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worksheets/sheet18.xml" ContentType="application/vnd.openxmlformats-officedocument.spreadsheetml.worksheet+xml"/>
  <Override PartName="/xl/externalLinks/externalLink157.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Override PartName="/xl/worksheets/sheet32.xml" ContentType="application/vnd.openxmlformats-officedocument.spreadsheetml.worksheet+xml"/>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externalLinks/externalLink169.xml" ContentType="application/vnd.openxmlformats-officedocument.spreadsheetml.externalLink+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worksheets/sheet26.xml" ContentType="application/vnd.openxmlformats-officedocument.spreadsheetml.worksheet+xml"/>
  <Override PartName="/xl/worksheets/sheet37.xml" ContentType="application/vnd.openxmlformats-officedocument.spreadsheetml.worksheet+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76.xml" ContentType="application/vnd.openxmlformats-officedocument.spreadsheetml.externalLink+xml"/>
  <Override PartName="/xl/externalLinks/externalLink194.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worksheets/sheet28.xml" ContentType="application/vnd.openxmlformats-officedocument.spreadsheetml.worksheet+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197.xml" ContentType="application/vnd.openxmlformats-officedocument.spreadsheetml.externalLink+xml"/>
  <Override PartName="/xl/sharedStrings.xml" ContentType="application/vnd.openxmlformats-officedocument.spreadsheetml.sharedStrings+xml"/>
  <Override PartName="/xl/worksheets/sheet36.xml" ContentType="application/vnd.openxmlformats-officedocument.spreadsheetml.worksheet+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worksheets/sheet25.xml" ContentType="application/vnd.openxmlformats-officedocument.spreadsheetml.worksheet+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9675" yWindow="0" windowWidth="10905" windowHeight="10425" tabRatio="897" firstSheet="2" activeTab="22"/>
  </bookViews>
  <sheets>
    <sheet name="Cover" sheetId="95" r:id="rId1"/>
    <sheet name="Index" sheetId="44" r:id="rId2"/>
    <sheet name="F1 " sheetId="2" r:id="rId3"/>
    <sheet name="F2" sheetId="65" r:id="rId4"/>
    <sheet name="F2.1 " sheetId="61" r:id="rId5"/>
    <sheet name="F2.2" sheetId="66" r:id="rId6"/>
    <sheet name="F2.3" sheetId="67" r:id="rId7"/>
    <sheet name="F2.4" sheetId="68" r:id="rId8"/>
    <sheet name="F2.5" sheetId="69" r:id="rId9"/>
    <sheet name="F3" sheetId="91" r:id="rId10"/>
    <sheet name="F3.1" sheetId="72" r:id="rId11"/>
    <sheet name="F3.2" sheetId="73" r:id="rId12"/>
    <sheet name="F3.3" sheetId="74" r:id="rId13"/>
    <sheet name="F4" sheetId="64" r:id="rId14"/>
    <sheet name="F5" sheetId="58" r:id="rId15"/>
    <sheet name="F6" sheetId="77" r:id="rId16"/>
    <sheet name="F7" sheetId="3" r:id="rId17"/>
    <sheet name="F8" sheetId="14" r:id="rId18"/>
    <sheet name="F9" sheetId="78" r:id="rId19"/>
    <sheet name="F10" sheetId="76" r:id="rId20"/>
    <sheet name="F11" sheetId="90" r:id="rId21"/>
    <sheet name="F12" sheetId="94" r:id="rId22"/>
    <sheet name="F13" sheetId="79" r:id="rId23"/>
    <sheet name="F14" sheetId="93" r:id="rId24"/>
    <sheet name="C or H cost" sheetId="100" r:id="rId25"/>
    <sheet name="Base rate|MCLR" sheetId="99" r:id="rId26"/>
    <sheet name="F14.1" sheetId="80" state="hidden" r:id="rId27"/>
    <sheet name="F14.2" sheetId="81" state="hidden" r:id="rId28"/>
    <sheet name="F14.3" sheetId="82" state="hidden" r:id="rId29"/>
    <sheet name="F14.4" sheetId="83" state="hidden" r:id="rId30"/>
    <sheet name="F14.5" sheetId="84" state="hidden" r:id="rId31"/>
    <sheet name="F14.6" sheetId="85" state="hidden" r:id="rId32"/>
    <sheet name="F 14.7" sheetId="86" state="hidden" r:id="rId33"/>
    <sheet name="F14.8" sheetId="87" state="hidden" r:id="rId34"/>
    <sheet name="F14.9" sheetId="88" state="hidden" r:id="rId35"/>
    <sheet name="Incentive" sheetId="97" r:id="rId36"/>
    <sheet name="Int Rates" sheetId="10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s>
  <definedNames>
    <definedName name="\0">'[1]PNT-QUOT-#3'!#REF!</definedName>
    <definedName name="\3A">#REF!</definedName>
    <definedName name="\3B">#REF!</definedName>
    <definedName name="\3C">#REF!</definedName>
    <definedName name="\A" localSheetId="25">#REF!</definedName>
    <definedName name="\a">#REF!</definedName>
    <definedName name="\B" localSheetId="25">#REF!</definedName>
    <definedName name="\b">#REF!</definedName>
    <definedName name="\C" localSheetId="25">#REF!</definedName>
    <definedName name="\c">#REF!</definedName>
    <definedName name="\D" localSheetId="25">#REF!</definedName>
    <definedName name="\d">#REF!</definedName>
    <definedName name="\E" localSheetId="25">#REF!</definedName>
    <definedName name="\e">#REF!</definedName>
    <definedName name="\F" localSheetId="25">#REF!</definedName>
    <definedName name="\f">#REF!</definedName>
    <definedName name="\G" localSheetId="25">#REF!</definedName>
    <definedName name="\g">#REF!</definedName>
    <definedName name="\H">#REF!</definedName>
    <definedName name="\I">#REF!</definedName>
    <definedName name="\J" localSheetId="25">#REF!</definedName>
    <definedName name="\j">#REF!</definedName>
    <definedName name="\K" localSheetId="25">#REF!</definedName>
    <definedName name="\k">#REF!</definedName>
    <definedName name="\L">#REF!</definedName>
    <definedName name="\M" localSheetId="25">#REF!</definedName>
    <definedName name="\m">#REF!</definedName>
    <definedName name="\N" localSheetId="25">#REF!</definedName>
    <definedName name="\n">#REF!</definedName>
    <definedName name="\O" localSheetId="25">#REF!</definedName>
    <definedName name="\o">#REF!</definedName>
    <definedName name="\P" localSheetId="25">#REF!</definedName>
    <definedName name="\p">#REF!</definedName>
    <definedName name="\Q">#REF!</definedName>
    <definedName name="\R">#REF!</definedName>
    <definedName name="\S" localSheetId="25">#REF!</definedName>
    <definedName name="\s">#REF!</definedName>
    <definedName name="\T" localSheetId="25">#REF!</definedName>
    <definedName name="\t">#REF!</definedName>
    <definedName name="\U">#REF!</definedName>
    <definedName name="\V">#REF!</definedName>
    <definedName name="\W" localSheetId="25">#REF!</definedName>
    <definedName name="\w">#REF!</definedName>
    <definedName name="\X" localSheetId="25">#REF!</definedName>
    <definedName name="\x">#REF!</definedName>
    <definedName name="\Y">#REF!</definedName>
    <definedName name="\Z" localSheetId="25">#REF!</definedName>
    <definedName name="\z">#REF!</definedName>
    <definedName name="_">#REF!</definedName>
    <definedName name="_.._D__D__D__D_">#REF!</definedName>
    <definedName name="_________BS1">[2]BSPL!$A$2:$E$56</definedName>
    <definedName name="_________PL1">[2]BSPL!$A$58:$E$111</definedName>
    <definedName name="_________SCH12">[2]BSPL!$A$655:$D$692</definedName>
    <definedName name="_________sch13">[2]BSPL!$A$694:$D$744</definedName>
    <definedName name="_________XL__ENTER_UNIT">#REF!</definedName>
    <definedName name="________BS1">[2]BSPL!$A$2:$E$56</definedName>
    <definedName name="________PL1">[2]BSPL!$A$58:$E$111</definedName>
    <definedName name="________SCH12">[2]BSPL!$A$655:$D$692</definedName>
    <definedName name="________sch13">[2]BSPL!$A$694:$D$744</definedName>
    <definedName name="_______BS1">[3]BSPL!$A$2:$E$56</definedName>
    <definedName name="_______PL1">[3]BSPL!$A$58:$E$111</definedName>
    <definedName name="_______SCH1">#REF!</definedName>
    <definedName name="_______SCH10">#REF!</definedName>
    <definedName name="_______SCH11">#REF!</definedName>
    <definedName name="_______SCH12">[3]BSPL!$A$655:$D$692</definedName>
    <definedName name="_______sch13">[3]BSPL!$A$694:$D$744</definedName>
    <definedName name="_______SCH2">#REF!</definedName>
    <definedName name="_______SCH3">#REF!</definedName>
    <definedName name="_______SCH4">#REF!</definedName>
    <definedName name="_______SCH5">#REF!</definedName>
    <definedName name="_______SCH6" localSheetId="0">#REF!</definedName>
    <definedName name="_______SCH6">'[4]04REL'!#REF!</definedName>
    <definedName name="_______SCH7" localSheetId="0">#REF!</definedName>
    <definedName name="_______SCH7">#REF!</definedName>
    <definedName name="_______SCH8">#REF!</definedName>
    <definedName name="_______SCH9">#REF!</definedName>
    <definedName name="_______UU4911">'[5]TUBE Positions'!#REF!</definedName>
    <definedName name="_______uu4912">'[5]TUBE Positions'!#REF!</definedName>
    <definedName name="_______UU4913">'[5]TUBE Positions'!#REF!</definedName>
    <definedName name="_______XL__ENTER_UNIT">#REF!</definedName>
    <definedName name="______BS1">[3]BSPL!$A$2:$E$56</definedName>
    <definedName name="______bs2">#REF!</definedName>
    <definedName name="______D98009" hidden="1">#REF!</definedName>
    <definedName name="______DAY1">#REF!</definedName>
    <definedName name="______PL1">[3]BSPL!$A$58:$E$111</definedName>
    <definedName name="______SCH1">#REF!</definedName>
    <definedName name="______SCH10">#REF!</definedName>
    <definedName name="______SCH11">#REF!</definedName>
    <definedName name="______SCH12">[3]BSPL!$A$655:$D$692</definedName>
    <definedName name="______sch13">[3]BSPL!$A$694:$D$744</definedName>
    <definedName name="______SCH2">#REF!</definedName>
    <definedName name="______SCH3">#REF!</definedName>
    <definedName name="______SCH4">#REF!</definedName>
    <definedName name="______SCH5">#REF!</definedName>
    <definedName name="______SCH6" localSheetId="0">#REF!</definedName>
    <definedName name="______SCH6">'[4]04REL'!#REF!</definedName>
    <definedName name="______SCH7" localSheetId="0">#REF!</definedName>
    <definedName name="______SCH7">#REF!</definedName>
    <definedName name="______SCH8">#REF!</definedName>
    <definedName name="______SCH9">#REF!</definedName>
    <definedName name="______UU4911">'[5]TUBE Positions'!#REF!</definedName>
    <definedName name="______uu4912">'[5]TUBE Positions'!#REF!</definedName>
    <definedName name="______UU4913">'[5]TUBE Positions'!#REF!</definedName>
    <definedName name="______UU4917">'[5]TUBE Positions'!#REF!</definedName>
    <definedName name="______XL__ENTER_UNIT">#REF!</definedName>
    <definedName name="_____BS1">[2]BSPL!$A$2:$E$56</definedName>
    <definedName name="_____bs2" localSheetId="0">#REF!</definedName>
    <definedName name="_____bs2">#REF!</definedName>
    <definedName name="_____can430">40.73</definedName>
    <definedName name="_____can435">43.3</definedName>
    <definedName name="_____D98009" hidden="1">#REF!</definedName>
    <definedName name="_____DAY1">#REF!</definedName>
    <definedName name="_____PL1">[2]BSPL!$A$58:$E$111</definedName>
    <definedName name="_____SCH12">[2]BSPL!$A$655:$D$692</definedName>
    <definedName name="_____sch13">[2]BSPL!$A$694:$D$744</definedName>
    <definedName name="_____SCH6" localSheetId="0">'[4]04REL'!#REF!</definedName>
    <definedName name="_____SCH6">'[4]04REL'!#REF!</definedName>
    <definedName name="_____TB2">'[6]SPT vs PHI'!$B$2:$C$65</definedName>
    <definedName name="_____UU4911">'[5]TUBE Positions'!#REF!</definedName>
    <definedName name="_____uu4912">'[5]TUBE Positions'!#REF!</definedName>
    <definedName name="_____UU4913">'[5]TUBE Positions'!#REF!</definedName>
    <definedName name="_____UU4917">'[5]TUBE Positions'!#REF!</definedName>
    <definedName name="____BS1">[2]BSPL!$A$2:$E$56</definedName>
    <definedName name="____can430">40.73</definedName>
    <definedName name="____can435">43.3</definedName>
    <definedName name="____D98009" hidden="1">#REF!</definedName>
    <definedName name="____DAY1">#REF!</definedName>
    <definedName name="____Key1">#REF!</definedName>
    <definedName name="____PL1">[2]BSPL!$A$58:$E$111</definedName>
    <definedName name="____SCH12">[2]BSPL!$A$655:$D$692</definedName>
    <definedName name="____sch13">[2]BSPL!$A$694:$D$744</definedName>
    <definedName name="____SCH5">#REF!</definedName>
    <definedName name="____SCH6" localSheetId="0">'[4]04REL'!#REF!</definedName>
    <definedName name="____SCH6">'[4]04REL'!#REF!</definedName>
    <definedName name="____SCH7">#REF!</definedName>
    <definedName name="____SCH8">#REF!</definedName>
    <definedName name="____SCH9">#REF!</definedName>
    <definedName name="____TB2">'[6]SPT vs PHI'!$B$2:$C$65</definedName>
    <definedName name="____UU4911">'[5]TUBE Positions'!#REF!</definedName>
    <definedName name="____uu4912">'[5]TUBE Positions'!#REF!</definedName>
    <definedName name="____UU4913">'[5]TUBE Positions'!#REF!</definedName>
    <definedName name="____UU4917">'[5]TUBE Positions'!#REF!</definedName>
    <definedName name="____XL__ENTER_UNIT" localSheetId="0">#REF!</definedName>
    <definedName name="____XL__ENTER_UNIT">#REF!</definedName>
    <definedName name="___acq97">'[7]Crude oil'!#REF!</definedName>
    <definedName name="___acq98">'[7]Crude oil'!#REF!</definedName>
    <definedName name="___acq99">'[7]Crude oil'!#REF!</definedName>
    <definedName name="___amt01">'[7]Crude oil'!#REF!</definedName>
    <definedName name="___amt94">'[7]Crude oil'!#REF!</definedName>
    <definedName name="___amt95">'[7]Crude oil'!#REF!</definedName>
    <definedName name="___amt96">'[7]Crude oil'!#REF!</definedName>
    <definedName name="___amt97">'[7]Crude oil'!#REF!</definedName>
    <definedName name="___amt98">'[7]Crude oil'!#REF!</definedName>
    <definedName name="___amt99">'[7]Crude oil'!#REF!</definedName>
    <definedName name="___bal1">#REF!</definedName>
    <definedName name="___boe96">[7]cs1997!$D$23</definedName>
    <definedName name="___boe97">[7]cs1997!$F$23</definedName>
    <definedName name="___boe98">[7]cs1997!$H$23</definedName>
    <definedName name="___boe99">[7]cs1997!$J$23</definedName>
    <definedName name="___bpd93">'[7]model by field'!#REF!</definedName>
    <definedName name="___bpd94">'[7]model by field'!#REF!</definedName>
    <definedName name="___BS1">[2]BSPL!$A$2:$E$56</definedName>
    <definedName name="___can430">40.73</definedName>
    <definedName name="___can435">43.3</definedName>
    <definedName name="___cap93">[7]Sheet1!#REF!</definedName>
    <definedName name="___cap94">[7]Sheet1!#REF!</definedName>
    <definedName name="___cap95">[7]Sheet1!#REF!</definedName>
    <definedName name="___cap96">[7]Sheet1!#REF!</definedName>
    <definedName name="___cap97">[7]Sheet1!#REF!</definedName>
    <definedName name="___cap98">[7]Sheet1!#REF!</definedName>
    <definedName name="___ccf93">'[7]model by field'!#REF!</definedName>
    <definedName name="___ccf94">'[7]model by field'!#REF!</definedName>
    <definedName name="___cni93">'[7]model by field'!#REF!</definedName>
    <definedName name="___cni94">'[7]model by field'!#REF!</definedName>
    <definedName name="___DCF95">[7]Sheet1!$AW$36</definedName>
    <definedName name="___DCF96">[7]Sheet1!$BI$36</definedName>
    <definedName name="___DCF97">[7]Sheet1!$BU$36</definedName>
    <definedName name="___dda93">'[7]model by field'!#REF!</definedName>
    <definedName name="___dda94">'[7]model by field'!#REF!</definedName>
    <definedName name="___def94">'[7]model by field'!#REF!</definedName>
    <definedName name="___div93">'[7]model by field'!#REF!</definedName>
    <definedName name="___div94">'[7]model by field'!#REF!</definedName>
    <definedName name="___div95">'[7]model by field'!#REF!</definedName>
    <definedName name="___div96">'[7]model by field'!#REF!</definedName>
    <definedName name="___div97">'[7]model by field'!#REF!</definedName>
    <definedName name="___div98">'[7]model by field'!#REF!</definedName>
    <definedName name="___EPS2">#REF!</definedName>
    <definedName name="___EPS95">[7]Sheet1!$AW$22</definedName>
    <definedName name="___EPS96">[7]Sheet1!$BI$22</definedName>
    <definedName name="___EPS97">[7]Sheet1!$BU$22</definedName>
    <definedName name="___fsu96">'[7]IEA_02-99'!#REF!</definedName>
    <definedName name="___fsu97">'[7]IEA_02-99'!#REF!</definedName>
    <definedName name="___fsu98">'[7]IEA_02-99'!#REF!</definedName>
    <definedName name="___fsu99">'[7]IEA_02-99'!#REF!</definedName>
    <definedName name="___iea1">'[7]Adjusted data'!$B$4:$AJ$24</definedName>
    <definedName name="___iea2">'[7]Adjusted data'!$B$25:$AJ$61</definedName>
    <definedName name="___INDEX_SHEET___ASAP_Utilities">#REF!</definedName>
    <definedName name="___int93">'[7]model by field'!#REF!</definedName>
    <definedName name="___int94">'[7]model by field'!#REF!</definedName>
    <definedName name="___Jet1">[7]JetFuel!$A$4:$Q$67</definedName>
    <definedName name="___Jet2">[7]JetFuel!$A$134:$Q$197</definedName>
    <definedName name="___Jet3">[7]JetFuel!$A$199:$Q$262</definedName>
    <definedName name="___Jet4">[7]JetFuel!$A$264:$Q$327</definedName>
    <definedName name="___kd01">#REF!</definedName>
    <definedName name="___kd02">#REF!</definedName>
    <definedName name="___kd03">#REF!</definedName>
    <definedName name="___kd04">#REF!</definedName>
    <definedName name="___kd05">#REF!</definedName>
    <definedName name="___kd06">#REF!</definedName>
    <definedName name="___kd07">#REF!</definedName>
    <definedName name="___kd08">#REF!</definedName>
    <definedName name="___kd09">#REF!</definedName>
    <definedName name="___kd10">#REF!</definedName>
    <definedName name="___kd11">#REF!</definedName>
    <definedName name="___kd12">#REF!</definedName>
    <definedName name="___kd13">#REF!</definedName>
    <definedName name="___kd14">#REF!</definedName>
    <definedName name="___kd15">#REF!</definedName>
    <definedName name="___kd16">#REF!</definedName>
    <definedName name="___kd17">#REF!</definedName>
    <definedName name="___kd18">#REF!</definedName>
    <definedName name="___kd19">#REF!</definedName>
    <definedName name="___kd20">#REF!</definedName>
    <definedName name="___kd21">#REF!</definedName>
    <definedName name="___kd22">#REF!</definedName>
    <definedName name="___kd23">#REF!</definedName>
    <definedName name="___kd24">#REF!</definedName>
    <definedName name="___kd25">#REF!</definedName>
    <definedName name="___Key1">#REF!</definedName>
    <definedName name="___Key2">#REF!</definedName>
    <definedName name="___key3">#REF!</definedName>
    <definedName name="___key4">#REF!</definedName>
    <definedName name="___lga94">'[7]Crude oil'!#REF!</definedName>
    <definedName name="___md1">#REF!</definedName>
    <definedName name="___md10">#REF!</definedName>
    <definedName name="___md11">#REF!</definedName>
    <definedName name="___md12">#REF!</definedName>
    <definedName name="___md13">#REF!</definedName>
    <definedName name="___md14">#REF!</definedName>
    <definedName name="___md15">#REF!</definedName>
    <definedName name="___md2">#REF!</definedName>
    <definedName name="___md3">#REF!</definedName>
    <definedName name="___md4">#REF!</definedName>
    <definedName name="___md5">#REF!</definedName>
    <definedName name="___md6">#REF!</definedName>
    <definedName name="___md7">#REF!</definedName>
    <definedName name="___md8">#REF!</definedName>
    <definedName name="___md9">#REF!</definedName>
    <definedName name="___mul1">#REF!</definedName>
    <definedName name="___Net1">#REF!</definedName>
    <definedName name="___new1">'[7]Block A'!$A$1:$V$29</definedName>
    <definedName name="___new10">'[7]Block A'!$A$1:$AA$29</definedName>
    <definedName name="___new11">'[7]Block A'!$A$4:$AA$29</definedName>
    <definedName name="___new2">'[7]Block A'!$W$1:$AA$29</definedName>
    <definedName name="___new3">'[7]Block A'!#REF!,'[7]Block A'!#REF!,'[7]Block A'!#REF!,'[7]Block A'!#REF!,'[7]Block A'!#REF!,'[7]Block A'!#REF!,'[7]Block A'!#REF!,'[7]Block A'!#REF!</definedName>
    <definedName name="___new4">'[7]Block A'!$A$4:$Z$29</definedName>
    <definedName name="___new5">'[7]Block A'!$AA$4:$AA$29</definedName>
    <definedName name="___new6">'[7]Block A'!$A$4:$Z$29</definedName>
    <definedName name="___new7">'[7]Block A'!$AA$4:$AA$29</definedName>
    <definedName name="___new8">'[7]Block A'!$A$1:$W$29</definedName>
    <definedName name="___new9">'[7]Block A'!$AA$1:$AA$29</definedName>
    <definedName name="___ngl93">'[7]model by field'!#REF!</definedName>
    <definedName name="___ngl94">'[7]model by field'!#REF!</definedName>
    <definedName name="___ngl95">'[7]model by field'!#REF!</definedName>
    <definedName name="___ngl96">'[7]model by field'!#REF!</definedName>
    <definedName name="___ngl97">'[7]model by field'!#REF!</definedName>
    <definedName name="___ngl98">'[7]model by field'!#REF!</definedName>
    <definedName name="___no1">#REF!,#REF!,#REF!,#REF!,#REF!,#REF!,#REF!,#REF!</definedName>
    <definedName name="___pc01">#REF!</definedName>
    <definedName name="___pc02">#REF!</definedName>
    <definedName name="___pc03">#REF!</definedName>
    <definedName name="___pc04">#REF!</definedName>
    <definedName name="___Pet1">#REF!</definedName>
    <definedName name="___Pet2">#REF!</definedName>
    <definedName name="___pfd98">'[7]model by field'!#REF!</definedName>
    <definedName name="___PL1">[2]BSPL!$A$58:$E$111</definedName>
    <definedName name="___pr01">#REF!</definedName>
    <definedName name="___pr02">#REF!</definedName>
    <definedName name="___pr03">#REF!</definedName>
    <definedName name="___pr04">#REF!</definedName>
    <definedName name="___pr05">#REF!</definedName>
    <definedName name="___PV10">[8]Operations!#REF!</definedName>
    <definedName name="___rev93">'[7]model by field'!#REF!</definedName>
    <definedName name="___rev94">'[7]model by field'!#REF!</definedName>
    <definedName name="___SCH1">#REF!</definedName>
    <definedName name="___SCH10">#REF!</definedName>
    <definedName name="___SCH11">#REF!</definedName>
    <definedName name="___SCH12">[2]BSPL!$A$655:$D$692</definedName>
    <definedName name="___sch13">[2]BSPL!$A$694:$D$744</definedName>
    <definedName name="___SCH2">#REF!</definedName>
    <definedName name="___SCH3">#REF!</definedName>
    <definedName name="___SCH4">#REF!</definedName>
    <definedName name="___SCH5">#REF!</definedName>
    <definedName name="___SCH6" localSheetId="25">#REF!</definedName>
    <definedName name="___SCH6" localSheetId="0">'[4]04REL'!#REF!</definedName>
    <definedName name="___SCH6">'[4]04REL'!#REF!</definedName>
    <definedName name="___SCH7">#REF!</definedName>
    <definedName name="___SCH8">#REF!</definedName>
    <definedName name="___SCH9">#REF!</definedName>
    <definedName name="___sh1">#REF!</definedName>
    <definedName name="___sh2">#REF!</definedName>
    <definedName name="___sh3">#REF!</definedName>
    <definedName name="___sh4">#REF!</definedName>
    <definedName name="___TB2">'[6]SPT vs PHI'!$B$2:$C$65</definedName>
    <definedName name="___UU4917">'[5]TUBE Positions'!#REF!</definedName>
    <definedName name="___Val1">#REF!</definedName>
    <definedName name="___val2">#REF!</definedName>
    <definedName name="___val3">#REF!</definedName>
    <definedName name="___XL__ENTER_UNIT" localSheetId="0">#REF!</definedName>
    <definedName name="___XL__ENTER_UNIT">#REF!</definedName>
    <definedName name="__1_0EBITDA_Sh">[9]NOPAT_VDF!#REF!</definedName>
    <definedName name="__123Graph_A" localSheetId="25" hidden="1">[10]Financials!$B$20:$B$209</definedName>
    <definedName name="__123Graph_A" localSheetId="0" hidden="1">[11]CE!#REF!</definedName>
    <definedName name="__123Graph_A" localSheetId="20" hidden="1">[12]CE!#REF!</definedName>
    <definedName name="__123Graph_A" localSheetId="21" hidden="1">[12]CE!#REF!</definedName>
    <definedName name="__123Graph_A" localSheetId="9" hidden="1">[12]CE!#REF!</definedName>
    <definedName name="__123Graph_A" hidden="1">[12]CE!#REF!</definedName>
    <definedName name="__123Graph_ASTNPLF" localSheetId="0" hidden="1">[11]CE!#REF!</definedName>
    <definedName name="__123Graph_ASTNPLF" localSheetId="20" hidden="1">[12]CE!#REF!</definedName>
    <definedName name="__123Graph_ASTNPLF" localSheetId="21" hidden="1">[12]CE!#REF!</definedName>
    <definedName name="__123Graph_ASTNPLF" localSheetId="9" hidden="1">[12]CE!#REF!</definedName>
    <definedName name="__123Graph_ASTNPLF" hidden="1">[12]CE!#REF!</definedName>
    <definedName name="__123Graph_B" localSheetId="25" hidden="1">[10]Financials!$C$20:$C$209</definedName>
    <definedName name="__123Graph_B" localSheetId="0" hidden="1">[11]CE!#REF!</definedName>
    <definedName name="__123Graph_B" localSheetId="20" hidden="1">[12]CE!#REF!</definedName>
    <definedName name="__123Graph_B" localSheetId="21" hidden="1">[12]CE!#REF!</definedName>
    <definedName name="__123Graph_B" localSheetId="9" hidden="1">[12]CE!#REF!</definedName>
    <definedName name="__123Graph_B" hidden="1">[12]CE!#REF!</definedName>
    <definedName name="__123Graph_BSTNPLF" localSheetId="0" hidden="1">[11]CE!#REF!</definedName>
    <definedName name="__123Graph_BSTNPLF" localSheetId="20" hidden="1">[12]CE!#REF!</definedName>
    <definedName name="__123Graph_BSTNPLF" localSheetId="21" hidden="1">[12]CE!#REF!</definedName>
    <definedName name="__123Graph_BSTNPLF" localSheetId="9" hidden="1">[12]CE!#REF!</definedName>
    <definedName name="__123Graph_BSTNPLF" hidden="1">[12]CE!#REF!</definedName>
    <definedName name="__123Graph_C" localSheetId="25" hidden="1">[10]Financials!$D$20:$D$209</definedName>
    <definedName name="__123Graph_C" localSheetId="0" hidden="1">[11]CE!#REF!</definedName>
    <definedName name="__123Graph_C" localSheetId="20" hidden="1">[12]CE!#REF!</definedName>
    <definedName name="__123Graph_C" localSheetId="21" hidden="1">[12]CE!#REF!</definedName>
    <definedName name="__123Graph_C" localSheetId="9" hidden="1">[12]CE!#REF!</definedName>
    <definedName name="__123Graph_C" hidden="1">[12]CE!#REF!</definedName>
    <definedName name="__123Graph_CSTNPLF" localSheetId="0" hidden="1">[11]CE!#REF!</definedName>
    <definedName name="__123Graph_CSTNPLF" localSheetId="20" hidden="1">[12]CE!#REF!</definedName>
    <definedName name="__123Graph_CSTNPLF" localSheetId="21" hidden="1">[12]CE!#REF!</definedName>
    <definedName name="__123Graph_CSTNPLF" localSheetId="9" hidden="1">[12]CE!#REF!</definedName>
    <definedName name="__123Graph_CSTNPLF" hidden="1">[12]CE!#REF!</definedName>
    <definedName name="__123Graph_D" localSheetId="25" hidden="1">[10]Financials!$E$20:$E$209</definedName>
    <definedName name="__123Graph_D" hidden="1">[13]TTL!$G$38:$AU$38</definedName>
    <definedName name="__123Graph_E" hidden="1">[10]Financials!$F$20:$F$209</definedName>
    <definedName name="__123Graph_F" hidden="1">[10]Financials!$G$20:$G$209</definedName>
    <definedName name="__123Graph_X" localSheetId="0" hidden="1">[11]CE!#REF!</definedName>
    <definedName name="__123Graph_X" localSheetId="20" hidden="1">[12]CE!#REF!</definedName>
    <definedName name="__123Graph_X" localSheetId="21" hidden="1">[12]CE!#REF!</definedName>
    <definedName name="__123Graph_X" localSheetId="9" hidden="1">[12]CE!#REF!</definedName>
    <definedName name="__123Graph_X" hidden="1">[12]CE!#REF!</definedName>
    <definedName name="__123Graph_XSTNPLF" localSheetId="0" hidden="1">[11]CE!#REF!</definedName>
    <definedName name="__123Graph_XSTNPLF" localSheetId="20" hidden="1">[12]CE!#REF!</definedName>
    <definedName name="__123Graph_XSTNPLF" localSheetId="21" hidden="1">[12]CE!#REF!</definedName>
    <definedName name="__123Graph_XSTNPLF" localSheetId="9" hidden="1">[12]CE!#REF!</definedName>
    <definedName name="__123Graph_XSTNPLF" hidden="1">[12]CE!#REF!</definedName>
    <definedName name="__2_0NOPAT_Sh">[9]NOPAT_VDF!#REF!</definedName>
    <definedName name="__A65600">#REF!</definedName>
    <definedName name="__acq97">'[7]Crude oil'!#REF!</definedName>
    <definedName name="__acq98">'[7]Crude oil'!#REF!</definedName>
    <definedName name="__acq99">'[7]Crude oil'!#REF!</definedName>
    <definedName name="__amt01">'[7]Crude oil'!#REF!</definedName>
    <definedName name="__amt94">'[7]Crude oil'!#REF!</definedName>
    <definedName name="__amt95">'[7]Crude oil'!#REF!</definedName>
    <definedName name="__amt96">'[7]Crude oil'!#REF!</definedName>
    <definedName name="__amt97">'[7]Crude oil'!#REF!</definedName>
    <definedName name="__amt98">'[7]Crude oil'!#REF!</definedName>
    <definedName name="__amt99">'[7]Crude oil'!#REF!</definedName>
    <definedName name="__bal1">#REF!</definedName>
    <definedName name="__boe96">[7]cs1997!$D$23</definedName>
    <definedName name="__boe97">[7]cs1997!$F$23</definedName>
    <definedName name="__boe98">[7]cs1997!$H$23</definedName>
    <definedName name="__boe99">[7]cs1997!$J$23</definedName>
    <definedName name="__bpd93">'[7]model by field'!#REF!</definedName>
    <definedName name="__bpd94">'[7]model by field'!#REF!</definedName>
    <definedName name="__BS1">[2]BSPL!$A$2:$E$56</definedName>
    <definedName name="__bs2">#REF!</definedName>
    <definedName name="__can430">40.73</definedName>
    <definedName name="__can435">43.3</definedName>
    <definedName name="__cap93">[7]Sheet1!#REF!</definedName>
    <definedName name="__cap94">[7]Sheet1!#REF!</definedName>
    <definedName name="__cap95">[7]Sheet1!#REF!</definedName>
    <definedName name="__cap96">[7]Sheet1!#REF!</definedName>
    <definedName name="__cap97">[7]Sheet1!#REF!</definedName>
    <definedName name="__cap98">[7]Sheet1!#REF!</definedName>
    <definedName name="__ccf93">'[7]model by field'!#REF!</definedName>
    <definedName name="__ccf94">'[7]model by field'!#REF!</definedName>
    <definedName name="__cni93">'[7]model by field'!#REF!</definedName>
    <definedName name="__cni94">'[7]model by field'!#REF!</definedName>
    <definedName name="__dcf1" hidden="1">[14]Internet!#REF!</definedName>
    <definedName name="__DCF95">[7]Sheet1!$AW$36</definedName>
    <definedName name="__DCF96">[7]Sheet1!$BI$36</definedName>
    <definedName name="__DCF97">[7]Sheet1!$BU$36</definedName>
    <definedName name="__dda93">'[7]model by field'!#REF!</definedName>
    <definedName name="__dda94">'[7]model by field'!#REF!</definedName>
    <definedName name="__def94">'[7]model by field'!#REF!</definedName>
    <definedName name="__div93">'[7]model by field'!#REF!</definedName>
    <definedName name="__div94">'[7]model by field'!#REF!</definedName>
    <definedName name="__div95">'[7]model by field'!#REF!</definedName>
    <definedName name="__div96">'[7]model by field'!#REF!</definedName>
    <definedName name="__div97">'[7]model by field'!#REF!</definedName>
    <definedName name="__div98">'[7]model by field'!#REF!</definedName>
    <definedName name="__DOWN_10__GOTO">#REF!</definedName>
    <definedName name="__EPS2">#REF!</definedName>
    <definedName name="__EPS94">'[15]Inc-Yr Summary'!#REF!</definedName>
    <definedName name="__EPS95">[7]Sheet1!$AW$22</definedName>
    <definedName name="__EPS96">[7]Sheet1!$BI$22</definedName>
    <definedName name="__EPS97">[7]Sheet1!$BU$22</definedName>
    <definedName name="__ES84__EW84_0.">#REF!</definedName>
    <definedName name="__fsu96">'[7]IEA_02-99'!#REF!</definedName>
    <definedName name="__fsu97">'[7]IEA_02-99'!#REF!</definedName>
    <definedName name="__fsu98">'[7]IEA_02-99'!#REF!</definedName>
    <definedName name="__fsu99">'[7]IEA_02-99'!#REF!</definedName>
    <definedName name="__GOTO_EP84__AV">#REF!</definedName>
    <definedName name="__iea1">'[7]Adjusted data'!$B$4:$AJ$24</definedName>
    <definedName name="__iea2">'[7]Adjusted data'!$B$25:$AJ$61</definedName>
    <definedName name="__int93">'[7]model by field'!#REF!</definedName>
    <definedName name="__int94">'[7]model by field'!#REF!</definedName>
    <definedName name="__IntlFixup" hidden="1">TRUE</definedName>
    <definedName name="__Jet1">[7]JetFuel!$A$4:$Q$67</definedName>
    <definedName name="__Jet2">[7]JetFuel!$A$134:$Q$197</definedName>
    <definedName name="__Jet3">[7]JetFuel!$A$199:$Q$262</definedName>
    <definedName name="__Jet4">[7]JetFuel!$A$264:$Q$327</definedName>
    <definedName name="__kd01">#REF!</definedName>
    <definedName name="__kd02">#REF!</definedName>
    <definedName name="__kd03">#REF!</definedName>
    <definedName name="__kd04">#REF!</definedName>
    <definedName name="__kd05">#REF!</definedName>
    <definedName name="__kd06">#REF!</definedName>
    <definedName name="__kd07">#REF!</definedName>
    <definedName name="__kd08">#REF!</definedName>
    <definedName name="__kd09">#REF!</definedName>
    <definedName name="__kd10">#REF!</definedName>
    <definedName name="__kd11">#REF!</definedName>
    <definedName name="__kd12">#REF!</definedName>
    <definedName name="__kd13">#REF!</definedName>
    <definedName name="__kd14">#REF!</definedName>
    <definedName name="__kd15">#REF!</definedName>
    <definedName name="__kd16">#REF!</definedName>
    <definedName name="__kd17">#REF!</definedName>
    <definedName name="__kd18">#REF!</definedName>
    <definedName name="__kd19">#REF!</definedName>
    <definedName name="__kd20">#REF!</definedName>
    <definedName name="__kd21">#REF!</definedName>
    <definedName name="__kd22">#REF!</definedName>
    <definedName name="__kd23">#REF!</definedName>
    <definedName name="__kd24">#REF!</definedName>
    <definedName name="__kd25">#REF!</definedName>
    <definedName name="__Key1">#REF!</definedName>
    <definedName name="__Key2">#REF!</definedName>
    <definedName name="__key3">#REF!</definedName>
    <definedName name="__key4">#REF!</definedName>
    <definedName name="__lga94">'[7]Crude oil'!#REF!</definedName>
    <definedName name="__md1">#REF!</definedName>
    <definedName name="__md10">#REF!</definedName>
    <definedName name="__md11">#REF!</definedName>
    <definedName name="__md12">#REF!</definedName>
    <definedName name="__md13">#REF!</definedName>
    <definedName name="__md14">#REF!</definedName>
    <definedName name="__md15">#REF!</definedName>
    <definedName name="__md2">#REF!</definedName>
    <definedName name="__md3">#REF!</definedName>
    <definedName name="__md4">#REF!</definedName>
    <definedName name="__md5">#REF!</definedName>
    <definedName name="__md6">#REF!</definedName>
    <definedName name="__md7">#REF!</definedName>
    <definedName name="__md8">#REF!</definedName>
    <definedName name="__md9">#REF!</definedName>
    <definedName name="__mul1">#REF!</definedName>
    <definedName name="__Net1">#REF!</definedName>
    <definedName name="__new1">'[7]Block A'!$A$1:$V$29</definedName>
    <definedName name="__new10">'[7]Block A'!$A$1:$AA$29</definedName>
    <definedName name="__new11">'[7]Block A'!$A$4:$AA$29</definedName>
    <definedName name="__new2">'[7]Block A'!$W$1:$AA$29</definedName>
    <definedName name="__new3">'[7]Block A'!#REF!,'[7]Block A'!#REF!,'[7]Block A'!#REF!,'[7]Block A'!#REF!,'[7]Block A'!#REF!,'[7]Block A'!#REF!,'[7]Block A'!#REF!,'[7]Block A'!#REF!</definedName>
    <definedName name="__new4">'[7]Block A'!$A$4:$Z$29</definedName>
    <definedName name="__new5">'[7]Block A'!$AA$4:$AA$29</definedName>
    <definedName name="__new6">'[7]Block A'!$A$4:$Z$29</definedName>
    <definedName name="__new7">'[7]Block A'!$AA$4:$AA$29</definedName>
    <definedName name="__new8">'[7]Block A'!$A$1:$W$29</definedName>
    <definedName name="__new9">'[7]Block A'!$AA$1:$AA$29</definedName>
    <definedName name="__ngl93">'[7]model by field'!#REF!</definedName>
    <definedName name="__ngl94">'[7]model by field'!#REF!</definedName>
    <definedName name="__ngl95">'[7]model by field'!#REF!</definedName>
    <definedName name="__ngl96">'[7]model by field'!#REF!</definedName>
    <definedName name="__ngl97">'[7]model by field'!#REF!</definedName>
    <definedName name="__ngl98">'[7]model by field'!#REF!</definedName>
    <definedName name="__no1">#REF!,#REF!,#REF!,#REF!,#REF!,#REF!,#REF!,#REF!</definedName>
    <definedName name="__pc01">#REF!</definedName>
    <definedName name="__pc02">#REF!</definedName>
    <definedName name="__pc03">#REF!</definedName>
    <definedName name="__pc04">#REF!</definedName>
    <definedName name="__Pet1">#REF!</definedName>
    <definedName name="__Pet2">#REF!</definedName>
    <definedName name="__pfd98">'[7]model by field'!#REF!</definedName>
    <definedName name="__PL1">[2]BSPL!$A$58:$E$111</definedName>
    <definedName name="__pr01">#REF!</definedName>
    <definedName name="__pr02">#REF!</definedName>
    <definedName name="__pr03">#REF!</definedName>
    <definedName name="__pr04">#REF!</definedName>
    <definedName name="__pr05">#REF!</definedName>
    <definedName name="__PV10">[8]Operations!#REF!</definedName>
    <definedName name="__REV01">'[15]Inc-Yr Summary'!$AK$14</definedName>
    <definedName name="__rev93">'[7]model by field'!#REF!</definedName>
    <definedName name="__rev94">'[7]model by field'!#REF!</definedName>
    <definedName name="__SCH1">#REF!</definedName>
    <definedName name="__SCH10">#REF!</definedName>
    <definedName name="__SCH11">#REF!</definedName>
    <definedName name="__SCH12">[2]BSPL!$A$655:$D$692</definedName>
    <definedName name="__sch13">[2]BSPL!$A$694:$D$744</definedName>
    <definedName name="__SCH2">#REF!</definedName>
    <definedName name="__SCH3">#REF!</definedName>
    <definedName name="__SCH4">#REF!</definedName>
    <definedName name="__SCH5">#REF!</definedName>
    <definedName name="__SCH6" localSheetId="25">#REF!</definedName>
    <definedName name="__SCH6" localSheetId="0">'[4]04REL'!#REF!</definedName>
    <definedName name="__SCH6">'[4]04REL'!#REF!</definedName>
    <definedName name="__SCH7">#REF!</definedName>
    <definedName name="__SCH8">#REF!</definedName>
    <definedName name="__SCH9">#REF!</definedName>
    <definedName name="__sh1">#REF!</definedName>
    <definedName name="__sh2">#REF!</definedName>
    <definedName name="__sh3">#REF!</definedName>
    <definedName name="__sh4">#REF!</definedName>
    <definedName name="__SUM_CS57..CS6">#REF!</definedName>
    <definedName name="__SUM_CS65..CS7">#REF!</definedName>
    <definedName name="__SUM_FQ20..FQ2">#REF!</definedName>
    <definedName name="__SUM_FQ28..FQ3">#REF!</definedName>
    <definedName name="__TB2">'[6]SPT vs PHI'!$B$2:$C$65</definedName>
    <definedName name="__uu4912">'[5]TUBE Positions'!#REF!</definedName>
    <definedName name="__UU4913">'[5]TUBE Positions'!#REF!</definedName>
    <definedName name="__UU4917">'[5]TUBE Positions'!#REF!</definedName>
    <definedName name="__Val1">#REF!</definedName>
    <definedName name="__val2">#REF!</definedName>
    <definedName name="__val3">#REF!</definedName>
    <definedName name="__XL__ENTER_UNIT">#REF!</definedName>
    <definedName name="__xx500">#REF!</definedName>
    <definedName name="_1_">#REF!</definedName>
    <definedName name="_1___123Graph_ACHART_1" hidden="1">[16]Cash2!$G$16:$G$31</definedName>
    <definedName name="_1_0EBITDA_Sh">[9]NOPAT_VDF!#REF!</definedName>
    <definedName name="_1_机投产年">#REF!</definedName>
    <definedName name="_10_.__Restructuring_char">'[17]Invested capital_VDF'!#REF!</definedName>
    <definedName name="_10_._0SGA_gro">[9]NOPAT_VDF!#REF!</definedName>
    <definedName name="_10__123Graph_BI_II_PLF" hidden="1">[18]CE!#REF!</definedName>
    <definedName name="_10__123Graph_DCHART_1" hidden="1">[16]Cash2!$K$16:$K$36</definedName>
    <definedName name="_10GOTO_B_A1">#REF!</definedName>
    <definedName name="_10GOTO_I_A1">#REF!</definedName>
    <definedName name="_11_.__SGA_gro">[17]NOPAT_VDF!#REF!</definedName>
    <definedName name="_11__123Graph_CI_II_PLF" hidden="1">[18]CE!#REF!</definedName>
    <definedName name="_11GOTO_B_A189">#REF!</definedName>
    <definedName name="_11GOTO_J_A1">#REF!</definedName>
    <definedName name="_12_.__Shares_repurchase_liabil">'[17]Invested capital_VDF'!#REF!</definedName>
    <definedName name="_12_._0Shares_repurchase_liabil">'[9]Invested capital_VDF'!#REF!</definedName>
    <definedName name="_12__123Graph_XI_II_PLF" hidden="1">[18]CE!#REF!</definedName>
    <definedName name="_12GOTO_B_A536">#REF!</definedName>
    <definedName name="_12GOTO_K_A30">#REF!</definedName>
    <definedName name="_13_0FAMERangeDJ_BALA">[19]eva!#REF!</definedName>
    <definedName name="_13GOTO_C_A1">#REF!</definedName>
    <definedName name="_14_0FAMERangeDJ_BALA">[19]eva!#REF!</definedName>
    <definedName name="_14GOTO_E_A1">#REF!</definedName>
    <definedName name="_15_0FAMERangeDJ_BALA">[19]eva!#REF!</definedName>
    <definedName name="_15GOTO_A_A207">#REF!</definedName>
    <definedName name="_15GOTO_G_A1">#REF!</definedName>
    <definedName name="_16_0FAMERangeGCI_BAL">[19]eva!#REF!</definedName>
    <definedName name="_16GOTO_I_A1">#REF!</definedName>
    <definedName name="_17_0Revenu">'[20]#REF'!#REF!</definedName>
    <definedName name="_17GOTO_J_A1">#REF!</definedName>
    <definedName name="_18_0UniqueRang">[19]eva!#REF!</definedName>
    <definedName name="_18GOTO_A_A501">#REF!</definedName>
    <definedName name="_18GOTO_K_A30">#REF!</definedName>
    <definedName name="_19_0FAMERangeDJ_BALA">[19]eva!#REF!</definedName>
    <definedName name="_19_3_0Income_before_ta">[9]NOPAT_VDF!#REF!</definedName>
    <definedName name="_1GOTO_A_A207">#REF!</definedName>
    <definedName name="_1PAGE_1">[21]SUMMARY!$A$3:$S$86</definedName>
    <definedName name="_2___123Graph_ACHART_2" hidden="1">[16]Z!$T$179:$AH$179</definedName>
    <definedName name="_2___123Graph_AI_II_PLF" hidden="1">[12]CE!#REF!</definedName>
    <definedName name="_2_0EBITDA_Sh">[9]NOPAT_VDF!#REF!</definedName>
    <definedName name="_2_0NOPAT_Sh">[9]NOPAT_VDF!#REF!</definedName>
    <definedName name="_20_0FAMERangeDJ_BALA">[19]eva!#REF!</definedName>
    <definedName name="_20_3_0Increase_in_other_liabilit">[9]NOPAT_VDF!#REF!</definedName>
    <definedName name="_21_0FAMERangeDJ_BALA">[19]eva!#REF!</definedName>
    <definedName name="_21_3_0Other_Segment_Reven">[9]NOPAT_VDF!#REF!</definedName>
    <definedName name="_21GOTO_A_A952">#REF!</definedName>
    <definedName name="_22_0FAMERangeGCI_BAL">[19]eva!#REF!</definedName>
    <definedName name="_22_3__Income_before_ta">[17]NOPAT_VDF!#REF!</definedName>
    <definedName name="_23_0Revenu">'[20]#REF'!#REF!</definedName>
    <definedName name="_23_3__Increase_in_other_liabilit">[17]NOPAT_VDF!#REF!</definedName>
    <definedName name="_24_0UniqueRang">[19]eva!#REF!</definedName>
    <definedName name="_24_3__Other_Segment_Reven">[17]NOPAT_VDF!#REF!</definedName>
    <definedName name="_24GOTO_B_A1">#REF!</definedName>
    <definedName name="_25_3_0Income_before_ta">[9]NOPAT_VDF!#REF!</definedName>
    <definedName name="_25FAMERangeDJ_BALA">[19]eva!#REF!</definedName>
    <definedName name="_26_3_0Increase_in_other_liabilit">[9]NOPAT_VDF!#REF!</definedName>
    <definedName name="_26FAMERangeDJ_BALA">[19]eva!#REF!</definedName>
    <definedName name="_27_3_0Other_Segment_Reven">[9]NOPAT_VDF!#REF!</definedName>
    <definedName name="_27FAMERangeDJ_BALA">[19]eva!#REF!</definedName>
    <definedName name="_27GOTO_B_A189">#REF!</definedName>
    <definedName name="_28FAMERangeGCI_BAL">[19]eva!#REF!</definedName>
    <definedName name="_28ÿ_0Current_ass">#REF!</definedName>
    <definedName name="_29Revenu">'[22]#REF'!#REF!</definedName>
    <definedName name="_2GOTO_A_A207">#REF!</definedName>
    <definedName name="_2GOTO_A_A501">#REF!</definedName>
    <definedName name="_3_._0Gross_inc_gro">[9]NOPAT_VDF!#REF!</definedName>
    <definedName name="_3___123Graph_BCHART_2" hidden="1">[16]Z!$T$180:$AH$180</definedName>
    <definedName name="_30GOTO_B_A536">#REF!</definedName>
    <definedName name="_30UniqueRang">[19]eva!#REF!</definedName>
    <definedName name="_33GOTO_C_A1">#REF!</definedName>
    <definedName name="_36GOTO_E_A1">#REF!</definedName>
    <definedName name="_39GOTO_G_A1">#REF!</definedName>
    <definedName name="_3EBITDA_Sh">[17]NOPAT_VDF!#REF!</definedName>
    <definedName name="_3GOTO_A_A952">#REF!</definedName>
    <definedName name="_4_._0Restructuring_char">'[9]Invested capital_VDF'!#REF!</definedName>
    <definedName name="_4___123Graph_BI_II_PLF" hidden="1">[12]CE!#REF!</definedName>
    <definedName name="_4___123Graph_CCHART_1" hidden="1">[16]Cash2!$J$16:$J$36</definedName>
    <definedName name="_4_0NOPAT_Sh">[9]NOPAT_VDF!#REF!</definedName>
    <definedName name="_42GOTO_I_A1">#REF!</definedName>
    <definedName name="_45GOTO_J_A1">#REF!</definedName>
    <definedName name="_48GOTO_K_A30">#REF!</definedName>
    <definedName name="_4GOTO_B_A1">#REF!</definedName>
    <definedName name="_4NOPAT_Sh">[17]NOPAT_VDF!#REF!</definedName>
    <definedName name="_5">#REF!</definedName>
    <definedName name="_5_._0Gross_inc_gro">[9]NOPAT_VDF!#REF!</definedName>
    <definedName name="_5_._0SGA_gro">[9]NOPAT_VDF!#REF!</definedName>
    <definedName name="_5___123Graph_DCHART_1" hidden="1">[16]Cash2!$K$16:$K$36</definedName>
    <definedName name="_50_0FAMERangeDJ_BALA">[19]eva!#REF!</definedName>
    <definedName name="_52_0FAMERangeDJ_BALA">[19]eva!#REF!</definedName>
    <definedName name="_54_0FAMERangeDJ_BALA">[19]eva!#REF!</definedName>
    <definedName name="_56_0FAMERangeGCI_BAL">[19]eva!#REF!</definedName>
    <definedName name="_58_0Revenu">'[20]#REF'!#REF!</definedName>
    <definedName name="_5GOTO_B_A189">#REF!</definedName>
    <definedName name="_6">#REF!</definedName>
    <definedName name="_6_._0Gross_inc_gro">[9]NOPAT_VDF!#REF!</definedName>
    <definedName name="_6_._0Restructuring_char">'[9]Invested capital_VDF'!#REF!</definedName>
    <definedName name="_6_._0Shares_repurchase_liabil">'[9]Invested capital_VDF'!#REF!</definedName>
    <definedName name="_6___123Graph_CI_II_PLF" hidden="1">[12]CE!#REF!</definedName>
    <definedName name="_6__123Graph_ACHART_1" hidden="1">[16]Cash2!$G$16:$G$31</definedName>
    <definedName name="_60_0UniqueRang">[19]eva!#REF!</definedName>
    <definedName name="_62_3_0Income_before_ta">[9]NOPAT_VDF!#REF!</definedName>
    <definedName name="_64_3_0Increase_in_other_liabilit">[9]NOPAT_VDF!#REF!</definedName>
    <definedName name="_66_3_0Other_Segment_Reven">[9]NOPAT_VDF!#REF!</definedName>
    <definedName name="_68ÿ_0Current_ass">#REF!</definedName>
    <definedName name="_6GOTO_B_A536">#REF!</definedName>
    <definedName name="_7_._0SGA_gro">[9]NOPAT_VDF!#REF!</definedName>
    <definedName name="_7__123Graph_ACHART_2" hidden="1">[16]Z!$T$179:$AH$179</definedName>
    <definedName name="_7GOTO_A_A207">#REF!</definedName>
    <definedName name="_7GOTO_C_A1">#REF!</definedName>
    <definedName name="_8_._0Restructuring_char">'[9]Invested capital_VDF'!#REF!</definedName>
    <definedName name="_8_._0Shares_repurchase_liabil">'[9]Invested capital_VDF'!#REF!</definedName>
    <definedName name="_8___123Graph_XI_II_PLF" hidden="1">[12]CE!#REF!</definedName>
    <definedName name="_8__123Graph_BCHART_2" hidden="1">[16]Z!$T$180:$AH$180</definedName>
    <definedName name="_8GOTO_A_A501">#REF!</definedName>
    <definedName name="_8GOTO_E_A1">#REF!</definedName>
    <definedName name="_9_.__Gross_inc_gro">[17]NOPAT_VDF!#REF!</definedName>
    <definedName name="_9__123Graph_AI_II_PLF" hidden="1">[18]CE!#REF!</definedName>
    <definedName name="_9__123Graph_CCHART_1" hidden="1">[16]Cash2!$J$16:$J$36</definedName>
    <definedName name="_9GOTO_A_A952">#REF!</definedName>
    <definedName name="_9GOTO_G_A1">#REF!</definedName>
    <definedName name="_a3">#N/A</definedName>
    <definedName name="_A65600">#REF!</definedName>
    <definedName name="_acq97">'[7]Crude oil'!#REF!</definedName>
    <definedName name="_acq98">'[7]Crude oil'!#REF!</definedName>
    <definedName name="_acq99">'[7]Crude oil'!#REF!</definedName>
    <definedName name="_ALL2">#N/A</definedName>
    <definedName name="_amt01">'[7]Crude oil'!#REF!</definedName>
    <definedName name="_amt94">'[7]Crude oil'!#REF!</definedName>
    <definedName name="_amt95">'[7]Crude oil'!#REF!</definedName>
    <definedName name="_amt96">'[7]Crude oil'!#REF!</definedName>
    <definedName name="_amt97">'[7]Crude oil'!#REF!</definedName>
    <definedName name="_amt98">'[7]Crude oil'!#REF!</definedName>
    <definedName name="_amt99">'[7]Crude oil'!#REF!</definedName>
    <definedName name="_b1">#REF!</definedName>
    <definedName name="_b2">#REF!</definedName>
    <definedName name="_bal1">#REF!</definedName>
    <definedName name="_bdm.1548A132B46F4C60B8E729C4551DF117.edm" hidden="1">'[23]Cons P&amp;L'!$A:$IV</definedName>
    <definedName name="_bdm.15BCD9489AD748028D57019E3C0A66F7.edm" hidden="1">#REF!</definedName>
    <definedName name="_bdm.192E1A69B51247D9914DF8B21161D19C.edm" hidden="1">[24]Financials!$A:$IV</definedName>
    <definedName name="_bdm.24BD2FD9E425417286248BF927A96720.edm" hidden="1">[23]Tables!$A:$IV</definedName>
    <definedName name="_bdm.26553D234A2F4E3D8E53B2192BC0A315.edm" hidden="1">'[23]Report Data'!$A:$IV</definedName>
    <definedName name="_bdm.33A03B62988A41C39A3ED3AE27C84906.edm" hidden="1">#REF!</definedName>
    <definedName name="_bdm.84B00B6FA1B249B294FCD8F89E13079B.edm" hidden="1">[25]Qtrly!$A:$IV</definedName>
    <definedName name="_bdm.9560A33D287847109A077533FE570E73.edm" hidden="1">#REF!</definedName>
    <definedName name="_bdm.95F445F17CFE4E66883B738BF6636433.edm" hidden="1">[24]wireline!$A:$IV</definedName>
    <definedName name="_bdm.A2E42FEC9E174E2397DAA1281664C0E5.edm" hidden="1">[26]WTG!$A:$IV</definedName>
    <definedName name="_bdm.B114A6131A5F49C1A7A5F91639356266.edm" hidden="1">[24]Workings!$A:$IV</definedName>
    <definedName name="_bdm.BE209056026942F4AE4180B6E4138E6B.edm" hidden="1">#REF!</definedName>
    <definedName name="_bdm.CA7C0830173C4BED942E509D900BD0CE.edm" hidden="1">#REF!</definedName>
    <definedName name="_bdm.CB56BC02D7144C6984233B865BFB4FD5.edm" hidden="1">[24]INPUT!$A:$IV</definedName>
    <definedName name="_bdm.D31DD76238F1412E9074A28EA0D4A1D3.edm" hidden="1">[25]XLink!$A:$IV</definedName>
    <definedName name="_bdm.D8450A1B7ADA43A6B01241520EBB1C80.edm" hidden="1">[24]OUTPUT!$A:$IV</definedName>
    <definedName name="_bdm.DC897DFCCAB040F0A0613423FABA10C2.edm" hidden="1">[26]Consolidated!$A:$IV</definedName>
    <definedName name="_bdm.DFA99D928C514173ACC7302690466393.edm" hidden="1">#REF!</definedName>
    <definedName name="_bdm.E29E946DE9AD43058E12CD132AFEDAA9.edm" hidden="1">#REF!</definedName>
    <definedName name="_bdx1">#REF!</definedName>
    <definedName name="_bdx2">#REF!</definedName>
    <definedName name="_bdx3">#REF!</definedName>
    <definedName name="_boe96">[7]cs1997!$D$23</definedName>
    <definedName name="_boe97">[7]cs1997!$F$23</definedName>
    <definedName name="_boe98">[7]cs1997!$H$23</definedName>
    <definedName name="_boe99">[7]cs1997!$J$23</definedName>
    <definedName name="_bpd93">'[7]model by field'!#REF!</definedName>
    <definedName name="_bpd94">'[7]model by field'!#REF!</definedName>
    <definedName name="_BS1">[2]BSPL!$A$2:$E$56</definedName>
    <definedName name="_bs2">#REF!</definedName>
    <definedName name="_can430">40.73</definedName>
    <definedName name="_can435">43.3</definedName>
    <definedName name="_cap93">[7]Sheet1!#REF!</definedName>
    <definedName name="_cap94">[7]Sheet1!#REF!</definedName>
    <definedName name="_cap95">[7]Sheet1!#REF!</definedName>
    <definedName name="_cap96">[7]Sheet1!#REF!</definedName>
    <definedName name="_cap97">[7]Sheet1!#REF!</definedName>
    <definedName name="_cap98">[7]Sheet1!#REF!</definedName>
    <definedName name="_ccf93">'[7]model by field'!#REF!</definedName>
    <definedName name="_ccf94">'[7]model by field'!#REF!</definedName>
    <definedName name="_cni93">'[7]model by field'!#REF!</definedName>
    <definedName name="_cni94">'[7]model by field'!#REF!</definedName>
    <definedName name="_CNO10">[27]!_xlbgnm.CNO10</definedName>
    <definedName name="_CNO11">[27]!_xlbgnm.CNO11</definedName>
    <definedName name="_CNO12">[27]!_xlbgnm.CNO12</definedName>
    <definedName name="_CNO13">[27]!_xlbgnm.CNO13</definedName>
    <definedName name="_CNO2">[27]!_xlbgnm.CNO2</definedName>
    <definedName name="_CNO3">[27]!_xlbgnm.CNO3</definedName>
    <definedName name="_CNO4">[27]!_xlbgnm.CNO4</definedName>
    <definedName name="_CNO5">[27]!_xlbgnm.CNO5</definedName>
    <definedName name="_CNO6">[27]!_xlbgnm.CNO6</definedName>
    <definedName name="_CNO7">[27]!_xlbgnm.CNO7</definedName>
    <definedName name="_CNO8">[27]!_xlbgnm.CNO8</definedName>
    <definedName name="_CNO9">[27]!_xlbgnm.CNO9</definedName>
    <definedName name="_D___GOTO_GK112">#REF!</definedName>
    <definedName name="_D___GOTO_GK56_">#REF!</definedName>
    <definedName name="_D__D___L___GOT">#REF!</definedName>
    <definedName name="_D__D__D___D__D">#REF!</definedName>
    <definedName name="_D_19__U_19_">#REF!</definedName>
    <definedName name="_D98009" hidden="1">#REF!</definedName>
    <definedName name="_DAY1">#REF!</definedName>
    <definedName name="_dcf1" hidden="1">[14]Internet!#REF!</definedName>
    <definedName name="_DCF95">[7]Sheet1!$AW$36</definedName>
    <definedName name="_DCF96">[7]Sheet1!$BI$36</definedName>
    <definedName name="_DCF97">[7]Sheet1!$BU$36</definedName>
    <definedName name="_dda93">'[7]model by field'!#REF!</definedName>
    <definedName name="_dda94">'[7]model by field'!#REF!</definedName>
    <definedName name="_def94">'[7]model by field'!#REF!</definedName>
    <definedName name="_div93">'[7]model by field'!#REF!</definedName>
    <definedName name="_div94">'[7]model by field'!#REF!</definedName>
    <definedName name="_div95">'[7]model by field'!#REF!</definedName>
    <definedName name="_div96">'[7]model by field'!#REF!</definedName>
    <definedName name="_div97">'[7]model by field'!#REF!</definedName>
    <definedName name="_div98">'[7]model by field'!#REF!</definedName>
    <definedName name="_DOWN_9__RIGHT_">#REF!</definedName>
    <definedName name="_EPS2">#REF!</definedName>
    <definedName name="_EPS94">'[15]Inc-Yr Summary'!#REF!</definedName>
    <definedName name="_EPS95">[7]Sheet1!$AW$22</definedName>
    <definedName name="_EPS96">[7]Sheet1!$BI$22</definedName>
    <definedName name="_EPS97">[7]Sheet1!$BU$22</definedName>
    <definedName name="_Fill" localSheetId="25" hidden="1">#REF!</definedName>
    <definedName name="_Fill" localSheetId="0" hidden="1">#REF!</definedName>
    <definedName name="_Fill" localSheetId="20" hidden="1">#REF!</definedName>
    <definedName name="_Fill" localSheetId="21" hidden="1">#REF!</definedName>
    <definedName name="_Fill" localSheetId="9" hidden="1">#REF!</definedName>
    <definedName name="_Fill" hidden="1">#REF!</definedName>
    <definedName name="_xlnm._FilterDatabase" localSheetId="29" hidden="1">F14.4!$C$1:$C$60</definedName>
    <definedName name="_xlnm._FilterDatabase" hidden="1">#REF!</definedName>
    <definedName name="_FROM__R__R__08">#REF!</definedName>
    <definedName name="_FROM__R__R__16">#REF!</definedName>
    <definedName name="_fsu96">'[7]IEA_02-99'!#REF!</definedName>
    <definedName name="_fsu97">'[7]IEA_02-99'!#REF!</definedName>
    <definedName name="_fsu98">'[7]IEA_02-99'!#REF!</definedName>
    <definedName name="_fsu99">'[7]IEA_02-99'!#REF!</definedName>
    <definedName name="_GENERATION__R_">#REF!</definedName>
    <definedName name="_GOTO_BT49__R__">#REF!</definedName>
    <definedName name="_GOTO_CF11__?__">#REF!</definedName>
    <definedName name="_GOTO_EO75__WEK">#REF!</definedName>
    <definedName name="_GOTO_EP82__PEA">#REF!</definedName>
    <definedName name="_GOTO_EP86__PER">#REF!</definedName>
    <definedName name="_GOTO_FO112__RV">#REF!</definedName>
    <definedName name="_GOTO_FO56__RV_">#REF!</definedName>
    <definedName name="_Hlk127769425_5">'[28]Balance Sheet _ VIPL'!#REF!</definedName>
    <definedName name="_HOME__GOTO_M14">#REF!</definedName>
    <definedName name="_iea1">'[7]Adjusted data'!$B$4:$AJ$24</definedName>
    <definedName name="_iea2">'[7]Adjusted data'!$B$25:$AJ$61</definedName>
    <definedName name="_int93">'[7]model by field'!#REF!</definedName>
    <definedName name="_int94">'[7]model by field'!#REF!</definedName>
    <definedName name="_Jet1">[7]JetFuel!$A$4:$Q$67</definedName>
    <definedName name="_Jet2">[7]JetFuel!$A$134:$Q$197</definedName>
    <definedName name="_Jet3">[7]JetFuel!$A$199:$Q$262</definedName>
    <definedName name="_Jet4">[7]JetFuel!$A$264:$Q$327</definedName>
    <definedName name="_kd01">#REF!</definedName>
    <definedName name="_kd02">#REF!</definedName>
    <definedName name="_kd03">#REF!</definedName>
    <definedName name="_kd04">#REF!</definedName>
    <definedName name="_kd05">#REF!</definedName>
    <definedName name="_kd06">#REF!</definedName>
    <definedName name="_kd07">#REF!</definedName>
    <definedName name="_kd08">#REF!</definedName>
    <definedName name="_kd09">#REF!</definedName>
    <definedName name="_kd10">#REF!</definedName>
    <definedName name="_kd11">#REF!</definedName>
    <definedName name="_kd12">#REF!</definedName>
    <definedName name="_kd13">#REF!</definedName>
    <definedName name="_kd14">#REF!</definedName>
    <definedName name="_kd15">#REF!</definedName>
    <definedName name="_kd16">#REF!</definedName>
    <definedName name="_kd17">#REF!</definedName>
    <definedName name="_kd18">#REF!</definedName>
    <definedName name="_kd19">#REF!</definedName>
    <definedName name="_kd20">#REF!</definedName>
    <definedName name="_kd21">#REF!</definedName>
    <definedName name="_kd22">#REF!</definedName>
    <definedName name="_kd23">#REF!</definedName>
    <definedName name="_kd24">#REF!</definedName>
    <definedName name="_kd25">#REF!</definedName>
    <definedName name="_Key1" localSheetId="25" hidden="1">#REF!</definedName>
    <definedName name="_Key1" hidden="1">[29]SCHDF1!$A$232</definedName>
    <definedName name="_Key2" localSheetId="25">#REF!</definedName>
    <definedName name="_Key2" hidden="1">#REF!</definedName>
    <definedName name="_key3">#REF!</definedName>
    <definedName name="_key4">#REF!</definedName>
    <definedName name="_lga94">'[7]Crude oil'!#REF!</definedName>
    <definedName name="_MatInverse_In" hidden="1">[30]finstats!#REF!</definedName>
    <definedName name="_MatInverse_Out" hidden="1">[30]finstats!#REF!</definedName>
    <definedName name="_MC1">#N/A</definedName>
    <definedName name="_MC2">#N/A</definedName>
    <definedName name="_MC3">#N/A</definedName>
    <definedName name="_md1">#REF!</definedName>
    <definedName name="_md10">#REF!</definedName>
    <definedName name="_md11">#REF!</definedName>
    <definedName name="_md12">#REF!</definedName>
    <definedName name="_md13">#REF!</definedName>
    <definedName name="_md14">#REF!</definedName>
    <definedName name="_md15">#REF!</definedName>
    <definedName name="_md2">#REF!</definedName>
    <definedName name="_md3">#REF!</definedName>
    <definedName name="_md4">#REF!</definedName>
    <definedName name="_md5">#REF!</definedName>
    <definedName name="_md6">#REF!</definedName>
    <definedName name="_md7">#REF!</definedName>
    <definedName name="_md8">#REF!</definedName>
    <definedName name="_md9">#REF!</definedName>
    <definedName name="_ME2">[27]!_xlbgnm.ME2</definedName>
    <definedName name="_MTP10">#REF!</definedName>
    <definedName name="_mul1">#REF!</definedName>
    <definedName name="_Net1">#REF!</definedName>
    <definedName name="_new1">'[7]Block A'!$A$1:$V$29</definedName>
    <definedName name="_new10">'[7]Block A'!$A$1:$AA$29</definedName>
    <definedName name="_new11">'[7]Block A'!$A$4:$AA$29</definedName>
    <definedName name="_new2">'[7]Block A'!$W$1:$AA$29</definedName>
    <definedName name="_new3">'[7]Block A'!#REF!,'[7]Block A'!#REF!,'[7]Block A'!#REF!,'[7]Block A'!#REF!,'[7]Block A'!#REF!,'[7]Block A'!#REF!,'[7]Block A'!#REF!,'[7]Block A'!#REF!</definedName>
    <definedName name="_new4">'[7]Block A'!$A$4:$Z$29</definedName>
    <definedName name="_new5">'[7]Block A'!$AA$4:$AA$29</definedName>
    <definedName name="_new6">'[7]Block A'!$A$4:$Z$29</definedName>
    <definedName name="_new7">'[7]Block A'!$AA$4:$AA$29</definedName>
    <definedName name="_new8">'[7]Block A'!$A$1:$W$29</definedName>
    <definedName name="_new9">'[7]Block A'!$AA$1:$AA$29</definedName>
    <definedName name="_ngl93">'[7]model by field'!#REF!</definedName>
    <definedName name="_ngl94">'[7]model by field'!#REF!</definedName>
    <definedName name="_ngl95">'[7]model by field'!#REF!</definedName>
    <definedName name="_ngl96">'[7]model by field'!#REF!</definedName>
    <definedName name="_ngl97">'[7]model by field'!#REF!</definedName>
    <definedName name="_ngl98">'[7]model by field'!#REF!</definedName>
    <definedName name="_no1">#REF!,#REF!,#REF!,#REF!,#REF!,#REF!,#REF!,#REF!</definedName>
    <definedName name="_ogn1">#REF!</definedName>
    <definedName name="_ogw1">#REF!</definedName>
    <definedName name="_Order1" hidden="1">255</definedName>
    <definedName name="_Order2" hidden="1">255</definedName>
    <definedName name="_Parse_Out" hidden="1">#REF!</definedName>
    <definedName name="_pc01">#REF!</definedName>
    <definedName name="_pc02">#REF!</definedName>
    <definedName name="_pc03">#REF!</definedName>
    <definedName name="_pc04">#REF!</definedName>
    <definedName name="_Pet1">#REF!</definedName>
    <definedName name="_Pet2">#REF!</definedName>
    <definedName name="_pfd98">'[7]model by field'!#REF!</definedName>
    <definedName name="_PG1">#REF!</definedName>
    <definedName name="_PL1">[2]BSPL!$A$58:$E$111</definedName>
    <definedName name="_PLF__R__R___ES">#REF!</definedName>
    <definedName name="_pr01">#REF!</definedName>
    <definedName name="_pr02">#REF!</definedName>
    <definedName name="_pr03">#REF!</definedName>
    <definedName name="_pr04">#REF!</definedName>
    <definedName name="_pr05">#REF!</definedName>
    <definedName name="_PV10">[8]Operations!#REF!</definedName>
    <definedName name="_Regression_Int" hidden="1">1</definedName>
    <definedName name="_Regression_Out" hidden="1">[31]Internet!#REF!</definedName>
    <definedName name="_REV01">'[15]Inc-Yr Summary'!$AK$14</definedName>
    <definedName name="_rev93">'[7]model by field'!#REF!</definedName>
    <definedName name="_rev94">'[7]model by field'!#REF!</definedName>
    <definedName name="_RV_DOWN_6__LEF">#REF!</definedName>
    <definedName name="_SCH1">#REF!</definedName>
    <definedName name="_SCH10">#REF!</definedName>
    <definedName name="_SCH11">#REF!</definedName>
    <definedName name="_SCH12">[2]BSPL!$A$655:$D$692</definedName>
    <definedName name="_sch13">[2]BSPL!$A$694:$D$744</definedName>
    <definedName name="_SCH2">#REF!</definedName>
    <definedName name="_SCH3">#REF!</definedName>
    <definedName name="_SCH4">#REF!</definedName>
    <definedName name="_SCH5">#REF!</definedName>
    <definedName name="_SCH6" localSheetId="25">#REF!</definedName>
    <definedName name="_SCH6" localSheetId="0">'[32]04REL'!#REF!</definedName>
    <definedName name="_SCH6">'[4]04REL'!#REF!</definedName>
    <definedName name="_SCH7">#REF!</definedName>
    <definedName name="_SCH8">#REF!</definedName>
    <definedName name="_SCH9">#REF!</definedName>
    <definedName name="_sh1">#REF!</definedName>
    <definedName name="_sh2">#REF!</definedName>
    <definedName name="_sh3">#REF!</definedName>
    <definedName name="_sh4">#REF!</definedName>
    <definedName name="_Sort" localSheetId="25" hidden="1">#REF!</definedName>
    <definedName name="_Sort" hidden="1">[33]設備負荷２!$B$3:$B$24</definedName>
    <definedName name="_SUM_DI14..DI21">#REF!</definedName>
    <definedName name="_SUM_DI22..DI29">#REF!</definedName>
    <definedName name="_Table2_Out" hidden="1">[34]Charts!#REF!</definedName>
    <definedName name="_TB2">'[6]SPT vs PHI'!$B$2:$C$65</definedName>
    <definedName name="_U__END__U__D__">#REF!</definedName>
    <definedName name="_U__U__END__U__">#REF!</definedName>
    <definedName name="_U__U__U__U__U_">#REF!</definedName>
    <definedName name="_UU4911">'[5]TUBE Positions'!#REF!</definedName>
    <definedName name="_uu4912">'[5]TUBE Positions'!#REF!</definedName>
    <definedName name="_UU4913">'[5]TUBE Positions'!#REF!</definedName>
    <definedName name="_UU4917">'[5]TUBE Positions'!#REF!</definedName>
    <definedName name="_Val1">#REF!</definedName>
    <definedName name="_val2">#REF!</definedName>
    <definedName name="_val3">#REF!</definedName>
    <definedName name="_WGPD_GOTO_CO10">#REF!</definedName>
    <definedName name="_WWW1">#N/A</definedName>
    <definedName name="_xx500">#REF!</definedName>
    <definedName name="_ZC1">[35]表三甲!#REF!</definedName>
    <definedName name="√">"SQRT"</definedName>
    <definedName name="・ＴＢＲ増産">[36]設備Pe!#REF!</definedName>
    <definedName name="A" localSheetId="25">#REF!</definedName>
    <definedName name="A">#REF!</definedName>
    <definedName name="AA">'[37]Alpha-olefins'!#REF!</definedName>
    <definedName name="aaaa___0">#REF!</definedName>
    <definedName name="abc" localSheetId="25">#REF!</definedName>
    <definedName name="abc" hidden="1">#REF!</definedName>
    <definedName name="ABCD" hidden="1">#REF!</definedName>
    <definedName name="abckdn" hidden="1">#REF!</definedName>
    <definedName name="ABS">'[37]Alpha-olefins'!#REF!</definedName>
    <definedName name="aca">#REF!</definedName>
    <definedName name="Acc_payable_growth_fore">#REF!</definedName>
    <definedName name="Acc_Rec_growth_fore">#REF!</definedName>
    <definedName name="Accrued_compensation_growth_fore">#REF!</definedName>
    <definedName name="Accrued_expenses_growth_fore">#REF!</definedName>
    <definedName name="Accum_Cap_Expenses_growth_fore">#REF!</definedName>
    <definedName name="Accum_Goodwill_Amort_growth_fore">#REF!</definedName>
    <definedName name="Accumulated_DDA">#REF!</definedName>
    <definedName name="Accumulated_depreciation">#REF!</definedName>
    <definedName name="acl">#REF!</definedName>
    <definedName name="Acquisitions">#REF!</definedName>
    <definedName name="ACTCODE" localSheetId="25">[38]Data!$A$77:$A$150</definedName>
    <definedName name="ACTCODE">[39]Data!$A$77:$A$150</definedName>
    <definedName name="Activities_to_be_divested">#REF!</definedName>
    <definedName name="AD">#N/A</definedName>
    <definedName name="ADA">#N/A</definedName>
    <definedName name="adc" hidden="1">#REF!</definedName>
    <definedName name="additional_charge">[40]Template!$D$388:$O$388</definedName>
    <definedName name="ADFDSDF" hidden="1">#REF!</definedName>
    <definedName name="ADFEW">#N/A</definedName>
    <definedName name="Adj_net_oper_fore">#REF!</definedName>
    <definedName name="Adjusted_EPS">#REF!</definedName>
    <definedName name="Adjusted_Net_Operating_Profit">[41]NOPAT_VDF!$C$26:$AU$26</definedName>
    <definedName name="Adjusted_profit">#REF!</definedName>
    <definedName name="ADL.63">[42]Addl.40!$A$38:$I$284</definedName>
    <definedName name="Admixture">#REF!</definedName>
    <definedName name="ADR_EXRATE">#REF!</definedName>
    <definedName name="afa">#REF!</definedName>
    <definedName name="afc">#REF!</definedName>
    <definedName name="afdasdfa" hidden="1">#REF!</definedName>
    <definedName name="Agriculture">#REF!</definedName>
    <definedName name="Agriculture_depreciation">#REF!</definedName>
    <definedName name="Agriculture_inflation_uplift">#REF!</definedName>
    <definedName name="Agriculture_maintenance_capex">#REF!</definedName>
    <definedName name="AGS">#REF!</definedName>
    <definedName name="ah25.">#REF!</definedName>
    <definedName name="aie">#REF!</definedName>
    <definedName name="AIKEN">#REF!</definedName>
    <definedName name="AKN">#REF!</definedName>
    <definedName name="ALL">[43]MAIN!$E$2:$O$671</definedName>
    <definedName name="All_00_PS">#REF!</definedName>
    <definedName name="All_00_Rev">#REF!</definedName>
    <definedName name="All_97_PS">#REF!</definedName>
    <definedName name="All_97_Rev">#REF!</definedName>
    <definedName name="All_98_PS">#REF!</definedName>
    <definedName name="All_98_Rev">#REF!</definedName>
    <definedName name="All_99_PS">#REF!</definedName>
    <definedName name="All_99_Rev">#REF!</definedName>
    <definedName name="All_EPS_00">#REF!</definedName>
    <definedName name="All_EPS_98">#REF!</definedName>
    <definedName name="All_EPS_99">#REF!</definedName>
    <definedName name="All_Mkt_Cap">#REF!</definedName>
    <definedName name="All_Off_High">#REF!</definedName>
    <definedName name="All_other_items">#REF!</definedName>
    <definedName name="All_Stocks">#REF!</definedName>
    <definedName name="allo">'[44]Exp Allo Ref'!$A$1:$D$82</definedName>
    <definedName name="alogin">#REF!</definedName>
    <definedName name="amortisation_goodwill">[40]Template!$D$91:$O$91</definedName>
    <definedName name="amortisation_other_intangibles">[40]Template!$D$92:$O$92</definedName>
    <definedName name="amt00">'[7]Crude oil'!#REF!</definedName>
    <definedName name="and">#REF!</definedName>
    <definedName name="aneps1q95">[7]Sheet1!$AN$22</definedName>
    <definedName name="aneps1q96">[7]Sheet1!$AZ$22</definedName>
    <definedName name="anf">#REF!</definedName>
    <definedName name="anl">#REF!</definedName>
    <definedName name="ANNEXIII">#REF!</definedName>
    <definedName name="ANNEXIV">#REF!</definedName>
    <definedName name="ap">#REF!</definedName>
    <definedName name="aqw">#N/A</definedName>
    <definedName name="ARA_Threshold">'[45]TB BS'!#REF!</definedName>
    <definedName name="aratio">#REF!</definedName>
    <definedName name="Area">#REF!</definedName>
    <definedName name="AREA1">[46]Assumptions!#REF!</definedName>
    <definedName name="ARP_Threshold">'[45]TB BS'!#REF!</definedName>
    <definedName name="artrta" hidden="1">#REF!</definedName>
    <definedName name="as" hidde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d" hidden="1">#REF!</definedName>
    <definedName name="asd">'[5]TUBE Positions'!#REF!</definedName>
    <definedName name="asdfs" hidden="1">[16]Cash2!$G$16:$G$31</definedName>
    <definedName name="asf">#REF!</definedName>
    <definedName name="ashadb">'[47]Feb ''12'!$R$4:$R$48</definedName>
    <definedName name="ashadb_3">'[47]March ''12'!$R$4:$R$41</definedName>
    <definedName name="asharb">'[47]Feb ''12'!$Q$4:$Q$48</definedName>
    <definedName name="asharb_3">'[47]March ''12'!$Q$4:$Q$41</definedName>
    <definedName name="asia2">[48]cap_add_Asia!$A$4:$J$43</definedName>
    <definedName name="ASRS">[49]Criteria!$C$81:$C$95</definedName>
    <definedName name="ASS">[10]Financials!$B$2002</definedName>
    <definedName name="assdf" hidden="1">[16]Z!$T$179:$AH$179</definedName>
    <definedName name="ASSET_PEN">'[50]P&amp;L, BS, CF, DCF'!$C$422</definedName>
    <definedName name="ASSET_SALES">#REF!</definedName>
    <definedName name="Asset_value">#REF!</definedName>
    <definedName name="Associate_affiliate_income">#REF!</definedName>
    <definedName name="associate_dividends_received">[40]Template!$D$97:$O$97</definedName>
    <definedName name="Associate_income">#REF!</definedName>
    <definedName name="associates">[40]Template!$D$190:$O$190</definedName>
    <definedName name="associates_pl">[40]Template!$D$56:$O$56</definedName>
    <definedName name="associates_tax_charge">[40]Template!$D$98:$O$98</definedName>
    <definedName name="assss">#REF!</definedName>
    <definedName name="ASSUM">[10]Financials!$A$536</definedName>
    <definedName name="assum1">#REF!</definedName>
    <definedName name="assum2">#REF!</definedName>
    <definedName name="ata">#REF!</definedName>
    <definedName name="ate">#REF!</definedName>
    <definedName name="ATO">[51]statistic!#REF!</definedName>
    <definedName name="att">#REF!</definedName>
    <definedName name="atype">#REF!</definedName>
    <definedName name="AuBhu0910" localSheetId="0">[52]Assumption_PwC!$D$7</definedName>
    <definedName name="AuBhu0910">[53]Assumption_PwC!$D$7</definedName>
    <definedName name="AuBhu1011" localSheetId="0">[52]Assumption_PwC!$E$7</definedName>
    <definedName name="AuBhu1011">[54]Assumption_PwC!$E$7</definedName>
    <definedName name="AuCha0910" localSheetId="0">[52]Assumption_PwC!$D$8</definedName>
    <definedName name="AuCha0910">[54]Assumption_PwC!$D$8</definedName>
    <definedName name="Audit_Type">'[55](Do not delete)'!$E$1:$E$11</definedName>
    <definedName name="av" localSheetId="25">#REF!</definedName>
    <definedName name="AV">#REF!</definedName>
    <definedName name="Average_exchange_rate">#REF!</definedName>
    <definedName name="Average_invested_capital">'[41]Invested capital_VDF'!$C$89:$AZ$89</definedName>
    <definedName name="Average_invested_capital_DCF">[41]DCF_VDF!$C$78:$AZ$78</definedName>
    <definedName name="AVGFDSHARES">#REF!</definedName>
    <definedName name="AvgSellPr" hidden="1">[56]Input!$K$162:$Y$162,[56]Input!$K$180:$Y$180,[56]Input!$K$198:$Y$198,[56]Input!$K$216:$Y$216,[56]Input!$K$234:$Y$234,[56]Input!$K$252:$Y$252,[56]Input!$K$270:$Y$270,[56]Input!$K$288:$Y$288</definedName>
    <definedName name="AVGSHARES">#REF!</definedName>
    <definedName name="B">#REF!</definedName>
    <definedName name="b_manual">'[50]P&amp;L, BS, CF, DCF'!$C$54</definedName>
    <definedName name="bab">#REF!</definedName>
    <definedName name="bad">#REF!</definedName>
    <definedName name="bad_debt_provision">[40]Template!$D$82:$O$82</definedName>
    <definedName name="bae">#REF!</definedName>
    <definedName name="BALANCE">'[50]P&amp;L, BS, CF, DCF'!$C$52:$L$98</definedName>
    <definedName name="Balancesheet">#REF!</definedName>
    <definedName name="balsh">#REF!</definedName>
    <definedName name="bao">#REF!</definedName>
    <definedName name="bap">#REF!</definedName>
    <definedName name="BASE">'[50]P&amp;L, BS, CF, DCF'!#REF!</definedName>
    <definedName name="BASE1">[57]VALUE2_5!#REF!</definedName>
    <definedName name="BASF____Balance_Sheet_Summary_1988_1998E__DMm">[58]Publish!$A$125:$N$196</definedName>
    <definedName name="BASF___Margins_and_Ratios_1988_1998E">[58]Publish!$A$201:$N$254</definedName>
    <definedName name="BASF___Profit_and_Loss_Summary_1988_2000E__EURm">[58]Publish!$A$75:$N$123</definedName>
    <definedName name="BASF___Quarterly_Sales_and_Profit_Trend_1998___2000E__EURm">[58]Publish!$A$17:$P$73</definedName>
    <definedName name="bat">#REF!</definedName>
    <definedName name="bay">#REF!</definedName>
    <definedName name="Bayer____Balance_Sheet_Summary_1988_1998E__DMm">#REF!</definedName>
    <definedName name="Bayer___Divisional_Trends_1996___1998E__DMm">#REF!</definedName>
    <definedName name="Bayer___Margins_and_Ratios_1988_1998E">#REF!</definedName>
    <definedName name="Bayer___Profit_and_Loss_Summary_1988_1998E__DMm">#REF!</definedName>
    <definedName name="Bayer___Quarterly_Sales_and_Profit_Trend_1996___1998E__DMm">#REF!</definedName>
    <definedName name="bb">#REF!</definedName>
    <definedName name="bba">#REF!</definedName>
    <definedName name="BBB">#N/A</definedName>
    <definedName name="bbf">#REF!</definedName>
    <definedName name="bbx">#REF!</definedName>
    <definedName name="bca">#REF!</definedName>
    <definedName name="bcb">#REF!</definedName>
    <definedName name="BCD" hidden="1">#REF!</definedName>
    <definedName name="bce">#REF!</definedName>
    <definedName name="bcfe101_00">'[7]model by field'!#REF!</definedName>
    <definedName name="bcfe101_01">'[7]model by field'!#REF!</definedName>
    <definedName name="bcfe101_93">'[7]model by field'!#REF!</definedName>
    <definedName name="bcfe101_94">'[7]model by field'!#REF!</definedName>
    <definedName name="bcfe101_95">'[7]model by field'!#REF!</definedName>
    <definedName name="bcfe101_96">'[7]model by field'!#REF!</definedName>
    <definedName name="bcfe101_97">'[7]model by field'!#REF!</definedName>
    <definedName name="bcfe101_98">'[7]model by field'!#REF!</definedName>
    <definedName name="bcfe101_99">'[7]model by field'!#REF!</definedName>
    <definedName name="bcl">#REF!</definedName>
    <definedName name="bcm">#REF!</definedName>
    <definedName name="bcp">#REF!</definedName>
    <definedName name="bcr">#REF!</definedName>
    <definedName name="bct">#REF!</definedName>
    <definedName name="bcw">#REF!</definedName>
    <definedName name="bdb">#REF!</definedName>
    <definedName name="bdc">#REF!</definedName>
    <definedName name="bdd">#REF!</definedName>
    <definedName name="bdi">#REF!</definedName>
    <definedName name="bdp">#REF!</definedName>
    <definedName name="bds">#REF!</definedName>
    <definedName name="bdt">#REF!</definedName>
    <definedName name="Beg_Bal">#REF!</definedName>
    <definedName name="beq">#REF!</definedName>
    <definedName name="BER">[59]Assumptions!$D$24</definedName>
    <definedName name="bet">#REF!</definedName>
    <definedName name="BETA">#REF!</definedName>
    <definedName name="bfa">#REF!</definedName>
    <definedName name="bfc">#REF!</definedName>
    <definedName name="BG_Del" hidden="1">15</definedName>
    <definedName name="BG_Ins" hidden="1">4</definedName>
    <definedName name="BG_Mod" hidden="1">6</definedName>
    <definedName name="BhuResLife">#REF!</definedName>
    <definedName name="bia">#REF!</definedName>
    <definedName name="bib">#REF!</definedName>
    <definedName name="bie">#REF!</definedName>
    <definedName name="BIGTABLE">'[60]Sum of Parts'!$AG$594:$AK$701</definedName>
    <definedName name="bin">#REF!</definedName>
    <definedName name="bio">#REF!</definedName>
    <definedName name="bir">#REF!</definedName>
    <definedName name="bit">#REF!</definedName>
    <definedName name="BL">#N/A</definedName>
    <definedName name="blank">#REF!,#REF!,#REF!,#REF!,#REF!,#REF!</definedName>
    <definedName name="blanks">#REF!,#REF!,#REF!,#REF!,#REF!,#REF!,#REF!,#REF!,#REF!,#REF!,#REF!</definedName>
    <definedName name="bll">#REF!</definedName>
    <definedName name="Block">#REF!</definedName>
    <definedName name="block.balancesheet.blue">#REF!</definedName>
    <definedName name="block.businessbackground.blue">#REF!</definedName>
    <definedName name="block.capitalhistory.blue">#REF!</definedName>
    <definedName name="block.cashflow.blue">#REF!</definedName>
    <definedName name="block.expansionplans.blue">#REF!</definedName>
    <definedName name="block.forecasts.blue">#REF!</definedName>
    <definedName name="block.identityblock.blue">#REF!</definedName>
    <definedName name="block.incomestatement.blue">#REF!</definedName>
    <definedName name="block.investmentargument.blue">#REF!</definedName>
    <definedName name="block.keyassumptions.blue">#REF!</definedName>
    <definedName name="block.keyassumptions2.blue">#REF!</definedName>
    <definedName name="block.mainpoints.red">#REF!</definedName>
    <definedName name="block.PEBANDS.none">#REF!</definedName>
    <definedName name="block.perrel.none">#REF!</definedName>
    <definedName name="block.pricetrends.none">#REF!</definedName>
    <definedName name="block.ratioanalysis.blue">#REF!</definedName>
    <definedName name="block.salesbreakdown.none">#REF!</definedName>
    <definedName name="block.shareholdingpattern.blue">#REF!</definedName>
    <definedName name="block.title.blue">#REF!</definedName>
    <definedName name="blockafx00">'[7]W Natuna'!#REF!</definedName>
    <definedName name="blockafx01">'[7]W Natuna'!#REF!</definedName>
    <definedName name="blockagas00">'[7]W Natuna'!$F$6</definedName>
    <definedName name="blockagas01">'[7]W Natuna'!$J$6</definedName>
    <definedName name="blockaoil00">'[7]W Natuna'!$G$11</definedName>
    <definedName name="blockaoil01">'[7]W Natuna'!$K$11</definedName>
    <definedName name="blockaopinc00">'[7]W Natuna'!#REF!</definedName>
    <definedName name="blockaopinc01">'[7]W Natuna'!#REF!</definedName>
    <definedName name="blockaopinus00">'[7]W Natuna'!#REF!</definedName>
    <definedName name="BLPH1" hidden="1">#REF!</definedName>
    <definedName name="BLPH10" hidden="1">[61]Sheet1!#REF!</definedName>
    <definedName name="BLPH2" hidden="1">#REF!</definedName>
    <definedName name="BLPH7" hidden="1">[61]Sheet1!#REF!</definedName>
    <definedName name="BLPH8" hidden="1">[61]Sheet1!#REF!</definedName>
    <definedName name="BLPH9" hidden="1">[61]Sheet1!#REF!</definedName>
    <definedName name="blt">#REF!</definedName>
    <definedName name="bmi">#REF!</definedName>
    <definedName name="bnd">#REF!</definedName>
    <definedName name="bnf">#REF!</definedName>
    <definedName name="bni">#REF!</definedName>
    <definedName name="bnl">#REF!</definedName>
    <definedName name="boc">#REF!</definedName>
    <definedName name="boe00">[7]cs1997!$L$23</definedName>
    <definedName name="boi">#REF!</definedName>
    <definedName name="bol">#REF!</definedName>
    <definedName name="bonds">[40]Template!$D$208:$O$208</definedName>
    <definedName name="BOOK">[8]Financials!#REF!</definedName>
    <definedName name="book_nav_share">[40]Template!$D$308:$O$308</definedName>
    <definedName name="BookValue">#REF!</definedName>
    <definedName name="bor">#REF!</definedName>
    <definedName name="bot">#REF!</definedName>
    <definedName name="boxes">NA()</definedName>
    <definedName name="boxes___0">NA()</definedName>
    <definedName name="boxes___0___0">NA()</definedName>
    <definedName name="bpp">#REF!</definedName>
    <definedName name="bpr">#REF!</definedName>
    <definedName name="bpu">#REF!</definedName>
    <definedName name="brands_patents_rights">[40]Template!$D$242:$O$242</definedName>
    <definedName name="brdaily">[62]BRtrack!$I$3:$GI$710</definedName>
    <definedName name="brdetail">[62]BRtrack!$GK$3:$GP$710</definedName>
    <definedName name="bre">#REF!</definedName>
    <definedName name="Brent_oil">#REF!</definedName>
    <definedName name="Brent_price">#REF!</definedName>
    <definedName name="bri">#REF!</definedName>
    <definedName name="Brick">#REF!</definedName>
    <definedName name="brr">#REF!</definedName>
    <definedName name="BS">#REF!</definedName>
    <definedName name="bsf">#REF!</definedName>
    <definedName name="BSR">'[63]teo model'!#REF!</definedName>
    <definedName name="bst">#REF!</definedName>
    <definedName name="bt">[64]EVA1!$T$11</definedName>
    <definedName name="bta">#REF!</definedName>
    <definedName name="btd">#REF!</definedName>
    <definedName name="bte">#REF!</definedName>
    <definedName name="btl">#REF!</definedName>
    <definedName name="btp">#REF!</definedName>
    <definedName name="btt">#REF!</definedName>
    <definedName name="bud">#REF!</definedName>
    <definedName name="BuiltIn_Auto_Close">#REF!</definedName>
    <definedName name="BuiltIn_Auto_Open">#REF!</definedName>
    <definedName name="BuiltIn_Print_Titles___0">#N/A</definedName>
    <definedName name="bullet_points">#REF!</definedName>
    <definedName name="BusinessCodeType" localSheetId="25">[65]Codes!$C$98:$C$171</definedName>
    <definedName name="BusinessCodeType">[66]Codes!$C$98:$C$171</definedName>
    <definedName name="Bust">#REF!</definedName>
    <definedName name="Buy_Out_Of_Minorities">#REF!</definedName>
    <definedName name="BVPS">#REF!</definedName>
    <definedName name="BZEN1">[27]!BZEN1</definedName>
    <definedName name="c_1">'[67]C-1'!$G$36</definedName>
    <definedName name="c_10">'[67]C-10'!$G$54</definedName>
    <definedName name="c_11">'[67]C-11'!$G$20</definedName>
    <definedName name="c_12">'[67]C-12'!$G$12</definedName>
    <definedName name="c_2">'[67]C-2'!$G$35</definedName>
    <definedName name="c_3">'[67]C-3'!$G$23</definedName>
    <definedName name="c_4">'[67]C-4'!$G$24</definedName>
    <definedName name="c_5">'[67]C-5'!$G$25</definedName>
    <definedName name="c_5a">'[67]C-5A'!$G$22</definedName>
    <definedName name="c_6">'[67]C-6'!$G$49</definedName>
    <definedName name="c_6a">'[67]C-6A'!$G$48</definedName>
    <definedName name="c_7">'[67]C-7'!$H$40</definedName>
    <definedName name="c_8">'[67]C-8'!$G$31</definedName>
    <definedName name="c_9">'[67]C-9'!$G$32</definedName>
    <definedName name="C_Data_1" localSheetId="0">'[68]2000-01'!#REF!</definedName>
    <definedName name="C_Data_1">'[69]2000-01'!#REF!</definedName>
    <definedName name="C_Data_2" localSheetId="0">'[68]2000-01'!#REF!</definedName>
    <definedName name="C_Data_2">'[69]2000-01'!#REF!</definedName>
    <definedName name="CA" localSheetId="25">#REF!</definedName>
    <definedName name="CA">[70]C!$S$6:$AM$56</definedName>
    <definedName name="CA_CASH">#REF!</definedName>
    <definedName name="CA_RECS">#REF!</definedName>
    <definedName name="CA_STK">#REF!</definedName>
    <definedName name="CABLE">#REF!</definedName>
    <definedName name="cac">#REF!</definedName>
    <definedName name="CALC">'[50]P&amp;L, BS, CF, DCF'!$C$285</definedName>
    <definedName name="CalFabric">#REF!</definedName>
    <definedName name="cam">#REF!</definedName>
    <definedName name="CANADA">#REF!</definedName>
    <definedName name="cap">[71]GS_DCF!#REF!</definedName>
    <definedName name="CAPEX">'[63]teo model'!#REF!</definedName>
    <definedName name="capex00">'[7]model by field'!#REF!</definedName>
    <definedName name="capex01">'[7]model by field'!#REF!</definedName>
    <definedName name="capex93">'[7]model by field'!#REF!</definedName>
    <definedName name="capex94">'[7]model by field'!#REF!</definedName>
    <definedName name="capex95">'[7]model by field'!#REF!</definedName>
    <definedName name="capex96">'[7]model by field'!#REF!</definedName>
    <definedName name="capex97">'[7]model by field'!#REF!</definedName>
    <definedName name="capex98">'[7]model by field'!#REF!</definedName>
    <definedName name="capex99">'[7]model by field'!#REF!</definedName>
    <definedName name="capint00">'[7]model by field'!#REF!</definedName>
    <definedName name="capint01">'[7]model by field'!#REF!</definedName>
    <definedName name="capint93">'[7]model by field'!#REF!</definedName>
    <definedName name="capint94">'[7]model by field'!#REF!</definedName>
    <definedName name="capint95">'[7]model by field'!#REF!</definedName>
    <definedName name="capint96">'[7]model by field'!#REF!</definedName>
    <definedName name="capint97">'[7]model by field'!#REF!</definedName>
    <definedName name="capint98">'[7]model by field'!#REF!</definedName>
    <definedName name="capint99">'[7]model by field'!#REF!</definedName>
    <definedName name="capital">'[50]P&amp;L, BS, CF, DCF'!$C$148:$L$180</definedName>
    <definedName name="Capital_employed">#REF!</definedName>
    <definedName name="capital_employed_avg">[40]Template!$D$252:$O$252</definedName>
    <definedName name="Capital_employed2">#REF!</definedName>
    <definedName name="Capital_expenditure">#REF!</definedName>
    <definedName name="capital_wip">[40]Template!$D$193:$O$193</definedName>
    <definedName name="capitalised_int">[40]Template!$D$67:$O$67</definedName>
    <definedName name="Capitalization">[7]cs1997!$U$17:$V$20</definedName>
    <definedName name="capstock">#REF!</definedName>
    <definedName name="captax93">'[7]model by field'!#REF!</definedName>
    <definedName name="captax94">'[7]model by field'!#REF!</definedName>
    <definedName name="captax95">'[7]model by field'!#REF!</definedName>
    <definedName name="captax96">'[7]model by field'!#REF!</definedName>
    <definedName name="captax97">'[7]model by field'!#REF!</definedName>
    <definedName name="captax98">'[7]model by field'!#REF!</definedName>
    <definedName name="CARG">[10]Financials!$A$719</definedName>
    <definedName name="carrental">#REF!</definedName>
    <definedName name="Case">#REF!</definedName>
    <definedName name="Cash">#REF!</definedName>
    <definedName name="cash_bank">[40]Template!$D$182:$O$182</definedName>
    <definedName name="Cash_DCF">[41]DCF_VDF!$C$33:$AZ$33</definedName>
    <definedName name="CASH_FLOW">'[50]P&amp;L, BS, CF, DCF'!$E$414</definedName>
    <definedName name="Cash_flow_cover_of_dividend">#REF!</definedName>
    <definedName name="cash_flow_from_financing_activities">[40]Template!$D$144:$O$144</definedName>
    <definedName name="cash_flow_from_investing_activities">[40]Template!$D$137:$O$137</definedName>
    <definedName name="cash_flow_from_operating_activities">[40]Template!$D$129:$O$129</definedName>
    <definedName name="Cash_flow_from_operations">#REF!</definedName>
    <definedName name="Cash_flow_from_operations_per_share">#REF!</definedName>
    <definedName name="Cash_flow_from_operations2">#REF!</definedName>
    <definedName name="Cash_fore">#REF!</definedName>
    <definedName name="Cash_growth_fore">#REF!</definedName>
    <definedName name="Cash_Operating_Taxes">[41]NOPAT_VDF!$C$39:$AU$39</definedName>
    <definedName name="Cash_operating_taxes_fore">#REF!</definedName>
    <definedName name="cash1">#REF!</definedName>
    <definedName name="cash2">#REF!</definedName>
    <definedName name="cash3">#REF!</definedName>
    <definedName name="Cashflow">#REF!</definedName>
    <definedName name="Cashflow_1">#REF!</definedName>
    <definedName name="Cashflow_2">#REF!</definedName>
    <definedName name="Cashflow_per_share">#REF!</definedName>
    <definedName name="CashFlowPerShare">#REF!</definedName>
    <definedName name="CASHTAX">'[50]P&amp;L, BS, CF, DCF'!$AF$574</definedName>
    <definedName name="Cassindy">#REF!</definedName>
    <definedName name="Catalog_Path">'[72]DDETABLE '!$AD$5</definedName>
    <definedName name="Category">'[55](Do not delete)'!$A$1:$A$5</definedName>
    <definedName name="CB">#REF!</definedName>
    <definedName name="CBORDER">'[50]P&amp;L, BS, CF, DCF'!$A$1:$B$1</definedName>
    <definedName name="ccc">#N/A</definedName>
    <definedName name="cce">#REF!</definedName>
    <definedName name="ccn">#REF!</definedName>
    <definedName name="ccode">#REF!</definedName>
    <definedName name="CCT">NA()</definedName>
    <definedName name="CCT___0">NA()</definedName>
    <definedName name="CCT___0___0">NA()</definedName>
    <definedName name="CD">#REF!</definedName>
    <definedName name="cdcfps93">'[7]model by field'!#REF!</definedName>
    <definedName name="cdcfps94">'[7]model by field'!#REF!</definedName>
    <definedName name="cde">#REF!</definedName>
    <definedName name="cdi">#REF!</definedName>
    <definedName name="cdp">#REF!</definedName>
    <definedName name="cdsdim">[73]csdim!$A$2:$A$1375</definedName>
    <definedName name="cdsloadrange">[73]cdsload!$A$3:$A$70</definedName>
    <definedName name="CE">#REF!</definedName>
    <definedName name="celltips_area">#REF!</definedName>
    <definedName name="celltips_area___0">#REF!</definedName>
    <definedName name="Cement">#REF!</definedName>
    <definedName name="centre.1">#REF!</definedName>
    <definedName name="centre.2">#REF!</definedName>
    <definedName name="ceps">[40]Template!$D$305:$O$305</definedName>
    <definedName name="ceps93">'[7]model by field'!#REF!</definedName>
    <definedName name="ceps94">'[7]model by field'!#REF!</definedName>
    <definedName name="CF">[8]Financials!#REF!</definedName>
    <definedName name="CF_ASSOC">#REF!</definedName>
    <definedName name="CF_CTP">#REF!</definedName>
    <definedName name="CF_DEPR">#REF!</definedName>
    <definedName name="CF_GAIN_LOSS">#REF!</definedName>
    <definedName name="CF_PBT">#REF!</definedName>
    <definedName name="CF_WC">#REF!</definedName>
    <definedName name="cfc">#REF!</definedName>
    <definedName name="cfcf00">'[7]model by field'!#REF!</definedName>
    <definedName name="cfcf01">'[7]model by field'!#REF!</definedName>
    <definedName name="cfcf93">'[7]model by field'!#REF!</definedName>
    <definedName name="cfcf94">'[7]model by field'!#REF!</definedName>
    <definedName name="cfcf95">'[7]model by field'!#REF!</definedName>
    <definedName name="cfcf96">'[7]model by field'!#REF!</definedName>
    <definedName name="cfcf97">'[7]model by field'!#REF!</definedName>
    <definedName name="cfcf98">'[7]model by field'!#REF!</definedName>
    <definedName name="cfcf99">'[7]model by field'!#REF!</definedName>
    <definedName name="cfcfps00">'[7]model by field'!#REF!</definedName>
    <definedName name="cfcfps01">'[7]model by field'!#REF!</definedName>
    <definedName name="cfcfps93">'[7]model by field'!#REF!</definedName>
    <definedName name="cfcfps94">'[7]model by field'!#REF!</definedName>
    <definedName name="cfcfps95">'[7]model by field'!#REF!</definedName>
    <definedName name="cfcfps96">'[7]model by field'!#REF!</definedName>
    <definedName name="cfcfps97">'[7]model by field'!#REF!</definedName>
    <definedName name="cfcfps98">'[7]model by field'!#REF!</definedName>
    <definedName name="cfcfps99">'[7]model by field'!#REF!</definedName>
    <definedName name="cfgh">#N/A</definedName>
    <definedName name="CFlow">#REF!</definedName>
    <definedName name="CFormats">'[72]DDETABLE '!$AO$2:$AO$17</definedName>
    <definedName name="cfother00">'[7]model by field'!#REF!</definedName>
    <definedName name="cfother01">'[7]model by field'!#REF!</definedName>
    <definedName name="cfother93">'[7]model by field'!#REF!</definedName>
    <definedName name="cfother94">'[7]model by field'!#REF!</definedName>
    <definedName name="cfother95">'[7]model by field'!#REF!</definedName>
    <definedName name="cfother96">'[7]model by field'!#REF!</definedName>
    <definedName name="cfother97">'[7]model by field'!#REF!</definedName>
    <definedName name="cfother98">'[7]model by field'!#REF!</definedName>
    <definedName name="cfother99">'[7]model by field'!#REF!</definedName>
    <definedName name="CFPS">#REF!</definedName>
    <definedName name="CFPS_Curr_Yr">#REF!</definedName>
    <definedName name="CFPS_Lst_Yr">#REF!</definedName>
    <definedName name="CFPS_Next_Yr">#REF!</definedName>
    <definedName name="CFR">'[63]teo model'!#REF!</definedName>
    <definedName name="cfx">#REF!</definedName>
    <definedName name="Ch">#REF!</definedName>
    <definedName name="Chal">#REF!</definedName>
    <definedName name="Chall">#REF!</definedName>
    <definedName name="ChaResLife" localSheetId="0">#REF!</definedName>
    <definedName name="ChaResLife">#REF!</definedName>
    <definedName name="charge00">'[7]Crude oil'!#REF!</definedName>
    <definedName name="charge01">'[7]Crude oil'!#REF!</definedName>
    <definedName name="charge94">'[7]Crude oil'!#REF!</definedName>
    <definedName name="charge95">'[7]Crude oil'!#REF!</definedName>
    <definedName name="charge96">'[7]Crude oil'!#REF!</definedName>
    <definedName name="charge97">'[7]Crude oil'!#REF!</definedName>
    <definedName name="charge98">'[7]Crude oil'!#REF!</definedName>
    <definedName name="charge99">'[7]Crude oil'!#REF!</definedName>
    <definedName name="CHECKLIST">#REF!</definedName>
    <definedName name="chem1">#REF!</definedName>
    <definedName name="chem2">#REF!</definedName>
    <definedName name="chem3">#REF!</definedName>
    <definedName name="chem4">#REF!</definedName>
    <definedName name="chemblanks">#REF!,#REF!,#REF!,#REF!,#REF!,#REF!,#REF!,#REF!,#REF!,#REF!</definedName>
    <definedName name="Chemicals">#REF!</definedName>
    <definedName name="Chemicals_depreciation">#REF!</definedName>
    <definedName name="Chemicals_inflation_uplift">#REF!</definedName>
    <definedName name="Chemicals_maintenance_capex">#REF!</definedName>
    <definedName name="chg">'[74]F-DCF'!$AA$12:$AK$12</definedName>
    <definedName name="chg_in_current_liabilities">[40]Template!$D$123:$O$123</definedName>
    <definedName name="chg_in_debt">[40]Template!$D$141:$O$141</definedName>
    <definedName name="chg_in_debtors">[40]Template!$D$117:$O$117</definedName>
    <definedName name="chg_in_inventory">[40]Template!$D$118:$O$118</definedName>
    <definedName name="chg_in_investment">[40]Template!$D$131:$O$131</definedName>
    <definedName name="chg_in_loans_advances">[40]Template!$D$119:$O$119</definedName>
    <definedName name="chg_in_marketable_securities">[40]Template!$D$133:$O$133</definedName>
    <definedName name="chg_in_other_current_assets">[40]Template!$D$120:$O$120</definedName>
    <definedName name="chg_in_provisions">[40]Template!$D$124:$O$124</definedName>
    <definedName name="chg_in_working_cap">[40]Template!$D$166:$O$166</definedName>
    <definedName name="China_map">#REF!</definedName>
    <definedName name="Choices_Wrapper">#N/A</definedName>
    <definedName name="chsdim">[73]csdim!$A$1376:$A$2509</definedName>
    <definedName name="chsloadrange">[73]chsload!$A$3:$A$62</definedName>
    <definedName name="CHUCK">#REF!</definedName>
    <definedName name="cii">#REF!</definedName>
    <definedName name="CIL_List">#REF!</definedName>
    <definedName name="City">'[75]BLD-SCH  (2)'!$E$26</definedName>
    <definedName name="civ">#REF!</definedName>
    <definedName name="CL">#REF!</definedName>
    <definedName name="CL_DEBT">#REF!</definedName>
    <definedName name="CL_MIN_INT">#REF!</definedName>
    <definedName name="CL_PAY">#REF!</definedName>
    <definedName name="CM10_C_RIGHT___">#REF!</definedName>
    <definedName name="CMP">[76]Profile!$H$14</definedName>
    <definedName name="cn_asia">[77]Weights!$J$5</definedName>
    <definedName name="CNEX">#REF!</definedName>
    <definedName name="CNEXB">#REF!</definedName>
    <definedName name="CNEXDATA">#REF!</definedName>
    <definedName name="CNFIXED">'[78]cn fixed'!$C$3:$T$74</definedName>
    <definedName name="cni">#REF!</definedName>
    <definedName name="COAT">'[1]PNT-QUOT-#3'!#REF!</definedName>
    <definedName name="coc">#REF!</definedName>
    <definedName name="Code" hidden="1">'[75]BLD-SCH  (2)'!#REF!</definedName>
    <definedName name="codeDestination">'[72]DDETABLE '!$K$9</definedName>
    <definedName name="CODELK_Path">'[72]DDETABLE '!$AD$4</definedName>
    <definedName name="COGS">'[79]Aladdin Macro1'!$AV$546</definedName>
    <definedName name="coi">#REF!</definedName>
    <definedName name="Colend">[79]EVA1!$L$77</definedName>
    <definedName name="Columns">'[80]PE charts 2007'!$Q$8</definedName>
    <definedName name="Com" hidden="1">[12]CE!#REF!</definedName>
    <definedName name="Combined_gas">#REF!</definedName>
    <definedName name="COMM">[10]Financials!$C$212</definedName>
    <definedName name="COMMERCIAL">#REF!</definedName>
    <definedName name="commm11111">#REF!</definedName>
    <definedName name="COMMPART">[73]CLAMP!$A$2:$D$605</definedName>
    <definedName name="COMP" localSheetId="25">'[63]teo model'!#REF!</definedName>
    <definedName name="Comp" hidden="1">[12]CE!#REF!</definedName>
    <definedName name="company" localSheetId="25">#REF!</definedName>
    <definedName name="Company">'[75]BLD-SCH  (2)'!$E$24</definedName>
    <definedName name="Company_name">#REF!</definedName>
    <definedName name="company_nameh">#REF!</definedName>
    <definedName name="Company_reported_exceptionals">#REF!</definedName>
    <definedName name="COMPARA1">#REF!</definedName>
    <definedName name="compara2">#REF!</definedName>
    <definedName name="COMPARA3">#REF!</definedName>
    <definedName name="COMPARA4">#REF!</definedName>
    <definedName name="CompositeTax">[81]Inputs!#REF!</definedName>
    <definedName name="CONSTANT">'[79]Aladdin Macro1'!#REF!</definedName>
    <definedName name="CONSUMER">#REF!</definedName>
    <definedName name="Continue">#REF!</definedName>
    <definedName name="CONV">#REF!</definedName>
    <definedName name="convertible_bonds">[40]Template!$D$209:$O$209</definedName>
    <definedName name="cop">#REF!</definedName>
    <definedName name="Core_EBIT">#REF!</definedName>
    <definedName name="Core_EBITDA">#REF!</definedName>
    <definedName name="Core_Net_Cash_Debt">#REF!</definedName>
    <definedName name="Core_Sales">#REF!</definedName>
    <definedName name="COST">[10]Financials!$C$673</definedName>
    <definedName name="cost_of_debt">[40]Template!$D$389:$O$389</definedName>
    <definedName name="cost_of_equity">[40]Template!$D$393:$O$393</definedName>
    <definedName name="COSTOFDEBT">#REF!</definedName>
    <definedName name="cot">#REF!</definedName>
    <definedName name="Country" localSheetId="25">[82]PetroConsultants!$A$5:$A$106</definedName>
    <definedName name="Country">'[75]BLD-SCH  (2)'!$E$29</definedName>
    <definedName name="Cov_00_PS">#REF!</definedName>
    <definedName name="Cov_00_Rev">#REF!</definedName>
    <definedName name="Cov_97_PS">#REF!</definedName>
    <definedName name="Cov_97_Rev">#REF!</definedName>
    <definedName name="Cov_98_PS">#REF!</definedName>
    <definedName name="Cov_98_Rev">#REF!</definedName>
    <definedName name="Cov_99_PS">#REF!</definedName>
    <definedName name="Cov_99_Rev">#REF!</definedName>
    <definedName name="Cov_EPS_00">#REF!</definedName>
    <definedName name="Cov_EPS_98">#REF!</definedName>
    <definedName name="Cov_EPS_99">#REF!</definedName>
    <definedName name="Cov_Mkt_Cap">#REF!</definedName>
    <definedName name="Cov_Off_High">#REF!</definedName>
    <definedName name="Cov_Perf_97">#REF!</definedName>
    <definedName name="Cov_Perf_98">#REF!</definedName>
    <definedName name="Cov_Perf_99">#REF!</definedName>
    <definedName name="cov_perf_99b">'[83]#REF'!$Q$162</definedName>
    <definedName name="Cov_Univ_Avg">#REF!</definedName>
    <definedName name="Cov_Univ_Total">#REF!</definedName>
    <definedName name="cover">#REF!</definedName>
    <definedName name="Cover2">#REF!</definedName>
    <definedName name="CQ">#REF!</definedName>
    <definedName name="creditors">[40]Template!$D$200:$O$200</definedName>
    <definedName name="CRF">[35]表四!#REF!</definedName>
    <definedName name="_xlnm.Criteria">'[84]0201生産'!#REF!</definedName>
    <definedName name="CROCIWACCcapmm">[7]Book1!$A$1:$V$29</definedName>
    <definedName name="CROCIWACCmarket">[7]Book1!$W$1:$AA$29</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i">#REF!</definedName>
    <definedName name="cta">#REF!</definedName>
    <definedName name="CTopics">'[72]DDETABLE '!$AM$2:$AM$4</definedName>
    <definedName name="CTR_Inventory_MZ01_MZ02_WS15">#REF!</definedName>
    <definedName name="CUR">[85]FCST!$A:$IV</definedName>
    <definedName name="CUr_mth" localSheetId="25">#REF!</definedName>
    <definedName name="CUr_mth">#REF!</definedName>
    <definedName name="CURR">#REF!</definedName>
    <definedName name="Currency">#REF!</definedName>
    <definedName name="Current_assets">#REF!</definedName>
    <definedName name="Current_cost_adjusted_net_income">#REF!</definedName>
    <definedName name="Current_liabilities">#REF!</definedName>
    <definedName name="CurrentYear">#REF!</definedName>
    <definedName name="Customer_deposits_growth_fore">#REF!</definedName>
    <definedName name="CV">#REF!</definedName>
    <definedName name="cvsdim">[73]csdim!$A$2510:$A$3147</definedName>
    <definedName name="cvsloadrange">[73]cvsload!$A$3:$A$66</definedName>
    <definedName name="CWF">#REF!</definedName>
    <definedName name="cwo">#REF!</definedName>
    <definedName name="cwt">#REF!</definedName>
    <definedName name="D" localSheetId="25">#REF!</definedName>
    <definedName name="D">#N/A</definedName>
    <definedName name="d134\">'[86]Balance Sheet Groupings'!#REF!</definedName>
    <definedName name="D8j139">'[87]f5_Hedge cost &amp; Rupee loan cnvr'!$D$8</definedName>
    <definedName name="daf">#REF!</definedName>
    <definedName name="dai">#REF!</definedName>
    <definedName name="daily">'[62]1'!$I$4:$GH$204</definedName>
    <definedName name="das">#REF!</definedName>
    <definedName name="data" localSheetId="25">'[88]T &amp; D LOSS'!$A$39:$Z$79</definedName>
    <definedName name="Data">#REF!</definedName>
    <definedName name="DATA1" localSheetId="25">#REF!</definedName>
    <definedName name="data1">NA()</definedName>
    <definedName name="data1___0">NA()</definedName>
    <definedName name="data1___0___0">NA()</definedName>
    <definedName name="DATA10" localSheetId="25">#REF!</definedName>
    <definedName name="data10">NA()</definedName>
    <definedName name="data10___0">NA()</definedName>
    <definedName name="data10___0___0">NA()</definedName>
    <definedName name="data100">NA()</definedName>
    <definedName name="data100___0">NA()</definedName>
    <definedName name="data100___0___0">NA()</definedName>
    <definedName name="data101">NA()</definedName>
    <definedName name="data101___0">NA()</definedName>
    <definedName name="data101___0___0">NA()</definedName>
    <definedName name="DATA11" localSheetId="25">#REF!</definedName>
    <definedName name="data11">NA()</definedName>
    <definedName name="data11___0">NA()</definedName>
    <definedName name="data11___0___0">NA()</definedName>
    <definedName name="DATA12" localSheetId="25">#REF!</definedName>
    <definedName name="data12">NA()</definedName>
    <definedName name="data12___0">NA()</definedName>
    <definedName name="data12___0___0">NA()</definedName>
    <definedName name="DATA13" localSheetId="25">#REF!</definedName>
    <definedName name="data13">NA()</definedName>
    <definedName name="data13___0">NA()</definedName>
    <definedName name="data13___0___0">NA()</definedName>
    <definedName name="DATA14" localSheetId="25">#REF!</definedName>
    <definedName name="data14">NA()</definedName>
    <definedName name="data14___0">NA()</definedName>
    <definedName name="data14___0___0">NA()</definedName>
    <definedName name="DATA15" localSheetId="25">#REF!</definedName>
    <definedName name="data15">NA()</definedName>
    <definedName name="data15___0">NA()</definedName>
    <definedName name="data15___0___0">NA()</definedName>
    <definedName name="DATA16" localSheetId="25">#REF!</definedName>
    <definedName name="data16">NA()</definedName>
    <definedName name="data16___0">NA()</definedName>
    <definedName name="data16___0___0">NA()</definedName>
    <definedName name="DATA17" localSheetId="25">'[89]SAP 6335900'!#REF!</definedName>
    <definedName name="data17">NA()</definedName>
    <definedName name="data17___0">NA()</definedName>
    <definedName name="data17___0___0">NA()</definedName>
    <definedName name="data18">NA()</definedName>
    <definedName name="data18___0">NA()</definedName>
    <definedName name="data18___0___0">NA()</definedName>
    <definedName name="data19">NA()</definedName>
    <definedName name="data19___0">NA()</definedName>
    <definedName name="data19___0___0">NA()</definedName>
    <definedName name="DATA2" localSheetId="25">#REF!</definedName>
    <definedName name="data2">NA()</definedName>
    <definedName name="data2___0">NA()</definedName>
    <definedName name="data2___0___0">NA()</definedName>
    <definedName name="data20">NA()</definedName>
    <definedName name="data20___0">NA()</definedName>
    <definedName name="data20___0___0">NA()</definedName>
    <definedName name="data21">NA()</definedName>
    <definedName name="data21___0">NA()</definedName>
    <definedName name="data21___0___0">NA()</definedName>
    <definedName name="data22">NA()</definedName>
    <definedName name="data22___0">NA()</definedName>
    <definedName name="data22___0___0">NA()</definedName>
    <definedName name="data23">NA()</definedName>
    <definedName name="data23___0">NA()</definedName>
    <definedName name="data23___0___0">NA()</definedName>
    <definedName name="data24">NA()</definedName>
    <definedName name="data24___0">NA()</definedName>
    <definedName name="data24___0___0">NA()</definedName>
    <definedName name="data25">NA()</definedName>
    <definedName name="data25___0">NA()</definedName>
    <definedName name="data25___0___0">NA()</definedName>
    <definedName name="data26">NA()</definedName>
    <definedName name="data26___0">NA()</definedName>
    <definedName name="data26___0___0">NA()</definedName>
    <definedName name="data27">NA()</definedName>
    <definedName name="data27___0">NA()</definedName>
    <definedName name="data27___0___0">NA()</definedName>
    <definedName name="data28">NA()</definedName>
    <definedName name="data28___0">NA()</definedName>
    <definedName name="data28___0___0">NA()</definedName>
    <definedName name="data29">NA()</definedName>
    <definedName name="data29___0">NA()</definedName>
    <definedName name="data29___0___0">NA()</definedName>
    <definedName name="DATA3" localSheetId="25">#REF!</definedName>
    <definedName name="data3">NA()</definedName>
    <definedName name="data3___0">NA()</definedName>
    <definedName name="data3___0___0">NA()</definedName>
    <definedName name="data30">NA()</definedName>
    <definedName name="data30___0">NA()</definedName>
    <definedName name="data30___0___0">NA()</definedName>
    <definedName name="data31">NA()</definedName>
    <definedName name="data31___0">NA()</definedName>
    <definedName name="data31___0___0">NA()</definedName>
    <definedName name="data32">NA()</definedName>
    <definedName name="data32___0">NA()</definedName>
    <definedName name="data32___0___0">NA()</definedName>
    <definedName name="data33">NA()</definedName>
    <definedName name="data33___0">NA()</definedName>
    <definedName name="data33___0___0">NA()</definedName>
    <definedName name="data34">NA()</definedName>
    <definedName name="data34___0">NA()</definedName>
    <definedName name="data34___0___0">NA()</definedName>
    <definedName name="data35">NA()</definedName>
    <definedName name="data35___0">NA()</definedName>
    <definedName name="data35___0___0">NA()</definedName>
    <definedName name="data36">NA()</definedName>
    <definedName name="data36___0">NA()</definedName>
    <definedName name="data36___0___0">NA()</definedName>
    <definedName name="data37">NA()</definedName>
    <definedName name="data37___0">NA()</definedName>
    <definedName name="data37___0___0">NA()</definedName>
    <definedName name="data38">NA()</definedName>
    <definedName name="data38___0">NA()</definedName>
    <definedName name="data38___0___0">NA()</definedName>
    <definedName name="data39">NA()</definedName>
    <definedName name="data39___0">NA()</definedName>
    <definedName name="data39___0___0">NA()</definedName>
    <definedName name="DATA4" localSheetId="25">#REF!</definedName>
    <definedName name="data4">NA()</definedName>
    <definedName name="data4___0">NA()</definedName>
    <definedName name="data4___0___0">NA()</definedName>
    <definedName name="data40">NA()</definedName>
    <definedName name="data40___0">NA()</definedName>
    <definedName name="data40___0___0">NA()</definedName>
    <definedName name="data41">NA()</definedName>
    <definedName name="data41___0">NA()</definedName>
    <definedName name="data41___0___0">NA()</definedName>
    <definedName name="data42">NA()</definedName>
    <definedName name="data42___0">NA()</definedName>
    <definedName name="data42___0___0">NA()</definedName>
    <definedName name="data43">NA()</definedName>
    <definedName name="data43___0">NA()</definedName>
    <definedName name="data43___0___0">NA()</definedName>
    <definedName name="data44">NA()</definedName>
    <definedName name="data44___0">NA()</definedName>
    <definedName name="data44___0___0">NA()</definedName>
    <definedName name="data45">NA()</definedName>
    <definedName name="data45___0">NA()</definedName>
    <definedName name="data45___0___0">NA()</definedName>
    <definedName name="data46">NA()</definedName>
    <definedName name="data46___0">NA()</definedName>
    <definedName name="data46___0___0">NA()</definedName>
    <definedName name="data47">NA()</definedName>
    <definedName name="data47___0">NA()</definedName>
    <definedName name="data47___0___0">NA()</definedName>
    <definedName name="data48">NA()</definedName>
    <definedName name="data48___0">NA()</definedName>
    <definedName name="data48___0___0">NA()</definedName>
    <definedName name="data49">NA()</definedName>
    <definedName name="data49___0">NA()</definedName>
    <definedName name="data49___0___0">NA()</definedName>
    <definedName name="DATA5" localSheetId="25">#REF!</definedName>
    <definedName name="data5">NA()</definedName>
    <definedName name="data5___0">NA()</definedName>
    <definedName name="data5___0___0">NA()</definedName>
    <definedName name="data50">NA()</definedName>
    <definedName name="data50___0">NA()</definedName>
    <definedName name="data50___0___0">NA()</definedName>
    <definedName name="data51">NA()</definedName>
    <definedName name="data51___0">NA()</definedName>
    <definedName name="data51___0___0">NA()</definedName>
    <definedName name="data52">NA()</definedName>
    <definedName name="data52___0">NA()</definedName>
    <definedName name="data52___0___0">NA()</definedName>
    <definedName name="data53">NA()</definedName>
    <definedName name="data53___0">NA()</definedName>
    <definedName name="data53___0___0">NA()</definedName>
    <definedName name="data54">NA()</definedName>
    <definedName name="data54___0">NA()</definedName>
    <definedName name="data54___0___0">NA()</definedName>
    <definedName name="data55">NA()</definedName>
    <definedName name="data55___0">NA()</definedName>
    <definedName name="data55___0___0">NA()</definedName>
    <definedName name="data56">NA()</definedName>
    <definedName name="data56___0">NA()</definedName>
    <definedName name="data56___0___0">NA()</definedName>
    <definedName name="data57">NA()</definedName>
    <definedName name="data57___0">NA()</definedName>
    <definedName name="data57___0___0">NA()</definedName>
    <definedName name="data58">NA()</definedName>
    <definedName name="data58___0">NA()</definedName>
    <definedName name="data58___0___0">NA()</definedName>
    <definedName name="data59">NA()</definedName>
    <definedName name="data59___0">NA()</definedName>
    <definedName name="data59___0___0">NA()</definedName>
    <definedName name="DATA6" localSheetId="25">#REF!</definedName>
    <definedName name="data6">NA()</definedName>
    <definedName name="data6___0">NA()</definedName>
    <definedName name="data6___0___0">NA()</definedName>
    <definedName name="data60">NA()</definedName>
    <definedName name="data60___0">NA()</definedName>
    <definedName name="data60___0___0">NA()</definedName>
    <definedName name="data61">NA()</definedName>
    <definedName name="data61___0">NA()</definedName>
    <definedName name="data61___0___0">NA()</definedName>
    <definedName name="data62">NA()</definedName>
    <definedName name="data62___0">NA()</definedName>
    <definedName name="data62___0___0">NA()</definedName>
    <definedName name="data63">NA()</definedName>
    <definedName name="data63___0">NA()</definedName>
    <definedName name="data63___0___0">NA()</definedName>
    <definedName name="data64">NA()</definedName>
    <definedName name="data64___0">NA()</definedName>
    <definedName name="data64___0___0">NA()</definedName>
    <definedName name="data65">NA()</definedName>
    <definedName name="data65___0">NA()</definedName>
    <definedName name="data65___0___0">NA()</definedName>
    <definedName name="data66">NA()</definedName>
    <definedName name="data66___0">NA()</definedName>
    <definedName name="data66___0___0">NA()</definedName>
    <definedName name="data67">NA()</definedName>
    <definedName name="data67___0">NA()</definedName>
    <definedName name="data67___0___0">NA()</definedName>
    <definedName name="data68">NA()</definedName>
    <definedName name="data68___0">NA()</definedName>
    <definedName name="data68___0___0">NA()</definedName>
    <definedName name="data69">NA()</definedName>
    <definedName name="data69___0">NA()</definedName>
    <definedName name="data69___0___0">NA()</definedName>
    <definedName name="DATA7" localSheetId="25">#REF!</definedName>
    <definedName name="data7">NA()</definedName>
    <definedName name="data7___0">NA()</definedName>
    <definedName name="data7___0___0">NA()</definedName>
    <definedName name="data70">NA()</definedName>
    <definedName name="data70___0">NA()</definedName>
    <definedName name="data70___0___0">NA()</definedName>
    <definedName name="data71">NA()</definedName>
    <definedName name="data71___0">NA()</definedName>
    <definedName name="data71___0___0">NA()</definedName>
    <definedName name="data72">NA()</definedName>
    <definedName name="data72___0">NA()</definedName>
    <definedName name="data72___0___0">NA()</definedName>
    <definedName name="data73">NA()</definedName>
    <definedName name="data73___0">NA()</definedName>
    <definedName name="data73___0___0">NA()</definedName>
    <definedName name="data74">NA()</definedName>
    <definedName name="data74___0">NA()</definedName>
    <definedName name="data74___0___0">NA()</definedName>
    <definedName name="data75">NA()</definedName>
    <definedName name="data75___0">NA()</definedName>
    <definedName name="data75___0___0">NA()</definedName>
    <definedName name="data76">NA()</definedName>
    <definedName name="data76___0">NA()</definedName>
    <definedName name="data76___0___0">NA()</definedName>
    <definedName name="data77">NA()</definedName>
    <definedName name="data77___0">NA()</definedName>
    <definedName name="data77___0___0">NA()</definedName>
    <definedName name="data78">NA()</definedName>
    <definedName name="data78___0">NA()</definedName>
    <definedName name="data78___0___0">NA()</definedName>
    <definedName name="data79">NA()</definedName>
    <definedName name="data79___0">NA()</definedName>
    <definedName name="data79___0___0">NA()</definedName>
    <definedName name="DATA8" localSheetId="25">#REF!</definedName>
    <definedName name="data8">NA()</definedName>
    <definedName name="data8___0">NA()</definedName>
    <definedName name="data8___0___0">NA()</definedName>
    <definedName name="data80">NA()</definedName>
    <definedName name="data80___0">NA()</definedName>
    <definedName name="data80___0___0">NA()</definedName>
    <definedName name="data81">NA()</definedName>
    <definedName name="data81___0">NA()</definedName>
    <definedName name="data81___0___0">NA()</definedName>
    <definedName name="data82">NA()</definedName>
    <definedName name="data82___0">NA()</definedName>
    <definedName name="data82___0___0">NA()</definedName>
    <definedName name="data83">NA()</definedName>
    <definedName name="data83___0">NA()</definedName>
    <definedName name="data83___0___0">NA()</definedName>
    <definedName name="data84">NA()</definedName>
    <definedName name="data84___0">NA()</definedName>
    <definedName name="data84___0___0">NA()</definedName>
    <definedName name="data85">NA()</definedName>
    <definedName name="data85___0">NA()</definedName>
    <definedName name="data85___0___0">NA()</definedName>
    <definedName name="data86">NA()</definedName>
    <definedName name="data86___0">NA()</definedName>
    <definedName name="data86___0___0">NA()</definedName>
    <definedName name="data87">NA()</definedName>
    <definedName name="data87___0">NA()</definedName>
    <definedName name="data87___0___0">NA()</definedName>
    <definedName name="data88">NA()</definedName>
    <definedName name="data88___0">NA()</definedName>
    <definedName name="data88___0___0">NA()</definedName>
    <definedName name="data89">NA()</definedName>
    <definedName name="data89___0">NA()</definedName>
    <definedName name="data89___0___0">NA()</definedName>
    <definedName name="DATA9" localSheetId="25">#REF!</definedName>
    <definedName name="data9">NA()</definedName>
    <definedName name="data9___0">NA()</definedName>
    <definedName name="data9___0___0">NA()</definedName>
    <definedName name="data90">NA()</definedName>
    <definedName name="data90___0">NA()</definedName>
    <definedName name="data90___0___0">NA()</definedName>
    <definedName name="data91">NA()</definedName>
    <definedName name="data91___0">NA()</definedName>
    <definedName name="data91___0___0">NA()</definedName>
    <definedName name="data92">NA()</definedName>
    <definedName name="data92___0">NA()</definedName>
    <definedName name="data92___0___0">NA()</definedName>
    <definedName name="data93">NA()</definedName>
    <definedName name="data93___0">NA()</definedName>
    <definedName name="data93___0___0">NA()</definedName>
    <definedName name="data94">NA()</definedName>
    <definedName name="data94___0">NA()</definedName>
    <definedName name="data94___0___0">NA()</definedName>
    <definedName name="data95">NA()</definedName>
    <definedName name="data95___0">NA()</definedName>
    <definedName name="data95___0___0">NA()</definedName>
    <definedName name="data96">NA()</definedName>
    <definedName name="data96___0">NA()</definedName>
    <definedName name="data96___0___0">NA()</definedName>
    <definedName name="data97">NA()</definedName>
    <definedName name="data97___0">NA()</definedName>
    <definedName name="data97___0___0">NA()</definedName>
    <definedName name="data98">NA()</definedName>
    <definedName name="data98___0">NA()</definedName>
    <definedName name="data98___0___0">NA()</definedName>
    <definedName name="data99">NA()</definedName>
    <definedName name="data99___0">NA()</definedName>
    <definedName name="data99___0___0">NA()</definedName>
    <definedName name="_xlnm.Database" localSheetId="25">#REF!</definedName>
    <definedName name="_xlnm.Database">[90]SAPfile!$AF$24:$AM$160</definedName>
    <definedName name="DatabaseOutput">#REF!</definedName>
    <definedName name="DataStart">#REF!</definedName>
    <definedName name="DATE" localSheetId="25">#REF!</definedName>
    <definedName name="DATE">'[70]PSRLTR-Detail version1'!$E$19:$F$30</definedName>
    <definedName name="Dates">#REF!</definedName>
    <definedName name="Dates2">#REF!</definedName>
    <definedName name="DCF_EY1">[41]DCF_VDF!$D$1:$D$65536</definedName>
    <definedName name="DCF_EY10">[41]DCF_VDF!$M$1:$M$65536</definedName>
    <definedName name="DCF_EY14">[41]DCF_VDF!$Q$1:$Q$65536</definedName>
    <definedName name="DCF_EY15">[41]DCF_VDF!$R$1:$R$65536</definedName>
    <definedName name="DCF_EY2">[41]DCF_VDF!$E$1:$E$65536</definedName>
    <definedName name="DCF_EY24">[41]DCF_VDF!$AA$1:$AA$65536</definedName>
    <definedName name="DCF_EY25">[41]DCF_VDF!$AB$1:$AB$65536</definedName>
    <definedName name="DCF_EY3">[41]DCF_VDF!$F$1:$F$65536</definedName>
    <definedName name="DCF_EY4">[41]DCF_VDF!$G$1:$G$65536</definedName>
    <definedName name="DCF_EY5">[41]DCF_VDF!$H$1:$H$65536</definedName>
    <definedName name="DCF_EY9">[41]DCF_VDF!$L$1:$L$65536</definedName>
    <definedName name="DCF_P">[41]DCF_VDF!$C$1:$C$65536</definedName>
    <definedName name="dcfoth93">[7]Sheet1!#REF!</definedName>
    <definedName name="dcfoth94">[7]Sheet1!#REF!</definedName>
    <definedName name="dcfoth95">[7]Sheet1!#REF!</definedName>
    <definedName name="dcfoth96">[7]Sheet1!#REF!</definedName>
    <definedName name="dcfoth97">[7]Sheet1!#REF!</definedName>
    <definedName name="dcfoth98">[7]Sheet1!#REF!</definedName>
    <definedName name="dcfv">#REF!</definedName>
    <definedName name="dd" localSheetId="25">[79]Sheet2!$D$1:$F$65536</definedName>
    <definedName name="DD">#REF!,#REF!</definedName>
    <definedName name="DDA">[8]Financials!#REF!</definedName>
    <definedName name="deal1">#REF!</definedName>
    <definedName name="deal2">#REF!</definedName>
    <definedName name="debentures">[40]Template!$D$211:$O$211</definedName>
    <definedName name="debt_at_mv">[40]Template!$D$258:$O$258</definedName>
    <definedName name="DEBT_CAP">#REF!</definedName>
    <definedName name="DEBT_EBITDA">#REF!</definedName>
    <definedName name="Debt_growth">[41]NOPAT_VDF!$M$153:$Q$153</definedName>
    <definedName name="Debt_Pct" localSheetId="0">[91]Assumptions!$B$13</definedName>
    <definedName name="Debt_Pct">[92]Assumptions!$B$13</definedName>
    <definedName name="Debt_Spare_Engine">[59]Assumptions!$E$78</definedName>
    <definedName name="debtors">[40]Template!$D$184:$O$184</definedName>
    <definedName name="DEBTS">#REF!</definedName>
    <definedName name="DEBTSCHEDULE">[93]India!$A$1:$W$7</definedName>
    <definedName name="def" hidden="1">#REF!</definedName>
    <definedName name="Deferred_tax_asset_growth_fore">#REF!</definedName>
    <definedName name="deferred_tax_assets">[40]Template!$D$195:$O$195</definedName>
    <definedName name="deferred_tax_liabilities">[40]Template!$D$214:$O$214</definedName>
    <definedName name="Deferred_tax_liability_growth_fore">#REF!</definedName>
    <definedName name="dep" localSheetId="25">[71]GS_DCF!#REF!</definedName>
    <definedName name="Dep" hidden="1">{#N/A,#N/A,FALSE,"ACCT9697";#N/A,#N/A,FALSE,"ACCT9697"}</definedName>
    <definedName name="Dep_and_Amort">[41]NOPAT_VDF!$C$100:$AU$100</definedName>
    <definedName name="Dep_margin_fore">#REF!</definedName>
    <definedName name="DEPR">#REF!</definedName>
    <definedName name="Depreciation">[41]NOPAT_VDF!$C$104:$AE$104</definedName>
    <definedName name="Depreciation_Amortisation">#REF!</definedName>
    <definedName name="depreciation_bs">[40]Template!$D$192:$O$192</definedName>
    <definedName name="depreciation_fixed_assets">[40]Template!$D$88:$O$88</definedName>
    <definedName name="Depreciation_fore">#REF!</definedName>
    <definedName name="depreciation_other">[40]Template!$D$89:$O$89</definedName>
    <definedName name="DF_GRID_1">#REF!</definedName>
    <definedName name="dfd">#REF!</definedName>
    <definedName name="dfddfd">#REF!</definedName>
    <definedName name="dfdtax93">'[7]model by field'!#REF!</definedName>
    <definedName name="dfdtax94">'[7]model by field'!#REF!</definedName>
    <definedName name="dfdtax95">'[7]model by field'!#REF!</definedName>
    <definedName name="dfdtax96">'[7]model by field'!#REF!</definedName>
    <definedName name="dfdtax97">'[7]model by field'!#REF!</definedName>
    <definedName name="dfdtax98">'[7]model by field'!#REF!</definedName>
    <definedName name="dfrgh">#N/A</definedName>
    <definedName name="DHL">#REF!</definedName>
    <definedName name="did">#REF!</definedName>
    <definedName name="DIRECTORY">'[79]Aladdin Macro1'!$C$527</definedName>
    <definedName name="Discount" hidden="1">'[75]BLD-SCH  (2)'!#REF!</definedName>
    <definedName name="DiscoverySize">[82]PetroConsultants!$E$5:$E$106</definedName>
    <definedName name="display_area_2">NA()</definedName>
    <definedName name="display_area_2___0">NA()</definedName>
    <definedName name="display_area_2___0___0">NA()</definedName>
    <definedName name="DIV_PD">#REF!</definedName>
    <definedName name="Divdates">#REF!</definedName>
    <definedName name="Divestments">#REF!</definedName>
    <definedName name="Dividend_declared">#REF!</definedName>
    <definedName name="dividend_incl_tax">[40]Template!$D$142:$O$142</definedName>
    <definedName name="Dividend_paid">#REF!</definedName>
    <definedName name="Dividends_paid">#REF!</definedName>
    <definedName name="Dividends_paid_to_minorities">#REF!</definedName>
    <definedName name="dividends_payable">[40]Template!$D$204:$O$204</definedName>
    <definedName name="division">#REF!</definedName>
    <definedName name="divisor">#REF!</definedName>
    <definedName name="DJ">[35]表三甲!#REF!</definedName>
    <definedName name="DKJNEF">#REF!</definedName>
    <definedName name="DLD">'[63]teo model'!#REF!</definedName>
    <definedName name="DnA_fore">#REF!</definedName>
    <definedName name="DnA_growth_fore">#REF!</definedName>
    <definedName name="DOC_Title">'[94]GM 000'!$C$1</definedName>
    <definedName name="dollars">#REF!</definedName>
    <definedName name="DOMLD">#REF!</definedName>
    <definedName name="Downstream_deprecation">#REF!</definedName>
    <definedName name="Downstream_depreciation">#REF!</definedName>
    <definedName name="Downstream_inflation_uplift">#REF!</definedName>
    <definedName name="Downstream_maintenance_capex">#REF!</definedName>
    <definedName name="dpc">'[95]dpc cost'!$D$1</definedName>
    <definedName name="dpd">#REF!</definedName>
    <definedName name="DPS">#REF!</definedName>
    <definedName name="DPS_Curr_Yr">#REF!</definedName>
    <definedName name="DPS_Lst_Yr">#REF!</definedName>
    <definedName name="DPS_Next_Yr">#REF!</definedName>
    <definedName name="DPT">[96]Sheet4!$B$2:$C$56</definedName>
    <definedName name="DQ">#N/A</definedName>
    <definedName name="Draft">[79]Sheet1!$E$9</definedName>
    <definedName name="drg" hidden="1">#REF!</definedName>
    <definedName name="ds" hidden="1">#REF!,#REF!</definedName>
    <definedName name="dsd">#REF!</definedName>
    <definedName name="DSDDE_Path">'[72]DDETABLE '!$AD$3</definedName>
    <definedName name="dsgadsf" hidden="1">#REF!,#REF!,#REF!</definedName>
    <definedName name="DSPL">#REF!</definedName>
    <definedName name="dtd">#REF!</definedName>
    <definedName name="dtoev">#REF!</definedName>
    <definedName name="durifx00">'[7]Block A'!#REF!</definedName>
    <definedName name="durifx01">'[7]Block A'!#REF!</definedName>
    <definedName name="durifx98">'[7]Block A'!#REF!</definedName>
    <definedName name="durifx99">'[7]Block A'!#REF!</definedName>
    <definedName name="durigas00">'[7]Block A'!$L$12</definedName>
    <definedName name="durigas01">'[7]Block A'!$O$12</definedName>
    <definedName name="durigas98">'[7]Block A'!$F$12</definedName>
    <definedName name="durigas99">'[7]Block A'!$I$12</definedName>
    <definedName name="duriopinc00">'[7]Block A'!#REF!</definedName>
    <definedName name="duriopinc01">'[7]Block A'!#REF!</definedName>
    <definedName name="duriopinc98">'[7]Block A'!#REF!</definedName>
    <definedName name="duriopinc99">'[7]Block A'!#REF!</definedName>
    <definedName name="dxgg1">#REF!</definedName>
    <definedName name="dxgg2">#REF!</definedName>
    <definedName name="dxgg3">#REF!</definedName>
    <definedName name="E">#REF!</definedName>
    <definedName name="E_314">#REF!</definedName>
    <definedName name="E_315MVA_Addl_Page1">#REF!</definedName>
    <definedName name="E_315MVA_Addl_Page2">#REF!</definedName>
    <definedName name="E_P">#REF!</definedName>
    <definedName name="eaa">#REF!</definedName>
    <definedName name="eap">#REF!</definedName>
    <definedName name="earning1">#REF!</definedName>
    <definedName name="earning2">#REF!</definedName>
    <definedName name="eat">#REF!</definedName>
    <definedName name="ebida">[40]Template!$D$106:$O$106</definedName>
    <definedName name="ebida_core_activity">[40]Template!$D$107:$O$107</definedName>
    <definedName name="EBIT">[41]NOPAT_VDF!$C$17:$AZ$17</definedName>
    <definedName name="ebit_core_activity">[40]Template!$D$105:$O$105</definedName>
    <definedName name="EBIT_fore">#REF!</definedName>
    <definedName name="EBIT_growth">[97]Sheet1!$C$142:$AU$142</definedName>
    <definedName name="EBIT_margin">[41]NOPAT_VDF!$C$111:$AU$111</definedName>
    <definedName name="EBIT_margin_fore">#REF!</definedName>
    <definedName name="ebit00">'[98]Inc-Yr Summary'!$AC$27</definedName>
    <definedName name="EBITA">[41]NOPAT_VDF!$C$101:$AZ$101</definedName>
    <definedName name="EBITA_fore">#REF!</definedName>
    <definedName name="EBITD">[97]Sheet1!$B$106:$Q$106</definedName>
    <definedName name="EBITDA">[41]NOPAT_VDF!$C$102:$AE$102</definedName>
    <definedName name="EBITDA_CAL00">'[99]Inc-Yr Summary Calendar'!$AH$41</definedName>
    <definedName name="EBITDA_CAL01">'[99]Inc-Yr Summary Calendar'!$AI$41</definedName>
    <definedName name="EBITDA_CAL02">'[99]Inc-Yr Summary Calendar'!$AJ$41</definedName>
    <definedName name="EBITDA_CAL95">'[99]Inc-Yr Summary Calendar'!$I$41</definedName>
    <definedName name="EBITDA_CAL96">'[99]Inc-Yr Summary Calendar'!$O$41</definedName>
    <definedName name="EBITDA_CAL97">'[99]Inc-Yr Summary Calendar'!$U$41</definedName>
    <definedName name="EBITDA_CAL98">'[99]Inc-Yr Summary Calendar'!$AA$41</definedName>
    <definedName name="EBITDA_CAL99">'[99]Inc-Yr Summary Calendar'!$AG$41</definedName>
    <definedName name="ebitda_core_activity">[40]Template!$D$104:$O$104</definedName>
    <definedName name="EBITDA_DCF">[41]DCF_VDF!$C$15:$AZ$15</definedName>
    <definedName name="EBITDA_fore">#REF!</definedName>
    <definedName name="EBITDA_growth">[97]Sheet1!$C$143:$AU$143</definedName>
    <definedName name="EBITDA_growth_avg">[41]NOPAT_VDF!#REF!</definedName>
    <definedName name="EBITDA_INT">#REF!</definedName>
    <definedName name="EBITDA_MAR">#REF!</definedName>
    <definedName name="EBITDA_margin">[41]NOPAT_VDF!$C$109:$AZ$109</definedName>
    <definedName name="EBITDA_margin_fore">#REF!</definedName>
    <definedName name="EBITDA_Share">[41]NOPAT_VDF!#REF!</definedName>
    <definedName name="EBITDA94">'[100]Inc-Yr Summary'!$Z$46</definedName>
    <definedName name="EBITDAMargin">[101]FinancialsNew!#REF!</definedName>
    <definedName name="econ_profit">'[79]Aladdin Macro1'!$C$230:$L$245</definedName>
    <definedName name="EconIndex">#REF!</definedName>
    <definedName name="Economic_book_value">[97]Sheet1!$C$12</definedName>
    <definedName name="Economic_profit">[97]Sheet1!$C$124:$AZ$124</definedName>
    <definedName name="Economic_profit_dcf">[97]Sheet1!$C$48:$BZ$48</definedName>
    <definedName name="Economic_profit2">[97]Sheet1!$C$51:$AZ$51</definedName>
    <definedName name="EconomicNPV10">[82]PetroConsultants!$L$5:$L$106</definedName>
    <definedName name="EconomicNPV12">[82]PetroConsultants!$I$5:$I$106</definedName>
    <definedName name="EEEEEE">#REF!</definedName>
    <definedName name="EEEEEEEEE">#REF!</definedName>
    <definedName name="eeeeeeeeeeeeeeeeeeeeeeeeeeeeee">#REF!</definedName>
    <definedName name="Effective_tax_rate">#REF!</definedName>
    <definedName name="EG_Dates">[102]eval!#REF!</definedName>
    <definedName name="EG_DPS">[103]projections!#REF!</definedName>
    <definedName name="EG_EPS">[102]eval!#REF!</definedName>
    <definedName name="EG_Net_Profit">[103]projections!#REF!</definedName>
    <definedName name="EG_PAGE">#REF!</definedName>
    <definedName name="Email">'[75]BLD-SCH  (2)'!$E$33</definedName>
    <definedName name="Employee_Cost">[97]Sheet1!#REF!</definedName>
    <definedName name="employee_expenses">[40]Template!$D$78:$O$78</definedName>
    <definedName name="employees">[40]Template!$D$100:$O$100</definedName>
    <definedName name="End_Bal">#REF!</definedName>
    <definedName name="Engineering_depreciation">#REF!</definedName>
    <definedName name="Engineering_inflation_uplift">#REF!</definedName>
    <definedName name="Engineering_maintenance_capex">#REF!</definedName>
    <definedName name="enp">#REF!</definedName>
    <definedName name="Enterprise_value">[97]Sheet1!$F$9</definedName>
    <definedName name="enterprise_value_core">[40]Template!$D$263:$O$263</definedName>
    <definedName name="EP">#REF!</definedName>
    <definedName name="epa">#REF!</definedName>
    <definedName name="epc">#REF!</definedName>
    <definedName name="EPS">[41]NOPAT_VDF!$C$96:$AU$96</definedName>
    <definedName name="EPS.Normalized">[104]ASSUMPT!$CK$52</definedName>
    <definedName name="EPS_CAL00">'[99]Inc-Yr Summary Calendar'!$AH$35</definedName>
    <definedName name="EPS_CAL01">'[99]Inc-Yr Summary Calendar'!$AI$35</definedName>
    <definedName name="EPS_CAL02">'[99]Inc-Yr Summary Calendar'!$AJ$35</definedName>
    <definedName name="EPS_CAL95">'[99]Inc-Yr Summary Calendar'!$I$35</definedName>
    <definedName name="EPS_CAL96">'[99]Inc-Yr Summary Calendar'!$O$35</definedName>
    <definedName name="EPS_CAL97">'[99]Inc-Yr Summary Calendar'!$U$35</definedName>
    <definedName name="EPS_CAL98">'[99]Inc-Yr Summary Calendar'!$AA$35</definedName>
    <definedName name="EPS_CAL99">'[99]Inc-Yr Summary Calendar'!$AG$35</definedName>
    <definedName name="EPS_Curr_Qtr">#REF!</definedName>
    <definedName name="EPS_Curr_Yr">#REF!</definedName>
    <definedName name="EPS_EY1">[97]Sheet1!$G$20</definedName>
    <definedName name="EPS_EY2">[97]Sheet1!$G$19</definedName>
    <definedName name="EPS_EY3">[97]Sheet1!$G$18</definedName>
    <definedName name="eps_growth">[40]Template!$D$322:$O$322</definedName>
    <definedName name="EPS_growth_avg">[41]NOPAT_VDF!#REF!</definedName>
    <definedName name="EPS_Growth_Rate">#REF!</definedName>
    <definedName name="EPS_Lst_Yr">#REF!</definedName>
    <definedName name="EPS_Next_Yr">#REF!</definedName>
    <definedName name="EPS_Qtr_Date">#REF!</definedName>
    <definedName name="EPS_Y2001D">[104]ASSUMPT!$L$50</definedName>
    <definedName name="EPS_Y2002D">[104]ASSUMPT!$M$50</definedName>
    <definedName name="EPS_Y2003D">[104]ASSUMPT!$N$50</definedName>
    <definedName name="EPS_Y2004D">[104]ASSUMPT!$O$50</definedName>
    <definedName name="epw">#REF!</definedName>
    <definedName name="epx">#REF!</definedName>
    <definedName name="eq_name">[105]eq_data!$C$5:$C$54</definedName>
    <definedName name="EqIndex">#REF!</definedName>
    <definedName name="EQUITY">#REF!</definedName>
    <definedName name="Equity_Del_Item">[79]!Equity_Del_Item</definedName>
    <definedName name="Equity_Equivalents">[97]Sheet1!$C$70:$AE$70</definedName>
    <definedName name="Equity_Ins_Item">[79]!Equity_Ins_Item</definedName>
    <definedName name="equity_raised">[40]Template!$D$139:$O$139</definedName>
    <definedName name="Equity_risk_premium">[97]Sheet1!$D$9</definedName>
    <definedName name="Equity_Ticker">#REF!</definedName>
    <definedName name="Erai_level">[106]Level_qty!$B$8:$C$528</definedName>
    <definedName name="erhkf3wr">#N/A</definedName>
    <definedName name="erjhgfyru">#N/A</definedName>
    <definedName name="ERP">#REF!</definedName>
    <definedName name="ErrName162821590" hidden="1">[16]Cash2!$K$16:$K$36</definedName>
    <definedName name="ErrName646587132">"SQRT"</definedName>
    <definedName name="ertg" hidden="1">#REF!</definedName>
    <definedName name="Esc_AGExp" localSheetId="0">[107]Assumptions!$B$4</definedName>
    <definedName name="Esc_AGExp">[108]Assumptions!$B$4</definedName>
    <definedName name="Esc_Coal" localSheetId="0">[109]Assumptions!$B$6</definedName>
    <definedName name="Esc_Coal">[92]Assumptions!$B$6</definedName>
    <definedName name="Esc_DomGas" localSheetId="0">[109]Assumptions!$B$8</definedName>
    <definedName name="Esc_DomGas">[92]Assumptions!$B$8</definedName>
    <definedName name="Esc_EmpExp" localSheetId="0">[109]Assumptions!$B$3</definedName>
    <definedName name="Esc_EmpExp">[92]Assumptions!$B$3</definedName>
    <definedName name="Esc_LNGas" localSheetId="0">[109]Assumptions!$B$9</definedName>
    <definedName name="Esc_LNGas">[92]Assumptions!$B$9</definedName>
    <definedName name="Esc_Oil" localSheetId="0">[109]Assumptions!$B$7</definedName>
    <definedName name="Esc_Oil">[92]Assumptions!$B$7</definedName>
    <definedName name="Esc_OtherIncome">[109]Assumptions!$B$14</definedName>
    <definedName name="Esc_OtherVarCharge" localSheetId="0">[109]Assumptions!$B$10</definedName>
    <definedName name="Esc_OtherVarCharge">[92]Assumptions!$B$10</definedName>
    <definedName name="Esc_RMExp" localSheetId="0">[107]Assumptions!$B$5</definedName>
    <definedName name="Esc_RMExp">[108]Assumptions!$B$5</definedName>
    <definedName name="EscAGExp">#REF!</definedName>
    <definedName name="EscCoal">#REF!</definedName>
    <definedName name="EscDomGas">#REF!</definedName>
    <definedName name="EscEmpExp">#REF!</definedName>
    <definedName name="EscLNGas">#REF!</definedName>
    <definedName name="EscOil">#REF!</definedName>
    <definedName name="EscOM10">#REF!</definedName>
    <definedName name="EscOM11">#REF!</definedName>
    <definedName name="EscOM12">#REF!</definedName>
    <definedName name="EscOM13">#REF!</definedName>
    <definedName name="EscOMMYT">#REF!</definedName>
    <definedName name="EscOMMYTMERC">#REF!</definedName>
    <definedName name="EscOtherIncome">#REF!</definedName>
    <definedName name="EscOtherVarCharge">#REF!</definedName>
    <definedName name="EscRMExp">#REF!</definedName>
    <definedName name="esgd" hidden="1">#REF!</definedName>
    <definedName name="esic">#REF!</definedName>
    <definedName name="esti">#REF!</definedName>
    <definedName name="Estimated_replacement_cost_NBV">#REF!</definedName>
    <definedName name="europe">[37]TiO2!#REF!</definedName>
    <definedName name="EV">'[79]Aladdin Macro1'!$E$447</definedName>
    <definedName name="EV_EBITDA_data">OFFSET('[80]EV EBITDA'!$H$1,1,0,(COUNTA('[80]EV EBITDA'!$H$1:$H$65536)-1-COUNTIF('[80]EV EBITDA'!$H$1:$H$65536,"#N/A")),1)</definedName>
    <definedName name="EV_EBITDA_labels">OFFSET(EV_EBITDA_data,0,-1)</definedName>
    <definedName name="ev_ic">[40]Template!$D$380:$O$380</definedName>
    <definedName name="EVA">#REF!</definedName>
    <definedName name="EVA_Detailed">#REF!</definedName>
    <definedName name="EVA_TOTCAP">#REF!</definedName>
    <definedName name="ew3ghfder">#N/A</definedName>
    <definedName name="EX_EBITDA_INT">#REF!</definedName>
    <definedName name="Excel_BuiltIn__FilterDatabase_11">'[110]auto _2_'!#REF!</definedName>
    <definedName name="Excel_BuiltIn__FilterDatabase_13">#REF!</definedName>
    <definedName name="Excel_BuiltIn__FilterDatabase_14">#REF!</definedName>
    <definedName name="Excel_BuiltIn__FilterDatabase_19">#REF!</definedName>
    <definedName name="Excel_BuiltIn__FilterDatabase_24">#REF!</definedName>
    <definedName name="Excel_BuiltIn__FilterDatabase_6">[110]auto!#REF!</definedName>
    <definedName name="Excel_BuiltIn__FilterDatabase_7">#REF!</definedName>
    <definedName name="Excel_BuiltIn_Print_Area_1_1_1">#REF!</definedName>
    <definedName name="Excel_BuiltIn_Print_Area_3">[111]EPS!#REF!</definedName>
    <definedName name="Excel_BuiltIn_Print_Titles">#REF!,#REF!</definedName>
    <definedName name="Excel_BuiltIn_Print_Titles_5">'[28]Balance Sheet _ VIPL'!$A$1:$B$65434,'[28]Balance Sheet _ VIPL'!#REF!</definedName>
    <definedName name="Excel_Version">'[112]DDETABLE '!$AD$8</definedName>
    <definedName name="EXCEP_ITEMS">#REF!</definedName>
    <definedName name="Exceptionals">#REF!</definedName>
    <definedName name="Excess_cash">'[41]Invested capital_VDF'!$C$5:$AE$5</definedName>
    <definedName name="Excess_Cash_Core">[97]Sheet1!$C$130:$Q$130</definedName>
    <definedName name="Exchange_gains_losses">#REF!</definedName>
    <definedName name="excise_duty">[40]Template!$D$44:$O$44</definedName>
    <definedName name="Excise_duty_rates">'[113]Chemicals - REV'!#REF!</definedName>
    <definedName name="Excise_Rate">[97]Sheet3!#REF!</definedName>
    <definedName name="Expl_forecast_1st_yr">#REF!</definedName>
    <definedName name="Expl_forecast_2nd_yr">#REF!</definedName>
    <definedName name="Expl_forecast_3rd_yr">#REF!</definedName>
    <definedName name="expl93">'[7]model by field'!#REF!</definedName>
    <definedName name="expl94">'[7]model by field'!#REF!</definedName>
    <definedName name="Exploration_expense">#REF!</definedName>
    <definedName name="Exploration_production">#REF!</definedName>
    <definedName name="exports">[40]Template!$D$102:$O$102</definedName>
    <definedName name="ext">#REF!</definedName>
    <definedName name="extel">#REF!</definedName>
    <definedName name="ExtFiles">'[72]DDETABLE '!$AG$2:$AG$10</definedName>
    <definedName name="EXTRA_ITEMS">#REF!</definedName>
    <definedName name="Extra_Pay">#REF!</definedName>
    <definedName name="Extraordinaries">#REF!</definedName>
    <definedName name="Extraordinaries2">#REF!</definedName>
    <definedName name="extraordinary_items">[40]Template!$D$66:$O$66</definedName>
    <definedName name="eygraph">[37]Ethylene!#REF!</definedName>
    <definedName name="F" localSheetId="25">#REF!</definedName>
    <definedName name="F">#N/A</definedName>
    <definedName name="F.2000.03">#REF!</definedName>
    <definedName name="F.2001.03">#REF!</definedName>
    <definedName name="F.2002.03">#REF!</definedName>
    <definedName name="F_AFLCFM1">#REF!</definedName>
    <definedName name="F_AFLCFM2">#REF!</definedName>
    <definedName name="F_AFLPEM3">#REF!</definedName>
    <definedName name="F_AFLPEM4">#REF!</definedName>
    <definedName name="F_AFLPEMb">#REF!</definedName>
    <definedName name="F_AFLSD1">#REF!</definedName>
    <definedName name="F_AFLSD2">#REF!</definedName>
    <definedName name="F_BALANCE">'[79]Aladdin Macro1'!$M$52:$W$98</definedName>
    <definedName name="F_Book_value_per_share">'[114]Calculation (2)'!#REF!</definedName>
    <definedName name="f_capital">'[79]Aladdin Macro1'!$M$148:$W$180</definedName>
    <definedName name="F_CASH">'[79]Aladdin Macro1'!$M$182:$W$245</definedName>
    <definedName name="f_econ_profit">'[79]Aladdin Macro1'!$M$230:$W$245</definedName>
    <definedName name="F_FINANCE">'[79]Aladdin Macro1'!$M$287:$W$327</definedName>
    <definedName name="f_free_cash_flow">'[79]Aladdin Macro1'!$M$182:$W$228</definedName>
    <definedName name="F_INCOME">'[79]Aladdin Macro1'!$M$8:$W$42</definedName>
    <definedName name="F_INVEST">'[79]Aladdin Macro1'!$M$148:$W$180</definedName>
    <definedName name="f_manual">'[79]Aladdin Macro1'!$A$286</definedName>
    <definedName name="F_NOPLAT">'[79]Aladdin Macro1'!$M$100:$W$146</definedName>
    <definedName name="F_OPERATING">'[79]Aladdin Macro1'!$M$247:$W$283</definedName>
    <definedName name="f_ratios">'[79]Aladdin Macro1'!$M$247:$W$413</definedName>
    <definedName name="F_RESULTS">'[79]Aladdin Macro1'!$M$335:$W$378</definedName>
    <definedName name="f_roic">'[79]Aladdin Macro1'!$X$492:$BA$537</definedName>
    <definedName name="F_SUP_CALC">'[79]Aladdin Macro1'!$M$380:$W$412</definedName>
    <definedName name="f_valuation">'[79]Aladdin Macro1'!$A$414:$L$481</definedName>
    <definedName name="FA" localSheetId="25">#REF!</definedName>
    <definedName name="FA">[70]F!$S$6:$AM$56</definedName>
    <definedName name="FA_ASSOC">#REF!</definedName>
    <definedName name="FA_INV">#REF!</definedName>
    <definedName name="fact">#REF!</definedName>
    <definedName name="Fade">#REF!</definedName>
    <definedName name="FairMarket_Cap">#REF!</definedName>
    <definedName name="FairPrice">#REF!</definedName>
    <definedName name="FAMERangeDJ_BALAL28">[64]EVA1!#REF!</definedName>
    <definedName name="FAMERangeDJ_BALAM28">[64]EVA1!#REF!</definedName>
    <definedName name="FAMERangeDJ_BALAN28">[64]EVA1!#REF!</definedName>
    <definedName name="FAMERangeGCI_BALD62">[64]EVA1!#REF!</definedName>
    <definedName name="FAMERangeGCI_BALD63">[64]EVA1!#REF!</definedName>
    <definedName name="FAMERangeKRI_BALAL99">[64]EVA1!$U$93:$U$93</definedName>
    <definedName name="FAMERangeKRI_BALAM99">[64]EVA1!$V$93:$V$93</definedName>
    <definedName name="FAMERangeKRI_BALAN99">[64]EVA1!$W$93:$W$93</definedName>
    <definedName name="far">'[79]Aladdin Macro1'!$Z$208</definedName>
    <definedName name="fareast">[37]TiO2!#REF!</definedName>
    <definedName name="FAX">#REF!</definedName>
    <definedName name="FBASE">'[79]Aladdin Macro1'!$AC$526:$AG$526</definedName>
    <definedName name="FBTSection">[115]Lists!$A$61:$A$63</definedName>
    <definedName name="FC_Date">[116]IP!$E$57</definedName>
    <definedName name="fcadb">'[47]Feb ''12'!$T$4:$T$48</definedName>
    <definedName name="fcadb_3">'[47]March ''12'!$T$4:$T$41</definedName>
    <definedName name="fcarb">'[47]Feb ''12'!$S$4:$S$48</definedName>
    <definedName name="fcarb_3">'[47]March ''12'!$S$4:$S$41</definedName>
    <definedName name="FCASHTAX">'[79]Aladdin Macro1'!$AC$514:$AG$514</definedName>
    <definedName name="FCE">#REF!</definedName>
    <definedName name="FCF">#REF!</definedName>
    <definedName name="FCode" hidden="1">'[75]BLD-SCH  (2)'!$D$46</definedName>
    <definedName name="FCOGS">'[79]Aladdin Macro1'!$AC$505:$AG$505</definedName>
    <definedName name="FCONSTANT">'[79]Aladdin Macro1'!$AC$527:$AG$527</definedName>
    <definedName name="fd" hidden="1">#REF!</definedName>
    <definedName name="FD_EPS">#REF!</definedName>
    <definedName name="FDCost">[117]Inputs!$L$15</definedName>
    <definedName name="FDEPRECIATION">'[79]Aladdin Macro1'!$AC$507:$AG$507</definedName>
    <definedName name="FDP_0_1_aSrv" hidden="1">#REF!</definedName>
    <definedName name="FDP_100_1_aSrv" hidden="1">#REF!</definedName>
    <definedName name="FDP_101_1_aSrv" hidden="1">#REF!</definedName>
    <definedName name="FDP_102_1_aSrv" hidden="1">#REF!</definedName>
    <definedName name="FDP_103_1_aSrv" hidden="1">#REF!</definedName>
    <definedName name="FDP_104_1_aSrv" hidden="1">#REF!</definedName>
    <definedName name="FDP_12_1_aDrv" hidden="1">#REF!</definedName>
    <definedName name="FDP_13_1_aDrv" hidden="1">#REF!</definedName>
    <definedName name="FDP_14_1_aDrv" hidden="1">#REF!</definedName>
    <definedName name="FDP_15_1_aUrv" hidden="1">#REF!</definedName>
    <definedName name="FDP_17_1_aSrv" hidden="1">#REF!</definedName>
    <definedName name="FDP_19_1_aDrv" hidden="1">#REF!</definedName>
    <definedName name="FDP_2_1_aSrv" hidden="1">#REF!</definedName>
    <definedName name="FDP_20_1_aDrv" hidden="1">#REF!</definedName>
    <definedName name="FDP_21_1_aDrv" hidden="1">#REF!</definedName>
    <definedName name="FDP_22_1_aDrv" hidden="1">#REF!</definedName>
    <definedName name="FDP_23_1_aDrv" hidden="1">#REF!</definedName>
    <definedName name="FDP_24_1_aDrv" hidden="1">#REF!</definedName>
    <definedName name="FDP_25_1_aUrv" hidden="1">#REF!</definedName>
    <definedName name="FDP_26_1_aSrv" hidden="1">#REF!</definedName>
    <definedName name="FDP_27_1_aUrv" hidden="1">#REF!</definedName>
    <definedName name="FDP_28_1_aU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_1_aSrv" hidden="1">#REF!</definedName>
    <definedName name="FDP_40_1_aUrv" hidden="1">#REF!</definedName>
    <definedName name="FDP_50_1_aDrv" hidden="1">#REF!</definedName>
    <definedName name="FDP_51_1_aDrv" hidden="1">#REF!</definedName>
    <definedName name="FDP_52_1_aDrv" hidden="1">#REF!</definedName>
    <definedName name="FDP_53_1_aUrv" hidden="1">#REF!</definedName>
    <definedName name="FDP_54_1_aUrv" hidden="1">#REF!</definedName>
    <definedName name="FDP_57_1_aSrv" hidden="1">#REF!</definedName>
    <definedName name="FDP_59_1_aUrv" hidden="1">#REF!</definedName>
    <definedName name="FDP_60_1_aUrv" hidden="1">#REF!</definedName>
    <definedName name="FDP_61_1_aSrv" hidden="1">#REF!</definedName>
    <definedName name="FDP_62_1_aDrv" hidden="1">#REF!</definedName>
    <definedName name="FDP_63_1_aUrv" hidden="1">#REF!</definedName>
    <definedName name="FDP_64_1_aUrv" hidden="1">#REF!</definedName>
    <definedName name="FDP_65_1_aUrv" hidden="1">#REF!</definedName>
    <definedName name="FDP_66_1_aUrv" hidden="1">#REF!</definedName>
    <definedName name="FDP_67_1_aDrv" hidden="1">#REF!</definedName>
    <definedName name="FDP_68_1_aUrv" hidden="1">#REF!</definedName>
    <definedName name="FDP_69_1_aUrv" hidden="1">#REF!</definedName>
    <definedName name="FDP_70_1_aUrv" hidden="1">#REF!</definedName>
    <definedName name="FDP_71_1_aDrv" hidden="1">#REF!</definedName>
    <definedName name="FDP_72_1_aDrv" hidden="1">#REF!</definedName>
    <definedName name="FDP_73_1_aDrv" hidden="1">#REF!</definedName>
    <definedName name="FDP_74_1_aDrv" hidden="1">#REF!</definedName>
    <definedName name="FDP_75_1_aUrv" hidden="1">#REF!</definedName>
    <definedName name="FDP_76_1_aUrv" hidden="1">#REF!</definedName>
    <definedName name="FDP_77_1_aDrv" hidden="1">#REF!</definedName>
    <definedName name="FDP_78_1_aUrv" hidden="1">#REF!</definedName>
    <definedName name="FDP_79_1_aUrv" hidden="1">#REF!</definedName>
    <definedName name="FDP_80_1_aDrv" hidden="1">#REF!</definedName>
    <definedName name="FDP_81_1_aSrv" hidden="1">#REF!</definedName>
    <definedName name="FDP_82_1_aUrv" hidden="1">#REF!</definedName>
    <definedName name="FDP_83_1_aDrv" hidden="1">#REF!</definedName>
    <definedName name="FDP_84_1_aDrv" hidden="1">#REF!</definedName>
    <definedName name="FDP_85_1_aDrv" hidden="1">#REF!</definedName>
    <definedName name="FDP_86_1_aDrv" hidden="1">#REF!</definedName>
    <definedName name="FDP_87_1_aDrv" hidden="1">#REF!</definedName>
    <definedName name="FDP_88_1_aDrv" hidden="1">#REF!</definedName>
    <definedName name="FDP_89_1_aDrv" hidden="1">#REF!</definedName>
    <definedName name="FDP_90_1_aDrv" hidden="1">#REF!</definedName>
    <definedName name="FDP_91_1_aDrv" hidden="1">#REF!</definedName>
    <definedName name="FDP_92_1_aDrv" hidden="1">#REF!</definedName>
    <definedName name="FDP_93_1_aSrv" hidden="1">#REF!</definedName>
    <definedName name="FDP_94_1_aSrv" hidden="1">#REF!</definedName>
    <definedName name="FDP_95_1_aSrv" hidden="1">#REF!</definedName>
    <definedName name="FDP_96_1_aSrv" hidden="1">#REF!</definedName>
    <definedName name="FDP_97_1_aUrv" hidden="1">#REF!</definedName>
    <definedName name="FDP_98_1_aSrv" hidden="1">#REF!</definedName>
    <definedName name="FDP_99_1_aSrv" hidden="1">#REF!</definedName>
    <definedName name="FDSHARES">#REF!</definedName>
    <definedName name="feafsd" hidden="1">#REF!</definedName>
    <definedName name="FFHJAHFKJ" hidden="1">#REF!</definedName>
    <definedName name="FFINANCE">'[79]Aladdin Macro1'!$M$287</definedName>
    <definedName name="fghjk">#N/A</definedName>
    <definedName name="FGROWTH">'[79]Aladdin Macro1'!$AC$525:$AG$525</definedName>
    <definedName name="FILE">'[79]Aladdin Macro1'!$D$527</definedName>
    <definedName name="fill" hidden="1">'[118]Sheet3 (2)'!$A$60:$A$76</definedName>
    <definedName name="FINANCE">'[79]Aladdin Macro1'!$C$287:$L$327</definedName>
    <definedName name="FinCharge" localSheetId="0">[109]Assumptions!$B$25</definedName>
    <definedName name="FinCharge">[92]Assumptions!$B$25</definedName>
    <definedName name="FINCREASED">'[79]Aladdin Macro1'!$AC$528:$AG$528</definedName>
    <definedName name="FINCriteriaType">1</definedName>
    <definedName name="FINETOTHER">'[79]Aladdin Macro1'!$AC$523:$AG$523</definedName>
    <definedName name="FINETPPE">'[79]Aladdin Macro1'!$AC$522:$AG$522</definedName>
    <definedName name="FINTENSITY">'[79]Aladdin Macro1'!$AC$524:$AG$524</definedName>
    <definedName name="FINVESTMENT">'[79]Aladdin Macro1'!$AC$530:$AG$530</definedName>
    <definedName name="FINVESTYEARS">'[79]Aladdin Macro1'!$AC$520:$AG$520</definedName>
    <definedName name="FIWORKING">'[79]Aladdin Macro1'!$AC$521:$AG$521</definedName>
    <definedName name="Fixed_asset_investments">#REF!</definedName>
    <definedName name="Fixed_asset_turns">'[41]Invested capital_VDF'!$C$99:$AU$99</definedName>
    <definedName name="Fixed_asset_turns_DCF">[97]Sheet1!$C$81:$AZ$81</definedName>
    <definedName name="Fixed_asset_turns_fore">#REF!</definedName>
    <definedName name="Fixed_assets">[97]Sheet5!$C$43:$AE$43</definedName>
    <definedName name="Fixed_Assets_Core">[97]Sheet1!$C$101:$AB$101</definedName>
    <definedName name="Fixed_assets_DCF">[97]Sheet1!$C$75:$AZ$75</definedName>
    <definedName name="Fixed_assets_investments">#REF!</definedName>
    <definedName name="Fixed_line">#REF!</definedName>
    <definedName name="FK121345463" hidden="1">#REF!</definedName>
    <definedName name="Flyash">#REF!</definedName>
    <definedName name="FMARGIN">'[79]Aladdin Macro1'!$AC$508:$AG$508</definedName>
    <definedName name="FN3.1" hidden="1">[12]CE!#REF!</definedName>
    <definedName name="FNETPPE">'[79]Aladdin Macro1'!$AC$509:$AG$509</definedName>
    <definedName name="FNOPLAT">'[79]Aladdin Macro1'!$AC$529:$AG$529</definedName>
    <definedName name="FOPERATING">'[79]Aladdin Macro1'!$M$248</definedName>
    <definedName name="foractual">#REF!</definedName>
    <definedName name="FORE_ALL">'[79]Aladdin Macro1'!$M$8:$W$412</definedName>
    <definedName name="Forecast_Year_end">[97]Sheet1!$F$12</definedName>
    <definedName name="forex_gains_losses">[40]Template!$D$55:$O$55</definedName>
    <definedName name="forlimit">#REF!</definedName>
    <definedName name="Formats">'[72]DDETABLE '!$AN$2:$AN$11</definedName>
    <definedName name="forx00">'[7]model by field'!#REF!</definedName>
    <definedName name="forx01">'[7]model by field'!#REF!</definedName>
    <definedName name="forx93">'[7]model by field'!#REF!</definedName>
    <definedName name="forx94">'[7]model by field'!#REF!</definedName>
    <definedName name="forx95">'[7]model by field'!#REF!</definedName>
    <definedName name="forx96">'[7]model by field'!#REF!</definedName>
    <definedName name="forx97">'[7]model by field'!#REF!</definedName>
    <definedName name="forx98">'[7]model by field'!#REF!</definedName>
    <definedName name="forx99">'[7]model by field'!#REF!</definedName>
    <definedName name="FOTHER">'[79]Aladdin Macro1'!$AC$511:$AG$511</definedName>
    <definedName name="FP">'[1]COAT&amp;WRAP-QIOT-#3'!#REF!</definedName>
    <definedName name="FPREROIC">'[79]Aladdin Macro1'!$AC$513:$AG$513</definedName>
    <definedName name="FR">#REF!</definedName>
    <definedName name="free">[71]GS_DCF!#REF!</definedName>
    <definedName name="Free_cash_flow">#REF!</definedName>
    <definedName name="Free_cash_flow_return_on_replacement_cost">#REF!</definedName>
    <definedName name="Free_cash_flow_return_on_replacement_cost_NBV">#REF!</definedName>
    <definedName name="Free_cash_flow_yield">#REF!</definedName>
    <definedName name="Free_Reserves">[97]Sheet3!#REF!</definedName>
    <definedName name="FreeCashFlowPerShare">#REF!</definedName>
    <definedName name="FREEFLOAT">#REF!</definedName>
    <definedName name="freight">[40]Template!$D$76:$O$76</definedName>
    <definedName name="FREQS">'[72]DDETABLE '!$AP$2:$AP$6</definedName>
    <definedName name="FROIC">'[79]Aladdin Macro1'!$AC$515:$AG$515</definedName>
    <definedName name="FROICYEARS">'[79]Aladdin Macro1'!$AC$503:$AG$503</definedName>
    <definedName name="fsd" hidden="1">#REF!</definedName>
    <definedName name="FSG_A">'[79]Aladdin Macro1'!$AC$506:$AG$506</definedName>
    <definedName name="fsu00">'[7]IEA_02-99'!#REF!</definedName>
    <definedName name="FTURNOVER">'[79]Aladdin Macro1'!$AC$512:$AG$512</definedName>
    <definedName name="Fuel_Exp_CY">#REF!</definedName>
    <definedName name="Fuel_Exp_EY">#REF!</definedName>
    <definedName name="Fuel_Exp_PY">#REF!</definedName>
    <definedName name="Full_Print">#REF!</definedName>
    <definedName name="fullname">#REF!</definedName>
    <definedName name="fully_diluted_earnings">[40]Template!$D$425:$O$425</definedName>
    <definedName name="fully_diluted_shares">[40]Template!$D$428:$O$428</definedName>
    <definedName name="FV">'[119]P&amp;L'!#REF!</definedName>
    <definedName name="FWORKING">'[79]Aladdin Macro1'!$AC$510:$AG$510</definedName>
    <definedName name="FX_rate">#REF!</definedName>
    <definedName name="fxa">#REF!</definedName>
    <definedName name="fxe">#REF!</definedName>
    <definedName name="FXRATE00">'[7]model by field'!#REF!</definedName>
    <definedName name="FXRATE01">'[7]model by field'!#REF!</definedName>
    <definedName name="FXRATE93">'[7]model by field'!#REF!</definedName>
    <definedName name="FXRATE94">'[7]model by field'!#REF!</definedName>
    <definedName name="FXRATE95">'[7]model by field'!#REF!</definedName>
    <definedName name="FXRATE96">'[7]model by field'!#REF!</definedName>
    <definedName name="FXRATE97">'[7]model by field'!#REF!</definedName>
    <definedName name="FXRATE98">'[7]model by field'!#REF!</definedName>
    <definedName name="FXRATE99">'[7]model by field'!#REF!</definedName>
    <definedName name="FY1991_">#REF!</definedName>
    <definedName name="FY1992_">#REF!</definedName>
    <definedName name="FY1993_">#REF!</definedName>
    <definedName name="FY1994_">#REF!</definedName>
    <definedName name="FY1995_">#REF!</definedName>
    <definedName name="FY1996_">#REF!</definedName>
    <definedName name="FY1997_">#REF!</definedName>
    <definedName name="FY1998_">#REF!</definedName>
    <definedName name="FY1999_">#REF!</definedName>
    <definedName name="FY2000_">#REF!</definedName>
    <definedName name="FY2001_">#REF!</definedName>
    <definedName name="FY2002_">#REF!</definedName>
    <definedName name="FY2003_">#REF!</definedName>
    <definedName name="FY2004_">#REF!</definedName>
    <definedName name="FY2005_">#REF!</definedName>
    <definedName name="FYEnd">[79]Sheet1!$E$17</definedName>
    <definedName name="G" localSheetId="25">#REF!</definedName>
    <definedName name="G">#N/A</definedName>
    <definedName name="GA">[70]G!$S$6:$AM$56</definedName>
    <definedName name="gain94">'[7]Crude oil'!#REF!</definedName>
    <definedName name="gain95">'[7]Crude oil'!#REF!</definedName>
    <definedName name="gain96">'[7]Crude oil'!#REF!</definedName>
    <definedName name="gain97">'[7]Crude oil'!#REF!</definedName>
    <definedName name="gain98">'[7]Crude oil'!#REF!</definedName>
    <definedName name="gain99">'[7]Crude oil'!#REF!</definedName>
    <definedName name="Gas">#REF!</definedName>
    <definedName name="Gas_depreciation">#REF!</definedName>
    <definedName name="Gas_inflation_uplift">#REF!</definedName>
    <definedName name="Gas_maintenance_capex">#REF!</definedName>
    <definedName name="GBALANCE">'[79]Aladdin Macro1'!$M$52</definedName>
    <definedName name="GBL_Increase_Net_Debt">#REF!</definedName>
    <definedName name="GBL_Working_Capital_Increase">#REF!</definedName>
    <definedName name="GBP_USD">#REF!</definedName>
    <definedName name="GCAP_INVEST">'[79]Aladdin Macro1'!$M$148</definedName>
    <definedName name="gcvadb">'[47]Feb ''12'!$V$4:$V$48</definedName>
    <definedName name="gcvadb_3">'[47]March ''12'!$V$4:$V$41</definedName>
    <definedName name="gcvarb">'[47]Feb ''12'!$U$4:$U$48</definedName>
    <definedName name="gcvarb_3">'[47]March ''12'!$U$4:$U$41</definedName>
    <definedName name="gdfg" hidden="1">[16]Z!$T$180:$AH$180</definedName>
    <definedName name="GDR_EXRATE">#REF!</definedName>
    <definedName name="GENERAL">#REF!</definedName>
    <definedName name="general93">'[7]model by field'!#REF!</definedName>
    <definedName name="general94">'[7]model by field'!#REF!</definedName>
    <definedName name="GEOG">'[63]teo model'!#REF!</definedName>
    <definedName name="geogsp">"Chart 2"</definedName>
    <definedName name="Gera">#REF!</definedName>
    <definedName name="gf" hidden="1">#REF!</definedName>
    <definedName name="GFINANCE">'[79]Aladdin Macro1'!$M$287</definedName>
    <definedName name="GFORECAST">'[79]Aladdin Macro1'!$F$562</definedName>
    <definedName name="GFREE_CASH">'[79]Aladdin Macro1'!$M$182</definedName>
    <definedName name="GINCOME">'[79]Aladdin Macro1'!$M$8</definedName>
    <definedName name="GINPUT">'[79]Aladdin Macro1'!#REF!</definedName>
    <definedName name="GINPUT1">[57]VALUE2_5!#REF!</definedName>
    <definedName name="GK_RESULTS">'[79]Aladdin Macro1'!$M$335</definedName>
    <definedName name="GL">#REF!</definedName>
    <definedName name="Global_valuation_sheet">OFFSET(#REF!,0,-1,COUNTA(#REF!),29)</definedName>
    <definedName name="global1">#REF!</definedName>
    <definedName name="global2">#REF!</definedName>
    <definedName name="GMBDPerc">[120]margin_sum_annual!#REF!</definedName>
    <definedName name="GNOPLAT">'[79]Aladdin Macro1'!$W$333</definedName>
    <definedName name="goa">#REF!</definedName>
    <definedName name="Goodwill">#REF!</definedName>
    <definedName name="Goodwill_Amort">[97]Sheet1!$C$105:$AZ$105</definedName>
    <definedName name="Goodwill_growth_fore">#REF!</definedName>
    <definedName name="GOPERATING">'[79]Aladdin Macro1'!$M$247</definedName>
    <definedName name="gotomenu">[121]!gotomenu</definedName>
    <definedName name="GR">#REF!</definedName>
    <definedName name="GREEN_WASTE">'[62]2'!$A$127:$I$164</definedName>
    <definedName name="Gross_book_value">#REF!</definedName>
    <definedName name="Gross_cash_return_on_gross_book_value">#REF!</definedName>
    <definedName name="gross_fixed_assets">[40]Template!$D$191:$O$191</definedName>
    <definedName name="Gross_inc_growth">[41]NOPAT_VDF!#REF!</definedName>
    <definedName name="Gross_income">[41]NOPAT_VDF!$C$10:$AE$10</definedName>
    <definedName name="Gross_income_fore">#REF!</definedName>
    <definedName name="Gross_income_growth_avg">#REF!</definedName>
    <definedName name="Gross_margin_fore">#REF!</definedName>
    <definedName name="gross_sales">[40]Template!$D$43:$O$43</definedName>
    <definedName name="Grow">[101]FinancialsNew!#REF!</definedName>
    <definedName name="Growth">#REF!</definedName>
    <definedName name="Growth_97">#REF!</definedName>
    <definedName name="Growth_98">#REF!</definedName>
    <definedName name="Growth_99">#REF!</definedName>
    <definedName name="GSIPFIX">[122]GSIP!$B$5:$V$89</definedName>
    <definedName name="GSUP_CALC">'[79]Aladdin Macro1'!$M$380</definedName>
    <definedName name="Gulf1">#REF!</definedName>
    <definedName name="Gulf2">#REF!</definedName>
    <definedName name="GVALUE">'[79]Aladdin Macro1'!$F$574</definedName>
    <definedName name="gvl">[123]GVL!$A$6:$F$131</definedName>
    <definedName name="gw">#REF!</definedName>
    <definedName name="GWLX">[35]表四!#REF!</definedName>
    <definedName name="GWZS">[35]表四!#REF!</definedName>
    <definedName name="gz">#REF!</definedName>
    <definedName name="H">#REF!</definedName>
    <definedName name="H_INCOME">'[79]Aladdin Macro1'!$C$8</definedName>
    <definedName name="HA">[70]H!$S$6:$AM$56</definedName>
    <definedName name="half">#REF!</definedName>
    <definedName name="Half_yearly">#REF!</definedName>
    <definedName name="HBALANCE">'[79]Aladdin Macro1'!$C$52</definedName>
    <definedName name="HCAP_INVEST">'[79]Aladdin Macro1'!$C$148</definedName>
    <definedName name="HCLC_IND02">#REF!</definedName>
    <definedName name="HCLC_IND03">#REF!</definedName>
    <definedName name="HCLC_IND04">#REF!</definedName>
    <definedName name="HCLC_IND05">#REF!</definedName>
    <definedName name="HCLC_JAP01">#REF!</definedName>
    <definedName name="HCLC_JAP02">#REF!</definedName>
    <definedName name="HCLC_JAP03">#REF!</definedName>
    <definedName name="HCLC_JAP04">#REF!</definedName>
    <definedName name="HCLC_JAP05">#REF!</definedName>
    <definedName name="Header_Row">ROW(#REF!)</definedName>
    <definedName name="HEADING">#REF!</definedName>
    <definedName name="Health">#REF!</definedName>
    <definedName name="Health_depreciation">#REF!</definedName>
    <definedName name="Health_inflation_uplift">#REF!</definedName>
    <definedName name="Health_maintenance_capex">#REF!</definedName>
    <definedName name="Height">'[80]PE charts 2007'!$Q$9</definedName>
    <definedName name="Hello">#REF!</definedName>
    <definedName name="HFINANCE">'[79]Aladdin Macro1'!$C$287</definedName>
    <definedName name="HFREE_CASH">'[79]Aladdin Macro1'!$D$182</definedName>
    <definedName name="hhjg1">#REF!</definedName>
    <definedName name="hhjg2">#REF!</definedName>
    <definedName name="hhjg3">#REF!</definedName>
    <definedName name="High_vs_low_rate">#REF!</definedName>
    <definedName name="highlite">#REF!,#REF!,#REF!,#REF!,#REF!,#REF!</definedName>
    <definedName name="highlite3">#REF!,#REF!,#REF!,#REF!,#REF!,#REF!,#REF!,#REF!,#REF!,#REF!,#REF!,#REF!,#REF!,#REF!,#REF!,#REF!,#REF!,#REF!,#REF!,#REF!,#REF!,#REF!,#REF!</definedName>
    <definedName name="HIST_ALL">'[79]Aladdin Macro1'!$C$8:$L$412</definedName>
    <definedName name="Historical_Economic_Profit">[97]Sheet1!$C$48:$I$48</definedName>
    <definedName name="Historical_Incremental_ROIC">[97]Sheet1!$C$109:$Z$109</definedName>
    <definedName name="hk_asia">[77]Weights!$J$6</definedName>
    <definedName name="hk_nie">[77]Weights!$K$6</definedName>
    <definedName name="HK_RESULT">'[79]Aladdin Macro1'!$C$335</definedName>
    <definedName name="HKJSFHKJ">#REF!,#REF!</definedName>
    <definedName name="HNOPLAT">'[79]Aladdin Macro1'!$C$100</definedName>
    <definedName name="Hoechst____Balance_Sheet_Summary_1989_2000E__DMm">[60]Publish!$A$161:$M$227</definedName>
    <definedName name="Hoechst___Margins_and_Ratios_1989_2000E">[60]Publish!$A$229:$M$288</definedName>
    <definedName name="Hoechst___Profit_and_Loss_Summary_1989_2000E__DMm">[60]Publish!$A$111:$M$159</definedName>
    <definedName name="Hoechst___Quarterly_divisional_results_and_forcasts">[60]Publish!$A$13:$P$65</definedName>
    <definedName name="Hoechst___Quarterly_Results_1995_and_1996">[60]Publish!$A$71:$P$109</definedName>
    <definedName name="holder1">#REF!</definedName>
    <definedName name="holder2">#REF!</definedName>
    <definedName name="holder3">#REF!</definedName>
    <definedName name="holder4">#REF!</definedName>
    <definedName name="holder5">#REF!</definedName>
    <definedName name="holding1">#REF!</definedName>
    <definedName name="holding2">#REF!</definedName>
    <definedName name="holding21">#REF!</definedName>
    <definedName name="holding3">#REF!</definedName>
    <definedName name="holding4">#REF!</definedName>
    <definedName name="holding5">#REF!</definedName>
    <definedName name="HOPERATING">'[79]Aladdin Macro1'!$C$247</definedName>
    <definedName name="hsbc_cash_flow">[40]Template!$D$173:$O$173</definedName>
    <definedName name="hsbc_eps">[40]Template!$D$303:$O$303</definedName>
    <definedName name="hsbc_net_profit">[40]Template!$D$65:$O$65</definedName>
    <definedName name="HSUP_CALC">'[79]Aladdin Macro1'!$C$380</definedName>
    <definedName name="HTML_CodePage" hidden="1">1252</definedName>
    <definedName name="HTML_Description" hidden="1">""</definedName>
    <definedName name="HTML_Email" hidden="1">""</definedName>
    <definedName name="HTML_Header" localSheetId="25" hidden="1">""</definedName>
    <definedName name="HTML_Header" hidden="1">"Sheet1"</definedName>
    <definedName name="HTML_LastUpdate" localSheetId="25" hidden="1">""</definedName>
    <definedName name="HTML_LastUpdate" hidden="1">"7/1/03"</definedName>
    <definedName name="HTML_LineAfter" hidden="1">FALSE</definedName>
    <definedName name="HTML_LineBefore" hidden="1">FALSE</definedName>
    <definedName name="HTML_Name" localSheetId="25" hidden="1">""</definedName>
    <definedName name="HTML_Name" hidden="1">"m.p.raval"</definedName>
    <definedName name="HTML_OBDlg2" hidden="1">TRUE</definedName>
    <definedName name="HTML_OBDlg4" hidden="1">TRUE</definedName>
    <definedName name="HTML_OS" hidden="1">0</definedName>
    <definedName name="HTML_PathFile" localSheetId="25" hidden="1">"\\swati\macro\IN_Notes_MM.html"</definedName>
    <definedName name="HTML_PathFile" hidden="1">"A:\MyHTML.htm"</definedName>
    <definedName name="HTML_Title" localSheetId="25" hidden="1">""</definedName>
    <definedName name="HTML_Title" hidden="1">"SGSDaily Progress Report Piyaj toDharoi Pipeline"</definedName>
    <definedName name="HTML1_1" hidden="1">"'[職制2000年4月.XLS]全体(0001)'!$K$8"</definedName>
    <definedName name="HTML1_10" hidden="1">""</definedName>
    <definedName name="HTML1_11" hidden="1">1</definedName>
    <definedName name="HTML1_12" hidden="1">"E:SH0004.htm"</definedName>
    <definedName name="HTML1_2" hidden="1">1</definedName>
    <definedName name="HTML1_3" hidden="1">"職制図（2000/4/1)"</definedName>
    <definedName name="HTML1_4" hidden="1">"職制図（2000/4/1)"</definedName>
    <definedName name="HTML1_5" hidden="1">""</definedName>
    <definedName name="HTML1_6" hidden="1">-4146</definedName>
    <definedName name="HTML1_7" hidden="1">-4146</definedName>
    <definedName name="HTML1_8" hidden="1">"2000/04/27"</definedName>
    <definedName name="HTML1_9" hidden="1">"株式会社ブリヂストン"</definedName>
    <definedName name="HTMLCount" hidden="1">1</definedName>
    <definedName name="HydroResLife" localSheetId="0">#REF!</definedName>
    <definedName name="HydroResLife">#REF!</definedName>
    <definedName name="I">#REF!</definedName>
    <definedName name="IA">[70]I!$S$6:$AE$56</definedName>
    <definedName name="ian">#REF!</definedName>
    <definedName name="ibc">#REF!</definedName>
    <definedName name="ibes">#REF!</definedName>
    <definedName name="ibf">#REF!</definedName>
    <definedName name="IC">'[79]Aladdin Macro1'!$B$148</definedName>
    <definedName name="IC_1">'[41]Invested capital_VDF'!$P$1:$P$65536</definedName>
    <definedName name="IC_10">[97]Sheet1!$G$1:$G$65536</definedName>
    <definedName name="IC_11">[97]Sheet1!$F$1:$F$65536</definedName>
    <definedName name="IC_12">[97]Sheet1!$E$1:$E$65536</definedName>
    <definedName name="IC_13">[97]Sheet1!$D$1:$D$65536</definedName>
    <definedName name="IC_14">[97]Sheet1!$C$1:$C$65536</definedName>
    <definedName name="IC_2">'[41]Invested capital_VDF'!$O$1:$O$65536</definedName>
    <definedName name="IC_3">[97]Sheet5!$N$1:$N$65536</definedName>
    <definedName name="IC_4">[97]Sheet5!$M$1:$M$65536</definedName>
    <definedName name="IC_5">[97]Sheet5!$L$1:$L$65536</definedName>
    <definedName name="IC_6">[97]Sheet1!$K$1:$K$65536</definedName>
    <definedName name="IC_7">[97]Sheet1!$J$1:$J$65536</definedName>
    <definedName name="IC_8">[97]Sheet1!$I$1:$I$65536</definedName>
    <definedName name="IC_9">[97]Sheet1!$H$1:$H$65536</definedName>
    <definedName name="IC_P">'[41]Invested capital_VDF'!$Q$1:$Q$65536</definedName>
    <definedName name="IC_P1">'[41]Invested capital_VDF'!$R$1:$R$65536</definedName>
    <definedName name="IC_P2">'[41]Invested capital_VDF'!$S$1:$S$65536</definedName>
    <definedName name="IC_P3">'[41]Invested capital_VDF'!$T$1:$T$65536</definedName>
    <definedName name="ica">#REF!</definedName>
    <definedName name="icd">#REF!</definedName>
    <definedName name="icf">#REF!</definedName>
    <definedName name="ICGSIP">[49]ICGSIP!$B$5:$V$104</definedName>
    <definedName name="ict">#REF!</definedName>
    <definedName name="ictsymbol">"Rs"</definedName>
    <definedName name="icu">#REF!</definedName>
    <definedName name="icusymbol">"Rs"</definedName>
    <definedName name="id_asean">[77]Weights!$L$8</definedName>
    <definedName name="id_asean5">[77]Weights!$M$8</definedName>
    <definedName name="id_asia">[77]Weights!$J$8</definedName>
    <definedName name="ida">#REF!</definedName>
    <definedName name="iex">#REF!</definedName>
    <definedName name="ifd">#REF!</definedName>
    <definedName name="iff">#REF!</definedName>
    <definedName name="ifl">#REF!</definedName>
    <definedName name="ifn">#REF!</definedName>
    <definedName name="ifo">#REF!</definedName>
    <definedName name="ihd">#REF!</definedName>
    <definedName name="im">'[47]Feb ''12'!$N$4:$N$48</definedName>
    <definedName name="im_3">'[47]March ''12'!$N$4:$N$41</definedName>
    <definedName name="ime">#REF!</definedName>
    <definedName name="IMP" localSheetId="25">#REF!</definedName>
    <definedName name="Imp">#REF!</definedName>
    <definedName name="Import_Tariff">'[113]Chemicals - REV'!#REF!</definedName>
    <definedName name="imports">[40]Template!$D$101:$O$101</definedName>
    <definedName name="imptax93">[7]Sheet1!#REF!</definedName>
    <definedName name="imptax94">[7]Sheet1!#REF!</definedName>
    <definedName name="imptax95">[7]Sheet1!#REF!</definedName>
    <definedName name="imptax96">[7]Sheet1!#REF!</definedName>
    <definedName name="imptax97">[7]Sheet1!#REF!</definedName>
    <definedName name="imptax98">[7]Sheet1!#REF!</definedName>
    <definedName name="in">[57]VALUE2_5!#REF!</definedName>
    <definedName name="in_asia">[77]Weights!$J$7</definedName>
    <definedName name="inc">[57]VALUE2_5!#REF!</definedName>
    <definedName name="Inc_cap_RnD_fore">#REF!</definedName>
    <definedName name="inc_Cwip_move">#REF!</definedName>
    <definedName name="INCH" hidden="1">#REF!</definedName>
    <definedName name="INCH2" hidden="1">#REF!</definedName>
    <definedName name="INCOME">'[79]Aladdin Macro1'!$C$8:$L$42</definedName>
    <definedName name="Income_before_taxes">[41]NOPAT_VDF!#REF!</definedName>
    <definedName name="Income_equivalents">[41]NOPAT_VDF!$C$30:$AZ$30</definedName>
    <definedName name="Income_equivalents_fore">#REF!</definedName>
    <definedName name="Income_form_uncons_subs_fore">#REF!</definedName>
    <definedName name="Income_from_Unconsolidated_Subs">[41]NOPAT_VDF!$C$48:$AZ$48</definedName>
    <definedName name="Income_Statement">[124]Inc_st!#REF!</definedName>
    <definedName name="Income_tax">[41]NOPAT_VDF!$C$34:$AE$34</definedName>
    <definedName name="Income_tax_fore">#REF!</definedName>
    <definedName name="Income_tax_growth_fore">#REF!</definedName>
    <definedName name="Income_tax_rate">[97]Sheet1!$C$98:$Q$98</definedName>
    <definedName name="Income_taxes_payable">[97]Sheet1!$C$21:$AE$21</definedName>
    <definedName name="Income_taxes_payable_growth_fore">#REF!</definedName>
    <definedName name="Increase_cap_RnD_fore">#REF!</definedName>
    <definedName name="Increase_Capitalized_R_D_net">[41]NOPAT_VDF!$C$22:$AZ$22</definedName>
    <definedName name="Increase_Deferred_Taxes">[97]Sheet1!$C$51:$AE$51</definedName>
    <definedName name="Increase_in_Deferred_tax_liabilities">#REF!</definedName>
    <definedName name="Increase_in_other_liabilities">[41]NOPAT_VDF!#REF!</definedName>
    <definedName name="Increase_in_other_reserves">[97]Sheet1!$C$53:$AU$53</definedName>
    <definedName name="Increase_LIFO_Reserve">[97]Sheet1!$C$52:$AX$52</definedName>
    <definedName name="INCREASED">'[79]Aladdin Macro1'!#REF!</definedName>
    <definedName name="Incremental_investment">[97]Sheet1!$C$21:$AZ$21</definedName>
    <definedName name="Incremental_ROIC">[97]Sheet1!$C$87:$BZ$87</definedName>
    <definedName name="Incremental_ROIC_DCF">[97]Sheet1!$C$89:$BZ$89</definedName>
    <definedName name="inctax93">'[7]model by field'!#REF!</definedName>
    <definedName name="inctax94">'[7]model by field'!#REF!</definedName>
    <definedName name="indodda94">[7]Corridor!#REF!</definedName>
    <definedName name="indodda95">[7]Corridor!#REF!</definedName>
    <definedName name="indoexpl94">[7]Corridor!#REF!</definedName>
    <definedName name="indoexpl95">[7]Corridor!#REF!</definedName>
    <definedName name="indooil00">[7]Corridor!$U$9</definedName>
    <definedName name="indooil01">[7]Corridor!$X$9</definedName>
    <definedName name="indooil94">[7]Corridor!#REF!</definedName>
    <definedName name="indooil95">[7]Corridor!#REF!</definedName>
    <definedName name="indooil96">[7]Corridor!$I$9</definedName>
    <definedName name="indooil97">[7]Corridor!$L$9</definedName>
    <definedName name="indooil98">[7]Corridor!$O$9</definedName>
    <definedName name="indooil99">[7]Corridor!$R$9</definedName>
    <definedName name="indoopinc94">[7]Corridor!#REF!</definedName>
    <definedName name="indoopinc95">[7]Corridor!#REF!</definedName>
    <definedName name="indoprod94">[7]Corridor!#REF!</definedName>
    <definedName name="indoprod95">[7]Corridor!#REF!</definedName>
    <definedName name="indorev00">[7]Corridor!#REF!</definedName>
    <definedName name="indorev01">[7]Corridor!#REF!</definedName>
    <definedName name="indorev94">[7]Corridor!#REF!</definedName>
    <definedName name="indorev95">[7]Corridor!#REF!</definedName>
    <definedName name="indorev96">[7]Corridor!#REF!</definedName>
    <definedName name="indorev97">[7]Corridor!#REF!</definedName>
    <definedName name="indorev98">[7]Corridor!#REF!</definedName>
    <definedName name="indorev99">[7]Corridor!#REF!</definedName>
    <definedName name="indoroy94">[7]Corridor!#REF!</definedName>
    <definedName name="indoroy95">[7]Corridor!#REF!</definedName>
    <definedName name="INETOTHER">'[79]Aladdin Macro1'!#REF!</definedName>
    <definedName name="INETPPE">'[79]Aladdin Macro1'!#REF!</definedName>
    <definedName name="inforion">#REF!</definedName>
    <definedName name="INI_CurMth">[125]Sheet1!$B$4</definedName>
    <definedName name="Ini_CurUnit">[125]Sheet1!$A$10</definedName>
    <definedName name="inm">#REF!</definedName>
    <definedName name="inpdat">+OFFSET('[80]PE charts 2007'!B1048564,0,0,COUNTA('[80]PE charts 2007'!C$1:C$65536)-1-COUNTIF('[80]PE charts 2007'!C$1:C$65536,"#N/A"),2)</definedName>
    <definedName name="Input">+OFFSET(Start,Rows,Columns,Height,Width)</definedName>
    <definedName name="Input_range">#REF!</definedName>
    <definedName name="InputData">[126]Testing!$E$8:$E$12,[126]Testing!$E$15:$E$18,[126]Testing!$E$21:$E$23,[126]Testing!$E$26:$E$27,[126]Testing!$E$30:$E$33,[126]Testing!$E$35:$E$37,[126]Testing!$D$43:$F$47</definedName>
    <definedName name="INSTAL">#REF!</definedName>
    <definedName name="InstCap" hidden="1">[79]Debt!$K$149:$Y$149,[79]Debt!$K$167:$Y$167,[79]Debt!$K$185:$Y$185,[79]Debt!$K$203:$Y$203,[79]Debt!$K$221:$Y$221,[79]Debt!$K$239:$Y$239,[79]Debt!$K$257:$Y$257,[79]Debt!$K$275:$Y$275</definedName>
    <definedName name="INT" localSheetId="25">'[63]teo model'!#REF!</definedName>
    <definedName name="Int">#REF!</definedName>
    <definedName name="INT_COV">#REF!</definedName>
    <definedName name="INT_EXP">#REF!</definedName>
    <definedName name="Int_exp_OL">[97]Sheet1!$C$62:$AZ$62</definedName>
    <definedName name="INT_INC">#REF!</definedName>
    <definedName name="int_paid">[40]Template!$D$53:$O$53</definedName>
    <definedName name="int_recd">[40]Template!$D$52:$O$52</definedName>
    <definedName name="Intangible_Fixed_Assets">#REF!</definedName>
    <definedName name="INTEREST">[8]Financials!#REF!</definedName>
    <definedName name="Interest_exp_growth_fore">#REF!</definedName>
    <definedName name="Interest_exp_inc_fore">#REF!</definedName>
    <definedName name="Interest_expense">#REF!</definedName>
    <definedName name="Interest_expense_after_taxes">[97]Sheet1!$C$67:$AE$67</definedName>
    <definedName name="Interest_expense_income">[41]NOPAT_VDF!$C$63:$AE$63</definedName>
    <definedName name="Interest_expense_oper_leases">[97]Sheet1!$D$63:$AZ$63</definedName>
    <definedName name="Interest_oper_lease">[97]Sheet1!$C$63:$AW$63</definedName>
    <definedName name="Interest_Rate">#REF!</definedName>
    <definedName name="intinc94">'[7]Crude oil'!#REF!</definedName>
    <definedName name="intinc95">'[7]Crude oil'!#REF!</definedName>
    <definedName name="intinc96">'[7]Crude oil'!#REF!</definedName>
    <definedName name="intinc97">'[7]Crude oil'!#REF!</definedName>
    <definedName name="intinc98">'[7]Crude oil'!#REF!</definedName>
    <definedName name="intinc99">'[7]Crude oil'!#REF!</definedName>
    <definedName name="INTLD">#REF!</definedName>
    <definedName name="IntPricelb">[120]margin_sum_annual!#REF!</definedName>
    <definedName name="IntPriceMT">[120]margin_sum_annual!#REF!</definedName>
    <definedName name="IntRate_11" localSheetId="0">[91]Assumptions!$B$11</definedName>
    <definedName name="IntRate_11">[92]Assumptions!$B$11</definedName>
    <definedName name="IntRate_12" localSheetId="0">[91]Assumptions!$B$12</definedName>
    <definedName name="IntRate_12">[92]Assumptions!$B$12</definedName>
    <definedName name="IntRate_WC" localSheetId="0">[52]Assumptions!$B$16</definedName>
    <definedName name="IntRate_WC">[54]Assumptions!$B$16</definedName>
    <definedName name="IntRate_WC10" localSheetId="0">[109]Assumptions!$B$16</definedName>
    <definedName name="IntRate_WC10">[92]Assumptions!$B$16</definedName>
    <definedName name="IntRate_WC11" localSheetId="0">[109]Assumptions!$B$17</definedName>
    <definedName name="IntRate_WC11">[92]Assumptions!$B$17</definedName>
    <definedName name="IntRate_WC12" localSheetId="0">[109]Assumptions!$B$18</definedName>
    <definedName name="IntRate_WC12">[92]Assumptions!$B$18</definedName>
    <definedName name="IntRate12">#REF!</definedName>
    <definedName name="IntRate13">#REF!</definedName>
    <definedName name="IntRateWC11" localSheetId="0">[127]Assumptions!$B$3</definedName>
    <definedName name="IntRateWC11">#REF!</definedName>
    <definedName name="IntRateWC12">#REF!</definedName>
    <definedName name="IntRateWC13">#REF!</definedName>
    <definedName name="IntRateWC14">#REF!</definedName>
    <definedName name="Intt_Charge_cY" localSheetId="0">#REF!,#REF!</definedName>
    <definedName name="Intt_Charge_cY">#REF!,#REF!</definedName>
    <definedName name="Intt_Charge_cy_1" localSheetId="0">'[128]A 3.7'!$H$35,'[128]A 3.7'!$H$44</definedName>
    <definedName name="Intt_Charge_cy_1">'[129]A 3.7'!$H$35,'[129]A 3.7'!$H$44</definedName>
    <definedName name="Intt_Charge_eY">#REF!,#REF!</definedName>
    <definedName name="Intt_Charge_ey_1" localSheetId="0">'[128]A 3.7'!$I$35,'[128]A 3.7'!$I$44</definedName>
    <definedName name="Intt_Charge_ey_1">'[129]A 3.7'!$I$35,'[129]A 3.7'!$I$44</definedName>
    <definedName name="Intt_Charge_PY">#REF!,#REF!</definedName>
    <definedName name="Intt_Charge_py_1" localSheetId="0">'[128]A 3.7'!$G$35,'[128]A 3.7'!$G$44</definedName>
    <definedName name="Intt_Charge_py_1">'[129]A 3.7'!$G$35,'[129]A 3.7'!$G$44</definedName>
    <definedName name="INV">#REF!</definedName>
    <definedName name="inventory">[40]Template!$D$185:$O$185</definedName>
    <definedName name="Inventory_growth_fore">#REF!</definedName>
    <definedName name="Inventory_turns">[97]Sheet1!$C$96:$AU$96</definedName>
    <definedName name="INVEST">'[79]Aladdin Macro1'!$C$148:$L$168</definedName>
    <definedName name="Invested_capital">'[41]Invested capital_VDF'!$C$87:$AE$87</definedName>
    <definedName name="invested_capital_avg">[40]Template!$D$254:$O$254</definedName>
    <definedName name="Invested_Capital_Core">[97]Sheet1!$C$103:$AB$103</definedName>
    <definedName name="Invested_capital_DCF">[41]DCF_VDF!$C$77:$AZ$77</definedName>
    <definedName name="Invested_capital_growth_fore">#REF!</definedName>
    <definedName name="Invested_capital_turns">'[41]Invested capital_VDF'!$C$102:$AU$102</definedName>
    <definedName name="Invested_capital_turns_DCF">[41]DCF_VDF!$C$83:$AZ$83</definedName>
    <definedName name="Invested_capital_turns_fore">#REF!</definedName>
    <definedName name="investments">[40]Template!$D$189:$O$189</definedName>
    <definedName name="Investments_in_Unconsolidated_Subs">[97]Sheet1!$C$76:$AZ$76</definedName>
    <definedName name="Investments_Other_Assets">#REF!</definedName>
    <definedName name="ip1_">#REF!</definedName>
    <definedName name="ip2_">#REF!</definedName>
    <definedName name="ip3_">#REF!</definedName>
    <definedName name="ip4_">#REF!</definedName>
    <definedName name="ip5_">#REF!</definedName>
    <definedName name="ipoprice">#REF!</definedName>
    <definedName name="ipr">#REF!</definedName>
    <definedName name="ipu">#REF!</definedName>
    <definedName name="ipv">#REF!</definedName>
    <definedName name="irc">#REF!</definedName>
    <definedName name="ire">#REF!</definedName>
    <definedName name="irf">#REF!</definedName>
    <definedName name="irg">#REF!</definedName>
    <definedName name="irp">#REF!</definedName>
    <definedName name="IS_1">#REF!</definedName>
    <definedName name="IS_10">#REF!</definedName>
    <definedName name="IS_11">#REF!</definedName>
    <definedName name="IS_12">#REF!</definedName>
    <definedName name="IS_13">#REF!</definedName>
    <definedName name="IS_14">#REF!</definedName>
    <definedName name="IS_2">#REF!</definedName>
    <definedName name="IS_3">#REF!</definedName>
    <definedName name="IS_4">#REF!</definedName>
    <definedName name="IS_5">#REF!</definedName>
    <definedName name="IS_6">#REF!</definedName>
    <definedName name="IS_7">#REF!</definedName>
    <definedName name="IS_8">#REF!</definedName>
    <definedName name="IS_9">#REF!</definedName>
    <definedName name="IS_p">#REF!</definedName>
    <definedName name="is1_">#REF!</definedName>
    <definedName name="is2_">#REF!</definedName>
    <definedName name="is3_">#REF!</definedName>
    <definedName name="is4_">#REF!</definedName>
    <definedName name="is5_">#REF!</definedName>
    <definedName name="isb">#REF!</definedName>
    <definedName name="isc">#REF!</definedName>
    <definedName name="IsCircular">#REF!</definedName>
    <definedName name="ise">#REF!</definedName>
    <definedName name="isf">#REF!</definedName>
    <definedName name="ishares">#REF!</definedName>
    <definedName name="isi">#REF!</definedName>
    <definedName name="ISIN">#REF!</definedName>
    <definedName name="isl">#REF!</definedName>
    <definedName name="ist">#REF!</definedName>
    <definedName name="ITEMUNIT">#REF!</definedName>
    <definedName name="ITREE">'[79]Aladdin Macro1'!$X$591:$AY$599</definedName>
    <definedName name="ITSection" localSheetId="25">[130]Lists!$A$56:$A$58</definedName>
    <definedName name="ITSection">[131]Lists!$A$56:$A$58</definedName>
    <definedName name="iue">1</definedName>
    <definedName name="iuesymbol">"Rs"</definedName>
    <definedName name="iun">1000000</definedName>
    <definedName name="iunsymbol">"Rsm"</definedName>
    <definedName name="ius">1000000</definedName>
    <definedName name="iva">#REF!</definedName>
    <definedName name="IWORKING">'[79]Aladdin Macro1'!$AT$594</definedName>
    <definedName name="J">#REF!</definedName>
    <definedName name="JA">[70]J!$S$6:$AE$56</definedName>
    <definedName name="JDA_1">#REF!</definedName>
    <definedName name="JDA_2">#REF!</definedName>
    <definedName name="jetstream">#REF!</definedName>
    <definedName name="jetstream_01">#REF!</definedName>
    <definedName name="jetstream_02">#REF!</definedName>
    <definedName name="jetstream_03">#REF!</definedName>
    <definedName name="jetstream_04">#REF!</definedName>
    <definedName name="jetstream_05">#REF!</definedName>
    <definedName name="jetstream_06">#REF!</definedName>
    <definedName name="jhfdjsa">#N/A</definedName>
    <definedName name="jjf">#REF!</definedName>
    <definedName name="jjjjjjj">#REF!</definedName>
    <definedName name="JOL">#REF!</definedName>
    <definedName name="JSM">#REF!</definedName>
    <definedName name="JSMA">#REF!</definedName>
    <definedName name="JSMB">#REF!</definedName>
    <definedName name="JSMC">#REF!</definedName>
    <definedName name="JSMD">#REF!</definedName>
    <definedName name="jttz">#REF!</definedName>
    <definedName name="july">#REF!</definedName>
    <definedName name="julydecdaily">'[132]7to12'!$I$5:$GJ$516</definedName>
    <definedName name="julydecmonthaverage">'[132]7to12'!$GK$5:$GP$516</definedName>
    <definedName name="julydecmonthsum">'[132]7to12'!$GR$5:$GW$525</definedName>
    <definedName name="K">#REF!</definedName>
    <definedName name="K2000_">#N/A</definedName>
    <definedName name="KA">[70]K!$S$6:$AE$56</definedName>
    <definedName name="KARYUU">#N/A</definedName>
    <definedName name="KB">#REF!</definedName>
    <definedName name="Kd">[41]WACC_VDF!#REF!</definedName>
    <definedName name="Ke">[41]WACC_VDF!$D$11</definedName>
    <definedName name="KhaResLife" localSheetId="0">#REF!</definedName>
    <definedName name="KhaResLife">#REF!</definedName>
    <definedName name="kjjg1">#REF!</definedName>
    <definedName name="kjjg2">#REF!</definedName>
    <definedName name="kjjg3">#REF!</definedName>
    <definedName name="kkjg1">#REF!</definedName>
    <definedName name="KKK">'[133]TB-9-01'!#REF!</definedName>
    <definedName name="klcs">#N/A</definedName>
    <definedName name="klcsbncj">#N/A</definedName>
    <definedName name="kljkl">[7]Book1!#REF!,[7]Book1!#REF!,[7]Book1!#REF!,[7]Book1!#REF!,[7]Book1!#REF!,[7]Book1!#REF!,[7]Book1!#REF!,[7]Book1!#REF!</definedName>
    <definedName name="KorResLife">#REF!</definedName>
    <definedName name="kr_asia">[77]Weights!$J$9</definedName>
    <definedName name="kr_nie">[77]Weights!$K$9</definedName>
    <definedName name="L">#REF!</definedName>
    <definedName name="L_T_obligations_under_cap_leases">[97]Sheet1!$C$58:$AU$58</definedName>
    <definedName name="LA">[70]L!$S$6:$AE$56</definedName>
    <definedName name="LACS">'[134]#REF'!$A$2</definedName>
    <definedName name="land_buildings">[40]Template!$D$237:$O$237</definedName>
    <definedName name="Land_details">#REF!</definedName>
    <definedName name="landCost">#REF!</definedName>
    <definedName name="LANG">[135]Definition!$E$26</definedName>
    <definedName name="last">[101]FinancialsNew!#REF!</definedName>
    <definedName name="Last_Row">#N/A</definedName>
    <definedName name="Last_Update">'[72]DDETABLE '!$E$9</definedName>
    <definedName name="LastH">#REF!</definedName>
    <definedName name="LastRefreshed">#REF!</definedName>
    <definedName name="lastrep">#REF!</definedName>
    <definedName name="LastYear">#REF!</definedName>
    <definedName name="latent">'[136]steam table'!$N$5:$Q$102</definedName>
    <definedName name="Latest_Indian_Price">'[137]Local Pr'!$A$79</definedName>
    <definedName name="Latest_Intl_price">#REF!</definedName>
    <definedName name="LAV">#REF!</definedName>
    <definedName name="ldfd94">'[7]Crude oil'!#REF!</definedName>
    <definedName name="lease">#REF!</definedName>
    <definedName name="Lease_thereafter">[97]Sheet1!$C$10:$AX$10</definedName>
    <definedName name="Lease_years">[97]Sheet1!$B$20:$B$61</definedName>
    <definedName name="Lease_yr_1">[97]Sheet1!$C$5:$AX$5</definedName>
    <definedName name="Lease_yr_2">[97]Sheet1!$C$6:$AX$6</definedName>
    <definedName name="Lease_yr_3">[97]Sheet1!$C$7:$AX$7</definedName>
    <definedName name="Lease_yr_4">[97]Sheet1!$C$8:$AX$8</definedName>
    <definedName name="Lease_yr_5">[97]Sheet1!$C$9:$AX$9</definedName>
    <definedName name="LeaseAdj">[79]Debt!#REF!</definedName>
    <definedName name="lfdsh00">'[7]Crude oil'!#REF!</definedName>
    <definedName name="lfdsh01">'[7]Crude oil'!#REF!</definedName>
    <definedName name="lfdsh94">'[7]Crude oil'!#REF!</definedName>
    <definedName name="lfdsh95">'[7]Crude oil'!#REF!</definedName>
    <definedName name="lfdsh96">'[7]Crude oil'!#REF!</definedName>
    <definedName name="lfdsh97">'[7]Crude oil'!#REF!</definedName>
    <definedName name="lfdsh98">'[7]Crude oil'!#REF!</definedName>
    <definedName name="lfdsh99">'[7]Crude oil'!#REF!</definedName>
    <definedName name="lfdshr00">'[7]Crude oil'!#REF!</definedName>
    <definedName name="lfdshr01">'[7]Crude oil'!#REF!</definedName>
    <definedName name="LIAB_PEN">'[79]Aladdin Macro1'!$C$428</definedName>
    <definedName name="Liberalization">#REF!</definedName>
    <definedName name="LIFO_Reserve">[97]Sheet1!$C$9:$AE$9</definedName>
    <definedName name="Light_Metals">#REF!</definedName>
    <definedName name="Links">'[72]DDETABLE '!$AH$2</definedName>
    <definedName name="lintexp94">'[7]Crude oil'!#REF!</definedName>
    <definedName name="LIST">'[79]New Microsoft Excel Worksheet'!$G$128</definedName>
    <definedName name="LIST_LANGUAGE">#REF!</definedName>
    <definedName name="LIST_MONTH">#REF!</definedName>
    <definedName name="listdate">#REF!</definedName>
    <definedName name="LiveReqs">'[72]DDETABLE '!$H$6</definedName>
    <definedName name="lkjhg">#N/A</definedName>
    <definedName name="ll">[138]allocation!$D$5</definedName>
    <definedName name="ＬＬＬＬ">#N/A</definedName>
    <definedName name="llxall">'[7]Summary model'!#REF!</definedName>
    <definedName name="llxcfboe">'[7]Summary model'!#REF!</definedName>
    <definedName name="llxcsh">'[7]Summary model'!#REF!</definedName>
    <definedName name="llxniboe">'[7]Summary model'!#REF!</definedName>
    <definedName name="llxop">'[7]Summary model'!#REF!</definedName>
    <definedName name="LM_depreciation">#REF!</definedName>
    <definedName name="LM_inflation_uplift">#REF!</definedName>
    <definedName name="LM_maintenance_capex">#REF!</definedName>
    <definedName name="lmg" hidden="1">#REF!</definedName>
    <definedName name="Loan_Amount">#REF!</definedName>
    <definedName name="Loan_Loss_Provision_fore">#REF!</definedName>
    <definedName name="Loan_Start">#REF!</definedName>
    <definedName name="Loan_Years">#REF!</definedName>
    <definedName name="loans_advances">[40]Template!$D$186:$O$186</definedName>
    <definedName name="LOCAL">#REF!</definedName>
    <definedName name="Locations">'[139]Users Authorisations'!#REF!</definedName>
    <definedName name="LOE">[8]Financials!#REF!</definedName>
    <definedName name="Long_term_creditors">#REF!</definedName>
    <definedName name="Long_term_debt">#REF!</definedName>
    <definedName name="loth00">'[7]Crude oil'!#REF!</definedName>
    <definedName name="loth01">'[7]Crude oil'!#REF!</definedName>
    <definedName name="loth94">'[7]Crude oil'!#REF!</definedName>
    <definedName name="loth95">'[7]Crude oil'!#REF!</definedName>
    <definedName name="loth96">'[7]Crude oil'!#REF!</definedName>
    <definedName name="loth97">'[7]Crude oil'!#REF!</definedName>
    <definedName name="loth98">'[7]Crude oil'!#REF!</definedName>
    <definedName name="loth99">'[7]Crude oil'!#REF!</definedName>
    <definedName name="LOTUS">[79]bajaj_copeland!$B$1:$N$190</definedName>
    <definedName name="lpfd94">'[7]Crude oil'!#REF!</definedName>
    <definedName name="lpfd95">'[7]Crude oil'!#REF!</definedName>
    <definedName name="lpfd96">'[7]Crude oil'!#REF!</definedName>
    <definedName name="lpfd97">'[7]Crude oil'!#REF!</definedName>
    <definedName name="lpfd98">'[7]Crude oil'!#REF!</definedName>
    <definedName name="lpfd99">'[7]Crude oil'!#REF!</definedName>
    <definedName name="LPG">#REF!</definedName>
    <definedName name="lshares">#REF!</definedName>
    <definedName name="lshr00">'[7]Crude oil'!#REF!</definedName>
    <definedName name="lshr01">'[7]Crude oil'!#REF!</definedName>
    <definedName name="lshr94">'[7]Crude oil'!#REF!</definedName>
    <definedName name="lshr95">'[7]Crude oil'!#REF!</definedName>
    <definedName name="lshr96">'[7]Crude oil'!#REF!</definedName>
    <definedName name="lshr97">'[7]Crude oil'!#REF!</definedName>
    <definedName name="lshr98">'[7]Crude oil'!#REF!</definedName>
    <definedName name="lshr99">'[7]Crude oil'!#REF!</definedName>
    <definedName name="LT_debt">[97]Sheet1!$C$57:$AE$57</definedName>
    <definedName name="LT_Debt_1q99">[99]Balance!$R$28</definedName>
    <definedName name="LT_Debt_3Q98">[15]Balance!#REF!</definedName>
    <definedName name="lt_debt_foreign">[40]Template!$D$159:$O$159</definedName>
    <definedName name="LT_debt_growth_fore">#REF!</definedName>
    <definedName name="lt_debt_lease_financing">[40]Template!$D$207:$O$207</definedName>
    <definedName name="LT_INV">#REF!</definedName>
    <definedName name="ltax94">'[7]Crude oil'!#REF!</definedName>
    <definedName name="LtDebtDmy" hidden="1">[79]Book2!$A$46:$IV$46,[79]Book2!$A$92:$IV$92,[79]Book2!$A$138:$IV$138,[79]Book2!$A$187:$IV$187,[79]Book2!$A$231:$IV$231</definedName>
    <definedName name="ltgr">#REF!</definedName>
    <definedName name="LTL">#REF!</definedName>
    <definedName name="LTL_CAP">#REF!</definedName>
    <definedName name="LTL_DEBT">#REF!</definedName>
    <definedName name="LTL_TAX">#REF!</definedName>
    <definedName name="LTR_M_NEW">#REF!</definedName>
    <definedName name="LTR_MOR">#REF!</definedName>
    <definedName name="M" localSheetId="25">#REF!</definedName>
    <definedName name="m">#REF!</definedName>
    <definedName name="M.E.">[37]TiO2!#REF!</definedName>
    <definedName name="M_PlaceofPath" hidden="1">"\\SNYCEQT0100\HOME\LZURLO\DATA\TELMEX\Models\tmx_vdf.xls"</definedName>
    <definedName name="m105.">#REF!</definedName>
    <definedName name="MA">[70]M!$S$6:$AE$56</definedName>
    <definedName name="Macro1">'[64]Quarterly '!$A$1</definedName>
    <definedName name="Macro10">[79]EVA1!#REF!</definedName>
    <definedName name="Macro11">'[140]Aladdin Macro1'!$B$56</definedName>
    <definedName name="Macro12">'[140]Aladdin Macro1'!$B$77</definedName>
    <definedName name="Macro13">'[140]Aladdin Macro1'!$C$66</definedName>
    <definedName name="Macro14">[79]EVA1!#REF!</definedName>
    <definedName name="Macro15">[79]EVA1!#REF!</definedName>
    <definedName name="Macro17">[79]Sheet1!$A$1</definedName>
    <definedName name="Macro18">[79]Sheet1!$A$1</definedName>
    <definedName name="Macro2">'[140]Aladdin Macro1'!$B$8</definedName>
    <definedName name="Macro21">[79]Sheet1!$A$1</definedName>
    <definedName name="Macro22">[79]Sheet1!$B$1</definedName>
    <definedName name="Macro23">[79]Sheet1!$A$1</definedName>
    <definedName name="Macro24">'[140]Aladdin Macro1'!$B$56</definedName>
    <definedName name="Macro25">'[140]Aladdin Macro1'!$B$77</definedName>
    <definedName name="Macro26">'[140]Aladdin Macro1'!$B$87</definedName>
    <definedName name="Macro27">'[140]Aladdin Macro1'!$B$97</definedName>
    <definedName name="Macro28">'[140]Aladdin Macro1'!$B$106</definedName>
    <definedName name="Macro29">'[140]Aladdin Macro1'!$B$107</definedName>
    <definedName name="Macro3">'[140]Aladdin Macro1'!$B$20</definedName>
    <definedName name="Macro30">'[140]Aladdin Macro1'!$B$67</definedName>
    <definedName name="Macro31">'[140]Aladdin Macro1'!$Q$1</definedName>
    <definedName name="Macro32">'[140]Aladdin Macro1'!$B$119</definedName>
    <definedName name="Macro33">'[140]Aladdin Macro1'!$S$1</definedName>
    <definedName name="Macro34">'[140]Aladdin Macro1'!$T$1</definedName>
    <definedName name="Macro4">'[140]Aladdin Macro1'!$B$32</definedName>
    <definedName name="Macro5">'[140]Aladdin Macro1'!$C$1</definedName>
    <definedName name="Macro6">'[140]Aladdin Macro1'!$C$1</definedName>
    <definedName name="Macro7">'[140]Aladdin Macro1'!$D$1</definedName>
    <definedName name="Macro8">'[140]Aladdin Macro1'!$B$44</definedName>
    <definedName name="Macro9">[79]EVA1!#REF!</definedName>
    <definedName name="MACROS">'[63]teo model'!#REF!</definedName>
    <definedName name="mahMah">[79]EVA1!$A:$IV</definedName>
    <definedName name="MAIN">'[79]Aladdin Macro1'!$F$508</definedName>
    <definedName name="Maintenance_Capital_Expenditure">#REF!</definedName>
    <definedName name="MakeIt">#REF!</definedName>
    <definedName name="MANUAL">'[79]Aladdin Macro1'!$C$10</definedName>
    <definedName name="march">#N/A</definedName>
    <definedName name="MARGIN">[8]Financials!#REF!</definedName>
    <definedName name="Marginal_tax_rate">#REF!</definedName>
    <definedName name="MarginalNPV10">[82]PetroConsultants!$K$5:$K$106</definedName>
    <definedName name="MarginalNPV12">[82]PetroConsultants!$H$5:$H$106</definedName>
    <definedName name="Market_Cap">#REF!</definedName>
    <definedName name="market_capitalisation">[40]Template!$D$257:$O$257</definedName>
    <definedName name="Market_capitalization">'[41]Summary Page_VDF'!#REF!</definedName>
    <definedName name="Market_Implied_CAP">#REF!</definedName>
    <definedName name="marketable_securities_at_cost">[40]Template!$D$183:$O$183</definedName>
    <definedName name="marketing_expenses">[40]Template!$D$80:$O$80</definedName>
    <definedName name="MAT">'[1]COAT&amp;WRAP-QIOT-#3'!#REF!</definedName>
    <definedName name="MATRIX">'[79]#REF'!#REF!</definedName>
    <definedName name="matsup7to12daily">#REF!</definedName>
    <definedName name="matsup7to12monthaverage">#REF!</definedName>
    <definedName name="matsup7to12monthsum">#REF!</definedName>
    <definedName name="MBASE">'[79]Aladdin Macro1'!$Z$526:$AD$526</definedName>
    <definedName name="MC" hidden="1">#REF!</definedName>
    <definedName name="MCASHTAX">'[79]Aladdin Macro1'!$Z$514:$AD$514</definedName>
    <definedName name="mcfd93">'[7]model by field'!#REF!</definedName>
    <definedName name="mcfd94">'[7]model by field'!#REF!</definedName>
    <definedName name="MCOGS">'[79]Aladdin Macro1'!$Z$505:$AD$505</definedName>
    <definedName name="MCONSTANT">'[79]Aladdin Macro1'!$Z$527:$AD$527</definedName>
    <definedName name="MCOST_CAP">'[79]Aladdin Macro1'!$F$558</definedName>
    <definedName name="MDATA_FILE">'[79]Aladdin Macro1'!$F$520</definedName>
    <definedName name="MDEPRECIATION">'[79]Aladdin Macro1'!$Z$507:$AD$507</definedName>
    <definedName name="MemFree">'[72]DDETABLE '!$AD$11</definedName>
    <definedName name="MemTotal">'[72]DDETABLE '!$AD$10</definedName>
    <definedName name="MENU" localSheetId="25">'[7]IEA_02-99'!#REF!</definedName>
    <definedName name="MENU">[141]!MENU</definedName>
    <definedName name="MF">'[1]COAT&amp;WRAP-QIOT-#3'!#REF!</definedName>
    <definedName name="MFORECAST">'[79]Aladdin Macro1'!$F$526</definedName>
    <definedName name="MGA">#REF!</definedName>
    <definedName name="MGB">#REF!</definedName>
    <definedName name="MGOTO">'[79]Aladdin Macro1'!$F$546</definedName>
    <definedName name="MGRATIOS">'[79]Aladdin Macro1'!$F$566</definedName>
    <definedName name="MGROWTH">'[79]Aladdin Macro1'!$Z$525:$AD$525</definedName>
    <definedName name="MHELP">'[79]Aladdin Macro1'!#REF!</definedName>
    <definedName name="mhelp1">[57]VALUE2_5!#REF!</definedName>
    <definedName name="MHIST_RATIOS">'[79]Aladdin Macro1'!$F$554</definedName>
    <definedName name="MHISTORICAL">'[79]Aladdin Macro1'!$F$550</definedName>
    <definedName name="Mico">[79]Macro1!#REF!</definedName>
    <definedName name="millions">[142]Inputs!$B$10</definedName>
    <definedName name="MIN_INT">#REF!</definedName>
    <definedName name="MINCREASED">'[79]Aladdin Macro1'!$Z$528:$AD$528</definedName>
    <definedName name="MINETOTHER">'[79]Aladdin Macro1'!$Z$523:$AD$523</definedName>
    <definedName name="MINETPPE">'[79]Aladdin Macro1'!$Z$522:$AD$522</definedName>
    <definedName name="MINIT">'[79]Aladdin Macro1'!$F$516</definedName>
    <definedName name="Minorities">#REF!</definedName>
    <definedName name="minorities_pl">[40]Template!$D$62:$O$62</definedName>
    <definedName name="Minorities2">#REF!</definedName>
    <definedName name="Minorities3">#REF!</definedName>
    <definedName name="Minority_Interests">#REF!</definedName>
    <definedName name="MINPUT">'[79]Aladdin Macro1'!$F$512</definedName>
    <definedName name="MINTENSITY">'[79]Aladdin Macro1'!$Z$524:$AD$524</definedName>
    <definedName name="MINVESTMENT">'[79]Aladdin Macro1'!$Z$530:$AD$530</definedName>
    <definedName name="MINVESTYEARS">'[79]Aladdin Macro1'!$Z$520:$AD$520</definedName>
    <definedName name="misc_exp">[40]Template!$D$225:$O$225</definedName>
    <definedName name="MIWORKING">'[79]Aladdin Macro1'!$Z$521:$AD$521</definedName>
    <definedName name="MKT_COMP">'[79]Aladdin Macro1'!$F$534</definedName>
    <definedName name="MKT_DEBT">'[79]Aladdin Macro1'!$C$426</definedName>
    <definedName name="MKTCAP">[8]Financials!#REF!</definedName>
    <definedName name="MMAIN">'[79]Aladdin Macro1'!$D$508</definedName>
    <definedName name="MMARGIN">'[79]Aladdin Macro1'!$Z$508:$AD$508</definedName>
    <definedName name="mmboe101_00">'[7]model by field'!#REF!</definedName>
    <definedName name="mmboe101_01">'[7]model by field'!#REF!</definedName>
    <definedName name="mmboe101_93">'[7]model by field'!#REF!</definedName>
    <definedName name="mmboe101_94">'[7]model by field'!#REF!</definedName>
    <definedName name="mmboe101_95">'[7]model by field'!#REF!</definedName>
    <definedName name="mmboe101_96">'[7]model by field'!#REF!</definedName>
    <definedName name="mmboe101_97">'[7]model by field'!#REF!</definedName>
    <definedName name="mmboe101_98">'[7]model by field'!#REF!</definedName>
    <definedName name="mmboe101_99">'[7]model by field'!#REF!</definedName>
    <definedName name="mmboe61_93">'[7]model by field'!#REF!</definedName>
    <definedName name="mmboe61_94">'[7]model by field'!#REF!</definedName>
    <definedName name="mmnote">#REF!</definedName>
    <definedName name="MNETPPE">'[79]Aladdin Macro1'!$Z$509:$AD$509</definedName>
    <definedName name="MNOPLAT">'[79]Aladdin Macro1'!$Z$529:$AD$529</definedName>
    <definedName name="mobilisation">#REF!</definedName>
    <definedName name="model">[7]cs1997!$A$2:$BE$60</definedName>
    <definedName name="MOGOTO">'[79]Aladdin Macro1'!$F$579</definedName>
    <definedName name="MONTH">'[79]Aladdin Macro1'!$I$442</definedName>
    <definedName name="monthly">'[62]2'!$GK$4:$GP$113</definedName>
    <definedName name="MOTHER">'[79]Aladdin Macro1'!$Z$511:$AD$511</definedName>
    <definedName name="MoveTo">#REF!</definedName>
    <definedName name="MPREROIC">'[79]Aladdin Macro1'!$Z$513:$AD$513</definedName>
    <definedName name="MPRINT">'[79]Aladdin Macro1'!$F$591</definedName>
    <definedName name="mrcall">'[7]Summary model'!#REF!</definedName>
    <definedName name="mrccfboe">'[7]Summary model'!#REF!</definedName>
    <definedName name="mrccsh">'[7]Summary model'!#REF!</definedName>
    <definedName name="mrcniboe">'[7]Summary model'!#REF!</definedName>
    <definedName name="MrgnTax">[79]Input!#REF!</definedName>
    <definedName name="MROIC">'[79]Aladdin Macro1'!$Z$515:$AD$515</definedName>
    <definedName name="MROICYEARS">'[79]Aladdin Macro1'!$Z$503:$AD$503</definedName>
    <definedName name="MRTREE">'[79]Aladdin Macro1'!$F$583</definedName>
    <definedName name="MS">'[79]Aladdin Macro1'!$A$497</definedName>
    <definedName name="MSG_A">'[79]Aladdin Macro1'!$Z$506:$AD$506</definedName>
    <definedName name="MTPA">#REF!</definedName>
    <definedName name="MTPB">#REF!</definedName>
    <definedName name="MTPC">#REF!</definedName>
    <definedName name="MTPD">#REF!</definedName>
    <definedName name="MTREE_INVEST">'[79]Aladdin Macro1'!$F$587</definedName>
    <definedName name="MTURNOVER">'[79]Aladdin Macro1'!$Z$512:$AD$512</definedName>
    <definedName name="mul">#REF!</definedName>
    <definedName name="muta">#N/A</definedName>
    <definedName name="MVALUE">'[79]Aladdin Macro1'!$F$538</definedName>
    <definedName name="MWACC">'[79]Aladdin Macro1'!$F$530</definedName>
    <definedName name="MWINDOW">'[79]Aladdin Macro1'!$F$542</definedName>
    <definedName name="MWORKING">'[79]Aladdin Macro1'!$Z$510:$AD$510</definedName>
    <definedName name="my" hidden="1">#REF!</definedName>
    <definedName name="my_asean">[77]Weights!$L$10</definedName>
    <definedName name="my_asean5">[77]Weights!$M$10</definedName>
    <definedName name="my_asia">[77]Weights!$J$10</definedName>
    <definedName name="N">#REF!</definedName>
    <definedName name="N.A.">[37]TiO2!#REF!</definedName>
    <definedName name="N_A">[97]Sheet1!$C$140</definedName>
    <definedName name="nas">#REF!</definedName>
    <definedName name="NasResLife">#REF!</definedName>
    <definedName name="natunagas00">'[7]Valuation (F)'!$F$11</definedName>
    <definedName name="natunagas01">'[7]Valuation (F)'!$I$11</definedName>
    <definedName name="Natural_gas">#REF!</definedName>
    <definedName name="NAV">#REF!</definedName>
    <definedName name="nbd">#REF!</definedName>
    <definedName name="nbn">#REF!</definedName>
    <definedName name="NBV_per_share">#REF!</definedName>
    <definedName name="ND_EQ">#REF!</definedName>
    <definedName name="Net_Adj_capitalized_expenses">[97]Sheet1!$C$24:$AZ$24</definedName>
    <definedName name="Net_adj_for_capitalized_expenses">#REF!</definedName>
    <definedName name="Net_Capital_Employed">#REF!</definedName>
    <definedName name="Net_cash">'[143]QoQ Forecast'!$B$108:$AH$108</definedName>
    <definedName name="Net_cash_flow_from_operations">#REF!</definedName>
    <definedName name="net_chg_in_cash">[40]Template!$D$145:$O$145</definedName>
    <definedName name="Net_debt">#REF!</definedName>
    <definedName name="net_debt_cash">[40]Template!$D$157:$O$157</definedName>
    <definedName name="Net_debt_to_debt_plus_equity">#REF!</definedName>
    <definedName name="Net_debt_to_equity">#REF!</definedName>
    <definedName name="NET_DEBTY2001D">#REF!</definedName>
    <definedName name="NET_DEBTY2002D">#REF!</definedName>
    <definedName name="NET_DEBTY2003D">#REF!</definedName>
    <definedName name="NET_DEBTY2004D">#REF!</definedName>
    <definedName name="NET_DEBTY2005D">#REF!</definedName>
    <definedName name="Net_financial_expense">#REF!</definedName>
    <definedName name="Net_fixed_assets">#REF!</definedName>
    <definedName name="net_fixed_assets_avg">[40]Template!$D$248:$O$248</definedName>
    <definedName name="Net_Income">[41]NOPAT_VDF!$C$94:$AZ$94</definedName>
    <definedName name="Net_income_adj_cap_expenses">[97]Sheet1!$C$46:$AZ$46</definedName>
    <definedName name="Net_income_fore">#REF!</definedName>
    <definedName name="Net_income_growth">[97]Sheet1!$C$141:$AU$141</definedName>
    <definedName name="Net_income_growth_avg">[41]NOPAT_VDF!#REF!</definedName>
    <definedName name="Net_income2">#REF!</definedName>
    <definedName name="NET_INT">#REF!</definedName>
    <definedName name="Net_interest_charge">#REF!</definedName>
    <definedName name="Net_margin">[41]NOPAT_VDF!$C$113:$AU$113</definedName>
    <definedName name="Net_margin_fore">#REF!</definedName>
    <definedName name="Net_PPE">[97]Sheet1!$C$33:$AU$33</definedName>
    <definedName name="Net_PPE_DCF">[97]Sheet1!$C$75:$AZ$75</definedName>
    <definedName name="Net_PPE_growth_fore">#REF!</definedName>
    <definedName name="net_profit">[40]Template!$D$64:$O$64</definedName>
    <definedName name="Net_property_under_capital_leases">[97]Sheet1!$C$34:$AU$34</definedName>
    <definedName name="Net_sales">[41]NOPAT_VDF!$C$8:$AE$8</definedName>
    <definedName name="Net_sales_DCF">[41]DCF_VDF!$C$9:$AZ$9</definedName>
    <definedName name="Net_sales_fore">#REF!</definedName>
    <definedName name="Net_sales_growth_fore">#REF!</definedName>
    <definedName name="Net_Tax_Benefit_of_Non_Op_Charges_Gains">[97]Sheet1!$C$35:$AZ$35</definedName>
    <definedName name="Net_Unrealized_Gains_Losses">[97]Sheet1!$C$79:$AZ$79</definedName>
    <definedName name="Net_Working_Capital">#REF!</definedName>
    <definedName name="Net_Working_Capital_Core">[97]Sheet1!$C$100:$AB$100</definedName>
    <definedName name="Net_working_capital_DCF">[97]Sheet1!$C$74:$AZ$74</definedName>
    <definedName name="Net_Working_Capital_Inflation">#REF!</definedName>
    <definedName name="Net_working_capital_turns">'[41]Invested capital_VDF'!$C$97:$AU$97</definedName>
    <definedName name="Net_working_capital_turns_DCF">[97]Sheet1!$C$80:$AZ$80</definedName>
    <definedName name="Netcash">'[144]QoQ Forecast'!$B$162:$AD$162</definedName>
    <definedName name="NetDebt">#REF!</definedName>
    <definedName name="NetDebtPerShare">[103]projections!#REF!</definedName>
    <definedName name="NETPPE">'[79]Aladdin Macro1'!$AV$570</definedName>
    <definedName name="NetWC_turns_fore">#REF!</definedName>
    <definedName name="new" localSheetId="0" hidden="1">[145]CE!#REF!</definedName>
    <definedName name="new" localSheetId="20" hidden="1">[145]CE!#REF!</definedName>
    <definedName name="new" localSheetId="21" hidden="1">[145]CE!#REF!</definedName>
    <definedName name="new" localSheetId="9" hidden="1">[145]CE!#REF!</definedName>
    <definedName name="new" hidden="1">[145]CE!#REF!</definedName>
    <definedName name="NEW_INVESTMENT">'[79]Aladdin Macro1'!$W$332</definedName>
    <definedName name="NEWSHRCAPITAL">#REF!</definedName>
    <definedName name="NGblanks">#REF!,#REF!,#REF!,#REF!,#REF!,#REF!,#REF!,#REF!,#REF!,#REF!</definedName>
    <definedName name="NIBCLs">[97]Sheet1!$C$24:$AE$24</definedName>
    <definedName name="niblanks">#REF!,#REF!,#REF!,#REF!,#REF!,#REF!,#REF!,#REF!,#REF!,#REF!</definedName>
    <definedName name="Nitin" hidden="1">'[146]Sheet3 (2)'!$A$60:$A$76</definedName>
    <definedName name="NNOPLAT">'[79]Aladdin Macro1'!$M$100</definedName>
    <definedName name="NO">NA()</definedName>
    <definedName name="No._of_shares_in_issue">#REF!</definedName>
    <definedName name="No.Shares">#REF!</definedName>
    <definedName name="NO___0">NA()</definedName>
    <definedName name="NO___0___0">NA()</definedName>
    <definedName name="no_f_years">#REF!</definedName>
    <definedName name="no_shares">#REF!</definedName>
    <definedName name="Non_operating_costs_and_corporate">#REF!</definedName>
    <definedName name="Non_Performing_or_Peripheral_Assets_NPAs">#REF!</definedName>
    <definedName name="non_recurring_items">[40]Template!$D$57:$O$57</definedName>
    <definedName name="Non_Recurring_loss_gain">[97]Sheet1!$C$50:$AZ$50</definedName>
    <definedName name="noname">[79]Sheet1!$E$14</definedName>
    <definedName name="NONCAP">#REF!</definedName>
    <definedName name="NONREG">#REF!</definedName>
    <definedName name="NOPAT">[41]NOPAT_VDF!$C$41:$AU$41</definedName>
    <definedName name="NOPAT_Core">#REF!</definedName>
    <definedName name="NOPAT_DCF">[41]DCF_VDF!$C$12:$AZ$12</definedName>
    <definedName name="NOPAT_fore">#REF!</definedName>
    <definedName name="NOPAT_growth">[97]Sheet1!$C$144:$AU$144</definedName>
    <definedName name="NOPAT_growth_avg">[41]NOPAT_VDF!#REF!</definedName>
    <definedName name="NOPAT_margin">[41]NOPAT_VDF!$C$112:$AU$112</definedName>
    <definedName name="NOPAT_margin_fore">#REF!</definedName>
    <definedName name="NOPAT_Margins_Core">#REF!</definedName>
    <definedName name="NOPAT_Share">[41]NOPAT_VDF!#REF!</definedName>
    <definedName name="NOPBT">[41]NOPAT_VDF!$C$32:$AU$32</definedName>
    <definedName name="NOPBT_fore">#REF!</definedName>
    <definedName name="NOPLAT">'[79]Aladdin Macro1'!$C$100:$L$146</definedName>
    <definedName name="NOPLATP">'[79]Aladdin Macro1'!$C$100:$L$146</definedName>
    <definedName name="Norm_forecast_11_15">#REF!</definedName>
    <definedName name="Norm_forecast_16_25">#REF!</definedName>
    <definedName name="Norm_forecast_4_5">#REF!</definedName>
    <definedName name="Norm_forecast_6_10">#REF!</definedName>
    <definedName name="NOS">[10]Financials!$I$1289</definedName>
    <definedName name="Note_Cap_Crit">#REF!</definedName>
    <definedName name="Note_inc_Exp">#REF!</definedName>
    <definedName name="Note_Pay_1q99">[99]Balance!$R$21</definedName>
    <definedName name="Note_to_Auditors">#REF!</definedName>
    <definedName name="NOTES">[29]SCHDF1!$A$251:$G$289</definedName>
    <definedName name="Notes_Pay_3Q98">[15]Balance!#REF!</definedName>
    <definedName name="notes_payable">[40]Template!$D$201:$O$201</definedName>
    <definedName name="NoYears">#REF!</definedName>
    <definedName name="NP">#REF!</definedName>
    <definedName name="NParliResLife" localSheetId="0">#REF!</definedName>
    <definedName name="NParliResLife">#REF!</definedName>
    <definedName name="NPT_1">[41]NOPAT_VDF!$P$1:$P$65536</definedName>
    <definedName name="NPT_10">[97]Sheet1!$G$1:$G$65536</definedName>
    <definedName name="NPT_11">[97]Sheet1!$F$1:$F$65536</definedName>
    <definedName name="NPT_12">[97]Sheet1!$E$1:$E$65536</definedName>
    <definedName name="NPT_13">[97]Sheet1!$D$1:$D$65536</definedName>
    <definedName name="NPT_14">[97]Sheet1!$C$1:$C$65536</definedName>
    <definedName name="NPT_2">[41]NOPAT_VDF!$O$1:$O$65536</definedName>
    <definedName name="NPT_3">[97]Sheet1!$N$1:$N$65536</definedName>
    <definedName name="NPT_4">[97]Sheet1!$M$1:$M$65536</definedName>
    <definedName name="NPT_5">[97]Sheet1!$L$1:$L$65536</definedName>
    <definedName name="NPT_6">[97]Sheet1!$K$1:$K$65536</definedName>
    <definedName name="NPT_7">[97]Sheet1!$J$1:$J$65536</definedName>
    <definedName name="NPT_8">[97]Sheet1!$I$1:$I$65536</definedName>
    <definedName name="NPT_9">[97]Sheet1!$H$1:$H$65536</definedName>
    <definedName name="NPT_EY1">[97]Sheet1!$R$1:$R$65536</definedName>
    <definedName name="NPT_EY2">[97]Sheet1!$S$1:$S$65536</definedName>
    <definedName name="NPT_EY3">[97]Sheet1!$T$1:$T$65536</definedName>
    <definedName name="NPT_P">[41]NOPAT_VDF!$Q$1:$Q$65536</definedName>
    <definedName name="Num_Pmt_Per_Year">#REF!</definedName>
    <definedName name="Number_of_Payments">#N/A</definedName>
    <definedName name="Number_of_Shares">#REF!</definedName>
    <definedName name="O">#REF!</definedName>
    <definedName name="O_I">[101]FinancialsNew!#REF!</definedName>
    <definedName name="oaa">#REF!</definedName>
    <definedName name="oai">#REF!</definedName>
    <definedName name="oal">#REF!</definedName>
    <definedName name="oan">#REF!</definedName>
    <definedName name="oar">#REF!</definedName>
    <definedName name="oba">#REF!</definedName>
    <definedName name="obb">#REF!</definedName>
    <definedName name="obc">#REF!</definedName>
    <definedName name="obd">#REF!</definedName>
    <definedName name="obe">#REF!</definedName>
    <definedName name="obt">#REF!</definedName>
    <definedName name="oca">#REF!</definedName>
    <definedName name="occ">#REF!</definedName>
    <definedName name="oci">#REF!</definedName>
    <definedName name="oco">#REF!</definedName>
    <definedName name="ocr">#REF!</definedName>
    <definedName name="OE_TR_INV_UPCS_SK_BIGPICTURE_A">#REF!</definedName>
    <definedName name="ofa">#REF!</definedName>
    <definedName name="Off_B_S_Income">[41]NOPAT_VDF!$C$7:$AZ$7</definedName>
    <definedName name="Off_B_S_Income_DCF">[41]DCF_VDF!$C$8:$BZ$8</definedName>
    <definedName name="Off_B_S_Income_fore">#REF!</definedName>
    <definedName name="Off_B_S_Income_growth_fore">#REF!</definedName>
    <definedName name="Off_High_Cov">#REF!</definedName>
    <definedName name="ofl">#REF!</definedName>
    <definedName name="ofn">#REF!</definedName>
    <definedName name="oga">#REF!</definedName>
    <definedName name="ogm">#REF!</definedName>
    <definedName name="ogn">#REF!</definedName>
    <definedName name="ogp">#REF!</definedName>
    <definedName name="ogw">#REF!</definedName>
    <definedName name="Oil_Gas">#REF!</definedName>
    <definedName name="Oilfield_services">#REF!</definedName>
    <definedName name="oir">#REF!</definedName>
    <definedName name="ois">#REF!</definedName>
    <definedName name="oit">#REF!</definedName>
    <definedName name="OKC">#REF!</definedName>
    <definedName name="OL_1">'[41]PV of Op Leases_VDF'!$AD$1:$AD$65536</definedName>
    <definedName name="OL_10">[97]Sheet1!$L$1:$L$65536</definedName>
    <definedName name="OL_11">[97]Sheet1!$J$1:$J$65536</definedName>
    <definedName name="OL_12">[97]Sheet1!$H$1:$H$65536</definedName>
    <definedName name="OL_13">[97]Sheet1!$F$1:$F$65536</definedName>
    <definedName name="OL_14">[97]Sheet1!$D$1:$D$65536</definedName>
    <definedName name="OL_2">[97]Sheet1!$AB$1:$AB$65536</definedName>
    <definedName name="OL_3">[97]Sheet1!$Z$1:$Z$65536</definedName>
    <definedName name="OL_4">[97]Sheet1!$X$1:$X$65536</definedName>
    <definedName name="OL_5">[97]Sheet1!$V$1:$V$65536</definedName>
    <definedName name="OL_6">[97]Sheet1!$T$1:$T$65536</definedName>
    <definedName name="OL_7">[97]Sheet1!$R$1:$R$65536</definedName>
    <definedName name="OL_8">[97]Sheet1!$P$1:$P$65536</definedName>
    <definedName name="OL_9">[97]Sheet1!$N$1:$N$65536</definedName>
    <definedName name="OL_P">'[41]PV of Op Leases_VDF'!$AF$1:$AF$65536</definedName>
    <definedName name="olb">#REF!</definedName>
    <definedName name="oli">#REF!</definedName>
    <definedName name="oll">#REF!</definedName>
    <definedName name="oln">#REF!</definedName>
    <definedName name="olo">#REF!</definedName>
    <definedName name="olr">#REF!</definedName>
    <definedName name="olt">#REF!</definedName>
    <definedName name="omv">#REF!</definedName>
    <definedName name="onb">#REF!</definedName>
    <definedName name="onc">#REF!</definedName>
    <definedName name="onp">#REF!</definedName>
    <definedName name="ons">#REF!</definedName>
    <definedName name="ooa">#REF!</definedName>
    <definedName name="oooo">#REF!</definedName>
    <definedName name="oop">#REF!</definedName>
    <definedName name="oot">#REF!</definedName>
    <definedName name="OP_CF">#REF!</definedName>
    <definedName name="Op_profit_01">'[147]Income-Segment'!$BD$25</definedName>
    <definedName name="Op_profit_02">'[147]Income-Segment'!$BE$25</definedName>
    <definedName name="Op_profit00">'[147]Income-Segment'!$BC$25</definedName>
    <definedName name="Op_profit03">'[147]Income-Segment'!$BF$25</definedName>
    <definedName name="Op_profit96">'[147]Income-Segment'!$AD$25</definedName>
    <definedName name="Op_profit97">'[147]Income-Segment'!$AN$25</definedName>
    <definedName name="Op_profit98">'[147]Income-Segment'!$AS$25</definedName>
    <definedName name="Op_profit99">'[147]Income-Segment'!$AX$25</definedName>
    <definedName name="opcost93">'[7]model by field'!#REF!</definedName>
    <definedName name="opcost94">'[7]model by field'!#REF!</definedName>
    <definedName name="opec00">#REF!</definedName>
    <definedName name="opec95">#REF!</definedName>
    <definedName name="opec96">#REF!</definedName>
    <definedName name="opec97">#REF!</definedName>
    <definedName name="opec98">#REF!</definedName>
    <definedName name="opec99">#REF!</definedName>
    <definedName name="OPER_MARGIN">#REF!</definedName>
    <definedName name="OPER_PROFIT">#REF!</definedName>
    <definedName name="Oper1">#REF!</definedName>
    <definedName name="OPERATING">'[79]Aladdin Macro1'!$C$247:$L$283</definedName>
    <definedName name="operating_expenses">[40]Template!$D$48:$O$48</definedName>
    <definedName name="Operating_Free_Cash_Flow">#REF!</definedName>
    <definedName name="Operating_income">[97]Sheet1!$C$87:$AZ$87</definedName>
    <definedName name="Operating_income_fore">#REF!</definedName>
    <definedName name="Operating_Lease_Expense">[41]NOPAT_VDF!$C$23:$AZ$23</definedName>
    <definedName name="Operating_Lease_Expense_fore">#REF!</definedName>
    <definedName name="Operating_profit">#REF!</definedName>
    <definedName name="Operating_Sys">'[72]DDETABLE '!$AD$9</definedName>
    <definedName name="opi">#REF!</definedName>
    <definedName name="opijjg">#N/A</definedName>
    <definedName name="OPM">[10]Financials!$A$1215</definedName>
    <definedName name="OpNPV">#REF!</definedName>
    <definedName name="opt" localSheetId="25">#REF!</definedName>
    <definedName name="opt">#N/A</definedName>
    <definedName name="OPTIONS">'[7]IEA_02-99'!#REF!</definedName>
    <definedName name="Order_Report">[148]ORDER!$A$6:$K$157</definedName>
    <definedName name="Ordinary_shareholders_funds">#REF!</definedName>
    <definedName name="orw">#REF!</definedName>
    <definedName name="osb">#REF!</definedName>
    <definedName name="OSCH1">#REF!</definedName>
    <definedName name="OSCH2">#REF!</definedName>
    <definedName name="OSCH3">#REF!</definedName>
    <definedName name="OSCH4">#REF!</definedName>
    <definedName name="OSCH5">#REF!</definedName>
    <definedName name="OSCH6">#REF!</definedName>
    <definedName name="OSCH7">#REF!</definedName>
    <definedName name="OSCH8">#REF!</definedName>
    <definedName name="osi">#REF!</definedName>
    <definedName name="osn">#REF!</definedName>
    <definedName name="osp">#REF!</definedName>
    <definedName name="ost">#REF!</definedName>
    <definedName name="Oth">[101]FinancialsNew!#REF!</definedName>
    <definedName name="OTHER">#REF!</definedName>
    <definedName name="Other_Asset_Core">[97]Sheet1!$C$102:$AB$102</definedName>
    <definedName name="Other_asset_turns">'[41]Invested capital_VDF'!$A$101:$Z$101</definedName>
    <definedName name="Other_asset_turns_DCF">[97]Sheet1!$C$82:$AZ$82</definedName>
    <definedName name="Other_asset_turns_fore">#REF!</definedName>
    <definedName name="Other_assets">[97]Sheet1!$C$45:$AU$45</definedName>
    <definedName name="Other_assets_DCF">[97]Sheet1!$C$76:$AZ$76</definedName>
    <definedName name="Other_Assets2">[97]Sheet1!$C$46:$AZ$46</definedName>
    <definedName name="Other_business_corporate_write_offs">#REF!</definedName>
    <definedName name="Other_current_assets">#REF!</definedName>
    <definedName name="Other_current_assets_growth_fore">#REF!</definedName>
    <definedName name="Other_Current_Assets2">[97]Sheet1!$C$14:$AZ$14</definedName>
    <definedName name="other_current_liabilities">[40]Template!$D$205:$O$205</definedName>
    <definedName name="Other_current_liabilities_growth_fore">#REF!</definedName>
    <definedName name="Other_Current_Liabilities2">[97]Sheet1!$C$23:$AZ$23</definedName>
    <definedName name="Other_DCF">[97]Sheet1!$C$76:$AZ$76</definedName>
    <definedName name="other_deferred_assets">[40]Template!$D$196:$O$196</definedName>
    <definedName name="other_deferred_liabilities">[40]Template!$D$215:$O$215</definedName>
    <definedName name="Other_dividends">'[41]Invested capital_VDF'!#REF!</definedName>
    <definedName name="Other_earnings">#REF!</definedName>
    <definedName name="Other_Expenses">[41]NOPAT_VDF!$C$59:$AZ$59</definedName>
    <definedName name="Other_Expenses_fore">#REF!</definedName>
    <definedName name="Other_expenses_gains">[41]NOPAT_VDF!$C$14:$AZ$14</definedName>
    <definedName name="Other_expenses_gains_fore">#REF!</definedName>
    <definedName name="Other_expenses_growth_fore">#REF!</definedName>
    <definedName name="Other_fixed_asset_turns">[97]Sheet1!$C$100:$AU$100</definedName>
    <definedName name="Other_fixed_asset_turns_fore">#REF!</definedName>
    <definedName name="Other_fixed_assets">[97]Sheet1!$D$41:$AU$41</definedName>
    <definedName name="Other_fixed_assets_growth_fore">#REF!</definedName>
    <definedName name="Other_fixed_assets2">[97]Sheet1!$C$42:$AZ$42</definedName>
    <definedName name="Other_growth_fore">#REF!</definedName>
    <definedName name="OTHER_INC">#REF!</definedName>
    <definedName name="Other_inc_exp_fore">#REF!</definedName>
    <definedName name="Other_Income">[41]NOPAT_VDF!$C$58:$AZ$58</definedName>
    <definedName name="Other_income_growth_fore">#REF!</definedName>
    <definedName name="Other_Intangible_Assets">[97]Sheet1!$C$38:$AZ$38</definedName>
    <definedName name="other_intangible_fixed_assets">[40]Template!$D$243:$O$243</definedName>
    <definedName name="Other_items">#REF!</definedName>
    <definedName name="Other_items2">#REF!</definedName>
    <definedName name="Other_liabilities">[97]Sheet1!$C$72:$AE$72</definedName>
    <definedName name="Other_liabilities_growth_fore">#REF!</definedName>
    <definedName name="Other_liabilities2">[97]Sheet1!$C$73:$AZ$73</definedName>
    <definedName name="Other_Long_Term_Liabilities">#REF!</definedName>
    <definedName name="Other_LT_Debt">[97]Sheet1!$C$60:$AZ$60</definedName>
    <definedName name="Other_ncome_expenses">[97]Sheet1!$C$58:$AZ$58</definedName>
    <definedName name="other_non_current_assets">[40]Template!$D$197:$O$197</definedName>
    <definedName name="other_non_current_liabilities">[40]Template!$D$216:$O$216</definedName>
    <definedName name="other_non_equity_interests">[40]Template!$D$260:$O$260</definedName>
    <definedName name="other_operating_expenses">[40]Template!$D$85:$O$85</definedName>
    <definedName name="Other_operating_profit">#REF!</definedName>
    <definedName name="other_pretax">[40]Template!$D$58:$O$58</definedName>
    <definedName name="other_provisions">[40]Template!$D$83:$O$83</definedName>
    <definedName name="other_provisions_bs">[40]Template!$D$213:$O$213</definedName>
    <definedName name="other_reserves">[40]Template!$D$223:$O$223</definedName>
    <definedName name="Other_Segment_Revenues">[41]NOPAT_VDF!#REF!</definedName>
    <definedName name="Other_ST_Debt">[97]Sheet1!$C$56:$AZ$56</definedName>
    <definedName name="other_tangible_fixed_assets">[40]Template!$D$239:$O$239</definedName>
    <definedName name="other00">'[7]model by field'!#REF!</definedName>
    <definedName name="other01">'[7]model by field'!#REF!</definedName>
    <definedName name="other93">'[7]model by field'!#REF!</definedName>
    <definedName name="other94">'[7]model by field'!#REF!</definedName>
    <definedName name="other95">'[7]model by field'!#REF!</definedName>
    <definedName name="other96">'[7]model by field'!#REF!</definedName>
    <definedName name="other97">'[7]model by field'!#REF!</definedName>
    <definedName name="other98">'[7]model by field'!#REF!</definedName>
    <definedName name="other99">'[7]model by field'!#REF!</definedName>
    <definedName name="oti">#REF!</definedName>
    <definedName name="otl">#REF!</definedName>
    <definedName name="otp">#REF!</definedName>
    <definedName name="OTRO">[149]PRODUCCION!$C$224</definedName>
    <definedName name="ots">#REF!</definedName>
    <definedName name="ott">#REF!</definedName>
    <definedName name="Output_area">#REF!</definedName>
    <definedName name="OWN">'[63]teo model'!#REF!</definedName>
    <definedName name="P" localSheetId="25">'[63]teo model'!#REF!</definedName>
    <definedName name="p">#REF!</definedName>
    <definedName name="page1" localSheetId="25">#REF!</definedName>
    <definedName name="PAGE1">#REF!</definedName>
    <definedName name="page10">#REF!</definedName>
    <definedName name="PAGE10_6">#REF!</definedName>
    <definedName name="PAGE11_6">#REF!</definedName>
    <definedName name="PAGE12_6">#REF!</definedName>
    <definedName name="PAGE14">#REF!</definedName>
    <definedName name="PAGE15">#REF!</definedName>
    <definedName name="PAGE16">#REF!</definedName>
    <definedName name="PAGE17">#REF!</definedName>
    <definedName name="PAGE18">#REF!</definedName>
    <definedName name="PAGE19">#REF!</definedName>
    <definedName name="page2" localSheetId="25">#REF!</definedName>
    <definedName name="PAGE2">#REF!</definedName>
    <definedName name="PAGE2_6">#REF!</definedName>
    <definedName name="PAGE20">#REF!</definedName>
    <definedName name="PAGE21">#REF!</definedName>
    <definedName name="PAGE210">#REF!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3_6">#REF!</definedName>
    <definedName name="page34">#REF!</definedName>
    <definedName name="Page35">#REF!</definedName>
    <definedName name="PAGE4_6">#REF!</definedName>
    <definedName name="PAGE5_6">#REF!</definedName>
    <definedName name="page50">#REF!</definedName>
    <definedName name="page51">#REF!</definedName>
    <definedName name="page52">#REF!</definedName>
    <definedName name="PAGE6">#REF!</definedName>
    <definedName name="PAGE6_6">#REF!</definedName>
    <definedName name="PAGE7">#REF!</definedName>
    <definedName name="PAGE7_6">#REF!</definedName>
    <definedName name="PAGE8">#REF!</definedName>
    <definedName name="PAGE8_6U1A">#REF!</definedName>
    <definedName name="PAGE8_6U1B">#REF!</definedName>
    <definedName name="PAGE8_6U2A">#REF!</definedName>
    <definedName name="PAGE8_6U2B">#REF!</definedName>
    <definedName name="PAGE8_6U3A">#REF!</definedName>
    <definedName name="PAGE8_6U3B">#REF!</definedName>
    <definedName name="PAGE9">#REF!</definedName>
    <definedName name="PAGE9_6">#REF!</definedName>
    <definedName name="pai">#REF!</definedName>
    <definedName name="paid_up_capital">[40]Template!$D$219:$O$219</definedName>
    <definedName name="pandl">#REF!</definedName>
    <definedName name="par">#REF!</definedName>
    <definedName name="para1">[79]EVA1!$C$74</definedName>
    <definedName name="para2">[79]EVA1!$C$75</definedName>
    <definedName name="ParasResLife">#REF!</definedName>
    <definedName name="ParliResLife">#REF!</definedName>
    <definedName name="parse" hidden="1">#REF!</definedName>
    <definedName name="Partial_year">#REF!</definedName>
    <definedName name="pat">#REF!</definedName>
    <definedName name="Pay_Date">#REF!</definedName>
    <definedName name="Pay_Num">#REF!</definedName>
    <definedName name="Payment_Date">DATE(YEAR(EEEEEEEEE),MONTH(EEEEEEEEE)+Payment_Number,DAY(EEEEEEEEE))</definedName>
    <definedName name="Payout_ratio">#REF!</definedName>
    <definedName name="Payout_ratio_on_underlying">#REF!</definedName>
    <definedName name="PB">#REF!</definedName>
    <definedName name="PBASE">'[79]Aladdin Macro1'!$X$526:$AB$526</definedName>
    <definedName name="pbd">#REF!</definedName>
    <definedName name="PBP">#REF!</definedName>
    <definedName name="PCASHTAX">'[79]Aladdin Macro1'!$X$514:$AB$514</definedName>
    <definedName name="pco">#REF!</definedName>
    <definedName name="PCOGS">'[79]Aladdin Macro1'!$X$505:$AB$505</definedName>
    <definedName name="PCONSTANT">'[79]Aladdin Macro1'!$X$527:$AB$527</definedName>
    <definedName name="pcurr">#REF!</definedName>
    <definedName name="pcurr1">#REF!</definedName>
    <definedName name="pcx">#REF!</definedName>
    <definedName name="PD">'[63]teo model'!#REF!</definedName>
    <definedName name="pde">#REF!</definedName>
    <definedName name="PDEPRECIATION">'[79]Aladdin Macro1'!$X$507:$AB$507</definedName>
    <definedName name="pdl">#REF!</definedName>
    <definedName name="pdp">#REF!</definedName>
    <definedName name="pdr">#REF!</definedName>
    <definedName name="PE">#REF!</definedName>
    <definedName name="PE_2007_data">OFFSET('[80]PE charts 2007'!$N$1,1,0,(COUNTA('[80]PE charts 2007'!$N$1:$N$65536)-1-COUNTIF('[80]PE charts 2007'!$N$1:$N$65536,"#N/A")),1)</definedName>
    <definedName name="PE_2007_labels">OFFSET(PE_2007_data,0,-1)</definedName>
    <definedName name="PE_2008_data">OFFSET('[80]PE charts 2008'!$N$1,1,0,(COUNTA('[80]PE charts 2008'!$N$1:$N$65536)-1-COUNTIF('[80]PE charts 2008'!$N$1:$N$65536,"#N/A")),1)</definedName>
    <definedName name="PE_2008_labels">OFFSET(PE_2008_data,0,-1)</definedName>
    <definedName name="PE_2009_data">OFFSET('[80]PE charts 2009'!$N$1,1,0,(COUNTA('[80]PE charts 2009'!$N$1:$N$65536)-1-COUNTIF('[80]PE charts 2009'!$N$1:$N$65536,"#N/A")),1)</definedName>
    <definedName name="PE_2009_labels">OFFSET(PE_2009_data,0,-1)</definedName>
    <definedName name="PE_rel">#REF!</definedName>
    <definedName name="peb">#REF!</definedName>
    <definedName name="pebanddata">#REF!</definedName>
    <definedName name="PEG_data">OFFSET('[80]PEG ratio'!$J$1,1,0,(COUNTA('[80]PEG ratio'!$J$1:$J$65536)-1-COUNTIF('[80]PEG ratio'!$J$1:$J$65536,"#N/A")),1)</definedName>
    <definedName name="PEG_labels">OFFSET(PEG_data,0,-1)</definedName>
    <definedName name="pei">#REF!</definedName>
    <definedName name="PEJM">'[1]COAT&amp;WRAP-QIOT-#3'!#REF!</definedName>
    <definedName name="Pension_Provisions_etc">#REF!</definedName>
    <definedName name="per">[40]Template!$D$367:$O$367</definedName>
    <definedName name="Percent_change">#REF!</definedName>
    <definedName name="Percent_change2">#REF!</definedName>
    <definedName name="percent1">#REF!,#REF!,#REF!,#REF!,#REF!,#REF!,#REF!,#REF!</definedName>
    <definedName name="percentage">#REF!,#REF!,#REF!,#REF!,#REF!,#REF!,#REF!</definedName>
    <definedName name="percentage2">#REF!,#REF!,#REF!,#REF!,#REF!,#REF!,#REF!,#REF!,#REF!,#REF!,#REF!,#REF!</definedName>
    <definedName name="pereldata">#REF!</definedName>
    <definedName name="perf">[7]cs1997!$B$2:$Q$7</definedName>
    <definedName name="PERF_1_WEEK_data">OFFSET('[80]Data_Price Performance'!$R$1,1,0,(COUNTA('[80]Data_Price Performance'!$R$1:$R$65536)-1-COUNTIF('[80]Data_Price Performance'!$R$1:$R$65536,"#N/A")),1)</definedName>
    <definedName name="PERF_1_WEEK_labels">OFFSET(PERF_1_WEEK_data,0,-1)</definedName>
    <definedName name="Perf_97">#REF!</definedName>
    <definedName name="Perf_98">#REF!</definedName>
    <definedName name="Perf_99">#REF!</definedName>
    <definedName name="PerFD">[117]Inputs!$L$13</definedName>
    <definedName name="Performance">[7]cs1997!$K$15:$R$18</definedName>
    <definedName name="period_months">[40]Template!$D$39:$O$39</definedName>
    <definedName name="PeriodLength">#REF!</definedName>
    <definedName name="Peripheral_Assets">#REF!</definedName>
    <definedName name="pet">#REF!</definedName>
    <definedName name="PEVA">'[79]Aladdin Macro1'!$A$447:$L$481</definedName>
    <definedName name="pf" localSheetId="25">#REF!</definedName>
    <definedName name="PF">'[1]PNT-QUOT-#3'!#REF!</definedName>
    <definedName name="pfc">#REF!</definedName>
    <definedName name="PFCF">[101]FinancialsNew!#REF!</definedName>
    <definedName name="pfddiv94">'[7]model by field'!#REF!</definedName>
    <definedName name="pfddiv95">'[7]model by field'!#REF!</definedName>
    <definedName name="pfddiv96">'[7]model by field'!#REF!</definedName>
    <definedName name="pfddiv97">'[7]model by field'!#REF!</definedName>
    <definedName name="pfx">#REF!</definedName>
    <definedName name="pga">#REF!</definedName>
    <definedName name="pgp">#REF!</definedName>
    <definedName name="PGROWTH">'[79]Aladdin Macro1'!$X$525:$AB$525</definedName>
    <definedName name="pgv">#REF!</definedName>
    <definedName name="ph_asean">[77]Weights!$L$11</definedName>
    <definedName name="ph_asean5">[77]Weights!$M$11</definedName>
    <definedName name="ph_asia">[77]Weights!$J$11</definedName>
    <definedName name="Pharma1">#REF!</definedName>
    <definedName name="PHISTORICAL">'[79]Aladdin Macro1'!$F$596</definedName>
    <definedName name="Phone">'[75]BLD-SCH  (2)'!$E$31</definedName>
    <definedName name="PHSBFIX">[150]PHSB!$B$5:$V$280</definedName>
    <definedName name="pie">#REF!</definedName>
    <definedName name="pii">#REF!</definedName>
    <definedName name="pin">#REF!</definedName>
    <definedName name="PINCREASED">'[79]Aladdin Macro1'!$X$528:$AB$528</definedName>
    <definedName name="PINETOTHER">'[79]Aladdin Macro1'!$X$523:$AB$523</definedName>
    <definedName name="PINETPPE">'[79]Aladdin Macro1'!$X$522:$AB$522</definedName>
    <definedName name="PINTENSITY">'[79]Aladdin Macro1'!$X$524:$AB$524</definedName>
    <definedName name="PINVESTMENT">'[79]Aladdin Macro1'!$X$530:$AB$530</definedName>
    <definedName name="PINVESTYEARS">'[79]Aladdin Macro1'!$X$520:$AB$520</definedName>
    <definedName name="pipeclamp">[73]pipe!$A$3:$A$33</definedName>
    <definedName name="PIWORKING">'[79]Aladdin Macro1'!$X$521:$AB$521</definedName>
    <definedName name="PL">#REF!</definedName>
    <definedName name="PL_ASSOC">#REF!</definedName>
    <definedName name="plant_equipment">[40]Template!$D$238:$O$238</definedName>
    <definedName name="Plant_Wise_Capacity">[97]Sheet3!#REF!</definedName>
    <definedName name="PLN">#REF!</definedName>
    <definedName name="PLR">'[63]teo model'!#REF!</definedName>
    <definedName name="pm" localSheetId="25">#REF!</definedName>
    <definedName name="PM">[151]IBASE!$AH$16:$AV$110</definedName>
    <definedName name="PMARGIN">'[79]Aladdin Macro1'!$X$508:$AB$508</definedName>
    <definedName name="pmi">#REF!</definedName>
    <definedName name="pmp">#REF!</definedName>
    <definedName name="PNETPPE">'[79]Aladdin Macro1'!$X$509:$AB$509</definedName>
    <definedName name="pni">#REF!</definedName>
    <definedName name="pno">#REF!</definedName>
    <definedName name="PNOPLAT">'[79]Aladdin Macro1'!$X$529:$AB$529</definedName>
    <definedName name="pnp">#REF!</definedName>
    <definedName name="po">#N/A</definedName>
    <definedName name="pof">#REF!</definedName>
    <definedName name="poi">#REF!</definedName>
    <definedName name="pokjhn">#N/A</definedName>
    <definedName name="poo">#REF!</definedName>
    <definedName name="pop">#REF!</definedName>
    <definedName name="Pop_Ratio">#REF!</definedName>
    <definedName name="Poppy">#REF!</definedName>
    <definedName name="Post_tax_stock_gains_losses">#REF!</definedName>
    <definedName name="Post_vs_pretax">#REF!</definedName>
    <definedName name="POTHER">'[79]Aladdin Macro1'!$X$511:$AB$511</definedName>
    <definedName name="pov">#REF!</definedName>
    <definedName name="power">[40]Template!$D$77:$O$77</definedName>
    <definedName name="pox">#REF!</definedName>
    <definedName name="ppb">#REF!</definedName>
    <definedName name="ppi">#REF!</definedName>
    <definedName name="ppl">#REF!</definedName>
    <definedName name="PPnE_turns_fore">#REF!</definedName>
    <definedName name="PPP">'[133]TB-9-01'!#REF!</definedName>
    <definedName name="ppr">#REF!</definedName>
    <definedName name="PPREROIC">'[79]Aladdin Macro1'!$X$513:$AB$513</definedName>
    <definedName name="ppt">#REF!</definedName>
    <definedName name="PR" localSheetId="25">[10]Financials!$J$851</definedName>
    <definedName name="pr">'[152]Production Database 399'!$A$1:$AB$1294</definedName>
    <definedName name="pr00">#REF!</definedName>
    <definedName name="prd">#REF!</definedName>
    <definedName name="pre">#REF!</definedName>
    <definedName name="PRE_EPS">#REF!</definedName>
    <definedName name="PRE_NP">#REF!</definedName>
    <definedName name="pre_tax_profit">[40]Template!$D$59:$O$59</definedName>
    <definedName name="PREF_DIV">#REF!</definedName>
    <definedName name="Preference">#REF!</definedName>
    <definedName name="preference_dividend">[40]Template!$D$63:$O$63</definedName>
    <definedName name="preference_share_capital">[40]Template!$D$210:$O$210</definedName>
    <definedName name="Preference_shares">#REF!</definedName>
    <definedName name="Preferred_book_value">[97]Sheet1!$D$15</definedName>
    <definedName name="Preferred_Dividends">[97]Sheet1!$C$61:$AZ$61</definedName>
    <definedName name="Preferred_stock">[97]Sheet1!$C$81:$AE$81</definedName>
    <definedName name="Preferred_stock_growth_fore">#REF!</definedName>
    <definedName name="Premium_disc_to_NAV">#REF!</definedName>
    <definedName name="preoigfutrgj">#N/A</definedName>
    <definedName name="PREROIC">'[79]Aladdin Macro1'!$AF$561</definedName>
    <definedName name="Present_Value_Oper_lease">'[41]PV of Op Leases_VDF'!$C$51:$AW$51</definedName>
    <definedName name="PRETAX">#REF!</definedName>
    <definedName name="Pretax_income">[41]NOPAT_VDF!$C$90:$AE$90</definedName>
    <definedName name="Pretax_income_fore">#REF!</definedName>
    <definedName name="Pretax_profit">#REF!</definedName>
    <definedName name="PREV_NETCASH">#REF!</definedName>
    <definedName name="PRF_1">#REF!</definedName>
    <definedName name="PRF_2_P1">#REF!</definedName>
    <definedName name="PRF_2_P2">#REF!</definedName>
    <definedName name="PRF_3_AN1">#REF!</definedName>
    <definedName name="PRF_3_AN2">#REF!</definedName>
    <definedName name="PRF_3_AN3">#REF!</definedName>
    <definedName name="prg">#REF!</definedName>
    <definedName name="pri">#REF!</definedName>
    <definedName name="price">[7]cs1997!$B$7:$L$11</definedName>
    <definedName name="Price_plus_debt_cash_flow">#REF!</definedName>
    <definedName name="Price1">'[7]WRLD EXPN'!$A$4:$P$68</definedName>
    <definedName name="Price2">'[7]WRLD EXPN'!$A$69:$S$132</definedName>
    <definedName name="Price3">'[7]WRLD EXPN'!$A$329:$S$392</definedName>
    <definedName name="Price4">'[7]WRLD EXPN'!$A$654:$S$715</definedName>
    <definedName name="Price5">'[7]WRLD EXPN'!$A$914:$P$975</definedName>
    <definedName name="Price6">'[7]WRLD EXPN'!$A$979:$S$1040</definedName>
    <definedName name="Pricedebtcashflow">#REF!</definedName>
    <definedName name="priceh">#REF!</definedName>
    <definedName name="Princ">#REF!</definedName>
    <definedName name="print">#REF!</definedName>
    <definedName name="_xlnm.Print_Area" localSheetId="25">'[153]NEW FINANCIALS'!#REF!</definedName>
    <definedName name="_xlnm.Print_Area" localSheetId="0">#REF!</definedName>
    <definedName name="_xlnm.Print_Area" localSheetId="19">'F10'!$A$1:$T$20</definedName>
    <definedName name="_xlnm.Print_Area" localSheetId="20">'F11'!$A$1:$V$19</definedName>
    <definedName name="_xlnm.Print_Area" localSheetId="22">'F13'!$A$1:$J$108</definedName>
    <definedName name="_xlnm.Print_Area" localSheetId="3">'F2'!$A$1:$W$14</definedName>
    <definedName name="_xlnm.Print_Area" localSheetId="6">F2.3!$A$1:$I$73</definedName>
    <definedName name="_xlnm.Print_Area" localSheetId="10">F3.1!$A$1:$S$200</definedName>
    <definedName name="_xlnm.Print_Area" localSheetId="11">F3.2!$A$1:$AQ$96</definedName>
    <definedName name="_xlnm.Print_Area" localSheetId="12">F3.3!$A$1:$P$97</definedName>
    <definedName name="_xlnm.Print_Area" localSheetId="13">'F4'!$A$1:$W$103</definedName>
    <definedName name="_xlnm.Print_Area" localSheetId="14">'F5'!$A$1:$T$123</definedName>
    <definedName name="_xlnm.Print_Area" localSheetId="15">'F6'!$A$1:$R$47</definedName>
    <definedName name="_xlnm.Print_Area" localSheetId="16">'F7'!$A$1:$Q$64</definedName>
    <definedName name="_xlnm.Print_Area" localSheetId="17">'F8'!$A$1:$V$24</definedName>
    <definedName name="_xlnm.Print_Area">#REF!</definedName>
    <definedName name="Print_Area_MI" localSheetId="25">#REF!</definedName>
    <definedName name="PRINT_AREA_MI" localSheetId="0">#REF!</definedName>
    <definedName name="PRINT_AREA_MI">#REF!</definedName>
    <definedName name="Print_Area_Reset">OFFSET(EEEEEE,0,0,Last_Row)</definedName>
    <definedName name="Print_Area1" localSheetId="25">[140]MTNL!$A$585:$AE$800</definedName>
    <definedName name="Print_Area1">#REF!</definedName>
    <definedName name="Print_Front_Page">[79]Sheet1!$A$304:$AE$355</definedName>
    <definedName name="_xlnm.Print_Titles">#REF!,#REF!</definedName>
    <definedName name="Print_Titles_MI">'[79]Aladdin Macro1'!$A$1:$B$65536,'[79]Aladdin Macro1'!$A$1:$IV$7</definedName>
    <definedName name="Print2">[79]Sheet1!$A$1:$R$302</definedName>
    <definedName name="prl">#REF!</definedName>
    <definedName name="PROD">#REF!</definedName>
    <definedName name="ProdForm" hidden="1">'[75]BLD-SCH  (2)'!#REF!</definedName>
    <definedName name="Product" hidden="1">'[75]BLD-SCH  (2)'!#REF!</definedName>
    <definedName name="PRODUCTIONBOE">[8]Operations!#REF!</definedName>
    <definedName name="PRODUCTIONPERCENT">[8]Operations!#REF!</definedName>
    <definedName name="Productwise_Capacity">[97]Sheet3!#REF!</definedName>
    <definedName name="Profit">[154]Profit!$A$1:$C$65536</definedName>
    <definedName name="profit_after_tax">[40]Template!$D$61:$O$61</definedName>
    <definedName name="Profit_before_tax">#REF!</definedName>
    <definedName name="Profit_y">[101]FinancialsNew!#REF!</definedName>
    <definedName name="profit1">#REF!</definedName>
    <definedName name="Profitability">#REF!</definedName>
    <definedName name="profitgr">[154]Grouping!$A$260:$D$921</definedName>
    <definedName name="PROIC">'[79]Aladdin Macro1'!$X$542:$BA$589</definedName>
    <definedName name="PROICF">'[79]Aladdin Macro1'!$X$491:$BA$537</definedName>
    <definedName name="PROICYEARS">'[79]Aladdin Macro1'!$X$503:$AB$503</definedName>
    <definedName name="Proj_Cost">[155]IDC!$D$22</definedName>
    <definedName name="Project_COD">[156]IP!$E$61</definedName>
    <definedName name="Project_Name">'[94]GM 000'!$I$2</definedName>
    <definedName name="Provisions">#REF!</definedName>
    <definedName name="prx">#REF!</definedName>
    <definedName name="pse">#REF!</definedName>
    <definedName name="PSG_A">'[79]Aladdin Macro1'!$X$506:$AB$506</definedName>
    <definedName name="psr">#REF!</definedName>
    <definedName name="PSRB">#REF!</definedName>
    <definedName name="PSRC">#REF!</definedName>
    <definedName name="PSRD">#REF!</definedName>
    <definedName name="PSRE">#REF!</definedName>
    <definedName name="PSRF">#REF!</definedName>
    <definedName name="PSRG">#REF!</definedName>
    <definedName name="PSRH">#REF!</definedName>
    <definedName name="PSRI">#REF!</definedName>
    <definedName name="PSRJ">#REF!</definedName>
    <definedName name="PSRWA">#REF!</definedName>
    <definedName name="PSRWB">#REF!</definedName>
    <definedName name="PSRWC">#REF!</definedName>
    <definedName name="PSRWD">#REF!</definedName>
    <definedName name="PSRWE">#REF!</definedName>
    <definedName name="psv">#REF!</definedName>
    <definedName name="pta">#REF!</definedName>
    <definedName name="ptc">#REF!</definedName>
    <definedName name="ptd">#REF!</definedName>
    <definedName name="pti">#REF!</definedName>
    <definedName name="ptm">[57]VALUE2_5!$A$1:$B$65536,[57]VALUE2_5!$A$1:$IV$7</definedName>
    <definedName name="pto">#REF!</definedName>
    <definedName name="PTURNOVER">'[79]Aladdin Macro1'!$X$512:$AB$512</definedName>
    <definedName name="PV_CFPS">#REF!</definedName>
    <definedName name="PV_DPS">#REF!</definedName>
    <definedName name="PV_EPS">#REF!</definedName>
    <definedName name="PV_NP">#REF!</definedName>
    <definedName name="PV_of_Economic_Profit">[97]Sheet1!$C$49:$BZ$49</definedName>
    <definedName name="PV_of_FCF">[97]Sheet1!$C$26:$AZ$26</definedName>
    <definedName name="PV_of_Residual_Value">[97]Sheet1!$C$30:$AZ$30</definedName>
    <definedName name="PV_Oper_lease">[97]Sheet1!$C$62:$AW$62</definedName>
    <definedName name="PV_PRETAX">#REF!</definedName>
    <definedName name="PVGO">[97]Sheet1!$C$10</definedName>
    <definedName name="PWORKING">'[79]Aladdin Macro1'!$X$510:$AB$510</definedName>
    <definedName name="pxd">#REF!</definedName>
    <definedName name="pxp">#REF!</definedName>
    <definedName name="q" localSheetId="25">#REF!</definedName>
    <definedName name="q" localSheetId="0">'[157]A 3.7'!$I$35,'[157]A 3.7'!$I$44</definedName>
    <definedName name="q">'[158]A 3.7'!$I$35,'[158]A 3.7'!$I$44</definedName>
    <definedName name="Q1.2000.06">#REF!</definedName>
    <definedName name="Q1.2001.06">#REF!</definedName>
    <definedName name="Q1.2002.06">#REF!</definedName>
    <definedName name="Q1.2003.06">#REF!</definedName>
    <definedName name="Q2.2000.09">#REF!</definedName>
    <definedName name="Q2.2001.09">#REF!</definedName>
    <definedName name="Q2.2002.09">#REF!</definedName>
    <definedName name="Q2.2003.09">#REF!</definedName>
    <definedName name="Q3.2000.12">#REF!</definedName>
    <definedName name="Q3.2001.12">#REF!</definedName>
    <definedName name="Q3.2002.12">#REF!</definedName>
    <definedName name="Q3.2003.12">#REF!</definedName>
    <definedName name="Q4.2000.03">#REF!</definedName>
    <definedName name="Q4.2001.03">#REF!</definedName>
    <definedName name="Q4.2002.03">#REF!</definedName>
    <definedName name="qq" hidden="1">[97]Sheet1!#REF!</definedName>
    <definedName name="ＱＱＱ">#N/A</definedName>
    <definedName name="qry_M_12Mon_OutPut_Excel_Fact">'[159]0723 2006 MTP 2'!$E$1:$BT$342</definedName>
    <definedName name="Qtly">#REF!</definedName>
    <definedName name="Qtr">'[144]QoQ Forecast'!$A$7:$A$47</definedName>
    <definedName name="QuanOpDmy">[79]monthly!$A$15:$IV$15,[79]monthly!$A$25:$IV$25,[79]monthly!$A$35:$IV$35,[79]monthly!$A$45:$IV$45,[79]monthly!$A$55:$IV$55,[79]monthly!$A$65:$IV$65</definedName>
    <definedName name="Quarter">'[143]QoQ Forecast'!$A$7:$A$44</definedName>
    <definedName name="QUARTER1">#REF!</definedName>
    <definedName name="qw">#N/A</definedName>
    <definedName name="qzqzqz10">NA()</definedName>
    <definedName name="qzqzqz10___0">NA()</definedName>
    <definedName name="qzqzqz11">NA()</definedName>
    <definedName name="qzqzqz11___0">NA()</definedName>
    <definedName name="qzqzqz12">NA()</definedName>
    <definedName name="qzqzqz12___0">NA()</definedName>
    <definedName name="qzqzqz13">NA()</definedName>
    <definedName name="qzqzqz13___0">NA()</definedName>
    <definedName name="qzqzqz14">NA()</definedName>
    <definedName name="qzqzqz14___0">NA()</definedName>
    <definedName name="qzqzqz15">NA()</definedName>
    <definedName name="qzqzqz15___0">NA()</definedName>
    <definedName name="qzqzqz16">NA()</definedName>
    <definedName name="qzqzqz16___0">NA()</definedName>
    <definedName name="qzqzqz17">NA()</definedName>
    <definedName name="qzqzqz17___0">NA()</definedName>
    <definedName name="qzqzqz18">NA()</definedName>
    <definedName name="qzqzqz18___0">NA()</definedName>
    <definedName name="qzqzqz19">NA()</definedName>
    <definedName name="qzqzqz19___0">NA()</definedName>
    <definedName name="qzqzqz20">NA()</definedName>
    <definedName name="qzqzqz20___0">NA()</definedName>
    <definedName name="qzqzqz21">NA()</definedName>
    <definedName name="qzqzqz21___0">NA()</definedName>
    <definedName name="qzqzqz22">NA()</definedName>
    <definedName name="qzqzqz22___0">NA()</definedName>
    <definedName name="qzqzqz23">NA()</definedName>
    <definedName name="qzqzqz23___0">NA()</definedName>
    <definedName name="qzqzqz24">NA()</definedName>
    <definedName name="qzqzqz24___0">NA()</definedName>
    <definedName name="qzqzqz25">NA()</definedName>
    <definedName name="qzqzqz25___0">NA()</definedName>
    <definedName name="qzqzqz26">NA()</definedName>
    <definedName name="qzqzqz26___0">NA()</definedName>
    <definedName name="qzqzqz27">NA()</definedName>
    <definedName name="qzqzqz27___0">NA()</definedName>
    <definedName name="qzqzqz28">NA()</definedName>
    <definedName name="qzqzqz28___0">NA()</definedName>
    <definedName name="qzqzqz29">NA()</definedName>
    <definedName name="qzqzqz29___0">NA()</definedName>
    <definedName name="qzqzqz30">NA()</definedName>
    <definedName name="qzqzqz30___0">NA()</definedName>
    <definedName name="qzqzqz31">NA()</definedName>
    <definedName name="qzqzqz31___0">NA()</definedName>
    <definedName name="qzqzqz32">NA()</definedName>
    <definedName name="qzqzqz32___0">NA()</definedName>
    <definedName name="qzqzqz33">NA()</definedName>
    <definedName name="qzqzqz33___0">NA()</definedName>
    <definedName name="qzqzqz34">NA()</definedName>
    <definedName name="qzqzqz34___0">NA()</definedName>
    <definedName name="qzqzqz35">NA()</definedName>
    <definedName name="qzqzqz35___0">NA()</definedName>
    <definedName name="qzqzqz36">NA()</definedName>
    <definedName name="qzqzqz36___0">NA()</definedName>
    <definedName name="qzqzqz37">NA()</definedName>
    <definedName name="qzqzqz37___0">NA()</definedName>
    <definedName name="qzqzqz38">NA()</definedName>
    <definedName name="qzqzqz38___0">NA()</definedName>
    <definedName name="qzqzqz39">NA()</definedName>
    <definedName name="qzqzqz39___0">NA()</definedName>
    <definedName name="qzqzqz40">NA()</definedName>
    <definedName name="qzqzqz40___0">NA()</definedName>
    <definedName name="qzqzqz41">NA()</definedName>
    <definedName name="qzqzqz41___0">NA()</definedName>
    <definedName name="qzqzqz42">NA()</definedName>
    <definedName name="qzqzqz42___0">NA()</definedName>
    <definedName name="qzqzqz43">NA()</definedName>
    <definedName name="qzqzqz43___0">NA()</definedName>
    <definedName name="qzqzqz44">NA()</definedName>
    <definedName name="qzqzqz44___0">NA()</definedName>
    <definedName name="qzqzqz45">NA()</definedName>
    <definedName name="qzqzqz45___0">NA()</definedName>
    <definedName name="qzqzqz46">NA()</definedName>
    <definedName name="qzqzqz46___0">NA()</definedName>
    <definedName name="qzqzqz47">NA()</definedName>
    <definedName name="qzqzqz47___0">NA()</definedName>
    <definedName name="qzqzqz48">NA()</definedName>
    <definedName name="qzqzqz48___0">NA()</definedName>
    <definedName name="qzqzqz49">NA()</definedName>
    <definedName name="qzqzqz49___0">NA()</definedName>
    <definedName name="qzqzqz50">NA()</definedName>
    <definedName name="qzqzqz50___0">NA()</definedName>
    <definedName name="qzqzqz51">NA()</definedName>
    <definedName name="qzqzqz51___0">NA()</definedName>
    <definedName name="qzqzqz52">NA()</definedName>
    <definedName name="qzqzqz52___0">NA()</definedName>
    <definedName name="qzqzqz53">NA()</definedName>
    <definedName name="qzqzqz53___0">NA()</definedName>
    <definedName name="qzqzqz54">NA()</definedName>
    <definedName name="qzqzqz54___0">NA()</definedName>
    <definedName name="qzqzqz55">NA()</definedName>
    <definedName name="qzqzqz55___0">NA()</definedName>
    <definedName name="qzqzqz56">NA()</definedName>
    <definedName name="qzqzqz56___0">NA()</definedName>
    <definedName name="qzqzqz57">NA()</definedName>
    <definedName name="qzqzqz57___0">NA()</definedName>
    <definedName name="qzqzqz58">NA()</definedName>
    <definedName name="qzqzqz58___0">NA()</definedName>
    <definedName name="qzqzqz59">NA()</definedName>
    <definedName name="qzqzqz59___0">NA()</definedName>
    <definedName name="qzqzqz6">NA()</definedName>
    <definedName name="qzqzqz6___0">NA()</definedName>
    <definedName name="qzqzqz60">NA()</definedName>
    <definedName name="qzqzqz60___0">NA()</definedName>
    <definedName name="qzqzqz61">NA()</definedName>
    <definedName name="qzqzqz61___0">NA()</definedName>
    <definedName name="qzqzqz7">NA()</definedName>
    <definedName name="qzqzqz7___0">NA()</definedName>
    <definedName name="qzqzqz8">NA()</definedName>
    <definedName name="qzqzqz8___0">NA()</definedName>
    <definedName name="qzqzqz9">NA()</definedName>
    <definedName name="qzqzqz9___0">NA()</definedName>
    <definedName name="R_">'[79]Aladdin Macro1'!$O$10</definedName>
    <definedName name="R_D_amort_years">'[41]Invested capital_VDF'!$A$34</definedName>
    <definedName name="R_D_Amortization">'[41]Invested capital_VDF'!$C$31:$AU$31</definedName>
    <definedName name="R_D_Capzed">[97]Sheet1!$C$21:$Z$21</definedName>
    <definedName name="R_D_expense">'[41]Invested capital_VDF'!$C$28:$AZ$28</definedName>
    <definedName name="R_D_expense_IS">[97]Sheet1!$C$13:$AZ$13</definedName>
    <definedName name="RA">#REF!</definedName>
    <definedName name="rad">#REF!</definedName>
    <definedName name="Rails">#REF!</definedName>
    <definedName name="RANGE1">[148]SHIPMENT!$A$1:$I$109</definedName>
    <definedName name="RANGE2">[148]SHIPMENT!$A$168:$J$308</definedName>
    <definedName name="RAT">'[63]teo model'!#REF!</definedName>
    <definedName name="RATES">'[63]teo model'!#REF!</definedName>
    <definedName name="RATES2">'[63]teo model'!#REF!</definedName>
    <definedName name="rating">#REF!</definedName>
    <definedName name="RATIO">[10]Financials!$H$329</definedName>
    <definedName name="ratios">'[79]Aladdin Macro1'!$C$247:$L$413</definedName>
    <definedName name="raw_material">[40]Template!$D$75:$O$75</definedName>
    <definedName name="RB">#REF!</definedName>
    <definedName name="RBORDER">'[79]Aladdin Macro1'!$A$1:$A$7</definedName>
    <definedName name="RCArea" hidden="1">'[75]BLD-SCH  (2)'!#REF!</definedName>
    <definedName name="rce">#REF!</definedName>
    <definedName name="rcr">#REF!</definedName>
    <definedName name="rd_expenses">[40]Template!$D$81:$O$81</definedName>
    <definedName name="rde">#REF!</definedName>
    <definedName name="RE">#REF!</definedName>
    <definedName name="Real_earnings">#REF!</definedName>
    <definedName name="Real_earnings_yield">#REF!</definedName>
    <definedName name="rec">#REF!</definedName>
    <definedName name="recdate">#REF!</definedName>
    <definedName name="recommendation">#REF!</definedName>
    <definedName name="recommendationH">#REF!</definedName>
    <definedName name="Record">#REF!</definedName>
    <definedName name="_xlnm.Recorder" localSheetId="25">'[64]Quarterly '!$A$1:$A$65536</definedName>
    <definedName name="_xlnm.Recorder" localSheetId="0">#REF!</definedName>
    <definedName name="_xlnm.Recorder">#REF!</definedName>
    <definedName name="Refining_Marketing">#REF!</definedName>
    <definedName name="Refining_marketing_and_trading">#REF!</definedName>
    <definedName name="RefVal_F">#REF!</definedName>
    <definedName name="regress">[160]Assumptions!#REF!</definedName>
    <definedName name="relperfdata">#REF!</definedName>
    <definedName name="Reported_net_income">#REF!</definedName>
    <definedName name="reqdetails">'[72]DDETABLE '!$O$15:$T$345</definedName>
    <definedName name="Required_cash">[97]Sheet1!$C$6:$AU$6</definedName>
    <definedName name="Required_Cash_Core">[97]Sheet1!$C$131:$Q$131</definedName>
    <definedName name="Required_cash_percent">'[41]Invested capital_VDF'!$A$9</definedName>
    <definedName name="Res">#REF!</definedName>
    <definedName name="Reserve_replacement_cost">#REF!</definedName>
    <definedName name="reserves_surplus">[40]Template!$D$224:$O$224</definedName>
    <definedName name="RESERVESMMBOE">[8]Operations!#REF!</definedName>
    <definedName name="RESERVESPERCENT">[8]Operations!#REF!</definedName>
    <definedName name="Residual_Value">[97]Sheet1!$C$29:$AZ$29</definedName>
    <definedName name="Restructuring_charges">'[41]Invested capital_VDF'!#REF!</definedName>
    <definedName name="Restructuring_charges_growth_fore">#REF!</definedName>
    <definedName name="RESU">[149]PRODUCCION!#REF!</definedName>
    <definedName name="Result" localSheetId="25">[79]EVA1!$E$53</definedName>
    <definedName name="result">#REF!</definedName>
    <definedName name="Results">[7]cs1997!$B$6:$X$12</definedName>
    <definedName name="retained_earnings">[40]Template!$D$221:$O$221</definedName>
    <definedName name="Retentions">#REF!</definedName>
    <definedName name="retirement_provision">[40]Template!$D$212:$O$212</definedName>
    <definedName name="Return_on_average_capital_employed">#REF!</definedName>
    <definedName name="Return_on_average_shareholders_funds">#REF!</definedName>
    <definedName name="reuters">#REF!</definedName>
    <definedName name="reuters_codeh">#REF!</definedName>
    <definedName name="rev">#REF!</definedName>
    <definedName name="REV_CAL00">'[99]Inc-Yr Summary Calendar'!$AH$19</definedName>
    <definedName name="REV_CAL01">'[99]Inc-Yr Summary Calendar'!$AI$19</definedName>
    <definedName name="REV_CAL02">'[99]Inc-Yr Summary Calendar'!$AJ$19</definedName>
    <definedName name="REV_CAL95">'[99]Inc-Yr Summary Calendar'!$I$19</definedName>
    <definedName name="REV_CAL96">'[99]Inc-Yr Summary Calendar'!$O$19</definedName>
    <definedName name="REV_CAL97">'[99]Inc-Yr Summary Calendar'!$U$19</definedName>
    <definedName name="REV_CAL98">'[99]Inc-Yr Summary Calendar'!$AA$19</definedName>
    <definedName name="REV_CAL99">'[99]Inc-Yr Summary Calendar'!$AG$19</definedName>
    <definedName name="revaluation_reserves">[40]Template!$D$222:$O$222</definedName>
    <definedName name="revcomp">'[160]Micro Assume'!#REF!</definedName>
    <definedName name="Reve">#REF!</definedName>
    <definedName name="REVENUE">#REF!</definedName>
    <definedName name="Revenue_2">'[161]Rev sum'!#REF!</definedName>
    <definedName name="Revenue_breakup">'[113]Chemicals - REV'!#REF!</definedName>
    <definedName name="rfa">#REF!</definedName>
    <definedName name="rfg">#N/A</definedName>
    <definedName name="rfhu4riy3">#N/A</definedName>
    <definedName name="RFRATE">#REF!</definedName>
    <definedName name="rfs">#REF!</definedName>
    <definedName name="rgijlfrtugeiotr">#N/A</definedName>
    <definedName name="ric">#REF!</definedName>
    <definedName name="rica">#REF!</definedName>
    <definedName name="ricf">#REF!</definedName>
    <definedName name="ricx">#REF!</definedName>
    <definedName name="RIL_s_annual_report">#REF!</definedName>
    <definedName name="riou4fifo">#N/A</definedName>
    <definedName name="RIsk_free_30yr_Treas">#REF!</definedName>
    <definedName name="RMC">#REF!</definedName>
    <definedName name="RnD_expense">'[41]Invested capital_VDF'!$C$28:$AZ$28</definedName>
    <definedName name="RnD_expense_fore">#REF!</definedName>
    <definedName name="RnD_expense_growth_fore">#REF!</definedName>
    <definedName name="RnD_expenses_fore">#REF!</definedName>
    <definedName name="rnf">#REF!</definedName>
    <definedName name="rng1982YDecFFR00126">[162]chem!$E$194:$E$200,[162]chem!$E$214</definedName>
    <definedName name="rng1983YDecFFR00127">[162]chem!$F$194:$F$199,[162]chem!$F$200,[162]chem!$F$214</definedName>
    <definedName name="rng1984YDecFFR00128">[162]chem!$G$194:$G$200,[162]chem!$G$214</definedName>
    <definedName name="rng1985YDecFFR00129">[162]chem!$H$194:$H$200,[162]chem!$H$214</definedName>
    <definedName name="rng1986YDecFFR00130">[162]chem!$I$194:$I$200,[162]chem!$I$214</definedName>
    <definedName name="rng1987YDecFFR00131">[162]chem!$J$194:$J$200,[162]chem!$J$214</definedName>
    <definedName name="rng1988YDecFFR00132">[162]chem!$K$194:$K$200,[162]chem!$K$214</definedName>
    <definedName name="rng1988YDecPES00010">[163]debt!$K$5:$K$8,[163]debt!$K$11:$K$12,[163]debt!$K$19,[163]debt!$K$21,[163]debt!$K$23,[163]debt!$K$36:$K$40,[163]debt!$K$51,[163]debt!$K$68,[163]debt!$K$73,[163]debt!$K$77,[163]debt!$K$81,[163]debt!$K$85,[163]debt!$K$89</definedName>
    <definedName name="rng1988YDecPES00021">[163]projections!$B$14,[163]projections!$B$14,[163]projections!$B$16,[163]projections!$B$16,[163]projections!$B$18:$B$19,[163]projections!$B$22:$B$23,[163]projections!$B$29,[163]projections!$B$34,[163]projections!$B$43,[163]projections!$B$81,[163]projections!$B$85,[163]projections!$B$88:$B$89</definedName>
    <definedName name="rng1988YDecPES00041">[163]chems!$B$16,[163]chems!$B$22:$B$23,[163]chems!$B$28,[163]chems!$B$38,[163]chems!$B$48:$B$49,[163]chems!$B$56,[163]chems!$B$151</definedName>
    <definedName name="rng1988YDecPES00059">'[163]r&amp;m'!$B$25,'[163]r&amp;m'!$B$27,'[163]r&amp;m'!$B$44,'[163]r&amp;m'!$B$44,'[163]r&amp;m'!$B$52:$B$53,'[163]r&amp;m'!$B$66,'[163]r&amp;m'!$B$68,'[163]r&amp;m'!$B$78,'[163]r&amp;m'!$B$80,'[163]r&amp;m'!$B$87</definedName>
    <definedName name="rng1988YDecPES00077">[163]GAS!$B$19,[163]GAS!$B$26,[163]GAS!$B$32,[163]GAS!$B$35,[163]GAS!$B$39:$B$40,[163]GAS!$B$49</definedName>
    <definedName name="rng1988YDecPES00089">[163]LPG!$B$16,[163]LPG!$B$21,[163]LPG!$B$26,[163]LPG!$B$28,[163]LPG!$B$31,[163]LPG!$B$32,[163]LPG!$B$36,[163]LPG!$B$40</definedName>
    <definedName name="rng1988YDecPES00125">[163]row!$B$19:$B$23,[163]row!$B$25,[163]row!$B$36:$B$37,[163]row!$B$40</definedName>
    <definedName name="rng1988YDecPES00143">[163]LatAm!$B$19:$B$23,[163]LatAm!$B$25,[163]LatAm!$B$36:$B$37,[163]LatAm!$B$40</definedName>
    <definedName name="rng1988YDecPES00161">'[163]NAf, MEast'!$B$19:$B$23,'[163]NAf, MEast'!$B$25,'[163]NAf, MEast'!$B$36:$B$37,'[163]NAf, MEast'!$B$40</definedName>
    <definedName name="rng1988YDecPES00204">'[163]group E&amp;P'!$B$33,'[163]group E&amp;P'!$B$39,'[163]group E&amp;P'!$B$45,'[163]group E&amp;P'!$B$51,'[163]group E&amp;P'!$B$57,'[163]group E&amp;P'!$B$63</definedName>
    <definedName name="rng1988YDecPES00205">'[163]group E&amp;P'!$B$85,'[163]group E&amp;P'!$B$92,'[163]group E&amp;P'!$B$100</definedName>
    <definedName name="rng1988YDecPES00206">'[163]group E&amp;P'!$B$172,'[163]group E&amp;P'!$B$175,'[163]group E&amp;P'!$B$178,'[163]group E&amp;P'!$B$183,'[163]group E&amp;P'!$B$193,'[163]group E&amp;P'!$B$211</definedName>
    <definedName name="rng1988YDecPES00207">'[163]group E&amp;P'!$B$213,'[163]group E&amp;P'!$B$217,'[163]group E&amp;P'!$B$221</definedName>
    <definedName name="rng1988YDecPES00273">[163]projections!$B$116,[163]projections!$B$124</definedName>
    <definedName name="rng1988YDecPES00274">[163]projections!$B$191:$B$192,[163]projections!$B$194:$B$195,[163]projections!$B$198:$B$203,[163]projections!$B$206:$B$207,[163]projections!$B$215</definedName>
    <definedName name="rng1988YDecPES00275">[163]projections!$B$403,[163]projections!$B$411:$B$415</definedName>
    <definedName name="rng1989YDecFFR00001">[162]projections!$L$15,[162]projections!$L$17,[162]projections!$L$19:$L$20,[162]projections!$L$23:$L$25,[162]projections!$L$28,[162]projections!$L$33</definedName>
    <definedName name="rng1989YDecFFR00014">[162]projections!$L$62:$L$66,[162]projections!$L$74</definedName>
    <definedName name="rng1989YDecFFR00027">[162]projections!$L$103,[162]projections!$L$107,[162]projections!$L$110:$L$113,[162]projections!$L$130,[162]projections!$L$139</definedName>
    <definedName name="rng1989YDecFFR00039">[162]projections!$L$214:$L$219,[162]projections!$L$221:$L$225,[162]projections!$L$228:$L$229</definedName>
    <definedName name="rng1989YDecFFR00057">[162]debt!$L$5:$L$8,[162]debt!$L$11:$L$12,[162]debt!$L$19,[162]debt!$L$21,[162]debt!$L$23,[162]debt!$L$36:$L$40</definedName>
    <definedName name="rng1989YDecFFR00066">[162]debt!$L$51,[162]debt!$L$68,[162]debt!$L$73,[162]debt!$L$77,[162]debt!$L$81,[162]debt!$L$85,[162]debt!$L$89</definedName>
    <definedName name="rng1989YDecFFR00101">[162]chem!$C$7,[162]chem!$C$9,[162]chem!$C$11,[162]chem!$C$24:$C$25,[162]chem!$C$30,[162]chem!$C$33,[162]chem!$C$35,[162]chem!$C$37,[162]chem!$C$41:$C$42,[162]chem!$C$44:$C$45,[162]chem!$C$49</definedName>
    <definedName name="rng1989YDecFFR00133">'[162]r&amp;m'!$C$22,'[162]r&amp;m'!$C$30,'[162]r&amp;m'!$C$30,'[162]r&amp;m'!$C$36,'[162]r&amp;m'!$C$42,'[162]r&amp;m'!$C$46,'[162]r&amp;m'!$C$48:$C$49,'[162]r&amp;m'!$C$56</definedName>
    <definedName name="rng1989YDecFFR00146">[162]africa!$L$42:$L$44,[162]africa!$L$46,[162]africa!$L$49,[162]africa!$L$57:$L$58,[162]africa!$L$61</definedName>
    <definedName name="rng1989YDecFFR00159">[162]row!$L$42:$L$44,[162]row!$L$46,[162]row!$L$49,[162]row!$L$57:$L$58,[162]row!$L$61</definedName>
    <definedName name="rng1989YDecFFR00171">[162]euro!$L$42:$L$44,[162]euro!$L$46,[162]euro!$L$49,[162]euro!$L$57:$L$58,[162]euro!$L$61,[162]euro!$L$58,[162]euro!$L$58,[162]euro!$L$58,[162]euro!$L$61</definedName>
    <definedName name="rng1989YDecFFR00193">'[162]group e&amp;p'!$L$166:$L$167,'[162]group e&amp;p'!$L$169,'[162]group e&amp;p'!$L$172,'[162]group e&amp;p'!$L$184</definedName>
    <definedName name="rng1989YDecFFR00209">'[162]group e&amp;p'!$L$202,'[162]group e&amp;p'!$L$204,'[162]group e&amp;p'!$L$208:$L$209,'[162]group e&amp;p'!$L$213</definedName>
    <definedName name="rng1989YDecFFR00221">[162]health!$C$5:$C$6,[162]health!$C$11,[162]health!$C$16,[162]health!$C$18,[162]health!$C$20,[162]health!$C$30:$C$31,[162]health!$C$33,[162]health!$C$38</definedName>
    <definedName name="rng1989YDecFFR00222">[162]health!$C$50:$C$51,[162]health!$C$58</definedName>
    <definedName name="rng1989YDecPES00011">[163]debt!$L$5:$L$8,[163]debt!$L$11:$L$12,[163]debt!$L$19,[163]debt!$L$21,[163]debt!$L$23,[163]debt!$L$36:$L$40,[163]debt!$L$51,[163]debt!$L$68,[163]debt!$L$73,[163]debt!$L$77,[163]debt!$L$81,[163]debt!$L$85,[163]debt!$L$89</definedName>
    <definedName name="rng1989YDecPES00042">[163]chems!$C$16,[163]chems!$C$22,[163]chems!$C$23,[163]chems!$C$28,[163]chems!$C$38,[163]chems!$C$48:$C$49,[163]chems!$C$56,[163]chems!$C$151</definedName>
    <definedName name="rng1989YDecPES00060">'[163]r&amp;m'!$C$87,'[163]r&amp;m'!$C$80,'[163]r&amp;m'!$C$78,'[163]r&amp;m'!$C$68,'[163]r&amp;m'!$C$66,'[163]r&amp;m'!$C$52:$C$53,'[163]r&amp;m'!$C$44,'[163]r&amp;m'!$C$27,'[163]r&amp;m'!$C$25</definedName>
    <definedName name="rng1989YDecPES00078">[163]GAS!$C$19,[163]GAS!$C$32,[163]GAS!$C$26,[163]GAS!$C$35,[163]GAS!$C$39:$C$40,[163]GAS!$C$49</definedName>
    <definedName name="rng1989YDecPES00090">[163]LPG!$C$6,[163]LPG!$C$16,[163]LPG!$C$16,[163]LPG!$C$21,[163]LPG!$C$26,[163]LPG!$C$28,[163]LPG!$C$31,[163]LPG!$C$32,[163]LPG!$C$36,[163]LPG!$C$40</definedName>
    <definedName name="rng1989YDecPES00126">[163]row!$C$19:$C$23,[163]row!$C$25,[163]row!$C$36:$C$37,[163]row!$C$40</definedName>
    <definedName name="rng1989YDecPES00144">[163]LatAm!$C$19:$C$23,[163]LatAm!$C$25,[163]LatAm!$C$36:$C$37,[163]LatAm!$C$40</definedName>
    <definedName name="rng1989YDecPES00162">'[163]NAf, MEast'!$C$19:$C$23,'[163]NAf, MEast'!$C$25,'[163]NAf, MEast'!$C$36:$C$37,'[163]NAf, MEast'!$C$40</definedName>
    <definedName name="rng1989YDecPES00208">'[163]group E&amp;P'!$C$33,'[163]group E&amp;P'!$C$39,'[163]group E&amp;P'!$C$45,'[163]group E&amp;P'!$C$51,'[163]group E&amp;P'!$C$57,'[163]group E&amp;P'!$C$63</definedName>
    <definedName name="rng1989YDecPES00209">'[163]group E&amp;P'!$C$85,'[163]group E&amp;P'!$C$92,'[163]group E&amp;P'!$C$100</definedName>
    <definedName name="rng1989YDecPES00210">'[163]group E&amp;P'!$C$172,'[163]group E&amp;P'!$C$175,'[163]group E&amp;P'!$C$178,'[163]group E&amp;P'!$C$183,'[163]group E&amp;P'!$C$193</definedName>
    <definedName name="rng1989YDecPES00211">'[163]group E&amp;P'!$C$211,'[163]group E&amp;P'!$C$213,'[163]group E&amp;P'!$C$217,'[163]group E&amp;P'!$C$221</definedName>
    <definedName name="rng1989YDecPES00276">[163]projections!$C$403,[163]projections!$C$411:$C$415</definedName>
    <definedName name="rng1989YDecPES00277">[163]projections!$C$191:$C$192,[163]projections!$C$194:$C$195,[163]projections!$C$198:$C$203,[163]projections!$C$206:$C$207,[163]projections!$C$215</definedName>
    <definedName name="rng1989YDecPES00278">[163]projections!$C$116,[163]projections!$C$124</definedName>
    <definedName name="rng1989YDecPES00284">[163]projections!$C$14,[163]projections!$C$16,[163]projections!$C$18,[163]projections!$C$19,[163]projections!$C$22:$C$23,[163]projections!$C$29,[163]projections!$C$34,[163]projections!$C$43,[163]projections!$C$81,[163]projections!$C$85,[163]projections!$C$88:$C$89,[163]projections!$C$109</definedName>
    <definedName name="rng1990YDecFFR00002">[162]projections!$M$15,[162]projections!$M$17,[162]projections!$M$19:$M$20,[162]projections!$M$23:$M$25,[162]projections!$M$28,[162]projections!$M$33</definedName>
    <definedName name="rng1990YDecFFR00015">[162]projections!$M$62:$M$66,[162]projections!$M$74</definedName>
    <definedName name="rng1990YDecFFR00028">[162]projections!$M$103,[162]projections!$M$107,[162]projections!$M$110:$M$111,[162]projections!$M$113,[162]projections!$M$130,[162]projections!$M$139</definedName>
    <definedName name="rng1990YDecFFR00040">[162]projections!$M$214:$M$215,[162]projections!$M$217:$M$218,[162]projections!$M$221:$M$225,[162]projections!$M$228:$M$229</definedName>
    <definedName name="rng1990YDecFFR00058">[162]debt!$M$5:$M$8,[162]debt!$M$11:$M$12,[162]debt!$M$19,[162]debt!$M$21,[162]debt!$M$23,[162]debt!$M$36:$M$40</definedName>
    <definedName name="rng1990YDecFFR00067">[162]debt!$M$51,[162]debt!$M$68,[162]debt!$M$73,[162]debt!$M$77,[162]debt!$M$81,[162]debt!$M$85,[162]debt!$M$89</definedName>
    <definedName name="rng1990YDecFFR00102">[162]chem!$D$7,[162]chem!$D$9,[162]chem!$D$11,[162]chem!$D$24:$D$25,[162]chem!$D$30,[162]chem!$D$33,[162]chem!$D$35,[162]chem!$D$37,[162]chem!$D$41:$D$42,[162]chem!$D$44,[162]chem!$D$45,[162]chem!$D$49</definedName>
    <definedName name="rng1990YDecFFR00117">[162]chem!$D$153,[162]chem!$D$158:$D$159</definedName>
    <definedName name="rng1990YDecFFR00134">'[162]r&amp;m'!$D$22,'[162]r&amp;m'!$D$30,'[162]r&amp;m'!$D$36,'[162]r&amp;m'!$D$42,'[162]r&amp;m'!$D$46,'[162]r&amp;m'!$D$46,'[162]r&amp;m'!$D$48,'[162]r&amp;m'!$D$50,'[162]r&amp;m'!$D$51,'[162]r&amp;m'!$D$53,'[162]r&amp;m'!$D$56</definedName>
    <definedName name="rng1990YDecFFR00147">[162]africa!$M$42:$M$44,[162]africa!$M$46,[162]africa!$M$49,[162]africa!$M$57:$M$58,[162]africa!$M$61</definedName>
    <definedName name="rng1990YDecFFR00160">[162]row!$M$42:$M$44,[162]row!$M$46,[162]row!$M$49,[162]row!$M$57:$M$58,[162]row!$M$61</definedName>
    <definedName name="rng1990YDecFFR00172">[162]euro!$M$42:$M$44,[162]euro!$M$46,[162]euro!$M$49,[162]euro!$M$57:$M$58,[162]euro!$M$61</definedName>
    <definedName name="rng1990YDecFFR00194">'[162]group e&amp;p'!$M$166:$M$167,'[162]group e&amp;p'!$M$169,'[162]group e&amp;p'!$M$172,'[162]group e&amp;p'!$M$184</definedName>
    <definedName name="rng1990YDecFFR00210">'[162]group e&amp;p'!$M$202,'[162]group e&amp;p'!$M$204,'[162]group e&amp;p'!$M$208:$M$209,'[162]group e&amp;p'!$M$213,'[162]group e&amp;p'!$M$229:$M$230</definedName>
    <definedName name="rng1990YDecFFR00224">[162]health!$D$5:$D$6,[162]health!$D$11,[162]health!$D$16,[162]health!$D$18,[162]health!$D$20,[162]health!$D$30:$D$31,[162]health!$D$33:$D$34,[162]health!$D$38,[162]health!$D$50</definedName>
    <definedName name="rng1990YDecPES00043">[163]chems!$D$151,[163]chems!$D$16,[163]chems!$D$22,[163]chems!$D$23,[163]chems!$D$28,[163]chems!$D$38,[163]chems!$D$48:$D$49,[163]chems!$D$56</definedName>
    <definedName name="rng1990YDecPES00061">'[163]r&amp;m'!$D$25,'[163]r&amp;m'!$D$27,'[163]r&amp;m'!$D$44,'[163]r&amp;m'!$D$52,'[163]r&amp;m'!$D$53,'[163]r&amp;m'!$D$66,'[163]r&amp;m'!$D$68,'[163]r&amp;m'!$D$78,'[163]r&amp;m'!$D$80,'[163]r&amp;m'!$D$87</definedName>
    <definedName name="rng1990YDecPES00079">[163]GAS!$D$19,[163]GAS!$D$22,[163]GAS!$D$26,[163]GAS!$D$32,[163]GAS!$D$35,[163]GAS!$D$39:$D$40,[163]GAS!$D$49</definedName>
    <definedName name="rng1990YDecPES00091">[163]LPG!$D$6,[163]LPG!$D$16,[163]LPG!$D$21,[163]LPG!$D$26,[163]LPG!$D$28,[163]LPG!$D$31:$D$32,[163]LPG!$D$36,[163]LPG!$D$40</definedName>
    <definedName name="rng1990YDecPES00127">[163]row!$D$19:$D$23,[163]row!$D$25,[163]row!$D$36:$D$37,[163]row!$D$40</definedName>
    <definedName name="rng1990YDecPES00145">[163]LatAm!$D$19:$D$23,[163]LatAm!$D$25,[163]LatAm!$D$36:$D$37,[163]LatAm!$D$40</definedName>
    <definedName name="rng1990YDecPES00163">'[163]NAf, MEast'!$D$19:$D$23,'[163]NAf, MEast'!$D$25,'[163]NAf, MEast'!$D$36:$D$37,'[163]NAf, MEast'!$D$40</definedName>
    <definedName name="rng1990YDecPES00213">'[163]group E&amp;P'!$D$33,'[163]group E&amp;P'!$D$39,'[163]group E&amp;P'!$D$45,'[163]group E&amp;P'!$D$51,'[163]group E&amp;P'!$D$57,'[163]group E&amp;P'!$D$63</definedName>
    <definedName name="rng1990YDecPES00214">'[163]group E&amp;P'!$D$85,'[163]group E&amp;P'!$D$92,'[163]group E&amp;P'!$D$100</definedName>
    <definedName name="rng1990YDecPES00215">'[163]group E&amp;P'!$D$172,'[163]group E&amp;P'!$D$175,'[163]group E&amp;P'!$D$178,'[163]group E&amp;P'!$D$183,'[163]group E&amp;P'!$D$193,'[163]group E&amp;P'!$D$195</definedName>
    <definedName name="rng1990YDecPES00216">'[163]group E&amp;P'!$D$211,'[163]group E&amp;P'!$D$213,'[163]group E&amp;P'!$D$217,'[163]group E&amp;P'!$D$221,'[163]group E&amp;P'!$D$265</definedName>
    <definedName name="rng1990YDecPES00217">[163]debt!$M$5:$M$8,[163]debt!$M$11:$M$12,[163]debt!$M$19,[163]debt!$M$21,[163]debt!$M$23</definedName>
    <definedName name="rng1990YDecPES00218">[163]debt!$M$68,[163]debt!$M$73,[163]debt!$M$77,[163]debt!$M$81,[163]debt!$M$85,[163]debt!$M$89</definedName>
    <definedName name="rng1990YDecPES00219">[163]projections!$D$14,[163]projections!$D$16,[163]projections!$D$18,[163]projections!$D$19,[163]projections!$D$22,[163]projections!$D$23,[163]projections!$D$29,[163]projections!$D$34</definedName>
    <definedName name="rng1990YDecPES00221">[163]projections!$D$81,[163]projections!$D$85,[163]projections!$D$88:$D$89,[163]projections!$D$109,[163]projections!$D$116</definedName>
    <definedName name="rng1990YDecPES00223">[163]projections!$D$191:$D$192,[163]projections!$D$194:$D$195,[163]projections!$D$198:$D$203,[163]projections!$D$206:$D$207,[163]projections!$D$215</definedName>
    <definedName name="rng1990YDecPES00224">[163]projections!$D$403,[163]projections!$D$411:$D$415</definedName>
    <definedName name="rng1991YDecFFR00003">[162]projections!$N$15,[162]projections!$N$17,[162]projections!$N$19,[162]projections!$N$19,[162]projections!$N$19:$N$20,[162]projections!$N$23:$N$24,[162]projections!$N$25,[162]projections!$N$28,[162]projections!$N$33</definedName>
    <definedName name="rng1991YDecFFR00016">[162]projections!$N$62:$N$66,[162]projections!$N$74,[162]projections!$N$74</definedName>
    <definedName name="rng1991YDecFFR00029">[162]projections!$N$103,[162]projections!$N$107,[162]projections!$N$110:$N$111,[162]projections!$N$113,[162]projections!$N$130,[162]projections!$N$139</definedName>
    <definedName name="rng1991YDecFFR00041">[162]projections!$N$214:$N$215,[162]projections!$N$217:$N$218,[162]projections!$N$221:$N$225,[162]projections!$N$228:$N$229</definedName>
    <definedName name="rng1991YDecFFR00059">[162]debt!$N$5:$N$8,[162]debt!$N$11:$N$12,[162]debt!$N$19,[162]debt!$N$21,[162]debt!$N$23,[162]debt!$N$36:$N$40</definedName>
    <definedName name="rng1991YDecFFR00068">[162]debt!$N$51,[162]debt!$N$68,[162]debt!$N$73,[162]debt!$N$77,[162]debt!$N$81,[162]debt!$N$85,[162]debt!$N$89</definedName>
    <definedName name="rng1991YDecFFR00103">[162]chem!$E$7,[162]chem!$E$9,[162]chem!$E$11,[162]chem!$E$24,[162]chem!$E$30,[162]chem!$E$33,[162]chem!$E$35,[162]chem!$E$37,[162]chem!$E$41:$E$42,[162]chem!$E$44:$E$45,[162]chem!$E$49</definedName>
    <definedName name="rng1991YDecFFR00135">'[162]r&amp;m'!$E$22,'[162]r&amp;m'!$E$30:$E$31,'[162]r&amp;m'!$E$36,'[162]r&amp;m'!$E$42,'[162]r&amp;m'!$E$46,'[162]r&amp;m'!$E$48,'[162]r&amp;m'!$E$50:$E$51,'[162]r&amp;m'!$E$53,'[162]r&amp;m'!$E$56</definedName>
    <definedName name="rng1991YDecFFR00148">[162]africa!$N$42:$N$44,[162]africa!$N$46,[162]africa!$N$49,[162]africa!$N$57:$N$58,[162]africa!$N$61</definedName>
    <definedName name="rng1991YDecFFR00161">[162]row!$N$42:$N$44,[162]row!$N$46,[162]row!$N$49,[162]row!$N$57:$N$58,[162]row!$N$61</definedName>
    <definedName name="rng1991YDecFFR00173">[162]euro!$N$42:$N$44,[162]euro!$N$46,[162]euro!$N$49,[162]euro!$N$57:$N$58,[162]euro!$N$61</definedName>
    <definedName name="rng1991YDecFFR00195">'[162]group e&amp;p'!$N$166:$N$167,'[162]group e&amp;p'!$N$169,'[162]group e&amp;p'!$N$172,'[162]group e&amp;p'!$N$184</definedName>
    <definedName name="rng1991YDecFFR00211">'[162]group e&amp;p'!$N$202,'[162]group e&amp;p'!$N$204,'[162]group e&amp;p'!$N$208:$N$209,'[162]group e&amp;p'!$N$213,'[162]group e&amp;p'!$N$229:$N$230</definedName>
    <definedName name="rng1991YDecFFR00225">[162]health!$E$5,[162]health!$E$6,[162]health!$E$11,[162]health!$E$16,[162]health!$E$18,[162]health!$E$30:$E$31,[162]health!$E$33:$E$34,[162]health!$E$38,[162]health!$E$50</definedName>
    <definedName name="rng1991YDecPES00014">[163]debt!$N$36:$N$40,[163]debt!$N$51,[163]debt!$N$68,[163]debt!$N$73,[163]debt!$N$77,[163]debt!$N$81,[163]debt!$N$85,[163]debt!$N$89</definedName>
    <definedName name="rng1991YDecPES00044">[163]chems!$E$16,[163]chems!$E$22:$E$23,[163]chems!$E$28,[163]chems!$E$38,[163]chems!$E$48:$E$49,[163]chems!$E$56,[163]chems!$E$151</definedName>
    <definedName name="rng1991YDecPES00062">'[163]r&amp;m'!$E$87,'[163]r&amp;m'!$E$80,'[163]r&amp;m'!$E$78,'[163]r&amp;m'!$E$68,'[163]r&amp;m'!$E$66,'[163]r&amp;m'!$E$25,'[163]r&amp;m'!$E$27,'[163]r&amp;m'!$E$44,'[163]r&amp;m'!$E$52,'[163]r&amp;m'!$E$53</definedName>
    <definedName name="rng1991YDecPES00080">[163]GAS!$E$19,[163]GAS!$E$21:$E$22,[163]GAS!$E$26,[163]GAS!$E$32,[163]GAS!$E$35,[163]GAS!$E$39:$E$40,[163]GAS!$E$49</definedName>
    <definedName name="rng1991YDecPES00092">[163]LPG!$E$6,[163]LPG!$E$16,[163]LPG!$E$21,[163]LPG!$E$26,[163]LPG!$E$28,[163]LPG!$E$31:$E$32,[163]LPG!$E$36,[163]LPG!$E$40</definedName>
    <definedName name="rng1991YDecPES00128">[163]row!$E$19:$E$23,[163]row!$E$25,[163]row!$E$36:$E$37,[163]row!$E$40</definedName>
    <definedName name="rng1991YDecPES00146">[163]LatAm!$E$19:$E$23,[163]LatAm!$E$25,[163]LatAm!$E$36:$E$37,[163]LatAm!$E$40</definedName>
    <definedName name="rng1991YDecPES00164">'[163]NAf, MEast'!$E$19:$E$23,'[163]NAf, MEast'!$E$25,'[163]NAf, MEast'!$E$36:$E$37,'[163]NAf, MEast'!$E$40</definedName>
    <definedName name="rng1991YDecPES00225">[163]projections!$E$14,[163]projections!$E$16,[163]projections!$E$18:$E$19,[163]projections!$E$22:$E$23,[163]projections!$E$29,[163]projections!$E$34,[163]projections!$E$43</definedName>
    <definedName name="rng1991YDecPES00226">[163]projections!$E$81,[163]projections!$E$85,[163]projections!$E$88:$E$89,[163]projections!$E$109,[163]projections!$E$116</definedName>
    <definedName name="rng1991YDecPES00228">[163]projections!$E$191:$E$192,[163]projections!$E$194:$E$195,[163]projections!$E$198:$E$203,[163]projections!$E$206:$E$207,[163]projections!$E$215</definedName>
    <definedName name="rng1991YDecPES00229">[163]projections!$E$403,[163]projections!$E$411:$E$415,[163]projections!$E$421:$E$422,[163]projections!$E$425:$E$426,[163]projections!$E$429:$E$431</definedName>
    <definedName name="rng1991YDecPES00254">'[163]group E&amp;P'!$E$172,'[163]group E&amp;P'!$E$175,'[163]group E&amp;P'!$E$178,'[163]group E&amp;P'!$E$183,'[163]group E&amp;P'!$E$193,'[163]group E&amp;P'!$E$195</definedName>
    <definedName name="rng1991YDecPES00255">'[163]group E&amp;P'!$E$211,'[163]group E&amp;P'!$E$213,'[163]group E&amp;P'!$E$217,'[163]group E&amp;P'!$E$221</definedName>
    <definedName name="rng1992YDecFFR00004">[162]projections!$O$15,[162]projections!$O$17,[162]projections!$O$19:$O$20,[162]projections!$O$23:$O$25,[162]projections!$O$28,[162]projections!$O$33</definedName>
    <definedName name="rng1992YDecFFR00017">[162]projections!$O$62:$O$66,[162]projections!$O$74,[162]projections!$O$77</definedName>
    <definedName name="rng1992YDecFFR00030">[162]projections!$O$103,[162]projections!$O$107,[162]projections!$O$110:$O$111,[162]projections!$O$113,[162]projections!$O$130,[162]projections!$O$139</definedName>
    <definedName name="rng1992YDecFFR00042">[162]projections!$O$214:$O$215,[162]projections!$O$217:$O$218,[162]projections!$O$221:$O$225,[162]projections!$O$228:$O$229</definedName>
    <definedName name="rng1992YDecFFR00060">[162]debt!$O$5:$O$8,[162]debt!$O$11:$O$12,[162]debt!$O$19,[162]debt!$O$21,[162]debt!$O$23,[162]debt!$O$36:$O$40</definedName>
    <definedName name="rng1992YDecFFR00069">[162]debt!$O$51,[162]debt!$O$68,[162]debt!$O$73,[162]debt!$O$77,[162]debt!$O$81,[162]debt!$O$85,[162]debt!$O$89</definedName>
    <definedName name="rng1992YDecFFR00104">[162]chem!$F$7,[162]chem!$F$9,[162]chem!$F$11,[162]chem!$F$24,[162]chem!$F$30,[162]chem!$F$33,[162]chem!$F$35,[162]chem!$F$37,[162]chem!$F$41:$F$42,[162]chem!$F$44:$F$45,[162]chem!$F$49</definedName>
    <definedName name="rng1992YDecFFR00136">'[162]r&amp;m'!$F$22,'[162]r&amp;m'!$F$30,'[162]r&amp;m'!$F$36,'[162]r&amp;m'!$F$42,'[162]r&amp;m'!$F$46,'[162]r&amp;m'!$F$48,'[162]r&amp;m'!$F$50:$F$51,'[162]r&amp;m'!$F$53,'[162]r&amp;m'!$F$56</definedName>
    <definedName name="rng1992YDecFFR00149">[162]africa!$O$42:$O$44,[162]africa!$O$46,[162]africa!$O$49,[162]africa!$O$57:$O$58,[162]africa!$O$61</definedName>
    <definedName name="rng1992YDecFFR00162">[162]row!$O$42:$O$44,[162]row!$O$46,[162]row!$O$49,[162]row!$O$57:$O$58,[162]row!$O$61</definedName>
    <definedName name="rng1992YDecFFR00174">[162]euro!$O$42:$O$44,[162]euro!$O$46,[162]euro!$O$49,[162]euro!$O$57:$O$58,[162]euro!$O$61</definedName>
    <definedName name="rng1992YDecFFR00196">'[162]group e&amp;p'!$O$166:$O$167,'[162]group e&amp;p'!$O$169,'[162]group e&amp;p'!$O$172,'[162]group e&amp;p'!$O$184</definedName>
    <definedName name="rng1992YDecFFR00212">'[162]group e&amp;p'!$O$202,'[162]group e&amp;p'!$O$204,'[162]group e&amp;p'!$O$208:$O$209,'[162]group e&amp;p'!$O$213,'[162]group e&amp;p'!$O$230,'[162]group e&amp;p'!$O$229</definedName>
    <definedName name="rng1992YDecFFR00226">[162]health!$F$5:$F$6,[162]health!$F$11,[162]health!$F$16,[162]health!$F$18,[162]health!$F$30:$F$31,[162]health!$F$33:$F$34,[162]health!$F$38,[162]health!$F$50</definedName>
    <definedName name="rng1992YDecLIR00004">[102]debt!$O$5:$O$8,[102]debt!$O$11,[102]debt!$O$12,[102]debt!$O$19,[102]debt!$O$21,[102]debt!$O$23</definedName>
    <definedName name="rng1992YDecLIR00015">[102]debt!$O$70,[102]debt!$O$75,[102]debt!$O$79,[102]debt!$O$83,[102]debt!$O$87,[102]debt!$O$91</definedName>
    <definedName name="rng1992YDecLIR00021">[102]Projections!$B$16,[102]Projections!$B$19,[102]Projections!$B$20,[102]Projections!$B$23,[102]Projections!$B$24,[102]Projections!$B$32</definedName>
    <definedName name="rng1992YDecLIR00030">[102]Projections!$B$89,[102]Projections!$B$93,[102]Projections!$B$96:$B$99,[102]Projections!$B$118,[102]Projections!$B$120,[102]Projections!$B$132,[102]Projections!$B$134</definedName>
    <definedName name="rng1992YDecLIR00040">[102]Projections!$B$229,[102]Projections!$B$231,[102]Projections!$B$234,[102]Projections!$B$236:$B$240,[102]Projections!$B$243:$B$244,[102]Projections!$B$252</definedName>
    <definedName name="rng1992YDecLIR00046">[102]Other!$B$7,[102]Other!$B$10:$B$11,[102]Other!$B$15,[102]Other!$B$23</definedName>
    <definedName name="rng1992YDecLIR00055">'[102]R&amp;M'!$B$25,'[102]R&amp;M'!$B$34,'[102]R&amp;M'!$B$55,'[102]R&amp;M'!$B$57,'[102]R&amp;M'!$B$58,'[102]R&amp;M'!$B$60,'[102]R&amp;M'!$B$63</definedName>
    <definedName name="rng1992YDecLIR00062">[102]chems!$B$15,[102]chems!$B$23,[102]chems!$B$27,[102]chems!$B$48:$B$49,[102]chems!$B$51:$B$52,[102]chems!$B$56</definedName>
    <definedName name="rng1992YDecLIR00075">'[102]R&amp;M'!$B$45,'[102]R&amp;M'!$B$47</definedName>
    <definedName name="rng1992YDecLIR00082">[102]SNAM!$B$9,[102]SNAM!$B$34,[102]SNAM!$B$37,[102]SNAM!$B$41,[102]SNAM!$B$50,[102]SNAM!$B$58,[102]SNAM!$B$60,[102]SNAM!$B$63</definedName>
    <definedName name="rng1992YDecLIR00101">'[102]groupE&amp;P'!$B$206,'[102]groupE&amp;P'!$B$209:$B$210,'[102]groupE&amp;P'!$B$225</definedName>
    <definedName name="rng1992YDecLIR00108">[102]RoW!$B$33:$B$35,[102]RoW!$B$38:$B$39,[102]RoW!$B$41,[102]RoW!$B$51:$B$52,[102]RoW!$B$54</definedName>
    <definedName name="rng1992YDecLIR00115">'[102]North Sea'!$B$21:$B$23,'[102]North Sea'!$B$26:$B$27,'[102]North Sea'!$B$39:$B$40,'[102]North Sea'!$B$42</definedName>
    <definedName name="rng1992YDecLIR00122">'[102]West Africa'!$B$23:$B$25,'[102]West Africa'!$B$28:$B$29,'[102]West Africa'!$B$31,'[102]West Africa'!$B$41:$B$42,'[102]West Africa'!$B$44</definedName>
    <definedName name="rng1992YDecLIR00129">[102]Italy!$B$15:$B$17,[102]Italy!$B$20:$B$21,[102]Italy!$B$23,[102]Italy!$B$33:$B$34,[102]Italy!$B$36</definedName>
    <definedName name="rng1992YDecLIR00136">'[102]North Africa'!$B$28:$B$30,'[102]North Africa'!$B$33:$B$34,'[102]North Africa'!$B$36,'[102]North Africa'!$B$46:$B$47,'[102]North Africa'!$B$49</definedName>
    <definedName name="rng1992YDecLIR00152">[102]Oilservice!$B$5,[102]Oilservice!$B$8:$B$9,[102]Oilservice!$B$13,[102]Oilservice!$B$21,[102]Oilservice!$B$24</definedName>
    <definedName name="rng1992YDecLIR00159">[102]assms!$B$7,[102]assms!$B$9</definedName>
    <definedName name="rng1992YDecPES00013">[163]debt!$N$5:$N$8,[163]debt!$N$11:$N$12,[163]debt!$N$19,[163]debt!$N$21,[163]debt!$N$23,[163]debt!$N$36:$N$40,[163]debt!$N$51,[163]debt!$O$68,[163]debt!$O$73,[163]debt!$O$77,[163]debt!$O$81,[163]debt!$O$81,[163]debt!$O$85,[163]debt!$O$89</definedName>
    <definedName name="rng1992YDecPES00015">[163]debt!$O$89,[163]debt!$O$85,[163]debt!$O$81,[163]debt!$O$77,[163]debt!$O$73,[163]debt!$O$68,[163]debt!$O$36:$O$40,[163]debt!$O$51,[163]debt!$O$5:$O$8,[163]debt!$O$11:$O$12,[163]debt!$O$19,[163]debt!$O$21,[163]debt!$O$23</definedName>
    <definedName name="rng1992YDecPES00045">[163]chems!$F$151,[163]chems!$F$16,[163]chems!$F$22:$F$23,[163]chems!$F$28,[163]chems!$F$38,[163]chems!$F$48:$F$49,[163]chems!$F$56</definedName>
    <definedName name="rng1992YDecPES00063">'[163]r&amp;m'!$F$87,'[163]r&amp;m'!$F$80,'[163]r&amp;m'!$F$78,'[163]r&amp;m'!$F$68,'[163]r&amp;m'!$F$66,'[163]r&amp;m'!$F$25,'[163]r&amp;m'!$F$27,'[163]r&amp;m'!$F$44,'[163]r&amp;m'!$F$52:$F$53</definedName>
    <definedName name="rng1992YDecPES00081">[163]GAS!$F$19,[163]GAS!$F$21:$F$22,[163]GAS!$F$26,[163]GAS!$F$32,[163]GAS!$F$35,[163]GAS!$F$39:$F$40,[163]GAS!$F$49</definedName>
    <definedName name="rng1992YDecPES00093">[163]LPG!$F$6,[163]LPG!$F$16,[163]LPG!$F$21,[163]LPG!$F$26,[163]LPG!$F$28,[163]LPG!$F$31:$F$32,[163]LPG!$F$36,[163]LPG!$F$40</definedName>
    <definedName name="rng1992YDecPES00111">'[163]group E&amp;P'!$F$172,'[163]group E&amp;P'!$F$175,'[163]group E&amp;P'!$F$178,'[163]group E&amp;P'!$F$183,'[163]group E&amp;P'!$F$193,'[163]group E&amp;P'!$F$195,'[163]group E&amp;P'!$F$211,'[163]group E&amp;P'!$F$213,'[163]group E&amp;P'!$F$217,'[163]group E&amp;P'!$F$217,'[163]group E&amp;P'!$F$221,'[163]group E&amp;P'!$F$265</definedName>
    <definedName name="rng1992YDecPES00129">[163]row!$F$19:$F$23,[163]row!$F$25,[163]row!$F$36:$F$37,[163]row!$F$40</definedName>
    <definedName name="rng1992YDecPES00147">[163]LatAm!$F$19:$F$23,[163]LatAm!$F$25,[163]LatAm!$F$36:$F$37,[163]LatAm!$F$40</definedName>
    <definedName name="rng1992YDecPES00165">'[163]NAf, MEast'!$F$19:$F$23,'[163]NAf, MEast'!$F$25,'[163]NAf, MEast'!$F$36,'[163]NAf, MEast'!$F$37,'[163]NAf, MEast'!$F$40</definedName>
    <definedName name="rng1992YDecPES00230">[163]projections!$F$14,[163]projections!$F$16,[163]projections!$F$18:$F$19,[163]projections!$F$22:$F$23,[163]projections!$F$29,[163]projections!$F$34,[163]projections!$F$43</definedName>
    <definedName name="rng1992YDecPES00231">[163]projections!$F$81,[163]projections!$F$85,[163]projections!$F$88:$F$89,[163]projections!$F$109,[163]projections!$F$116,[163]projections!$F$124</definedName>
    <definedName name="rng1992YDecPES00232">[163]projections!$F$191:$F$192,[163]projections!$F$194:$F$195,[163]projections!$F$198:$F$203,[163]projections!$F$206:$F$207</definedName>
    <definedName name="rng1992YDecPES00233">[163]projections!$F$403,[163]projections!$F$411:$F$415,[163]projections!$F$421:$F$422,[163]projections!$F$425:$F$426,[163]projections!$F$429:$F$431</definedName>
    <definedName name="rng1993YDecFFR00005">[162]projections!$P$15,[162]projections!$P$17,[162]projections!$P$19:$P$20,[162]projections!$P$23:$P$26,[162]projections!$P$28,[162]projections!$P$33</definedName>
    <definedName name="rng1993YDecFFR00018">[162]projections!$P$62:$P$66,[162]projections!$P$71,[162]projections!$P$74,[162]projections!$P$77</definedName>
    <definedName name="rng1993YDecFFR00031">[162]projections!$P$103,[162]projections!$P$107,[162]projections!$P$110:$P$111,[162]projections!$P$113,[162]projections!$P$113,[162]projections!$P$130,[162]projections!$P$130,[162]projections!$P$139</definedName>
    <definedName name="rng1993YDecFFR00043">[162]projections!$P$214:$P$215,[162]projections!$P$217:$P$218,[162]projections!$P$221:$P$225,[162]projections!$P$228:$P$229</definedName>
    <definedName name="rng1993YDecFFR00061">[162]debt!$P$5:$P$8,[162]debt!$P$11:$P$12,[162]debt!$P$19,[162]debt!$P$21,[162]debt!$P$23,[162]debt!$P$36:$P$40</definedName>
    <definedName name="rng1993YDecFFR00070">[162]debt!$P$51,[162]debt!$P$68,[162]debt!$P$73,[162]debt!$P$77,[162]debt!$P$81,[162]debt!$P$85,[162]debt!$P$89</definedName>
    <definedName name="rng1993YDecFFR00105">[162]chem!$G$7,[162]chem!$G$9,[162]chem!$G$11,[162]chem!$G$24:$G$25,[162]chem!$G$30,[162]chem!$G$33,[162]chem!$G$35,[162]chem!$G$37,[162]chem!$G$41,[162]chem!$G$42,[162]chem!$G$44:$G$45,[162]chem!$G$49</definedName>
    <definedName name="rng1993YDecFFR00137">'[162]r&amp;m'!$G$22,'[162]r&amp;m'!$G$30,'[162]r&amp;m'!$G$36,'[162]r&amp;m'!$G$42,'[162]r&amp;m'!$G$46,'[162]r&amp;m'!$G$48,'[162]r&amp;m'!$G$50:$G$51,'[162]r&amp;m'!$G$53,'[162]r&amp;m'!$G$56</definedName>
    <definedName name="rng1993YDecFFR00150">[162]africa!$P$42:$P$44,[162]africa!$P$46,[162]africa!$P$49,[162]africa!$P$57:$P$58,[162]africa!$P$61</definedName>
    <definedName name="rng1993YDecFFR00163">[162]row!$P$42:$P$44,[162]row!$P$46,[162]row!$P$49,[162]row!$P$57:$P$58,[162]row!$P$61</definedName>
    <definedName name="rng1993YDecFFR00175">[162]euro!$P$42:$P$44,[162]euro!$P$46,[162]euro!$P$49,[162]euro!$P$57:$P$58,[162]euro!$P$61</definedName>
    <definedName name="rng1993YDecFFR00197">'[162]group e&amp;p'!$P$166:$P$167,'[162]group e&amp;p'!$P$169,'[162]group e&amp;p'!$P$172,'[162]group e&amp;p'!$P$184</definedName>
    <definedName name="rng1993YDecFFR00213">'[162]group e&amp;p'!$P$202,'[162]group e&amp;p'!$P$204,'[162]group e&amp;p'!$P$208:$P$209,'[162]group e&amp;p'!$P$213,'[162]group e&amp;p'!$P$229:$P$230</definedName>
    <definedName name="rng1993YDecFFR00227">[162]health!$G$5:$G$6,[162]health!$G$11,[162]health!$G$16,[162]health!$G$18,[162]health!$G$20,[162]health!$G$30:$G$31,[162]health!$G$33:$G$34,[162]health!$G$38,[162]health!$G$50</definedName>
    <definedName name="rng1993YDecLIR00005">[102]debt!$P$5:$P$8,[102]debt!$P$11:$P$12,[102]debt!$P$19,[102]debt!$P$21,[102]debt!$P$23</definedName>
    <definedName name="rng1993YDecLIR00016">[102]debt!$P$70,[102]debt!$P$75,[102]debt!$P$79,[102]debt!$P$83,[102]debt!$P$87,[102]debt!$P$91</definedName>
    <definedName name="rng1993YDecLIR00022">[102]Projections!$C$16,[102]Projections!$C$19,[102]Projections!$C$20,[102]Projections!$C$23:$C$24,[102]Projections!$C$32,[102]Projections!$C$37</definedName>
    <definedName name="rng1993YDecLIR00031">[102]Projections!$C$89,[102]Projections!$C$96:$C$97,[102]Projections!$C$99,[102]Projections!$C$118,[102]Projections!$C$120,[102]Projections!$C$132,[102]Projections!$C$134</definedName>
    <definedName name="rng1993YDecLIR00041">[102]Projections!$C$229:$C$230,[102]Projections!$C$234,[102]Projections!$C$236:$C$240,[102]Projections!$C$243:$C$244,[102]Projections!$C$252</definedName>
    <definedName name="rng1993YDecLIR00047">[102]Other!$C$7,[102]Other!$C$10:$C$11,[102]Other!$C$15,[102]Other!$C$23</definedName>
    <definedName name="rng1993YDecLIR00056">'[102]R&amp;M'!$C$25,'[102]R&amp;M'!$C$34,'[102]R&amp;M'!$C$55,'[102]R&amp;M'!$C$57,'[102]R&amp;M'!$C$58,'[102]R&amp;M'!$C$60,'[102]R&amp;M'!$C$63</definedName>
    <definedName name="rng1993YDecLIR00063">[102]chems!$C$15,[102]chems!$C$23,[102]chems!$C$27,[102]chems!$C$48:$C$49,[102]chems!$C$51:$C$52,[102]chems!$C$56</definedName>
    <definedName name="rng1993YDecLIR00076">'[102]R&amp;M'!$C$45,'[102]R&amp;M'!$C$47</definedName>
    <definedName name="rng1993YDecLIR00083">[102]SNAM!$C$9,[102]SNAM!$C$34,[102]SNAM!$C$37,[102]SNAM!$C$41,[102]SNAM!$C$50,[102]SNAM!$C$58,[102]SNAM!$C$60,[102]SNAM!$C$63</definedName>
    <definedName name="rng1993YDecLIR00102">'[102]groupE&amp;P'!$C$206,'[102]groupE&amp;P'!$C$209:$C$210,'[102]groupE&amp;P'!$C$225,'[102]groupE&amp;P'!$C$245,'[102]groupE&amp;P'!$C$247,'[102]groupE&amp;P'!$C$252,'[102]groupE&amp;P'!$C$256</definedName>
    <definedName name="rng1993YDecLIR00109">[102]RoW!$C$33:$C$35,[102]RoW!$C$38:$C$39,[102]RoW!$C$41,[102]RoW!$C$51:$C$52,[102]RoW!$C$54</definedName>
    <definedName name="rng1993YDecLIR00116">'[102]North Sea'!$C$21:$C$23,'[102]North Sea'!$C$26:$C$27,'[102]North Sea'!$C$39:$C$40,'[102]North Sea'!$C$42</definedName>
    <definedName name="rng1993YDecLIR00123">'[102]West Africa'!$C$23:$C$25,'[102]West Africa'!$C$28:$C$29,'[102]West Africa'!$C$31,'[102]West Africa'!$C$41:$C$42,'[102]West Africa'!$C$44</definedName>
    <definedName name="rng1993YDecLIR00130">[102]Italy!$C$15:$C$17,[102]Italy!$C$20:$C$21,[102]Italy!$C$23,[102]Italy!$C$33:$C$34,[102]Italy!$C$36</definedName>
    <definedName name="rng1993YDecLIR00137">'[102]North Africa'!$C$28:$C$30,'[102]North Africa'!$C$33:$C$34,'[102]North Africa'!$C$36,'[102]North Africa'!$C$46:$C$47,'[102]North Africa'!$C$49</definedName>
    <definedName name="rng1993YDecLIR00160">[102]assms!$C$7,[102]assms!$C$9</definedName>
    <definedName name="rng1993YDecLIR00175">[102]Oilservice!$C$5,[102]Oilservice!$C$8:$C$9,[102]Oilservice!$C$13,[102]Oilservice!$C$21,[102]Oilservice!$C$24</definedName>
    <definedName name="rng1993YDecPES00016">[163]debt!$P$5:$P$8,[163]debt!$P$11:$P$12,[163]debt!$P$19,[163]debt!$P$21,[163]debt!$P$23,[163]debt!$P$36:$P$40,[163]debt!$P$51,[163]debt!$P$68,[163]debt!$P$73,[163]debt!$P$77,[163]debt!$P$81,[163]debt!$P$85,[163]debt!$P$89</definedName>
    <definedName name="rng1993YDecPES00046">[163]chems!$G$16,[163]chems!$G$22:$G$23,[163]chems!$G$28,[163]chems!$G$38,[163]chems!$G$48:$G$49,[163]chems!$G$56,[163]chems!$G$151</definedName>
    <definedName name="rng1993YDecPES00064">'[163]r&amp;m'!$G$25,'[163]r&amp;m'!$G$27,'[163]r&amp;m'!$G$44,'[163]r&amp;m'!$G$52:$G$53,'[163]r&amp;m'!$G$66,'[163]r&amp;m'!$G$68,'[163]r&amp;m'!$G$78,'[163]r&amp;m'!$G$80,'[163]r&amp;m'!$G$87</definedName>
    <definedName name="rng1993YDecPES00082">[163]GAS!$G$19,[163]GAS!$G$21:$G$22,[163]GAS!$G$26,[163]GAS!$G$32,[163]GAS!$G$35,[163]GAS!$G$39:$G$40,[163]GAS!$G$49</definedName>
    <definedName name="rng1993YDecPES00094">[163]LPG!$G$6,[163]LPG!$G$16,[163]LPG!$G$21,[163]LPG!$G$26,[163]LPG!$G$28,[163]LPG!$G$31:$G$32,[163]LPG!$G$36,[163]LPG!$G$40</definedName>
    <definedName name="rng1993YDecPES00130">[163]row!$G$19:$G$23,[163]row!$G$25,[163]row!$G$36:$G$37,[163]row!$G$40</definedName>
    <definedName name="rng1993YDecPES00148">[163]LatAm!$G$19:$G$23,[163]LatAm!$G$25,[163]LatAm!$G$36:$G$37,[163]LatAm!$G$40</definedName>
    <definedName name="rng1993YDecPES00166">'[163]NAf, MEast'!$G$19:$G$23,'[163]NAf, MEast'!$G$25,'[163]NAf, MEast'!$G$36:$G$37,'[163]NAf, MEast'!$G$40</definedName>
    <definedName name="rng1993YDecPES00234">[163]projections!$G$403,[163]projections!$G$411:$G$415,[163]projections!$G$421:$G$422,[163]projections!$G$425:$G$426,[163]projections!$G$429:$G$431</definedName>
    <definedName name="rng1993YDecPES00235">[163]projections!$G$191:$G$192,[163]projections!$G$194:$G$195,[163]projections!$G$198:$G$203,[163]projections!$G$206:$G$207</definedName>
    <definedName name="rng1993YDecPES00236">[163]projections!$G$124,[163]projections!$G$116,[163]projections!$G$109,[163]projections!$G$88:$G$89,[163]projections!$G$85,[163]projections!$G$81</definedName>
    <definedName name="rng1993YDecPES00237">[163]projections!$G$14,[163]projections!$G$16,[163]projections!$G$18:$G$19,[163]projections!$G$22:$G$23,[163]projections!$G$29,[163]projections!$G$34,[163]projections!$G$43</definedName>
    <definedName name="rng1993YDecPES00257">'[163]group E&amp;P'!$G$172,'[163]group E&amp;P'!$G$175,'[163]group E&amp;P'!$G$178,'[163]group E&amp;P'!$G$183,'[163]group E&amp;P'!$G$193,'[163]group E&amp;P'!$G$195</definedName>
    <definedName name="rng1994YDecFFR00006">[162]projections!$Q$15,[162]projections!$Q$17,[162]projections!$Q$19:$Q$20,[162]projections!$Q$23:$Q$26,[162]projections!$Q$28,[162]projections!$Q$33</definedName>
    <definedName name="rng1994YDecFFR00019">[162]projections!$Q$62:$Q$66,[162]projections!$Q$71,[162]projections!$Q$74,[162]projections!$Q$76:$Q$77</definedName>
    <definedName name="rng1994YDecFFR00032">[162]projections!$Q$103,[162]projections!$Q$107,[162]projections!$Q$110:$Q$111,[162]projections!$Q$113,[162]projections!$Q$130,[162]projections!$Q$139</definedName>
    <definedName name="rng1994YDecFFR00044">[162]projections!$Q$214:$Q$215,[162]projections!$Q$217:$Q$218,[162]projections!$Q$221:$Q$225,[162]projections!$Q$228:$Q$229</definedName>
    <definedName name="rng1994YDecFFR00062">[162]debt!$Q$5:$Q$8,[162]debt!$Q$11:$Q$12,[162]debt!$Q$19,[162]debt!$Q$21,[162]debt!$Q$23,[162]debt!$Q$36:$Q$40</definedName>
    <definedName name="rng1994YDecFFR00071">[162]debt!$Q$51,[162]debt!$Q$68,[162]debt!$Q$73,[162]debt!$Q$77,[162]debt!$Q$81,[162]debt!$Q$85,[162]debt!$Q$89</definedName>
    <definedName name="rng1994YDecFFR00106">[162]chem!$H$7,[162]chem!$H$9,[162]chem!$H$11,[162]chem!$H$17,[162]chem!$H$19,[162]chem!$H$21,[162]chem!$H$24:$H$25,[162]chem!$H$30</definedName>
    <definedName name="rng1994YDecFFR00107">[162]chem!$H$33,[162]chem!$H$35,[162]chem!$H$37,[162]chem!$H$41:$H$42,[162]chem!$H$44:$H$45,[162]chem!$H$49</definedName>
    <definedName name="rng1994YDecFFR00138">'[162]r&amp;m'!$H$22,'[162]r&amp;m'!$H$30:$H$31,'[162]r&amp;m'!$H$36,'[162]r&amp;m'!$H$42:$H$43,'[162]r&amp;m'!$H$46,'[162]r&amp;m'!$H$48,'[162]r&amp;m'!$H$50:$H$51,'[162]r&amp;m'!$H$53,'[162]r&amp;m'!$H$56</definedName>
    <definedName name="rng1994YDecFFR00151">[162]africa!$Q$42:$Q$44,[162]africa!$Q$46,[162]africa!$Q$49,[162]africa!$Q$57:$Q$58,[162]africa!$Q$61</definedName>
    <definedName name="rng1994YDecFFR00164">[162]row!$Q$42:$Q$44,[162]row!$Q$46,[162]row!$Q$49,[162]row!$Q$57:$Q$58,[162]row!$Q$61</definedName>
    <definedName name="rng1994YDecFFR00176">[162]euro!$Q$42:$Q$44,[162]euro!$Q$46,[162]euro!$Q$49,[162]euro!$Q$57:$Q$58,[162]euro!$Q$61</definedName>
    <definedName name="rng1994YDecFFR00198">'[162]group e&amp;p'!$Q$166:$Q$167,'[162]group e&amp;p'!$Q$169,'[162]group e&amp;p'!$Q$172,'[162]group e&amp;p'!$Q$184</definedName>
    <definedName name="rng1994YDecFFR00214">'[162]group e&amp;p'!$Q$202,'[162]group e&amp;p'!$Q$204,'[162]group e&amp;p'!$Q$208,'[162]group e&amp;p'!$Q$209,'[162]group e&amp;p'!$Q$213,'[162]group e&amp;p'!$Q$229:$Q$230</definedName>
    <definedName name="rng1994YDecFFR00228">[162]health!$H$5:$H$6,[162]health!$H$11,[162]health!$H$16,[162]health!$H$18,[162]health!$H$20,[162]health!$H$30:$H$31,[162]health!$H$33:$H$34,[162]health!$H$38,[162]health!$H$50</definedName>
    <definedName name="rng1994YDecLIR00006">[102]debt!$Q$5:$Q$8,[102]debt!$Q$11:$Q$12,[102]debt!$Q$19,[102]debt!$Q$21,[102]debt!$Q$23</definedName>
    <definedName name="rng1994YDecLIR00017">[102]debt!$Q$70,[102]debt!$Q$75,[102]debt!$Q$79,[102]debt!$Q$83,[102]debt!$Q$87,[102]debt!$Q$91</definedName>
    <definedName name="rng1994YDecLIR00023">[102]Projections!$D$16,[102]Projections!$D$19:$D$20,[102]Projections!$D$23:$D$24,[102]Projections!$D$32,[102]Projections!$D$37</definedName>
    <definedName name="rng1994YDecLIR00032">[102]Projections!$D$89,[102]Projections!$D$96:$D$97,[102]Projections!$D$99,[102]Projections!$D$118,[102]Projections!$D$120,[102]Projections!$D$132,[102]Projections!$D$134</definedName>
    <definedName name="rng1994YDecLIR00042">[102]Projections!$D$229:$D$230,[102]Projections!$D$234,[102]Projections!$D$236:$D$240,[102]Projections!$D$243:$D$244,[102]Projections!$D$252</definedName>
    <definedName name="rng1994YDecLIR00048">[102]Other!$D$7,[102]Other!$D$10:$D$11,[102]Other!$D$15,[102]Other!$D$23</definedName>
    <definedName name="rng1994YDecLIR00057">'[102]R&amp;M'!$D$25,'[102]R&amp;M'!$D$34,'[102]R&amp;M'!$D$55,'[102]R&amp;M'!$D$57:$D$58,'[102]R&amp;M'!$D$60,'[102]R&amp;M'!$D$63</definedName>
    <definedName name="rng1994YDecLIR00064">[102]chems!$D$15,[102]chems!$D$23,[102]chems!$D$27,[102]chems!$D$48:$D$49,[102]chems!$D$51:$D$52,[102]chems!$D$56</definedName>
    <definedName name="rng1994YDecLIR00077">'[102]R&amp;M'!$D$45,'[102]R&amp;M'!$D$47</definedName>
    <definedName name="rng1994YDecLIR00084">[102]SNAM!$D$9,[102]SNAM!$D$34,[102]SNAM!$D$37,[102]SNAM!$D$41,[102]SNAM!$D$50,[102]SNAM!$D$58,[102]SNAM!$D$60,[102]SNAM!$D$63</definedName>
    <definedName name="rng1994YDecLIR00103">'[102]groupE&amp;P'!$D$206,'[102]groupE&amp;P'!$D$209,'[102]groupE&amp;P'!$D$210,'[102]groupE&amp;P'!$D$225,'[102]groupE&amp;P'!$D$245,'[102]groupE&amp;P'!$D$247,'[102]groupE&amp;P'!$D$252,'[102]groupE&amp;P'!$D$256</definedName>
    <definedName name="rng1994YDecLIR00110">[102]RoW!$D$33:$D$35,[102]RoW!$D$38:$D$39,[102]RoW!$D$41,[102]RoW!$D$51:$D$52,[102]RoW!$D$54</definedName>
    <definedName name="rng1994YDecLIR00117">'[102]North Sea'!$D$21:$D$23,'[102]North Sea'!$D$26:$D$27,'[102]North Sea'!$D$39:$D$40,'[102]North Sea'!$D$42</definedName>
    <definedName name="rng1994YDecLIR00124">'[102]West Africa'!$D$23:$D$25,'[102]West Africa'!$D$28:$D$29,'[102]West Africa'!$D$31,'[102]West Africa'!$D$41:$D$42,'[102]West Africa'!$D$44</definedName>
    <definedName name="rng1994YDecLIR00131">[102]Italy!$D$15:$D$17,[102]Italy!$D$20:$D$21,[102]Italy!$D$23,[102]Italy!$D$33:$D$34,[102]Italy!$D$36</definedName>
    <definedName name="rng1994YDecLIR00138">'[102]North Africa'!$D$28:$D$30,'[102]North Africa'!$D$33:$D$34,'[102]North Africa'!$D$36,'[102]North Africa'!$D$46:$D$47,'[102]North Africa'!$D$49</definedName>
    <definedName name="rng1994YDecLIR00143">[102]Accounting!$C$5:$C$10,[102]Accounting!$C$13:$C$18</definedName>
    <definedName name="rng1994YDecLIR00146">[102]Accounting!$H$5:$H$10,[102]Accounting!$H$13:$H$18</definedName>
    <definedName name="rng1994YDecLIR00161">[102]assms!$D$7,[102]assms!$D$9</definedName>
    <definedName name="rng1994YDecLIR00176">[102]Oilservice!$D$5,[102]Oilservice!$D$8:$D$9,[102]Oilservice!$D$13,[102]Oilservice!$D$21,[102]Oilservice!$D$24</definedName>
    <definedName name="rng1994YDecPES00017">[163]debt!$Q$89,[163]debt!$Q$85,[163]debt!$Q$81,[163]debt!$Q$77,[163]debt!$Q$73,[163]debt!$Q$68,[163]debt!$Q$36:$Q$40,[163]debt!$Q$51,[163]debt!$Q$5,[163]debt!$Q$6:$Q$8,[163]debt!$Q$11:$Q$12,[163]debt!$Q$19,[163]debt!$Q$21,[163]debt!$Q$23</definedName>
    <definedName name="rng1994YDecPES00047">[163]chems!$H$151,[163]chems!$H$16,[163]chems!$H$22:$H$23,[163]chems!$H$28,[163]chems!$H$38,[163]chems!$H$48:$H$49,[163]chems!$H$56</definedName>
    <definedName name="rng1994YDecPES00065">'[163]r&amp;m'!$H$87,'[163]r&amp;m'!$H$80,'[163]r&amp;m'!$H$78,'[163]r&amp;m'!$H$68,'[163]r&amp;m'!$H$66,'[163]r&amp;m'!$H$25,'[163]r&amp;m'!$H$27,'[163]r&amp;m'!$H$44,'[163]r&amp;m'!$H$52:$H$53</definedName>
    <definedName name="rng1994YDecPES00083">[163]GAS!$H$19,[163]GAS!$H$21:$H$22,[163]GAS!$H$25,[163]GAS!$H$32,[163]GAS!$H$35,[163]GAS!$H$39:$H$40,[163]GAS!$H$49</definedName>
    <definedName name="rng1994YDecPES00095">[163]LPG!$H$6,[163]LPG!$H$16,[163]LPG!$H$21,[163]LPG!$H$26,[163]LPG!$H$28,[163]LPG!$H$31,[163]LPG!$H$32,[163]LPG!$H$36,[163]LPG!$H$40</definedName>
    <definedName name="rng1994YDecPES00113">'[163]group E&amp;P'!$H$211,'[163]group E&amp;P'!$H$213,'[163]group E&amp;P'!$H$217,'[163]group E&amp;P'!$H$221,'[163]group E&amp;P'!$H$265</definedName>
    <definedName name="rng1994YDecPES00131">[163]row!$H$19:$H$23,[163]row!$H$25,[163]row!$H$36:$H$37,[163]row!$H$40</definedName>
    <definedName name="rng1994YDecPES00149">[163]LatAm!$H$19:$H$23,[163]LatAm!$H$25,[163]LatAm!$H$36:$H$37,[163]LatAm!$H$40</definedName>
    <definedName name="rng1994YDecPES00167">'[163]NAf, MEast'!$H$19:$H$23,'[163]NAf, MEast'!$H$25,'[163]NAf, MEast'!$H$36:$H$37,'[163]NAf, MEast'!$H$40</definedName>
    <definedName name="rng1994YDecPES00238">[163]projections!$H$14,[163]projections!$H$16,[163]projections!$H$18:$H$19,[163]projections!$H$22:$H$23,[163]projections!$H$29,[163]projections!$H$34</definedName>
    <definedName name="rng1994YDecPES00239">[163]projections!$H$43,[163]projections!$H$81,[163]projections!$H$85,[163]projections!$H$88:$H$89,[163]projections!$H$109,[163]projections!$H$116,[163]projections!$H$124</definedName>
    <definedName name="rng1994YDecPES00240">[163]projections!$H$191:$H$192,[163]projections!$H$194:$H$195,[163]projections!$H$198:$H$203,[163]projections!$H$206:$H$207</definedName>
    <definedName name="rng1994YDecPES00241">[163]projections!$H$403,[163]projections!$H$411:$H$415,[163]projections!$H$421:$H$422,[163]projections!$H$425:$H$426,[163]projections!$H$429:$H$431</definedName>
    <definedName name="rng1994YDecPES00258">'[163]group E&amp;P'!$H$172,'[163]group E&amp;P'!$H$175,'[163]group E&amp;P'!$H$178,'[163]group E&amp;P'!$H$183,'[163]group E&amp;P'!$H$193,'[163]group E&amp;P'!$H$195</definedName>
    <definedName name="rng1995YDecFFR00007">[162]projections!$R$15,[162]projections!$R$17,[162]projections!$R$19,[162]projections!$R$19:$R$20,[162]projections!$R$23:$R$25,[162]projections!$R$28,[162]projections!$R$33</definedName>
    <definedName name="rng1995YDecFFR00020">[162]projections!$R$62:$R$66,[162]projections!$R$71,[162]projections!$R$74,[162]projections!$R$77,[162]projections!$R$94</definedName>
    <definedName name="rng1995YDecFFR00033">[162]projections!$R$103,[162]projections!$R$107,[162]projections!$R$110:$R$111,[162]projections!$R$113,[162]projections!$R$130,[162]projections!$R$139</definedName>
    <definedName name="rng1995YDecFFR00045">[162]projections!$R$214:$R$215,[162]projections!$R$217:$R$218,[162]projections!$R$221:$R$225,[162]projections!$R$228:$R$229</definedName>
    <definedName name="rng1995YDecFFR00063">[162]debt!$R$5:$R$8,[162]debt!$R$11:$R$12,[162]debt!$R$19,[162]debt!$R$21,[162]debt!$R$23,[162]debt!$R$36:$R$40</definedName>
    <definedName name="rng1995YDecFFR00072">[162]debt!$R$51,[162]debt!$R$68,[162]debt!$R$73,[162]debt!$R$77,[162]debt!$R$81,[162]debt!$R$85,[162]debt!$R$89</definedName>
    <definedName name="rng1995YDecFFR00108">[162]chem!$I$7,[162]chem!$I$9,[162]chem!$I$11,[162]chem!$I$17,[162]chem!$I$19,[162]chem!$I$21,[162]chem!$I$24,[162]chem!$I$30</definedName>
    <definedName name="rng1995YDecFFR00109">[162]chem!$I$33,[162]chem!$I$35,[162]chem!$I$37,[162]chem!$I$41:$I$42,[162]chem!$I$44:$I$45,[162]chem!$I$49</definedName>
    <definedName name="rng1995YDecFFR00139">'[162]r&amp;m'!$I$22,'[162]r&amp;m'!$I$30:$I$31,'[162]r&amp;m'!$I$36,'[162]r&amp;m'!$I$42:$I$43,'[162]r&amp;m'!$I$46,'[162]r&amp;m'!$I$48,'[162]r&amp;m'!$I$50:$I$51,'[162]r&amp;m'!$I$53,'[162]r&amp;m'!$I$56</definedName>
    <definedName name="rng1995YDecFFR00152">[162]africa!$R$42:$R$44,[162]africa!$R$46,[162]africa!$R$49,[162]africa!$R$57:$R$58,[162]africa!$R$61</definedName>
    <definedName name="rng1995YDecFFR00165">[162]row!$R$42:$R$44,[162]row!$R$46,[162]row!$R$57:$R$58,[162]row!$R$61</definedName>
    <definedName name="rng1995YDecFFR00177">[162]euro!$R$42:$R$44,[162]euro!$R$46,[162]euro!$R$49,[162]euro!$R$57:$R$58,[162]euro!$R$61</definedName>
    <definedName name="rng1995YDecFFR00199">'[162]group e&amp;p'!$R$166:$R$167,'[162]group e&amp;p'!$R$169,'[162]group e&amp;p'!$R$172,'[162]group e&amp;p'!$R$184</definedName>
    <definedName name="rng1995YDecFFR00215">'[162]group e&amp;p'!$R$202,'[162]group e&amp;p'!$R$204,'[162]group e&amp;p'!$R$208:$R$209,'[162]group e&amp;p'!$R$213</definedName>
    <definedName name="rng1995YDecFFR00229">[162]health!$I$5:$I$6,[162]health!$I$11,[162]health!$I$16,[162]health!$I$18,[162]health!$I$29:$I$30,[162]health!$I$31,[162]health!$I$33:$I$34,[162]health!$I$38,[162]health!$I$50</definedName>
    <definedName name="rng1995YDecLIR00007">[102]debt!$R$5:$R$8,[102]debt!$R$11:$R$12,[102]debt!$R$19,[102]debt!$R$21,[102]debt!$R$23</definedName>
    <definedName name="rng1995YDecLIR00018">[102]debt!$R$70,[102]debt!$R$75,[102]debt!$R$79,[102]debt!$R$83,[102]debt!$R$87,[102]debt!$R$91</definedName>
    <definedName name="rng1995YDecLIR00024">[102]Projections!$E$16,[102]Projections!$E$19:$E$20,[102]Projections!$E$23:$E$24,[102]Projections!$E$32,[102]Projections!$E$37</definedName>
    <definedName name="rng1995YDecLIR00033">[102]Projections!$E$89,[102]Projections!$E$93,[102]Projections!$E$96:$E$97,[102]Projections!$E$99,[102]Projections!$E$118,[102]Projections!$E$120,[102]Projections!$E$132,[102]Projections!$E$134</definedName>
    <definedName name="rng1995YDecLIR00043">[102]Projections!$E$229:$E$230,[102]Projections!$E$234,[102]Projections!$E$236:$E$240,[102]Projections!$E$243:$E$244,[102]Projections!$E$252</definedName>
    <definedName name="rng1995YDecLIR00052">[102]Other!$E$7,[102]Other!$E$10:$E$11,[102]Other!$E$15,[102]Other!$E$23,[102]Other!$E$26</definedName>
    <definedName name="rng1995YDecLIR00058">'[102]R&amp;M'!$E$25,'[102]R&amp;M'!$E$34,'[102]R&amp;M'!$E$55,'[102]R&amp;M'!$E$57:$E$58,'[102]R&amp;M'!$E$60,'[102]R&amp;M'!$E$63</definedName>
    <definedName name="rng1995YDecLIR00065">[102]chems!$E$15,[102]chems!$E$23,[102]chems!$E$27,[102]chems!$E$48:$E$49,[102]chems!$E$51:$E$52,[102]chems!$E$56</definedName>
    <definedName name="rng1995YDecLIR00078">'[102]R&amp;M'!$E$45,'[102]R&amp;M'!$E$47</definedName>
    <definedName name="rng1995YDecLIR00085">[102]SNAM!$E$9,[102]SNAM!$E$34,[102]SNAM!$E$37,[102]SNAM!$E$41,[102]SNAM!$E$50,[102]SNAM!$E$58,[102]SNAM!$E$60,[102]SNAM!$E$63</definedName>
    <definedName name="rng1995YDecLIR00095">[102]Oilservice!$E$5,[102]Oilservice!$E$8:$E$9,[102]Oilservice!$E$13,[102]Oilservice!$E$21,[102]Oilservice!$E$24</definedName>
    <definedName name="rng1995YDecLIR00104">'[102]groupE&amp;P'!$E$206,'[102]groupE&amp;P'!$E$209:$E$210,'[102]groupE&amp;P'!$E$225,'[102]groupE&amp;P'!$E$245,'[102]groupE&amp;P'!$E$247,'[102]groupE&amp;P'!$E$252,'[102]groupE&amp;P'!$E$256</definedName>
    <definedName name="rng1995YDecLIR00111">[102]RoW!$E$33:$E$35,[102]RoW!$E$38:$E$39,[102]RoW!$E$41,[102]RoW!$E$51:$E$52,[102]RoW!$E$54</definedName>
    <definedName name="rng1995YDecLIR00118">'[102]North Sea'!$E$21:$E$23,'[102]North Sea'!$E$26:$E$27,'[102]North Sea'!$E$39:$E$40,'[102]North Sea'!$E$42</definedName>
    <definedName name="rng1995YDecLIR00125">'[102]West Africa'!$E$23:$E$25,'[102]West Africa'!$E$28:$E$29,'[102]West Africa'!$E$31,'[102]West Africa'!$E$41:$E$42,'[102]West Africa'!$E$44</definedName>
    <definedName name="rng1995YDecLIR00132">[102]Italy!$E$15:$E$17,[102]Italy!$E$20:$E$21,[102]Italy!$E$23,[102]Italy!$E$33:$E$34,[102]Italy!$E$36</definedName>
    <definedName name="rng1995YDecLIR00139">'[102]North Africa'!$E$28:$E$30,'[102]North Africa'!$E$33:$E$34,'[102]North Africa'!$E$36,'[102]North Africa'!$E$46:$E$47,'[102]North Africa'!$E$49</definedName>
    <definedName name="rng1995YDecLIR00144">[102]Accounting!$D$5:$D$10,[102]Accounting!$D$13:$D$18</definedName>
    <definedName name="rng1995YDecLIR00147">[102]Accounting!$I$5:$I$10,[102]Accounting!$I$13:$I$18</definedName>
    <definedName name="rng1995YDecLIR00150">[102]Accounting!$D$62,[102]Accounting!$D$68:$D$74</definedName>
    <definedName name="rng1995YDecLIR00162">[102]assms!$E$7,[102]assms!$E$9</definedName>
    <definedName name="rng1995YDecPES00018">[163]debt!$R$5:$R$8,[163]debt!$R$11:$R$12,[163]debt!$R$19,[163]debt!$R$21,[163]debt!$R$23,[163]debt!$R$36:$R$40,[163]debt!$R$51,[163]debt!$R$68,[163]debt!$R$73,[163]debt!$R$77,[163]debt!$R$81,[163]debt!$R$85,[163]debt!$R$89</definedName>
    <definedName name="rng1995YDecPES00048">[163]chems!$I$16,[163]chems!$I$23,[163]chems!$I$27:$I$28,[163]chems!$I$38,[163]chems!$I$48:$I$49,[163]chems!$I$56,[163]chems!$I$151</definedName>
    <definedName name="rng1995YDecPES00066">'[163]r&amp;m'!$I$25,'[163]r&amp;m'!$I$27,'[163]r&amp;m'!$I$27,'[163]r&amp;m'!$I$44,'[163]r&amp;m'!$I$52,'[163]r&amp;m'!$I$53,'[163]r&amp;m'!$I$66,'[163]r&amp;m'!$I$68,'[163]r&amp;m'!$I$78,'[163]r&amp;m'!$I$80,'[163]r&amp;m'!$I$87</definedName>
    <definedName name="rng1995YDecPES00084">[163]GAS!$I$16,[163]GAS!$I$19,[163]GAS!$I$21,[163]GAS!$I$26,[163]GAS!$I$32,[163]GAS!$I$35,[163]GAS!$I$39:$I$40,[163]GAS!$I$49</definedName>
    <definedName name="rng1995YDecPES00096">[163]LPG!$I$16,[163]LPG!$I$21,[163]LPG!$I$26,[163]LPG!$I$28,[163]LPG!$I$31:$I$32,[163]LPG!$I$36,[163]LPG!$I$40</definedName>
    <definedName name="rng1995YDecPES00114">'[163]group E&amp;P'!$I$211,'[163]group E&amp;P'!$I$213,'[163]group E&amp;P'!$I$217,'[163]group E&amp;P'!$I$221</definedName>
    <definedName name="rng1995YDecPES00132">[163]row!$I$19:$I$23,[163]row!$I$25,[163]row!$I$36:$I$37,[163]row!$I$40</definedName>
    <definedName name="rng1995YDecPES00150">[163]LatAm!$I$19:$I$23,[163]LatAm!$I$25,[163]LatAm!$I$36:$I$37,[163]LatAm!$I$40</definedName>
    <definedName name="rng1995YDecPES00168">'[163]NAf, MEast'!$I$19:$I$23,'[163]NAf, MEast'!$I$25,'[163]NAf, MEast'!$I$36:$I$37,'[163]NAf, MEast'!$I$40</definedName>
    <definedName name="rng1995YDecPES00242">[163]projections!$I$403,[163]projections!$I$411:$I$415,[163]projections!$I$421:$I$422,[163]projections!$I$425:$I$426,[163]projections!$I$429:$I$431</definedName>
    <definedName name="rng1995YDecPES00243">[163]projections!$I$191:$I$192,[163]projections!$I$194:$I$195,[163]projections!$I$198:$I$203,[163]projections!$I$206:$I$207</definedName>
    <definedName name="rng1995YDecPES00244">[163]projections!$I$124,[163]projections!$I$116,[163]projections!$I$109,[163]projections!$I$81,[163]projections!$I$85,[163]projections!$I$88:$I$89</definedName>
    <definedName name="rng1995YDecPES00245">[163]projections!$I$14,[163]projections!$I$16,[163]projections!$I$18:$I$19,[163]projections!$I$22:$I$23,[163]projections!$I$29,[163]projections!$I$34,[163]projections!$I$43</definedName>
    <definedName name="rng1995YDecPES00259">'[163]group E&amp;P'!$I$172,'[163]group E&amp;P'!$I$175,'[163]group E&amp;P'!$I$178,'[163]group E&amp;P'!$I$183,'[163]group E&amp;P'!$I$193,'[163]group E&amp;P'!$I$195</definedName>
    <definedName name="rng1996HJunFFR00235">#REF!,#REF!,#REF!,#REF!,#REF!,#REF!,#REF!,#REF!</definedName>
    <definedName name="rng1996HJunFFR00240">#REF!,#REF!,#REF!</definedName>
    <definedName name="rng1996YDecFFR00008">[162]projections!$S$15,[162]projections!$S$17,[162]projections!$S$19:$S$20,[162]projections!$S$23:$S$25,[162]projections!$S$28:$S$29,[162]projections!$S$33</definedName>
    <definedName name="rng1996YDecFFR00021">[162]projections!$S$62:$S$66,[162]projections!$S$71,[162]projections!$S$74,[162]projections!$S$77</definedName>
    <definedName name="rng1996YDecFFR00034">[162]projections!$S$103,[162]projections!$S$107,[162]projections!$S$110:$S$111,[162]projections!$S$113,[162]projections!$S$130,[162]projections!$S$139</definedName>
    <definedName name="rng1996YDecFFR00046">[162]projections!$S$214:$S$215,[162]projections!$S$217,[162]projections!$S$218,[162]projections!$S$221:$S$225,[162]projections!$S$228:$S$229</definedName>
    <definedName name="rng1996YDecFFR00064">[162]debt!$S$5:$S$8,[162]debt!$S$11:$S$12,[162]debt!$S$19,[162]debt!$S$21,[162]debt!$S$23,[162]debt!$S$36:$S$40</definedName>
    <definedName name="rng1996YDecFFR00073">[162]debt!$S$51,[162]debt!$S$68,[162]debt!$S$73,[162]debt!$S$77,[162]debt!$S$81,[162]debt!$S$85,[162]debt!$S$89</definedName>
    <definedName name="rng1996YDecFFR00110cvt">[164]chem!$J$7,[164]chem!$J$9,[164]chem!$J$9,[164]chem!$J$11,[164]chem!$J$11,[164]chem!$J$17,[164]chem!$J$17,[164]chem!$J$19,[164]chem!$J$21,[164]chem!$J$24,[164]chem!$J$30,[164]chem!$J$30,[164]chem!$J$33,[164]chem!$J$35,[164]chem!$J$37,[164]chem!$J$41,[164]chem!$J$41:$J$42,[164]chem!$J$44:$J$45,[164]chem!$J$49</definedName>
    <definedName name="rng1996YDecFFR00140">'[162]r&amp;m'!$J$22,'[162]r&amp;m'!$J$30:$J$31,'[162]r&amp;m'!$J$36,'[162]r&amp;m'!$J$42:$J$43,'[162]r&amp;m'!$J$46,'[162]r&amp;m'!$J$48,'[162]r&amp;m'!$J$50:$J$51,'[162]r&amp;m'!$J$53,'[162]r&amp;m'!$J$56</definedName>
    <definedName name="rng1996YDecFFR00153">[162]africa!$S$42:$S$44,[162]africa!$S$46,[162]africa!$S$49,[162]africa!$S$57:$S$58,[162]africa!$S$61</definedName>
    <definedName name="rng1996YDecFFR00166">[162]row!$S$42:$S$44,[162]row!$S$46,[162]row!$S$58,[162]row!$S$57,[162]row!$S$61</definedName>
    <definedName name="rng1996YDecFFR00178">[162]euro!$S$42:$S$44,[162]euro!$S$46,[162]euro!$S$49,[162]euro!$S$57:$S$58,[162]euro!$S$61</definedName>
    <definedName name="rng1996YDecFFR00200">'[162]group e&amp;p'!$S$166:$S$167,'[162]group e&amp;p'!$S$169,'[162]group e&amp;p'!$S$171,'[162]group e&amp;p'!$S$172,'[162]group e&amp;p'!$S$184</definedName>
    <definedName name="rng1996YDecFFR00216">'[162]group e&amp;p'!$S$202,'[162]group e&amp;p'!$S$204,'[162]group e&amp;p'!$S$208:$S$209,'[162]group e&amp;p'!$S$213</definedName>
    <definedName name="rng1996YDecFFR00230">[162]health!$J$5:$J$6,[162]health!$J$11,[162]health!$J$16,[162]health!$J$18,[162]health!$J$30:$J$31,[162]health!$J$33:$J$34,[162]health!$J$38,[162]health!$J$50</definedName>
    <definedName name="rng1996YDecLIR00008">[102]debt!$S$5:$S$8,[102]debt!$S$11:$S$12,[102]debt!$S$19,[102]debt!$S$21,[102]debt!$S$23</definedName>
    <definedName name="rng1996YDecLIR00019">[102]debt!$S$70,[102]debt!$S$75,[102]debt!$S$79,[102]debt!$S$83,[102]debt!$S$87,[102]debt!$S$91</definedName>
    <definedName name="rng1996YDecLIR00025">[102]Projections!$F$16,[102]Projections!$F$19:$F$20,[102]Projections!$F$23:$F$24,[102]Projections!$F$32,[102]Projections!$F$37</definedName>
    <definedName name="rng1996YDecLIR00034">[102]Projections!$F$89,[102]Projections!$F$93,[102]Projections!$F$96:$F$97,[102]Projections!$F$99,[102]Projections!$F$118,[102]Projections!$F$120,[102]Projections!$F$132,[102]Projections!$F$134</definedName>
    <definedName name="rng1996YDecLIR00044">[102]Projections!$F$229:$F$230,[102]Projections!$F$234,[102]Projections!$F$236:$F$240,[102]Projections!$F$243:$F$244</definedName>
    <definedName name="rng1996YDecLIR00053">[102]Other!$F$7,[102]Other!$F$10:$F$11,[102]Other!$F$15,[102]Other!$F$23,[102]Other!$F$26</definedName>
    <definedName name="rng1996YDecLIR00059">'[102]R&amp;M'!$F$25,'[102]R&amp;M'!$F$34,'[102]R&amp;M'!$F$55,'[102]R&amp;M'!$F$57:$F$58,'[102]R&amp;M'!$F$60,'[102]R&amp;M'!$F$63</definedName>
    <definedName name="rng1996YDecLIR00066">[102]chems!$F$15,[102]chems!$F$23,[102]chems!$F$27,[102]chems!$F$48:$F$49,[102]chems!$F$51:$F$52,[102]chems!$F$56</definedName>
    <definedName name="rng1996YDecLIR00079">'[102]R&amp;M'!$F$45,'[102]R&amp;M'!$F$47</definedName>
    <definedName name="rng1996YDecLIR00086">[102]SNAM!$F$9,[102]SNAM!$F$34,[102]SNAM!$F$37,[102]SNAM!$F$41,[102]SNAM!$F$50,[102]SNAM!$F$58,[102]SNAM!$F$60,[102]SNAM!$F$63</definedName>
    <definedName name="rng1996YDecLIR00096">[102]Oilservice!$F$5,[102]Oilservice!$F$8:$F$9,[102]Oilservice!$F$13,[102]Oilservice!$F$21,[102]Oilservice!$F$24</definedName>
    <definedName name="rng1996YDecLIR00105">'[102]groupE&amp;P'!$F$206,'[102]groupE&amp;P'!$F$209:$F$210,'[102]groupE&amp;P'!$F$225,'[102]groupE&amp;P'!$F$245,'[102]groupE&amp;P'!$F$247,'[102]groupE&amp;P'!$F$252,'[102]groupE&amp;P'!$F$256</definedName>
    <definedName name="rng1996YDecLIR00112">[102]RoW!$F$33:$F$35,[102]RoW!$F$38:$F$39,[102]RoW!$F$41,[102]RoW!$F$51:$F$52,[102]RoW!$F$54</definedName>
    <definedName name="rng1996YDecLIR00119">'[102]North Sea'!$F$21:$F$23,'[102]North Sea'!$F$26:$F$27,'[102]North Sea'!$F$39:$F$40,'[102]North Sea'!$F$42</definedName>
    <definedName name="rng1996YDecLIR00126">'[102]West Africa'!$F$23:$F$25,'[102]West Africa'!$F$28:$F$29,'[102]West Africa'!$F$31,'[102]West Africa'!$F$41:$F$42,'[102]West Africa'!$F$44</definedName>
    <definedName name="rng1996YDecLIR00133">[102]Italy!$F$15:$F$17,[102]Italy!$F$20:$F$21,[102]Italy!$F$23,[102]Italy!$F$33:$F$34,[102]Italy!$F$36</definedName>
    <definedName name="rng1996YDecLIR00140">'[102]North Africa'!$F$28:$F$30,'[102]North Africa'!$F$33:$F$34,'[102]North Africa'!$F$36,'[102]North Africa'!$F$46:$F$47,'[102]North Africa'!$F$49</definedName>
    <definedName name="rng1996YDecLIR00145">[102]Accounting!$E$5:$E$10,[102]Accounting!$E$13:$E$18</definedName>
    <definedName name="rng1996YDecLIR00148">[102]Accounting!$J$5:$J$10,[102]Accounting!$J$13:$J$18</definedName>
    <definedName name="rng1996YDecLIR00151">[102]Accounting!$E$68:$E$74,[102]Accounting!$E$79:$E$85,[102]Accounting!$E$89:$E$95</definedName>
    <definedName name="rng1996YDecLIR00163">[102]assms!$F$7,[102]assms!$F$9</definedName>
    <definedName name="rng1996YDecPES00019">[163]debt!$S$89,[163]debt!$S$85,[163]debt!$S$81,[163]debt!$S$77,[163]debt!$S$73,[163]debt!$S$68,[163]debt!$S$36:$S$40,[163]debt!$S$51,[163]debt!$S$5:$S$8,[163]debt!$S$11:$S$12,[163]debt!$S$19,[163]debt!$S$21,[163]debt!$S$23</definedName>
    <definedName name="rng1996YDecPES00049">[163]chems!$J$151,[163]chems!$J$16,[163]chems!$J$23,[163]chems!$J$27:$J$28,[163]chems!$J$38,[163]chems!$J$48:$J$49,[163]chems!$J$56</definedName>
    <definedName name="rng1996YDecPES00067">'[163]r&amp;m'!$J$87,'[163]r&amp;m'!$J$80,'[163]r&amp;m'!$J$78,'[163]r&amp;m'!$J$68,'[163]r&amp;m'!$J$66,'[163]r&amp;m'!$J$25,'[163]r&amp;m'!$J$27,'[163]r&amp;m'!$J$42,'[163]r&amp;m'!$J$44,'[163]r&amp;m'!$J$52,'[163]r&amp;m'!$J$53</definedName>
    <definedName name="rng1996YDecPES00085">[163]GAS!$J$16,[163]GAS!$J$19,[163]GAS!$J$21,[163]GAS!$J$26,[163]GAS!$J$32,[163]GAS!$J$35,[163]GAS!$J$39:$J$40,[163]GAS!$J$49</definedName>
    <definedName name="rng1996YDecPES00097">[163]LPG!$J$16,[163]LPG!$J$21,[163]LPG!$J$26,[163]LPG!$J$28,[163]LPG!$J$31:$J$32,[163]LPG!$J$36,[163]LPG!$J$40</definedName>
    <definedName name="rng1996YDecPES00115">'[163]group E&amp;P'!$J$211,'[163]group E&amp;P'!$J$213,'[163]group E&amp;P'!$J$217,'[163]group E&amp;P'!$J$221,'[163]group E&amp;P'!$J$265</definedName>
    <definedName name="rng1996YDecPES00133">[163]row!$J$19:$J$23,[163]row!$J$25,[163]row!$J$36:$J$37,[163]row!$J$40</definedName>
    <definedName name="rng1996YDecPES00151">[163]LatAm!$J$19:$J$23,[163]LatAm!$J$25,[163]LatAm!$J$36:$J$37,[163]LatAm!$J$40</definedName>
    <definedName name="rng1996YDecPES00169">'[163]NAf, MEast'!$J$19:$J$23,'[163]NAf, MEast'!$J$25,'[163]NAf, MEast'!$J$36:$J$37,'[163]NAf, MEast'!$J$40</definedName>
    <definedName name="rng1996YDecPES00246">[163]projections!$J$14,[163]projections!$J$16,[163]projections!$J$18:$J$19,[163]projections!$J$22:$J$23,[163]projections!$J$23,[163]projections!$J$22,[163]projections!$J$29,[163]projections!$J$34,[163]projections!$J$43</definedName>
    <definedName name="rng1996YDecPES00247">[163]projections!$J$81,[163]projections!$J$85,[163]projections!$J$88:$J$89,[163]projections!$J$109,[163]projections!$J$116,[163]projections!$J$124</definedName>
    <definedName name="rng1996YDecPES00248">[163]projections!$J$191:$J$192,[163]projections!$J$194:$J$195,[163]projections!$J$198:$J$203,[163]projections!$J$206:$J$207</definedName>
    <definedName name="rng1996YDecPES00249">[163]projections!$J$403,[163]projections!$J$412,[163]projections!$J$411,[163]projections!$J$413,[163]projections!$J$413,[163]projections!$J$414:$J$415,[163]projections!$J$421:$J$422,[163]projections!$J$425:$J$426,[163]projections!$J$429:$J$431</definedName>
    <definedName name="rng1996YDecPES00260">'[163]group E&amp;P'!$J$172,'[163]group E&amp;P'!$J$175,'[163]group E&amp;P'!$J$178,'[163]group E&amp;P'!$J$183,'[163]group E&amp;P'!$J$193,'[163]group E&amp;P'!$J$195</definedName>
    <definedName name="rng1997HJunFFR00236">#REF!,#REF!,#REF!,#REF!,#REF!,#REF!,#REF!,#REF!</definedName>
    <definedName name="rng1997HJunFFR00239">#REF!,#REF!,#REF!</definedName>
    <definedName name="rng1997YDecFFR00009">[162]projections!$T$15,[162]projections!$T$19:$T$20,[162]projections!$T$23:$T$25,[162]projections!$T$28:$T$29,[162]projections!$T$33</definedName>
    <definedName name="rng1997YDecFFR00022">[162]projections!$T$62:$T$66,[162]projections!$T$71,[162]projections!$T$74</definedName>
    <definedName name="rng1997YDecFFR00035">[162]projections!$T$103,[162]projections!$T$107,[162]projections!$T$110:$T$111,[162]projections!$T$113,[162]projections!$T$130,[162]projections!$T$139</definedName>
    <definedName name="rng1997YDecFFR00047">[162]projections!$T$214,[162]projections!$T$215,[162]projections!$T$217:$T$218,[162]projections!$T$221:$T$225,[162]projections!$T$228:$T$229</definedName>
    <definedName name="rng1997YDecFFR00065">[162]debt!$T$5:$T$8,[162]debt!$T$11:$T$12,[162]debt!$T$19,[162]debt!$T$21,[162]debt!$T$23,[162]debt!$T$36:$T$40</definedName>
    <definedName name="rng1997YDecFFR00074">[162]debt!$T$51,[162]debt!$T$68,[162]debt!$T$73,[162]debt!$T$77,[162]debt!$T$81,[162]debt!$T$85,[162]debt!$T$89</definedName>
    <definedName name="rng1997YDecFFR00111">[162]chem!$K$7,[162]chem!$K$9,[162]chem!$K$11,[162]chem!$K$17,[162]chem!$K$19,[162]chem!$K$21,[162]chem!$K$24,[162]chem!$K$30,[162]chem!$K$33,[162]chem!$K$35,[162]chem!$K$37,[162]chem!$K$41,[162]chem!$K$44:$K$45,[162]chem!$K$49</definedName>
    <definedName name="rng1997YDecFFR00141">'[162]r&amp;m'!$K$22,'[162]r&amp;m'!$K$30:$K$31,'[162]r&amp;m'!$K$36,'[162]r&amp;m'!$K$36,'[162]r&amp;m'!$K$42:$K$43,'[162]r&amp;m'!$K$46,'[162]r&amp;m'!$K$48,'[162]r&amp;m'!$K$50:$K$51,'[162]r&amp;m'!$K$53,'[162]r&amp;m'!$K$56</definedName>
    <definedName name="rng1997YDecFFR00154">[162]africa!$T$42:$T$44,[162]africa!$T$46,[162]africa!$T$46,[162]africa!$T$49,[162]africa!$T$57:$T$58,[162]africa!$T$61</definedName>
    <definedName name="rng1997YDecFFR00167">[162]row!$T$42:$T$44,[162]row!$T$46,[162]row!$T$49,[162]row!$T$57:$T$58,[162]row!$T$61</definedName>
    <definedName name="rng1997YDecFFR00179">[162]euro!$T$42:$T$44,[162]euro!$T$46,[162]euro!$T$49,[162]euro!$T$57:$T$58,[162]euro!$T$61</definedName>
    <definedName name="rng1997YDecFFR00201">'[162]group e&amp;p'!$T$166:$T$167,'[162]group e&amp;p'!$T$169,'[162]group e&amp;p'!$T$172,'[162]group e&amp;p'!$T$184</definedName>
    <definedName name="rng1997YDecFFR00217">'[162]group e&amp;p'!$T$202,'[162]group e&amp;p'!$T$204,'[162]group e&amp;p'!$T$208:$T$209,'[162]group e&amp;p'!$T$213</definedName>
    <definedName name="rng1997YDecFFR00231">[162]health!$K$5:$K$6,[162]health!$K$11,[162]health!$K$16,[162]health!$K$18,[162]health!$K$20,[162]health!$K$31,[162]health!$K$30,[162]health!$K$33:$K$34,[162]health!$K$38,[162]health!$K$50</definedName>
    <definedName name="rng1997YDecLIR00009">[102]debt!$T$5:$T$8,[102]debt!$T$11:$T$12,[102]debt!$T$19,[102]debt!$T$21,[102]debt!$T$23</definedName>
    <definedName name="rng1997YDecLIR00020">[102]debt!$T$70,[102]debt!$T$75,[102]debt!$T$79,[102]debt!$T$83,[102]debt!$T$87,[102]debt!$T$91</definedName>
    <definedName name="rng1997YDecLIR00026">[102]Projections!$G$16,[102]Projections!$G$19:$G$20,[102]Projections!$G$23:$G$24,[102]Projections!$G$31:$G$32,[102]Projections!$G$37</definedName>
    <definedName name="rng1997YDecLIR00035">[102]Projections!$G$89,[102]Projections!$G$93,[102]Projections!$G$96:$G$97,[102]Projections!$G$99,[102]Projections!$G$118,[102]Projections!$G$120,[102]Projections!$G$132,[102]Projections!$G$134</definedName>
    <definedName name="rng1997YDecLIR00045">[102]Projections!$G$229:$G$230,[102]Projections!$G$234,[102]Projections!$G$236:$G$240,[102]Projections!$G$243:$G$244</definedName>
    <definedName name="rng1997YDecLIR00054">[102]Other!$G$7,[102]Other!$G$10:$G$11,[102]Other!$G$15,[102]Other!$G$23</definedName>
    <definedName name="rng1997YDecLIR00060">'[102]R&amp;M'!$G$25,'[102]R&amp;M'!$G$34,'[102]R&amp;M'!$G$55,'[102]R&amp;M'!$G$57:$G$58,'[102]R&amp;M'!$G$60,'[102]R&amp;M'!$G$63</definedName>
    <definedName name="rng1997YDecLIR00067">[102]chems!$G$15,[102]chems!$G$23,[102]chems!$G$48,[102]chems!$G$51:$G$52,[102]chems!$G$56</definedName>
    <definedName name="rng1997YDecLIR00080">'[102]R&amp;M'!$G$45,'[102]R&amp;M'!$G$47</definedName>
    <definedName name="rng1997YDecLIR00087">[102]SNAM!$G$9,[102]SNAM!$G$34,[102]SNAM!$G$37,[102]SNAM!$G$41,[102]SNAM!$G$50,[102]SNAM!$G$58,[102]SNAM!$G$60,[102]SNAM!$G$63</definedName>
    <definedName name="rng1997YDecLIR00097">[102]Oilservice!$G$5,[102]Oilservice!$G$8:$G$9,[102]Oilservice!$G$13,[102]Oilservice!$G$21,[102]Oilservice!$G$24</definedName>
    <definedName name="rng1997YDecLIR00106">'[102]groupE&amp;P'!$G$206,'[102]groupE&amp;P'!$G$209:$G$210,'[102]groupE&amp;P'!$G$225,'[102]groupE&amp;P'!$G$245,'[102]groupE&amp;P'!$G$247,'[102]groupE&amp;P'!$G$252,'[102]groupE&amp;P'!$G$256</definedName>
    <definedName name="rng1997YDecLIR00113">[102]RoW!$G$33:$G$35,[102]RoW!$G$38:$G$39,[102]RoW!$G$41,[102]RoW!$G$51:$G$52,[102]RoW!$G$54</definedName>
    <definedName name="rng1997YDecLIR00120">'[102]North Sea'!$G$21:$G$23,'[102]North Sea'!$G$26:$G$27,'[102]North Sea'!$G$39:$G$40,'[102]North Sea'!$G$42</definedName>
    <definedName name="rng1997YDecLIR00127">'[102]West Africa'!$G$23:$G$25,'[102]West Africa'!$G$28:$G$29,'[102]West Africa'!$G$31,'[102]West Africa'!$G$41:$G$42,'[102]West Africa'!$G$44</definedName>
    <definedName name="rng1997YDecLIR00134">[102]Italy!$G$15:$G$17,[102]Italy!$G$20:$G$21,[102]Italy!$G$23,[102]Italy!$G$33:$G$34,[102]Italy!$G$36</definedName>
    <definedName name="rng1997YDecLIR00141">'[102]North Africa'!$G$28:$G$30,'[102]North Africa'!$G$33:$G$34,'[102]North Africa'!$G$36,'[102]North Africa'!$G$46:$G$47,'[102]North Africa'!$G$49</definedName>
    <definedName name="rng1997YDecLIR00164">[102]assms!$G$7,[102]assms!$G$9</definedName>
    <definedName name="rng1997YDecPES00020">[163]debt!$T$5:$T$8,[163]debt!$T$11:$T$12,[163]debt!$T$19,[163]debt!$T$21,[163]debt!$T$23,[163]debt!$T$36:$T$40,[163]debt!$T$51,[163]debt!$T$68,[163]debt!$T$73,[163]debt!$T$77,[163]debt!$T$81,[163]debt!$T$85,[163]debt!$T$89</definedName>
    <definedName name="rng1997YDecPES00050">[163]chems!$K$16,[163]chems!$K$23,[163]chems!$K$23,[163]chems!$K$23,[163]chems!$K$27:$K$28,[163]chems!$K$38,[163]chems!$K$48:$K$49,[163]chems!$K$56,[163]chems!$K$151</definedName>
    <definedName name="rng1997YDecPES00068">'[163]r&amp;m'!$K$25,'[163]r&amp;m'!$K$27,'[163]r&amp;m'!$K$42,'[163]r&amp;m'!$K$44,'[163]r&amp;m'!$K$52,'[163]r&amp;m'!$K$53,'[163]r&amp;m'!$K$66,'[163]r&amp;m'!$K$68,'[163]r&amp;m'!$K$78,'[163]r&amp;m'!$K$80,'[163]r&amp;m'!$K$87</definedName>
    <definedName name="rng1997YDecPES00086">[163]GAS!$K$16,[163]GAS!$K$19,[163]GAS!$K$26,[163]GAS!$K$32,[163]GAS!$K$35,[163]GAS!$K$39:$K$40,[163]GAS!$K$49</definedName>
    <definedName name="rng1997YDecPES00098">[163]LPG!$K$16,[163]LPG!$K$21,[163]LPG!$K$26,[163]LPG!$K$28,[163]LPG!$K$31:$K$32,[163]LPG!$K$36,[163]LPG!$K$40</definedName>
    <definedName name="rng1997YDecPES00116">'[163]group E&amp;P'!$K$211,'[163]group E&amp;P'!$K$213,'[163]group E&amp;P'!$K$217,'[163]group E&amp;P'!$K$221</definedName>
    <definedName name="rng1997YDecPES00134">[163]row!$K$19:$K$23,[163]row!$K$25,[163]row!$K$36:$K$37,[163]row!$K$40</definedName>
    <definedName name="rng1997YDecPES00152">[163]LatAm!$K$19:$K$23,[163]LatAm!$K$25,[163]LatAm!$K$36:$K$37,[163]LatAm!$K$40</definedName>
    <definedName name="rng1997YDecPES00170">'[163]NAf, MEast'!$K$19:$K$23,'[163]NAf, MEast'!$K$25,'[163]NAf, MEast'!$K$36:$K$37,'[163]NAf, MEast'!$K$40</definedName>
    <definedName name="rng1997YDecPES00250">[163]projections!$K$403,[163]projections!$K$411:$K$415,[163]projections!$K$421:$K$422,[163]projections!$K$425:$K$426,[163]projections!$K$429:$K$431</definedName>
    <definedName name="rng1997YDecPES00251">[163]projections!$K$191:$K$192,[163]projections!$K$194:$K$195,[163]projections!$K$198:$K$203,[163]projections!$K$206:$K$207</definedName>
    <definedName name="rng1997YDecPES00252">[163]projections!$K$124,[163]projections!$K$116,[163]projections!$K$109,[163]projections!$K$71,[163]projections!$K$81,[163]projections!$K$85,[163]projections!$K$88:$K$89</definedName>
    <definedName name="rng1997YDecPES00253">[163]projections!$K$43,[163]projections!$K$34,[163]projections!$K$29,[163]projections!$K$22:$K$23,[163]projections!$K$18:$K$19,[163]projections!$K$16,[163]projections!$K$14</definedName>
    <definedName name="rng1997YDecPES00261">'[163]group E&amp;P'!$K$172,'[163]group E&amp;P'!$K$175,'[163]group E&amp;P'!$K$178,'[163]group E&amp;P'!$K$183,'[163]group E&amp;P'!$K$193,'[163]group E&amp;P'!$K$195</definedName>
    <definedName name="rng1998HJunFFR00237">#REF!,#REF!,#REF!,#REF!,#REF!,#REF!,#REF!,#REF!</definedName>
    <definedName name="rng1998HJunFFR00238">#REF!,#REF!,#REF!</definedName>
    <definedName name="rng1998YDecFFR00010">[162]projections!$U$15,[162]projections!$U$19,[162]projections!$U$25,[162]projections!$U$28</definedName>
    <definedName name="rng1998YDecFFR00023">[162]projections!$U$62,[162]projections!$U$66,[162]projections!$U$71</definedName>
    <definedName name="rng1998YDecFFR00036">[162]projections!$U$103,[162]projections!$U$124,[162]projections!$U$130,[162]projections!$U$138</definedName>
    <definedName name="rng1998YDecFFR00112">[162]chem!$L$23,[162]chem!$L$35,[162]chem!$L$37,[162]chem!$L$49</definedName>
    <definedName name="rng1998YDecFFR00142">'[162]r&amp;m'!$L$29,'[162]r&amp;m'!$L$36,'[162]r&amp;m'!$L$42:$L$43,'[162]r&amp;m'!$L$46,'[162]r&amp;m'!$L$56</definedName>
    <definedName name="rng1998YDecFFR00155">[162]africa!$U$57:$U$58,[162]africa!$U$61</definedName>
    <definedName name="rng1998YDecFFR00168">[162]row!$U$57:$U$58,[162]row!$U$61</definedName>
    <definedName name="rng1998YDecFFR00180">[162]euro!$U$57:$U$58,[162]euro!$U$61</definedName>
    <definedName name="rng1998YDecFFR00232">[162]health!$L$5,[162]health!$L$7,[162]health!$L$11,[162]health!$L$18,[162]health!$L$20,[162]health!$L$50</definedName>
    <definedName name="rng1998YDecLIR00027">[102]Projections!$H$16,[102]Projections!$H$19,[102]Projections!$H$20,[102]Projections!$H$36</definedName>
    <definedName name="rng1998YDecLIR00036">[102]Projections!$H$89,[102]Projections!$H$118:$H$119,[102]Projections!$H$132:$H$133</definedName>
    <definedName name="rng1998YDecLIR00061">'[102]R&amp;M'!$H$33,'[102]R&amp;M'!$H$47,'[102]R&amp;M'!$H$63,'[102]R&amp;M'!$H$45</definedName>
    <definedName name="rng1998YDecLIR00068">[102]chems!$H$38,[102]chems!$H$48,[102]chems!$H$56</definedName>
    <definedName name="rng1998YDecLIR00088">[102]SNAM!$H$50,[102]SNAM!$H$63</definedName>
    <definedName name="rng1998YDecLIR00114">[102]RoW!$H$51:$H$52,[102]RoW!$H$54</definedName>
    <definedName name="rng1998YDecLIR00121">'[102]North Sea'!$H$39:$H$40,'[102]North Sea'!$H$42</definedName>
    <definedName name="rng1998YDecLIR00128">'[102]West Africa'!$H$41:$H$42,'[102]West Africa'!$H$44</definedName>
    <definedName name="rng1998YDecLIR00135">[102]Italy!$H$21,[102]Italy!$H$33:$H$34,[102]Italy!$H$36</definedName>
    <definedName name="rng1998YDecLIR00142">'[102]North Africa'!$H$46:$H$47,'[102]North Africa'!$H$49</definedName>
    <definedName name="rng1998YDecPES00033">[163]projections!$L$14,[163]projections!$L$16,[163]projections!$L$18,[163]projections!$L$19,[163]projections!$L$34,[163]projections!$L$42,[163]projections!$L$71,[163]projections!$L$81,[163]projections!$L$108,[163]projections!$L$115,[163]projections!$L$117,[163]projections!$L$124</definedName>
    <definedName name="rng1998YDecPES00051">[163]chems!$L$38,[163]chems!$L$48,[163]chems!$L$56</definedName>
    <definedName name="rng1998YDecPES00069">'[163]r&amp;m'!$L$40:$L$41,'[163]r&amp;m'!$L$43,'[163]r&amp;m'!$L$47,'[163]r&amp;m'!$L$53,'[163]r&amp;m'!$L$63,'[163]r&amp;m'!$L$66,'[163]r&amp;m'!$L$68</definedName>
    <definedName name="rng1998YDecPES00087">[163]GAS!$L$26,[163]GAS!$L$35</definedName>
    <definedName name="rng1998YDecPES00099">[163]LPG!$L$7,[163]LPG!$L$21,[163]LPG!$L$26,[163]LPG!$L$28</definedName>
    <definedName name="rng1998YDecPES00117">'[163]group E&amp;P'!$L$166,'[163]group E&amp;P'!$L$168,'[163]group E&amp;P'!$L$183,'[163]group E&amp;P'!$L$192,'[163]group E&amp;P'!$L$195,'[163]group E&amp;P'!$L$265</definedName>
    <definedName name="rng1998YDecPES00135">[163]row!$L$36:$L$37,[163]row!$L$40</definedName>
    <definedName name="rng1998YDecPES00153">[163]LatAm!$L$36:$L$37,[163]LatAm!$L$40</definedName>
    <definedName name="rng1998YDecPES00171">'[163]NAf, MEast'!$L$36:$L$37,'[163]NAf, MEast'!$L$40</definedName>
    <definedName name="rng1999YDecFFR00011">[162]projections!$V$15,[162]projections!$V$19,[162]projections!$V$25,[162]projections!$V$28</definedName>
    <definedName name="rng1999YDecFFR00024">[162]projections!$V$62,[162]projections!$V$66,[162]projections!$V$71</definedName>
    <definedName name="rng1999YDecFFR00037">[162]projections!$V$103,[162]projections!$V$124,[162]projections!$V$130,[162]projections!$V$138</definedName>
    <definedName name="rng1999YDecFFR00113">[162]chem!$M$23,[162]chem!$M$35,[162]chem!$M$37,[162]chem!$M$49</definedName>
    <definedName name="rng1999YDecFFR00143">'[162]r&amp;m'!$M$29,'[162]r&amp;m'!$M$36,'[162]r&amp;m'!$M$42:$M$43,'[162]r&amp;m'!$M$46,'[162]r&amp;m'!$M$56</definedName>
    <definedName name="rng1999YDecFFR00156">[162]africa!$V$57:$V$58,[162]africa!$V$61</definedName>
    <definedName name="rng1999YDecFFR00169">[162]row!$V$57:$V$58,[162]row!$V$61</definedName>
    <definedName name="rng1999YDecFFR00181">[162]euro!$V$57:$V$58,[162]euro!$V$61</definedName>
    <definedName name="rng1999YDecFFR00233">[162]health!$M$5,[162]health!$M$7,[162]health!$M$11,[162]health!$M$18,[162]health!$M$20,[162]health!$M$50</definedName>
    <definedName name="rng1999YDecLIR00089">[102]SNAM!$I$50,[102]SNAM!$I$63</definedName>
    <definedName name="rng1999YDecPES00034">[163]projections!$M$14,[163]projections!$M$18,[163]projections!$M$19,[163]projections!$M$34,[163]projections!$M$42,[163]projections!$M$71,[163]projections!$M$81,[163]projections!$M$108,[163]projections!$M$115,[163]projections!$M$117,[163]projections!$M$124</definedName>
    <definedName name="rng1999YDecPES00052">[163]chems!$M$38,[163]chems!$M$48,[163]chems!$M$56</definedName>
    <definedName name="rng1999YDecPES00070">'[163]r&amp;m'!$M$41,'[163]r&amp;m'!$M$43,'[163]r&amp;m'!$M$53,'[163]r&amp;m'!$M$63,'[163]r&amp;m'!$M$66,'[163]r&amp;m'!$M$68</definedName>
    <definedName name="rng1999YDecPES00100">[163]LPG!$M$7,[163]LPG!$M$21,[163]LPG!$M$26,[163]LPG!$M$28</definedName>
    <definedName name="rng1999YDecPES00118">'[163]group E&amp;P'!$M$265,'[163]group E&amp;P'!$M$166,'[163]group E&amp;P'!$M$168,'[163]group E&amp;P'!$M$183,'[163]group E&amp;P'!$M$192,'[163]group E&amp;P'!$M$195</definedName>
    <definedName name="rng1999YDecPES00136">[163]row!$M$36:$M$37,[163]row!$M$40</definedName>
    <definedName name="rng1999YDecPES00154">[163]LatAm!$M$36:$M$37,[163]LatAm!$M$40</definedName>
    <definedName name="rng1999YDecPES00172">'[163]NAf, MEast'!$M$36:$M$37,'[163]NAf, MEast'!$M$40</definedName>
    <definedName name="rng2000YDecFFR00012">[162]projections!$W$15,[162]projections!$W$19,[162]projections!$W$25,[162]projections!$W$28</definedName>
    <definedName name="rng2000YDecFFR00025">[162]projections!$W$62,[162]projections!$W$66,[162]projections!$W$71</definedName>
    <definedName name="rng2000YDecFFR00038">[162]projections!$W$103,[162]projections!$W$124,[162]projections!$W$130,[162]projections!$W$138</definedName>
    <definedName name="rng2000YDecFFR00114">[162]chem!$N$23,[162]chem!$N$35,[162]chem!$N$37,[162]chem!$N$49</definedName>
    <definedName name="rng2000YDecFFR00144">'[162]r&amp;m'!$N$29,'[162]r&amp;m'!$N$42:$N$43,'[162]r&amp;m'!$N$46,'[162]r&amp;m'!$N$56</definedName>
    <definedName name="rng2000YDecFFR00157">[162]africa!$W$57:$W$58,[162]africa!$W$61</definedName>
    <definedName name="rng2000YDecFFR00170">[162]row!$W$57:$W$58,[162]row!$W$61</definedName>
    <definedName name="rng2000YDecFFR00182">[162]euro!$W$57:$W$58,[162]euro!$W$61</definedName>
    <definedName name="rng2000YDecLIR00090">[102]SNAM!$J$50,[102]SNAM!$J$63</definedName>
    <definedName name="rng2000YDecPES00035">[163]projections!$N$14,[163]projections!$N$18:$N$19,[163]projections!$N$42,[163]projections!$N$71,[163]projections!$N$81,[163]projections!$N$108,[163]projections!$N$115,[163]projections!$N$117,[163]projections!$N$124</definedName>
    <definedName name="rng2000YDecPES00053">[163]chems!$N$38,[163]chems!$N$48,[163]chems!$N$56</definedName>
    <definedName name="rng2000YDecPES00071">'[163]r&amp;m'!$N$41,'[163]r&amp;m'!$N$43,'[163]r&amp;m'!$N$53,'[163]r&amp;m'!$N$63,'[163]r&amp;m'!$N$66,'[163]r&amp;m'!$N$68</definedName>
    <definedName name="rng2000YDecPES00101">[163]LPG!$N$21,[163]LPG!$N$26,[163]LPG!$N$28</definedName>
    <definedName name="rng2000YDecPES00119">'[163]group E&amp;P'!$N$166,'[163]group E&amp;P'!$N$168,'[163]group E&amp;P'!$N$183,'[163]group E&amp;P'!$N$192,'[163]group E&amp;P'!$N$192,'[163]group E&amp;P'!$N$195,'[163]group E&amp;P'!$N$265</definedName>
    <definedName name="rng2000YDecPES00137">[163]row!$N$36:$N$37,[163]row!$N$40</definedName>
    <definedName name="rng2000YDecPES00155">[163]LatAm!$N$36:$N$37,[163]LatAm!$N$40</definedName>
    <definedName name="rng2000YDecPES00173">'[163]NAf, MEast'!$N$36:$N$37,'[163]NAf, MEast'!$N$40</definedName>
    <definedName name="rng2001YDecFFR00013">[162]projections!$X$15,[162]projections!$X$19,[162]projections!$X$25,[162]projections!$X$28</definedName>
    <definedName name="rng2001YDecFFR00026">[162]projections!$X$62,[162]projections!$X$66,[162]projections!$X$71</definedName>
    <definedName name="rng2001YDecFFR00115">[162]chem!$O$23,[162]chem!$O$35,[162]chem!$O$37,[162]chem!$O$49</definedName>
    <definedName name="rng2001YDecFFR00145">'[162]r&amp;m'!$O$29,'[162]r&amp;m'!$O$42:$O$43,'[162]r&amp;m'!$O$46,'[162]r&amp;m'!$O$56</definedName>
    <definedName name="rng2001YDecFFR00158">[162]africa!$X$57:$X$58,[162]africa!$X$61,[162]africa!$X$61</definedName>
    <definedName name="rng2001YDecLIR00091">[102]SNAM!$K$50,[102]SNAM!$K$63</definedName>
    <definedName name="rng2001YDecPES00036">[163]projections!$O$14,[163]projections!$O$18,[163]projections!$O$19,[163]projections!$O$42,[163]projections!$O$71,[163]projections!$O$81,[163]projections!$O$108,[163]projections!$O$115,[163]projections!$O$117,[163]projections!$O$124</definedName>
    <definedName name="rng2001YDecPES00054">[163]chems!$O$38,[163]chems!$O$48,[163]chems!$O$56</definedName>
    <definedName name="rng2001YDecPES00072">'[163]r&amp;m'!$O$41,'[163]r&amp;m'!$O$43,'[163]r&amp;m'!$O$53,'[163]r&amp;m'!$O$63,'[163]r&amp;m'!$O$66,'[163]r&amp;m'!$O$68</definedName>
    <definedName name="rng2001YDecPES00102">[163]LPG!$O$21,[163]LPG!$O$26,[163]LPG!$O$28</definedName>
    <definedName name="rng2001YDecPES00120">'[163]group E&amp;P'!$O$166,'[163]group E&amp;P'!$O$168,'[163]group E&amp;P'!$O$183,'[163]group E&amp;P'!$O$192,'[163]group E&amp;P'!$O$192,'[163]group E&amp;P'!$O$195,'[163]group E&amp;P'!$O$265</definedName>
    <definedName name="rng2001YDecPES00138">[163]row!$O$36:$O$37,[163]row!$O$40</definedName>
    <definedName name="rng2001YDecPES00156">[163]LatAm!$O$36:$O$37,[163]LatAm!$O$40</definedName>
    <definedName name="rng2001YDecPES00174">'[163]NAf, MEast'!$O$36:$O$37,'[163]NAf, MEast'!$O$40</definedName>
    <definedName name="rng2002YDecPES00037">[163]projections!$P$14,[163]projections!$P$18,[163]projections!$P$19,[163]projections!$P$42,[163]projections!$P$71,[163]projections!$P$81,[163]projections!$P$108,[163]projections!$P$115,[163]projections!$P$117,[163]projections!$P$124</definedName>
    <definedName name="rng2002YDecPES00055">[163]chems!$P$38,[163]chems!$P$48,[163]chems!$P$56</definedName>
    <definedName name="rng2002YDecPES00073">'[163]r&amp;m'!$P$41,'[163]r&amp;m'!$P$43,'[163]r&amp;m'!$P$53,'[163]r&amp;m'!$P$63,'[163]r&amp;m'!$P$66,'[163]r&amp;m'!$P$68</definedName>
    <definedName name="rng2002YDecPES00103">[163]LPG!$P$21,[163]LPG!$P$26,[163]LPG!$P$28</definedName>
    <definedName name="rng2002YDecPES00121">'[163]group E&amp;P'!$P$265,'[163]group E&amp;P'!$P$166,'[163]group E&amp;P'!$P$168,'[163]group E&amp;P'!$P$183,'[163]group E&amp;P'!$P$192,'[163]group E&amp;P'!$P$195</definedName>
    <definedName name="rng2002YDecPES00139">[163]row!$P$36:$P$37,[163]row!$P$40</definedName>
    <definedName name="rng2002YDecPES00157">[163]LatAm!$P$36:$P$37,[163]LatAm!$P$40</definedName>
    <definedName name="rng2002YDecPES00175">'[163]NAf, MEast'!$P$36:$P$37,'[163]NAf, MEast'!$P$40</definedName>
    <definedName name="rng2003YDecPES00038">[163]projections!$Q$14,[163]projections!$Q$18,[163]projections!$Q$19,[163]projections!$Q$42,[163]projections!$Q$71,[163]projections!$Q$81,[163]projections!$Q$108,[163]projections!$Q$115,[163]projections!$Q$117,[163]projections!$Q$124</definedName>
    <definedName name="rng2003YDecPES00056">[163]chems!$Q$38,[163]chems!$Q$48,[163]chems!$Q$56</definedName>
    <definedName name="rng2003YDecPES00074">'[163]r&amp;m'!$Q$41,'[163]r&amp;m'!$Q$43,'[163]r&amp;m'!$Q$53,'[163]r&amp;m'!$Q$63,'[163]r&amp;m'!$Q$66,'[163]r&amp;m'!$Q$68</definedName>
    <definedName name="rng2003YDecPES00104">[163]LPG!$Q$21,[163]LPG!$Q$26,[163]LPG!$Q$28</definedName>
    <definedName name="rng2003YDecPES00122">'[163]group E&amp;P'!$Q$166,'[163]group E&amp;P'!$Q$168,'[163]group E&amp;P'!$Q$183,'[163]group E&amp;P'!$Q$183,'[163]group E&amp;P'!$Q$192,'[163]group E&amp;P'!$Q$195,'[163]group E&amp;P'!$Q$265</definedName>
    <definedName name="rng2003YDecPES00140">[163]row!$Q$36:$Q$37,[163]row!$Q$40</definedName>
    <definedName name="rng2003YDecPES00158">[163]LatAm!$Q$36:$Q$37,[163]LatAm!$Q$40</definedName>
    <definedName name="rng2003YDecPES00176">'[163]NAf, MEast'!$Q$36:$Q$37,'[163]NAf, MEast'!$Q$40</definedName>
    <definedName name="rng2004YDecPES00039">[163]projections!$R$14,[163]projections!$R$18,[163]projections!$R$19,[163]projections!$R$42,[163]projections!$R$71,[163]projections!$R$81,[163]projections!$R$108,[163]projections!$R$115,[163]projections!$R$117,[163]projections!$R$124</definedName>
    <definedName name="rng2004YDecPES00057">[163]chems!$R$38,[163]chems!$R$48,[163]chems!$R$56</definedName>
    <definedName name="rng2004YDecPES00075">'[163]r&amp;m'!$R$41,'[163]r&amp;m'!$R$43,'[163]r&amp;m'!$R$53,'[163]r&amp;m'!$R$63,'[163]r&amp;m'!$R$66,'[163]r&amp;m'!$R$68</definedName>
    <definedName name="rng2004YDecPES00105">[163]LPG!$R$21,[163]LPG!$R$26,[163]LPG!$R$28</definedName>
    <definedName name="rng2004YDecPES00123">'[163]group E&amp;P'!$R$166,'[163]group E&amp;P'!$R$168,'[163]group E&amp;P'!$R$183,'[163]group E&amp;P'!$R$192,'[163]group E&amp;P'!$R$195,'[163]group E&amp;P'!$R$195,'[163]group E&amp;P'!$R$265</definedName>
    <definedName name="rng2004YDecPES00141">[163]row!$R$36:$R$37,[163]row!$R$40</definedName>
    <definedName name="rng2004YDecPES00159">[163]LatAm!$R$36:$R$37,[163]LatAm!$R$40</definedName>
    <definedName name="rng2004YDecPES00177">'[163]NAf, MEast'!$R$36:$R$37,'[163]NAf, MEast'!$R$40</definedName>
    <definedName name="rng2005YDecPES00040">[163]projections!$S$14,[163]projections!$S$18,[163]projections!$S$19,[163]projections!$S$42,[163]projections!$S$71,[163]projections!$S$81,[163]projections!$S$108,[163]projections!$S$115,[163]projections!$S$117,[163]projections!$S$124</definedName>
    <definedName name="rng2005YDecPES00058">[163]chems!$S$38,[163]chems!$S$48,[163]chems!$S$56</definedName>
    <definedName name="rng2005YDecPES00076">'[163]r&amp;m'!$S$41,'[163]r&amp;m'!$S$43,'[163]r&amp;m'!$S$53,'[163]r&amp;m'!$S$63,'[163]r&amp;m'!$S$66,'[163]r&amp;m'!$S$68</definedName>
    <definedName name="rng2005YDecPES00106">[163]LPG!$S$21,[163]LPG!$S$26,[163]LPG!$S$28</definedName>
    <definedName name="rng2005YDecPES00124">'[163]group E&amp;P'!$S$265,'[163]group E&amp;P'!$S$166,'[163]group E&amp;P'!$S$168,'[163]group E&amp;P'!$S$183,'[163]group E&amp;P'!$S$192,'[163]group E&amp;P'!$S$195,'[163]group E&amp;P'!$S$195</definedName>
    <definedName name="rng2005YDecPES00142">[163]row!$S$36:$S$37,[163]row!$S$40</definedName>
    <definedName name="rng2005YDecPES00160">[163]LatAm!$S$36:$S$37,[163]LatAm!$S$40</definedName>
    <definedName name="rng2005YDecPES00178">'[163]NAf, MEast'!$S$36:$S$37,'[163]NAf, MEast'!$S$40</definedName>
    <definedName name="rns">#REF!</definedName>
    <definedName name="ROAA">#REF!</definedName>
    <definedName name="ROACE">#REF!</definedName>
    <definedName name="ROAE">#REF!</definedName>
    <definedName name="ROCE">#REF!</definedName>
    <definedName name="ROE">'[79]New Microsoft Excel Worksheet'!$D$167</definedName>
    <definedName name="roic">'[79]Aladdin Macro1'!$X$542:$BA$589</definedName>
    <definedName name="ROIC_DCF">[97]Sheet1!$C$44:$BZ$44</definedName>
    <definedName name="roic_print">'[79]Aladdin Macro1'!$V$543</definedName>
    <definedName name="roic_wacc">[40]Template!$D$334:$O$334</definedName>
    <definedName name="ROICF">'[79]Aladdin Macro1'!$X$493</definedName>
    <definedName name="ROICYEARS">'[79]Aladdin Macro1'!$AD$584</definedName>
    <definedName name="rolgkrotr4ijlt">#N/A</definedName>
    <definedName name="RORIC__3_yr_rolling">[97]Sheet1!$C$88:$BZ$88</definedName>
    <definedName name="rot">#REF!</definedName>
    <definedName name="Rowend">[79]EVA1!$D$82</definedName>
    <definedName name="Rows">'[80]PE charts 2007'!$Q$7</definedName>
    <definedName name="royalty">[40]Template!$D$84:$O$84</definedName>
    <definedName name="royalty93">'[7]model by field'!#REF!</definedName>
    <definedName name="royalty94">'[7]model by field'!#REF!</definedName>
    <definedName name="RPRATIO">[8]Operations!#REF!</definedName>
    <definedName name="rr" localSheetId="25" hidden="1">[97]Sheet2!#REF!</definedName>
    <definedName name="rr">#N/A</definedName>
    <definedName name="rre">#REF!</definedName>
    <definedName name="RRQuantity">'[47]Feb ''12'!$I$4:$I$48</definedName>
    <definedName name="RRQuantity_3">'[47]March ''12'!$I$4:$I$41</definedName>
    <definedName name="RRROIC">'[79]Aladdin Macro1'!$X$545</definedName>
    <definedName name="rrrrrrrrrrrrr">#REF!</definedName>
    <definedName name="rs" localSheetId="25">'[165]Dem-HH'!$I$13</definedName>
    <definedName name="RS">#REF!</definedName>
    <definedName name="rsss">'[28]Balance Sheet _ VIPL'!#REF!</definedName>
    <definedName name="RT">'[1]COAT&amp;WRAP-QIOT-#3'!#REF!</definedName>
    <definedName name="rtery" hidden="1">#REF!</definedName>
    <definedName name="RTREE">'[79]Aladdin Macro1'!$V$543</definedName>
    <definedName name="rtreta" hidden="1">#REF!</definedName>
    <definedName name="rtrtawret" hidden="1">#REF!,#REF!</definedName>
    <definedName name="rus">#REF!</definedName>
    <definedName name="rwc">#REF!</definedName>
    <definedName name="rwt">#REF!</definedName>
    <definedName name="ryrtr" hidden="1">#REF!</definedName>
    <definedName name="ryteuyr" hidden="1">#REF!</definedName>
    <definedName name="s" localSheetId="25">[166]Interface!$B$29</definedName>
    <definedName name="S">#REF!</definedName>
    <definedName name="S_Adjust_GT">'[45]TB P&amp;L'!#REF!</definedName>
    <definedName name="S_AJE_Tot_GT">'[45]TB P&amp;L'!#REF!</definedName>
    <definedName name="S_CY_Beg_GT">'[45]TB P&amp;L'!#REF!</definedName>
    <definedName name="S_CY_End_GT">'[45]TB P&amp;L'!#REF!</definedName>
    <definedName name="S_Diff_Amt">'[45]TB BS'!#REF!</definedName>
    <definedName name="S_Diff_Pct">'[45]TB BS'!#REF!</definedName>
    <definedName name="S_Holding">#REF!</definedName>
    <definedName name="S_PY_End_GT">'[45]TB P&amp;L'!#REF!</definedName>
    <definedName name="S_RJE_Tot_GT">'[45]TB P&amp;L'!#REF!</definedName>
    <definedName name="S_T_obligations_under_cap_leases">[97]Sheet1!$C$55:$AU$55</definedName>
    <definedName name="SA">[167]DETAILS!$AN$11:$BE$13</definedName>
    <definedName name="sad">#REF!</definedName>
    <definedName name="sadasdsadsadsad">#N/A</definedName>
    <definedName name="saf">#REF!</definedName>
    <definedName name="saini">#REF!</definedName>
    <definedName name="sal">#REF!</definedName>
    <definedName name="Sales">[97]Sheet3!#REF!</definedName>
    <definedName name="Sales_growth">[97]Sheet1!$C$140:$AU$140</definedName>
    <definedName name="Sales_growth_avg">#REF!</definedName>
    <definedName name="SALES_Y1999D">#REF!</definedName>
    <definedName name="SALES_Y2000D">#REF!</definedName>
    <definedName name="SALES_Y2001D">#REF!</definedName>
    <definedName name="SALES_Y2002D">#REF!</definedName>
    <definedName name="SALES_Y2003D">#REF!</definedName>
    <definedName name="SALES_Y2004D">#REF!</definedName>
    <definedName name="SALES_Y2005D">#REF!</definedName>
    <definedName name="sales00">'[7]model by field'!#REF!</definedName>
    <definedName name="sales01">'[7]model by field'!#REF!</definedName>
    <definedName name="sales1">#REF!</definedName>
    <definedName name="sales2">#REF!</definedName>
    <definedName name="sales3">#REF!</definedName>
    <definedName name="sales4">#REF!</definedName>
    <definedName name="sales93">'[7]model by field'!#REF!</definedName>
    <definedName name="sales94">'[7]model by field'!#REF!</definedName>
    <definedName name="sales95">'[7]model by field'!#REF!</definedName>
    <definedName name="sales96">'[7]model by field'!#REF!</definedName>
    <definedName name="sales97">'[7]model by field'!#REF!</definedName>
    <definedName name="sales98">'[7]model by field'!#REF!</definedName>
    <definedName name="sales99">'[7]model by field'!#REF!</definedName>
    <definedName name="SaleUnit" hidden="1">[79]Debt!$K$156:$Y$156,[79]Debt!$K$174:$Y$174,[79]Debt!$K$192:$Y$192,[79]Debt!$K$210:$Y$210,[79]Debt!$K$228:$Y$228,[79]Debt!$K$246:$Y$246,[79]Debt!$K$264:$Y$264,[79]Debt!$K$282:$Y$282</definedName>
    <definedName name="SaleValue" hidden="1">[79]Debt!$K$159:$Y$159,[79]Debt!$K$177:$Y$177,[79]Debt!$K$195:$Y$195,[79]Debt!$K$213:$Y$213,[79]Debt!$K$231:$Y$231,[79]Debt!$K$249:$Y$249,[79]Debt!$K$267:$Y$267,[79]Debt!$K$285:$Y$285</definedName>
    <definedName name="SAPBEXdnldView" hidden="1">"3SB8LZCV0XHZU35V9QQ6GS6J7"</definedName>
    <definedName name="SAPBEXhrIndnt" hidden="1">"Wide"</definedName>
    <definedName name="SAPBEXsysID" hidden="1">"BP1"</definedName>
    <definedName name="SAPsysID" hidden="1">"708C5W7SBKP804JT78WJ0JNKI"</definedName>
    <definedName name="SAPwbID" hidden="1">"ARS"</definedName>
    <definedName name="sas">#REF!</definedName>
    <definedName name="SAVE">'[7]IEA_02-99'!#REF!</definedName>
    <definedName name="SB">[151]IBASE!$AH$7:$AL$14</definedName>
    <definedName name="sc" localSheetId="25">'[168]Users Authorisations'!#REF!</definedName>
    <definedName name="SC">#REF!</definedName>
    <definedName name="SCENTER">[79]bajaj_copeland!$B$1:$P$166</definedName>
    <definedName name="SCH">[2]BSPL!$A$113:$D$160</definedName>
    <definedName name="Sch4to5A">#REF!</definedName>
    <definedName name="Sch6to7">#REF!</definedName>
    <definedName name="Sch8A">#REF!</definedName>
    <definedName name="Sch8B">#REF!</definedName>
    <definedName name="SCHDF">[29]SCHDF1!$A$11:$G$245</definedName>
    <definedName name="Sched_Pay">#REF!</definedName>
    <definedName name="Schedule">'[112]DDETABLE '!$E$5</definedName>
    <definedName name="Scheduled_Extra_Payments">#REF!</definedName>
    <definedName name="Scheduled_Interest_Rate">#REF!</definedName>
    <definedName name="Scheduled_Monthly_Payment">#REF!</definedName>
    <definedName name="Schroder_exceptionals">#REF!</definedName>
    <definedName name="SD">#N/A</definedName>
    <definedName name="sdf">'[5]TUBE Positions'!#REF!</definedName>
    <definedName name="sdfg" hidden="1">[16]Cash2!$J$16:$J$36</definedName>
    <definedName name="sdfsf">#REF!</definedName>
    <definedName name="sds" hidden="1">{"Print Summary",#N/A,FALSE,"Bal_Graphs";"Print Summary",#N/A,FALSE,"DCF";"Print Summary",#N/A,FALSE,"Graphs";"Print Summary",#N/A,FALSE,"Summary"}</definedName>
    <definedName name="SDSFD" hidden="1">#REF!</definedName>
    <definedName name="SEC">[169]Sheet1!$B$2:$C$73</definedName>
    <definedName name="SECOAL" localSheetId="0">#REF!</definedName>
    <definedName name="SECOAL">#REF!</definedName>
    <definedName name="secsplit">"Chart 3"</definedName>
    <definedName name="sector">#REF!</definedName>
    <definedName name="Segment1_income">[41]NOPAT_VDF!$C$5:$AZ$5</definedName>
    <definedName name="Segment1_income_DCF">[41]DCF_VDF!$C$6:$BZ$6</definedName>
    <definedName name="Segment1_income_fore">#REF!</definedName>
    <definedName name="Segment1_income_growth_fore">#REF!</definedName>
    <definedName name="Segment2_income">[41]NOPAT_VDF!$C$6:$AZ$6</definedName>
    <definedName name="Segment2_income_DCF">[41]DCF_VDF!$C$7:$BZ$7</definedName>
    <definedName name="Segment2_income_fore">#REF!</definedName>
    <definedName name="Segment2_income_growth_fore">#REF!</definedName>
    <definedName name="SEKHAR">#REF!</definedName>
    <definedName name="Sensitivity">#REF!</definedName>
    <definedName name="Sensitivity_in_dollars">#REF!</definedName>
    <definedName name="Sensitivity_in_pounds">#REF!</definedName>
    <definedName name="SEOREP" localSheetId="0">#REF!</definedName>
    <definedName name="SEOREP">#REF!</definedName>
    <definedName name="SEREPORT" localSheetId="0">#REF!</definedName>
    <definedName name="SEREPORT">#REF!</definedName>
    <definedName name="Setup">'[112]DDETABLE '!$AC$2</definedName>
    <definedName name="sFormat">'[112]DDETABLE '!$AQ$4</definedName>
    <definedName name="sFreq">'[112]DDETABLE '!$AQ$5</definedName>
    <definedName name="sfsfsdf" hidden="1">#REF!</definedName>
    <definedName name="SG_A">'[79]Aladdin Macro1'!$AV$554</definedName>
    <definedName name="sg_asean5">[77]Weights!$M$12</definedName>
    <definedName name="sg_asia">[77]Weights!$J$12</definedName>
    <definedName name="sg_nie">[77]Weights!$K$12</definedName>
    <definedName name="SGA">[41]NOPAT_VDF!$C$12:$AE$12</definedName>
    <definedName name="sga_expenses">[40]Template!$D$79:$O$79</definedName>
    <definedName name="SGA_fore">#REF!</definedName>
    <definedName name="SGA_growth">[41]NOPAT_VDF!#REF!</definedName>
    <definedName name="SGA_growth_avg">#REF!</definedName>
    <definedName name="SGA_growth_fore">#REF!</definedName>
    <definedName name="SGA_margin">[97]Sheet1!$C$114:$AU$114</definedName>
    <definedName name="SGA_margin_fore">#REF!</definedName>
    <definedName name="shah" hidden="1">#REF!</definedName>
    <definedName name="SHAHEEN" hidden="1">#REF!</definedName>
    <definedName name="Share_Data">#REF!</definedName>
    <definedName name="Share_issues">#REF!</definedName>
    <definedName name="share_premium">[40]Template!$D$220:$O$220</definedName>
    <definedName name="SHARE_PRICE">[170]Broadway!#REF!</definedName>
    <definedName name="SHARED_FORMULA_0">#N/A</definedName>
    <definedName name="SHARED_FORMULA_1">#N/A</definedName>
    <definedName name="SHARED_FORMULA_2">#N/A</definedName>
    <definedName name="SHARED_FORMULA_3">#N/A</definedName>
    <definedName name="SHARED_FORMULA_4">#N/A</definedName>
    <definedName name="Shareholder_value">[97]Sheet1!$C$36:$AZ$36</definedName>
    <definedName name="Shareholder_Value_EVA">[97]Sheet1!$C$61:$BZ$61</definedName>
    <definedName name="shareholders_equity">[40]Template!$D$226:$O$226</definedName>
    <definedName name="Shareholders_Funds">#REF!</definedName>
    <definedName name="SHARES">#REF!</definedName>
    <definedName name="Shares_DCF">[41]DCF_VDF!$C$37:$AZ$37</definedName>
    <definedName name="Shares_fore">#REF!</definedName>
    <definedName name="Shares_growth">[41]NOPAT_VDF!$M$151:$Q$151</definedName>
    <definedName name="Shares_growth_fore">#REF!</definedName>
    <definedName name="Shares_Out_1q99">'[99]Inc-Yr Summary'!$X$48</definedName>
    <definedName name="Shares_repurchase_liability">'[41]Invested capital_VDF'!#REF!</definedName>
    <definedName name="sharry1">#REF!</definedName>
    <definedName name="sharry2">#REF!</definedName>
    <definedName name="sheet2" localSheetId="0">[90]SAPfile!$AF$24:$AM$160</definedName>
    <definedName name="sheet2">[90]SAPfile!$AF$24:$AM$160</definedName>
    <definedName name="shft1">[95]SUMMERY!$P$1</definedName>
    <definedName name="shftI" localSheetId="0">[171]SUMMERY!$P$1</definedName>
    <definedName name="shftI">[172]SUMMERY!$P$1</definedName>
    <definedName name="SHIP">[79]Customers!$D$290:$D$466</definedName>
    <definedName name="Short_term_debt">#REF!</definedName>
    <definedName name="Short_term_liabilities">#REF!</definedName>
    <definedName name="shortname">#REF!</definedName>
    <definedName name="ShowDetails">'[112]DDETABLE '!$AH$13</definedName>
    <definedName name="shrs93">'[7]model by field'!#REF!</definedName>
    <definedName name="shrs94">'[7]model by field'!#REF!</definedName>
    <definedName name="siding">'[47]Feb ''12'!$C$4:$C$48</definedName>
    <definedName name="siding_3">'[47]March ''12'!$C$4:$C$41</definedName>
    <definedName name="singrpt">[160]Consolidated!#REF!</definedName>
    <definedName name="sj">#REF!</definedName>
    <definedName name="skave">#REF!</definedName>
    <definedName name="skdaily">#REF!</definedName>
    <definedName name="sksum">#REF!</definedName>
    <definedName name="SNAP">[10]Financials!$G$1308</definedName>
    <definedName name="Solv">[101]FinancialsNew!#REF!</definedName>
    <definedName name="solver_lin" hidden="1">0</definedName>
    <definedName name="solver_num" hidden="1">0</definedName>
    <definedName name="solver_typ" hidden="1">3</definedName>
    <definedName name="solver_val" hidden="1">0.1076</definedName>
    <definedName name="SORT">#REF!</definedName>
    <definedName name="SORT_AREA">'[173]DI-ESTI'!$A$8:$R$489</definedName>
    <definedName name="sources00">'[7]model by field'!#REF!</definedName>
    <definedName name="sources01">'[7]model by field'!#REF!</definedName>
    <definedName name="sources93">'[7]model by field'!#REF!</definedName>
    <definedName name="sources94">'[7]model by field'!#REF!</definedName>
    <definedName name="sources95">'[7]model by field'!#REF!</definedName>
    <definedName name="sources96">'[7]model by field'!#REF!</definedName>
    <definedName name="sources97">'[7]model by field'!#REF!</definedName>
    <definedName name="sources98">'[7]model by field'!#REF!</definedName>
    <definedName name="sources99">'[7]model by field'!#REF!</definedName>
    <definedName name="SP" localSheetId="25">[79]Financials!$A$461:$V$556</definedName>
    <definedName name="SP">'[1]PNT-QUOT-#3'!#REF!</definedName>
    <definedName name="SpecialPrice" hidden="1">'[75]BLD-SCH  (2)'!#REF!</definedName>
    <definedName name="Spread_on_debt">#REF!</definedName>
    <definedName name="sps">#REF!</definedName>
    <definedName name="ss" localSheetId="25">[97]Sheet1!#REF!</definedName>
    <definedName name="ss">#N/A</definedName>
    <definedName name="ssdfsf">#REF!</definedName>
    <definedName name="sss">[97]Sheet1!#REF!</definedName>
    <definedName name="ＳＳＳ">#N/A</definedName>
    <definedName name="ssss222322">#REF!</definedName>
    <definedName name="sssss">[97]Sheet1!#REF!</definedName>
    <definedName name="ST_debt">[97]Sheet1!$C$54:$AE$54</definedName>
    <definedName name="st_debt_foreign">[40]Template!$D$158:$O$158</definedName>
    <definedName name="ST_debt_growth_fore">#REF!</definedName>
    <definedName name="st_debt_lease_financing">[40]Template!$D$202:$O$202</definedName>
    <definedName name="sTable">'[112]DDETABLE '!$AJ$2:$AQ$11</definedName>
    <definedName name="Staightline_charge">[97]Sheet1!$C$29:$AU$29</definedName>
    <definedName name="Standard">'[55](Do not delete)'!$B$1:$B$65</definedName>
    <definedName name="Standard_FS">#REF!</definedName>
    <definedName name="Start">[79]EVA1!$D$77</definedName>
    <definedName name="START_DETAIL">[79]Mico!$B$29</definedName>
    <definedName name="START_HEADER">[79]Mico!$B$2</definedName>
    <definedName name="Start_year">#REF!</definedName>
    <definedName name="StartPosition">#REF!</definedName>
    <definedName name="STATE" localSheetId="25">[174]DATA!$A$16:$A$51</definedName>
    <definedName name="State">'[75]BLD-SCH  (2)'!$E$27</definedName>
    <definedName name="state_mktsh">[79]EVA1!$L$1:$AM$22</definedName>
    <definedName name="States" localSheetId="25">[130]Lists!$A$16:$A$50</definedName>
    <definedName name="States">[130]Lists!$A$16:$A$50</definedName>
    <definedName name="Status">'[55](Do not delete)'!$C$1:$C$3</definedName>
    <definedName name="statutory_rate_of_tax">[40]Template!$D$394:$O$394</definedName>
    <definedName name="stbp" hidden="1">#REF!,#REF!,#REF!</definedName>
    <definedName name="StDebtDmy" hidden="1">[79]Book2!$A$57:$IV$57,[79]Book2!$A$103:$IV$103,[79]Book2!$A$149:$IV$149,[79]Book2!$A$197:$IV$197,[79]Book2!$A$242:$IV$242</definedName>
    <definedName name="Stock_price">[97]Sheet1!$B$9</definedName>
    <definedName name="Stock_price_close">[97]Sheet1!$C$54:$AZ$54</definedName>
    <definedName name="Stock_price_high">[97]Sheet1!$C$27:$AY$27</definedName>
    <definedName name="Stock_price_low">[97]Sheet1!$C$28:$AY$28</definedName>
    <definedName name="STOCKOP">'[79]Aladdin Macro1'!$C$431</definedName>
    <definedName name="sTopic">'[112]DDETABLE '!$AQ$3</definedName>
    <definedName name="STORY">'[79]#REF'!#REF!</definedName>
    <definedName name="stype">#REF!</definedName>
    <definedName name="SUB">#REF!</definedName>
    <definedName name="SUBCUR">[29]SCHDF1!$A$310:$E$401</definedName>
    <definedName name="subsector">#REF!</definedName>
    <definedName name="SuccessRate">[82]PetroConsultants!$D$5:$D$106</definedName>
    <definedName name="sum">'[63]teo model'!#REF!</definedName>
    <definedName name="SUMMARY">#REF!</definedName>
    <definedName name="Summary_1">[97]Sheet1!$F$1:$F$65536</definedName>
    <definedName name="Summary_1991">[97]Sheet1!$C$25:$C$99</definedName>
    <definedName name="Summary_1992">[97]Sheet1!$D$25:$D$99</definedName>
    <definedName name="Summary_1993">[97]Sheet1!$E$25:$E$99</definedName>
    <definedName name="Summary_1994">[97]Sheet1!$F$25:$F$99</definedName>
    <definedName name="Summary_1995">[97]Sheet1!$G$25:$G$99</definedName>
    <definedName name="Summary_1996">[97]Sheet1!$H$25:$H$99</definedName>
    <definedName name="Summary_1997">[97]Sheet1!$I$25:$I$99</definedName>
    <definedName name="Summary_2">[97]Sheet1!$E$1:$E$65536</definedName>
    <definedName name="Summary_3">[97]Sheet1!$D$1:$D$65536</definedName>
    <definedName name="Summary_4">[97]Sheet1!$C$1:$C$65536</definedName>
    <definedName name="Summary_Date">#REF!</definedName>
    <definedName name="Summary_EY1">[97]Sheet1!$H$1:$H$65536</definedName>
    <definedName name="Summary_EY2">[97]Sheet1!$I$1:$I$65536</definedName>
    <definedName name="Summary_P">[97]Sheet1!$G$1:$G$65536</definedName>
    <definedName name="SUMMOD">#REF!</definedName>
    <definedName name="SUP_CALC">'[79]Aladdin Macro1'!$C$380:$L$413</definedName>
    <definedName name="Surplus_deficit">#REF!</definedName>
    <definedName name="svc0">[175]BSPL!$A$655:$D$692</definedName>
    <definedName name="swa">#REF!</definedName>
    <definedName name="swl">#REF!</definedName>
    <definedName name="sws">#REF!</definedName>
    <definedName name="SXF">#REF!</definedName>
    <definedName name="sYesNo">'[112]DDETABLE '!$AQ$2</definedName>
    <definedName name="t">#REF!</definedName>
    <definedName name="TA">#REF!</definedName>
    <definedName name="TAB">'[63]teo model'!#REF!</definedName>
    <definedName name="Tabela">'[176]ASME B 36.10 M'!$D$3:$W$48</definedName>
    <definedName name="Table">#REF!</definedName>
    <definedName name="TABLE_BUYS_SELLS">OFFSET('[80]Table_buys and sells'!#REF!,0,-3,COUNT('[80]Table_buys and sells'!#REF!)+1,6)</definedName>
    <definedName name="Table_x__Implied_Valuation_ranges_for_Hoechst_Group__1998_valuation_base">'[60]Sum of Parts'!$AG$594:$AK$701</definedName>
    <definedName name="table1" localSheetId="25">#REF!</definedName>
    <definedName name="table1">'[6]SPT vs PHI'!$E$2:$F$47</definedName>
    <definedName name="table2">#REF!</definedName>
    <definedName name="table3">#REF!</definedName>
    <definedName name="TableBS">#REF!</definedName>
    <definedName name="TableBSA">#REF!</definedName>
    <definedName name="TableCF">#REF!</definedName>
    <definedName name="TableE">#REF!</definedName>
    <definedName name="TableEPB">#REF!</definedName>
    <definedName name="TableFCF">#REF!</definedName>
    <definedName name="TableName">'[112]DDETABLE '!$E$6</definedName>
    <definedName name="tamlossactualmonth">[62]u1!$GK$67:$GP$470</definedName>
    <definedName name="tamlosses">[62]u1!$I$67:$GI$500</definedName>
    <definedName name="Tangible_Fixed_Assets">#REF!</definedName>
    <definedName name="target">#REF!</definedName>
    <definedName name="Target_debt_to_capital">#REF!</definedName>
    <definedName name="Tax">#REF!</definedName>
    <definedName name="Tax_benefit_from_interest">[97]Sheet1!$C$36:$AU$36</definedName>
    <definedName name="Tax_benefit_from_oper_leases">[97]Sheet1!AO1:XEV1</definedName>
    <definedName name="Tax_benefit_from_ops_leases">[97]Sheet1!$C$37:$AZ$37</definedName>
    <definedName name="tax_on_dividend_paid">[40]Template!$D$96:$O$96</definedName>
    <definedName name="tax_on_non_recurring_items">[40]Template!$D$109:$O$109</definedName>
    <definedName name="tax_payable">[40]Template!$D$203:$O$203</definedName>
    <definedName name="tax_provided">[40]Template!$D$60:$O$60</definedName>
    <definedName name="Tax_rate">#REF!</definedName>
    <definedName name="Tax_rate_for_WACC">[41]WACC_VDF!#REF!</definedName>
    <definedName name="Tax_Shield_Tax_Rate">[97]Sheet1!$A$33</definedName>
    <definedName name="Taxation">#REF!</definedName>
    <definedName name="TaxCredit">#REF!</definedName>
    <definedName name="TaxPaid10" localSheetId="0">[109]Assumptions!$B$22</definedName>
    <definedName name="TaxPaid10">[92]Assumptions!$B$22</definedName>
    <definedName name="taxrate00">'[7]model by field'!#REF!</definedName>
    <definedName name="taxrate01">'[7]model by field'!#REF!</definedName>
    <definedName name="TaxRate11" localSheetId="0">[109]Assumptions!$B$20</definedName>
    <definedName name="TaxRate11">[92]Assumptions!$B$20</definedName>
    <definedName name="Taxrate12">#REF!</definedName>
    <definedName name="taxrate93">'[7]model by field'!#REF!</definedName>
    <definedName name="taxrate94">'[7]model by field'!#REF!</definedName>
    <definedName name="taxrate95">'[7]model by field'!#REF!</definedName>
    <definedName name="taxrate96">'[7]model by field'!#REF!</definedName>
    <definedName name="taxrate97">'[7]model by field'!#REF!</definedName>
    <definedName name="taxrate98">'[7]model by field'!#REF!</definedName>
    <definedName name="taxrate99">'[7]model by field'!#REF!</definedName>
    <definedName name="TaxTV">10%</definedName>
    <definedName name="TaxXL">5%</definedName>
    <definedName name="TB">'[177]tb-Mar'!$B$1:$F$65536</definedName>
    <definedName name="tcd">#REF!</definedName>
    <definedName name="tcf">#REF!</definedName>
    <definedName name="tci">#REF!</definedName>
    <definedName name="tcs">#REF!</definedName>
    <definedName name="TDCF94">[7]Sheet1!$AK$34</definedName>
    <definedName name="TDCF95">[7]Sheet1!$AW$34</definedName>
    <definedName name="TECH">'[63]teo model'!#REF!</definedName>
    <definedName name="temp">#REF!</definedName>
    <definedName name="template">[178]NIRAJ!$AA$182:$AR$251</definedName>
    <definedName name="Term">'[179]01.11.2004'!$D$37</definedName>
    <definedName name="termval">[160]Consolidated!#REF!</definedName>
    <definedName name="terp1">#REF!</definedName>
    <definedName name="TEST0">#REF!</definedName>
    <definedName name="TEST1">#REF!</definedName>
    <definedName name="TESTHKEY">#REF!</definedName>
    <definedName name="TESTKEYS">#REF!</definedName>
    <definedName name="TESTVKEY">#REF!</definedName>
    <definedName name="tev">#REF!</definedName>
    <definedName name="textToday">#REF!</definedName>
    <definedName name="TFA">#REF!</definedName>
    <definedName name="TFB">#REF!</definedName>
    <definedName name="tfc" localSheetId="25">#REF!</definedName>
    <definedName name="TFC">#REF!</definedName>
    <definedName name="tfd" localSheetId="25">#REF!</definedName>
    <definedName name="TFD">#REF!</definedName>
    <definedName name="TFE">#REF!</definedName>
    <definedName name="TFF">#REF!</definedName>
    <definedName name="TFG">#REF!</definedName>
    <definedName name="tfo">#REF!</definedName>
    <definedName name="tfr">#REF!</definedName>
    <definedName name="tgzw1">#REF!</definedName>
    <definedName name="tgzw2">#REF!</definedName>
    <definedName name="tgzw3">#REF!</definedName>
    <definedName name="th_asean">[77]Weights!$L$14</definedName>
    <definedName name="th_asean5">[77]Weights!$M$14</definedName>
    <definedName name="th_asia">[77]Weights!$J$14</definedName>
    <definedName name="THK">'[1]COAT&amp;WRAP-QIOT-#3'!#REF!</definedName>
    <definedName name="threeg">[180]Revenue!$A$309</definedName>
    <definedName name="tim">#REF!</definedName>
    <definedName name="tin">#REF!</definedName>
    <definedName name="tiretype">#REF!</definedName>
    <definedName name="Title" localSheetId="25">'[112]DDETABLE '!$E$8</definedName>
    <definedName name="Title">'[181]Civil Boq'!$D$3</definedName>
    <definedName name="titles">'[79]Aladdin Macro1'!$A$6</definedName>
    <definedName name="TL">#REF!</definedName>
    <definedName name="tlinterest">#REF!</definedName>
    <definedName name="tm">'[47]Feb ''12'!$M$4:$M$48</definedName>
    <definedName name="tm_3">'[47]March ''12'!$M$4:$M$41</definedName>
    <definedName name="tmacodes">#REF!</definedName>
    <definedName name="tnd">#REF!</definedName>
    <definedName name="Topics">'[112]DDETABLE '!$AL$2:$AL$3</definedName>
    <definedName name="TOT">NA()</definedName>
    <definedName name="TOT___0">NA()</definedName>
    <definedName name="TOTAL">#REF!</definedName>
    <definedName name="Total_amort_fore">#REF!</definedName>
    <definedName name="total_amortisation">[40]Template!$D$93:$O$93</definedName>
    <definedName name="Total_Amortization">[41]NOPAT_VDF!$C$18:$AZ$18</definedName>
    <definedName name="Total_Amortization_fore">#REF!</definedName>
    <definedName name="total_assets">[40]Template!$D$199:$O$199</definedName>
    <definedName name="total_assets_avg">[40]Template!$D$249:$O$249</definedName>
    <definedName name="total_capex">[40]Template!$D$174:$O$174</definedName>
    <definedName name="Total_COS">[41]NOPAT_VDF!$C$9:$AZ$9</definedName>
    <definedName name="Total_COS_fore">#REF!</definedName>
    <definedName name="Total_COS_growth_fore">#REF!</definedName>
    <definedName name="Total_COS_net_DnA">[97]Sheet1!$C$103:$AZ$103</definedName>
    <definedName name="Total_COS_net_DnA_fore">#REF!</definedName>
    <definedName name="total_current_assets">[40]Template!$D$188:$O$188</definedName>
    <definedName name="total_current_liabilities">[40]Template!$D$206:$O$206</definedName>
    <definedName name="Total_debt">'[41]Invested capital_VDF'!$C$61:$AU$61</definedName>
    <definedName name="Total_debt_DCF">[41]DCF_VDF!$C$35:$AZ$35</definedName>
    <definedName name="Total_debt_fore">#REF!</definedName>
    <definedName name="Total_debt_growth_fore">#REF!</definedName>
    <definedName name="total_depreciation">[40]Template!$D$90:$O$90</definedName>
    <definedName name="total_enterprise_value">[40]Template!$D$261:$O$261</definedName>
    <definedName name="Total_Equity">#REF!</definedName>
    <definedName name="total_equity_liabilities">[40]Template!$D$229:$O$229</definedName>
    <definedName name="total_income">[40]Template!$D$47:$O$47</definedName>
    <definedName name="Total_increase_in_EEs">[97]Sheet1!$C$55:$AZ$55</definedName>
    <definedName name="Total_Increase_in_EEs_fore">#REF!</definedName>
    <definedName name="total_intangible_fixed_assets">[40]Template!$D$244:$O$244</definedName>
    <definedName name="total_liabilities">[40]Template!$D$218:$O$218</definedName>
    <definedName name="Total_maintenance_capex">#REF!</definedName>
    <definedName name="total_non_current_assets">[40]Template!$D$198:$O$198</definedName>
    <definedName name="total_non_current_liabilities">[40]Template!$D$217:$O$217</definedName>
    <definedName name="total_operating_cash_flow">[40]Template!$D$167:$O$167</definedName>
    <definedName name="total_operating_expenses">[40]Template!$D$86:$O$86</definedName>
    <definedName name="Total_other_assets">[97]Sheet5!$C$47:$Z$47</definedName>
    <definedName name="Total_Payment">Scheduled_Payment+Extra_Payment</definedName>
    <definedName name="Total_provisions">#REF!</definedName>
    <definedName name="total_shareholders_equity">[40]Template!$D$228:$O$228</definedName>
    <definedName name="total_shareholders_equity_avg">[40]Template!$D$250:$O$250</definedName>
    <definedName name="total_tangible_fixed_assets">[40]Template!$D$240:$O$240</definedName>
    <definedName name="total_tax_paid">[40]Template!$D$127:$O$127</definedName>
    <definedName name="TotalReqs">'[112]DDETABLE '!$H$5</definedName>
    <definedName name="TotalRoE10" localSheetId="0">[109]Assumptions!$B$23</definedName>
    <definedName name="TotalRoE10">[92]Assumptions!$B$23</definedName>
    <definedName name="TotalTime">'[72]DDETABLE '!$H$7</definedName>
    <definedName name="TOTDEBT">[8]Financials!#REF!</definedName>
    <definedName name="tre">#REF!</definedName>
    <definedName name="TREE_INVEST">'[79]Aladdin Macro1'!$W$594</definedName>
    <definedName name="TRI">'[94]GM 000'!$I$1</definedName>
    <definedName name="TRIAL">[182]TRAIL_LINKED!$C$3:$G$704</definedName>
    <definedName name="Trial_30_09_09">#REF!</definedName>
    <definedName name="TRIAL_30_11_09">#REF!</definedName>
    <definedName name="Trial_SAP">[182]Trial_SAP!$B$6:$E$322</definedName>
    <definedName name="tripping">#REF!</definedName>
    <definedName name="TrueFalse">#REF!</definedName>
    <definedName name="TRY">[79]Interface!#REF!</definedName>
    <definedName name="tspcap93">[7]Sheet1!#REF!</definedName>
    <definedName name="tspcap94">[7]Sheet1!#REF!</definedName>
    <definedName name="tspcap95">[7]Sheet1!#REF!</definedName>
    <definedName name="tspcap96">[7]Sheet1!#REF!</definedName>
    <definedName name="tspcap97">[7]Sheet1!#REF!</definedName>
    <definedName name="tspcap98">[7]Sheet1!#REF!</definedName>
    <definedName name="tspdda93">[7]Sheet1!#REF!</definedName>
    <definedName name="tspdda94">[7]Sheet1!#REF!</definedName>
    <definedName name="tspdda95">[7]Sheet1!#REF!</definedName>
    <definedName name="tspdda96">[7]Sheet1!#REF!</definedName>
    <definedName name="tspdda97">[7]Sheet1!#REF!</definedName>
    <definedName name="tspdda98">[7]Sheet1!#REF!</definedName>
    <definedName name="tspdfd93">[7]Sheet1!#REF!</definedName>
    <definedName name="tspdfd94">[7]Sheet1!#REF!</definedName>
    <definedName name="tspdfd95">[7]Sheet1!#REF!</definedName>
    <definedName name="tspdfd96">[7]Sheet1!#REF!</definedName>
    <definedName name="tspdfd97">[7]Sheet1!#REF!</definedName>
    <definedName name="tspdfd98">[7]Sheet1!#REF!</definedName>
    <definedName name="tspga93">[7]Sheet1!#REF!</definedName>
    <definedName name="tspga94">[7]Sheet1!#REF!</definedName>
    <definedName name="tspga95">[7]Sheet1!#REF!</definedName>
    <definedName name="tspga96">[7]Sheet1!#REF!</definedName>
    <definedName name="tspga97">[7]Sheet1!#REF!</definedName>
    <definedName name="tspga98">[7]Sheet1!#REF!</definedName>
    <definedName name="tspint93">[7]Sheet1!#REF!</definedName>
    <definedName name="tspint94">[7]Sheet1!#REF!</definedName>
    <definedName name="tspint95">[7]Sheet1!#REF!</definedName>
    <definedName name="tspint96">[7]Sheet1!#REF!</definedName>
    <definedName name="tspint97">[7]Sheet1!#REF!</definedName>
    <definedName name="tspint98">[7]Sheet1!#REF!</definedName>
    <definedName name="tspoth93">[7]Sheet1!#REF!</definedName>
    <definedName name="tspoth94">[7]Sheet1!#REF!</definedName>
    <definedName name="tspoth95">[7]Sheet1!#REF!</definedName>
    <definedName name="tspoth96">[7]Sheet1!#REF!</definedName>
    <definedName name="tspoth97">[7]Sheet1!#REF!</definedName>
    <definedName name="tspoth98">[7]Sheet1!#REF!</definedName>
    <definedName name="tsptax93">[7]Sheet1!#REF!</definedName>
    <definedName name="tsptax94">[7]Sheet1!#REF!</definedName>
    <definedName name="tsptax95">[7]Sheet1!#REF!</definedName>
    <definedName name="tsptax96">[7]Sheet1!#REF!</definedName>
    <definedName name="tsptax97">[7]Sheet1!#REF!</definedName>
    <definedName name="tsptax98">[7]Sheet1!#REF!</definedName>
    <definedName name="ttr">#REF!</definedName>
    <definedName name="ttt">#REF!</definedName>
    <definedName name="TURNOVER">'[79]Aladdin Macro1'!$AN$570</definedName>
    <definedName name="tw_asia">[77]Weights!$J$13</definedName>
    <definedName name="tw_nie">[77]Weights!$K$13</definedName>
    <definedName name="Type">'[94]GM 000'!$I$3</definedName>
    <definedName name="tyt">#REF!,#REF!</definedName>
    <definedName name="tzs">#REF!</definedName>
    <definedName name="UBSNetIncome">#REF!</definedName>
    <definedName name="UC_IND01">[183]Bonus!#REF!</definedName>
    <definedName name="UC_IND02">#REF!</definedName>
    <definedName name="UC_IND03">#REF!</definedName>
    <definedName name="UC_IND04">#REF!</definedName>
    <definedName name="UC_IND05">#REF!</definedName>
    <definedName name="UK_base">#REF!</definedName>
    <definedName name="UKCash">[101]FinancialsNew!#REF!</definedName>
    <definedName name="ULEnd">#REF!</definedName>
    <definedName name="unadj._shares">[40]Template!$D$68:$O$68</definedName>
    <definedName name="UniqueRange_0">[64]EVA1!#REF!</definedName>
    <definedName name="UniqueRange_1">[64]EVA1!#REF!</definedName>
    <definedName name="uNIT1">#REF!</definedName>
    <definedName name="uNIT2">#REF!</definedName>
    <definedName name="uNIT3">#REF!</definedName>
    <definedName name="Units">[79]Sheet1!$E$15</definedName>
    <definedName name="Units_sold">[79]Sheet1!$C$4:$C$15</definedName>
    <definedName name="Up_down_to_TP_data">OFFSET('[80]Data Upside downside to TP'!$L$1,1,0,(COUNTA('[80]Data Upside downside to TP'!$L$1:$L$65536)-1-COUNTIF('[80]Data Upside downside to TP'!$L$1:$L$65536,"#N/A")),1)</definedName>
    <definedName name="Up_down_to_TP_labels">OFFSET(Up_down_to_TP_data,0,-1)</definedName>
    <definedName name="upc2trd">'[184]whse ticket'!$B$4:$C$525</definedName>
    <definedName name="Update">[79]Sheet1!$E$10</definedName>
    <definedName name="UpsideNPV10">[82]PetroConsultants!$M$5:$M$106</definedName>
    <definedName name="UpsideNPV12">[82]PetroConsultants!$J$5:$J$106</definedName>
    <definedName name="Upstream_maintenance_capex">#REF!</definedName>
    <definedName name="Upstream_production">#REF!</definedName>
    <definedName name="Upstream_replacement_cost">#REF!</definedName>
    <definedName name="Upstream_reserve_replacement_cost">#REF!</definedName>
    <definedName name="Upstreammaintenance_capex">#REF!</definedName>
    <definedName name="ur">[185]allocation!$D$4</definedName>
    <definedName name="UranResLife">#REF!</definedName>
    <definedName name="US_GENERICS">#REF!</definedName>
    <definedName name="USCAP93">'[7]model by field'!#REF!</definedName>
    <definedName name="USCAP94">'[7]model by field'!#REF!</definedName>
    <definedName name="USCAP95">'[7]model by field'!#REF!</definedName>
    <definedName name="USCAP96">'[7]model by field'!#REF!</definedName>
    <definedName name="USCAP97">'[7]model by field'!#REF!</definedName>
    <definedName name="USCAP98">'[7]model by field'!#REF!</definedName>
    <definedName name="USCash">[101]FinancialsNew!#REF!</definedName>
    <definedName name="uscf00">'[7]model by field'!#REF!</definedName>
    <definedName name="uscf01">'[7]model by field'!#REF!</definedName>
    <definedName name="uscf93">'[7]model by field'!#REF!</definedName>
    <definedName name="uscf94">'[7]model by field'!#REF!</definedName>
    <definedName name="uscf95">'[7]model by field'!#REF!</definedName>
    <definedName name="uscf96">'[7]model by field'!#REF!</definedName>
    <definedName name="uscf97">'[7]model by field'!#REF!</definedName>
    <definedName name="uscf98">'[7]model by field'!#REF!</definedName>
    <definedName name="uscf99">'[7]model by field'!#REF!</definedName>
    <definedName name="usd">[186]Input!$H$242</definedName>
    <definedName name="usdcfps93">'[7]model by field'!#REF!</definedName>
    <definedName name="usdcfps94">'[7]model by field'!#REF!</definedName>
    <definedName name="usdcfps95">'[7]model by field'!#REF!</definedName>
    <definedName name="usdcfps96">'[7]model by field'!#REF!</definedName>
    <definedName name="usdcfps97">'[7]model by field'!#REF!</definedName>
    <definedName name="usdcfps98">'[7]model by field'!#REF!</definedName>
    <definedName name="USDDA93">'[7]model by field'!#REF!</definedName>
    <definedName name="USDDA94">'[7]model by field'!#REF!</definedName>
    <definedName name="USDDA95">'[7]model by field'!#REF!</definedName>
    <definedName name="USDDA96">'[7]model by field'!#REF!</definedName>
    <definedName name="USDDA97">'[7]model by field'!#REF!</definedName>
    <definedName name="USDDA98">'[7]model by field'!#REF!</definedName>
    <definedName name="usdeps93">'[7]model by field'!#REF!</definedName>
    <definedName name="usdeps94">'[7]model by field'!#REF!</definedName>
    <definedName name="usdeps95">'[7]model by field'!#REF!</definedName>
    <definedName name="usdeps96">'[7]model by field'!#REF!</definedName>
    <definedName name="usdeps97">'[7]model by field'!#REF!</definedName>
    <definedName name="usdeps98">'[7]model by field'!#REF!</definedName>
    <definedName name="USDFD93">'[7]model by field'!#REF!</definedName>
    <definedName name="USDFD94">'[7]model by field'!#REF!</definedName>
    <definedName name="USDFD95">'[7]model by field'!#REF!</definedName>
    <definedName name="USDFD96">'[7]model by field'!#REF!</definedName>
    <definedName name="USDFD97">'[7]model by field'!#REF!</definedName>
    <definedName name="USDFD98">'[7]model by field'!#REF!</definedName>
    <definedName name="usdni00">'[7]model by field'!#REF!</definedName>
    <definedName name="usdni01">'[7]model by field'!#REF!</definedName>
    <definedName name="usdni93">'[7]model by field'!#REF!</definedName>
    <definedName name="usdni94">'[7]model by field'!#REF!</definedName>
    <definedName name="usdni95">'[7]model by field'!#REF!</definedName>
    <definedName name="usdni96">'[7]model by field'!#REF!</definedName>
    <definedName name="usdni97">'[7]model by field'!#REF!</definedName>
    <definedName name="usdni98">'[7]model by field'!#REF!</definedName>
    <definedName name="usdni99">'[7]model by field'!#REF!</definedName>
    <definedName name="uses93">'[7]model by field'!#REF!</definedName>
    <definedName name="uses94">'[7]model by field'!#REF!</definedName>
    <definedName name="uses95">'[7]model by field'!#REF!</definedName>
    <definedName name="uses96">'[7]model by field'!#REF!</definedName>
    <definedName name="uses97">'[7]model by field'!#REF!</definedName>
    <definedName name="uses98">'[7]model by field'!#REF!</definedName>
    <definedName name="USEXPL93">'[7]model by field'!#REF!</definedName>
    <definedName name="USEXPL94">'[7]model by field'!#REF!</definedName>
    <definedName name="USEXPL95">'[7]model by field'!#REF!</definedName>
    <definedName name="USEXPL96">'[7]model by field'!#REF!</definedName>
    <definedName name="USEXPL97">'[7]model by field'!#REF!</definedName>
    <definedName name="USEXPL98">'[7]model by field'!#REF!</definedName>
    <definedName name="usfcf93">'[7]model by field'!#REF!</definedName>
    <definedName name="usfcf94">'[7]model by field'!#REF!</definedName>
    <definedName name="usfcf95">'[7]model by field'!#REF!</definedName>
    <definedName name="usfcf96">'[7]model by field'!#REF!</definedName>
    <definedName name="usfcf97">'[7]model by field'!#REF!</definedName>
    <definedName name="usfcf98">'[7]model by field'!#REF!</definedName>
    <definedName name="usfcfps93">'[7]model by field'!#REF!</definedName>
    <definedName name="usfcfps94">'[7]model by field'!#REF!</definedName>
    <definedName name="usfcfps95">'[7]model by field'!#REF!</definedName>
    <definedName name="usfcfps96">'[7]model by field'!#REF!</definedName>
    <definedName name="usfcfps97">'[7]model by field'!#REF!</definedName>
    <definedName name="usfcfps98">'[7]model by field'!#REF!</definedName>
    <definedName name="USFX93">'[7]model by field'!#REF!</definedName>
    <definedName name="USFX94">'[7]model by field'!#REF!</definedName>
    <definedName name="USFX95">'[7]model by field'!#REF!</definedName>
    <definedName name="USFX96">'[7]model by field'!#REF!</definedName>
    <definedName name="USFX97">'[7]model by field'!#REF!</definedName>
    <definedName name="USFX98">'[7]model by field'!#REF!</definedName>
    <definedName name="USGA93">'[7]model by field'!#REF!</definedName>
    <definedName name="USGA94">'[7]model by field'!#REF!</definedName>
    <definedName name="USGA95">'[7]model by field'!#REF!</definedName>
    <definedName name="USGA96">'[7]model by field'!#REF!</definedName>
    <definedName name="USGA97">'[7]model by field'!#REF!</definedName>
    <definedName name="USGA98">'[7]model by field'!#REF!</definedName>
    <definedName name="USINT93">'[7]model by field'!#REF!</definedName>
    <definedName name="USINT94">'[7]model by field'!#REF!</definedName>
    <definedName name="USINT95">'[7]model by field'!#REF!</definedName>
    <definedName name="USINT96">'[7]model by field'!#REF!</definedName>
    <definedName name="USINT97">'[7]model by field'!#REF!</definedName>
    <definedName name="USINT98">'[7]model by field'!#REF!</definedName>
    <definedName name="USOPCOST93">'[7]model by field'!#REF!</definedName>
    <definedName name="USOPCOST94">'[7]model by field'!#REF!</definedName>
    <definedName name="USOPCOST95">'[7]model by field'!#REF!</definedName>
    <definedName name="USOPCOST96">'[7]model by field'!#REF!</definedName>
    <definedName name="USOPCOST97">'[7]model by field'!#REF!</definedName>
    <definedName name="USOPCOST98">'[7]model by field'!#REF!</definedName>
    <definedName name="USOTH93">'[7]model by field'!#REF!</definedName>
    <definedName name="USOTH94">'[7]model by field'!#REF!</definedName>
    <definedName name="USOTH95">'[7]model by field'!#REF!</definedName>
    <definedName name="USOTH96">'[7]model by field'!#REF!</definedName>
    <definedName name="USOTH97">'[7]model by field'!#REF!</definedName>
    <definedName name="USOTH98">'[7]model by field'!#REF!</definedName>
    <definedName name="USREV93">'[7]model by field'!#REF!</definedName>
    <definedName name="USREV94">'[7]model by field'!#REF!</definedName>
    <definedName name="USREV95">'[7]model by field'!#REF!</definedName>
    <definedName name="USREV96">'[7]model by field'!#REF!</definedName>
    <definedName name="USREV97">'[7]model by field'!#REF!</definedName>
    <definedName name="USREV98">'[7]model by field'!#REF!</definedName>
    <definedName name="USROYALTY93">'[7]model by field'!#REF!</definedName>
    <definedName name="USROYALTY94">'[7]model by field'!#REF!</definedName>
    <definedName name="USROYALTY95">'[7]model by field'!#REF!</definedName>
    <definedName name="USROYALTY96">'[7]model by field'!#REF!</definedName>
    <definedName name="USROYALTY97">'[7]model by field'!#REF!</definedName>
    <definedName name="USROYALTY98">'[7]model by field'!#REF!</definedName>
    <definedName name="USTAX93">'[7]model by field'!#REF!</definedName>
    <definedName name="USTAX94">'[7]model by field'!#REF!</definedName>
    <definedName name="USTAX95">'[7]model by field'!#REF!</definedName>
    <definedName name="USTAX96">'[7]model by field'!#REF!</definedName>
    <definedName name="USTAX97">'[7]model by field'!#REF!</definedName>
    <definedName name="USTAX98">'[7]model by field'!#REF!</definedName>
    <definedName name="usys">#REF!</definedName>
    <definedName name="ut">[185]allocation!$D$5</definedName>
    <definedName name="UtilCap" hidden="1">[79]Debt!$K$153:$Y$153,[79]Debt!$K$171:$Y$171,[79]Debt!$K$189:$Y$189,[79]Debt!$K$207:$Y$207,[79]Debt!$K$225:$Y$225,[79]Debt!$K$243:$Y$243,[79]Debt!$K$261:$Y$261,[79]Debt!$K$279:$Y$279</definedName>
    <definedName name="UtilProd" hidden="1">[79]Debt!$K$152:$Y$152,[79]Debt!$K$170:$Y$170,[79]Debt!$K$188:$Y$188,[79]Debt!$K$206:$Y$206,[79]Debt!$K$224:$Y$224,[79]Debt!$K$242:$Y$242,[79]Debt!$K$260:$Y$260,[79]Debt!$K$278:$Y$278</definedName>
    <definedName name="UU4911_1">'[5]TUBE Positions'!#REF!</definedName>
    <definedName name="UU4911_10">'[5]TUBE Positions'!#REF!</definedName>
    <definedName name="UU4911_16">'[5]TUBE Positions'!#REF!</definedName>
    <definedName name="UU4911_18">'[5]TUBE Positions'!#REF!</definedName>
    <definedName name="UU4911_23">'[5]TUBE Positions'!#REF!</definedName>
    <definedName name="UU4911_28">'[5]TUBE Positions'!#REF!</definedName>
    <definedName name="UU4911_3">'[5]TUBE Positions'!#REF!</definedName>
    <definedName name="V" localSheetId="25">'[79]#REF'!#REF!</definedName>
    <definedName name="v" hidden="1">[187]Grouping!$A$1:$A$65536,[187]Grouping!$A$6:$IV$6</definedName>
    <definedName name="vae">#REF!</definedName>
    <definedName name="Val">#REF!</definedName>
    <definedName name="val_1">#REF!</definedName>
    <definedName name="val_2">#REF!</definedName>
    <definedName name="Val_Compare">[7]cs1997!$A$1:$BE$44</definedName>
    <definedName name="VAL_SUM">'[79]Aladdin Macro1'!$A$414</definedName>
    <definedName name="ValAll">#REF!</definedName>
    <definedName name="VALID_FORMATS">#REF!</definedName>
    <definedName name="validate_Equity_Data">[79]!validate_Equity_Data</definedName>
    <definedName name="Valname">#REF!</definedName>
    <definedName name="Valuation">#REF!</definedName>
    <definedName name="Valuation_1">#REF!</definedName>
    <definedName name="Valuation_2">#REF!</definedName>
    <definedName name="Valuation_date">[97]Sheet1!$B$8</definedName>
    <definedName name="VALUE">'[79]Aladdin Macro1'!$A$414:$L$444</definedName>
    <definedName name="Value_of_Equity">#REF!</definedName>
    <definedName name="Value_of_Firm">[97]Sheet1!$C$58:$BZ$58</definedName>
    <definedName name="value_of_non_core_assets">[40]Template!$D$262:$O$262</definedName>
    <definedName name="Value_of_Unconsol._Subs">[97]Sheet1!$C$34:$BL$34</definedName>
    <definedName name="Value_per_share">[97]Sheet1!$C$39:$AZ$39</definedName>
    <definedName name="value1">#REF!</definedName>
    <definedName name="value2">#REF!</definedName>
    <definedName name="value3">#REF!</definedName>
    <definedName name="Values_Entered">#N/A</definedName>
    <definedName name="van">[188]CondPol!$F$69</definedName>
    <definedName name="vay">#REF!</definedName>
    <definedName name="vb">#N/A</definedName>
    <definedName name="vbv">#REF!</definedName>
    <definedName name="vcat">[188]CondPol!$F$68</definedName>
    <definedName name="vcf">#REF!</definedName>
    <definedName name="vcurr">#REF!</definedName>
    <definedName name="vdp">#REF!</definedName>
    <definedName name="veb">#REF!</definedName>
    <definedName name="veg">#REF!</definedName>
    <definedName name="VEH">[10]Financials!$B$717</definedName>
    <definedName name="VEHS">[10]Financials!$A$987</definedName>
    <definedName name="vep">#REF!</definedName>
    <definedName name="VERSION">'[79]Aladdin Macro1'!$A$2</definedName>
    <definedName name="vev">#REF!</definedName>
    <definedName name="VEVA">'[79]Aladdin Macro1'!$E$447</definedName>
    <definedName name="vey">#REF!</definedName>
    <definedName name="vfa">#REF!</definedName>
    <definedName name="vgd">#REF!</definedName>
    <definedName name="vgjhi">#N/A</definedName>
    <definedName name="via">#REF!</definedName>
    <definedName name="VIEW">'[7]IEA_02-99'!#REF!</definedName>
    <definedName name="VIEWL">'[7]IEA_02-99'!#REF!</definedName>
    <definedName name="VIEWQ">'[7]IEA_02-99'!#REF!</definedName>
    <definedName name="vinert">[188]CondPol!$F$70</definedName>
    <definedName name="vio">#REF!</definedName>
    <definedName name="vmadb">'[47]Feb ''12'!$P$4:$P$48</definedName>
    <definedName name="vmadb_3">'[47]March ''12'!$P$4:$P$41</definedName>
    <definedName name="vmarb">'[47]Feb ''12'!$O$4:$O$48</definedName>
    <definedName name="vmarb_3">'[47]March ''12'!$O$4:$O$41</definedName>
    <definedName name="vmv">#REF!</definedName>
    <definedName name="vnd">#REF!</definedName>
    <definedName name="VOL">'[63]teo model'!#REF!</definedName>
    <definedName name="vpx">#REF!</definedName>
    <definedName name="vrkg">#N/A</definedName>
    <definedName name="vrn">#REF!</definedName>
    <definedName name="vsp">#REF!</definedName>
    <definedName name="vtot">[188]CondPol!$F$71</definedName>
    <definedName name="vva">#REF!</definedName>
    <definedName name="vvvv">#N/A</definedName>
    <definedName name="W">#REF!</definedName>
    <definedName name="wacc">'[189]Key variables'!$C$33</definedName>
    <definedName name="WACC_1">#REF!</definedName>
    <definedName name="WACC_10">#REF!</definedName>
    <definedName name="WACC_11">#REF!</definedName>
    <definedName name="WACC_12">#REF!</definedName>
    <definedName name="WACC_13">#REF!</definedName>
    <definedName name="WACC_14">#REF!</definedName>
    <definedName name="WACC_2">#REF!</definedName>
    <definedName name="WACC_3">#REF!</definedName>
    <definedName name="WACC_4">#REF!</definedName>
    <definedName name="WACC_5">#REF!</definedName>
    <definedName name="WACC_6">#REF!</definedName>
    <definedName name="WACC_7">#REF!</definedName>
    <definedName name="WACC_8">#REF!</definedName>
    <definedName name="WACC_9">#REF!</definedName>
    <definedName name="WACC_fore">[41]WACC_VDF!$J$21</definedName>
    <definedName name="WACC_P">'[41]Income Statement_VDF'!$R$44</definedName>
    <definedName name="WACC_P_1">[41]WACC_VDF!$U$23</definedName>
    <definedName name="WACC_P_10">[97]Sheet1!$U$11</definedName>
    <definedName name="WACC_P_11">[97]Sheet1!$U$10</definedName>
    <definedName name="WACC_P_12">[97]Sheet1!$U$9</definedName>
    <definedName name="WACC_P_13">[97]Sheet1!$U$8</definedName>
    <definedName name="WACC_P_14">[97]Sheet1!$U$7</definedName>
    <definedName name="WACC_P_2">[97]Sheet1!$U$19</definedName>
    <definedName name="WACC_P_3">[97]Sheet1!$U$18</definedName>
    <definedName name="WACC_P_4">[97]Sheet1!$U$17</definedName>
    <definedName name="WACC_P_5">[97]Sheet1!$U$16</definedName>
    <definedName name="WACC_P_6">[97]Sheet1!$U$15</definedName>
    <definedName name="WACC_P_7">[97]Sheet1!$U$14</definedName>
    <definedName name="WACC_P_8">[41]WACC_VDF!#REF!</definedName>
    <definedName name="WACC_P_9">[97]Sheet1!$U$12</definedName>
    <definedName name="Waiting">"Picture 1"</definedName>
    <definedName name="WC">[10]Financials!$A$1148</definedName>
    <definedName name="website">#REF!</definedName>
    <definedName name="WEEK_1A">#REF!</definedName>
    <definedName name="WEEK_1B">#REF!</definedName>
    <definedName name="WEEK_2A">#REF!</definedName>
    <definedName name="WEEK_2B">#REF!</definedName>
    <definedName name="wefewsdf" hidden="1">#REF!</definedName>
    <definedName name="Width">'[80]PE charts 2007'!$Q$10</definedName>
    <definedName name="WIL">#REF!</definedName>
    <definedName name="Wireless_Asia_Divyield">#REF!</definedName>
    <definedName name="Wireless_Asia_EV">#REF!</definedName>
    <definedName name="Wireless_Asia_EVEBITDA">#REF!</definedName>
    <definedName name="Wireless_Asia_FCFyield">#REF!</definedName>
    <definedName name="Wireless_Asia_MV">#REF!</definedName>
    <definedName name="Wireless_Asia_PE">#REF!</definedName>
    <definedName name="Wireless_Europe_Divyield">#REF!</definedName>
    <definedName name="Wireless_Europe_EV">#REF!</definedName>
    <definedName name="Wireless_Europe_EVEBITDA">#REF!</definedName>
    <definedName name="Wireless_Europe_FCFyield">#REF!</definedName>
    <definedName name="Wireless_Europe_MV">#REF!</definedName>
    <definedName name="Wireless_Europe_PE">#REF!</definedName>
    <definedName name="Wireless_Japan_Divyield">#REF!</definedName>
    <definedName name="Wireless_Japan_EV">#REF!</definedName>
    <definedName name="Wireless_Japan_EVEBITDA">#REF!</definedName>
    <definedName name="Wireless_Japan_FCFyield">#REF!</definedName>
    <definedName name="Wireless_Japan_MV">#REF!</definedName>
    <definedName name="Wireless_Japan_PE">#REF!</definedName>
    <definedName name="Wireless_OpStats">#REF!</definedName>
    <definedName name="Wireless_Performance">#REF!</definedName>
    <definedName name="Wireless_US_Divyield">#REF!</definedName>
    <definedName name="Wireless_US_EV">#REF!</definedName>
    <definedName name="Wireless_US_EVEBITDA">#REF!</definedName>
    <definedName name="Wireless_US_FCFyield">#REF!</definedName>
    <definedName name="Wireless_US_MV">#REF!</definedName>
    <definedName name="Wireless_US_PE">#REF!</definedName>
    <definedName name="Wireless_Valuation">#REF!</definedName>
    <definedName name="Wireline_Asia_Divyield">#REF!</definedName>
    <definedName name="Wireline_Asia_EV">#REF!</definedName>
    <definedName name="Wireline_Asia_EVEBITDA">#REF!</definedName>
    <definedName name="Wireline_Asia_FCFyield">#REF!</definedName>
    <definedName name="Wireline_Asia_MV">#REF!</definedName>
    <definedName name="Wireline_Asia_PE">#REF!</definedName>
    <definedName name="Wireline_Europe_Divyield">#REF!</definedName>
    <definedName name="Wireline_Europe_EV">#REF!</definedName>
    <definedName name="Wireline_Europe_EVEBITDA">#REF!</definedName>
    <definedName name="Wireline_Europe_FCFyield">#REF!</definedName>
    <definedName name="Wireline_Europe_MV">#REF!</definedName>
    <definedName name="Wireline_Europe_PE">#REF!</definedName>
    <definedName name="Wireline_Japan_Divyield">#REF!</definedName>
    <definedName name="Wireline_Japan_EV">#REF!</definedName>
    <definedName name="Wireline_Japan_EVEBITDA">#REF!</definedName>
    <definedName name="Wireline_Japan_MV">#REF!</definedName>
    <definedName name="Wireline_Japan_PE">#REF!</definedName>
    <definedName name="Wireline_OpStats">#REF!</definedName>
    <definedName name="Wireline_Performance">#REF!</definedName>
    <definedName name="Wireline_US_FCFyield">#REF!</definedName>
    <definedName name="wk">[71]GS_DCF!#REF!</definedName>
    <definedName name="WORK">[10]Financials!$B$474</definedName>
    <definedName name="WORKING">'[79]Aladdin Macro1'!$AV$579</definedName>
    <definedName name="working....">#REF!</definedName>
    <definedName name="Working_capital">#REF!</definedName>
    <definedName name="Working_capital_Rate_of_Interest_for_FY_10_11" localSheetId="0">[52]Assumption_PwC!$C$116</definedName>
    <definedName name="Working_capital_Rate_of_Interest_for_FY_10_11">[53]Assumption_PwC!$C$116</definedName>
    <definedName name="world1">[7]Charts!$A$4:$N$23</definedName>
    <definedName name="world2">[7]Charts!$O$4:$Y$23</definedName>
    <definedName name="world3">[7]Charts!$A$50:$N$78</definedName>
    <definedName name="world4">[7]Charts!$O$50:$Y$78</definedName>
    <definedName name="world5">[7]Charts!$A$24:$N$49</definedName>
    <definedName name="world6">[7]Charts!$O$24:$Y$49</definedName>
    <definedName name="Worst">#REF!</definedName>
    <definedName name="WPI">'[63]teo model'!#REF!</definedName>
    <definedName name="wr">#REF!</definedName>
    <definedName name="wrn.ACCT9697." hidden="1">{#N/A,#N/A,FALSE,"ACCT9697";#N/A,#N/A,FALSE,"ACCT9697"}</definedName>
    <definedName name="wrn.CONSOLIDATION." hidden="1">{"PAGE1",#N/A,FALSE,"Consolidation";"PAGE2",#N/A,FALSE,"Consolidation";"PAGE3",#N/A,FALSE,"Consolidation";"PAGE4",#N/A,FALSE,"Consolidation";"PAGE5",#N/A,FALSE,"Consolidation";"PAGE6",#N/A,FALSE,"Consolidation";"PAGE7",#N/A,FALSE,"Consolidation"}</definedName>
    <definedName name="wrn.Dataproj1." hidden="1">{#N/A,#N/A,FALSE,"Front Page";#N/A,#N/A,FALSE,"Page 2";#N/A,#N/A,FALSE,"Page 3";#N/A,#N/A,FALSE,"Loan Growth"}</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Summary." hidden="1">{"Print Summary",#N/A,FALSE,"Bal_Graphs";"Print Summary",#N/A,FALSE,"DCF";"Print Summary",#N/A,FALSE,"Graphs";"Print Summary",#N/A,FALSE,"Summary"}</definedName>
    <definedName name="wtawert" hidden="1">#REF!</definedName>
    <definedName name="wtd_avg_shares">[40]Template!$D$69:$O$69</definedName>
    <definedName name="wteawet" hidden="1">#REF!,#REF!,#REF!</definedName>
    <definedName name="ww">#REF!</definedName>
    <definedName name="www" localSheetId="25">#REF!</definedName>
    <definedName name="WWW">#N/A</definedName>
    <definedName name="wwwwwwwwwwwww" hidden="1">#REF!</definedName>
    <definedName name="X">#N/A</definedName>
    <definedName name="X1_">#REF!</definedName>
    <definedName name="X11__?___QUIT_">#REF!</definedName>
    <definedName name="xc">#REF!</definedName>
    <definedName name="xei">#REF!</definedName>
    <definedName name="xer">#REF!</definedName>
    <definedName name="xfx">#REF!</definedName>
    <definedName name="xitem">#REF!</definedName>
    <definedName name="xitem1">#REF!</definedName>
    <definedName name="xoe">#REF!</definedName>
    <definedName name="xpr">#REF!</definedName>
    <definedName name="xsa">[190]万元指标1!$A$39</definedName>
    <definedName name="XSA1">[35]表三甲!#REF!</definedName>
    <definedName name="XSA2">[35]表三甲!#REF!</definedName>
    <definedName name="XSA3">[35]表三甲!#REF!</definedName>
    <definedName name="xsb">[190]万元指标1!$B$39</definedName>
    <definedName name="XSB1">[35]表三甲!#REF!</definedName>
    <definedName name="XSB2">[35]表三甲!#REF!</definedName>
    <definedName name="XSB3">[35]表三甲!#REF!</definedName>
    <definedName name="XSC">[35]表三甲!#REF!</definedName>
    <definedName name="xsc4">[190]万元指标1!$L$32</definedName>
    <definedName name="xsc5">[190]万元指标1!$N$32</definedName>
    <definedName name="xsc6">[190]万元指标1!$U$32</definedName>
    <definedName name="xsd">[190]万元指标1!$D$39</definedName>
    <definedName name="XSD1">[35]表三甲!#REF!</definedName>
    <definedName name="XSD2">[35]表三甲!#REF!</definedName>
    <definedName name="XSE">[35]表三甲!#REF!</definedName>
    <definedName name="XSF">[35]表三甲!#REF!</definedName>
    <definedName name="xsf4">[190]万元指标1!$L$36</definedName>
    <definedName name="xsf5">[190]万元指标1!$N$36</definedName>
    <definedName name="xsf6">[190]万元指标1!$U$36</definedName>
    <definedName name="XSG">[35]表三甲!#REF!</definedName>
    <definedName name="XSH">[35]表三甲!#REF!</definedName>
    <definedName name="XSI">[35]表三甲!#REF!</definedName>
    <definedName name="XSI1">[35]表三甲!#REF!</definedName>
    <definedName name="XSJ">[35]表三甲!#REF!</definedName>
    <definedName name="XSK">[35]表三甲!#REF!</definedName>
    <definedName name="xsk1">[35]表三甲!#REF!</definedName>
    <definedName name="xsk4">[190]万元指标1!$L$37</definedName>
    <definedName name="xsk5">[190]万元指标1!$N$37</definedName>
    <definedName name="xsk6">[190]万元指标1!$U$37</definedName>
    <definedName name="XSL">[35]表三甲!#REF!</definedName>
    <definedName name="xsl1">[35]表三甲!#REF!</definedName>
    <definedName name="xsl4">[190]万元指标1!$L$38</definedName>
    <definedName name="xsl5">[190]万元指标1!$N$38</definedName>
    <definedName name="xsl6">[190]万元指标1!$U$38</definedName>
    <definedName name="XSM">[35]表三甲!#REF!</definedName>
    <definedName name="XSN">[35]表三甲!#REF!</definedName>
    <definedName name="XSO">[35]表三甲!#REF!</definedName>
    <definedName name="XSP">[35]表三甲!#REF!</definedName>
    <definedName name="XSP1">[35]表三甲!#REF!</definedName>
    <definedName name="xunits">#REF!</definedName>
    <definedName name="xxx" localSheetId="25">#REF!</definedName>
    <definedName name="xxx">#N/A</definedName>
    <definedName name="xxxx" localSheetId="20" hidden="1">[11]CE!#REF!</definedName>
    <definedName name="xxxx" localSheetId="21" hidden="1">[11]CE!#REF!</definedName>
    <definedName name="xxxx" localSheetId="9" hidden="1">[11]CE!#REF!</definedName>
    <definedName name="xxxx" hidden="1">[11]CE!#REF!</definedName>
    <definedName name="XYZ" hidden="1">[191]Grouping!$A$1:$A$65536,[191]Grouping!$A$6:$IV$6</definedName>
    <definedName name="XYZQWERTY" hidden="1">#REF!,#REF!</definedName>
    <definedName name="Y">#N/A</definedName>
    <definedName name="Year" localSheetId="25">[143]Annual!#REF!</definedName>
    <definedName name="YEAR">#REF!</definedName>
    <definedName name="year_end">[40]Template!$D$40:$O$40</definedName>
    <definedName name="Year_End_Core_Fixed_asset_turns">#REF!</definedName>
    <definedName name="Year_End_Core_Invested_Capital_turns">#REF!</definedName>
    <definedName name="Year_End_Core_NetWC_turns">#REF!</definedName>
    <definedName name="Year_End_Core_other_asset_turns">#REF!</definedName>
    <definedName name="Year_ended_31_Dec">#REF!</definedName>
    <definedName name="year_in_future">#REF!</definedName>
    <definedName name="Year1">#REF!</definedName>
    <definedName name="Years_in_full_stream">[97]Sheet1!$C$15:$AX$15</definedName>
    <definedName name="Years_into_future">[97]Sheet1!$C$41:$AZ$41</definedName>
    <definedName name="Yes">'[139]Users Authorisations'!#REF!</definedName>
    <definedName name="YesNo">'[112]DDETABLE '!$AK$2:$AK$3</definedName>
    <definedName name="Yield">#REF!</definedName>
    <definedName name="Yield_rel">#REF!</definedName>
    <definedName name="YN">[192]Data!$A$2:$A$3</definedName>
    <definedName name="YTD97">'[7]WRLD EXPN'!$O$33</definedName>
    <definedName name="ytdCurrInventories">'[193]S2_0 S2_1'!$E$25</definedName>
    <definedName name="ytdPreInventories">'[193]S2_0 S2_1'!$C$25</definedName>
    <definedName name="YYY">#N/A</definedName>
    <definedName name="YZF">#REF!</definedName>
    <definedName name="Z">'[7]IEA_02-99'!#REF!</definedName>
    <definedName name="Z_0185ADC1_3830_11D3_88E4_00104B2D4E50_.wvu.FilterData" hidden="1">#REF!</definedName>
    <definedName name="Z_0185ADC2_3830_11D3_88E4_00104B2D4E50_.wvu.FilterData" hidden="1">#REF!</definedName>
    <definedName name="Z_020243C4_4FC9_11D3_88E5_00104B2D4E50_.wvu.FilterData" hidden="1">#REF!</definedName>
    <definedName name="Z_020243C5_4FC9_11D3_88E5_00104B2D4E50_.wvu.FilterData" hidden="1">#REF!</definedName>
    <definedName name="Z_020243D6_4FC9_11D3_88E5_00104B2D4E50_.wvu.FilterData" hidden="1">#REF!</definedName>
    <definedName name="Z_020243D9_4FC9_11D3_88E5_00104B2D4E50_.wvu.FilterData" hidden="1">#REF!</definedName>
    <definedName name="Z_18E867C2_363F_11D3_B384_00104B203064_.wvu.Cols" hidden="1">#REF!</definedName>
    <definedName name="Z_18E867C2_363F_11D3_B384_00104B203064_.wvu.FilterData" hidden="1">#REF!</definedName>
    <definedName name="Z_18E867C6_363F_11D3_B384_00104B203064_.wvu.FilterData" hidden="1">#REF!</definedName>
    <definedName name="Z_2529F30F_675A_11D3_88E6_00104B2D4E50_.wvu.FilterData" hidden="1">#REF!</definedName>
    <definedName name="Z_37C90060_2018_11D3_9FEA_008048EE1BB3_.wvu.Cols" hidden="1">#REF!</definedName>
    <definedName name="Z_37C90060_2018_11D3_9FEA_008048EE1BB3_.wvu.FilterData" hidden="1">#REF!</definedName>
    <definedName name="Z_37C90061_2018_11D3_9FEA_008048EE1BB3_.wvu.FilterData" hidden="1">#REF!</definedName>
    <definedName name="Z_37C90063_2018_11D3_9FEA_008048EE1BB3_.wvu.FilterData" hidden="1">#REF!</definedName>
    <definedName name="Z_4106A640_1B1E_11D3_B8D2_008048EE058D_.wvu.PrintArea" hidden="1">'[194]Plant goals'!$A$2:$R$59</definedName>
    <definedName name="Z_42177D60_3622_11D3_B2D2_008048EE2662_.wvu.FilterData" hidden="1">#REF!</definedName>
    <definedName name="Z_87846904_F246_11D2_88E4_00104B2D4E50_.wvu.PrintTitles" hidden="1">#REF!,#REF!</definedName>
    <definedName name="Z_9C36B7A0_8E17_11D3_B2D2_008048EE2662_.wvu.Rows" hidden="1">#REF!,#REF!,#REF!</definedName>
    <definedName name="Z_AF67EA27_37A9_11D3_88E4_00104B2D4E50_.wvu.FilterData" hidden="1">#REF!</definedName>
    <definedName name="Z_CC26C000_67A6_11D3_B801_444553540000_.wvu.FilterData" hidden="1">#REF!</definedName>
    <definedName name="Z_D840F8B1_668B_11D3_88E6_00104B2D4E50_.wvu.FilterData" hidden="1">#REF!</definedName>
    <definedName name="Z_F0339D6F_2232_11D3_88E4_00104B2D4E50_.wvu.FilterData" hidden="1">#REF!</definedName>
    <definedName name="zcf1">#REF!</definedName>
    <definedName name="zcf2">#REF!</definedName>
    <definedName name="zcf3">#REF!</definedName>
    <definedName name="zgzw1">#REF!</definedName>
    <definedName name="zgzw2">#REF!</definedName>
    <definedName name="zgzw3">#REF!</definedName>
    <definedName name="ZYX">#REF!</definedName>
    <definedName name="ZZZ">#REF!</definedName>
    <definedName name="π">PI()</definedName>
    <definedName name="あああ">#N/A</definedName>
    <definedName name="ああああ">#N/A</definedName>
    <definedName name="ﾁｮｺ停基準秒数">[195]帳票ﾃﾞｰﾀ!$E$7</definedName>
    <definedName name="ブラダー">#N/A</definedName>
    <definedName name="ボックス削除">[141]!ボックス削除</definedName>
    <definedName name="단가비교">#N/A</definedName>
    <definedName name="전체">#REF!</definedName>
    <definedName name="환산">[196]환산표!$A$1:$B$3</definedName>
    <definedName name="不稼働">[141]!不稼働</definedName>
    <definedName name="主材">[197]除灰系统表二!#REF!</definedName>
    <definedName name="主材系数">[197]除灰系统表二!#REF!</definedName>
    <definedName name="交通">#REF!</definedName>
    <definedName name="价差系数">[197]除灰系统表二!#REF!</definedName>
    <definedName name="其它注资">#REF!</definedName>
    <definedName name="其它注资比例">#REF!</definedName>
    <definedName name="其它融资">#REF!</definedName>
    <definedName name="加硫">#N/A</definedName>
    <definedName name="加硫2">#N/A</definedName>
    <definedName name="区分選択">[27]!区分選択</definedName>
    <definedName name="印刷1">#REF!</definedName>
    <definedName name="印刷2">#REF!</definedName>
    <definedName name="号機No">[195]帳票ﾃﾞｰﾀ!$H$5</definedName>
    <definedName name="合计">#REF!</definedName>
    <definedName name="外部">[190]万元指标1!#REF!</definedName>
    <definedName name="奥田">#N/A</definedName>
    <definedName name="安装工程概算表">#REF!</definedName>
    <definedName name="安装工程概算表（表三甲）">#REF!</definedName>
    <definedName name="安装工程部分汇总表">#REF!</definedName>
    <definedName name="安装费">[197]除灰系统表二!#REF!</definedName>
    <definedName name="安装费系数">[197]除灰系统表二!#REF!</definedName>
    <definedName name="工場名1">[195]帳票ﾃﾞｰﾀ!$C$5</definedName>
    <definedName name="工場名2">[195]帳票ﾃﾞｰﾀ!$D$5</definedName>
    <definedName name="工资系数">[197]除灰系统表二!#REF!</definedName>
    <definedName name="帳票日付">[195]帳票ﾃﾞｰﾀ!$K$5</definedName>
    <definedName name="年上涨指数">#REF!</definedName>
    <definedName name="建设期贷款利率">#REF!</definedName>
    <definedName name="当年价差">#REF!</definedName>
    <definedName name="当年投资">#REF!</definedName>
    <definedName name="当年注册资本金">#REF!</definedName>
    <definedName name="当年融资">#REF!</definedName>
    <definedName name="当年静态投资">#REF!</definedName>
    <definedName name="成型">#N/A</definedName>
    <definedName name="成型2">#N/A</definedName>
    <definedName name="投资比例">#REF!</definedName>
    <definedName name="新表題">[141]!新表題</definedName>
    <definedName name="施工进度_年份">#REF!</definedName>
    <definedName name="更新日時">[195]帳票ﾃﾞｰﾀ!$K$7</definedName>
    <definedName name="注册资本金比例">#REF!</definedName>
    <definedName name="注资">#REF!</definedName>
    <definedName name="注资比例_占动态投资">#REF!</definedName>
    <definedName name="注资比例_占总投资">#REF!</definedName>
    <definedName name="消耗性材料汇总表">#REF!</definedName>
    <definedName name="灰场">#REF!</definedName>
    <definedName name="烟囱">#REF!</definedName>
    <definedName name="燃油系统">#REF!</definedName>
    <definedName name="燃煤系统">#REF!</definedName>
    <definedName name="牟田">#N/A</definedName>
    <definedName name="省局注资">#REF!</definedName>
    <definedName name="省局注资比例">#REF!</definedName>
    <definedName name="省局融资">#REF!</definedName>
    <definedName name="終了">#N/A</definedName>
    <definedName name="終了2">#N/A</definedName>
    <definedName name="経営方針" hidden="1">#REF!,#REF!,#REF!</definedName>
    <definedName name="编制水平年">#REF!</definedName>
    <definedName name="融资">#REF!</definedName>
    <definedName name="表三校审">#REF!</definedName>
    <definedName name="装置性材料汇总表">#REF!</definedName>
    <definedName name="製品">#N/A</definedName>
    <definedName name="製品2">#N/A</definedName>
    <definedName name="設定">[141]!設定</definedName>
    <definedName name="设备">[198]除灰系统表二!#REF!</definedName>
    <definedName name="设备系数">[197]除灰系统表二!#REF!</definedName>
    <definedName name="说明">[199]TT!$X$26</definedName>
    <definedName name="附属">#REF!</definedName>
    <definedName name="除灰系统">#REF!</definedName>
    <definedName name="項目指定">[27]!項目指定</definedName>
    <definedName name="项目">[197]除灰系统表二!#REF!</definedName>
  </definedNames>
  <calcPr calcId="125725" iterate="1"/>
</workbook>
</file>

<file path=xl/calcChain.xml><?xml version="1.0" encoding="utf-8"?>
<calcChain xmlns="http://schemas.openxmlformats.org/spreadsheetml/2006/main">
  <c r="L17" i="2"/>
  <c r="I17"/>
  <c r="E40" i="3"/>
  <c r="E41" s="1"/>
  <c r="F55"/>
  <c r="E55"/>
  <c r="B56"/>
  <c r="I73" i="67" l="1"/>
  <c r="H73"/>
  <c r="G73"/>
  <c r="F73"/>
  <c r="E73"/>
  <c r="D73"/>
  <c r="I40" i="77"/>
  <c r="O156" i="93"/>
  <c r="Z156" s="1"/>
  <c r="O18"/>
  <c r="Y278"/>
  <c r="X277"/>
  <c r="W276"/>
  <c r="V275"/>
  <c r="Z275" s="1"/>
  <c r="AB275" s="1"/>
  <c r="U274"/>
  <c r="Z274" s="1"/>
  <c r="AB274" s="1"/>
  <c r="T273"/>
  <c r="S272"/>
  <c r="P269"/>
  <c r="Q269"/>
  <c r="R269"/>
  <c r="S269"/>
  <c r="T269"/>
  <c r="U269"/>
  <c r="V269"/>
  <c r="W269"/>
  <c r="X269"/>
  <c r="Y269"/>
  <c r="Q270"/>
  <c r="R270"/>
  <c r="S270"/>
  <c r="T270"/>
  <c r="U270"/>
  <c r="V270"/>
  <c r="W270"/>
  <c r="X270"/>
  <c r="Y270"/>
  <c r="R271"/>
  <c r="S271"/>
  <c r="T271"/>
  <c r="U271"/>
  <c r="V271"/>
  <c r="W271"/>
  <c r="X271"/>
  <c r="Y271"/>
  <c r="T272"/>
  <c r="U272"/>
  <c r="V272"/>
  <c r="W272"/>
  <c r="X272"/>
  <c r="Y272"/>
  <c r="U273"/>
  <c r="V273"/>
  <c r="W273"/>
  <c r="X273"/>
  <c r="Y273"/>
  <c r="V274"/>
  <c r="W274"/>
  <c r="X274"/>
  <c r="Y274"/>
  <c r="W275"/>
  <c r="X275"/>
  <c r="Y275"/>
  <c r="X276"/>
  <c r="Y276"/>
  <c r="Y277"/>
  <c r="Z278"/>
  <c r="AB278" s="1"/>
  <c r="P268"/>
  <c r="Q268"/>
  <c r="R268"/>
  <c r="S268"/>
  <c r="T268"/>
  <c r="U268"/>
  <c r="V268"/>
  <c r="W268"/>
  <c r="X268"/>
  <c r="Y268"/>
  <c r="Z277"/>
  <c r="AB277" s="1"/>
  <c r="Z276"/>
  <c r="AB276" s="1"/>
  <c r="Z273"/>
  <c r="AB273" s="1"/>
  <c r="Z272"/>
  <c r="AB272" s="1"/>
  <c r="Z271"/>
  <c r="AB271" s="1"/>
  <c r="Z270"/>
  <c r="AB270" s="1"/>
  <c r="Z269"/>
  <c r="AB269" s="1"/>
  <c r="AB166"/>
  <c r="AB165"/>
  <c r="AB164"/>
  <c r="AB163"/>
  <c r="AB162"/>
  <c r="AB161"/>
  <c r="AB160"/>
  <c r="AB159"/>
  <c r="AB158"/>
  <c r="AB157"/>
  <c r="AB19"/>
  <c r="AB20"/>
  <c r="AB21"/>
  <c r="AB22"/>
  <c r="AB23"/>
  <c r="AB24"/>
  <c r="AB25"/>
  <c r="AB26"/>
  <c r="AB27"/>
  <c r="AB28"/>
  <c r="Z166"/>
  <c r="Z165"/>
  <c r="Z164"/>
  <c r="Z163"/>
  <c r="Z162"/>
  <c r="Z161"/>
  <c r="Z160"/>
  <c r="Z159"/>
  <c r="Z158"/>
  <c r="Z157"/>
  <c r="Z19"/>
  <c r="Z20"/>
  <c r="Z21"/>
  <c r="Z22"/>
  <c r="Z23"/>
  <c r="Z24"/>
  <c r="Z25"/>
  <c r="Z26"/>
  <c r="Z27"/>
  <c r="Z28"/>
  <c r="Y165"/>
  <c r="Y164"/>
  <c r="X164"/>
  <c r="X163"/>
  <c r="Y163"/>
  <c r="W163"/>
  <c r="W162"/>
  <c r="X162"/>
  <c r="Y162"/>
  <c r="V162"/>
  <c r="V161"/>
  <c r="W161"/>
  <c r="X161"/>
  <c r="Y161"/>
  <c r="U161"/>
  <c r="U160"/>
  <c r="V160"/>
  <c r="W160"/>
  <c r="X160"/>
  <c r="Y160"/>
  <c r="T160"/>
  <c r="T159"/>
  <c r="U159"/>
  <c r="V159"/>
  <c r="W159"/>
  <c r="X159"/>
  <c r="Y159"/>
  <c r="S159"/>
  <c r="S158"/>
  <c r="T158"/>
  <c r="U158"/>
  <c r="V158"/>
  <c r="W158"/>
  <c r="X158"/>
  <c r="Y158"/>
  <c r="R158"/>
  <c r="R157"/>
  <c r="S157"/>
  <c r="T157"/>
  <c r="U157"/>
  <c r="V157"/>
  <c r="W157"/>
  <c r="X157"/>
  <c r="Y157"/>
  <c r="Q157"/>
  <c r="Q156"/>
  <c r="R156"/>
  <c r="S156"/>
  <c r="T156"/>
  <c r="U156"/>
  <c r="V156"/>
  <c r="W156"/>
  <c r="X156"/>
  <c r="Y156"/>
  <c r="P156"/>
  <c r="Y166"/>
  <c r="X165"/>
  <c r="W164"/>
  <c r="V163"/>
  <c r="U162"/>
  <c r="T161"/>
  <c r="S160"/>
  <c r="R159"/>
  <c r="Q158"/>
  <c r="P157"/>
  <c r="Y28"/>
  <c r="X27"/>
  <c r="W26"/>
  <c r="U24"/>
  <c r="V25"/>
  <c r="Y27"/>
  <c r="Y26"/>
  <c r="X26"/>
  <c r="X25"/>
  <c r="Y25"/>
  <c r="W24"/>
  <c r="X24"/>
  <c r="Y24"/>
  <c r="W25"/>
  <c r="V24"/>
  <c r="Y23"/>
  <c r="X23"/>
  <c r="W23"/>
  <c r="V23"/>
  <c r="U23"/>
  <c r="T23"/>
  <c r="U22"/>
  <c r="V22"/>
  <c r="W22"/>
  <c r="X22"/>
  <c r="Y22"/>
  <c r="T22"/>
  <c r="S22"/>
  <c r="Y21"/>
  <c r="X21"/>
  <c r="W21"/>
  <c r="V21"/>
  <c r="U21"/>
  <c r="T21"/>
  <c r="Y20"/>
  <c r="X20"/>
  <c r="W20"/>
  <c r="V20"/>
  <c r="U20"/>
  <c r="T20"/>
  <c r="S20"/>
  <c r="S21"/>
  <c r="R21"/>
  <c r="R20"/>
  <c r="Q20"/>
  <c r="Y19"/>
  <c r="X19"/>
  <c r="W19"/>
  <c r="V19"/>
  <c r="U19"/>
  <c r="T19"/>
  <c r="S19"/>
  <c r="R19"/>
  <c r="Q19"/>
  <c r="P19"/>
  <c r="Y18"/>
  <c r="X18"/>
  <c r="W18"/>
  <c r="V18"/>
  <c r="U18"/>
  <c r="T18"/>
  <c r="S18"/>
  <c r="R18"/>
  <c r="Q18"/>
  <c r="P18"/>
  <c r="C279"/>
  <c r="C269"/>
  <c r="C270"/>
  <c r="C271"/>
  <c r="C272"/>
  <c r="C273"/>
  <c r="C274"/>
  <c r="C275"/>
  <c r="C276"/>
  <c r="C277"/>
  <c r="C278"/>
  <c r="C268"/>
  <c r="C167"/>
  <c r="C29"/>
  <c r="Z167" l="1"/>
  <c r="AB156"/>
  <c r="AB167" s="1"/>
  <c r="O268"/>
  <c r="Z268" s="1"/>
  <c r="Z18"/>
  <c r="Z279"/>
  <c r="AB268"/>
  <c r="AB279" s="1"/>
  <c r="AB18" l="1"/>
  <c r="AB29" s="1"/>
  <c r="Z29"/>
  <c r="D101" i="79" l="1"/>
  <c r="E101" s="1"/>
  <c r="D74"/>
  <c r="E74" s="1"/>
  <c r="J74" s="1"/>
  <c r="D47"/>
  <c r="P24" i="2"/>
  <c r="O24"/>
  <c r="Q24"/>
  <c r="L24"/>
  <c r="I24"/>
  <c r="F101" i="79" l="1"/>
  <c r="F74"/>
  <c r="E47"/>
  <c r="J47" s="1"/>
  <c r="F47" l="1"/>
  <c r="E32" i="61" l="1"/>
  <c r="O10" i="90"/>
  <c r="F40" i="77"/>
  <c r="O22" i="99"/>
  <c r="O17"/>
  <c r="N22"/>
  <c r="N17"/>
  <c r="M20"/>
  <c r="M22"/>
  <c r="M19"/>
  <c r="M18"/>
  <c r="M17"/>
  <c r="L40" i="77" l="1"/>
  <c r="V24" i="2"/>
  <c r="T24"/>
  <c r="P12" i="65" l="1"/>
  <c r="O12"/>
  <c r="Q12" l="1"/>
  <c r="H14" i="69"/>
  <c r="I14" s="1"/>
  <c r="F33" i="67" l="1"/>
  <c r="D33"/>
  <c r="E26"/>
  <c r="E33" s="1"/>
  <c r="F26"/>
  <c r="D26"/>
  <c r="D76" i="3" l="1"/>
  <c r="D79" s="1"/>
  <c r="D77" l="1"/>
  <c r="D78" s="1"/>
  <c r="D80" s="1"/>
  <c r="D81" s="1"/>
  <c r="E56" s="1"/>
  <c r="E60" s="1"/>
  <c r="E97" i="78"/>
  <c r="S60" i="58"/>
  <c r="S59"/>
  <c r="S58"/>
  <c r="Q60"/>
  <c r="Q59"/>
  <c r="Q58"/>
  <c r="N60"/>
  <c r="N59"/>
  <c r="N58"/>
  <c r="K60"/>
  <c r="K59"/>
  <c r="K58"/>
  <c r="H60"/>
  <c r="H59"/>
  <c r="H58"/>
  <c r="E58"/>
  <c r="E59"/>
  <c r="E60"/>
  <c r="O56" i="61" l="1"/>
  <c r="L9" i="65" s="1"/>
  <c r="J56" i="61"/>
  <c r="I9" i="65" s="1"/>
  <c r="V9"/>
  <c r="V13" s="1"/>
  <c r="U9"/>
  <c r="U13" s="1"/>
  <c r="T9"/>
  <c r="T13" s="1"/>
  <c r="S13"/>
  <c r="S9"/>
  <c r="Q9"/>
  <c r="P9" s="1"/>
  <c r="P10" i="2" s="1"/>
  <c r="N9" i="65"/>
  <c r="K13"/>
  <c r="K9"/>
  <c r="H9"/>
  <c r="H13" s="1"/>
  <c r="E13"/>
  <c r="E9"/>
  <c r="N13" l="1"/>
  <c r="O9"/>
  <c r="O10" i="2" s="1"/>
  <c r="F17" i="77"/>
  <c r="N4" i="99"/>
  <c r="M8"/>
  <c r="M9"/>
  <c r="M10"/>
  <c r="M11"/>
  <c r="M12"/>
  <c r="M13"/>
  <c r="M14"/>
  <c r="M15"/>
  <c r="M7"/>
  <c r="M6"/>
  <c r="M5"/>
  <c r="M4"/>
  <c r="I37" i="77"/>
  <c r="F37"/>
  <c r="F14"/>
  <c r="D13" i="58"/>
  <c r="O4" i="99" l="1"/>
  <c r="N10" i="90"/>
  <c r="V11" i="2" l="1"/>
  <c r="T11"/>
  <c r="T22" i="14"/>
  <c r="U19" i="2" s="1"/>
  <c r="R22" i="14"/>
  <c r="S19" i="2" s="1"/>
  <c r="U13"/>
  <c r="S13"/>
  <c r="E84" i="78"/>
  <c r="I13" i="68" l="1"/>
  <c r="I14"/>
  <c r="I17"/>
  <c r="I21"/>
  <c r="I24"/>
  <c r="I25"/>
  <c r="I26"/>
  <c r="I27"/>
  <c r="I28"/>
  <c r="I29"/>
  <c r="I30"/>
  <c r="I31"/>
  <c r="I34"/>
  <c r="I35"/>
  <c r="I36"/>
  <c r="I37"/>
  <c r="I10"/>
  <c r="I18"/>
  <c r="I20"/>
  <c r="I22"/>
  <c r="I23"/>
  <c r="I32"/>
  <c r="I33"/>
  <c r="F11" i="100"/>
  <c r="G18" i="68" l="1"/>
  <c r="H18"/>
  <c r="G10"/>
  <c r="H10"/>
  <c r="D91" i="79"/>
  <c r="P11" i="2"/>
  <c r="O11"/>
  <c r="E78" i="79"/>
  <c r="D78"/>
  <c r="D64"/>
  <c r="N13" i="2"/>
  <c r="D93" i="79" s="1"/>
  <c r="K13" i="2"/>
  <c r="D66" i="79" s="1"/>
  <c r="I12" i="68"/>
  <c r="I19"/>
  <c r="I16"/>
  <c r="I11"/>
  <c r="G12" l="1"/>
  <c r="H12"/>
  <c r="G11"/>
  <c r="H11"/>
  <c r="G19"/>
  <c r="H19"/>
  <c r="G16"/>
  <c r="H16"/>
  <c r="I15" l="1"/>
  <c r="G15" l="1"/>
  <c r="H15"/>
  <c r="K12" i="14" l="1"/>
  <c r="H12"/>
  <c r="E12"/>
  <c r="D7" i="101" l="1"/>
  <c r="F7" s="1"/>
  <c r="D8"/>
  <c r="F8" s="1"/>
  <c r="D9"/>
  <c r="F9" s="1"/>
  <c r="D10"/>
  <c r="F10" s="1"/>
  <c r="D11"/>
  <c r="F11" s="1"/>
  <c r="D12"/>
  <c r="F12" s="1"/>
  <c r="D13"/>
  <c r="F13" s="1"/>
  <c r="D6"/>
  <c r="C14"/>
  <c r="E32" i="58" s="1"/>
  <c r="M14" i="101"/>
  <c r="I14"/>
  <c r="E14"/>
  <c r="E57" i="58" l="1"/>
  <c r="E36"/>
  <c r="G11" i="101"/>
  <c r="G7"/>
  <c r="G12"/>
  <c r="G8"/>
  <c r="G13"/>
  <c r="G9"/>
  <c r="D14"/>
  <c r="G6"/>
  <c r="G10"/>
  <c r="F6"/>
  <c r="F14" s="1"/>
  <c r="K10" i="90"/>
  <c r="H12" i="76"/>
  <c r="R10"/>
  <c r="R12" s="1"/>
  <c r="U15" i="2" s="1"/>
  <c r="P10" i="76"/>
  <c r="P12" s="1"/>
  <c r="S15" i="2" s="1"/>
  <c r="M10" i="76"/>
  <c r="G10"/>
  <c r="J10"/>
  <c r="E10"/>
  <c r="E12"/>
  <c r="D25"/>
  <c r="D24"/>
  <c r="E39" i="58" l="1"/>
  <c r="E64" s="1"/>
  <c r="E67" s="1"/>
  <c r="E69" s="1"/>
  <c r="E16" i="101"/>
  <c r="E38" i="58" s="1"/>
  <c r="E63" s="1"/>
  <c r="E20" s="1"/>
  <c r="H9" i="101"/>
  <c r="K9" s="1"/>
  <c r="H7"/>
  <c r="K7" s="1"/>
  <c r="H10"/>
  <c r="K10" s="1"/>
  <c r="J10"/>
  <c r="H13"/>
  <c r="K13" s="1"/>
  <c r="H11"/>
  <c r="K11" s="1"/>
  <c r="H12"/>
  <c r="K12" s="1"/>
  <c r="J12"/>
  <c r="E61" i="58"/>
  <c r="H32"/>
  <c r="G14" i="101"/>
  <c r="H6"/>
  <c r="H8"/>
  <c r="K8" s="1"/>
  <c r="E37" i="58"/>
  <c r="E62" s="1"/>
  <c r="K40" i="3"/>
  <c r="J40"/>
  <c r="J41" s="1"/>
  <c r="G40"/>
  <c r="G41" s="1"/>
  <c r="H40"/>
  <c r="H41" s="1"/>
  <c r="E76"/>
  <c r="O40"/>
  <c r="O41" s="1"/>
  <c r="M40"/>
  <c r="M41" s="1"/>
  <c r="D21"/>
  <c r="E19"/>
  <c r="E21" s="1"/>
  <c r="D20"/>
  <c r="D40"/>
  <c r="D41" s="1"/>
  <c r="K41" l="1"/>
  <c r="K43" s="1"/>
  <c r="H36" i="58"/>
  <c r="H57"/>
  <c r="L11" i="101"/>
  <c r="N11" s="1"/>
  <c r="N9"/>
  <c r="L9"/>
  <c r="N12"/>
  <c r="L12"/>
  <c r="J8"/>
  <c r="J13"/>
  <c r="J7"/>
  <c r="L8"/>
  <c r="N8" s="1"/>
  <c r="H14"/>
  <c r="K6"/>
  <c r="L13"/>
  <c r="N13" s="1"/>
  <c r="L7"/>
  <c r="N7"/>
  <c r="L10"/>
  <c r="N10" s="1"/>
  <c r="J6"/>
  <c r="J11"/>
  <c r="J9"/>
  <c r="E79" i="3"/>
  <c r="E80"/>
  <c r="E77"/>
  <c r="E78" s="1"/>
  <c r="L11" i="2"/>
  <c r="E64" i="79" s="1"/>
  <c r="L36" i="77"/>
  <c r="O40"/>
  <c r="G11" i="100" s="1"/>
  <c r="E15" i="99"/>
  <c r="E9"/>
  <c r="E16"/>
  <c r="D15"/>
  <c r="D9"/>
  <c r="Q36" i="77"/>
  <c r="O36"/>
  <c r="I36"/>
  <c r="F36"/>
  <c r="Q35"/>
  <c r="O35"/>
  <c r="I35"/>
  <c r="F35"/>
  <c r="P39"/>
  <c r="P41" s="1"/>
  <c r="N39"/>
  <c r="N41" s="1"/>
  <c r="K39"/>
  <c r="K41" s="1"/>
  <c r="H39"/>
  <c r="H41" s="1"/>
  <c r="E39"/>
  <c r="E41" s="1"/>
  <c r="H13" i="2" s="1"/>
  <c r="E18" i="99"/>
  <c r="E19"/>
  <c r="E17"/>
  <c r="E6"/>
  <c r="E7"/>
  <c r="E10"/>
  <c r="E11"/>
  <c r="E12"/>
  <c r="E13"/>
  <c r="E5"/>
  <c r="F4" s="1"/>
  <c r="G4" s="1"/>
  <c r="E4"/>
  <c r="E81" i="3" l="1"/>
  <c r="N6" i="101"/>
  <c r="N14" s="1"/>
  <c r="K14"/>
  <c r="L6"/>
  <c r="L14" s="1"/>
  <c r="K32" i="58"/>
  <c r="H61"/>
  <c r="J14" i="101"/>
  <c r="H37" i="58"/>
  <c r="H62" s="1"/>
  <c r="F9" i="99"/>
  <c r="G9" s="1"/>
  <c r="D11" i="100" s="1"/>
  <c r="F15" i="99"/>
  <c r="G15" s="1"/>
  <c r="E11" i="100" s="1"/>
  <c r="H43" i="3" l="1"/>
  <c r="F56"/>
  <c r="F60" s="1"/>
  <c r="K39" i="58"/>
  <c r="K64" s="1"/>
  <c r="K67" s="1"/>
  <c r="K69" s="1"/>
  <c r="M16" i="101"/>
  <c r="K38" i="58" s="1"/>
  <c r="K36"/>
  <c r="K37" s="1"/>
  <c r="K62" s="1"/>
  <c r="K57"/>
  <c r="H39"/>
  <c r="H64" s="1"/>
  <c r="H67" s="1"/>
  <c r="H69" s="1"/>
  <c r="I16" i="101"/>
  <c r="H38" i="58" s="1"/>
  <c r="H63" s="1"/>
  <c r="H20" s="1"/>
  <c r="H10" i="90"/>
  <c r="E10"/>
  <c r="S16" i="58"/>
  <c r="S12"/>
  <c r="Q16"/>
  <c r="Q12"/>
  <c r="N16"/>
  <c r="N12"/>
  <c r="K16"/>
  <c r="K12"/>
  <c r="H16"/>
  <c r="H12"/>
  <c r="E12"/>
  <c r="G12"/>
  <c r="J12" s="1"/>
  <c r="M12" s="1"/>
  <c r="P12" s="1"/>
  <c r="E16"/>
  <c r="N38" l="1"/>
  <c r="K63"/>
  <c r="K20" s="1"/>
  <c r="N32"/>
  <c r="K61"/>
  <c r="R12"/>
  <c r="Q16" i="91"/>
  <c r="Q15"/>
  <c r="Q14"/>
  <c r="Q12"/>
  <c r="P16"/>
  <c r="P15"/>
  <c r="P14"/>
  <c r="P12"/>
  <c r="L16"/>
  <c r="L15"/>
  <c r="L14"/>
  <c r="L12"/>
  <c r="I16"/>
  <c r="I15"/>
  <c r="I14"/>
  <c r="I12"/>
  <c r="F16"/>
  <c r="F15"/>
  <c r="F14"/>
  <c r="F12"/>
  <c r="U10" i="2"/>
  <c r="S10"/>
  <c r="AC32" i="61"/>
  <c r="AC34" s="1"/>
  <c r="X32"/>
  <c r="X34" s="1"/>
  <c r="AC53"/>
  <c r="AC55" s="1"/>
  <c r="X53"/>
  <c r="X55" s="1"/>
  <c r="S53"/>
  <c r="N53"/>
  <c r="I53"/>
  <c r="AD25"/>
  <c r="Y25"/>
  <c r="T25"/>
  <c r="O25"/>
  <c r="J25"/>
  <c r="E25"/>
  <c r="AD47"/>
  <c r="Y47"/>
  <c r="N63" i="58" l="1"/>
  <c r="N20" s="1"/>
  <c r="Q38"/>
  <c r="N57"/>
  <c r="N36"/>
  <c r="AC56" i="61"/>
  <c r="X56"/>
  <c r="N61" i="58" l="1"/>
  <c r="Q32"/>
  <c r="S38"/>
  <c r="S63" s="1"/>
  <c r="S20" s="1"/>
  <c r="Q63"/>
  <c r="Q20" s="1"/>
  <c r="N37"/>
  <c r="M21" i="2"/>
  <c r="M20"/>
  <c r="K19"/>
  <c r="D71" i="79" s="1"/>
  <c r="J78"/>
  <c r="E72"/>
  <c r="J72" s="1"/>
  <c r="D72"/>
  <c r="J64"/>
  <c r="G58" i="94"/>
  <c r="G49"/>
  <c r="D49"/>
  <c r="D58" s="1"/>
  <c r="J47"/>
  <c r="H47"/>
  <c r="J46"/>
  <c r="H46"/>
  <c r="J45"/>
  <c r="H45"/>
  <c r="J44"/>
  <c r="H44"/>
  <c r="J14" i="90"/>
  <c r="L10"/>
  <c r="J12" i="76"/>
  <c r="K15" i="2" s="1"/>
  <c r="D67" i="79" s="1"/>
  <c r="K22" i="14"/>
  <c r="L19" i="2" s="1"/>
  <c r="E71" i="79" s="1"/>
  <c r="J71" s="1"/>
  <c r="J22" i="14"/>
  <c r="L12"/>
  <c r="K10" i="2"/>
  <c r="N55" i="61"/>
  <c r="O47"/>
  <c r="O53" s="1"/>
  <c r="Q41"/>
  <c r="R41" s="1"/>
  <c r="N32"/>
  <c r="O32" s="1"/>
  <c r="O34" s="1"/>
  <c r="Q18"/>
  <c r="R18" s="1"/>
  <c r="F19" i="69"/>
  <c r="F21" s="1"/>
  <c r="L12" i="65" s="1"/>
  <c r="F38" i="68"/>
  <c r="F40" s="1"/>
  <c r="L11" i="65" s="1"/>
  <c r="F35" i="67"/>
  <c r="L10" i="65" s="1"/>
  <c r="F28" i="66"/>
  <c r="F14"/>
  <c r="N39" i="58" l="1"/>
  <c r="N64" s="1"/>
  <c r="N67" s="1"/>
  <c r="N69" s="1"/>
  <c r="N62"/>
  <c r="Q36"/>
  <c r="Q37" s="1"/>
  <c r="Q57"/>
  <c r="J49" i="94"/>
  <c r="D63" i="79"/>
  <c r="F72"/>
  <c r="L22" i="14"/>
  <c r="O55" i="61"/>
  <c r="F64" i="79"/>
  <c r="M19" i="2"/>
  <c r="F71" i="79"/>
  <c r="K14" i="90"/>
  <c r="L14" s="1"/>
  <c r="K10" i="76"/>
  <c r="K12" s="1"/>
  <c r="M10" i="65"/>
  <c r="L13"/>
  <c r="N34" i="61"/>
  <c r="N56" s="1"/>
  <c r="Q62" i="58" l="1"/>
  <c r="Q39"/>
  <c r="Q64" s="1"/>
  <c r="Q67" s="1"/>
  <c r="Q69" s="1"/>
  <c r="S32"/>
  <c r="Q61"/>
  <c r="M13" i="65"/>
  <c r="L10" i="2"/>
  <c r="S57" i="58" l="1"/>
  <c r="S36"/>
  <c r="S61" s="1"/>
  <c r="M10" i="2"/>
  <c r="E63" i="79"/>
  <c r="F63" s="1"/>
  <c r="H63" s="1"/>
  <c r="L12" i="76"/>
  <c r="L15" i="2"/>
  <c r="S37" i="58" l="1"/>
  <c r="J63" i="79"/>
  <c r="K63"/>
  <c r="M15" i="2"/>
  <c r="E67" i="79"/>
  <c r="C11" i="100"/>
  <c r="S39" i="58" l="1"/>
  <c r="S64" s="1"/>
  <c r="S67" s="1"/>
  <c r="S69" s="1"/>
  <c r="S62"/>
  <c r="J67" i="79"/>
  <c r="F67"/>
  <c r="F73" i="78"/>
  <c r="Y53" i="61" l="1"/>
  <c r="E81" i="64"/>
  <c r="E43" i="3"/>
  <c r="AD53" i="61"/>
  <c r="N40" i="3" l="1"/>
  <c r="N43" l="1"/>
  <c r="N41"/>
  <c r="P40"/>
  <c r="P43" l="1"/>
  <c r="P41"/>
  <c r="G75" i="94"/>
  <c r="G84" s="1"/>
  <c r="D75"/>
  <c r="D84" s="1"/>
  <c r="H73"/>
  <c r="J73"/>
  <c r="H72"/>
  <c r="J72"/>
  <c r="H71"/>
  <c r="J71"/>
  <c r="H70"/>
  <c r="J70"/>
  <c r="G22"/>
  <c r="G31" s="1"/>
  <c r="D22"/>
  <c r="D31" s="1"/>
  <c r="H19"/>
  <c r="J19"/>
  <c r="H18"/>
  <c r="J18"/>
  <c r="H17"/>
  <c r="J17"/>
  <c r="H16"/>
  <c r="J16"/>
  <c r="J75" l="1"/>
  <c r="D8" i="97" l="1"/>
  <c r="Q40" i="77" l="1"/>
  <c r="S32" i="61" l="1"/>
  <c r="I32"/>
  <c r="J32" s="1"/>
  <c r="D32"/>
  <c r="F80" i="78"/>
  <c r="F48"/>
  <c r="D99" i="79" l="1"/>
  <c r="E45"/>
  <c r="D45"/>
  <c r="D37"/>
  <c r="E21"/>
  <c r="D21"/>
  <c r="D12"/>
  <c r="F45" l="1"/>
  <c r="F21"/>
  <c r="J21"/>
  <c r="J45"/>
  <c r="J21" i="2" l="1"/>
  <c r="J20"/>
  <c r="G21"/>
  <c r="G20"/>
  <c r="Q21" l="1"/>
  <c r="R21" s="1"/>
  <c r="Q20"/>
  <c r="N19"/>
  <c r="D98" i="79" s="1"/>
  <c r="H19" i="2"/>
  <c r="D44" i="79" s="1"/>
  <c r="E14" i="2"/>
  <c r="E16" i="77"/>
  <c r="E18" s="1"/>
  <c r="E13" i="2" s="1"/>
  <c r="T47" i="61"/>
  <c r="T53" s="1"/>
  <c r="J47"/>
  <c r="J53" s="1"/>
  <c r="E47"/>
  <c r="O14" i="90"/>
  <c r="N14"/>
  <c r="M14"/>
  <c r="D105" i="79" s="1"/>
  <c r="H14" i="90"/>
  <c r="E51" i="79" s="1"/>
  <c r="G14" i="90"/>
  <c r="D51" i="79" s="1"/>
  <c r="E14" i="90"/>
  <c r="D14"/>
  <c r="D25" i="79" s="1"/>
  <c r="P10" i="90"/>
  <c r="L37" i="77" s="1"/>
  <c r="I10" i="90"/>
  <c r="F10"/>
  <c r="E9" i="76"/>
  <c r="M22" i="14"/>
  <c r="H22"/>
  <c r="G22"/>
  <c r="I12"/>
  <c r="F12"/>
  <c r="F10"/>
  <c r="E22"/>
  <c r="F19" i="2" s="1"/>
  <c r="D22" i="14"/>
  <c r="E19" i="2" s="1"/>
  <c r="D20" i="79" s="1"/>
  <c r="D16" i="3"/>
  <c r="D33" s="1"/>
  <c r="E11"/>
  <c r="E20" s="1"/>
  <c r="D22"/>
  <c r="E11" i="58"/>
  <c r="E18" s="1"/>
  <c r="H11" s="1"/>
  <c r="D18"/>
  <c r="G11" s="1"/>
  <c r="I19" i="69"/>
  <c r="I21" s="1"/>
  <c r="H19"/>
  <c r="H21" s="1"/>
  <c r="G19"/>
  <c r="G21" s="1"/>
  <c r="E19"/>
  <c r="E21" s="1"/>
  <c r="I12" i="65" s="1"/>
  <c r="D19" i="69"/>
  <c r="D21" s="1"/>
  <c r="F12" i="65" s="1"/>
  <c r="E35" i="67"/>
  <c r="I10" i="65" s="1"/>
  <c r="D35" i="67"/>
  <c r="F10" i="65" s="1"/>
  <c r="I38" i="68"/>
  <c r="I40" s="1"/>
  <c r="H38"/>
  <c r="H40" s="1"/>
  <c r="P11" i="65" s="1"/>
  <c r="G38" i="68"/>
  <c r="G40" s="1"/>
  <c r="O11" i="65" s="1"/>
  <c r="E38" i="68"/>
  <c r="E40" s="1"/>
  <c r="I11" i="65" s="1"/>
  <c r="D38" i="68"/>
  <c r="D40" s="1"/>
  <c r="F11" i="65" s="1"/>
  <c r="J96" i="64"/>
  <c r="L102"/>
  <c r="K102"/>
  <c r="I100"/>
  <c r="G102"/>
  <c r="F102"/>
  <c r="E96"/>
  <c r="V87"/>
  <c r="U87"/>
  <c r="T81"/>
  <c r="Q87"/>
  <c r="P87"/>
  <c r="O81"/>
  <c r="L87"/>
  <c r="K87"/>
  <c r="J81"/>
  <c r="G87"/>
  <c r="F87"/>
  <c r="D82"/>
  <c r="D83"/>
  <c r="D84"/>
  <c r="D81"/>
  <c r="H81" s="1"/>
  <c r="L71"/>
  <c r="K71"/>
  <c r="G71"/>
  <c r="F71"/>
  <c r="V55"/>
  <c r="U55"/>
  <c r="Q55"/>
  <c r="P55"/>
  <c r="L55"/>
  <c r="K55"/>
  <c r="E52"/>
  <c r="E51"/>
  <c r="E50"/>
  <c r="E82" s="1"/>
  <c r="G55"/>
  <c r="F55"/>
  <c r="H49"/>
  <c r="I49" s="1"/>
  <c r="D55"/>
  <c r="L38"/>
  <c r="K38"/>
  <c r="J38"/>
  <c r="G38"/>
  <c r="F38"/>
  <c r="E38"/>
  <c r="V22"/>
  <c r="U22"/>
  <c r="T22"/>
  <c r="Q22"/>
  <c r="P22"/>
  <c r="O22"/>
  <c r="L22"/>
  <c r="K22"/>
  <c r="J22"/>
  <c r="H15"/>
  <c r="G22"/>
  <c r="F22"/>
  <c r="E22"/>
  <c r="D22"/>
  <c r="H18"/>
  <c r="I18" s="1"/>
  <c r="H17"/>
  <c r="I17" s="1"/>
  <c r="H16"/>
  <c r="I16" s="1"/>
  <c r="F105" i="79" l="1"/>
  <c r="Q11" i="65"/>
  <c r="F51" i="79"/>
  <c r="D37" i="3"/>
  <c r="G33" s="1"/>
  <c r="H22" i="64"/>
  <c r="F15" i="2"/>
  <c r="F13" i="77"/>
  <c r="H51" i="64"/>
  <c r="I51" s="1"/>
  <c r="M51" s="1"/>
  <c r="N51" s="1"/>
  <c r="E83"/>
  <c r="Q10" i="90"/>
  <c r="J51" i="79"/>
  <c r="H52" i="64"/>
  <c r="I52" s="1"/>
  <c r="E84"/>
  <c r="H84" s="1"/>
  <c r="I84" s="1"/>
  <c r="E22" i="3"/>
  <c r="F22" s="1"/>
  <c r="I15" i="64"/>
  <c r="M15" s="1"/>
  <c r="N15" s="1"/>
  <c r="R15" s="1"/>
  <c r="F11" i="3"/>
  <c r="D15" i="79"/>
  <c r="P14" i="90"/>
  <c r="E105" i="79" s="1"/>
  <c r="M17" i="64"/>
  <c r="N17" s="1"/>
  <c r="J51"/>
  <c r="J83" s="1"/>
  <c r="J50"/>
  <c r="M16"/>
  <c r="G18" i="58"/>
  <c r="H18"/>
  <c r="K11" s="1"/>
  <c r="M49" i="64"/>
  <c r="I81"/>
  <c r="M18"/>
  <c r="N18" s="1"/>
  <c r="J52"/>
  <c r="H82"/>
  <c r="I82" s="1"/>
  <c r="I22" i="14"/>
  <c r="I19" i="2"/>
  <c r="I14" i="90"/>
  <c r="E99" i="79"/>
  <c r="R20" i="2"/>
  <c r="E87" i="64"/>
  <c r="F22" i="14"/>
  <c r="E17" i="2"/>
  <c r="D18" i="79" s="1"/>
  <c r="E13" i="58"/>
  <c r="E16" i="3"/>
  <c r="E33" s="1"/>
  <c r="E59" s="1"/>
  <c r="E61" s="1"/>
  <c r="F14" i="90"/>
  <c r="E25" i="79"/>
  <c r="D87" i="64"/>
  <c r="D39" i="79"/>
  <c r="D14"/>
  <c r="E20"/>
  <c r="G19" i="2"/>
  <c r="I13" i="65"/>
  <c r="I10" i="2" s="1"/>
  <c r="F13" i="65"/>
  <c r="F10" i="2" s="1"/>
  <c r="D17" i="58"/>
  <c r="D19" s="1"/>
  <c r="D21" s="1"/>
  <c r="D23" s="1"/>
  <c r="E12" i="2" s="1"/>
  <c r="E55" i="64"/>
  <c r="H50"/>
  <c r="D44" i="3" l="1"/>
  <c r="H17" i="2" s="1"/>
  <c r="G37" i="3"/>
  <c r="J33" s="1"/>
  <c r="M11" i="58"/>
  <c r="M18" s="1"/>
  <c r="P11" s="1"/>
  <c r="J11"/>
  <c r="E11" i="76"/>
  <c r="F99" i="79"/>
  <c r="F20" i="3"/>
  <c r="F16"/>
  <c r="F17" i="2"/>
  <c r="E18" i="79" s="1"/>
  <c r="D10" i="76"/>
  <c r="D12" s="1"/>
  <c r="F12" s="1"/>
  <c r="I22" i="64"/>
  <c r="F11" i="2"/>
  <c r="G11" s="1"/>
  <c r="E16" i="79"/>
  <c r="D13"/>
  <c r="E36"/>
  <c r="J20"/>
  <c r="F25"/>
  <c r="J25"/>
  <c r="Q14" i="90"/>
  <c r="E17" i="58"/>
  <c r="E19" s="1"/>
  <c r="E21" s="1"/>
  <c r="E23" s="1"/>
  <c r="F12" i="2" s="1"/>
  <c r="M52" i="64"/>
  <c r="N52" s="1"/>
  <c r="J84"/>
  <c r="M84" s="1"/>
  <c r="N84" s="1"/>
  <c r="M81"/>
  <c r="M22"/>
  <c r="N16"/>
  <c r="H83"/>
  <c r="I83" s="1"/>
  <c r="M83" s="1"/>
  <c r="N83" s="1"/>
  <c r="N49"/>
  <c r="S15"/>
  <c r="O51"/>
  <c r="R17"/>
  <c r="S17" s="1"/>
  <c r="E44" i="79"/>
  <c r="J19" i="2"/>
  <c r="O52" i="64"/>
  <c r="O84" s="1"/>
  <c r="R18"/>
  <c r="S18" s="1"/>
  <c r="J55"/>
  <c r="J82"/>
  <c r="F20" i="79"/>
  <c r="E11"/>
  <c r="E14" i="76"/>
  <c r="H9" s="1"/>
  <c r="H55" i="64"/>
  <c r="I50"/>
  <c r="G44" i="3" l="1"/>
  <c r="K17" i="2" s="1"/>
  <c r="D69" i="79" s="1"/>
  <c r="J37" i="3"/>
  <c r="M33" s="1"/>
  <c r="E15" i="2"/>
  <c r="D16" i="79" s="1"/>
  <c r="P18" i="58"/>
  <c r="R11" s="1"/>
  <c r="P13"/>
  <c r="J18"/>
  <c r="J13"/>
  <c r="D14" i="76"/>
  <c r="E12" i="79"/>
  <c r="F12" s="1"/>
  <c r="G17" i="2"/>
  <c r="J16" i="79"/>
  <c r="F18"/>
  <c r="J18"/>
  <c r="G12" i="76"/>
  <c r="H15" i="2" s="1"/>
  <c r="D11" i="76"/>
  <c r="H87" i="64"/>
  <c r="O83"/>
  <c r="R83" s="1"/>
  <c r="S83" s="1"/>
  <c r="N81"/>
  <c r="E13" i="79"/>
  <c r="G12" i="2"/>
  <c r="T51" i="64"/>
  <c r="W17"/>
  <c r="D33" s="1"/>
  <c r="R49"/>
  <c r="R52"/>
  <c r="S52" s="1"/>
  <c r="M50"/>
  <c r="I55"/>
  <c r="I11" i="2"/>
  <c r="W18" i="64"/>
  <c r="D34" s="1"/>
  <c r="T52"/>
  <c r="T84" s="1"/>
  <c r="O50"/>
  <c r="O82" s="1"/>
  <c r="R16"/>
  <c r="N22"/>
  <c r="R84"/>
  <c r="S84" s="1"/>
  <c r="M82"/>
  <c r="N82" s="1"/>
  <c r="J87"/>
  <c r="J44" i="79"/>
  <c r="F44"/>
  <c r="W15" i="64"/>
  <c r="R51"/>
  <c r="S51" s="1"/>
  <c r="W51" s="1"/>
  <c r="D67" s="1"/>
  <c r="I87"/>
  <c r="D42" i="79"/>
  <c r="E15" i="76"/>
  <c r="J44" i="3" l="1"/>
  <c r="N17" i="2" s="1"/>
  <c r="D96" i="79" s="1"/>
  <c r="M37" i="3"/>
  <c r="O33" s="1"/>
  <c r="D15" i="76"/>
  <c r="J12" i="79"/>
  <c r="G15" i="2"/>
  <c r="R18" i="58"/>
  <c r="R13"/>
  <c r="R17" s="1"/>
  <c r="R19" s="1"/>
  <c r="R21" s="1"/>
  <c r="R23" s="1"/>
  <c r="U12" i="2" s="1"/>
  <c r="U16" s="1"/>
  <c r="P17" i="58"/>
  <c r="P19" s="1"/>
  <c r="P21" s="1"/>
  <c r="P23" s="1"/>
  <c r="S12" i="2" s="1"/>
  <c r="S16" s="1"/>
  <c r="K18" i="58"/>
  <c r="N11" s="1"/>
  <c r="N18" s="1"/>
  <c r="Q11" s="1"/>
  <c r="Q18" s="1"/>
  <c r="S11" s="1"/>
  <c r="S18" s="1"/>
  <c r="K13"/>
  <c r="J17"/>
  <c r="J19" s="1"/>
  <c r="J21" s="1"/>
  <c r="J23" s="1"/>
  <c r="K12" i="2" s="1"/>
  <c r="G9" i="76"/>
  <c r="R82" i="64"/>
  <c r="S82" s="1"/>
  <c r="W52"/>
  <c r="D68" s="1"/>
  <c r="E42" i="3"/>
  <c r="O87" i="64"/>
  <c r="H10" i="76"/>
  <c r="H11" s="1"/>
  <c r="O55" i="64"/>
  <c r="F39" i="78"/>
  <c r="F41" s="1"/>
  <c r="D40" i="79"/>
  <c r="E68" i="64"/>
  <c r="E99" s="1"/>
  <c r="H34"/>
  <c r="I34" s="1"/>
  <c r="F13" i="79"/>
  <c r="J13"/>
  <c r="N50" i="64"/>
  <c r="M55"/>
  <c r="M11" i="2" s="1"/>
  <c r="S49" i="64"/>
  <c r="E37" i="79"/>
  <c r="J11" i="2"/>
  <c r="H13" i="58"/>
  <c r="H17" s="1"/>
  <c r="H19" s="1"/>
  <c r="H21" s="1"/>
  <c r="H23" s="1"/>
  <c r="I12" i="2" s="1"/>
  <c r="G13" i="58"/>
  <c r="G17" s="1"/>
  <c r="G19" s="1"/>
  <c r="G21" s="1"/>
  <c r="G23" s="1"/>
  <c r="H12" i="2" s="1"/>
  <c r="D38" i="79" s="1"/>
  <c r="T83" i="64"/>
  <c r="W83" s="1"/>
  <c r="D98" s="1"/>
  <c r="R81"/>
  <c r="N87"/>
  <c r="D31"/>
  <c r="S16"/>
  <c r="R22"/>
  <c r="H33"/>
  <c r="I33" s="1"/>
  <c r="E67"/>
  <c r="E98" s="1"/>
  <c r="E37" i="3"/>
  <c r="W84" i="64"/>
  <c r="D99" s="1"/>
  <c r="H99" s="1"/>
  <c r="I99" s="1"/>
  <c r="M87"/>
  <c r="F16" i="79"/>
  <c r="M44" i="3" l="1"/>
  <c r="S17" i="2" s="1"/>
  <c r="S18" s="1"/>
  <c r="S22" s="1"/>
  <c r="S30" s="1"/>
  <c r="O37" i="3"/>
  <c r="O44" s="1"/>
  <c r="U17" i="2" s="1"/>
  <c r="U18" s="1"/>
  <c r="U22" s="1"/>
  <c r="U30" s="1"/>
  <c r="D65" i="79"/>
  <c r="K16" i="2"/>
  <c r="K17" i="58"/>
  <c r="K19" s="1"/>
  <c r="K21" s="1"/>
  <c r="K23" s="1"/>
  <c r="L12" i="2" s="1"/>
  <c r="E65" i="79" s="1"/>
  <c r="J65" s="1"/>
  <c r="G11" i="76"/>
  <c r="G14"/>
  <c r="I15" i="2"/>
  <c r="H67" i="64"/>
  <c r="I67" s="1"/>
  <c r="E44" i="3"/>
  <c r="H98" i="64"/>
  <c r="I98" s="1"/>
  <c r="H33" i="3"/>
  <c r="F59" s="1"/>
  <c r="F61" s="1"/>
  <c r="M12" i="76"/>
  <c r="H31" i="64"/>
  <c r="R87"/>
  <c r="S81"/>
  <c r="R50"/>
  <c r="N55"/>
  <c r="J67"/>
  <c r="J98" s="1"/>
  <c r="M33"/>
  <c r="W16"/>
  <c r="T50"/>
  <c r="S22"/>
  <c r="H14" i="76"/>
  <c r="K9" s="1"/>
  <c r="M34" i="64"/>
  <c r="J68"/>
  <c r="J99" s="1"/>
  <c r="H68"/>
  <c r="I68" s="1"/>
  <c r="J12" i="2"/>
  <c r="E38" i="79"/>
  <c r="W49" i="64"/>
  <c r="Q11" i="2"/>
  <c r="E91" i="79" s="1"/>
  <c r="F37"/>
  <c r="J37"/>
  <c r="M99" i="64"/>
  <c r="G28" i="66"/>
  <c r="H28" s="1"/>
  <c r="G14"/>
  <c r="H14" s="1"/>
  <c r="I14" s="1"/>
  <c r="S55" i="61"/>
  <c r="I55"/>
  <c r="D53"/>
  <c r="D55" s="1"/>
  <c r="S34"/>
  <c r="J34"/>
  <c r="E34"/>
  <c r="I34"/>
  <c r="D34"/>
  <c r="AF41"/>
  <c r="AG41" s="1"/>
  <c r="K28" i="66" s="1"/>
  <c r="AA41" i="61"/>
  <c r="AB41" s="1"/>
  <c r="V41"/>
  <c r="W41" s="1"/>
  <c r="T55" s="1"/>
  <c r="L41"/>
  <c r="M41" s="1"/>
  <c r="G41"/>
  <c r="H37" i="3" l="1"/>
  <c r="K33" s="1"/>
  <c r="H42"/>
  <c r="H44" s="1"/>
  <c r="F44"/>
  <c r="G15" i="76"/>
  <c r="F65" i="79"/>
  <c r="D68"/>
  <c r="D70" s="1"/>
  <c r="D73" s="1"/>
  <c r="D75" s="1"/>
  <c r="I12" i="76"/>
  <c r="M98" i="64"/>
  <c r="J9" i="76"/>
  <c r="J14" s="1"/>
  <c r="K11"/>
  <c r="K14"/>
  <c r="N9" s="1"/>
  <c r="N10"/>
  <c r="N12" s="1"/>
  <c r="N15" i="2"/>
  <c r="D94" i="79" s="1"/>
  <c r="M68" i="64"/>
  <c r="J38" i="79"/>
  <c r="J28" i="66"/>
  <c r="Y55" i="61"/>
  <c r="J55"/>
  <c r="E28" i="66"/>
  <c r="R11" i="2"/>
  <c r="D65" i="64"/>
  <c r="E40" i="79"/>
  <c r="J15" i="2"/>
  <c r="S87" i="64"/>
  <c r="W81"/>
  <c r="D96" s="1"/>
  <c r="D32"/>
  <c r="W22"/>
  <c r="S50"/>
  <c r="R55"/>
  <c r="S56" i="61"/>
  <c r="H15" i="76"/>
  <c r="T82" i="64"/>
  <c r="T55"/>
  <c r="N13" i="58"/>
  <c r="M13"/>
  <c r="M17" s="1"/>
  <c r="M19" s="1"/>
  <c r="M21" s="1"/>
  <c r="M23" s="1"/>
  <c r="I31" i="64"/>
  <c r="I56" i="61"/>
  <c r="D56"/>
  <c r="D11" i="79" s="1"/>
  <c r="AD55" i="61"/>
  <c r="F38" i="79"/>
  <c r="M67" i="64"/>
  <c r="I28" i="66"/>
  <c r="H41" i="61"/>
  <c r="AF18"/>
  <c r="AG18" s="1"/>
  <c r="AA18"/>
  <c r="AB18" s="1"/>
  <c r="W18"/>
  <c r="T32" s="1"/>
  <c r="T34" s="1"/>
  <c r="V18"/>
  <c r="L18"/>
  <c r="M18" s="1"/>
  <c r="E14" i="66" s="1"/>
  <c r="G18" i="61"/>
  <c r="H18" s="1"/>
  <c r="D14" i="66" s="1"/>
  <c r="A2" i="93"/>
  <c r="L2" i="88"/>
  <c r="C2" i="87"/>
  <c r="F2" i="86"/>
  <c r="B2" i="85"/>
  <c r="E2" i="84"/>
  <c r="H3" i="83"/>
  <c r="G2" i="82"/>
  <c r="C2" i="81"/>
  <c r="E2" i="80"/>
  <c r="E2" i="79"/>
  <c r="E2" i="94"/>
  <c r="M2" i="90"/>
  <c r="M2" i="76"/>
  <c r="G2" i="78"/>
  <c r="B2" i="14"/>
  <c r="F3" i="3"/>
  <c r="D2" i="77"/>
  <c r="I2" i="58"/>
  <c r="N4" i="64"/>
  <c r="H2" i="74"/>
  <c r="M3" i="73"/>
  <c r="G2" i="72"/>
  <c r="M2" i="91"/>
  <c r="E2" i="69"/>
  <c r="E2" i="68"/>
  <c r="E2" i="67"/>
  <c r="B2" i="66"/>
  <c r="B3" i="61"/>
  <c r="B2" i="65"/>
  <c r="B2" i="2"/>
  <c r="K37" i="3" l="1"/>
  <c r="N33" s="1"/>
  <c r="K42"/>
  <c r="K44" s="1"/>
  <c r="I44"/>
  <c r="G13" i="65"/>
  <c r="E10" i="2"/>
  <c r="D17" i="79"/>
  <c r="J17" i="2"/>
  <c r="E42" i="79"/>
  <c r="J15" i="76"/>
  <c r="M9"/>
  <c r="M11" s="1"/>
  <c r="N12" i="2"/>
  <c r="K18"/>
  <c r="K22" s="1"/>
  <c r="K30" s="1"/>
  <c r="J11" i="76"/>
  <c r="M14"/>
  <c r="K15"/>
  <c r="F91" i="79"/>
  <c r="Q10" i="76"/>
  <c r="Q12" s="1"/>
  <c r="T15" i="2" s="1"/>
  <c r="T56" i="61"/>
  <c r="F11" i="79"/>
  <c r="H11" s="1"/>
  <c r="Y32" i="61"/>
  <c r="Y34" s="1"/>
  <c r="J14" i="66"/>
  <c r="N11" i="76"/>
  <c r="N14"/>
  <c r="P12" i="14" s="1"/>
  <c r="W50" i="64"/>
  <c r="S55"/>
  <c r="Q13" i="58" s="1"/>
  <c r="AD32" i="61"/>
  <c r="AD34" s="1"/>
  <c r="K14" i="66"/>
  <c r="M31" i="64"/>
  <c r="T87"/>
  <c r="W82"/>
  <c r="J40" i="79"/>
  <c r="F40"/>
  <c r="E53" i="61"/>
  <c r="E55" s="1"/>
  <c r="D28" i="66"/>
  <c r="H32" i="64"/>
  <c r="E66"/>
  <c r="E97" s="1"/>
  <c r="D38"/>
  <c r="O12" i="76"/>
  <c r="P15" i="2"/>
  <c r="O15"/>
  <c r="H96" i="64"/>
  <c r="N17" i="58"/>
  <c r="N19" s="1"/>
  <c r="N21" s="1"/>
  <c r="N23" s="1"/>
  <c r="M12" i="2" s="1"/>
  <c r="H65" i="64"/>
  <c r="N10" i="2"/>
  <c r="D90" i="79" s="1"/>
  <c r="H10" i="2"/>
  <c r="J13" i="65"/>
  <c r="B94" i="78"/>
  <c r="B95" s="1"/>
  <c r="B34" i="3"/>
  <c r="B35" s="1"/>
  <c r="B36" s="1"/>
  <c r="B37" s="1"/>
  <c r="B14" i="91"/>
  <c r="B15" s="1"/>
  <c r="B16" s="1"/>
  <c r="B10" i="76"/>
  <c r="B11" s="1"/>
  <c r="B12" s="1"/>
  <c r="J11" i="79" l="1"/>
  <c r="K11"/>
  <c r="N37" i="3"/>
  <c r="N42"/>
  <c r="N44" s="1"/>
  <c r="T17" i="2" s="1"/>
  <c r="L44" i="3"/>
  <c r="O17" i="2"/>
  <c r="E69" i="79"/>
  <c r="M17" i="2"/>
  <c r="L35" i="77"/>
  <c r="G10" i="2"/>
  <c r="E16"/>
  <c r="E18" s="1"/>
  <c r="E22" s="1"/>
  <c r="E30" s="1"/>
  <c r="J42" i="79"/>
  <c r="F42"/>
  <c r="N12" i="14"/>
  <c r="N22" s="1"/>
  <c r="O12"/>
  <c r="O22" s="1"/>
  <c r="P19" i="2" s="1"/>
  <c r="Q12" i="14"/>
  <c r="H16" i="2"/>
  <c r="H18" s="1"/>
  <c r="H22" s="1"/>
  <c r="H30" s="1"/>
  <c r="M15" i="76"/>
  <c r="P9"/>
  <c r="D92" i="79"/>
  <c r="AD56" i="61"/>
  <c r="V10" i="2" s="1"/>
  <c r="D19" i="79"/>
  <c r="D22" s="1"/>
  <c r="Y56" i="61"/>
  <c r="T10" i="2" s="1"/>
  <c r="E56" i="61"/>
  <c r="P12" i="2"/>
  <c r="O12"/>
  <c r="I32" i="64"/>
  <c r="H38"/>
  <c r="Q9" i="76"/>
  <c r="N15"/>
  <c r="E71" i="64"/>
  <c r="E102"/>
  <c r="D66"/>
  <c r="W55"/>
  <c r="Q15" i="2"/>
  <c r="W87" i="64"/>
  <c r="D97"/>
  <c r="Q17" i="58"/>
  <c r="Q19" s="1"/>
  <c r="I65" i="64"/>
  <c r="I96"/>
  <c r="N16" i="2"/>
  <c r="D36" i="79"/>
  <c r="J10" i="2"/>
  <c r="T39" i="88"/>
  <c r="B76" i="78"/>
  <c r="B77" s="1"/>
  <c r="B78" s="1"/>
  <c r="B79" s="1"/>
  <c r="B80" s="1"/>
  <c r="B68"/>
  <c r="B69" s="1"/>
  <c r="B70" s="1"/>
  <c r="B71" s="1"/>
  <c r="B72" s="1"/>
  <c r="B73" s="1"/>
  <c r="B64"/>
  <c r="B65" s="1"/>
  <c r="B60"/>
  <c r="B44"/>
  <c r="B45" s="1"/>
  <c r="B46" s="1"/>
  <c r="B47" s="1"/>
  <c r="B48" s="1"/>
  <c r="B49" s="1"/>
  <c r="B40"/>
  <c r="B41" s="1"/>
  <c r="B34"/>
  <c r="B35" s="1"/>
  <c r="B23" i="77"/>
  <c r="B24" s="1"/>
  <c r="B46"/>
  <c r="B47" s="1"/>
  <c r="B36"/>
  <c r="B37" s="1"/>
  <c r="B38" s="1"/>
  <c r="B39" s="1"/>
  <c r="B40" s="1"/>
  <c r="B41" s="1"/>
  <c r="B13"/>
  <c r="B14" s="1"/>
  <c r="B15" s="1"/>
  <c r="B16" s="1"/>
  <c r="B17" s="1"/>
  <c r="B18" s="1"/>
  <c r="B106" i="58"/>
  <c r="B107" s="1"/>
  <c r="B108" s="1"/>
  <c r="B109" s="1"/>
  <c r="B110" s="1"/>
  <c r="B111" s="1"/>
  <c r="B112" s="1"/>
  <c r="B113" s="1"/>
  <c r="B92"/>
  <c r="B93" s="1"/>
  <c r="B94" s="1"/>
  <c r="B95" s="1"/>
  <c r="B96" s="1"/>
  <c r="B97" s="1"/>
  <c r="B98" s="1"/>
  <c r="B83"/>
  <c r="B84" s="1"/>
  <c r="B85" s="1"/>
  <c r="B86" s="1"/>
  <c r="B87" s="1"/>
  <c r="B88" s="1"/>
  <c r="B89" s="1"/>
  <c r="B57"/>
  <c r="B58" s="1"/>
  <c r="B59" s="1"/>
  <c r="B60" s="1"/>
  <c r="B61" s="1"/>
  <c r="B62" s="1"/>
  <c r="B63" s="1"/>
  <c r="B64" s="1"/>
  <c r="B42"/>
  <c r="B43" s="1"/>
  <c r="B44" s="1"/>
  <c r="B45" s="1"/>
  <c r="B46" s="1"/>
  <c r="B47" s="1"/>
  <c r="B48" s="1"/>
  <c r="B49" s="1"/>
  <c r="B33"/>
  <c r="B34" s="1"/>
  <c r="B35" s="1"/>
  <c r="B36" s="1"/>
  <c r="B37" s="1"/>
  <c r="B38" s="1"/>
  <c r="B39" s="1"/>
  <c r="B12"/>
  <c r="B13" s="1"/>
  <c r="B14" s="1"/>
  <c r="B15" s="1"/>
  <c r="B16" s="1"/>
  <c r="B17" s="1"/>
  <c r="B18" s="1"/>
  <c r="B69" i="67"/>
  <c r="B70" s="1"/>
  <c r="B71" s="1"/>
  <c r="B72" s="1"/>
  <c r="B63"/>
  <c r="B64" s="1"/>
  <c r="B65" s="1"/>
  <c r="B66" s="1"/>
  <c r="B57"/>
  <c r="B58" s="1"/>
  <c r="B59" s="1"/>
  <c r="B60" s="1"/>
  <c r="B51"/>
  <c r="B52" s="1"/>
  <c r="B53" s="1"/>
  <c r="B54" s="1"/>
  <c r="B13" i="76"/>
  <c r="B14" s="1"/>
  <c r="B15" s="1"/>
  <c r="F12" i="77" l="1"/>
  <c r="F9" i="65"/>
  <c r="J69" i="79"/>
  <c r="F69"/>
  <c r="P33" i="3"/>
  <c r="P17" i="2"/>
  <c r="Q17" s="1"/>
  <c r="N18"/>
  <c r="N22" s="1"/>
  <c r="N30" s="1"/>
  <c r="O19"/>
  <c r="Q19" s="1"/>
  <c r="P22" i="14"/>
  <c r="Q22" s="1"/>
  <c r="P11" i="76"/>
  <c r="P14"/>
  <c r="E94" i="79"/>
  <c r="D41"/>
  <c r="D43" s="1"/>
  <c r="S10" i="76"/>
  <c r="S12" s="1"/>
  <c r="V15" i="2" s="1"/>
  <c r="D95" i="79"/>
  <c r="D97" s="1"/>
  <c r="H97" i="64"/>
  <c r="D102"/>
  <c r="M65"/>
  <c r="R15" i="2"/>
  <c r="Q14" i="76"/>
  <c r="Q11"/>
  <c r="Q12" i="2"/>
  <c r="E92" i="79" s="1"/>
  <c r="J66" i="64"/>
  <c r="M32"/>
  <c r="I38"/>
  <c r="M96"/>
  <c r="H66"/>
  <c r="D71"/>
  <c r="S13" i="58" s="1"/>
  <c r="F36" i="79"/>
  <c r="B10" i="44"/>
  <c r="B11" s="1"/>
  <c r="B12" s="1"/>
  <c r="B13" s="1"/>
  <c r="B14" s="1"/>
  <c r="B15" s="1"/>
  <c r="S22" i="14" l="1"/>
  <c r="T19" i="2" s="1"/>
  <c r="S12" i="14"/>
  <c r="Q10" i="2"/>
  <c r="E90" i="79" s="1"/>
  <c r="E96"/>
  <c r="R17" i="2"/>
  <c r="P42" i="3"/>
  <c r="P37"/>
  <c r="P15" i="76"/>
  <c r="R9"/>
  <c r="E98" i="79"/>
  <c r="R19" i="2"/>
  <c r="F94" i="79"/>
  <c r="S17" i="58"/>
  <c r="S19" s="1"/>
  <c r="S21" s="1"/>
  <c r="S23" s="1"/>
  <c r="V12" i="2" s="1"/>
  <c r="S9" i="76"/>
  <c r="Q15"/>
  <c r="I97" i="64"/>
  <c r="I102" s="1"/>
  <c r="H102"/>
  <c r="I66"/>
  <c r="I71" s="1"/>
  <c r="H71"/>
  <c r="J97"/>
  <c r="J71"/>
  <c r="M38"/>
  <c r="R12" i="2"/>
  <c r="F92" i="79"/>
  <c r="H36"/>
  <c r="B16" i="44"/>
  <c r="B17" s="1"/>
  <c r="B18" s="1"/>
  <c r="B19" s="1"/>
  <c r="B20" s="1"/>
  <c r="B21" s="1"/>
  <c r="B22" s="1"/>
  <c r="B23" s="1"/>
  <c r="B24" s="1"/>
  <c r="B26" s="1"/>
  <c r="B27" s="1"/>
  <c r="B28" s="1"/>
  <c r="B29" s="1"/>
  <c r="B11" i="69"/>
  <c r="B12" s="1"/>
  <c r="B13" s="1"/>
  <c r="B14" s="1"/>
  <c r="B15" s="1"/>
  <c r="B16" s="1"/>
  <c r="B17" s="1"/>
  <c r="B18" s="1"/>
  <c r="B19" s="1"/>
  <c r="B20" s="1"/>
  <c r="B21" s="1"/>
  <c r="U12" i="14" l="1"/>
  <c r="J36" i="79"/>
  <c r="K36"/>
  <c r="R10" i="2"/>
  <c r="P44" i="3"/>
  <c r="F96" i="79"/>
  <c r="R11" i="76"/>
  <c r="R14"/>
  <c r="R15" s="1"/>
  <c r="F98" i="79"/>
  <c r="F90"/>
  <c r="D100"/>
  <c r="D102" s="1"/>
  <c r="D46"/>
  <c r="D48" s="1"/>
  <c r="S11" i="76"/>
  <c r="S14"/>
  <c r="M66" i="64"/>
  <c r="M97"/>
  <c r="J102"/>
  <c r="B31" i="44"/>
  <c r="B32" s="1"/>
  <c r="B33" s="1"/>
  <c r="B34" s="1"/>
  <c r="B35" s="1"/>
  <c r="B36" s="1"/>
  <c r="B37" s="1"/>
  <c r="B38" s="1"/>
  <c r="B39" s="1"/>
  <c r="B10" i="65"/>
  <c r="B11" s="1"/>
  <c r="B12" s="1"/>
  <c r="B13" s="1"/>
  <c r="U22" i="14" l="1"/>
  <c r="V19" i="2" s="1"/>
  <c r="V17"/>
  <c r="S15" i="76"/>
  <c r="M71" i="64"/>
  <c r="M102"/>
  <c r="B28" i="67"/>
  <c r="B29" s="1"/>
  <c r="B30" s="1"/>
  <c r="B31" s="1"/>
  <c r="Q21" i="58" l="1"/>
  <c r="Q23" s="1"/>
  <c r="T12" i="2" s="1"/>
  <c r="F16" i="77" l="1"/>
  <c r="F18" s="1"/>
  <c r="F20" s="1"/>
  <c r="F13" i="2" l="1"/>
  <c r="G18" i="77"/>
  <c r="E14" i="79" l="1"/>
  <c r="G13" i="2"/>
  <c r="F14" i="79" l="1"/>
  <c r="H14" s="1"/>
  <c r="J14" s="1"/>
  <c r="F39" i="77" l="1"/>
  <c r="F41" s="1"/>
  <c r="F43" s="1"/>
  <c r="I13" i="2" l="1"/>
  <c r="G41" i="77"/>
  <c r="J13" i="2" l="1"/>
  <c r="J16" s="1"/>
  <c r="J18" s="1"/>
  <c r="J22" s="1"/>
  <c r="E39" i="79"/>
  <c r="I16" i="2"/>
  <c r="I18" s="1"/>
  <c r="I22" s="1"/>
  <c r="I30" s="1"/>
  <c r="J30" s="1"/>
  <c r="E41" i="79" l="1"/>
  <c r="F39"/>
  <c r="H39" s="1"/>
  <c r="J39" s="1"/>
  <c r="E43" l="1"/>
  <c r="F41"/>
  <c r="F43" s="1"/>
  <c r="F46" s="1"/>
  <c r="J41" l="1"/>
  <c r="E46"/>
  <c r="E48" s="1"/>
  <c r="E53" l="1"/>
  <c r="F48"/>
  <c r="J43"/>
  <c r="J46" l="1"/>
  <c r="J48" s="1"/>
  <c r="J53" s="1"/>
  <c r="C20" i="100" l="1"/>
  <c r="D7" l="1"/>
  <c r="T26" i="2"/>
  <c r="I39" i="77"/>
  <c r="I41" s="1"/>
  <c r="L13" i="2" l="1"/>
  <c r="E66" i="79" s="1"/>
  <c r="I43" i="77"/>
  <c r="J41"/>
  <c r="M13" i="2" l="1"/>
  <c r="M16" s="1"/>
  <c r="M18" s="1"/>
  <c r="M22" s="1"/>
  <c r="M30" s="1"/>
  <c r="L16"/>
  <c r="L18" s="1"/>
  <c r="L22" s="1"/>
  <c r="L30" s="1"/>
  <c r="F66" i="79"/>
  <c r="H66" s="1"/>
  <c r="J66" s="1"/>
  <c r="E68"/>
  <c r="E70" s="1"/>
  <c r="E73" s="1"/>
  <c r="E75" l="1"/>
  <c r="J68"/>
  <c r="J70" s="1"/>
  <c r="J73" s="1"/>
  <c r="J75" s="1"/>
  <c r="J80" s="1"/>
  <c r="F68"/>
  <c r="F70" s="1"/>
  <c r="F73" s="1"/>
  <c r="F75" l="1"/>
  <c r="E80"/>
  <c r="C21" i="100"/>
  <c r="E7"/>
  <c r="L39" i="77"/>
  <c r="L41" s="1"/>
  <c r="T27" i="2" l="1"/>
  <c r="M41" i="77"/>
  <c r="O13" i="2"/>
  <c r="O16" l="1"/>
  <c r="O18" s="1"/>
  <c r="O22" s="1"/>
  <c r="O30" s="1"/>
  <c r="P13"/>
  <c r="P16" s="1"/>
  <c r="P18" s="1"/>
  <c r="P22" s="1"/>
  <c r="P30" s="1"/>
  <c r="Q13" l="1"/>
  <c r="E93" i="79" s="1"/>
  <c r="Q16" i="2" l="1"/>
  <c r="Q18" s="1"/>
  <c r="Q22" s="1"/>
  <c r="Q30" s="1"/>
  <c r="R13"/>
  <c r="R16" s="1"/>
  <c r="R18" s="1"/>
  <c r="R22" s="1"/>
  <c r="R30" s="1"/>
  <c r="E95" i="79"/>
  <c r="F93"/>
  <c r="F95" s="1"/>
  <c r="F97" s="1"/>
  <c r="F100" s="1"/>
  <c r="E97" l="1"/>
  <c r="E100" l="1"/>
  <c r="E102" s="1"/>
  <c r="F102" l="1"/>
  <c r="E108"/>
  <c r="C22" i="100" s="1"/>
  <c r="T28" i="2" l="1"/>
  <c r="H19" i="67"/>
  <c r="I19" s="1"/>
  <c r="H15"/>
  <c r="I15" s="1"/>
  <c r="H16"/>
  <c r="I16" s="1"/>
  <c r="H12"/>
  <c r="I12" s="1"/>
  <c r="H13"/>
  <c r="I13" s="1"/>
  <c r="H10"/>
  <c r="I10" s="1"/>
  <c r="G26"/>
  <c r="I26" l="1"/>
  <c r="H26"/>
  <c r="H30"/>
  <c r="I30" s="1"/>
  <c r="H31"/>
  <c r="I31" s="1"/>
  <c r="I29" l="1"/>
  <c r="G33"/>
  <c r="G35" s="1"/>
  <c r="O10" i="65" s="1"/>
  <c r="H29" i="67"/>
  <c r="H28"/>
  <c r="H33" l="1"/>
  <c r="H35" s="1"/>
  <c r="P10" i="65" s="1"/>
  <c r="P13" s="1"/>
  <c r="O13"/>
  <c r="I28" i="67"/>
  <c r="I33" s="1"/>
  <c r="I35" s="1"/>
  <c r="Q10" i="65" l="1"/>
  <c r="R10" s="1"/>
  <c r="Q13" l="1"/>
  <c r="R13" s="1"/>
  <c r="D6" i="100"/>
  <c r="E6"/>
  <c r="F6"/>
  <c r="G6"/>
  <c r="C7"/>
  <c r="G8"/>
  <c r="C9"/>
  <c r="D9"/>
  <c r="E9"/>
  <c r="F9"/>
  <c r="G9"/>
  <c r="C10"/>
  <c r="D10"/>
  <c r="E10"/>
  <c r="F10"/>
  <c r="G10"/>
  <c r="C12"/>
  <c r="D12"/>
  <c r="E12"/>
  <c r="F12"/>
  <c r="G12"/>
  <c r="G13"/>
  <c r="C19"/>
  <c r="C23"/>
  <c r="C24"/>
  <c r="T13" i="2"/>
  <c r="V13"/>
  <c r="F14"/>
  <c r="G14"/>
  <c r="F16"/>
  <c r="G16"/>
  <c r="T16"/>
  <c r="V16"/>
  <c r="F18"/>
  <c r="G18"/>
  <c r="T18"/>
  <c r="V18"/>
  <c r="F22"/>
  <c r="G22"/>
  <c r="T22"/>
  <c r="V22"/>
  <c r="T25"/>
  <c r="T29"/>
  <c r="F30"/>
  <c r="G30"/>
  <c r="T30"/>
  <c r="V30"/>
  <c r="S10" i="90"/>
  <c r="U10"/>
  <c r="S14"/>
  <c r="U14"/>
  <c r="E15" i="79"/>
  <c r="F15"/>
  <c r="J15"/>
  <c r="E17"/>
  <c r="F17"/>
  <c r="J17"/>
  <c r="E19"/>
  <c r="F19"/>
  <c r="J19"/>
  <c r="E22"/>
  <c r="F22"/>
  <c r="J22"/>
  <c r="E27"/>
  <c r="J27"/>
  <c r="E28"/>
  <c r="J28"/>
  <c r="O37" i="77"/>
  <c r="Q37"/>
  <c r="O39"/>
  <c r="Q39"/>
  <c r="O41"/>
  <c r="Q41"/>
  <c r="F10" i="78"/>
  <c r="G10"/>
  <c r="E22"/>
  <c r="E24"/>
  <c r="F33"/>
  <c r="F34"/>
  <c r="F35"/>
  <c r="F49"/>
  <c r="F51"/>
  <c r="F53"/>
  <c r="F55"/>
  <c r="F60"/>
  <c r="F63"/>
  <c r="F64"/>
  <c r="F65"/>
  <c r="F82"/>
  <c r="F84"/>
  <c r="E93"/>
  <c r="E94"/>
  <c r="E95"/>
  <c r="E98"/>
  <c r="F98"/>
  <c r="G98"/>
  <c r="H98"/>
  <c r="I98"/>
  <c r="J98"/>
  <c r="D5" i="97"/>
  <c r="D9"/>
</calcChain>
</file>

<file path=xl/sharedStrings.xml><?xml version="1.0" encoding="utf-8"?>
<sst xmlns="http://schemas.openxmlformats.org/spreadsheetml/2006/main" count="3202" uniqueCount="870">
  <si>
    <t>Income Tax</t>
  </si>
  <si>
    <t>Contribution to contingency reserves</t>
  </si>
  <si>
    <t>Regulatory Equity at the beginning of the year</t>
  </si>
  <si>
    <t>Regulatory Equity at the end of the year</t>
  </si>
  <si>
    <t>Particulars</t>
  </si>
  <si>
    <t>Return Computation</t>
  </si>
  <si>
    <t>Return on Regulatory Equity at the beginning of the year</t>
  </si>
  <si>
    <t>Total Return on Regulatory Equity</t>
  </si>
  <si>
    <t>Project Details</t>
  </si>
  <si>
    <t>Project Title</t>
  </si>
  <si>
    <t>Project Start Date</t>
  </si>
  <si>
    <t>Loan Amount</t>
  </si>
  <si>
    <t>Loan Source</t>
  </si>
  <si>
    <t>TOTAL</t>
  </si>
  <si>
    <t>Project Purpose</t>
  </si>
  <si>
    <t>Project Number</t>
  </si>
  <si>
    <t>Equity</t>
  </si>
  <si>
    <t>Debt</t>
  </si>
  <si>
    <t>Reference</t>
  </si>
  <si>
    <t>Balance at the beginning of the year</t>
  </si>
  <si>
    <t>Additions during the year</t>
  </si>
  <si>
    <t>Retirement of assets during the year</t>
  </si>
  <si>
    <t>Balance at the end of the year</t>
  </si>
  <si>
    <t>Total</t>
  </si>
  <si>
    <t xml:space="preserve">Interest on Working Capital </t>
  </si>
  <si>
    <t>Form 4</t>
  </si>
  <si>
    <t>Actual</t>
  </si>
  <si>
    <t>Project Completion date 
(Scheduled)</t>
  </si>
  <si>
    <t>Revised</t>
  </si>
  <si>
    <t>Less: Non Tariff Income</t>
  </si>
  <si>
    <t>Less: Income from Other Business</t>
  </si>
  <si>
    <t>Financing Plan</t>
  </si>
  <si>
    <t>Aggregate Revenue Requirement</t>
  </si>
  <si>
    <t>(Rs. Crore)</t>
  </si>
  <si>
    <t>Operation &amp; Maintenance Expenses</t>
  </si>
  <si>
    <t>Interest on Long-term Loan Capital</t>
  </si>
  <si>
    <t>Total Revenue Expenditure</t>
  </si>
  <si>
    <t>Remarks</t>
  </si>
  <si>
    <t>Less: Expenses Capitalised</t>
  </si>
  <si>
    <t>Accumulated depreciation at the beginning of the year</t>
  </si>
  <si>
    <t>Accumulated depreciation at the end of the year</t>
  </si>
  <si>
    <t>Withdrawals during the year</t>
  </si>
  <si>
    <t>Original</t>
  </si>
  <si>
    <t>Source of Loan</t>
  </si>
  <si>
    <t>Gross Interest Expenses</t>
  </si>
  <si>
    <t xml:space="preserve">Net Interest Expenses </t>
  </si>
  <si>
    <t>a</t>
  </si>
  <si>
    <t>b</t>
  </si>
  <si>
    <t>Interest on Security Deposit</t>
  </si>
  <si>
    <t>Tenure of Loan (years)</t>
  </si>
  <si>
    <t>Moratorium Period (years)</t>
  </si>
  <si>
    <t>Internal Accruals</t>
  </si>
  <si>
    <t>Interest Rate (% p.a.)</t>
  </si>
  <si>
    <t>Capital Expenditure</t>
  </si>
  <si>
    <t>B</t>
  </si>
  <si>
    <t>A</t>
  </si>
  <si>
    <t>(a)</t>
  </si>
  <si>
    <t>(b)</t>
  </si>
  <si>
    <t>April - March (Estimated)</t>
  </si>
  <si>
    <t>Estimated</t>
  </si>
  <si>
    <t xml:space="preserve">       </t>
  </si>
  <si>
    <t>(A) Gross Fixed Assets</t>
  </si>
  <si>
    <t>(B) Depreciation</t>
  </si>
  <si>
    <t>Form 2</t>
  </si>
  <si>
    <t>Form 5</t>
  </si>
  <si>
    <t>Form 6</t>
  </si>
  <si>
    <t xml:space="preserve">Actual </t>
  </si>
  <si>
    <t>Form 9</t>
  </si>
  <si>
    <t>Form 7</t>
  </si>
  <si>
    <t>Aggregate Revenue Requirement - Summary Sheet</t>
  </si>
  <si>
    <t>Form 1</t>
  </si>
  <si>
    <t>Assets &amp; Depreciation</t>
  </si>
  <si>
    <t>Interest Expenses</t>
  </si>
  <si>
    <t xml:space="preserve">Capital Expenditure Plan </t>
  </si>
  <si>
    <t>Return on Regulatory Equity</t>
  </si>
  <si>
    <t>Form 8</t>
  </si>
  <si>
    <t>Non-tariff Income</t>
  </si>
  <si>
    <t>Title</t>
  </si>
  <si>
    <t xml:space="preserve">Note </t>
  </si>
  <si>
    <t>Project Code</t>
  </si>
  <si>
    <t>Benefits in Quantified Terms</t>
  </si>
  <si>
    <t>Capitalisation</t>
  </si>
  <si>
    <t>Debt Equity Ratio</t>
  </si>
  <si>
    <t>e</t>
  </si>
  <si>
    <t>…</t>
  </si>
  <si>
    <t>Physical Progress (%)</t>
  </si>
  <si>
    <t>Projected</t>
  </si>
  <si>
    <t>Form 3</t>
  </si>
  <si>
    <t>f</t>
  </si>
  <si>
    <t>Sub-total</t>
  </si>
  <si>
    <t>Form 1:  Aggregate Revenue Requirement - Summary Sheet</t>
  </si>
  <si>
    <t>Return on Equity Capital</t>
  </si>
  <si>
    <t>c</t>
  </si>
  <si>
    <t>Form 2.1</t>
  </si>
  <si>
    <t xml:space="preserve">Employee Expenses </t>
  </si>
  <si>
    <t>R&amp;M Expenses</t>
  </si>
  <si>
    <t>Form 2.3</t>
  </si>
  <si>
    <t xml:space="preserve">A&amp;G Expenses </t>
  </si>
  <si>
    <t>Form 2.4</t>
  </si>
  <si>
    <t>Form 2.2:  Transmission Network Details</t>
  </si>
  <si>
    <t>HVDC</t>
  </si>
  <si>
    <t>C</t>
  </si>
  <si>
    <t>Basic Salary</t>
  </si>
  <si>
    <t>Dearness Allowance (DA)</t>
  </si>
  <si>
    <t>House Rent Allowance</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</si>
  <si>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</si>
  <si>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</si>
  <si>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</si>
  <si>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</si>
  <si>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</si>
  <si>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</si>
  <si>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</si>
  <si>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</si>
  <si>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</si>
  <si>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</si>
  <si>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</si>
  <si>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</si>
  <si>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</si>
  <si>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</si>
  <si>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</si>
  <si>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</si>
  <si>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</si>
  <si>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</si>
  <si>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</si>
  <si>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 xml:space="preserve">Gross Employee Expenses </t>
  </si>
  <si>
    <t xml:space="preserve">Net Employee Expenses </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</si>
  <si>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</si>
  <si>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</si>
  <si>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</si>
  <si>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</si>
  <si>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</si>
  <si>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</si>
  <si>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</si>
  <si>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</si>
  <si>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</si>
  <si>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</si>
  <si>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</si>
  <si>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</si>
  <si>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</si>
  <si>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</si>
  <si>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</si>
  <si>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</si>
  <si>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</si>
  <si>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</si>
  <si>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Cost of services procured</t>
  </si>
  <si>
    <t>Outsourcing of metering and billing system</t>
  </si>
  <si>
    <t>Freight On Capital Equipments</t>
  </si>
  <si>
    <t>V-sat, Internet and related charges</t>
  </si>
  <si>
    <t>Training</t>
  </si>
  <si>
    <t>Bank Charges</t>
  </si>
  <si>
    <t>Miscellaneous Expenses</t>
  </si>
  <si>
    <t>Office Expenses</t>
  </si>
  <si>
    <t>Gross A&amp;G Expenses</t>
  </si>
  <si>
    <t xml:space="preserve">Net A&amp;G Expenses </t>
  </si>
  <si>
    <t>Plant &amp; Machinery</t>
  </si>
  <si>
    <t>Buildings</t>
  </si>
  <si>
    <t>Civil Works</t>
  </si>
  <si>
    <t>Hydraulic Works</t>
  </si>
  <si>
    <t>Lines &amp; Cable Networks</t>
  </si>
  <si>
    <t>Vehicles</t>
  </si>
  <si>
    <t>Furniture &amp; Fixtures</t>
  </si>
  <si>
    <t>Office Equipment</t>
  </si>
  <si>
    <t>Gross R&amp;M Expenses</t>
  </si>
  <si>
    <t xml:space="preserve">Net R&amp;M Expenses </t>
  </si>
  <si>
    <t>Form 2.5</t>
  </si>
  <si>
    <t>Summary of Operations and Maintenance Expenses</t>
  </si>
  <si>
    <t>Approved</t>
  </si>
  <si>
    <t>a) DPR Schemes</t>
  </si>
  <si>
    <t>(i) In-principle approved by MERC</t>
  </si>
  <si>
    <t>(ii) Yet to receive in-principle MERC approval</t>
  </si>
  <si>
    <t>b) Non-DPR Schemes</t>
  </si>
  <si>
    <t>Capitalisation Plan</t>
  </si>
  <si>
    <t>Opening</t>
  </si>
  <si>
    <t>Closing</t>
  </si>
  <si>
    <t>Ckt km length</t>
  </si>
  <si>
    <t>Average</t>
  </si>
  <si>
    <t>d</t>
  </si>
  <si>
    <t>O&amp;M Expense (Bays), Rs Crore</t>
  </si>
  <si>
    <t>Number of Bays</t>
  </si>
  <si>
    <t>Opening Balance of Loan</t>
  </si>
  <si>
    <t>Loan Repayment during the year</t>
  </si>
  <si>
    <t>Closing Balance of Loan</t>
  </si>
  <si>
    <t>Applicable Interest Rate (%)</t>
  </si>
  <si>
    <t>One and a half months of the expected revenue from transmission charges at the prevailing tariffs</t>
  </si>
  <si>
    <t>Return on Equity portion of capitalisation during the year</t>
  </si>
  <si>
    <t>Capitalisation during the year</t>
  </si>
  <si>
    <t>Reduction in Equity Capital on account of retirement / replacement of assets</t>
  </si>
  <si>
    <t>Equity portion of capitalisation during the year</t>
  </si>
  <si>
    <t>Depreciation Expenses</t>
  </si>
  <si>
    <t>Consumer Contribution and Grants used during the year for Capitalisation</t>
  </si>
  <si>
    <t>MYT Petition Formats - Transmission</t>
  </si>
  <si>
    <t>Form 4: Assets &amp; Depreciation</t>
  </si>
  <si>
    <t>Approved Project Cost</t>
  </si>
  <si>
    <t>Opening CWIP</t>
  </si>
  <si>
    <t>Investment during the year</t>
  </si>
  <si>
    <t>Capital Work in Progress</t>
  </si>
  <si>
    <t>Closing CWIP</t>
  </si>
  <si>
    <t>Works Capitalised</t>
  </si>
  <si>
    <t>Interest Capitalised</t>
  </si>
  <si>
    <t>Expenses Capitalised</t>
  </si>
  <si>
    <t>Total Capitalisation</t>
  </si>
  <si>
    <t>Deviation</t>
  </si>
  <si>
    <t>Reason for Deviation</t>
  </si>
  <si>
    <t>Controllable</t>
  </si>
  <si>
    <t>Uncontrollable</t>
  </si>
  <si>
    <t>Revenue from transmission tariff</t>
  </si>
  <si>
    <t>Revenue Gap/(Surplus)</t>
  </si>
  <si>
    <t>Form 2.2</t>
  </si>
  <si>
    <t>Transmission Network Details</t>
  </si>
  <si>
    <t>Capital Work-in-Progress</t>
  </si>
  <si>
    <t>Form 10</t>
  </si>
  <si>
    <t>FY 2017-18</t>
  </si>
  <si>
    <t>FY 2018-19</t>
  </si>
  <si>
    <t>FY 2019-20</t>
  </si>
  <si>
    <t>Income from rent of land or buildings</t>
  </si>
  <si>
    <t>Income from sale of scrap</t>
  </si>
  <si>
    <t>Income from investments</t>
  </si>
  <si>
    <t>Interest income on advances to suppliers/contractors</t>
  </si>
  <si>
    <t>Income from rental from contractors</t>
  </si>
  <si>
    <t>Income from rental from staff quarters</t>
  </si>
  <si>
    <t>Income from hire charges from contractors and others</t>
  </si>
  <si>
    <t>Supervision charges for capital works</t>
  </si>
  <si>
    <t>Income from advertisement</t>
  </si>
  <si>
    <t>Less: Income from Open Access charges</t>
  </si>
  <si>
    <t>Sr. No.</t>
  </si>
  <si>
    <t>Interest on Loan Capital</t>
  </si>
  <si>
    <t>Addition</t>
  </si>
  <si>
    <t>Transmission Line - Ckt-km Basis</t>
  </si>
  <si>
    <t>765 kV</t>
  </si>
  <si>
    <t>400 kV</t>
  </si>
  <si>
    <t>&gt;66 kV and &lt;400 kV</t>
  </si>
  <si>
    <t>66 kV and less</t>
  </si>
  <si>
    <t>220 kV</t>
  </si>
  <si>
    <t>132 kV</t>
  </si>
  <si>
    <t>Source of Financing for Capital Expenditure</t>
  </si>
  <si>
    <t>(C ) Net Fixed Assets</t>
  </si>
  <si>
    <t>Addition of Loan during the year</t>
  </si>
  <si>
    <t xml:space="preserve">Sr. No. </t>
  </si>
  <si>
    <t>Operations and Maintenance Expenses for one month</t>
  </si>
  <si>
    <t>Maintenance Spares @1% of the Opening GFA</t>
  </si>
  <si>
    <t>Rate of Interest (% p.a.) - SBI Base Rate plus 150 basis points</t>
  </si>
  <si>
    <t>… … …</t>
  </si>
  <si>
    <t>Interest on Working Capital and on Consumer Security Deposits</t>
  </si>
  <si>
    <t>A) Normative Loan</t>
  </si>
  <si>
    <t>Opening Balance of Gross Normative Loan</t>
  </si>
  <si>
    <t>Cumulative Repayment till the year</t>
  </si>
  <si>
    <t>Opening Balance of Net Normative Loan</t>
  </si>
  <si>
    <t>Less: Reduction of Normative Loan due to retirement or replacement of assets</t>
  </si>
  <si>
    <t>Repayment of Normative loan during the year</t>
  </si>
  <si>
    <t>Closing Balance of Net Normative Loan</t>
  </si>
  <si>
    <t>Closing Balance of Gross Normative Loan</t>
  </si>
  <si>
    <t>Financing Charges</t>
  </si>
  <si>
    <t>Form 5: Interest on Loan Capital</t>
  </si>
  <si>
    <t>One and a half month of the expected revenue from transmission charges at the prevailing tariffs</t>
  </si>
  <si>
    <t>Form 3.1</t>
  </si>
  <si>
    <t>Form 3.2</t>
  </si>
  <si>
    <t>Form 11</t>
  </si>
  <si>
    <t>Contribution to Contingency reserves</t>
  </si>
  <si>
    <t>Employee Expenses</t>
  </si>
  <si>
    <t>Form 2.3 :  Employee Expenses</t>
  </si>
  <si>
    <t>Form 2.4 :  Administration &amp; General Expenses</t>
  </si>
  <si>
    <t>Total Revenue</t>
  </si>
  <si>
    <t>Total Expenses</t>
  </si>
  <si>
    <t>Profit Before Tax</t>
  </si>
  <si>
    <t>c=a-b</t>
  </si>
  <si>
    <t>Tax Adjustment</t>
  </si>
  <si>
    <t>Add</t>
  </si>
  <si>
    <t>Depreciation considered in Expenses</t>
  </si>
  <si>
    <t>Other disallowance while computing IT</t>
  </si>
  <si>
    <t>Total Tax Disallowances</t>
  </si>
  <si>
    <t>f=d+e</t>
  </si>
  <si>
    <t>Less</t>
  </si>
  <si>
    <t>Tax Depreciation</t>
  </si>
  <si>
    <t>g</t>
  </si>
  <si>
    <t>Other expenses allowed for computing Income Tax</t>
  </si>
  <si>
    <t>h</t>
  </si>
  <si>
    <t>Deduction - U/s 80 IA</t>
  </si>
  <si>
    <t>i</t>
  </si>
  <si>
    <t>Other Deduction under IT</t>
  </si>
  <si>
    <t>j</t>
  </si>
  <si>
    <t>Exempt Income under IT</t>
  </si>
  <si>
    <t>k</t>
  </si>
  <si>
    <t>Total Tax Allowances</t>
  </si>
  <si>
    <t>l=g to k</t>
  </si>
  <si>
    <t>Total Taxable Income</t>
  </si>
  <si>
    <t>m=c+f-l</t>
  </si>
  <si>
    <t>Tax Payable at Normal rate (Corporate Tax Rate)</t>
  </si>
  <si>
    <t>n= m x Tax</t>
  </si>
  <si>
    <t xml:space="preserve">q = MAT working </t>
  </si>
  <si>
    <t xml:space="preserve">Tax Applicable </t>
  </si>
  <si>
    <t>r=max(n,q)</t>
  </si>
  <si>
    <t>Tax Paid</t>
  </si>
  <si>
    <t>s</t>
  </si>
  <si>
    <t>Tax Paid to Tax Provision</t>
  </si>
  <si>
    <t>t=s/r</t>
  </si>
  <si>
    <t>Tax to be recovered through ARR</t>
  </si>
  <si>
    <t>u = tx s</t>
  </si>
  <si>
    <t>MAT Computation</t>
  </si>
  <si>
    <t xml:space="preserve"> Add: Disallowances under Income Tax</t>
  </si>
  <si>
    <t>Sub total</t>
  </si>
  <si>
    <t xml:space="preserve"> Less: Deductions under Income Tax</t>
  </si>
  <si>
    <t>Book Profit</t>
  </si>
  <si>
    <t>k=c+d-e</t>
  </si>
  <si>
    <t>Form 6: Interest on Working Capital</t>
  </si>
  <si>
    <t>Form 12</t>
  </si>
  <si>
    <t>Interest on Working Capital and Security Deposits</t>
  </si>
  <si>
    <t xml:space="preserve">Truing Up Summary </t>
  </si>
  <si>
    <t>Income from sale of tender documents</t>
  </si>
  <si>
    <t>April-March      (Audited )</t>
  </si>
  <si>
    <t>True-Up requirement</t>
  </si>
  <si>
    <t>Apr-Sep    (Actual)</t>
  </si>
  <si>
    <t>Oct-Mar          (Estimated)</t>
  </si>
  <si>
    <t>Provisional True-Up requirement</t>
  </si>
  <si>
    <t>(c ) = (b) - (a)</t>
  </si>
  <si>
    <t>(d)</t>
  </si>
  <si>
    <t>(e)</t>
  </si>
  <si>
    <r>
      <rPr>
        <b/>
        <sz val="11"/>
        <rFont val="Times New Roman"/>
        <family val="1"/>
      </rPr>
      <t>Note</t>
    </r>
    <r>
      <rPr>
        <sz val="11"/>
        <rFont val="Times New Roman"/>
        <family val="1"/>
      </rPr>
      <t>: * - In case MTR Order is yet to be issued, then MYT Order values to be captured under this column</t>
    </r>
  </si>
  <si>
    <t>Form 13</t>
  </si>
  <si>
    <t>Contribution to Contingency Reserves</t>
  </si>
  <si>
    <t>Add: Return on Equity Capital</t>
  </si>
  <si>
    <t>Applicable O&amp;M Cost Norm for Bays (Rs. Lakh / Bay) $</t>
  </si>
  <si>
    <t>Applicable O&amp;M cost Norm for Transmission Lines (Rs Lakh / ckt-km)$</t>
  </si>
  <si>
    <t>Form 2.1 :  Operation and Maintenance Expenses - Normative</t>
  </si>
  <si>
    <t>O&amp;M Expenses for Transmission Lines (Rs Crore)</t>
  </si>
  <si>
    <t>above 66 kV and less than 400 kV</t>
  </si>
  <si>
    <t>66 kV and below</t>
  </si>
  <si>
    <t>Transmission Line Length (Ckt-Km.)</t>
  </si>
  <si>
    <t>No. of Substations (Nos.)</t>
  </si>
  <si>
    <t>Total No. of Bays (Nos.)</t>
  </si>
  <si>
    <t>Transformation Capacity (MVA)</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</si>
  <si>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</si>
  <si>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</si>
  <si>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</si>
  <si>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</si>
  <si>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</si>
  <si>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</si>
  <si>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</si>
  <si>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</si>
  <si>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</si>
  <si>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</si>
  <si>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</si>
  <si>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</si>
  <si>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</si>
  <si>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Addition of Normative Loan due to capitalisation during the year</t>
  </si>
  <si>
    <t>Average Balance of Net Normative Loan</t>
  </si>
  <si>
    <t>Weighted average Rate of Interest on actual Loans (%)</t>
  </si>
  <si>
    <t>Total Interest &amp; Financing Charges</t>
  </si>
  <si>
    <t>B) Existing Actual Long-term Loans</t>
  </si>
  <si>
    <t>Average Loan Balance</t>
  </si>
  <si>
    <t>C ) Actual Loans drawn during the year</t>
  </si>
  <si>
    <t>Norm</t>
  </si>
  <si>
    <t>Total Working Capital Requirement</t>
  </si>
  <si>
    <t>Less: Amount of Security Deposit from Transmission System Users</t>
  </si>
  <si>
    <t>Interest on Working Capital</t>
  </si>
  <si>
    <t xml:space="preserve">Note: </t>
  </si>
  <si>
    <t xml:space="preserve"> * - In case MTR Order is yet to be issued, then MYT Order values to be captured under this column</t>
  </si>
  <si>
    <t>Petitioner should submit documentary evidence for actual interest on working capital incurred</t>
  </si>
  <si>
    <r>
      <rPr>
        <b/>
        <sz val="11"/>
        <rFont val="Times New Roman"/>
        <family val="1"/>
      </rPr>
      <t>Note</t>
    </r>
    <r>
      <rPr>
        <sz val="11"/>
        <rFont val="Times New Roman"/>
        <family val="1"/>
      </rPr>
      <t>: 1. * - Documentary proof in the form of Challans for actual Income Tax paid needs to be submitted</t>
    </r>
  </si>
  <si>
    <t>Opening Balance of MAT Credit available</t>
  </si>
  <si>
    <t>MAT paid during the year</t>
  </si>
  <si>
    <t>MAT Credit availed during the year</t>
  </si>
  <si>
    <t>Closing Balance of MAT Credit available</t>
  </si>
  <si>
    <t>4 = 1+2-3</t>
  </si>
  <si>
    <t>Tax Payable under MAT Rate</t>
  </si>
  <si>
    <t>….</t>
  </si>
  <si>
    <t>Note: 1. Please give Income Tax computation for each year separately for Transmission Business as a whole</t>
  </si>
  <si>
    <t>Scheduled Date of Commercial Operation</t>
  </si>
  <si>
    <t>Reasons for Delay, if any</t>
  </si>
  <si>
    <t>Liquidated Damages recoverable as per provisions of Contract*</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</si>
  <si>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</si>
  <si>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</si>
  <si>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</si>
  <si>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</si>
  <si>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</si>
  <si>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</si>
  <si>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</si>
  <si>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 xml:space="preserve">Break Down </t>
  </si>
  <si>
    <t>Break up of Capital Cost</t>
  </si>
  <si>
    <t xml:space="preserve">Variation </t>
  </si>
  <si>
    <t>Reasons for Variation</t>
  </si>
  <si>
    <t>Ordering Cost</t>
  </si>
  <si>
    <t>Contractors</t>
  </si>
  <si>
    <t>Foreign Currency Component (Specify Currency)</t>
  </si>
  <si>
    <t>Domestic Component</t>
  </si>
  <si>
    <t>Total Cost</t>
  </si>
  <si>
    <t>(c) = (a) + (b)</t>
  </si>
  <si>
    <t xml:space="preserve">Land </t>
  </si>
  <si>
    <t>Plant &amp; Equipment (BTG)</t>
  </si>
  <si>
    <t>Taxes and Duties</t>
  </si>
  <si>
    <t>Custom Duty</t>
  </si>
  <si>
    <t>Other Taxes &amp; Duties</t>
  </si>
  <si>
    <t>Total Taxes &amp; Duties</t>
  </si>
  <si>
    <t>Financing Charges (FC)</t>
  </si>
  <si>
    <t>Capital cost including IDC &amp; FC</t>
  </si>
  <si>
    <t>Name / No. of Construction / Supply / Service Package</t>
  </si>
  <si>
    <t>Scope of works (in line with head of cost break-ups as applicable)</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</si>
  <si>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</si>
  <si>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</si>
  <si>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</si>
  <si>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</si>
  <si>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</si>
  <si>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</si>
  <si>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</si>
  <si>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</si>
  <si>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</si>
  <si>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Original Financial Package</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</si>
  <si>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</si>
  <si>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</si>
  <si>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</si>
  <si>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</si>
  <si>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</si>
  <si>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</si>
  <si>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</si>
  <si>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</si>
  <si>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</si>
  <si>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</si>
  <si>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</si>
  <si>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</si>
  <si>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</si>
  <si>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</si>
  <si>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Source of Loan/Name of Agency</t>
  </si>
  <si>
    <t>Amount of Loan sanctioned (Rs. Crore)</t>
  </si>
  <si>
    <r>
      <t>Amount of Gross Loan drawn upto COD</t>
    </r>
    <r>
      <rPr>
        <vertAlign val="superscript"/>
        <sz val="11"/>
        <rFont val="Times New Roman"/>
        <family val="1"/>
      </rPr>
      <t xml:space="preserve"> </t>
    </r>
    <r>
      <rPr>
        <sz val="11"/>
        <rFont val="Times New Roman"/>
        <family val="1"/>
      </rPr>
      <t>(Rs. Crore)</t>
    </r>
  </si>
  <si>
    <r>
      <t>Interest Type</t>
    </r>
    <r>
      <rPr>
        <vertAlign val="superscript"/>
        <sz val="11"/>
        <rFont val="Times New Roman"/>
        <family val="1"/>
      </rPr>
      <t>1</t>
    </r>
  </si>
  <si>
    <t>Fixed Interest Rate, if applicable</t>
  </si>
  <si>
    <r>
      <t>Base Rate, if Floating Interest</t>
    </r>
    <r>
      <rPr>
        <vertAlign val="superscript"/>
        <sz val="11"/>
        <rFont val="Times New Roman"/>
        <family val="1"/>
      </rPr>
      <t>2</t>
    </r>
  </si>
  <si>
    <r>
      <t>Margin, if Floating Interest</t>
    </r>
    <r>
      <rPr>
        <vertAlign val="superscript"/>
        <sz val="11"/>
        <rFont val="Times New Roman"/>
        <family val="1"/>
      </rPr>
      <t>3</t>
    </r>
  </si>
  <si>
    <r>
      <t>Are there any Caps/Floor</t>
    </r>
    <r>
      <rPr>
        <vertAlign val="superscript"/>
        <sz val="11"/>
        <rFont val="Times New Roman"/>
        <family val="1"/>
      </rPr>
      <t>4</t>
    </r>
  </si>
  <si>
    <t>If above is yes,specify caps/floor</t>
  </si>
  <si>
    <r>
      <t>Moratorium Period</t>
    </r>
    <r>
      <rPr>
        <vertAlign val="superscript"/>
        <sz val="11"/>
        <rFont val="Times New Roman"/>
        <family val="1"/>
      </rPr>
      <t>5</t>
    </r>
  </si>
  <si>
    <t>Moratorium effective from</t>
  </si>
  <si>
    <r>
      <t>Repayment Period</t>
    </r>
    <r>
      <rPr>
        <vertAlign val="superscript"/>
        <sz val="11"/>
        <rFont val="Times New Roman"/>
        <family val="1"/>
      </rPr>
      <t>6</t>
    </r>
  </si>
  <si>
    <t>Repayment effective from</t>
  </si>
  <si>
    <r>
      <t>Repayment Frequency</t>
    </r>
    <r>
      <rPr>
        <vertAlign val="superscript"/>
        <sz val="11"/>
        <rFont val="Times New Roman"/>
        <family val="1"/>
      </rPr>
      <t>7</t>
    </r>
  </si>
  <si>
    <r>
      <t>Repayment Instalment</t>
    </r>
    <r>
      <rPr>
        <vertAlign val="superscript"/>
        <sz val="11"/>
        <rFont val="Times New Roman"/>
        <family val="1"/>
      </rPr>
      <t>8,9,10</t>
    </r>
  </si>
  <si>
    <r>
      <t>Base Exchange Rate</t>
    </r>
    <r>
      <rPr>
        <vertAlign val="superscript"/>
        <sz val="11"/>
        <rFont val="Times New Roman"/>
        <family val="1"/>
      </rPr>
      <t>15</t>
    </r>
  </si>
  <si>
    <r>
      <t>1</t>
    </r>
    <r>
      <rPr>
        <sz val="11"/>
        <rFont val="Times New Roman"/>
        <family val="1"/>
      </rPr>
      <t xml:space="preserve"> Interest type means whether the interest is fixed or floating.</t>
    </r>
  </si>
  <si>
    <r>
      <t>2</t>
    </r>
    <r>
      <rPr>
        <sz val="11"/>
        <rFont val="Times New Roman"/>
        <family val="1"/>
      </rPr>
      <t xml:space="preserve"> Base rate means the base as PLR, LIBOR etc. over which the margin is to be added. Applicable base rate on different dates from the date of drawal may also be enclosed.</t>
    </r>
  </si>
  <si>
    <r>
      <t xml:space="preserve">3 </t>
    </r>
    <r>
      <rPr>
        <sz val="11"/>
        <rFont val="Times New Roman"/>
        <family val="1"/>
      </rPr>
      <t>Margin means the points over and above the floating rate.</t>
    </r>
  </si>
  <si>
    <r>
      <t>4</t>
    </r>
    <r>
      <rPr>
        <sz val="11"/>
        <rFont val="Times New Roman"/>
        <family val="1"/>
      </rPr>
      <t xml:space="preserve"> At times caps/floor are put at which the floating rates are frozen. If such a condition exists, specify the limits.</t>
    </r>
  </si>
  <si>
    <r>
      <t>5</t>
    </r>
    <r>
      <rPr>
        <sz val="11"/>
        <rFont val="Times New Roman"/>
        <family val="1"/>
      </rPr>
      <t xml:space="preserve"> Moratorium period refers to the period during which loan repayment is not required.</t>
    </r>
  </si>
  <si>
    <r>
      <t>6</t>
    </r>
    <r>
      <rPr>
        <sz val="11"/>
        <rFont val="Times New Roman"/>
        <family val="1"/>
      </rPr>
      <t xml:space="preserve"> Repayment period means the repayment of loan such as  10 years, 15 years etc.</t>
    </r>
  </si>
  <si>
    <r>
      <t>7</t>
    </r>
    <r>
      <rPr>
        <sz val="11"/>
        <rFont val="Times New Roman"/>
        <family val="1"/>
      </rPr>
      <t xml:space="preserve"> Repayment frequency means the interval at which the debt servicing is to be done such as monthly, quarterly, half yearly, etc</t>
    </r>
  </si>
  <si>
    <r>
      <t>8</t>
    </r>
    <r>
      <rPr>
        <sz val="11"/>
        <rFont val="Times New Roman"/>
        <family val="1"/>
      </rPr>
      <t xml:space="preserve"> Where there is more than one drawal/repayment for a loan, the date &amp; amount of each drawal/repayement may also be given seperately</t>
    </r>
  </si>
  <si>
    <r>
      <t>9</t>
    </r>
    <r>
      <rPr>
        <sz val="11"/>
        <rFont val="Times New Roman"/>
        <family val="1"/>
      </rPr>
      <t xml:space="preserve"> If the repayment  instalment amount and repayment date  can not be worked out from the data furnished above, the repayment schedule to be  furnished seperately.</t>
    </r>
  </si>
  <si>
    <r>
      <t>10</t>
    </r>
    <r>
      <rPr>
        <sz val="11"/>
        <rFont val="Times New Roman"/>
        <family val="1"/>
      </rPr>
      <t xml:space="preserve"> In case of Foreign loan,date of each  drawal &amp; repayment alongwith exchange rate at that date may be given.</t>
    </r>
  </si>
  <si>
    <r>
      <t>11</t>
    </r>
    <r>
      <rPr>
        <sz val="11"/>
        <rFont val="Times New Roman"/>
        <family val="1"/>
      </rPr>
      <t xml:space="preserve"> Base exchange rate means the exchange rate prevailing as on COD </t>
    </r>
  </si>
  <si>
    <t>Year</t>
  </si>
  <si>
    <t xml:space="preserve">Work/Equipment added after COD </t>
  </si>
  <si>
    <t>Amount Capitalised / Proposed to be capitalised</t>
  </si>
  <si>
    <t>Justification</t>
  </si>
  <si>
    <t>Capital Cost Approval Petition Formats - Transmission</t>
  </si>
  <si>
    <t>Actual Date of Commercial Operation of Transmission System</t>
  </si>
  <si>
    <t>Capital Cost as per Original Estimates</t>
  </si>
  <si>
    <t>Actual Capital Cost as on COD of Transmission System</t>
  </si>
  <si>
    <t>As on COD of Transmission System</t>
  </si>
  <si>
    <t>... ... ...</t>
  </si>
  <si>
    <t>Cost of Land</t>
  </si>
  <si>
    <t>Transmission Lines</t>
  </si>
  <si>
    <t>Susbstations Bays</t>
  </si>
  <si>
    <t xml:space="preserve">Interest During Construction (IDC) </t>
  </si>
  <si>
    <t>Transmission System Cost as on COD (Rs Crore): _______________</t>
  </si>
  <si>
    <t>Date of Commercial Operation of Transmission System : _________________</t>
  </si>
  <si>
    <t xml:space="preserve">Financial Package as on COD </t>
  </si>
  <si>
    <t>Financial Year (Starting from COD)</t>
  </si>
  <si>
    <t>Amount capitalised</t>
  </si>
  <si>
    <t>Financing Details</t>
  </si>
  <si>
    <t>Internal Resources</t>
  </si>
  <si>
    <t>Others (Pls provide details)</t>
  </si>
  <si>
    <t>Sl. No.</t>
  </si>
  <si>
    <t>Financial Year</t>
  </si>
  <si>
    <t>Year 1</t>
  </si>
  <si>
    <t>………</t>
  </si>
  <si>
    <t>Year n</t>
  </si>
  <si>
    <t>Draw Down</t>
  </si>
  <si>
    <t>Q-1</t>
  </si>
  <si>
    <t>Q-2</t>
  </si>
  <si>
    <t>Q-3</t>
  </si>
  <si>
    <t>Q-4</t>
  </si>
  <si>
    <t>Loans</t>
  </si>
  <si>
    <t>Loan 1</t>
  </si>
  <si>
    <t xml:space="preserve">Draw down Amount </t>
  </si>
  <si>
    <t>Cumulative</t>
  </si>
  <si>
    <t>IDC</t>
  </si>
  <si>
    <t>Financing charges/Guarantee Fee</t>
  </si>
  <si>
    <t>Other (pls provide details)</t>
  </si>
  <si>
    <t>Loan 2</t>
  </si>
  <si>
    <t>……..</t>
  </si>
  <si>
    <t>Total Loans</t>
  </si>
  <si>
    <t>Equity drawn</t>
  </si>
  <si>
    <t>Domestic/Foreign</t>
  </si>
  <si>
    <t xml:space="preserve">Internal Accruals </t>
  </si>
  <si>
    <t>Total equity deployed</t>
  </si>
  <si>
    <t>Project Schedule</t>
  </si>
  <si>
    <t>Abstract of Capital Cost</t>
  </si>
  <si>
    <t>Breakup of Capital Cost</t>
  </si>
  <si>
    <t>Financial Package</t>
  </si>
  <si>
    <t>Details of Loans</t>
  </si>
  <si>
    <t>Details of Additional Capitalisation after COD</t>
  </si>
  <si>
    <t>Financing of Additional Capitalisation</t>
  </si>
  <si>
    <t>Drawdown Schedule and Computation of IDC and Financing Charges</t>
  </si>
  <si>
    <t>Breakup of Construction/Supply/Services</t>
  </si>
  <si>
    <t>Payment Efficiency</t>
  </si>
  <si>
    <t>Schedule Payment</t>
  </si>
  <si>
    <t>Payment made</t>
  </si>
  <si>
    <t>Delay in payment (days)</t>
  </si>
  <si>
    <t>Amount Pending (Rs. Crore)</t>
  </si>
  <si>
    <t>Month/Date</t>
  </si>
  <si>
    <t>Amount (Rs. Crore)</t>
  </si>
  <si>
    <t>Due date</t>
  </si>
  <si>
    <t>% of Amount paid</t>
  </si>
  <si>
    <t>Long Term Loan 1</t>
  </si>
  <si>
    <t>Short Term Loan 1</t>
  </si>
  <si>
    <t>Short Term Loan 2</t>
  </si>
  <si>
    <t>Short Term Loan 3</t>
  </si>
  <si>
    <t>Income from Transmission Charges</t>
  </si>
  <si>
    <t>Income from Open Access Charges</t>
  </si>
  <si>
    <t>Income from Transmission Charges$</t>
  </si>
  <si>
    <t>$ Approved figure for Income from Transmission Charges shall be considered from InSTS Order for respective year</t>
  </si>
  <si>
    <t>Form 7: Return on Regulatory Equity</t>
  </si>
  <si>
    <t>Transmission Bays - 'Number of bays' basis</t>
  </si>
  <si>
    <t>Contribution to Contingency Reserves during the year</t>
  </si>
  <si>
    <t>Utilisation of Contingency Reserves during the year</t>
  </si>
  <si>
    <t>Opening Gross Fixed Assets</t>
  </si>
  <si>
    <t>Opening Balance of Contingency Reserves as % of Opening GFA</t>
  </si>
  <si>
    <t>Opening Balance of Contingency Reserves</t>
  </si>
  <si>
    <t>Closing Balance of Contingency Reserves</t>
  </si>
  <si>
    <t>Closing Balance of Contingency Reserves as % of Opening GFA</t>
  </si>
  <si>
    <t>Scheduled Payment against Long Term Loans</t>
  </si>
  <si>
    <t>Scheduled Payment against Short Term Loans</t>
  </si>
  <si>
    <t>Month/ Date</t>
  </si>
  <si>
    <t>Interest on Working Capital and on security deposits</t>
  </si>
  <si>
    <t>Aggregate Revenue Requirement from Transmission Tariff</t>
  </si>
  <si>
    <t>Long-term TSUs incl Distribution Licensees</t>
  </si>
  <si>
    <t>Whether awarded through ICB/DCB/ Departmentally</t>
  </si>
  <si>
    <t>Documentary evidence towards investment of amounts under Contingency Reserve should be submitted</t>
  </si>
  <si>
    <t>Form 3.3:  Capital Work-in-progress - Project-wise details</t>
  </si>
  <si>
    <t xml:space="preserve">Form 3.2: Capitalisation Plan </t>
  </si>
  <si>
    <t xml:space="preserve">Form 3.1: Capital Expenditure Plan </t>
  </si>
  <si>
    <t>Capitalisation + IDC</t>
  </si>
  <si>
    <t>Form 3:  Summary of Capital Expenditure and Capitalisation</t>
  </si>
  <si>
    <t>Form 3.3</t>
  </si>
  <si>
    <t>Summary of Capital Expenditure and Capitalisation</t>
  </si>
  <si>
    <t>Actual Working Capital Interest</t>
  </si>
  <si>
    <t>MERC Approval No.</t>
  </si>
  <si>
    <t>MERC Approval Date</t>
  </si>
  <si>
    <t>Actual Capital Cost Incurred</t>
  </si>
  <si>
    <t>Net Entitlement after sharing of gains/(losses)</t>
  </si>
  <si>
    <t>Capital Cost</t>
  </si>
  <si>
    <t>MERC Approved Cost</t>
  </si>
  <si>
    <t>Approved Start Date</t>
  </si>
  <si>
    <t>Actual Start Date</t>
  </si>
  <si>
    <t>Actual Date of Completion</t>
  </si>
  <si>
    <t>Approved Date of Completion</t>
  </si>
  <si>
    <t>Loan 3</t>
  </si>
  <si>
    <t>Capital Cost Approval for Transmission System *</t>
  </si>
  <si>
    <r>
      <rPr>
        <b/>
        <sz val="11"/>
        <rFont val="Times New Roman"/>
        <family val="1"/>
      </rPr>
      <t>Note</t>
    </r>
    <r>
      <rPr>
        <sz val="11"/>
        <rFont val="Times New Roman"/>
        <family val="1"/>
      </rPr>
      <t>: * Applicable only for new Transmission Project for which Provisional/Final tariff approval is being sought</t>
    </r>
  </si>
  <si>
    <t>H1</t>
  </si>
  <si>
    <t>H2</t>
  </si>
  <si>
    <t>Cumulative Expenditure Incurred till beginning of the Year</t>
  </si>
  <si>
    <t>Capital Expenditure Capitalised</t>
  </si>
  <si>
    <t>2. * Copies of Contract to be submitted</t>
  </si>
  <si>
    <t>(f) = (d) + (e)</t>
  </si>
  <si>
    <t>(g) = (f) - (c)</t>
  </si>
  <si>
    <r>
      <rPr>
        <b/>
        <sz val="11"/>
        <rFont val="Times New Roman"/>
        <family val="1"/>
      </rPr>
      <t>Note</t>
    </r>
    <r>
      <rPr>
        <sz val="11"/>
        <rFont val="Times New Roman"/>
        <family val="1"/>
      </rPr>
      <t>: * In case MTR Order is yet to be issued, MYT Order values are to be entered here</t>
    </r>
  </si>
  <si>
    <t>Separate detailed computations for FERV component to be submitted</t>
  </si>
  <si>
    <r>
      <rPr>
        <b/>
        <sz val="10"/>
        <rFont val="Times New Roman"/>
        <family val="1"/>
      </rPr>
      <t>Note</t>
    </r>
    <r>
      <rPr>
        <sz val="10"/>
        <rFont val="Times New Roman"/>
        <family val="1"/>
      </rPr>
      <t>: * Applicable only for new Transmission Project for which Provisional/Final tariff approval is being sought</t>
    </r>
  </si>
  <si>
    <t>FY 2020-21</t>
  </si>
  <si>
    <t>FY 2021-22</t>
  </si>
  <si>
    <t>FY 2022-23</t>
  </si>
  <si>
    <t>FY 2023-24</t>
  </si>
  <si>
    <t>FY 2024-25</t>
  </si>
  <si>
    <t>(f ) = (e) - (d)</t>
  </si>
  <si>
    <t>(g)</t>
  </si>
  <si>
    <t>(h)</t>
  </si>
  <si>
    <t xml:space="preserve">(i) </t>
  </si>
  <si>
    <t>(j) = (h) + (i)</t>
  </si>
  <si>
    <t>(k) = (j) - (g)</t>
  </si>
  <si>
    <t>(c)</t>
  </si>
  <si>
    <t xml:space="preserve">(d) </t>
  </si>
  <si>
    <t>(e) = (c) + (d)</t>
  </si>
  <si>
    <t xml:space="preserve">          2. Expenses that would be classified as O&amp;M expenses shall not be categorised under non-DPR schemes</t>
  </si>
  <si>
    <t xml:space="preserve">               2. Expenses that would be classified as O&amp;M expenses shall not be categorised under non-DPR schemes</t>
  </si>
  <si>
    <t>Actual Capex till FY 2016-17</t>
  </si>
  <si>
    <t>Actual Progress till FY 2016-17</t>
  </si>
  <si>
    <t>Actual Capitalisation till FY 2016-17</t>
  </si>
  <si>
    <t xml:space="preserve">              2. Expenses that would be classified as O&amp;M expenses shall not be categorised under non-DPR schemes</t>
  </si>
  <si>
    <t>(i) = (h) - (g)</t>
  </si>
  <si>
    <t>Capitalisation during the year $</t>
  </si>
  <si>
    <t>Return on Equity Computation</t>
  </si>
  <si>
    <t xml:space="preserve">Return on Regulatory Equity at the beginning of the year </t>
  </si>
  <si>
    <t xml:space="preserve">Return on Regulatory Equity addition during the year </t>
  </si>
  <si>
    <t>Total Return on Equity</t>
  </si>
  <si>
    <r>
      <rPr>
        <b/>
        <sz val="11"/>
        <rFont val="Times New Roman"/>
        <family val="1"/>
      </rPr>
      <t>Note</t>
    </r>
    <r>
      <rPr>
        <sz val="11"/>
        <rFont val="Times New Roman"/>
        <family val="1"/>
      </rPr>
      <t>: # Equity balance for the fourth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</si>
  <si>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April-March      (Audited )*</t>
  </si>
  <si>
    <t>Actual Income Tax paid by the Entity #</t>
  </si>
  <si>
    <t>Effective Tax Rate of the Company (%) $</t>
  </si>
  <si>
    <t>c = (b/a)</t>
  </si>
  <si>
    <t>Base Rate of Return on Equity</t>
  </si>
  <si>
    <t>Rate of Pre Tax Return on Equity (%)</t>
  </si>
  <si>
    <r>
      <rPr>
        <b/>
        <sz val="11"/>
        <rFont val="Times New Roman"/>
        <family val="1"/>
      </rPr>
      <t>Note</t>
    </r>
    <r>
      <rPr>
        <sz val="11"/>
        <rFont val="Times New Roman"/>
        <family val="1"/>
      </rPr>
      <t xml:space="preserve">: # Actual tax paid on income from any other regulated or unregulated Business or Other Business shall be excluded for the calculation of effective tax rate </t>
    </r>
  </si>
  <si>
    <t># Income tax paid on incentive, efficiency gains, Delayed Payment Charges, Interest on Delayed Payment, Income from Other Business, Income from any other source not considered in ARR is to be excluded from actual Income Tax paid, and shown separately</t>
  </si>
  <si>
    <t xml:space="preserve">$ In case Entity is paying Minimum Alternate Tax (MAT), effective rate shall be considered as MAT rate including surcharge and cess </t>
  </si>
  <si>
    <t xml:space="preserve">* In case audited acounts for FY 2018-19 is not available, the lastest available audited accounts may be considered </t>
  </si>
  <si>
    <t>*In case MTR Order is yet to be issued, then MYT Order values to be captured under this column</t>
  </si>
  <si>
    <r>
      <rPr>
        <b/>
        <sz val="11"/>
        <rFont val="Times New Roman"/>
        <family val="1"/>
      </rPr>
      <t>Note</t>
    </r>
    <r>
      <rPr>
        <sz val="11"/>
        <rFont val="Times New Roman"/>
        <family val="1"/>
      </rPr>
      <t>: Please give detailed explanation separately for the deviations on account of uncontrollable factors</t>
    </r>
  </si>
  <si>
    <t>Claim for additional capitalization shall be substantiated with the technical justification duly supported by documentary evidence</t>
  </si>
  <si>
    <t>Transmission Company shall submit a report on impact assessment done by any reputed third-party technical expert/agency for additional capitalization necessary for efficient operation</t>
  </si>
  <si>
    <r>
      <rPr>
        <b/>
        <sz val="11"/>
        <rFont val="Times New Roman"/>
        <family val="1"/>
      </rPr>
      <t>Note</t>
    </r>
    <r>
      <rPr>
        <sz val="11"/>
        <rFont val="Times New Roman"/>
        <family val="1"/>
      </rPr>
      <t>: Applicable only for new Transmission Project for which Provisional/Final tariff approval is being sought</t>
    </r>
  </si>
  <si>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</si>
  <si>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</si>
  <si>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</si>
  <si>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</si>
  <si>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</si>
  <si>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</si>
  <si>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</si>
  <si>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</si>
  <si>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</si>
  <si>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</si>
  <si>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</si>
  <si>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</si>
  <si>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</si>
  <si>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</si>
  <si>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</si>
  <si>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</si>
  <si>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</si>
  <si>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Depriciation as on 1st april</t>
  </si>
  <si>
    <t>Asset crossing 90% depreciation</t>
  </si>
  <si>
    <t>Remaining Depreciable value</t>
  </si>
  <si>
    <t xml:space="preserve">Opening </t>
  </si>
  <si>
    <t>2019-20</t>
  </si>
  <si>
    <t>2020-21</t>
  </si>
  <si>
    <t>2021-22</t>
  </si>
  <si>
    <t>2022-23</t>
  </si>
  <si>
    <t>2023-24</t>
  </si>
  <si>
    <t>2024-25</t>
  </si>
  <si>
    <t>Building</t>
  </si>
  <si>
    <t>Hydraulic</t>
  </si>
  <si>
    <t>Other Civil work</t>
  </si>
  <si>
    <t>Plant and Machinery</t>
  </si>
  <si>
    <t>Lines and Cable Network</t>
  </si>
  <si>
    <t xml:space="preserve"> </t>
  </si>
  <si>
    <t>Vehicle</t>
  </si>
  <si>
    <t>Furniture</t>
  </si>
  <si>
    <t>Depreciation Schedule</t>
  </si>
  <si>
    <t>Rate of Interest (% p.a.) - Bank Rate</t>
  </si>
  <si>
    <t>Pretax Return on Equity after considering effective Tax rate$$</t>
  </si>
  <si>
    <t>$$ Pre tax Retrun on Equity to be considered as computed in Form 10 based on effective tax rate</t>
  </si>
  <si>
    <t>2. Income tax paid on incentive, efficiency gains, Delayed Payment Charges, and Interest on Delayed Payment to be excluded from actual Income Tax paid, and shown separately</t>
  </si>
  <si>
    <t>Aggregate Revenue Requirement fromTransmission Business</t>
  </si>
  <si>
    <r>
      <rPr>
        <b/>
        <sz val="11"/>
        <rFont val="Times New Roman"/>
        <family val="1"/>
      </rPr>
      <t>Note</t>
    </r>
    <r>
      <rPr>
        <sz val="11"/>
        <rFont val="Times New Roman"/>
        <family val="1"/>
      </rPr>
      <t>- Network details as on 31 March of respective year shall be considered</t>
    </r>
  </si>
  <si>
    <t>2. Transmission Licensee shall submit certification from the Statutory Auditor for the capping of depreciation at ninety per cent of the allowable capital cost of the asset</t>
  </si>
  <si>
    <r>
      <rPr>
        <b/>
        <sz val="11"/>
        <rFont val="Times New Roman"/>
        <family val="1"/>
      </rPr>
      <t>Note</t>
    </r>
    <r>
      <rPr>
        <sz val="11"/>
        <rFont val="Times New Roman"/>
        <family val="1"/>
      </rPr>
      <t>: Documentary evidence of all assets put to use shall be provided with this format</t>
    </r>
  </si>
  <si>
    <t>$- Applicable O&amp;M Cost norms for Tranmission Lines and Bays shall be considered as specified in MERC MYT Regulations, 2015 for FY 2017-18, FY 2018-19 &amp; FY 2019-20, and as specified in MERC MYT Regulations, 2019 for the fourth Control Period</t>
  </si>
  <si>
    <t>HVDC (in Rs. Lakh)</t>
  </si>
  <si>
    <t>Total O&amp;M Expenses (A+B)</t>
  </si>
  <si>
    <t>(Numbers)</t>
  </si>
  <si>
    <t>Grants/ Consumer Contribution</t>
  </si>
  <si>
    <r>
      <rPr>
        <b/>
        <sz val="11"/>
        <rFont val="Times New Roman"/>
        <family val="1"/>
      </rPr>
      <t>Note</t>
    </r>
    <r>
      <rPr>
        <sz val="11"/>
        <rFont val="Times New Roman"/>
        <family val="1"/>
      </rPr>
      <t>: 1. Capital expenditure incurred based on the specific requirement of Generating</t>
    </r>
    <r>
      <rPr>
        <sz val="11"/>
        <color rgb="FFFF0000"/>
        <rFont val="Times New Roman"/>
        <family val="1"/>
      </rPr>
      <t xml:space="preserve"> </t>
    </r>
    <r>
      <rPr>
        <sz val="11"/>
        <rFont val="Times New Roman"/>
        <family val="1"/>
      </rPr>
      <t xml:space="preserve">Company or Distribution Licensee shall be substantiated with necessary documentary evidence  </t>
    </r>
  </si>
  <si>
    <r>
      <rPr>
        <b/>
        <sz val="11"/>
        <rFont val="Times New Roman"/>
        <family val="1"/>
      </rPr>
      <t>Note</t>
    </r>
    <r>
      <rPr>
        <sz val="11"/>
        <rFont val="Times New Roman"/>
        <family val="1"/>
      </rPr>
      <t xml:space="preserve">: 1. Capital expenditure incurred based on the specific requirement of Generating Company or Distribution Licensee shall be substantiated with necessary documentary evidence  </t>
    </r>
  </si>
  <si>
    <t>Asset not in use</t>
  </si>
  <si>
    <r>
      <rPr>
        <b/>
        <sz val="11"/>
        <rFont val="Times New Roman"/>
        <family val="1"/>
      </rPr>
      <t>Note</t>
    </r>
    <r>
      <rPr>
        <sz val="11"/>
        <rFont val="Times New Roman"/>
        <family val="1"/>
      </rPr>
      <t>: 1. Documentary evidence of all assets put to use during the Year shall be provided with this format</t>
    </r>
  </si>
  <si>
    <t>(e) = (a)+(b)-(c)-(d)</t>
  </si>
  <si>
    <t>(f)</t>
  </si>
  <si>
    <t>(i)</t>
  </si>
  <si>
    <t>(k)</t>
  </si>
  <si>
    <t>(l)</t>
  </si>
  <si>
    <t>(m)</t>
  </si>
  <si>
    <t>(n)</t>
  </si>
  <si>
    <t>(p)</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</si>
  <si>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</si>
  <si>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</si>
  <si>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</si>
  <si>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</si>
  <si>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t>Revised Normative</t>
  </si>
  <si>
    <t>Equity portion of capitalisation during the year #</t>
  </si>
  <si>
    <t>Form 8: Non-Tariff Income</t>
  </si>
  <si>
    <t>3. * - In case MTR Order is yet to be issued, then MYT Order values to be captured under this column</t>
  </si>
  <si>
    <t>e = d /(1-c)</t>
  </si>
  <si>
    <t>Base Rate of Return on Equity (%)</t>
  </si>
  <si>
    <t>Total Gross Income of Regulated Entity (Rs. Crore)</t>
  </si>
  <si>
    <t>Formula</t>
  </si>
  <si>
    <t>Depreciation Rate for that Year</t>
  </si>
  <si>
    <t>Depreciation during the Year</t>
  </si>
  <si>
    <t>A) Scheduled and Actual Payment against Loans</t>
  </si>
  <si>
    <t xml:space="preserve">$ Any additional capitalization after cut-off date excluding due to Change in Law shall be excluded for consideration on base rate of return on equity </t>
  </si>
  <si>
    <t>Operation and Maintenance Expenses -Normative</t>
  </si>
  <si>
    <t>Administration &amp; General Expenses</t>
  </si>
  <si>
    <t>Form 2 :  Summary of Operations and Maintenance Expenses</t>
  </si>
  <si>
    <t>Repair &amp; Maintenance Expenses</t>
  </si>
  <si>
    <t>Form 2.5 :  Repair &amp; Maintenance Expenses</t>
  </si>
  <si>
    <t>(i) = (e)+(f)-(g)-(h)</t>
  </si>
  <si>
    <t>(j)</t>
  </si>
  <si>
    <t>(m) = (i)+(j)-(k)-(l)</t>
  </si>
  <si>
    <t>(o)</t>
  </si>
  <si>
    <t>(q) = (m)+(n)-(o)-(p)</t>
  </si>
  <si>
    <t>(t)</t>
  </si>
  <si>
    <t>(u) = (q)+(r)-(s)-(t)</t>
  </si>
  <si>
    <t>(u)</t>
  </si>
  <si>
    <t>(v)</t>
  </si>
  <si>
    <t>(w)</t>
  </si>
  <si>
    <t>(x)</t>
  </si>
  <si>
    <t>(y) = (u)+(v)-(w)-(x)</t>
  </si>
  <si>
    <t xml:space="preserve">Deviation = Approved - Actual on account of </t>
  </si>
  <si>
    <t>Change in Scope of Work (a)</t>
  </si>
  <si>
    <t>Material Cost (b)</t>
  </si>
  <si>
    <t>IDC (c)</t>
  </si>
  <si>
    <t>Others (d)</t>
  </si>
  <si>
    <t>Total Deviation (a+b+c+d)</t>
  </si>
  <si>
    <t>Change in Scope of Work</t>
  </si>
  <si>
    <t>Any other reason</t>
  </si>
  <si>
    <t>Form 9 (A):  Income Tax</t>
  </si>
  <si>
    <t>Form 9 (B):  MAT Credit Available</t>
  </si>
  <si>
    <t>Form 9 (C):  Income Tax on Regulatory Profit Before Tax</t>
  </si>
  <si>
    <t>Form 9 (D):  Computation of Effective Tax Rate</t>
  </si>
  <si>
    <t>Form 10:  Contribution to Contingency Reserves</t>
  </si>
  <si>
    <t>Form 11: Income from Transmission Charges</t>
  </si>
  <si>
    <t>Form 12: Payment Efficiency</t>
  </si>
  <si>
    <t>Form 13:  Truing-up Summary</t>
  </si>
  <si>
    <t>Form 14.1</t>
  </si>
  <si>
    <t>Form 14.1 - Project Schedule</t>
  </si>
  <si>
    <t>Form 14.2</t>
  </si>
  <si>
    <t>Form 14.2 - Abstract of Capital Cost</t>
  </si>
  <si>
    <t>Form 14.3 -Breakup of Capital Cost</t>
  </si>
  <si>
    <t>Form 14.3</t>
  </si>
  <si>
    <t>Form 14.4</t>
  </si>
  <si>
    <t>Form 14.4 : Break up of Construction / Supply / Services</t>
  </si>
  <si>
    <t>Form 14.5 : Financial Package</t>
  </si>
  <si>
    <t>Form 14.5</t>
  </si>
  <si>
    <t>Form 14.6</t>
  </si>
  <si>
    <t>Form 14.6 : Details of Loans</t>
  </si>
  <si>
    <t>Form 14.7: Details of Additional Capitalisation after COD</t>
  </si>
  <si>
    <t>Form 14.7</t>
  </si>
  <si>
    <t>Form 14.8</t>
  </si>
  <si>
    <t>Form 14.8: Financing of Additional Capitalisation</t>
  </si>
  <si>
    <t>Form 14.9: Drawdown Schedule and Computation of IDC and Financing Charges</t>
  </si>
  <si>
    <t>Form 14.9</t>
  </si>
  <si>
    <t>Form 15:  Depreciation Schedule</t>
  </si>
  <si>
    <t>Form 15</t>
  </si>
  <si>
    <t>Asset as on 1st April/Asset Addition during the Year</t>
  </si>
  <si>
    <t>Vidarbha Industries Power Limited-(VIPL-Transmission)</t>
  </si>
  <si>
    <t>Butibori Thermal Power Station</t>
  </si>
  <si>
    <t xml:space="preserve">Financial Model </t>
  </si>
  <si>
    <t xml:space="preserve">      Vidarbha Industries Power Limited - Transmission Business</t>
  </si>
  <si>
    <t>Land - Freehold</t>
  </si>
  <si>
    <t>Land - Leasehold</t>
  </si>
  <si>
    <t>Swiftch Gear Including Cable Connections</t>
  </si>
  <si>
    <t>Overhead Lines</t>
  </si>
  <si>
    <t>1 month</t>
  </si>
  <si>
    <t>1% of GFA</t>
  </si>
  <si>
    <t>1.5 months</t>
  </si>
  <si>
    <t>Annual Transmission Charges (Rs. Crore)</t>
  </si>
  <si>
    <t>Target Availability (%)</t>
  </si>
  <si>
    <t>Actual Availability Achieved (%)</t>
  </si>
  <si>
    <t>Upper Cap for Incentive Availability</t>
  </si>
  <si>
    <t>Incentive (Rs. Crore)</t>
  </si>
  <si>
    <t>FY 19-20</t>
  </si>
  <si>
    <t>FY 20-21</t>
  </si>
  <si>
    <t>FY 21-22</t>
  </si>
  <si>
    <t>FY 22-23</t>
  </si>
  <si>
    <t>FY 23-24</t>
  </si>
  <si>
    <t>1st Qtr</t>
  </si>
  <si>
    <t>2 nd Qtr</t>
  </si>
  <si>
    <t>3 rd Qtr</t>
  </si>
  <si>
    <t>4 th Qtr</t>
  </si>
  <si>
    <t>Long Term Loan 1 (RTL)</t>
  </si>
  <si>
    <t>Opening Gap/(Surplus)</t>
  </si>
  <si>
    <t>Addition during year</t>
  </si>
  <si>
    <t>Recovery during Year</t>
  </si>
  <si>
    <t>Closing Gap/(Surplus)</t>
  </si>
  <si>
    <t>Average Gap/(surplus)</t>
  </si>
  <si>
    <t>Interest Rate</t>
  </si>
  <si>
    <t>Carrying Cost/(Holding) Cost</t>
  </si>
  <si>
    <t xml:space="preserve"> Petition for Mid-Term Review and Truing Up of FY 2019-20, FY 2020-21, FY 2021-22 and Provisional True Up for FY 2022-23 and Revised projections of Annual Revenue Requirement (ARR) and Tariff for FY 2023-24  and FY 2024-25 </t>
  </si>
  <si>
    <t>MTR Petition Formats - Transmission</t>
  </si>
  <si>
    <t>MTR Petition  Formats - Transmission</t>
  </si>
  <si>
    <t>MTR Petition  Formats  - Transmission</t>
  </si>
  <si>
    <t>MTR Petition Formats  - Transmission</t>
  </si>
  <si>
    <t>MTR Petition Formats- Transmission</t>
  </si>
  <si>
    <t>FY 2022-23 Estimated</t>
  </si>
  <si>
    <t>Revised Projections</t>
  </si>
  <si>
    <t>Revised Projection</t>
  </si>
  <si>
    <t>MYT Order</t>
  </si>
  <si>
    <t>(i ) = (h) - (g)</t>
  </si>
  <si>
    <t xml:space="preserve">(l) </t>
  </si>
  <si>
    <t>(m) = (k) + (l)</t>
  </si>
  <si>
    <t>(n) = (m) - (j)</t>
  </si>
  <si>
    <t>A) FY 2019-20</t>
  </si>
  <si>
    <t xml:space="preserve">True-up requirement </t>
  </si>
  <si>
    <t>Apr-Mar
(Estimated)</t>
  </si>
  <si>
    <t>Provisional True-up requirement</t>
  </si>
  <si>
    <t>B) FY 2020-21 to FY 2024-25</t>
  </si>
  <si>
    <t>Year : FY 2019-20</t>
  </si>
  <si>
    <t>Year : FY 2020-21</t>
  </si>
  <si>
    <t>Year : FY 2021-22</t>
  </si>
  <si>
    <t>FY 2022-23 ( Provisional True-Up)</t>
  </si>
  <si>
    <t>FY 2019-20*</t>
  </si>
  <si>
    <t>* - Truing Up for FY 2019-20 to be done under MERC MYT Regulations, 2015 with reference to amounts approved in the MYT Order for FY 2020-21 to FY 2024-25</t>
  </si>
  <si>
    <t>Apr-Sep    
(Actual)</t>
  </si>
  <si>
    <t>(l) = (k)-(j)</t>
  </si>
  <si>
    <t>Base Rate</t>
  </si>
  <si>
    <t>Weighted Average Base Rate during the year+ 150 basis points</t>
  </si>
  <si>
    <t>Days</t>
  </si>
  <si>
    <t>Rate of Return of Equity</t>
  </si>
  <si>
    <t>For full recovery of Annual Transmission Charges</t>
  </si>
  <si>
    <t>Target Transmission Availability for AC System- Reg 60 of MYT Regulations, 2019</t>
  </si>
  <si>
    <t>For Additional Rate of Return on Equity consideration</t>
  </si>
  <si>
    <t>Additional rate of Return on Equity- Reg 29.7 of MYT Regulations, 2019</t>
  </si>
  <si>
    <t>For every 0.50% over-achievement in Transmission Availability up to 99.50%, rate of return shall be increased by</t>
  </si>
  <si>
    <t>For every 0.25% over-achievement in Transmission Availability above 99.50%, rate of return shall be increased by</t>
  </si>
  <si>
    <t>Actual Transmission Availability</t>
  </si>
  <si>
    <t>Over-achievement beyond Target Availabilty</t>
  </si>
  <si>
    <t>Over-achievement upto 99.50%</t>
  </si>
  <si>
    <t>Over-achievement above 99.50%</t>
  </si>
  <si>
    <t>G-Sec (FY 19-20)</t>
  </si>
  <si>
    <t>G-Sec (FY 20-21)</t>
  </si>
  <si>
    <t>Amount</t>
  </si>
  <si>
    <t>Date of investment</t>
  </si>
  <si>
    <t>S. No.</t>
  </si>
  <si>
    <t>Bank of Maharashtra</t>
  </si>
  <si>
    <t>Vijaya Bank</t>
  </si>
  <si>
    <t>Syndicate Bank</t>
  </si>
  <si>
    <t>Axis Bank</t>
  </si>
  <si>
    <t>State of Travancore</t>
  </si>
  <si>
    <t>State Bank of India</t>
  </si>
  <si>
    <t>Oriental Bank of Commerce</t>
  </si>
  <si>
    <t>Total- Rupee Term Loan</t>
  </si>
  <si>
    <t>Opening Balance</t>
  </si>
  <si>
    <t>Closing Balance</t>
  </si>
  <si>
    <t>Calculated Interest</t>
  </si>
  <si>
    <t>Weight. Avg. Interest Rate</t>
  </si>
  <si>
    <t>VIPL- Loan Portfolio (Rupee Term Loan in Rs. Crore)</t>
  </si>
  <si>
    <t>MYT</t>
  </si>
  <si>
    <t>FY2019-20</t>
  </si>
  <si>
    <t>Rent Rates &amp; Taxes (Petition/ Licence Fees)</t>
  </si>
  <si>
    <t>Carrying/ Holding cost</t>
  </si>
  <si>
    <t>Carrying cost on Revenue Gap of FY 2019-20, FY 2020-21 and FY 2021-22</t>
  </si>
  <si>
    <t>Total Aggregate Revenue Requirement fromTransmission Business</t>
  </si>
  <si>
    <t>Revenue Gap/(Surplus) of FY 2019-20</t>
  </si>
  <si>
    <t>Revenue Gap/(Surplus) of FY 2020-21</t>
  </si>
  <si>
    <t>Revenue Gap/(Surplus) of FY 2021-22</t>
  </si>
  <si>
    <t>Revenue Gap/(Surplus) of FY 2022-23</t>
  </si>
  <si>
    <t>MCLR</t>
  </si>
  <si>
    <t>Rate of Interest (% p.a.) - SBI MCLR plus 150 basis points</t>
  </si>
  <si>
    <t>Rs. Crore</t>
  </si>
  <si>
    <t>Normative O&amp;M Expenses</t>
  </si>
  <si>
    <t>Total Actual Operation &amp; Maintenance Expenses (Net of capitalisation)</t>
  </si>
  <si>
    <r>
      <rPr>
        <b/>
        <sz val="11"/>
        <rFont val="Times New Roman"/>
        <family val="1"/>
      </rPr>
      <t>Note</t>
    </r>
    <r>
      <rPr>
        <sz val="11"/>
        <rFont val="Times New Roman"/>
        <family val="1"/>
      </rPr>
      <t>: No Capital expenditure envisaged during FY 2019-20 and MYT period FY 2020-21 to FY 2024-25</t>
    </r>
  </si>
  <si>
    <t>Value</t>
  </si>
  <si>
    <t>Provisional Revenue Gap/(Surplus) of FY 2022-23</t>
  </si>
  <si>
    <t>Carrying cost on Revenue Gap of FY 2019-20, FY 2020-21 &amp; FY 2021-22</t>
  </si>
  <si>
    <t>Cumulative Revenue Gap/(Surplus)</t>
  </si>
  <si>
    <t>Additional rate of RoE for Over-achievement upto 99.50%</t>
  </si>
  <si>
    <t>Additional rate of RoE for Over-achievement above 99.50%</t>
  </si>
  <si>
    <t xml:space="preserve">Total Additional rate of RoE </t>
  </si>
  <si>
    <t>Total Carrying cost for Recovery in FY 23-24</t>
  </si>
  <si>
    <t>Add: Availability Incentive</t>
  </si>
  <si>
    <t>Past Gap approved in MYT Order in Case No. 301 of 2019</t>
  </si>
  <si>
    <t>Total Aggregate Revenue Requirement fromTransmission Tariff</t>
  </si>
  <si>
    <t>Add: Past Gap approved in MYT Order</t>
  </si>
  <si>
    <t>Additional Return on Equity</t>
  </si>
  <si>
    <t>Unit</t>
  </si>
  <si>
    <t>Incremental Transmission Availability for AC system and HVDC system#</t>
  </si>
  <si>
    <t>%</t>
  </si>
  <si>
    <t>Additional Rate of Return on Equity for Availability (a)</t>
  </si>
  <si>
    <t>Additional Return on Equity Computation</t>
  </si>
  <si>
    <t>Return on Regulatory Equity addition during the year</t>
  </si>
  <si>
    <t>Total Additional Return on Equity</t>
  </si>
  <si>
    <r>
      <rPr>
        <b/>
        <sz val="11"/>
        <rFont val="Times New Roman"/>
        <family val="1"/>
      </rPr>
      <t>Note</t>
    </r>
    <r>
      <rPr>
        <sz val="11"/>
        <rFont val="Times New Roman"/>
        <family val="1"/>
      </rPr>
      <t>: # Transmission Licensee shall submit SLDC certificate to substantiate incremental availability as specified in the Regulations</t>
    </r>
  </si>
  <si>
    <t xml:space="preserve">
Form 7:  Base Return on Regulatory Equity </t>
  </si>
</sst>
</file>

<file path=xl/styles.xml><?xml version="1.0" encoding="utf-8"?>
<styleSheet xmlns="http://schemas.openxmlformats.org/spreadsheetml/2006/main">
  <numFmts count="92">
    <numFmt numFmtId="41" formatCode="_ * #,##0_ ;_ * \-#,##0_ ;_ * &quot;-&quot;_ ;_ @_ "/>
    <numFmt numFmtId="43" formatCode="_ * #,##0.00_ ;_ * \-#,##0.00_ ;_ * &quot;-&quot;??_ ;_ @_ "/>
    <numFmt numFmtId="164" formatCode="&quot;$&quot;#,##0_);\(&quot;$&quot;#,##0\)"/>
    <numFmt numFmtId="165" formatCode="&quot;$&quot;#,##0.00_);\(&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0_-;\-* #,##0.00_-;_-* &quot;-&quot;??_-;_-@_-"/>
    <numFmt numFmtId="171" formatCode="0.00_)"/>
    <numFmt numFmtId="172" formatCode="&quot;ß&quot;#,##0.00_);\(&quot;ß&quot;#,##0.00\)"/>
    <numFmt numFmtId="173" formatCode="[$-409]d\-mmm\-yy;@"/>
    <numFmt numFmtId="174" formatCode="0.0"/>
    <numFmt numFmtId="175" formatCode="0.00000"/>
    <numFmt numFmtId="176" formatCode="0.0000"/>
    <numFmt numFmtId="177" formatCode="0.000000000000000%"/>
    <numFmt numFmtId="178" formatCode="0.000"/>
    <numFmt numFmtId="179" formatCode="_(* #,##0_);_(* \(#,##0\);_(* &quot;-&quot;??_);_(@_)"/>
    <numFmt numFmtId="180" formatCode="_-* #,##0_-;\-* #,##0_-;_-* &quot;-&quot;??_-;_-@_-"/>
    <numFmt numFmtId="181" formatCode="_ * #,##0_ ;_ * \-#,##0_ ;_ * &quot;-&quot;??_ ;_ @_ "/>
    <numFmt numFmtId="182" formatCode="0000000"/>
    <numFmt numFmtId="183" formatCode="General_)"/>
    <numFmt numFmtId="184" formatCode="_ * #,##0.00_)&quot;£&quot;_ ;_ * \(#,##0.00\)&quot;£&quot;_ ;_ * &quot;-&quot;??_)&quot;£&quot;_ ;_ @_ "/>
    <numFmt numFmtId="185" formatCode="_ * #,##0.00_)_£_ ;_ * \(#,##0.00\)_£_ ;_ * &quot;-&quot;??_)_£_ ;_ @_ "/>
    <numFmt numFmtId="186" formatCode="_-* #,##0_-;\-* #,##0_-;_-* &quot;-&quot;_-;_-@_-"/>
    <numFmt numFmtId="187" formatCode="_(* #,##0.00_);_(* \(#,##0.00\);_(* &quot;-&quot;_);_(@_)"/>
    <numFmt numFmtId="188" formatCode="#####\ ##\ ##\ ###.00"/>
    <numFmt numFmtId="189" formatCode="#,##0.00%;[Red]\(#,##0.00%\)"/>
    <numFmt numFmtId="190" formatCode="0.0%;\(0.0%\)"/>
    <numFmt numFmtId="191" formatCode="&quot;$&quot;#,##0.0\ \ \ ;\(&quot;$&quot;#,##0.0\)\ \ "/>
    <numFmt numFmtId="192" formatCode="_([$€-2]* #,##0.00_);_([$€-2]* \(#,##0.00\);_([$€-2]* &quot;-&quot;??_)"/>
    <numFmt numFmtId="193" formatCode="_-* #,##0.00\ &quot;€&quot;_-;\-* #,##0.00\ &quot;€&quot;_-;_-* &quot;-&quot;??\ &quot;€&quot;_-;_-@_-"/>
    <numFmt numFmtId="194" formatCode="#,##0\ &quot;ε&quot;"/>
    <numFmt numFmtId="195" formatCode="\$#,##0.00_);&quot;($&quot;#,##0.00\)"/>
    <numFmt numFmtId="196" formatCode="0.0000%"/>
    <numFmt numFmtId="197" formatCode="_(* #,##0.0000_);_(* \(#,##0.0000\);_(* &quot;-&quot;??_);_(@_)"/>
    <numFmt numFmtId="198" formatCode="##\ ##\ ##\ ##0_);\(##\ ##\ ##\ ##0\)"/>
    <numFmt numFmtId="199" formatCode="##\ ##\ ##\ ###.00"/>
    <numFmt numFmtId="200" formatCode="[&gt;=10000000]##\,##\,##\,##0.00;[&gt;=100000]##\,##\,##0.00;##,##0.00\ \ "/>
    <numFmt numFmtId="201" formatCode="&quot;Rs.&quot;#,##0_);[Red]\(&quot;Rs.&quot;#,##0\)"/>
    <numFmt numFmtId="202" formatCode="###\ ##\ ##\ ###.00_);\(###\ ##\ ##\ ###.00\)"/>
    <numFmt numFmtId="203" formatCode="0_);[Red]\(0\)"/>
    <numFmt numFmtId="204" formatCode="_-* #,##0\ _F_-;\-* #,##0\ _F_-;_-* &quot;-&quot;\ _F_-;_-@_-"/>
    <numFmt numFmtId="205" formatCode="_-&quot;£&quot;* #,##0_-;\-&quot;£&quot;* #,##0_-;_-&quot;£&quot;* &quot;-&quot;_-;_-@_-"/>
    <numFmt numFmtId="206" formatCode="_-&quot;£&quot;* #,##0.00_-;\-&quot;£&quot;* #,##0.00_-;_-&quot;£&quot;* &quot;-&quot;??_-;_-@_-"/>
    <numFmt numFmtId="207" formatCode="#,##0.00000000;[Red]\-#,##0.00000000"/>
    <numFmt numFmtId="208" formatCode="#,##0;\(#,##0\)"/>
    <numFmt numFmtId="209" formatCode="mm/dd/yy"/>
    <numFmt numFmtId="210" formatCode="#######0_);\(#######0\)"/>
    <numFmt numFmtId="211" formatCode="####\ ##\ #0_);\(####\ ##\ #0\)"/>
    <numFmt numFmtId="212" formatCode="####\ ##\ ##\ ###.00_);\(####\ ##\ ##\ ###.00\)"/>
    <numFmt numFmtId="213" formatCode="#,##0\ &quot;F&quot;;[Red]\-#,##0\ &quot;F&quot;"/>
    <numFmt numFmtId="214" formatCode="#,##0.00\ &quot;F&quot;;\-#,##0.00\ &quot;F&quot;"/>
    <numFmt numFmtId="215" formatCode="_ &quot;SFr.&quot;\ * #,##0_ ;_ &quot;SFr.&quot;\ * \-#,##0_ ;_ &quot;SFr.&quot;\ * &quot;-&quot;_ ;_ @_ "/>
    <numFmt numFmtId="216" formatCode="_ &quot;SFr.&quot;\ * #,##0.00_ ;_ &quot;SFr.&quot;\ * \-#,##0.00_ ;_ &quot;SFr.&quot;\ * &quot;-&quot;??_ ;_ @_ "/>
    <numFmt numFmtId="217" formatCode="_-&quot;$&quot;* #,##0_-;\-&quot;$&quot;* #,##0_-;_-&quot;$&quot;* &quot;-&quot;_-;_-@_-"/>
    <numFmt numFmtId="218" formatCode="_-&quot;$&quot;* #,##0.00_-;\-&quot;$&quot;* #,##0.00_-;_-&quot;$&quot;* &quot;-&quot;??_-;_-@_-"/>
    <numFmt numFmtId="219" formatCode="&quot;\&quot;#,##0.00;[Red]&quot;\&quot;\-#,##0.00"/>
    <numFmt numFmtId="220" formatCode="&quot;\&quot;#,##0;[Red]&quot;\&quot;\-#,##0"/>
    <numFmt numFmtId="221" formatCode="_(* #,##0.0_);_(* \(#,##0.0\);_(* &quot;-&quot;??_);_(@_)"/>
    <numFmt numFmtId="222" formatCode="&quot;\&quot;#,##0.00;[Red]\-&quot;\&quot;#,##0.00"/>
    <numFmt numFmtId="223" formatCode="&quot;\&quot;#,##0;[Red]\-&quot;\&quot;#,##0"/>
    <numFmt numFmtId="224" formatCode="#,##0.00_ ;[Red]\-#,##0.00\ "/>
    <numFmt numFmtId="225" formatCode="_ &quot;\&quot;* #,##0_ ;_ &quot;\&quot;* \-#,##0_ ;_ &quot;\&quot;* &quot;-&quot;_ ;_ @_ "/>
    <numFmt numFmtId="226" formatCode="#,##0.0000_);\(#,##0.0000\)"/>
    <numFmt numFmtId="227" formatCode="_ &quot;\&quot;* #,##0.00_ ;_ &quot;\&quot;* \-#,##0.00_ ;_ &quot;\&quot;* &quot;-&quot;??_ ;_ @_ "/>
    <numFmt numFmtId="228" formatCode="0.0_);\(0.0\)"/>
    <numFmt numFmtId="229" formatCode="0.00_);\(0.00\)"/>
    <numFmt numFmtId="230" formatCode="[$-409]d/mmm/yy;@"/>
    <numFmt numFmtId="231" formatCode="[$-F800]dddd\,\ mmmm\ dd\,\ yyyy"/>
    <numFmt numFmtId="232" formatCode="_-* #,##0.00\ _D_M_-;\-* #,##0.00\ _D_M_-;_-* &quot;-&quot;??\ _D_M_-;_-@_-"/>
    <numFmt numFmtId="233" formatCode="#,##0.00\ ;&quot; (&quot;#,##0.00\);&quot; -&quot;#\ ;@\ "/>
    <numFmt numFmtId="234" formatCode="#,##0.0"/>
    <numFmt numFmtId="235" formatCode="#,##0.0000000_);\(#,##0.0000000\)"/>
    <numFmt numFmtId="236" formatCode="_-* #,##0\ &quot;$&quot;_-;\-* #,##0\ &quot;$&quot;_-;_-* &quot;-&quot;\ &quot;$&quot;_-;_-@_-"/>
    <numFmt numFmtId="237" formatCode="_-* #,##0.00\ &quot;$&quot;_-;\-* #,##0.00\ &quot;$&quot;_-;_-* &quot;-&quot;??\ &quot;$&quot;_-;_-@_-"/>
    <numFmt numFmtId="238" formatCode="####\ ##.00_);\(####\ ##.00\)"/>
    <numFmt numFmtId="239" formatCode="####\ ##\ ##\ ##0.00_);\(###\ ##\ ##\ ##0.00\)"/>
    <numFmt numFmtId="240" formatCode="0_)"/>
    <numFmt numFmtId="241" formatCode="_-* #,##0\ _$_-;\-* #,##0\ _$_-;_-* &quot;-&quot;\ _$_-;_-@_-"/>
    <numFmt numFmtId="242" formatCode="_-* #,##0.00\ _$_-;\-* #,##0.00\ _$_-;_-* &quot;-&quot;??\ _$_-;_-@_-"/>
    <numFmt numFmtId="243" formatCode="&quot;$&quot;#,##0.00;[Red]\-&quot;$&quot;#,##0.00"/>
    <numFmt numFmtId="244" formatCode="&quot;\&quot;#,##0.00;[Red]&quot;\&quot;&quot;\&quot;&quot;\&quot;&quot;\&quot;\-#,##0.00"/>
    <numFmt numFmtId="245" formatCode="&quot;\&quot;#,##0;[Red]&quot;\&quot;&quot;\&quot;&quot;\&quot;&quot;\&quot;\-#,##0"/>
    <numFmt numFmtId="246" formatCode="&quot;C&quot;\ &quot;´&quot;&quot;´&quot;&quot;´&quot;&quot;´&quot;\ &quot;?&quot;&quot;?&quot;&quot;?&quot;&quot;?&quot;"/>
    <numFmt numFmtId="247" formatCode="\+#,##0.0;\-0.0"/>
    <numFmt numFmtId="248" formatCode="\Ç\ \´\´\´\´\ \»\»\»\»"/>
    <numFmt numFmtId="249" formatCode="0.0%;[Red]\(0.0\)%"/>
    <numFmt numFmtId="250" formatCode="\+#,##0.00;\-#,##0.00"/>
    <numFmt numFmtId="251" formatCode="\+#,##0;\-#,##0"/>
    <numFmt numFmtId="252" formatCode="#,##0.0_);[Red]\(#,##0.0\)"/>
    <numFmt numFmtId="253" formatCode="_ * #,##0.000000_ ;_ * \-#,##0.000000_ ;_ * &quot;-&quot;??_ ;_ @_ "/>
  </numFmts>
  <fonts count="2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sz val="10"/>
      <name val="Times New Roman"/>
      <family val="1"/>
    </font>
    <font>
      <b/>
      <sz val="11"/>
      <color indexed="8"/>
      <name val="Times New Roman"/>
      <family val="1"/>
    </font>
    <font>
      <sz val="11"/>
      <color indexed="8"/>
      <name val="Times New Roman"/>
      <family val="1"/>
    </font>
    <font>
      <vertAlign val="superscript"/>
      <sz val="11"/>
      <name val="Times New Roman"/>
      <family val="1"/>
    </font>
    <font>
      <b/>
      <sz val="12"/>
      <name val="Times New Roman"/>
      <family val="1"/>
    </font>
    <font>
      <sz val="11"/>
      <color indexed="9"/>
      <name val="Times New Roman"/>
      <family val="1"/>
    </font>
    <font>
      <sz val="11"/>
      <color indexed="13"/>
      <name val="Times New Roman"/>
      <family val="1"/>
    </font>
    <font>
      <sz val="11"/>
      <color indexed="50"/>
      <name val="Times New Roman"/>
      <family val="1"/>
    </font>
    <font>
      <sz val="12"/>
      <name val="Arial"/>
      <family val="2"/>
    </font>
    <font>
      <sz val="12"/>
      <name val="Times New Roman"/>
      <family val="1"/>
    </font>
    <font>
      <sz val="10"/>
      <name val="Arial"/>
      <family val="2"/>
    </font>
    <font>
      <b/>
      <sz val="11"/>
      <color indexed="13"/>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b/>
      <sz val="10"/>
      <name val="Arial"/>
      <family val="2"/>
    </font>
    <font>
      <u/>
      <sz val="11"/>
      <name val="Times New Roman"/>
      <family val="1"/>
    </font>
    <font>
      <sz val="11"/>
      <name val="Arial"/>
      <family val="2"/>
    </font>
    <font>
      <sz val="11"/>
      <color theme="1"/>
      <name val="Calibri"/>
      <family val="2"/>
      <scheme val="minor"/>
    </font>
    <font>
      <sz val="11"/>
      <color theme="1"/>
      <name val="Times New Roman"/>
      <family val="1"/>
    </font>
    <font>
      <b/>
      <sz val="11"/>
      <color theme="1"/>
      <name val="Times New Roman"/>
      <family val="1"/>
    </font>
    <font>
      <b/>
      <sz val="11"/>
      <name val="Arial"/>
      <family val="2"/>
    </font>
    <font>
      <sz val="11"/>
      <color indexed="8"/>
      <name val="Calibri"/>
      <family val="2"/>
    </font>
    <font>
      <sz val="11"/>
      <color theme="1"/>
      <name val="Calibri"/>
      <family val="2"/>
    </font>
    <font>
      <sz val="11"/>
      <color indexed="10"/>
      <name val="Times New Roman"/>
      <family val="1"/>
    </font>
    <font>
      <b/>
      <sz val="11"/>
      <color indexed="9"/>
      <name val="Times New Roman"/>
      <family val="1"/>
    </font>
    <font>
      <b/>
      <sz val="11"/>
      <color rgb="FFFF0000"/>
      <name val="Times New Roman"/>
      <family val="1"/>
    </font>
    <font>
      <sz val="11"/>
      <color indexed="40"/>
      <name val="Times New Roman"/>
      <family val="1"/>
    </font>
    <font>
      <b/>
      <u/>
      <sz val="11"/>
      <name val="Times New Roman"/>
      <family val="1"/>
    </font>
    <font>
      <b/>
      <sz val="10"/>
      <name val="Times New Roman"/>
      <family val="1"/>
    </font>
    <font>
      <sz val="10"/>
      <color theme="1"/>
      <name val="Arial"/>
      <family val="2"/>
    </font>
    <font>
      <b/>
      <sz val="10"/>
      <color theme="1"/>
      <name val="Arial"/>
      <family val="2"/>
    </font>
    <font>
      <sz val="10"/>
      <name val="Arial"/>
      <family val="2"/>
    </font>
    <font>
      <sz val="11"/>
      <color rgb="FFFF0000"/>
      <name val="Times New Roman"/>
      <family val="1"/>
    </font>
    <font>
      <b/>
      <sz val="12"/>
      <color theme="1"/>
      <name val="Arial"/>
      <family val="2"/>
    </font>
    <font>
      <sz val="10"/>
      <name val="Arial"/>
      <family val="2"/>
    </font>
    <font>
      <sz val="28"/>
      <name val="Arial Narrow"/>
      <family val="2"/>
    </font>
    <font>
      <sz val="10"/>
      <name val="Arial Narrow"/>
      <family val="2"/>
    </font>
    <font>
      <sz val="18"/>
      <name val="Arial Narrow"/>
      <family val="2"/>
    </font>
    <font>
      <i/>
      <sz val="17"/>
      <color rgb="FFC00000"/>
      <name val="Arial Narrow"/>
      <family val="2"/>
    </font>
    <font>
      <sz val="14"/>
      <name val="Arial Narrow"/>
      <family val="2"/>
    </font>
    <font>
      <sz val="10"/>
      <color indexed="8"/>
      <name val="MS Sans Serif"/>
      <family val="2"/>
    </font>
    <font>
      <sz val="10"/>
      <name val="Helv"/>
      <family val="2"/>
    </font>
    <font>
      <sz val="10"/>
      <color indexed="8"/>
      <name val="Arial"/>
      <family val="2"/>
    </font>
    <font>
      <sz val="10"/>
      <name val="Helv"/>
      <charset val="204"/>
    </font>
    <font>
      <sz val="10"/>
      <name val="Courier"/>
      <family val="3"/>
    </font>
    <font>
      <sz val="9"/>
      <name val="Arial"/>
      <family val="2"/>
    </font>
    <font>
      <sz val="11"/>
      <color indexed="9"/>
      <name val="Calibri"/>
      <family val="2"/>
    </font>
    <font>
      <sz val="10"/>
      <name val="Helvetica"/>
      <family val="2"/>
    </font>
    <font>
      <sz val="11"/>
      <color indexed="20"/>
      <name val="Calibri"/>
      <family val="2"/>
    </font>
    <font>
      <sz val="7"/>
      <name val="Helv"/>
    </font>
    <font>
      <b/>
      <sz val="10"/>
      <name val="MS Sans Serif"/>
      <family val="2"/>
    </font>
    <font>
      <sz val="12"/>
      <name val="¹UAAA¼"/>
      <family val="3"/>
      <charset val="129"/>
    </font>
    <font>
      <sz val="9"/>
      <name val="Times New Roman"/>
      <family val="1"/>
    </font>
    <font>
      <b/>
      <sz val="11"/>
      <color indexed="52"/>
      <name val="Calibri"/>
      <family val="2"/>
    </font>
    <font>
      <b/>
      <sz val="11"/>
      <color indexed="9"/>
      <name val="Calibri"/>
      <family val="2"/>
    </font>
    <font>
      <b/>
      <sz val="9"/>
      <name val="Arial"/>
      <family val="2"/>
    </font>
    <font>
      <sz val="11"/>
      <name val="Tms Rmn"/>
      <family val="1"/>
    </font>
    <font>
      <sz val="12"/>
      <name val="Courier New"/>
      <family val="3"/>
    </font>
    <font>
      <sz val="11"/>
      <color theme="1"/>
      <name val="Arial"/>
      <family val="2"/>
    </font>
    <font>
      <sz val="10"/>
      <name val="MS Serif"/>
      <family val="1"/>
    </font>
    <font>
      <sz val="14"/>
      <name val="Palatino"/>
      <family val="1"/>
    </font>
    <font>
      <sz val="16"/>
      <name val="Palatino"/>
      <family val="1"/>
    </font>
    <font>
      <sz val="32"/>
      <name val="Helvetica-Black"/>
    </font>
    <font>
      <sz val="12"/>
      <name val="Helv"/>
    </font>
    <font>
      <sz val="8"/>
      <name val="Palatino"/>
      <family val="1"/>
    </font>
    <font>
      <sz val="10"/>
      <name val="MS Sans Serif"/>
      <family val="2"/>
    </font>
    <font>
      <b/>
      <sz val="11"/>
      <color indexed="8"/>
      <name val="Arial"/>
      <family val="2"/>
    </font>
    <font>
      <sz val="8"/>
      <name val="Helv"/>
    </font>
    <font>
      <b/>
      <sz val="11"/>
      <color indexed="8"/>
      <name val="Calibri"/>
      <family val="2"/>
    </font>
    <font>
      <sz val="10"/>
      <color indexed="16"/>
      <name val="MS Serif"/>
      <family val="1"/>
    </font>
    <font>
      <i/>
      <sz val="11"/>
      <color indexed="23"/>
      <name val="Calibri"/>
      <family val="2"/>
    </font>
    <font>
      <sz val="18"/>
      <name val="Helv"/>
      <family val="2"/>
    </font>
    <font>
      <b/>
      <sz val="14"/>
      <name val="Arial"/>
      <family val="2"/>
    </font>
    <font>
      <sz val="18"/>
      <name val="Times New Roman"/>
      <family val="1"/>
    </font>
    <font>
      <sz val="8"/>
      <name val="Times New Roman"/>
      <family val="1"/>
    </font>
    <font>
      <i/>
      <sz val="12"/>
      <name val="Times New Roman"/>
      <family val="1"/>
    </font>
    <font>
      <sz val="6"/>
      <color indexed="23"/>
      <name val="Helvetica-Black"/>
    </font>
    <font>
      <sz val="9.5"/>
      <color indexed="23"/>
      <name val="Helvetica-Black"/>
    </font>
    <font>
      <sz val="7"/>
      <name val="Palatino"/>
      <family val="1"/>
    </font>
    <font>
      <sz val="7"/>
      <name val="Arial"/>
      <family val="2"/>
    </font>
    <font>
      <sz val="11"/>
      <color indexed="17"/>
      <name val="Calibri"/>
      <family val="2"/>
    </font>
    <font>
      <b/>
      <sz val="12"/>
      <name val="Helv"/>
    </font>
    <font>
      <sz val="6"/>
      <name val="Palatino"/>
      <family val="1"/>
    </font>
    <font>
      <sz val="6"/>
      <color indexed="16"/>
      <name val="Palatino"/>
      <family val="1"/>
    </font>
    <font>
      <b/>
      <sz val="10"/>
      <name val="Helvetica"/>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u/>
      <sz val="10"/>
      <color indexed="12"/>
      <name val="Arial"/>
      <family val="2"/>
    </font>
    <font>
      <sz val="11"/>
      <color indexed="62"/>
      <name val="Calibri"/>
      <family val="2"/>
    </font>
    <font>
      <sz val="8"/>
      <color indexed="12"/>
      <name val="Palatino"/>
      <family val="1"/>
    </font>
    <font>
      <sz val="10"/>
      <name val="Book Antiqua"/>
      <family val="1"/>
    </font>
    <font>
      <b/>
      <i/>
      <sz val="8"/>
      <name val="Helvetica"/>
      <family val="2"/>
    </font>
    <font>
      <b/>
      <sz val="14"/>
      <name val="Helv"/>
    </font>
    <font>
      <sz val="11"/>
      <color indexed="52"/>
      <name val="Calibri"/>
      <family val="2"/>
    </font>
    <font>
      <sz val="10"/>
      <name val="FuturaA Md BT"/>
      <charset val="177"/>
    </font>
    <font>
      <sz val="11"/>
      <color indexed="60"/>
      <name val="Calibri"/>
      <family val="2"/>
    </font>
    <font>
      <sz val="11"/>
      <color indexed="8"/>
      <name val="Arial"/>
      <family val="2"/>
    </font>
    <font>
      <sz val="11"/>
      <color theme="1"/>
      <name val="Book Antiqua"/>
      <family val="2"/>
    </font>
    <font>
      <i/>
      <sz val="9"/>
      <color indexed="12"/>
      <name val="Helv"/>
    </font>
    <font>
      <b/>
      <sz val="11"/>
      <color indexed="63"/>
      <name val="Calibri"/>
      <family val="2"/>
    </font>
    <font>
      <sz val="14"/>
      <color indexed="8"/>
      <name val="Calibri"/>
      <family val="2"/>
    </font>
    <font>
      <sz val="7"/>
      <color indexed="10"/>
      <name val="Helv"/>
    </font>
    <font>
      <sz val="11.5"/>
      <name val="Arial"/>
      <family val="2"/>
    </font>
    <font>
      <b/>
      <sz val="10"/>
      <color indexed="8"/>
      <name val="Arial"/>
      <family val="2"/>
    </font>
    <font>
      <b/>
      <sz val="10"/>
      <color indexed="39"/>
      <name val="Arial"/>
      <family val="2"/>
    </font>
    <font>
      <b/>
      <sz val="12"/>
      <color indexed="8"/>
      <name val="Arial"/>
      <family val="2"/>
    </font>
    <font>
      <b/>
      <sz val="8"/>
      <name val="Arial"/>
      <family val="2"/>
    </font>
    <font>
      <sz val="10"/>
      <color indexed="39"/>
      <name val="Arial"/>
      <family val="2"/>
    </font>
    <font>
      <sz val="19"/>
      <color indexed="48"/>
      <name val="Arial"/>
      <family val="2"/>
    </font>
    <font>
      <b/>
      <sz val="16"/>
      <color indexed="23"/>
      <name val="Arial"/>
      <family val="2"/>
    </font>
    <font>
      <sz val="10"/>
      <color indexed="10"/>
      <name val="Arial"/>
      <family val="2"/>
    </font>
    <font>
      <b/>
      <sz val="18"/>
      <color indexed="62"/>
      <name val="Cambria"/>
      <family val="2"/>
    </font>
    <font>
      <b/>
      <i/>
      <sz val="10"/>
      <color indexed="12"/>
      <name val="Arial"/>
      <family val="2"/>
    </font>
    <font>
      <b/>
      <sz val="8"/>
      <color indexed="8"/>
      <name val="Helv"/>
    </font>
    <font>
      <sz val="24"/>
      <color indexed="13"/>
      <name val="Helv"/>
    </font>
    <font>
      <b/>
      <sz val="18"/>
      <color indexed="56"/>
      <name val="Cambria"/>
      <family val="2"/>
    </font>
    <font>
      <b/>
      <sz val="18"/>
      <color indexed="56"/>
      <name val="Cambria"/>
      <family val="1"/>
    </font>
    <font>
      <sz val="11"/>
      <color indexed="10"/>
      <name val="Calibri"/>
      <family val="2"/>
    </font>
    <font>
      <sz val="14"/>
      <name val="뼻뮝"/>
      <family val="3"/>
      <charset val="129"/>
    </font>
    <font>
      <sz val="12"/>
      <name val="바탕체"/>
      <family val="3"/>
    </font>
    <font>
      <sz val="12"/>
      <name val="뼻뮝"/>
      <family val="1"/>
      <charset val="129"/>
    </font>
    <font>
      <sz val="12"/>
      <name val="바탕체"/>
      <family val="1"/>
      <charset val="129"/>
    </font>
    <font>
      <sz val="12"/>
      <name val="新細明體"/>
      <family val="1"/>
      <charset val="136"/>
    </font>
    <font>
      <u/>
      <sz val="12"/>
      <color indexed="12"/>
      <name val="宋体"/>
      <charset val="134"/>
    </font>
    <font>
      <b/>
      <sz val="10"/>
      <name val="Calibri"/>
      <family val="2"/>
      <scheme val="minor"/>
    </font>
    <font>
      <sz val="10"/>
      <name val="Calibri"/>
      <family val="2"/>
      <scheme val="minor"/>
    </font>
    <font>
      <sz val="12"/>
      <color indexed="8"/>
      <name val="굴림"/>
      <family val="3"/>
      <charset val="129"/>
    </font>
    <font>
      <sz val="11"/>
      <name val="??"/>
      <family val="1"/>
      <charset val="128"/>
    </font>
    <font>
      <sz val="11"/>
      <name val="?? ??"/>
      <family val="1"/>
      <charset val="128"/>
    </font>
    <font>
      <sz val="14"/>
      <name val="Terminal"/>
      <family val="3"/>
      <charset val="128"/>
    </font>
    <font>
      <u/>
      <sz val="11"/>
      <color indexed="36"/>
      <name val="lr oSVbN"/>
      <family val="3"/>
      <charset val="128"/>
    </font>
    <font>
      <sz val="11"/>
      <name val="lr oSVbN"/>
      <charset val="128"/>
    </font>
    <font>
      <u/>
      <sz val="11"/>
      <color indexed="12"/>
      <name val="lr oSVbN"/>
      <family val="3"/>
      <charset val="128"/>
    </font>
    <font>
      <sz val="10"/>
      <name val="lr ¾©"/>
      <family val="1"/>
      <charset val="128"/>
    </font>
    <font>
      <sz val="11"/>
      <color indexed="8"/>
      <name val="ＭＳ Ｐゴシック"/>
      <family val="3"/>
      <charset val="128"/>
    </font>
    <font>
      <sz val="11"/>
      <color indexed="9"/>
      <name val="ＭＳ Ｐゴシック"/>
      <family val="3"/>
      <charset val="128"/>
    </font>
    <font>
      <sz val="14"/>
      <name val="AngsanaUPC"/>
      <family val="1"/>
    </font>
    <font>
      <sz val="11"/>
      <name val="돋움"/>
      <family val="3"/>
      <charset val="129"/>
    </font>
    <font>
      <sz val="12"/>
      <name val="ⓒoUAAA¨u"/>
      <family val="1"/>
      <charset val="129"/>
    </font>
    <font>
      <sz val="11"/>
      <name val="￥i￠￢￠?o"/>
      <family val="3"/>
      <charset val="129"/>
    </font>
    <font>
      <sz val="11"/>
      <name val="μ¸¿o"/>
      <family val="3"/>
      <charset val="129"/>
    </font>
    <font>
      <b/>
      <sz val="18"/>
      <name val="Arial"/>
      <family val="2"/>
    </font>
    <font>
      <sz val="12"/>
      <name val="System"/>
      <family val="2"/>
      <charset val="129"/>
    </font>
    <font>
      <sz val="12"/>
      <name val="¹ÙÅÁÃ¼"/>
      <charset val="129"/>
    </font>
    <font>
      <b/>
      <sz val="11"/>
      <name val="굴림체"/>
      <family val="3"/>
      <charset val="129"/>
    </font>
    <font>
      <b/>
      <sz val="10"/>
      <color indexed="17"/>
      <name val="Arial"/>
      <family val="2"/>
    </font>
    <font>
      <sz val="11"/>
      <name val="Courier"/>
      <family val="3"/>
    </font>
    <font>
      <sz val="10"/>
      <name val="굴림체"/>
      <family val="3"/>
      <charset val="129"/>
    </font>
    <font>
      <b/>
      <sz val="10"/>
      <color indexed="48"/>
      <name val="Arial"/>
      <family val="2"/>
    </font>
    <font>
      <sz val="12"/>
      <name val="SWISS"/>
    </font>
    <font>
      <b/>
      <sz val="10"/>
      <color indexed="10"/>
      <name val="Arial"/>
      <family val="2"/>
    </font>
    <font>
      <sz val="24"/>
      <color indexed="13"/>
      <name val="SWISS"/>
    </font>
    <font>
      <b/>
      <sz val="14"/>
      <name val="SWISS"/>
    </font>
    <font>
      <b/>
      <sz val="14"/>
      <name val="SWISS"/>
      <family val="2"/>
    </font>
    <font>
      <i/>
      <sz val="12"/>
      <name val="Arial"/>
      <family val="2"/>
    </font>
    <font>
      <u/>
      <sz val="9"/>
      <color indexed="12"/>
      <name val="Arial"/>
      <family val="2"/>
    </font>
    <font>
      <sz val="11"/>
      <name val="明朝"/>
      <family val="1"/>
      <charset val="128"/>
    </font>
    <font>
      <b/>
      <i/>
      <sz val="10"/>
      <name val="Arial"/>
      <family val="2"/>
    </font>
    <font>
      <b/>
      <sz val="10"/>
      <name val="Arial CE"/>
      <family val="2"/>
      <charset val="238"/>
    </font>
    <font>
      <b/>
      <sz val="9"/>
      <color indexed="48"/>
      <name val="Arial"/>
      <family val="2"/>
    </font>
    <font>
      <b/>
      <sz val="9"/>
      <color indexed="10"/>
      <name val="Arial"/>
      <family val="2"/>
    </font>
    <font>
      <b/>
      <sz val="9"/>
      <color indexed="50"/>
      <name val="Arial"/>
      <family val="2"/>
    </font>
    <font>
      <u/>
      <sz val="9"/>
      <color indexed="36"/>
      <name val="Arial"/>
      <family val="2"/>
    </font>
    <font>
      <b/>
      <sz val="9"/>
      <color indexed="8"/>
      <name val="Arial"/>
      <family val="2"/>
    </font>
    <font>
      <sz val="14"/>
      <name val="Arial"/>
      <family val="2"/>
    </font>
    <font>
      <sz val="10"/>
      <color indexed="19"/>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14"/>
      <color indexed="12"/>
      <name val="ＭＳ ゴシック"/>
      <family val="3"/>
      <charset val="128"/>
    </font>
    <font>
      <i/>
      <sz val="14"/>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name val="柧挬"/>
      <family val="3"/>
      <charset val="128"/>
    </font>
    <font>
      <sz val="11"/>
      <name val="ＭＳ Ｐゴシック"/>
      <family val="3"/>
      <charset val="128"/>
    </font>
    <font>
      <sz val="11"/>
      <color indexed="20"/>
      <name val="ＭＳ Ｐゴシック"/>
      <family val="3"/>
      <charset val="128"/>
    </font>
    <font>
      <sz val="10"/>
      <name val="俵俽 柧挬"/>
      <family val="3"/>
      <charset val="128"/>
    </font>
    <font>
      <sz val="14"/>
      <name val="ＭＳ 明朝"/>
      <family val="1"/>
      <charset val="128"/>
    </font>
    <font>
      <sz val="11"/>
      <name val="ＭＳ ゴシック"/>
      <family val="3"/>
      <charset val="128"/>
    </font>
    <font>
      <sz val="11"/>
      <color indexed="17"/>
      <name val="ＭＳ Ｐゴシック"/>
      <family val="3"/>
      <charset val="128"/>
    </font>
    <font>
      <u/>
      <sz val="14"/>
      <color indexed="36"/>
      <name val="ＭＳ 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b/>
      <sz val="11"/>
      <color theme="1"/>
      <name val="Calibri"/>
      <family val="2"/>
      <scheme val="minor"/>
    </font>
    <font>
      <sz val="12"/>
      <name val="¹UAAA¼"/>
      <family val="3"/>
      <charset val="255"/>
    </font>
    <font>
      <b/>
      <sz val="8"/>
      <color indexed="8"/>
      <name val="Arial"/>
      <family val="2"/>
    </font>
    <font>
      <vertAlign val="superscript"/>
      <sz val="16"/>
      <name val="Times New Roman"/>
      <family val="1"/>
    </font>
    <font>
      <sz val="16"/>
      <color rgb="FFFF0000"/>
      <name val="Times New Roman"/>
      <family val="1"/>
    </font>
    <font>
      <b/>
      <sz val="16"/>
      <color rgb="FFFF0000"/>
      <name val="Times New Roman"/>
      <family val="1"/>
    </font>
  </fonts>
  <fills count="10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1"/>
        <bgColor indexed="64"/>
      </patternFill>
    </fill>
    <fill>
      <patternFill patternType="solid">
        <fgColor indexed="44"/>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2"/>
        <bgColor indexed="64"/>
      </patternFill>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20"/>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62"/>
        <bgColor indexed="6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patternFill>
    </fill>
    <fill>
      <patternFill patternType="solid">
        <fgColor indexed="54"/>
      </patternFill>
    </fill>
    <fill>
      <patternFill patternType="solid">
        <fgColor indexed="35"/>
        <bgColor indexed="64"/>
      </patternFill>
    </fill>
    <fill>
      <patternFill patternType="solid">
        <fgColor indexed="15"/>
      </patternFill>
    </fill>
    <fill>
      <patternFill patternType="solid">
        <fgColor indexed="20"/>
      </patternFill>
    </fill>
    <fill>
      <patternFill patternType="solid">
        <fgColor indexed="12"/>
      </patternFill>
    </fill>
    <fill>
      <patternFill patternType="solid">
        <fgColor theme="3" tint="0.79998168889431442"/>
        <bgColor indexed="64"/>
      </patternFill>
    </fill>
    <fill>
      <patternFill patternType="solid">
        <fgColor indexed="12"/>
        <bgColor indexed="12"/>
      </patternFill>
    </fill>
    <fill>
      <patternFill patternType="solid">
        <fgColor indexed="13"/>
        <bgColor indexed="13"/>
      </patternFill>
    </fill>
    <fill>
      <patternFill patternType="solid">
        <fgColor rgb="FFFFFF00"/>
        <bgColor indexed="64"/>
      </patternFill>
    </fill>
  </fills>
  <borders count="49">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right/>
      <top/>
      <bottom style="dotted">
        <color indexed="64"/>
      </bottom>
      <diagonal/>
    </border>
    <border>
      <left/>
      <right style="medium">
        <color indexed="64"/>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8"/>
      </left>
      <right style="thin">
        <color indexed="8"/>
      </right>
      <top/>
      <bottom/>
      <diagonal/>
    </border>
  </borders>
  <cellStyleXfs count="9556">
    <xf numFmtId="0" fontId="0" fillId="0" borderId="0"/>
    <xf numFmtId="0" fontId="23" fillId="0" borderId="0" applyNumberFormat="0" applyFill="0" applyBorder="0" applyAlignment="0" applyProtection="0"/>
    <xf numFmtId="0" fontId="24" fillId="0" borderId="1"/>
    <xf numFmtId="0" fontId="24" fillId="0" borderId="1"/>
    <xf numFmtId="38" fontId="25" fillId="2" borderId="0" applyNumberFormat="0" applyBorder="0" applyAlignment="0" applyProtection="0"/>
    <xf numFmtId="0" fontId="26" fillId="0" borderId="2" applyNumberFormat="0" applyAlignment="0" applyProtection="0">
      <alignment horizontal="left" vertical="center"/>
    </xf>
    <xf numFmtId="0" fontId="26" fillId="0" borderId="3">
      <alignment horizontal="left" vertical="center"/>
    </xf>
    <xf numFmtId="10" fontId="25" fillId="3" borderId="4" applyNumberFormat="0" applyBorder="0" applyAlignment="0" applyProtection="0"/>
    <xf numFmtId="37" fontId="27" fillId="0" borderId="0"/>
    <xf numFmtId="171" fontId="28" fillId="0" borderId="0"/>
    <xf numFmtId="0" fontId="20" fillId="0" borderId="0"/>
    <xf numFmtId="0" fontId="20" fillId="0" borderId="0"/>
    <xf numFmtId="0" fontId="10" fillId="0" borderId="0"/>
    <xf numFmtId="0" fontId="10" fillId="0" borderId="0"/>
    <xf numFmtId="0" fontId="7" fillId="0" borderId="0">
      <alignment vertical="center"/>
    </xf>
    <xf numFmtId="0" fontId="20" fillId="0" borderId="0">
      <alignment vertical="center"/>
    </xf>
    <xf numFmtId="0" fontId="22" fillId="0" borderId="0">
      <alignment vertical="center"/>
    </xf>
    <xf numFmtId="0" fontId="20" fillId="0" borderId="0">
      <alignment vertical="center"/>
    </xf>
    <xf numFmtId="10" fontId="20" fillId="0" borderId="0" applyFont="0" applyFill="0" applyBorder="0" applyAlignment="0" applyProtection="0"/>
    <xf numFmtId="0" fontId="20" fillId="0" borderId="0"/>
    <xf numFmtId="0" fontId="7" fillId="0" borderId="0" applyBorder="0" applyProtection="0"/>
    <xf numFmtId="0" fontId="32" fillId="0" borderId="0"/>
    <xf numFmtId="169" fontId="32" fillId="0" borderId="0" applyFont="0" applyFill="0" applyBorder="0" applyAlignment="0" applyProtection="0"/>
    <xf numFmtId="9" fontId="32" fillId="0" borderId="0" applyFont="0" applyFill="0" applyBorder="0" applyAlignment="0" applyProtection="0"/>
    <xf numFmtId="0" fontId="7" fillId="0" borderId="0"/>
    <xf numFmtId="0" fontId="7" fillId="0" borderId="0"/>
    <xf numFmtId="0" fontId="7" fillId="0" borderId="0">
      <alignment vertical="center"/>
    </xf>
    <xf numFmtId="172" fontId="7" fillId="0" borderId="0" applyFont="0" applyFill="0" applyBorder="0" applyAlignment="0" applyProtection="0"/>
    <xf numFmtId="0" fontId="18" fillId="0" borderId="0"/>
    <xf numFmtId="9" fontId="7" fillId="0" borderId="0" applyFont="0" applyFill="0" applyBorder="0" applyAlignment="0" applyProtection="0"/>
    <xf numFmtId="0" fontId="7" fillId="0" borderId="0"/>
    <xf numFmtId="172" fontId="7" fillId="0" borderId="0" applyFont="0" applyFill="0" applyBorder="0" applyAlignment="0" applyProtection="0"/>
    <xf numFmtId="172"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43" fontId="36" fillId="0" borderId="0" applyFont="0" applyFill="0" applyBorder="0" applyAlignment="0" applyProtection="0"/>
    <xf numFmtId="170" fontId="36" fillId="0" borderId="0" applyFont="0" applyFill="0" applyBorder="0" applyAlignment="0" applyProtection="0"/>
    <xf numFmtId="0" fontId="7" fillId="0" borderId="0"/>
    <xf numFmtId="0" fontId="37" fillId="0" borderId="0"/>
    <xf numFmtId="0" fontId="6" fillId="0" borderId="0"/>
    <xf numFmtId="0" fontId="36" fillId="0" borderId="0"/>
    <xf numFmtId="0" fontId="36" fillId="0" borderId="0"/>
    <xf numFmtId="0" fontId="6" fillId="0" borderId="0"/>
    <xf numFmtId="0" fontId="7"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xf numFmtId="0" fontId="10" fillId="0" borderId="0"/>
    <xf numFmtId="0" fontId="7" fillId="0" borderId="0"/>
    <xf numFmtId="0" fontId="7" fillId="0" borderId="0"/>
    <xf numFmtId="172" fontId="36"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169" fontId="5" fillId="0" borderId="0" applyFont="0" applyFill="0" applyBorder="0" applyAlignment="0" applyProtection="0"/>
    <xf numFmtId="170" fontId="7"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9" fontId="46" fillId="0" borderId="0" applyFont="0" applyFill="0" applyBorder="0" applyAlignment="0" applyProtection="0"/>
    <xf numFmtId="43" fontId="49" fillId="0" borderId="0" applyFont="0" applyFill="0" applyBorder="0" applyAlignment="0" applyProtection="0"/>
    <xf numFmtId="0" fontId="7" fillId="0" borderId="0"/>
    <xf numFmtId="0" fontId="7" fillId="0" borderId="0"/>
    <xf numFmtId="0" fontId="7" fillId="0" borderId="0"/>
    <xf numFmtId="0" fontId="55"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1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5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3" fontId="6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58" fillId="0" borderId="0"/>
    <xf numFmtId="0" fontId="58" fillId="0" borderId="0"/>
    <xf numFmtId="0" fontId="7" fillId="0" borderId="0"/>
    <xf numFmtId="0" fontId="56"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7" fillId="0" borderId="0"/>
    <xf numFmtId="0" fontId="5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xf numFmtId="0" fontId="4" fillId="17" borderId="0" applyNumberFormat="0" applyBorder="0" applyAlignment="0" applyProtection="0"/>
    <xf numFmtId="0" fontId="4" fillId="17"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4" fillId="17" borderId="0" applyNumberFormat="0" applyBorder="0" applyAlignment="0" applyProtection="0"/>
    <xf numFmtId="0" fontId="36" fillId="3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4" fillId="19" borderId="0" applyNumberFormat="0" applyBorder="0" applyAlignment="0" applyProtection="0"/>
    <xf numFmtId="0" fontId="36" fillId="3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21" borderId="0" applyNumberFormat="0" applyBorder="0" applyAlignment="0" applyProtection="0"/>
    <xf numFmtId="0" fontId="36" fillId="29"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4" fillId="23" borderId="0" applyNumberFormat="0" applyBorder="0" applyAlignment="0" applyProtection="0"/>
    <xf numFmtId="0" fontId="36"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25" borderId="0" applyNumberFormat="0" applyBorder="0" applyAlignment="0" applyProtection="0"/>
    <xf numFmtId="0" fontId="36"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4" fillId="27" borderId="0" applyNumberFormat="0" applyBorder="0" applyAlignment="0" applyProtection="0"/>
    <xf numFmtId="0" fontId="36" fillId="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4" fillId="18" borderId="0" applyNumberFormat="0" applyBorder="0" applyAlignment="0" applyProtection="0"/>
    <xf numFmtId="0" fontId="36" fillId="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4" fillId="20" borderId="0" applyNumberFormat="0" applyBorder="0" applyAlignment="0" applyProtection="0"/>
    <xf numFmtId="0" fontId="36"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22" borderId="0" applyNumberFormat="0" applyBorder="0" applyAlignment="0" applyProtection="0"/>
    <xf numFmtId="0" fontId="36" fillId="4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4" fillId="24" borderId="0" applyNumberFormat="0" applyBorder="0" applyAlignment="0" applyProtection="0"/>
    <xf numFmtId="0" fontId="36"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4" fillId="26" borderId="0" applyNumberFormat="0" applyBorder="0" applyAlignment="0" applyProtection="0"/>
    <xf numFmtId="0" fontId="36"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4" fillId="28" borderId="0" applyNumberFormat="0" applyBorder="0" applyAlignment="0" applyProtection="0"/>
    <xf numFmtId="0" fontId="36" fillId="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7" borderId="0" applyNumberFormat="0" applyBorder="0" applyAlignment="0" applyProtection="0"/>
    <xf numFmtId="0" fontId="61" fillId="46"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61" fillId="41"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3"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8"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0"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2"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61" fillId="56"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8" borderId="0" applyNumberFormat="0" applyBorder="0" applyAlignment="0" applyProtection="0"/>
    <xf numFmtId="0" fontId="61" fillId="57"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2"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61" fillId="66"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8" borderId="0" applyNumberFormat="0" applyBorder="0" applyAlignment="0" applyProtection="0"/>
    <xf numFmtId="0" fontId="61" fillId="67" borderId="0" applyNumberFormat="0" applyBorder="0" applyAlignment="0" applyProtection="0"/>
    <xf numFmtId="0" fontId="36" fillId="59" borderId="0" applyNumberFormat="0" applyBorder="0" applyAlignment="0" applyProtection="0"/>
    <xf numFmtId="0" fontId="36" fillId="69" borderId="0" applyNumberFormat="0" applyBorder="0" applyAlignment="0" applyProtection="0"/>
    <xf numFmtId="0" fontId="61" fillId="60"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8" borderId="0" applyNumberFormat="0" applyBorder="0" applyAlignment="0" applyProtection="0"/>
    <xf numFmtId="0" fontId="36" fillId="70" borderId="0" applyNumberFormat="0" applyBorder="0" applyAlignment="0" applyProtection="0"/>
    <xf numFmtId="0" fontId="36" fillId="71" borderId="0" applyNumberFormat="0" applyBorder="0" applyAlignment="0" applyProtection="0"/>
    <xf numFmtId="0" fontId="61" fillId="56"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0"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61"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6" borderId="0" applyNumberFormat="0" applyBorder="0" applyAlignment="0" applyProtection="0"/>
    <xf numFmtId="0" fontId="61" fillId="75" borderId="0" applyNumberFormat="0" applyBorder="0" applyAlignment="0" applyProtection="0"/>
    <xf numFmtId="0" fontId="62" fillId="0" borderId="0" applyProtection="0">
      <alignment horizontal="center"/>
    </xf>
    <xf numFmtId="0" fontId="63" fillId="32"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2" borderId="0" applyNumberFormat="0" applyBorder="0" applyAlignment="0" applyProtection="0"/>
    <xf numFmtId="3" fontId="64" fillId="0" borderId="0"/>
    <xf numFmtId="164" fontId="65" fillId="0" borderId="15" applyAlignment="0" applyProtection="0"/>
    <xf numFmtId="164" fontId="65" fillId="0" borderId="15" applyAlignment="0" applyProtection="0"/>
    <xf numFmtId="0" fontId="66" fillId="0" borderId="0"/>
    <xf numFmtId="0" fontId="66" fillId="0" borderId="0"/>
    <xf numFmtId="0" fontId="57" fillId="0" borderId="0" applyFill="0" applyBorder="0" applyAlignment="0"/>
    <xf numFmtId="182" fontId="7" fillId="0" borderId="0" applyFill="0" applyBorder="0" applyAlignment="0"/>
    <xf numFmtId="183" fontId="67" fillId="0" borderId="0" applyFill="0" applyBorder="0" applyAlignment="0"/>
    <xf numFmtId="178" fontId="67" fillId="0" borderId="0" applyFill="0" applyBorder="0" applyAlignment="0"/>
    <xf numFmtId="0" fontId="7" fillId="0" borderId="0" applyFill="0" applyBorder="0" applyAlignment="0"/>
    <xf numFmtId="184" fontId="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0" fontId="7" fillId="77" borderId="0"/>
    <xf numFmtId="0" fontId="68" fillId="78" borderId="23" applyNumberFormat="0" applyAlignment="0" applyProtection="0"/>
    <xf numFmtId="0" fontId="68" fillId="78" borderId="23" applyNumberFormat="0" applyAlignment="0" applyProtection="0"/>
    <xf numFmtId="0" fontId="68" fillId="78" borderId="23" applyNumberFormat="0" applyAlignment="0" applyProtection="0"/>
    <xf numFmtId="0" fontId="68" fillId="2" borderId="23" applyNumberFormat="0" applyAlignment="0" applyProtection="0"/>
    <xf numFmtId="0" fontId="68" fillId="2" borderId="23" applyNumberFormat="0" applyAlignment="0" applyProtection="0"/>
    <xf numFmtId="0" fontId="68" fillId="78" borderId="23" applyNumberFormat="0" applyAlignment="0" applyProtection="0"/>
    <xf numFmtId="0" fontId="68" fillId="78" borderId="23" applyNumberFormat="0" applyAlignment="0" applyProtection="0"/>
    <xf numFmtId="0" fontId="68" fillId="78" borderId="23" applyNumberFormat="0" applyAlignment="0" applyProtection="0"/>
    <xf numFmtId="0" fontId="69" fillId="79" borderId="24" applyNumberFormat="0" applyAlignment="0" applyProtection="0"/>
    <xf numFmtId="0" fontId="69" fillId="79" borderId="24" applyNumberFormat="0" applyAlignment="0" applyProtection="0"/>
    <xf numFmtId="0" fontId="69" fillId="80" borderId="24" applyNumberFormat="0" applyAlignment="0" applyProtection="0"/>
    <xf numFmtId="0" fontId="69" fillId="79" borderId="24" applyNumberFormat="0" applyAlignment="0" applyProtection="0"/>
    <xf numFmtId="0" fontId="29" fillId="0" borderId="13" applyNumberFormat="0" applyBorder="0"/>
    <xf numFmtId="0" fontId="29" fillId="0" borderId="13" applyNumberFormat="0" applyBorder="0"/>
    <xf numFmtId="0" fontId="70" fillId="77" borderId="0" applyNumberFormat="0">
      <alignment horizontal="center" vertical="top" wrapText="1"/>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67"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alignment horizontal="right"/>
    </xf>
    <xf numFmtId="0" fontId="7" fillId="0" borderId="0" applyFont="0" applyFill="0" applyBorder="0" applyAlignment="0" applyProtection="0"/>
    <xf numFmtId="186" fontId="7" fillId="0" borderId="0" applyFont="0" applyFill="0" applyBorder="0" applyAlignment="0" applyProtection="0">
      <alignment horizontal="right"/>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87" fontId="7"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8" fontId="7" fillId="0" borderId="0" applyFill="0" applyBorder="0" applyAlignment="0" applyProtection="0"/>
    <xf numFmtId="169" fontId="7" fillId="0" borderId="0" applyFont="0" applyFill="0" applyBorder="0" applyAlignment="0" applyProtection="0"/>
    <xf numFmtId="170" fontId="7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9"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70" fontId="4"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43" fontId="7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9" fontId="7" fillId="0" borderId="0" applyFont="0" applyFill="0" applyBorder="0" applyAlignment="0" applyProtection="0"/>
    <xf numFmtId="189" fontId="7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3" fontId="7" fillId="0" borderId="0" applyFont="0" applyFill="0" applyBorder="0" applyAlignment="0" applyProtection="0">
      <alignment vertical="top"/>
    </xf>
    <xf numFmtId="0" fontId="24" fillId="0" borderId="0"/>
    <xf numFmtId="0" fontId="24" fillId="0" borderId="0"/>
    <xf numFmtId="0" fontId="56" fillId="0" borderId="0"/>
    <xf numFmtId="0" fontId="24" fillId="0" borderId="0"/>
    <xf numFmtId="3" fontId="7" fillId="0" borderId="0" applyFont="0" applyFill="0" applyBorder="0" applyAlignment="0" applyProtection="0">
      <alignment vertical="top"/>
    </xf>
    <xf numFmtId="3" fontId="7" fillId="0" borderId="0" applyFont="0" applyFill="0" applyBorder="0" applyAlignment="0" applyProtection="0">
      <alignment vertical="top"/>
    </xf>
    <xf numFmtId="3" fontId="7" fillId="0" borderId="0" applyFont="0" applyFill="0" applyBorder="0" applyAlignment="0" applyProtection="0">
      <alignment vertical="top"/>
    </xf>
    <xf numFmtId="3" fontId="7" fillId="0" borderId="0" applyFill="0" applyBorder="0" applyAlignment="0" applyProtection="0"/>
    <xf numFmtId="0" fontId="24" fillId="0" borderId="0"/>
    <xf numFmtId="0" fontId="7" fillId="0" borderId="4">
      <alignment vertical="top" wrapText="1"/>
    </xf>
    <xf numFmtId="0" fontId="7" fillId="0" borderId="4">
      <alignment vertical="top" wrapText="1"/>
    </xf>
    <xf numFmtId="0" fontId="7" fillId="0" borderId="4">
      <alignment vertical="top" wrapText="1"/>
    </xf>
    <xf numFmtId="0" fontId="7" fillId="0" borderId="4">
      <alignment vertical="top" wrapText="1"/>
    </xf>
    <xf numFmtId="0" fontId="74" fillId="0" borderId="0" applyNumberFormat="0" applyAlignment="0">
      <alignment horizontal="left"/>
    </xf>
    <xf numFmtId="0" fontId="75" fillId="0" borderId="0">
      <alignment horizontal="left"/>
    </xf>
    <xf numFmtId="0" fontId="76" fillId="0" borderId="0"/>
    <xf numFmtId="0" fontId="77" fillId="0" borderId="0">
      <alignment horizontal="left"/>
    </xf>
    <xf numFmtId="0" fontId="18" fillId="0" borderId="0" applyNumberFormat="0" applyFill="0" applyBorder="0" applyAlignment="0" applyProtection="0"/>
    <xf numFmtId="0" fontId="78" fillId="0" borderId="0"/>
    <xf numFmtId="183" fontId="67" fillId="0" borderId="0" applyFont="0" applyFill="0" applyBorder="0" applyAlignment="0" applyProtection="0"/>
    <xf numFmtId="0" fontId="7" fillId="0" borderId="0" applyFont="0" applyFill="0" applyBorder="0" applyAlignment="0" applyProtection="0">
      <alignment horizontal="right"/>
    </xf>
    <xf numFmtId="168" fontId="36" fillId="0" borderId="0" applyFont="0" applyFill="0" applyBorder="0" applyAlignment="0" applyProtection="0"/>
    <xf numFmtId="164" fontId="7" fillId="0" borderId="0" applyFont="0" applyFill="0" applyBorder="0" applyAlignment="0" applyProtection="0">
      <alignment vertical="top"/>
    </xf>
    <xf numFmtId="164" fontId="7" fillId="0" borderId="0" applyFont="0" applyFill="0" applyBorder="0" applyAlignment="0" applyProtection="0">
      <alignment vertical="top"/>
    </xf>
    <xf numFmtId="164" fontId="7" fillId="0" borderId="0" applyFont="0" applyFill="0" applyBorder="0" applyAlignment="0" applyProtection="0">
      <alignment vertical="top"/>
    </xf>
    <xf numFmtId="164" fontId="7" fillId="0" borderId="0" applyFont="0" applyFill="0" applyBorder="0" applyAlignment="0" applyProtection="0">
      <alignment vertical="top"/>
    </xf>
    <xf numFmtId="0" fontId="79" fillId="0" borderId="0" applyFill="0" applyBorder="0" applyProtection="0">
      <alignment vertical="center"/>
    </xf>
    <xf numFmtId="0" fontId="7" fillId="2" borderId="0" applyFont="0" applyBorder="0"/>
    <xf numFmtId="0" fontId="78" fillId="0" borderId="0"/>
    <xf numFmtId="0" fontId="78" fillId="0" borderId="25"/>
    <xf numFmtId="0" fontId="78" fillId="0" borderId="25"/>
    <xf numFmtId="15" fontId="7" fillId="0" borderId="0"/>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xf numFmtId="14" fontId="57" fillId="0" borderId="0" applyFill="0" applyBorder="0" applyAlignment="0"/>
    <xf numFmtId="190" fontId="7" fillId="0" borderId="0">
      <protection locked="0"/>
    </xf>
    <xf numFmtId="38" fontId="80" fillId="0" borderId="26">
      <alignment vertical="center"/>
    </xf>
    <xf numFmtId="0" fontId="81" fillId="0" borderId="6" applyNumberFormat="0" applyFont="0" applyBorder="0" applyAlignment="0" applyProtection="0">
      <alignment horizontal="center" vertical="center"/>
    </xf>
    <xf numFmtId="0" fontId="81" fillId="0" borderId="6" applyNumberFormat="0" applyFont="0" applyBorder="0" applyAlignment="0" applyProtection="0">
      <alignment horizontal="center" vertical="center"/>
    </xf>
    <xf numFmtId="41" fontId="7" fillId="0" borderId="0" applyFont="0" applyFill="0" applyBorder="0" applyAlignment="0" applyProtection="0"/>
    <xf numFmtId="191" fontId="82" fillId="0" borderId="0"/>
    <xf numFmtId="0" fontId="7" fillId="0" borderId="27" applyNumberFormat="0" applyFont="0" applyFill="0" applyAlignment="0" applyProtection="0"/>
    <xf numFmtId="0" fontId="83" fillId="81" borderId="0" applyNumberFormat="0" applyBorder="0" applyAlignment="0" applyProtection="0"/>
    <xf numFmtId="0" fontId="83" fillId="82" borderId="0" applyNumberFormat="0" applyBorder="0" applyAlignment="0" applyProtection="0"/>
    <xf numFmtId="0" fontId="83" fillId="83" borderId="0" applyNumberFormat="0" applyBorder="0" applyAlignment="0" applyProtection="0"/>
    <xf numFmtId="0" fontId="7" fillId="0" borderId="0" applyFill="0" applyBorder="0" applyAlignment="0"/>
    <xf numFmtId="183" fontId="6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0" fontId="84" fillId="0" borderId="0" applyNumberFormat="0" applyAlignment="0">
      <alignment horizontal="left"/>
    </xf>
    <xf numFmtId="192" fontId="7" fillId="0" borderId="0" applyFont="0" applyFill="0" applyBorder="0" applyAlignment="0" applyProtection="0"/>
    <xf numFmtId="193" fontId="7" fillId="0" borderId="0" applyFont="0" applyFill="0" applyBorder="0" applyAlignment="0" applyProtection="0"/>
    <xf numFmtId="0" fontId="7" fillId="0" borderId="0"/>
    <xf numFmtId="0" fontId="7" fillId="0" borderId="0"/>
    <xf numFmtId="194" fontId="7" fillId="0" borderId="0"/>
    <xf numFmtId="0" fontId="36"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78" fillId="0" borderId="0"/>
    <xf numFmtId="0" fontId="86" fillId="0" borderId="0"/>
    <xf numFmtId="195" fontId="18" fillId="0" borderId="0" applyFill="0" applyBorder="0" applyAlignment="0" applyProtection="0"/>
    <xf numFmtId="0" fontId="26"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196" fontId="7" fillId="0" borderId="0">
      <protection locked="0"/>
    </xf>
    <xf numFmtId="2" fontId="7" fillId="0" borderId="0" applyFont="0" applyFill="0" applyBorder="0" applyAlignment="0" applyProtection="0">
      <alignment vertical="top"/>
    </xf>
    <xf numFmtId="2" fontId="7" fillId="0" borderId="0" applyFont="0" applyFill="0" applyBorder="0" applyAlignment="0" applyProtection="0">
      <alignment vertical="top"/>
    </xf>
    <xf numFmtId="2" fontId="7" fillId="0" borderId="0" applyFont="0" applyFill="0" applyBorder="0" applyAlignment="0" applyProtection="0">
      <alignment vertical="top"/>
    </xf>
    <xf numFmtId="0" fontId="78" fillId="0" borderId="0"/>
    <xf numFmtId="0" fontId="24" fillId="0" borderId="0"/>
    <xf numFmtId="0" fontId="91" fillId="0" borderId="0">
      <alignment horizontal="left"/>
    </xf>
    <xf numFmtId="0" fontId="92" fillId="0" borderId="0">
      <alignment horizontal="left"/>
    </xf>
    <xf numFmtId="0" fontId="93" fillId="0" borderId="0" applyFill="0" applyBorder="0" applyProtection="0">
      <alignment horizontal="left"/>
    </xf>
    <xf numFmtId="0" fontId="93" fillId="0" borderId="0" applyNumberFormat="0" applyFill="0" applyBorder="0" applyProtection="0">
      <alignment horizontal="left"/>
    </xf>
    <xf numFmtId="0" fontId="93" fillId="0" borderId="0" applyFill="0" applyBorder="0" applyProtection="0">
      <alignment vertical="center"/>
    </xf>
    <xf numFmtId="0" fontId="94" fillId="0" borderId="0"/>
    <xf numFmtId="0" fontId="10" fillId="0" borderId="28" applyNumberFormat="0" applyFill="0" applyBorder="0" applyAlignment="0" applyProtection="0">
      <protection locked="0"/>
    </xf>
    <xf numFmtId="197" fontId="31" fillId="0" borderId="0">
      <alignment horizontal="right"/>
    </xf>
    <xf numFmtId="2" fontId="7" fillId="0" borderId="0"/>
    <xf numFmtId="0" fontId="95" fillId="34" borderId="0" applyNumberFormat="0" applyBorder="0" applyAlignment="0" applyProtection="0"/>
    <xf numFmtId="0" fontId="95" fillId="34" borderId="0" applyNumberFormat="0" applyBorder="0" applyAlignment="0" applyProtection="0"/>
    <xf numFmtId="0" fontId="95" fillId="29" borderId="0" applyNumberFormat="0" applyBorder="0" applyAlignment="0" applyProtection="0"/>
    <xf numFmtId="0" fontId="95" fillId="34"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0" fontId="7" fillId="0" borderId="0" applyNumberFormat="0" applyFill="0" applyBorder="0" applyAlignment="0" applyProtection="0"/>
    <xf numFmtId="0" fontId="7" fillId="0" borderId="0" applyFont="0" applyFill="0" applyBorder="0" applyAlignment="0" applyProtection="0">
      <alignment horizontal="right"/>
    </xf>
    <xf numFmtId="0" fontId="96" fillId="0" borderId="0">
      <alignment horizontal="left"/>
    </xf>
    <xf numFmtId="0" fontId="97" fillId="0" borderId="0">
      <alignment horizontal="left"/>
    </xf>
    <xf numFmtId="0" fontId="98" fillId="0" borderId="0" applyProtection="0">
      <alignment horizontal="right"/>
    </xf>
    <xf numFmtId="0" fontId="26" fillId="0" borderId="3">
      <alignment horizontal="left" vertical="center"/>
    </xf>
    <xf numFmtId="0" fontId="96" fillId="0" borderId="0"/>
    <xf numFmtId="3" fontId="99" fillId="0" borderId="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1" fillId="0" borderId="0">
      <alignment horizontal="left"/>
    </xf>
    <xf numFmtId="0" fontId="102" fillId="0" borderId="30">
      <alignment horizontal="left" vertical="top"/>
    </xf>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4" fillId="0" borderId="0">
      <alignment horizontal="left"/>
    </xf>
    <xf numFmtId="0" fontId="105" fillId="0" borderId="30">
      <alignment horizontal="left" vertical="top"/>
    </xf>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7" fillId="0" borderId="0">
      <alignment horizontal="left"/>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89" fontId="7" fillId="0" borderId="0">
      <protection locked="0"/>
    </xf>
    <xf numFmtId="189" fontId="7" fillId="0" borderId="0">
      <protection locked="0"/>
    </xf>
    <xf numFmtId="0" fontId="108" fillId="0" borderId="0" applyNumberFormat="0" applyFill="0" applyBorder="0" applyAlignment="0" applyProtection="0">
      <alignment vertical="top"/>
      <protection locked="0"/>
    </xf>
    <xf numFmtId="188" fontId="7" fillId="0" borderId="0" applyFont="0" applyFill="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4" borderId="23" applyNumberFormat="0" applyAlignment="0" applyProtection="0"/>
    <xf numFmtId="0" fontId="109" fillId="4"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79" fillId="0" borderId="0" applyFill="0" applyBorder="0" applyProtection="0"/>
    <xf numFmtId="0" fontId="25" fillId="0" borderId="0" applyFill="0" applyBorder="0" applyProtection="0"/>
    <xf numFmtId="15" fontId="7" fillId="0" borderId="0" applyFill="0" applyBorder="0" applyProtection="0"/>
    <xf numFmtId="0" fontId="7" fillId="0" borderId="0" applyFill="0" applyBorder="0" applyProtection="0"/>
    <xf numFmtId="0" fontId="79" fillId="0" borderId="0" applyFill="0" applyBorder="0" applyProtection="0"/>
    <xf numFmtId="0" fontId="110" fillId="0" borderId="0" applyFill="0" applyBorder="0" applyProtection="0">
      <alignment vertical="center"/>
    </xf>
    <xf numFmtId="0" fontId="110" fillId="0" borderId="0" applyFill="0" applyBorder="0" applyProtection="0">
      <alignment vertical="center"/>
    </xf>
    <xf numFmtId="0" fontId="7" fillId="84" borderId="0">
      <protection locked="0"/>
    </xf>
    <xf numFmtId="0" fontId="7" fillId="0" borderId="0" applyFill="0" applyBorder="0" applyProtection="0">
      <alignment vertical="center"/>
    </xf>
    <xf numFmtId="0" fontId="79" fillId="0" borderId="0" applyFill="0" applyBorder="0" applyProtection="0">
      <alignment vertical="center"/>
    </xf>
    <xf numFmtId="198" fontId="31" fillId="0" borderId="0"/>
    <xf numFmtId="178" fontId="18" fillId="0" borderId="0" applyFont="0" applyFill="0" applyBorder="0" applyAlignment="0" applyProtection="0"/>
    <xf numFmtId="199" fontId="18" fillId="0" borderId="9" applyFont="0" applyBorder="0" applyAlignment="0"/>
    <xf numFmtId="198" fontId="31" fillId="0" borderId="0" applyFont="0" applyFill="0" applyBorder="0" applyAlignment="0" applyProtection="0"/>
    <xf numFmtId="200" fontId="111" fillId="0" borderId="0"/>
    <xf numFmtId="201" fontId="7" fillId="0" borderId="0"/>
    <xf numFmtId="199" fontId="18" fillId="0" borderId="0" applyFont="0" applyBorder="0"/>
    <xf numFmtId="202" fontId="7" fillId="0" borderId="0"/>
    <xf numFmtId="39" fontId="31" fillId="0" borderId="9"/>
    <xf numFmtId="3" fontId="112" fillId="0" borderId="30" applyNumberFormat="0" applyBorder="0" applyAlignment="0"/>
    <xf numFmtId="203" fontId="19" fillId="0" borderId="9" applyFont="0" applyFill="0" applyBorder="0" applyAlignment="0" applyProtection="0">
      <alignment horizontal="center"/>
    </xf>
    <xf numFmtId="0" fontId="113" fillId="85" borderId="25"/>
    <xf numFmtId="0" fontId="113" fillId="85" borderId="25"/>
    <xf numFmtId="0" fontId="7" fillId="0" borderId="0" applyFill="0" applyBorder="0" applyAlignment="0"/>
    <xf numFmtId="183" fontId="6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174" fontId="43" fillId="0" borderId="34">
      <alignment horizontal="right"/>
    </xf>
    <xf numFmtId="205" fontId="115" fillId="0" borderId="0" applyFont="0" applyFill="0" applyBorder="0" applyAlignment="0" applyProtection="0"/>
    <xf numFmtId="206" fontId="115" fillId="0" borderId="0" applyFont="0" applyFill="0" applyBorder="0" applyAlignment="0" applyProtection="0"/>
    <xf numFmtId="0" fontId="7" fillId="0" borderId="0" applyFont="0" applyFill="0" applyBorder="0" applyAlignment="0" applyProtection="0">
      <alignment horizontal="right"/>
    </xf>
    <xf numFmtId="0" fontId="7" fillId="0" borderId="0" applyFill="0" applyBorder="0" applyProtection="0">
      <alignment vertical="center"/>
    </xf>
    <xf numFmtId="0" fontId="18" fillId="0" borderId="0" applyFont="0">
      <protection locked="0"/>
    </xf>
    <xf numFmtId="0" fontId="116" fillId="86" borderId="0" applyNumberFormat="0" applyBorder="0" applyAlignment="0" applyProtection="0"/>
    <xf numFmtId="0" fontId="116" fillId="86" borderId="0" applyNumberFormat="0" applyBorder="0" applyAlignment="0" applyProtection="0"/>
    <xf numFmtId="0" fontId="116" fillId="84" borderId="0" applyNumberFormat="0" applyBorder="0" applyAlignment="0" applyProtection="0"/>
    <xf numFmtId="0" fontId="116" fillId="86" borderId="0" applyNumberFormat="0" applyBorder="0" applyAlignment="0" applyProtection="0"/>
    <xf numFmtId="0" fontId="59" fillId="0" borderId="0"/>
    <xf numFmtId="0" fontId="7" fillId="0" borderId="0" applyNumberFormat="0" applyFill="0" applyBorder="0" applyAlignment="0" applyProtection="0"/>
    <xf numFmtId="207" fontId="7" fillId="0" borderId="0"/>
    <xf numFmtId="0" fontId="59" fillId="0" borderId="0"/>
    <xf numFmtId="207" fontId="7" fillId="0" borderId="0"/>
    <xf numFmtId="207" fontId="7" fillId="0" borderId="0"/>
    <xf numFmtId="207" fontId="7" fillId="0" borderId="0"/>
    <xf numFmtId="207" fontId="7" fillId="0" borderId="0"/>
    <xf numFmtId="207" fontId="7" fillId="0" borderId="0"/>
    <xf numFmtId="207" fontId="7" fillId="0" borderId="0"/>
    <xf numFmtId="207"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117" fillId="0" borderId="0"/>
    <xf numFmtId="0" fontId="7" fillId="0" borderId="0"/>
    <xf numFmtId="0" fontId="4" fillId="0" borderId="0"/>
    <xf numFmtId="0" fontId="7" fillId="0" borderId="0"/>
    <xf numFmtId="0" fontId="4" fillId="0" borderId="0"/>
    <xf numFmtId="0" fontId="7" fillId="0" borderId="0"/>
    <xf numFmtId="0" fontId="7" fillId="0" borderId="0"/>
    <xf numFmtId="192" fontId="4"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9" fillId="0" borderId="0" applyFill="0" applyBorder="0" applyProtection="0">
      <alignment vertical="center"/>
    </xf>
    <xf numFmtId="0" fontId="104" fillId="0" borderId="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7" fillId="87" borderId="35"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1" fontId="7" fillId="0" borderId="0" applyFont="0"/>
    <xf numFmtId="0" fontId="119" fillId="0" borderId="0" applyNumberFormat="0" applyAlignment="0">
      <alignment vertical="top"/>
    </xf>
    <xf numFmtId="0" fontId="7" fillId="0" borderId="0" applyFont="0" applyFill="0" applyBorder="0" applyAlignment="0" applyProtection="0"/>
    <xf numFmtId="0" fontId="120" fillId="78" borderId="36" applyNumberFormat="0" applyAlignment="0" applyProtection="0"/>
    <xf numFmtId="0" fontId="120" fillId="78" borderId="36" applyNumberFormat="0" applyAlignment="0" applyProtection="0"/>
    <xf numFmtId="0" fontId="120" fillId="78" borderId="36" applyNumberFormat="0" applyAlignment="0" applyProtection="0"/>
    <xf numFmtId="0" fontId="120" fillId="2" borderId="36" applyNumberFormat="0" applyAlignment="0" applyProtection="0"/>
    <xf numFmtId="0" fontId="120" fillId="2" borderId="36" applyNumberFormat="0" applyAlignment="0" applyProtection="0"/>
    <xf numFmtId="0" fontId="120" fillId="78" borderId="36" applyNumberFormat="0" applyAlignment="0" applyProtection="0"/>
    <xf numFmtId="0" fontId="120" fillId="78" borderId="36" applyNumberFormat="0" applyAlignment="0" applyProtection="0"/>
    <xf numFmtId="0" fontId="120" fillId="78" borderId="36" applyNumberFormat="0" applyAlignment="0" applyProtection="0"/>
    <xf numFmtId="0" fontId="24" fillId="0" borderId="0"/>
    <xf numFmtId="184" fontId="7" fillId="0" borderId="0" applyFont="0" applyFill="0" applyBorder="0" applyAlignment="0" applyProtection="0"/>
    <xf numFmtId="204"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0" fillId="5" borderId="0">
      <alignment horizontal="centerContinuous"/>
    </xf>
    <xf numFmtId="0" fontId="7" fillId="0" borderId="0" applyFill="0" applyBorder="0" applyAlignment="0"/>
    <xf numFmtId="183" fontId="6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208" fontId="7" fillId="0" borderId="0"/>
    <xf numFmtId="208" fontId="7" fillId="0" borderId="0"/>
    <xf numFmtId="3" fontId="122" fillId="0" borderId="0"/>
    <xf numFmtId="0" fontId="78" fillId="0" borderId="0"/>
    <xf numFmtId="209" fontId="82" fillId="0" borderId="0" applyNumberFormat="0" applyFill="0" applyBorder="0" applyAlignment="0" applyProtection="0">
      <alignment horizontal="left"/>
    </xf>
    <xf numFmtId="210" fontId="7" fillId="0" borderId="0">
      <alignment horizontal="right"/>
    </xf>
    <xf numFmtId="211" fontId="31" fillId="0" borderId="13" applyFont="0" applyFill="0" applyBorder="0" applyAlignment="0" applyProtection="0"/>
    <xf numFmtId="211" fontId="31" fillId="0" borderId="13" applyFont="0" applyFill="0" applyBorder="0" applyAlignment="0" applyProtection="0"/>
    <xf numFmtId="212" fontId="31" fillId="0" borderId="0" applyFont="0" applyFill="0" applyBorder="0" applyAlignment="0" applyProtection="0"/>
    <xf numFmtId="0" fontId="123" fillId="0" borderId="0" applyFont="0" applyBorder="0" applyAlignment="0"/>
    <xf numFmtId="4" fontId="124" fillId="86" borderId="37" applyNumberFormat="0" applyProtection="0">
      <alignment vertical="center"/>
    </xf>
    <xf numFmtId="4" fontId="124" fillId="86" borderId="37" applyNumberFormat="0" applyProtection="0">
      <alignment vertical="center"/>
    </xf>
    <xf numFmtId="4" fontId="57" fillId="84" borderId="36" applyNumberFormat="0" applyProtection="0">
      <alignment vertical="center"/>
    </xf>
    <xf numFmtId="4" fontId="57" fillId="84" borderId="36" applyNumberFormat="0" applyProtection="0">
      <alignment vertical="center"/>
    </xf>
    <xf numFmtId="4" fontId="125" fillId="84" borderId="37" applyNumberFormat="0" applyProtection="0">
      <alignment vertical="center"/>
    </xf>
    <xf numFmtId="4" fontId="125" fillId="84" borderId="37" applyNumberFormat="0" applyProtection="0">
      <alignment vertical="center"/>
    </xf>
    <xf numFmtId="4" fontId="124" fillId="84" borderId="37" applyNumberFormat="0" applyProtection="0">
      <alignment horizontal="left" vertical="center" indent="1"/>
    </xf>
    <xf numFmtId="4" fontId="124" fillId="84" borderId="37" applyNumberFormat="0" applyProtection="0">
      <alignment horizontal="left" vertical="center" indent="1"/>
    </xf>
    <xf numFmtId="4" fontId="57" fillId="84" borderId="36" applyNumberFormat="0" applyProtection="0">
      <alignment horizontal="left" vertical="center" indent="1"/>
    </xf>
    <xf numFmtId="4" fontId="57" fillId="84" borderId="36" applyNumberFormat="0" applyProtection="0">
      <alignment horizontal="left" vertical="center" indent="1"/>
    </xf>
    <xf numFmtId="0" fontId="124" fillId="84" borderId="37" applyNumberFormat="0" applyProtection="0">
      <alignment horizontal="left" vertical="top" indent="1"/>
    </xf>
    <xf numFmtId="4" fontId="57" fillId="84" borderId="36" applyNumberFormat="0" applyProtection="0">
      <alignment horizontal="left" vertical="center" indent="1"/>
    </xf>
    <xf numFmtId="4" fontId="57" fillId="84" borderId="36" applyNumberFormat="0" applyProtection="0">
      <alignment horizontal="left" vertical="center" indent="1"/>
    </xf>
    <xf numFmtId="0" fontId="124" fillId="84" borderId="37" applyNumberFormat="0" applyProtection="0">
      <alignment horizontal="left" vertical="top" indent="1"/>
    </xf>
    <xf numFmtId="4" fontId="124" fillId="88" borderId="0"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4" fontId="57" fillId="32" borderId="37" applyNumberFormat="0" applyProtection="0">
      <alignment horizontal="right" vertical="center"/>
    </xf>
    <xf numFmtId="4" fontId="57" fillId="32" borderId="37" applyNumberFormat="0" applyProtection="0">
      <alignment horizontal="right" vertical="center"/>
    </xf>
    <xf numFmtId="4" fontId="57" fillId="41" borderId="37" applyNumberFormat="0" applyProtection="0">
      <alignment horizontal="right" vertical="center"/>
    </xf>
    <xf numFmtId="4" fontId="57" fillId="41" borderId="37" applyNumberFormat="0" applyProtection="0">
      <alignment horizontal="right" vertical="center"/>
    </xf>
    <xf numFmtId="4" fontId="57" fillId="62" borderId="37" applyNumberFormat="0" applyProtection="0">
      <alignment horizontal="right" vertical="center"/>
    </xf>
    <xf numFmtId="4" fontId="57" fillId="62" borderId="37" applyNumberFormat="0" applyProtection="0">
      <alignment horizontal="right" vertical="center"/>
    </xf>
    <xf numFmtId="4" fontId="57" fillId="45" borderId="37" applyNumberFormat="0" applyProtection="0">
      <alignment horizontal="right" vertical="center"/>
    </xf>
    <xf numFmtId="4" fontId="57" fillId="45" borderId="37" applyNumberFormat="0" applyProtection="0">
      <alignment horizontal="right" vertical="center"/>
    </xf>
    <xf numFmtId="4" fontId="57" fillId="52" borderId="37" applyNumberFormat="0" applyProtection="0">
      <alignment horizontal="right" vertical="center"/>
    </xf>
    <xf numFmtId="4" fontId="57" fillId="52" borderId="37" applyNumberFormat="0" applyProtection="0">
      <alignment horizontal="right" vertical="center"/>
    </xf>
    <xf numFmtId="4" fontId="57" fillId="75" borderId="37" applyNumberFormat="0" applyProtection="0">
      <alignment horizontal="right" vertical="center"/>
    </xf>
    <xf numFmtId="4" fontId="57" fillId="75" borderId="37" applyNumberFormat="0" applyProtection="0">
      <alignment horizontal="right" vertical="center"/>
    </xf>
    <xf numFmtId="4" fontId="57" fillId="67" borderId="37" applyNumberFormat="0" applyProtection="0">
      <alignment horizontal="right" vertical="center"/>
    </xf>
    <xf numFmtId="4" fontId="57" fillId="67" borderId="37" applyNumberFormat="0" applyProtection="0">
      <alignment horizontal="right" vertical="center"/>
    </xf>
    <xf numFmtId="4" fontId="57" fillId="89" borderId="37" applyNumberFormat="0" applyProtection="0">
      <alignment horizontal="right" vertical="center"/>
    </xf>
    <xf numFmtId="4" fontId="57" fillId="89" borderId="37" applyNumberFormat="0" applyProtection="0">
      <alignment horizontal="right" vertical="center"/>
    </xf>
    <xf numFmtId="4" fontId="57" fillId="43" borderId="37" applyNumberFormat="0" applyProtection="0">
      <alignment horizontal="right" vertical="center"/>
    </xf>
    <xf numFmtId="4" fontId="57" fillId="43" borderId="37" applyNumberFormat="0" applyProtection="0">
      <alignment horizontal="right" vertical="center"/>
    </xf>
    <xf numFmtId="4" fontId="124" fillId="90" borderId="38" applyNumberFormat="0" applyProtection="0">
      <alignment horizontal="left" vertical="center" indent="1"/>
    </xf>
    <xf numFmtId="4" fontId="57" fillId="91" borderId="0" applyNumberFormat="0" applyProtection="0">
      <alignment horizontal="left" vertical="center" indent="1"/>
    </xf>
    <xf numFmtId="4" fontId="126" fillId="92" borderId="0" applyNumberFormat="0" applyProtection="0">
      <alignment horizontal="left" vertical="center" indent="1"/>
    </xf>
    <xf numFmtId="4" fontId="57" fillId="93" borderId="37" applyNumberFormat="0" applyProtection="0">
      <alignment horizontal="right" vertical="center"/>
    </xf>
    <xf numFmtId="4" fontId="57" fillId="93" borderId="37" applyNumberFormat="0" applyProtection="0">
      <alignment horizontal="right" vertical="center"/>
    </xf>
    <xf numFmtId="0" fontId="7" fillId="31" borderId="36" applyNumberFormat="0" applyProtection="0">
      <alignment horizontal="left" vertical="center" indent="1"/>
    </xf>
    <xf numFmtId="0" fontId="7" fillId="31" borderId="36" applyNumberFormat="0" applyProtection="0">
      <alignment horizontal="left" vertical="center" indent="1"/>
    </xf>
    <xf numFmtId="4" fontId="57" fillId="91" borderId="0" applyNumberFormat="0" applyProtection="0">
      <alignment horizontal="left" vertical="center" indent="1"/>
    </xf>
    <xf numFmtId="4" fontId="57" fillId="91" borderId="0" applyNumberFormat="0" applyProtection="0">
      <alignment horizontal="left" vertical="center" indent="1"/>
    </xf>
    <xf numFmtId="4" fontId="57" fillId="88" borderId="0" applyNumberFormat="0" applyProtection="0">
      <alignment horizontal="left" vertical="center" indent="1"/>
    </xf>
    <xf numFmtId="4" fontId="57" fillId="88" borderId="0" applyNumberFormat="0" applyProtection="0">
      <alignment horizontal="left" vertical="center" indent="1"/>
    </xf>
    <xf numFmtId="0" fontId="7" fillId="92" borderId="37" applyNumberFormat="0" applyProtection="0">
      <alignment horizontal="left" vertical="center" indent="1"/>
    </xf>
    <xf numFmtId="0" fontId="7" fillId="92" borderId="37" applyNumberFormat="0" applyProtection="0">
      <alignment horizontal="left" vertical="center" indent="1"/>
    </xf>
    <xf numFmtId="0" fontId="7" fillId="92" borderId="37" applyNumberFormat="0" applyProtection="0">
      <alignment horizontal="left" vertical="top" indent="1"/>
    </xf>
    <xf numFmtId="0" fontId="7" fillId="92" borderId="37" applyNumberFormat="0" applyProtection="0">
      <alignment horizontal="left" vertical="top" indent="1"/>
    </xf>
    <xf numFmtId="0" fontId="7" fillId="88" borderId="37" applyNumberFormat="0" applyProtection="0">
      <alignment horizontal="left" vertical="center" indent="1"/>
    </xf>
    <xf numFmtId="0" fontId="7" fillId="88" borderId="37" applyNumberFormat="0" applyProtection="0">
      <alignment horizontal="left" vertical="center" indent="1"/>
    </xf>
    <xf numFmtId="0" fontId="7" fillId="88" borderId="37" applyNumberFormat="0" applyProtection="0">
      <alignment horizontal="left" vertical="top" indent="1"/>
    </xf>
    <xf numFmtId="0" fontId="7" fillId="88" borderId="37" applyNumberFormat="0" applyProtection="0">
      <alignment horizontal="left" vertical="top" indent="1"/>
    </xf>
    <xf numFmtId="0" fontId="7" fillId="7" borderId="37" applyNumberFormat="0" applyProtection="0">
      <alignment horizontal="left" vertical="center" indent="1"/>
    </xf>
    <xf numFmtId="0" fontId="7" fillId="7" borderId="37" applyNumberFormat="0" applyProtection="0">
      <alignment horizontal="left" vertical="center" indent="1"/>
    </xf>
    <xf numFmtId="0" fontId="7" fillId="7" borderId="37" applyNumberFormat="0" applyProtection="0">
      <alignment horizontal="left" vertical="top" indent="1"/>
    </xf>
    <xf numFmtId="0" fontId="7" fillId="7" borderId="37" applyNumberFormat="0" applyProtection="0">
      <alignment horizontal="left" vertical="top" indent="1"/>
    </xf>
    <xf numFmtId="0" fontId="7" fillId="77" borderId="37" applyNumberFormat="0" applyProtection="0">
      <alignment horizontal="left" vertical="center" indent="1"/>
    </xf>
    <xf numFmtId="0" fontId="7" fillId="77" borderId="37" applyNumberFormat="0" applyProtection="0">
      <alignment horizontal="left" vertical="center" indent="1"/>
    </xf>
    <xf numFmtId="0" fontId="7" fillId="77" borderId="37" applyNumberFormat="0" applyProtection="0">
      <alignment horizontal="left" vertical="top" indent="1"/>
    </xf>
    <xf numFmtId="0" fontId="7" fillId="77" borderId="37" applyNumberFormat="0" applyProtection="0">
      <alignment horizontal="left" vertical="top" indent="1"/>
    </xf>
    <xf numFmtId="0" fontId="25" fillId="94" borderId="39" applyNumberFormat="0">
      <protection locked="0"/>
    </xf>
    <xf numFmtId="0" fontId="127" fillId="95" borderId="40" applyBorder="0"/>
    <xf numFmtId="0" fontId="127" fillId="95" borderId="40" applyBorder="0"/>
    <xf numFmtId="4" fontId="57" fillId="3" borderId="37" applyNumberFormat="0" applyProtection="0">
      <alignment vertical="center"/>
    </xf>
    <xf numFmtId="4" fontId="57" fillId="3" borderId="37" applyNumberFormat="0" applyProtection="0">
      <alignment vertical="center"/>
    </xf>
    <xf numFmtId="4" fontId="128" fillId="3" borderId="37" applyNumberFormat="0" applyProtection="0">
      <alignment vertical="center"/>
    </xf>
    <xf numFmtId="4" fontId="128" fillId="3" borderId="37" applyNumberFormat="0" applyProtection="0">
      <alignment vertical="center"/>
    </xf>
    <xf numFmtId="4" fontId="57" fillId="3" borderId="37" applyNumberFormat="0" applyProtection="0">
      <alignment horizontal="left" vertical="center" indent="1"/>
    </xf>
    <xf numFmtId="4" fontId="57" fillId="3" borderId="37" applyNumberFormat="0" applyProtection="0">
      <alignment horizontal="left" vertical="center" indent="1"/>
    </xf>
    <xf numFmtId="0" fontId="57" fillId="3" borderId="37" applyNumberFormat="0" applyProtection="0">
      <alignment horizontal="left" vertical="top" indent="1"/>
    </xf>
    <xf numFmtId="0" fontId="57" fillId="3" borderId="37" applyNumberFormat="0" applyProtection="0">
      <alignment horizontal="left" vertical="top" indent="1"/>
    </xf>
    <xf numFmtId="4" fontId="57" fillId="91" borderId="37" applyNumberFormat="0" applyProtection="0">
      <alignment horizontal="right" vertical="center"/>
    </xf>
    <xf numFmtId="4" fontId="57" fillId="91" borderId="37" applyNumberFormat="0" applyProtection="0">
      <alignment horizontal="right" vertical="center"/>
    </xf>
    <xf numFmtId="4" fontId="57" fillId="96" borderId="36" applyNumberFormat="0" applyProtection="0">
      <alignment horizontal="right" vertical="center"/>
    </xf>
    <xf numFmtId="4" fontId="57" fillId="96" borderId="36" applyNumberFormat="0" applyProtection="0">
      <alignment horizontal="right" vertical="center"/>
    </xf>
    <xf numFmtId="4" fontId="128" fillId="91" borderId="37" applyNumberFormat="0" applyProtection="0">
      <alignment horizontal="right" vertical="center"/>
    </xf>
    <xf numFmtId="4" fontId="128" fillId="91" borderId="37" applyNumberFormat="0" applyProtection="0">
      <alignment horizontal="right" vertical="center"/>
    </xf>
    <xf numFmtId="4" fontId="57" fillId="93" borderId="37" applyNumberFormat="0" applyProtection="0">
      <alignment horizontal="left" vertical="center" indent="1"/>
    </xf>
    <xf numFmtId="4" fontId="57" fillId="93" borderId="37"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0" fontId="57" fillId="88" borderId="37" applyNumberFormat="0" applyProtection="0">
      <alignment horizontal="left" vertical="top" indent="1"/>
    </xf>
    <xf numFmtId="0" fontId="57" fillId="88" borderId="37" applyNumberFormat="0" applyProtection="0">
      <alignment horizontal="left" vertical="top" indent="1"/>
    </xf>
    <xf numFmtId="4" fontId="129" fillId="97" borderId="0" applyNumberFormat="0" applyProtection="0">
      <alignment horizontal="left" vertical="center" indent="1"/>
    </xf>
    <xf numFmtId="0" fontId="130" fillId="0" borderId="0"/>
    <xf numFmtId="0" fontId="25" fillId="98" borderId="4"/>
    <xf numFmtId="0" fontId="25" fillId="98" borderId="4"/>
    <xf numFmtId="4" fontId="131" fillId="91" borderId="37" applyNumberFormat="0" applyProtection="0">
      <alignment horizontal="right" vertical="center"/>
    </xf>
    <xf numFmtId="4" fontId="131" fillId="91" borderId="37" applyNumberFormat="0" applyProtection="0">
      <alignment horizontal="right" vertical="center"/>
    </xf>
    <xf numFmtId="0" fontId="132" fillId="0" borderId="0" applyNumberFormat="0" applyFill="0" applyBorder="0" applyAlignment="0" applyProtection="0"/>
    <xf numFmtId="0" fontId="7" fillId="0" borderId="0"/>
    <xf numFmtId="0" fontId="58" fillId="0" borderId="0"/>
    <xf numFmtId="0" fontId="57" fillId="0" borderId="0">
      <alignment vertical="top"/>
    </xf>
    <xf numFmtId="0" fontId="7" fillId="0" borderId="0" applyNumberFormat="0" applyFill="0" applyBorder="0" applyAlignment="0" applyProtection="0"/>
    <xf numFmtId="0" fontId="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 fillId="0" borderId="0" applyNumberFormat="0" applyFill="0" applyBorder="0" applyAlignment="0" applyProtection="0"/>
    <xf numFmtId="173" fontId="36"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49" fontId="133" fillId="2" borderId="41">
      <alignment horizontal="centerContinuous" vertical="center"/>
    </xf>
    <xf numFmtId="49" fontId="133" fillId="2" borderId="41">
      <alignment horizontal="centerContinuous" vertical="center"/>
    </xf>
    <xf numFmtId="40" fontId="134" fillId="0" borderId="0" applyBorder="0">
      <alignment horizontal="right"/>
    </xf>
    <xf numFmtId="0" fontId="78" fillId="0" borderId="25"/>
    <xf numFmtId="0" fontId="78" fillId="0" borderId="25"/>
    <xf numFmtId="49" fontId="57" fillId="0" borderId="0" applyFill="0" applyBorder="0" applyAlignment="0"/>
    <xf numFmtId="213" fontId="7" fillId="0" borderId="0" applyFill="0" applyBorder="0" applyAlignment="0"/>
    <xf numFmtId="214" fontId="7" fillId="0" borderId="0" applyFill="0" applyBorder="0" applyAlignment="0"/>
    <xf numFmtId="40" fontId="9" fillId="0" borderId="0"/>
    <xf numFmtId="0" fontId="135" fillId="99" borderId="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113" fillId="0" borderId="44"/>
    <xf numFmtId="0" fontId="113" fillId="0" borderId="25"/>
    <xf numFmtId="0" fontId="113" fillId="0" borderId="25"/>
    <xf numFmtId="215" fontId="7" fillId="0" borderId="0" applyFont="0" applyFill="0" applyBorder="0" applyAlignment="0" applyProtection="0"/>
    <xf numFmtId="216" fontId="7"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40" fontId="139" fillId="0" borderId="0" applyFont="0" applyFill="0" applyBorder="0" applyAlignment="0" applyProtection="0"/>
    <xf numFmtId="38" fontId="139" fillId="0" borderId="0" applyFont="0" applyFill="0" applyBorder="0" applyAlignment="0" applyProtection="0"/>
    <xf numFmtId="0" fontId="139" fillId="0" borderId="0" applyFont="0" applyFill="0" applyBorder="0" applyAlignment="0" applyProtection="0"/>
    <xf numFmtId="0" fontId="139" fillId="0" borderId="0" applyFont="0" applyFill="0" applyBorder="0" applyAlignment="0" applyProtection="0"/>
    <xf numFmtId="9" fontId="140" fillId="0" borderId="0" applyFont="0" applyFill="0" applyBorder="0" applyAlignment="0" applyProtection="0"/>
    <xf numFmtId="0" fontId="141" fillId="0" borderId="0"/>
    <xf numFmtId="0" fontId="142" fillId="0" borderId="0" applyFont="0" applyFill="0" applyBorder="0" applyAlignment="0" applyProtection="0"/>
    <xf numFmtId="0" fontId="142" fillId="0" borderId="0" applyFont="0" applyFill="0" applyBorder="0" applyAlignment="0" applyProtection="0"/>
    <xf numFmtId="0" fontId="142" fillId="0" borderId="0"/>
    <xf numFmtId="0" fontId="143" fillId="0" borderId="0"/>
    <xf numFmtId="167" fontId="19" fillId="0" borderId="0" applyFont="0" applyFill="0" applyBorder="0" applyAlignment="0" applyProtection="0"/>
    <xf numFmtId="169" fontId="19" fillId="0" borderId="0" applyFont="0" applyFill="0" applyBorder="0" applyAlignment="0" applyProtection="0"/>
    <xf numFmtId="169" fontId="7" fillId="0" borderId="0" applyFont="0" applyFill="0" applyBorder="0" applyAlignment="0" applyProtection="0"/>
    <xf numFmtId="186" fontId="143" fillId="0" borderId="0" applyFont="0" applyFill="0" applyBorder="0" applyAlignment="0" applyProtection="0"/>
    <xf numFmtId="170" fontId="143" fillId="0" borderId="0" applyFont="0" applyFill="0" applyBorder="0" applyAlignment="0" applyProtection="0"/>
    <xf numFmtId="0" fontId="19" fillId="0" borderId="0"/>
    <xf numFmtId="217" fontId="143" fillId="0" borderId="0" applyFont="0" applyFill="0" applyBorder="0" applyAlignment="0" applyProtection="0"/>
    <xf numFmtId="218" fontId="143" fillId="0" borderId="0" applyFont="0" applyFill="0" applyBorder="0" applyAlignment="0" applyProtection="0"/>
    <xf numFmtId="0" fontId="144" fillId="0" borderId="0" applyNumberFormat="0" applyFill="0" applyBorder="0" applyAlignment="0" applyProtection="0"/>
    <xf numFmtId="0" fontId="7" fillId="0" borderId="0"/>
    <xf numFmtId="0" fontId="58" fillId="0" borderId="0"/>
    <xf numFmtId="0" fontId="147" fillId="0" borderId="0"/>
    <xf numFmtId="220" fontId="148" fillId="0" borderId="0" applyFont="0" applyFill="0" applyBorder="0" applyAlignment="0" applyProtection="0"/>
    <xf numFmtId="0" fontId="7" fillId="0" borderId="0"/>
    <xf numFmtId="219" fontId="149" fillId="0" borderId="0" applyFont="0" applyFill="0" applyBorder="0" applyAlignment="0" applyProtection="0"/>
    <xf numFmtId="0" fontId="142" fillId="0" borderId="0"/>
    <xf numFmtId="0" fontId="142" fillId="0" borderId="0"/>
    <xf numFmtId="40" fontId="149" fillId="0" borderId="0" applyFont="0" applyFill="0" applyBorder="0" applyAlignment="0" applyProtection="0"/>
    <xf numFmtId="38" fontId="149" fillId="0" borderId="0" applyFont="0" applyFill="0" applyBorder="0" applyAlignment="0" applyProtection="0"/>
    <xf numFmtId="186" fontId="7" fillId="0" borderId="0" applyFont="0" applyFill="0" applyBorder="0" applyAlignment="0" applyProtection="0"/>
    <xf numFmtId="0" fontId="15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56"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7" fillId="0" borderId="0" applyNumberFormat="0" applyFill="0" applyBorder="0" applyAlignment="0" applyProtection="0"/>
    <xf numFmtId="0" fontId="58" fillId="0" borderId="0"/>
    <xf numFmtId="0" fontId="58"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9" fontId="7" fillId="29" borderId="0"/>
    <xf numFmtId="0" fontId="7" fillId="0" borderId="0"/>
    <xf numFmtId="0" fontId="151" fillId="0" borderId="0" applyNumberFormat="0" applyFill="0" applyBorder="0" applyAlignment="0" applyProtection="0">
      <alignment vertical="top"/>
      <protection locked="0"/>
    </xf>
    <xf numFmtId="222" fontId="152" fillId="0" borderId="0" applyFont="0" applyFill="0" applyBorder="0" applyAlignment="0" applyProtection="0"/>
    <xf numFmtId="223" fontId="152" fillId="0" borderId="0" applyFont="0" applyFill="0" applyBorder="0" applyAlignment="0" applyProtection="0"/>
    <xf numFmtId="0" fontId="153" fillId="0" borderId="0" applyNumberFormat="0" applyFill="0" applyBorder="0" applyAlignment="0" applyProtection="0">
      <alignment vertical="top"/>
      <protection locked="0"/>
    </xf>
    <xf numFmtId="0" fontId="154" fillId="0" borderId="0"/>
    <xf numFmtId="0" fontId="3" fillId="17" borderId="0" applyNumberFormat="0" applyBorder="0" applyAlignment="0" applyProtection="0"/>
    <xf numFmtId="0" fontId="3" fillId="17"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 fillId="17"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19"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1"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 fillId="23"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55" fillId="30" borderId="0" applyNumberFormat="0" applyBorder="0" applyAlignment="0" applyProtection="0">
      <alignment vertical="center"/>
    </xf>
    <xf numFmtId="0" fontId="155" fillId="32" borderId="0" applyNumberFormat="0" applyBorder="0" applyAlignment="0" applyProtection="0">
      <alignment vertical="center"/>
    </xf>
    <xf numFmtId="0" fontId="155" fillId="34" borderId="0" applyNumberFormat="0" applyBorder="0" applyAlignment="0" applyProtection="0">
      <alignment vertical="center"/>
    </xf>
    <xf numFmtId="0" fontId="155" fillId="35" borderId="0" applyNumberFormat="0" applyBorder="0" applyAlignment="0" applyProtection="0">
      <alignment vertical="center"/>
    </xf>
    <xf numFmtId="0" fontId="155" fillId="37" borderId="0" applyNumberFormat="0" applyBorder="0" applyAlignment="0" applyProtection="0">
      <alignment vertical="center"/>
    </xf>
    <xf numFmtId="0" fontId="155" fillId="39" borderId="0" applyNumberFormat="0" applyBorder="0" applyAlignment="0" applyProtection="0">
      <alignment vertical="center"/>
    </xf>
    <xf numFmtId="0" fontId="3" fillId="18" borderId="0" applyNumberFormat="0" applyBorder="0" applyAlignment="0" applyProtection="0"/>
    <xf numFmtId="0" fontId="3" fillId="18"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18"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2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 fillId="22"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 fillId="24"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8"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55" fillId="40" borderId="0" applyNumberFormat="0" applyBorder="0" applyAlignment="0" applyProtection="0">
      <alignment vertical="center"/>
    </xf>
    <xf numFmtId="0" fontId="155" fillId="41" borderId="0" applyNumberFormat="0" applyBorder="0" applyAlignment="0" applyProtection="0">
      <alignment vertical="center"/>
    </xf>
    <xf numFmtId="0" fontId="155" fillId="43" borderId="0" applyNumberFormat="0" applyBorder="0" applyAlignment="0" applyProtection="0">
      <alignment vertical="center"/>
    </xf>
    <xf numFmtId="0" fontId="155" fillId="35" borderId="0" applyNumberFormat="0" applyBorder="0" applyAlignment="0" applyProtection="0">
      <alignment vertical="center"/>
    </xf>
    <xf numFmtId="0" fontId="155" fillId="40" borderId="0" applyNumberFormat="0" applyBorder="0" applyAlignment="0" applyProtection="0">
      <alignment vertical="center"/>
    </xf>
    <xf numFmtId="0" fontId="155" fillId="45" borderId="0" applyNumberFormat="0" applyBorder="0" applyAlignment="0" applyProtection="0">
      <alignment vertical="center"/>
    </xf>
    <xf numFmtId="0" fontId="61" fillId="46" borderId="0" applyNumberFormat="0" applyBorder="0" applyAlignment="0" applyProtection="0"/>
    <xf numFmtId="0" fontId="61" fillId="41" borderId="0" applyNumberFormat="0" applyBorder="0" applyAlignment="0" applyProtection="0"/>
    <xf numFmtId="0" fontId="61" fillId="43" borderId="0" applyNumberFormat="0" applyBorder="0" applyAlignment="0" applyProtection="0"/>
    <xf numFmtId="0" fontId="61" fillId="48" borderId="0" applyNumberFormat="0" applyBorder="0" applyAlignment="0" applyProtection="0"/>
    <xf numFmtId="0" fontId="61" fillId="50" borderId="0" applyNumberFormat="0" applyBorder="0" applyAlignment="0" applyProtection="0"/>
    <xf numFmtId="0" fontId="61" fillId="52" borderId="0" applyNumberFormat="0" applyBorder="0" applyAlignment="0" applyProtection="0"/>
    <xf numFmtId="0" fontId="156" fillId="46" borderId="0" applyNumberFormat="0" applyBorder="0" applyAlignment="0" applyProtection="0">
      <alignment vertical="center"/>
    </xf>
    <xf numFmtId="0" fontId="156" fillId="41" borderId="0" applyNumberFormat="0" applyBorder="0" applyAlignment="0" applyProtection="0">
      <alignment vertical="center"/>
    </xf>
    <xf numFmtId="0" fontId="156" fillId="43" borderId="0" applyNumberFormat="0" applyBorder="0" applyAlignment="0" applyProtection="0">
      <alignment vertical="center"/>
    </xf>
    <xf numFmtId="0" fontId="156" fillId="48" borderId="0" applyNumberFormat="0" applyBorder="0" applyAlignment="0" applyProtection="0">
      <alignment vertical="center"/>
    </xf>
    <xf numFmtId="0" fontId="156" fillId="50" borderId="0" applyNumberFormat="0" applyBorder="0" applyAlignment="0" applyProtection="0">
      <alignment vertical="center"/>
    </xf>
    <xf numFmtId="0" fontId="156" fillId="52" borderId="0" applyNumberFormat="0" applyBorder="0" applyAlignment="0" applyProtection="0">
      <alignment vertical="center"/>
    </xf>
    <xf numFmtId="9" fontId="157" fillId="0" borderId="0"/>
    <xf numFmtId="224" fontId="158" fillId="0" borderId="0" applyFont="0" applyFill="0" applyBorder="0" applyAlignment="0" applyProtection="0"/>
    <xf numFmtId="0" fontId="159" fillId="0" borderId="0" applyFont="0" applyFill="0" applyBorder="0" applyAlignment="0" applyProtection="0"/>
    <xf numFmtId="0" fontId="160" fillId="0" borderId="0" applyFont="0" applyFill="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61" fillId="57"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61" fillId="62"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61" fillId="67"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61" fillId="48"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61" fillId="50"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61" fillId="75" borderId="0" applyNumberFormat="0" applyBorder="0" applyAlignment="0" applyProtection="0"/>
    <xf numFmtId="225" fontId="161" fillId="0" borderId="0" applyFont="0" applyFill="0" applyBorder="0" applyAlignment="0" applyProtection="0"/>
    <xf numFmtId="226" fontId="157" fillId="0" borderId="0" applyFont="0" applyFill="0" applyBorder="0" applyAlignment="0" applyProtection="0"/>
    <xf numFmtId="227" fontId="161" fillId="0" borderId="0" applyFont="0" applyFill="0" applyBorder="0" applyAlignment="0" applyProtection="0"/>
    <xf numFmtId="0" fontId="157"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24" fillId="0" borderId="0"/>
    <xf numFmtId="0" fontId="24" fillId="0" borderId="0"/>
    <xf numFmtId="0" fontId="7" fillId="0" borderId="0" applyFill="0" applyBorder="0">
      <alignment vertical="center"/>
    </xf>
    <xf numFmtId="0" fontId="162" fillId="0" borderId="0"/>
    <xf numFmtId="41" fontId="161" fillId="0" borderId="0" applyFont="0" applyFill="0" applyBorder="0" applyAlignment="0" applyProtection="0"/>
    <xf numFmtId="183" fontId="10" fillId="0" borderId="0" applyFont="0" applyFill="0" applyBorder="0" applyAlignment="0" applyProtection="0"/>
    <xf numFmtId="43" fontId="161" fillId="0" borderId="0" applyFont="0" applyFill="0" applyBorder="0" applyAlignment="0" applyProtection="0"/>
    <xf numFmtId="0" fontId="157" fillId="0" borderId="0" applyFont="0" applyFill="0" applyBorder="0" applyAlignment="0" applyProtection="0"/>
    <xf numFmtId="183" fontId="10" fillId="0" borderId="30">
      <protection locked="0"/>
    </xf>
    <xf numFmtId="0" fontId="63" fillId="32" borderId="0" applyNumberFormat="0" applyBorder="0" applyAlignment="0" applyProtection="0"/>
    <xf numFmtId="164" fontId="65" fillId="0" borderId="15" applyAlignment="0" applyProtection="0"/>
    <xf numFmtId="164" fontId="65" fillId="0" borderId="15" applyAlignment="0" applyProtection="0"/>
    <xf numFmtId="0" fontId="163" fillId="0" borderId="0"/>
    <xf numFmtId="0" fontId="164" fillId="0" borderId="0"/>
    <xf numFmtId="0" fontId="68" fillId="78" borderId="23" applyNumberFormat="0" applyAlignment="0" applyProtection="0"/>
    <xf numFmtId="0" fontId="68" fillId="2" borderId="23" applyNumberFormat="0" applyAlignment="0" applyProtection="0"/>
    <xf numFmtId="0" fontId="68" fillId="78" borderId="23" applyNumberFormat="0" applyAlignment="0" applyProtection="0"/>
    <xf numFmtId="0" fontId="68" fillId="78" borderId="23" applyNumberFormat="0" applyAlignment="0" applyProtection="0"/>
    <xf numFmtId="0" fontId="68" fillId="78" borderId="23" applyNumberFormat="0" applyAlignment="0" applyProtection="0"/>
    <xf numFmtId="0" fontId="69" fillId="79" borderId="24" applyNumberFormat="0" applyAlignment="0" applyProtection="0"/>
    <xf numFmtId="41" fontId="7" fillId="0" borderId="0" applyFont="0" applyFill="0" applyBorder="0" applyAlignment="0" applyProtection="0"/>
    <xf numFmtId="0" fontId="165"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228" fontId="3" fillId="0" borderId="0" applyFont="0" applyFill="0" applyBorder="0" applyAlignment="0" applyProtection="0"/>
    <xf numFmtId="167" fontId="3" fillId="0" borderId="0" applyFont="0" applyFill="0" applyBorder="0" applyAlignment="0" applyProtection="0"/>
    <xf numFmtId="179" fontId="3" fillId="0" borderId="0" applyFont="0" applyFill="0" applyBorder="0" applyAlignment="0" applyProtection="0"/>
    <xf numFmtId="228" fontId="3" fillId="0" borderId="0" applyFont="0" applyFill="0" applyBorder="0" applyAlignment="0" applyProtection="0"/>
    <xf numFmtId="165"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69"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8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7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1" fontId="3" fillId="0" borderId="0" applyFont="0" applyFill="0" applyBorder="0" applyAlignment="0" applyProtection="0"/>
    <xf numFmtId="221"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206"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228"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31"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81" fontId="3" fillId="0" borderId="0" applyFont="0" applyFill="0" applyBorder="0" applyAlignment="0" applyProtection="0"/>
    <xf numFmtId="16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9" fontId="3" fillId="0" borderId="0" applyFont="0" applyFill="0" applyBorder="0" applyAlignment="0" applyProtection="0"/>
    <xf numFmtId="178" fontId="3" fillId="0" borderId="0" applyFont="0" applyFill="0" applyBorder="0" applyAlignment="0" applyProtection="0"/>
    <xf numFmtId="181"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20" fontId="72" fillId="0" borderId="0" applyFont="0" applyFill="0" applyBorder="0" applyAlignment="0" applyProtection="0"/>
    <xf numFmtId="232" fontId="7"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43"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0" fontId="7" fillId="0" borderId="0" applyNumberFormat="0" applyFill="0" applyBorder="0" applyAlignment="0" applyProtection="0"/>
    <xf numFmtId="169" fontId="118"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70" fontId="3" fillId="0" borderId="0" applyFont="0" applyFill="0" applyBorder="0" applyAlignment="0" applyProtection="0"/>
    <xf numFmtId="169" fontId="7" fillId="0" borderId="0" applyFont="0" applyFill="0" applyBorder="0" applyAlignment="0" applyProtection="0"/>
    <xf numFmtId="233" fontId="7" fillId="0" borderId="0" applyFill="0" applyBorder="0" applyAlignment="0" applyProtection="0"/>
    <xf numFmtId="233" fontId="7" fillId="0" borderId="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96" fontId="7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208" fontId="166" fillId="0" borderId="4" applyBorder="0"/>
    <xf numFmtId="0" fontId="7" fillId="0" borderId="4">
      <alignment vertical="top" wrapText="1"/>
    </xf>
    <xf numFmtId="0" fontId="7" fillId="0" borderId="4">
      <alignment vertical="top" wrapText="1"/>
    </xf>
    <xf numFmtId="0" fontId="14" fillId="0" borderId="0"/>
    <xf numFmtId="183" fontId="167" fillId="0" borderId="45" applyNumberFormat="0" applyBorder="0" applyAlignment="0" applyProtection="0">
      <protection locked="0"/>
    </xf>
    <xf numFmtId="0" fontId="16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208" fontId="169" fillId="0" borderId="0">
      <protection locked="0"/>
    </xf>
    <xf numFmtId="15" fontId="7" fillId="0" borderId="0"/>
    <xf numFmtId="15" fontId="7" fillId="0" borderId="0"/>
    <xf numFmtId="15" fontId="7" fillId="0" borderId="0"/>
    <xf numFmtId="0" fontId="170" fillId="0" borderId="0"/>
    <xf numFmtId="208" fontId="171" fillId="0" borderId="15"/>
    <xf numFmtId="208" fontId="171" fillId="0" borderId="15"/>
    <xf numFmtId="0" fontId="170" fillId="0" borderId="25"/>
    <xf numFmtId="0" fontId="170" fillId="0" borderId="25"/>
    <xf numFmtId="0" fontId="172" fillId="101" borderId="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0" fontId="36" fillId="0" borderId="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96" fontId="7" fillId="0" borderId="0">
      <protection locked="0"/>
    </xf>
    <xf numFmtId="196" fontId="7" fillId="0" borderId="0">
      <protection locked="0"/>
    </xf>
    <xf numFmtId="196" fontId="7" fillId="0" borderId="0">
      <protection locked="0"/>
    </xf>
    <xf numFmtId="0" fontId="7" fillId="0" borderId="0"/>
    <xf numFmtId="0" fontId="173" fillId="0" borderId="44"/>
    <xf numFmtId="0" fontId="173" fillId="0" borderId="25"/>
    <xf numFmtId="0" fontId="173" fillId="102" borderId="25"/>
    <xf numFmtId="0" fontId="174" fillId="102" borderId="25"/>
    <xf numFmtId="234" fontId="131" fillId="0" borderId="46">
      <alignment horizontal="right"/>
    </xf>
    <xf numFmtId="0" fontId="95" fillId="34" borderId="0" applyNumberFormat="0" applyBorder="0" applyAlignment="0" applyProtection="0"/>
    <xf numFmtId="0" fontId="26" fillId="0" borderId="2" applyNumberFormat="0" applyAlignment="0" applyProtection="0">
      <alignment horizontal="left" vertical="center"/>
    </xf>
    <xf numFmtId="0" fontId="26" fillId="0" borderId="2" applyNumberFormat="0" applyAlignment="0" applyProtection="0">
      <alignment horizontal="left" vertical="center"/>
    </xf>
    <xf numFmtId="0" fontId="26" fillId="0" borderId="3">
      <alignment horizontal="left" vertical="center"/>
    </xf>
    <xf numFmtId="0" fontId="100" fillId="0" borderId="29" applyNumberFormat="0" applyFill="0" applyAlignment="0" applyProtection="0"/>
    <xf numFmtId="0" fontId="103" fillId="0" borderId="31" applyNumberFormat="0" applyFill="0" applyAlignment="0" applyProtection="0"/>
    <xf numFmtId="0" fontId="106" fillId="0" borderId="32" applyNumberFormat="0" applyFill="0" applyAlignment="0" applyProtection="0"/>
    <xf numFmtId="0" fontId="106" fillId="0" borderId="0" applyNumberFormat="0" applyFill="0" applyBorder="0" applyAlignment="0" applyProtection="0"/>
    <xf numFmtId="189" fontId="7" fillId="0" borderId="0">
      <protection locked="0"/>
    </xf>
    <xf numFmtId="189" fontId="7" fillId="0" borderId="0">
      <protection locked="0"/>
    </xf>
    <xf numFmtId="189" fontId="7" fillId="0" borderId="0">
      <protection locked="0"/>
    </xf>
    <xf numFmtId="189" fontId="7" fillId="0" borderId="0">
      <protection locked="0"/>
    </xf>
    <xf numFmtId="189" fontId="7" fillId="0" borderId="0">
      <protection locked="0"/>
    </xf>
    <xf numFmtId="189" fontId="7" fillId="0" borderId="0">
      <protection locked="0"/>
    </xf>
    <xf numFmtId="0" fontId="175" fillId="0" borderId="0"/>
    <xf numFmtId="0" fontId="7" fillId="0" borderId="0">
      <alignment horizontal="center"/>
    </xf>
    <xf numFmtId="0" fontId="176" fillId="0" borderId="0" applyNumberFormat="0" applyFill="0" applyBorder="0" applyAlignment="0" applyProtection="0">
      <alignment vertical="top"/>
      <protection locked="0"/>
    </xf>
    <xf numFmtId="235" fontId="7" fillId="0" borderId="0" applyProtection="0">
      <alignment horizontal="center"/>
    </xf>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4"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198" fontId="31" fillId="0" borderId="0"/>
    <xf numFmtId="198" fontId="31" fillId="0" borderId="0"/>
    <xf numFmtId="198" fontId="31" fillId="0" borderId="0"/>
    <xf numFmtId="0" fontId="114" fillId="0" borderId="33" applyNumberFormat="0" applyFill="0" applyAlignment="0" applyProtection="0"/>
    <xf numFmtId="0" fontId="7" fillId="0" borderId="0">
      <alignment horizontal="center"/>
    </xf>
    <xf numFmtId="0" fontId="116" fillId="8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192" fontId="3" fillId="0" borderId="0"/>
    <xf numFmtId="0" fontId="7" fillId="0" borderId="0">
      <alignment vertical="top"/>
    </xf>
    <xf numFmtId="0" fontId="7" fillId="0" borderId="0">
      <alignment vertical="top"/>
    </xf>
    <xf numFmtId="0" fontId="7"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41" fontId="7" fillId="0" borderId="0" applyFont="0" applyFill="0" applyBorder="0" applyAlignment="0" applyProtection="0"/>
    <xf numFmtId="0" fontId="7" fillId="0" borderId="0" applyFont="0" applyFill="0" applyBorder="0" applyAlignment="0" applyProtection="0"/>
    <xf numFmtId="0" fontId="7" fillId="0" borderId="0"/>
    <xf numFmtId="0" fontId="178" fillId="0" borderId="0"/>
    <xf numFmtId="0" fontId="59" fillId="0" borderId="0"/>
    <xf numFmtId="0" fontId="10" fillId="0" borderId="0"/>
    <xf numFmtId="37" fontId="60" fillId="0" borderId="0">
      <protection locked="0"/>
    </xf>
    <xf numFmtId="0" fontId="120" fillId="78" borderId="36" applyNumberFormat="0" applyAlignment="0" applyProtection="0"/>
    <xf numFmtId="1" fontId="29" fillId="0" borderId="4" applyFill="0" applyProtection="0">
      <alignment horizontal="center" vertical="top" wrapText="1"/>
    </xf>
    <xf numFmtId="236" fontId="7" fillId="0" borderId="0" applyFont="0" applyFill="0" applyBorder="0" applyAlignment="0" applyProtection="0"/>
    <xf numFmtId="237"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0" fontId="179" fillId="0" borderId="0" applyFont="0"/>
    <xf numFmtId="0" fontId="7" fillId="0" borderId="0"/>
    <xf numFmtId="1" fontId="7" fillId="0" borderId="9" applyNumberFormat="0" applyFill="0" applyAlignment="0" applyProtection="0">
      <alignment horizontal="center" vertical="center"/>
    </xf>
    <xf numFmtId="0" fontId="170" fillId="0" borderId="0"/>
    <xf numFmtId="238" fontId="7" fillId="0" borderId="0" applyFont="0" applyFill="0" applyBorder="0" applyAlignment="0" applyProtection="0"/>
    <xf numFmtId="239" fontId="31" fillId="0" borderId="0" applyFont="0"/>
    <xf numFmtId="4" fontId="124" fillId="90" borderId="38" applyNumberFormat="0" applyProtection="0">
      <alignment horizontal="left" vertical="center" indent="1"/>
    </xf>
    <xf numFmtId="4" fontId="124" fillId="90" borderId="38" applyNumberFormat="0" applyProtection="0">
      <alignment horizontal="left" vertical="center" indent="1"/>
    </xf>
    <xf numFmtId="4" fontId="124" fillId="90" borderId="38" applyNumberFormat="0" applyProtection="0">
      <alignment horizontal="left" vertical="center" indent="1"/>
    </xf>
    <xf numFmtId="0" fontId="25" fillId="94" borderId="39" applyNumberFormat="0">
      <protection locked="0"/>
    </xf>
    <xf numFmtId="0" fontId="25" fillId="94" borderId="39" applyNumberFormat="0">
      <protection locked="0"/>
    </xf>
    <xf numFmtId="0" fontId="25" fillId="94" borderId="39" applyNumberFormat="0">
      <protection locked="0"/>
    </xf>
    <xf numFmtId="0" fontId="25" fillId="98" borderId="4"/>
    <xf numFmtId="4" fontId="131" fillId="91" borderId="37" applyNumberFormat="0" applyProtection="0">
      <alignment horizontal="right" vertical="center"/>
    </xf>
    <xf numFmtId="4" fontId="131" fillId="91" borderId="37" applyNumberFormat="0" applyProtection="0">
      <alignment horizontal="right" vertical="center"/>
    </xf>
    <xf numFmtId="4" fontId="131" fillId="91" borderId="37" applyNumberFormat="0" applyProtection="0">
      <alignment horizontal="right" vertical="center"/>
    </xf>
    <xf numFmtId="0" fontId="60" fillId="0" borderId="0"/>
    <xf numFmtId="0" fontId="70" fillId="0" borderId="0"/>
    <xf numFmtId="0" fontId="18" fillId="0" borderId="0">
      <alignment horizontal="justify" vertical="top" wrapText="1"/>
    </xf>
    <xf numFmtId="0" fontId="60" fillId="0" borderId="0"/>
    <xf numFmtId="37" fontId="180" fillId="0" borderId="0">
      <protection locked="0"/>
    </xf>
    <xf numFmtId="0" fontId="181" fillId="78" borderId="0"/>
    <xf numFmtId="0" fontId="70" fillId="0" borderId="0"/>
    <xf numFmtId="0" fontId="182" fillId="0" borderId="0"/>
    <xf numFmtId="37" fontId="180" fillId="0" borderId="0">
      <protection locked="0"/>
    </xf>
    <xf numFmtId="0" fontId="183" fillId="0" borderId="0" applyNumberFormat="0" applyFill="0" applyBorder="0" applyAlignment="0" applyProtection="0">
      <alignment vertical="top"/>
      <protection locked="0"/>
    </xf>
    <xf numFmtId="0" fontId="184" fillId="0" borderId="0"/>
    <xf numFmtId="0" fontId="181" fillId="78" borderId="0"/>
    <xf numFmtId="0" fontId="70" fillId="0" borderId="0"/>
    <xf numFmtId="0" fontId="70" fillId="0" borderId="0"/>
    <xf numFmtId="49" fontId="6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alignment horizontal="right"/>
    </xf>
    <xf numFmtId="0" fontId="7" fillId="0" borderId="0"/>
    <xf numFmtId="1" fontId="29" fillId="0" borderId="47" applyNumberFormat="0" applyFill="0" applyProtection="0">
      <alignment horizontal="left" vertical="center"/>
    </xf>
    <xf numFmtId="1" fontId="29" fillId="0" borderId="47" applyNumberFormat="0" applyFill="0" applyProtection="0">
      <alignment horizontal="left" vertical="center"/>
    </xf>
    <xf numFmtId="1" fontId="29" fillId="0" borderId="47" applyNumberFormat="0" applyFill="0" applyProtection="0">
      <alignment horizontal="left" vertical="center"/>
    </xf>
    <xf numFmtId="1" fontId="29" fillId="0" borderId="9" applyNumberFormat="0" applyFill="0" applyProtection="0">
      <alignment horizontal="left" vertical="center"/>
    </xf>
    <xf numFmtId="0" fontId="83" fillId="0" borderId="42" applyNumberFormat="0" applyFill="0" applyAlignment="0" applyProtection="0"/>
    <xf numFmtId="240" fontId="185" fillId="0" borderId="48"/>
    <xf numFmtId="186" fontId="7" fillId="0" borderId="0" applyFont="0" applyFill="0" applyBorder="0" applyAlignment="0" applyProtection="0"/>
    <xf numFmtId="170" fontId="7" fillId="0" borderId="0" applyFont="0" applyFill="0" applyBorder="0" applyAlignment="0" applyProtection="0"/>
    <xf numFmtId="0" fontId="7" fillId="0" borderId="0"/>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217" fontId="7" fillId="0" borderId="0" applyFont="0" applyFill="0" applyBorder="0" applyAlignment="0" applyProtection="0"/>
    <xf numFmtId="218" fontId="7" fillId="0" borderId="0" applyFont="0" applyFill="0" applyBorder="0" applyAlignment="0" applyProtection="0"/>
    <xf numFmtId="0" fontId="7" fillId="0" borderId="0">
      <alignment horizontal="center" textRotation="180"/>
    </xf>
    <xf numFmtId="1" fontId="186" fillId="0" borderId="9" applyNumberFormat="0" applyFill="0" applyAlignment="0" applyProtection="0">
      <alignment horizontal="left"/>
    </xf>
    <xf numFmtId="241" fontId="7" fillId="0" borderId="0" applyFont="0" applyFill="0" applyBorder="0" applyAlignment="0" applyProtection="0"/>
    <xf numFmtId="242" fontId="7" fillId="0" borderId="0" applyFont="0" applyFill="0" applyBorder="0" applyAlignment="0" applyProtection="0"/>
    <xf numFmtId="0" fontId="138" fillId="0" borderId="0" applyNumberFormat="0" applyFill="0" applyBorder="0" applyAlignment="0" applyProtection="0"/>
    <xf numFmtId="0" fontId="156" fillId="57" borderId="0" applyNumberFormat="0" applyBorder="0" applyAlignment="0" applyProtection="0">
      <alignment vertical="center"/>
    </xf>
    <xf numFmtId="0" fontId="156" fillId="62" borderId="0" applyNumberFormat="0" applyBorder="0" applyAlignment="0" applyProtection="0">
      <alignment vertical="center"/>
    </xf>
    <xf numFmtId="0" fontId="156" fillId="67" borderId="0" applyNumberFormat="0" applyBorder="0" applyAlignment="0" applyProtection="0">
      <alignment vertical="center"/>
    </xf>
    <xf numFmtId="0" fontId="156" fillId="48" borderId="0" applyNumberFormat="0" applyBorder="0" applyAlignment="0" applyProtection="0">
      <alignment vertical="center"/>
    </xf>
    <xf numFmtId="0" fontId="156" fillId="50" borderId="0" applyNumberFormat="0" applyBorder="0" applyAlignment="0" applyProtection="0">
      <alignment vertical="center"/>
    </xf>
    <xf numFmtId="0" fontId="156" fillId="75" borderId="0" applyNumberFormat="0" applyBorder="0" applyAlignment="0" applyProtection="0">
      <alignment vertical="center"/>
    </xf>
    <xf numFmtId="0" fontId="187" fillId="0" borderId="0" applyNumberFormat="0" applyFill="0" applyBorder="0" applyAlignment="0" applyProtection="0">
      <alignment vertical="center"/>
    </xf>
    <xf numFmtId="0" fontId="188" fillId="79" borderId="24" applyNumberFormat="0" applyAlignment="0" applyProtection="0">
      <alignment vertical="center"/>
    </xf>
    <xf numFmtId="0" fontId="189" fillId="86" borderId="0" applyNumberFormat="0" applyBorder="0" applyAlignment="0" applyProtection="0">
      <alignment vertical="center"/>
    </xf>
    <xf numFmtId="217" fontId="7" fillId="0" borderId="0" applyFont="0" applyFill="0" applyBorder="0" applyAlignment="0" applyProtection="0"/>
    <xf numFmtId="243" fontId="56" fillId="0" borderId="0" applyFont="0" applyFill="0" applyBorder="0" applyAlignment="0" applyProtection="0"/>
    <xf numFmtId="0" fontId="190" fillId="0" borderId="0" applyNumberFormat="0" applyFill="0" applyBorder="0" applyAlignment="0" applyProtection="0">
      <alignment vertical="top"/>
      <protection locked="0"/>
    </xf>
    <xf numFmtId="0" fontId="191" fillId="0" borderId="46" applyNumberFormat="0" applyBorder="0" applyAlignment="0"/>
    <xf numFmtId="0" fontId="56" fillId="0" borderId="0"/>
    <xf numFmtId="0" fontId="7" fillId="87" borderId="35" applyNumberFormat="0" applyFont="0" applyAlignment="0" applyProtection="0">
      <alignment vertical="center"/>
    </xf>
    <xf numFmtId="41" fontId="7" fillId="0" borderId="0" applyFont="0" applyFill="0" applyBorder="0" applyAlignment="0" applyProtection="0"/>
    <xf numFmtId="4" fontId="56" fillId="0" borderId="0" applyFont="0" applyFill="0" applyBorder="0" applyAlignment="0" applyProtection="0"/>
    <xf numFmtId="0" fontId="192" fillId="0" borderId="33" applyNumberFormat="0" applyFill="0" applyAlignment="0" applyProtection="0">
      <alignment vertical="center"/>
    </xf>
    <xf numFmtId="0" fontId="142" fillId="0" borderId="0" applyFont="0" applyFill="0" applyBorder="0" applyAlignment="0" applyProtection="0"/>
    <xf numFmtId="0" fontId="142" fillId="0" borderId="0" applyFont="0" applyFill="0" applyBorder="0" applyAlignment="0" applyProtection="0"/>
    <xf numFmtId="0" fontId="193" fillId="39" borderId="23" applyNumberFormat="0" applyAlignment="0" applyProtection="0">
      <alignment vertical="center"/>
    </xf>
    <xf numFmtId="0" fontId="194" fillId="78" borderId="36" applyNumberFormat="0" applyAlignment="0" applyProtection="0">
      <alignment vertical="center"/>
    </xf>
    <xf numFmtId="38" fontId="177" fillId="0" borderId="0" applyFont="0" applyFill="0" applyBorder="0" applyAlignment="0" applyProtection="0"/>
    <xf numFmtId="169" fontId="195" fillId="0" borderId="0" applyFont="0" applyFill="0" applyBorder="0" applyAlignment="0" applyProtection="0"/>
    <xf numFmtId="167" fontId="195" fillId="0" borderId="0" applyFont="0" applyFill="0" applyBorder="0" applyAlignment="0" applyProtection="0"/>
    <xf numFmtId="0" fontId="196" fillId="0" borderId="0"/>
    <xf numFmtId="0" fontId="197" fillId="32" borderId="0" applyNumberFormat="0" applyBorder="0" applyAlignment="0" applyProtection="0">
      <alignment vertical="center"/>
    </xf>
    <xf numFmtId="244" fontId="198" fillId="0" borderId="0" applyFont="0" applyFill="0" applyBorder="0" applyAlignment="0" applyProtection="0"/>
    <xf numFmtId="245" fontId="198" fillId="0" borderId="0" applyFont="0" applyFill="0" applyBorder="0" applyAlignment="0" applyProtection="0"/>
    <xf numFmtId="0" fontId="195" fillId="0" borderId="0"/>
    <xf numFmtId="0" fontId="199" fillId="0" borderId="0"/>
    <xf numFmtId="0" fontId="200" fillId="0" borderId="0"/>
    <xf numFmtId="0" fontId="201" fillId="34" borderId="0" applyNumberFormat="0" applyBorder="0" applyAlignment="0" applyProtection="0">
      <alignment vertical="center"/>
    </xf>
    <xf numFmtId="0" fontId="202" fillId="0" borderId="0" applyNumberFormat="0" applyFill="0" applyBorder="0" applyAlignment="0" applyProtection="0">
      <alignment vertical="top"/>
      <protection locked="0"/>
    </xf>
    <xf numFmtId="0" fontId="203" fillId="0" borderId="29" applyNumberFormat="0" applyFill="0" applyAlignment="0" applyProtection="0">
      <alignment vertical="center"/>
    </xf>
    <xf numFmtId="0" fontId="204" fillId="0" borderId="31" applyNumberFormat="0" applyFill="0" applyAlignment="0" applyProtection="0">
      <alignment vertical="center"/>
    </xf>
    <xf numFmtId="0" fontId="205" fillId="0" borderId="32" applyNumberFormat="0" applyFill="0" applyAlignment="0" applyProtection="0">
      <alignment vertical="center"/>
    </xf>
    <xf numFmtId="0" fontId="205" fillId="0" borderId="0" applyNumberFormat="0" applyFill="0" applyBorder="0" applyAlignment="0" applyProtection="0">
      <alignment vertical="center"/>
    </xf>
    <xf numFmtId="0" fontId="206" fillId="78" borderId="23" applyNumberForma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 fillId="0" borderId="0" applyFont="0" applyFill="0" applyBorder="0" applyAlignment="0" applyProtection="0"/>
    <xf numFmtId="0" fontId="7" fillId="0" borderId="0" applyFont="0" applyFill="0" applyBorder="0" applyAlignment="0" applyProtection="0"/>
    <xf numFmtId="0" fontId="209" fillId="0" borderId="42" applyNumberFormat="0" applyFill="0" applyAlignment="0" applyProtection="0">
      <alignment vertical="center"/>
    </xf>
    <xf numFmtId="0" fontId="2" fillId="0" borderId="0"/>
    <xf numFmtId="9" fontId="2" fillId="0" borderId="0" applyFont="0" applyFill="0" applyBorder="0" applyAlignment="0" applyProtection="0"/>
    <xf numFmtId="0" fontId="7" fillId="0" borderId="0"/>
    <xf numFmtId="246" fontId="62" fillId="0" borderId="0"/>
    <xf numFmtId="0" fontId="7" fillId="0" borderId="0"/>
    <xf numFmtId="0" fontId="25" fillId="0" borderId="0"/>
    <xf numFmtId="0" fontId="57" fillId="0" borderId="0">
      <alignment vertical="top"/>
    </xf>
    <xf numFmtId="0" fontId="57" fillId="0" borderId="0">
      <alignment vertical="top"/>
    </xf>
    <xf numFmtId="0" fontId="57" fillId="0" borderId="0">
      <alignment vertical="top"/>
    </xf>
    <xf numFmtId="0" fontId="7" fillId="0" borderId="0"/>
    <xf numFmtId="247" fontId="62"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25" fillId="0" borderId="0"/>
    <xf numFmtId="0" fontId="7" fillId="0" borderId="0"/>
    <xf numFmtId="0" fontId="7" fillId="0" borderId="0"/>
    <xf numFmtId="0" fontId="7" fillId="0" borderId="0"/>
    <xf numFmtId="0" fontId="57" fillId="0" borderId="0">
      <alignment vertical="top"/>
    </xf>
    <xf numFmtId="0" fontId="7" fillId="0" borderId="0"/>
    <xf numFmtId="248" fontId="62" fillId="0" borderId="0"/>
    <xf numFmtId="248" fontId="62" fillId="0" borderId="0"/>
    <xf numFmtId="249" fontId="62" fillId="0" borderId="0"/>
    <xf numFmtId="248" fontId="62" fillId="0" borderId="0"/>
    <xf numFmtId="249" fontId="62" fillId="0" borderId="0"/>
    <xf numFmtId="248" fontId="62" fillId="0" borderId="0"/>
    <xf numFmtId="248" fontId="62" fillId="0" borderId="0"/>
    <xf numFmtId="248" fontId="62" fillId="0" borderId="0"/>
    <xf numFmtId="250" fontId="7" fillId="0" borderId="0"/>
    <xf numFmtId="251" fontId="62" fillId="0" borderId="0"/>
    <xf numFmtId="0" fontId="7" fillId="0" borderId="0"/>
    <xf numFmtId="0" fontId="7" fillId="0" borderId="0"/>
    <xf numFmtId="0" fontId="7" fillId="0" borderId="0"/>
    <xf numFmtId="0" fontId="57" fillId="0" borderId="0">
      <alignment vertical="top"/>
    </xf>
    <xf numFmtId="0" fontId="7" fillId="0" borderId="0"/>
    <xf numFmtId="0" fontId="25" fillId="0" borderId="0"/>
    <xf numFmtId="0" fontId="7" fillId="0" borderId="0" applyFont="0" applyFill="0" applyBorder="0" applyAlignment="0" applyProtection="0"/>
    <xf numFmtId="0" fontId="7" fillId="0" borderId="0"/>
    <xf numFmtId="0" fontId="57" fillId="0" borderId="0">
      <alignment vertical="top"/>
    </xf>
    <xf numFmtId="0" fontId="57" fillId="0" borderId="0">
      <alignment vertical="top"/>
    </xf>
    <xf numFmtId="0" fontId="57" fillId="0" borderId="0">
      <alignment vertical="top"/>
    </xf>
    <xf numFmtId="0" fontId="7" fillId="0" borderId="0" applyNumberFormat="0" applyFill="0" applyBorder="0" applyAlignment="0" applyProtection="0"/>
    <xf numFmtId="252" fontId="62" fillId="0" borderId="0"/>
    <xf numFmtId="0" fontId="7" fillId="0" borderId="0"/>
    <xf numFmtId="0" fontId="57" fillId="0" borderId="0">
      <alignment vertical="top"/>
    </xf>
    <xf numFmtId="248" fontId="62" fillId="0" borderId="0"/>
    <xf numFmtId="0" fontId="7" fillId="0" borderId="0" applyNumberFormat="0" applyFill="0" applyBorder="0" applyAlignment="0" applyProtection="0"/>
    <xf numFmtId="0" fontId="7" fillId="0" borderId="0"/>
    <xf numFmtId="0" fontId="7" fillId="0" borderId="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233" fontId="7" fillId="0" borderId="0" applyFill="0" applyBorder="0" applyAlignment="0" applyProtection="0"/>
    <xf numFmtId="4" fontId="24" fillId="0" borderId="0" applyFont="0" applyFill="0" applyBorder="0" applyAlignment="0" applyProtection="0"/>
    <xf numFmtId="198" fontId="31" fillId="0" borderId="0"/>
    <xf numFmtId="41" fontId="7" fillId="0" borderId="0" applyFont="0" applyFill="0" applyBorder="0" applyAlignment="0" applyProtection="0"/>
    <xf numFmtId="43" fontId="7" fillId="0" borderId="0" applyFont="0" applyFill="0" applyBorder="0" applyAlignment="0" applyProtection="0"/>
    <xf numFmtId="186" fontId="7" fillId="0" borderId="0" applyFont="0" applyFill="0" applyBorder="0" applyAlignment="0" applyProtection="0"/>
    <xf numFmtId="170" fontId="7" fillId="0" borderId="0" applyFont="0" applyFill="0" applyBorder="0" applyAlignment="0" applyProtection="0"/>
    <xf numFmtId="217" fontId="7" fillId="0" borderId="0" applyFont="0" applyFill="0" applyBorder="0" applyAlignment="0" applyProtection="0"/>
    <xf numFmtId="218"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10" fillId="0" borderId="0"/>
    <xf numFmtId="0" fontId="36" fillId="0" borderId="0"/>
    <xf numFmtId="210" fontId="7" fillId="0" borderId="0">
      <alignment horizontal="right"/>
    </xf>
    <xf numFmtId="0" fontId="7" fillId="0" borderId="0">
      <alignment vertical="top"/>
    </xf>
    <xf numFmtId="0" fontId="7" fillId="0" borderId="0">
      <alignment vertical="top"/>
    </xf>
    <xf numFmtId="0" fontId="7" fillId="0" borderId="0">
      <alignment vertical="top"/>
    </xf>
    <xf numFmtId="40" fontId="134" fillId="0" borderId="0" applyBorder="0">
      <alignment horizontal="right"/>
    </xf>
    <xf numFmtId="40" fontId="212" fillId="0" borderId="0" applyBorder="0">
      <alignment horizontal="right"/>
    </xf>
    <xf numFmtId="0" fontId="35" fillId="0" borderId="0" applyNumberForma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cellStyleXfs>
  <cellXfs count="1330">
    <xf numFmtId="0" fontId="0" fillId="0" borderId="0" xfId="0"/>
    <xf numFmtId="0" fontId="8" fillId="0" borderId="0" xfId="0" applyFont="1" applyBorder="1"/>
    <xf numFmtId="0" fontId="9" fillId="0" borderId="0" xfId="0" applyFont="1" applyBorder="1" applyAlignment="1">
      <alignment horizontal="centerContinuous"/>
    </xf>
    <xf numFmtId="0" fontId="8" fillId="0" borderId="0" xfId="14" applyFont="1">
      <alignment vertical="center"/>
    </xf>
    <xf numFmtId="0" fontId="9" fillId="0" borderId="0" xfId="14" applyFont="1" applyAlignment="1">
      <alignment horizontal="right" vertical="center"/>
    </xf>
    <xf numFmtId="0" fontId="8" fillId="0" borderId="0" xfId="0" applyFont="1"/>
    <xf numFmtId="0" fontId="9" fillId="0" borderId="0" xfId="0" applyFont="1" applyBorder="1" applyAlignment="1">
      <alignment horizontal="left"/>
    </xf>
    <xf numFmtId="0" fontId="9" fillId="0" borderId="0" xfId="0" applyFont="1" applyBorder="1" applyAlignment="1">
      <alignment horizontal="right"/>
    </xf>
    <xf numFmtId="0" fontId="8" fillId="0" borderId="0" xfId="0" applyFont="1" applyBorder="1" applyAlignment="1"/>
    <xf numFmtId="0" fontId="9" fillId="0" borderId="0" xfId="0" applyFont="1" applyBorder="1"/>
    <xf numFmtId="0" fontId="8" fillId="0" borderId="0" xfId="0" applyFont="1" applyBorder="1" applyAlignment="1">
      <alignment vertical="top"/>
    </xf>
    <xf numFmtId="0" fontId="8" fillId="0" borderId="4" xfId="0" applyFont="1" applyBorder="1" applyAlignment="1">
      <alignment vertical="top"/>
    </xf>
    <xf numFmtId="0" fontId="8" fillId="0" borderId="4" xfId="0" applyFont="1" applyBorder="1"/>
    <xf numFmtId="0" fontId="13" fillId="0" borderId="0" xfId="0" applyFont="1" applyBorder="1" applyAlignment="1">
      <alignment horizontal="left"/>
    </xf>
    <xf numFmtId="0" fontId="9" fillId="0" borderId="4" xfId="0" applyFont="1" applyBorder="1" applyAlignment="1">
      <alignment vertical="top"/>
    </xf>
    <xf numFmtId="0" fontId="8" fillId="0" borderId="4" xfId="0" applyFont="1" applyFill="1" applyBorder="1" applyAlignment="1" applyProtection="1">
      <alignment horizontal="left" vertical="top" wrapText="1"/>
    </xf>
    <xf numFmtId="0" fontId="8" fillId="0" borderId="0" xfId="0" applyFont="1" applyBorder="1" applyAlignment="1">
      <alignment horizontal="centerContinuous"/>
    </xf>
    <xf numFmtId="0" fontId="8" fillId="0" borderId="0" xfId="0" applyFont="1" applyFill="1" applyBorder="1" applyAlignment="1">
      <alignment vertical="top"/>
    </xf>
    <xf numFmtId="0" fontId="9" fillId="0" borderId="0" xfId="14" applyFont="1">
      <alignment vertical="center"/>
    </xf>
    <xf numFmtId="0" fontId="18" fillId="0" borderId="0" xfId="0" applyFont="1" applyAlignment="1">
      <alignment horizontal="center" vertical="center"/>
    </xf>
    <xf numFmtId="0" fontId="19" fillId="0" borderId="0" xfId="14" applyFont="1">
      <alignment vertical="center"/>
    </xf>
    <xf numFmtId="0" fontId="14" fillId="0" borderId="0" xfId="14" applyFont="1" applyAlignment="1">
      <alignment horizontal="right" vertical="center"/>
    </xf>
    <xf numFmtId="0" fontId="9" fillId="8" borderId="4" xfId="0" applyFont="1" applyFill="1" applyBorder="1" applyAlignment="1" applyProtection="1">
      <alignment horizontal="left"/>
    </xf>
    <xf numFmtId="0" fontId="8" fillId="0" borderId="4" xfId="0" applyFont="1" applyFill="1" applyBorder="1" applyAlignment="1" applyProtection="1">
      <alignment horizontal="center"/>
    </xf>
    <xf numFmtId="0" fontId="8" fillId="0" borderId="0" xfId="15" applyFont="1">
      <alignment vertical="center"/>
    </xf>
    <xf numFmtId="0" fontId="8" fillId="0" borderId="0" xfId="15" applyFont="1" applyAlignment="1">
      <alignment horizontal="centerContinuous" vertical="center"/>
    </xf>
    <xf numFmtId="0" fontId="8" fillId="0" borderId="0" xfId="10" applyFont="1" applyBorder="1"/>
    <xf numFmtId="0" fontId="8" fillId="0" borderId="0" xfId="10" applyFont="1" applyBorder="1" applyAlignment="1">
      <alignment horizontal="centerContinuous"/>
    </xf>
    <xf numFmtId="0" fontId="9" fillId="0" borderId="0" xfId="10" applyFont="1" applyBorder="1" applyAlignment="1">
      <alignment horizontal="centerContinuous"/>
    </xf>
    <xf numFmtId="0" fontId="9" fillId="0" borderId="0" xfId="15" applyFont="1" applyAlignment="1">
      <alignment horizontal="right" vertical="center"/>
    </xf>
    <xf numFmtId="0" fontId="9" fillId="0" borderId="0" xfId="15" applyFont="1">
      <alignment vertical="center"/>
    </xf>
    <xf numFmtId="0" fontId="8" fillId="0" borderId="4" xfId="15" applyFont="1" applyBorder="1">
      <alignment vertical="center"/>
    </xf>
    <xf numFmtId="0" fontId="8" fillId="8" borderId="0" xfId="15" applyFont="1" applyFill="1" applyBorder="1">
      <alignment vertical="center"/>
    </xf>
    <xf numFmtId="0" fontId="8" fillId="5" borderId="4" xfId="10" applyFont="1" applyFill="1" applyBorder="1" applyAlignment="1" applyProtection="1">
      <alignment horizontal="left"/>
    </xf>
    <xf numFmtId="0" fontId="9" fillId="5" borderId="4" xfId="10" applyFont="1" applyFill="1" applyBorder="1" applyAlignment="1" applyProtection="1">
      <alignment horizontal="left"/>
    </xf>
    <xf numFmtId="0" fontId="9" fillId="0" borderId="4" xfId="15" applyFont="1" applyBorder="1">
      <alignment vertical="center"/>
    </xf>
    <xf numFmtId="0" fontId="8" fillId="0" borderId="4" xfId="10" applyFont="1" applyBorder="1"/>
    <xf numFmtId="0" fontId="8" fillId="5" borderId="4" xfId="10" quotePrefix="1" applyFont="1" applyFill="1" applyBorder="1" applyAlignment="1">
      <alignment horizontal="left" vertical="top" wrapText="1"/>
    </xf>
    <xf numFmtId="0" fontId="9" fillId="0" borderId="0" xfId="11" applyFont="1" applyBorder="1" applyAlignment="1">
      <alignment horizontal="left"/>
    </xf>
    <xf numFmtId="0" fontId="8" fillId="0" borderId="0" xfId="11" applyFont="1" applyBorder="1"/>
    <xf numFmtId="0" fontId="9" fillId="0" borderId="0" xfId="11" applyFont="1" applyBorder="1" applyAlignment="1">
      <alignment horizontal="centerContinuous"/>
    </xf>
    <xf numFmtId="0" fontId="8" fillId="0" borderId="0" xfId="11" applyFont="1" applyBorder="1" applyAlignment="1">
      <alignment horizontal="centerContinuous"/>
    </xf>
    <xf numFmtId="0" fontId="8" fillId="0" borderId="0" xfId="11" applyFont="1" applyBorder="1" applyAlignment="1">
      <alignment horizontal="center"/>
    </xf>
    <xf numFmtId="0" fontId="8" fillId="0" borderId="0" xfId="11" applyFont="1" applyFill="1" applyBorder="1"/>
    <xf numFmtId="0" fontId="9" fillId="0" borderId="0" xfId="11" applyFont="1" applyFill="1" applyBorder="1" applyAlignment="1">
      <alignment horizontal="right"/>
    </xf>
    <xf numFmtId="0" fontId="8" fillId="0" borderId="0" xfId="11" applyFont="1" applyBorder="1" applyAlignment="1"/>
    <xf numFmtId="0" fontId="9" fillId="5" borderId="0" xfId="15" applyFont="1" applyFill="1" applyBorder="1" applyAlignment="1">
      <alignment horizontal="center" vertical="center"/>
    </xf>
    <xf numFmtId="0" fontId="8" fillId="5" borderId="0" xfId="11" applyFont="1" applyFill="1" applyBorder="1" applyAlignment="1">
      <alignment vertical="top"/>
    </xf>
    <xf numFmtId="0" fontId="8" fillId="0" borderId="0" xfId="15" applyFont="1" applyFill="1" applyBorder="1">
      <alignment vertical="center"/>
    </xf>
    <xf numFmtId="0" fontId="9" fillId="0" borderId="0" xfId="11" applyFont="1" applyBorder="1"/>
    <xf numFmtId="0" fontId="8" fillId="0" borderId="4" xfId="11" applyFont="1" applyBorder="1"/>
    <xf numFmtId="0" fontId="8" fillId="0" borderId="4" xfId="11" applyFont="1" applyFill="1" applyBorder="1"/>
    <xf numFmtId="0" fontId="8" fillId="0" borderId="0" xfId="11" applyFont="1" applyFill="1" applyBorder="1" applyAlignment="1">
      <alignment horizontal="center" vertical="center"/>
    </xf>
    <xf numFmtId="0" fontId="9" fillId="0" borderId="0" xfId="11" applyFont="1" applyFill="1" applyBorder="1" applyAlignment="1" applyProtection="1">
      <alignment horizontal="left" vertical="center" wrapText="1"/>
    </xf>
    <xf numFmtId="0" fontId="8" fillId="0" borderId="0" xfId="11" applyFont="1"/>
    <xf numFmtId="0" fontId="19" fillId="0" borderId="0" xfId="0" applyFont="1" applyBorder="1"/>
    <xf numFmtId="0" fontId="9" fillId="5" borderId="4" xfId="12" applyFont="1" applyFill="1" applyBorder="1" applyAlignment="1">
      <alignment horizontal="center" vertical="center"/>
    </xf>
    <xf numFmtId="0" fontId="8" fillId="0" borderId="4" xfId="15" applyFont="1" applyFill="1" applyBorder="1">
      <alignment vertical="center"/>
    </xf>
    <xf numFmtId="0" fontId="19" fillId="0" borderId="4" xfId="17" applyFont="1" applyFill="1" applyBorder="1" applyAlignment="1">
      <alignment horizontal="center" vertical="center"/>
    </xf>
    <xf numFmtId="0" fontId="8" fillId="0" borderId="4" xfId="10" applyFont="1" applyFill="1" applyBorder="1" applyAlignment="1" applyProtection="1">
      <alignment horizontal="left"/>
    </xf>
    <xf numFmtId="0" fontId="9" fillId="0" borderId="10" xfId="0" applyFont="1" applyFill="1" applyBorder="1" applyAlignment="1" applyProtection="1">
      <alignment horizontal="left" wrapText="1"/>
    </xf>
    <xf numFmtId="0" fontId="8" fillId="0" borderId="4" xfId="15" applyFont="1" applyBorder="1" applyAlignment="1">
      <alignment horizontal="center" vertical="center"/>
    </xf>
    <xf numFmtId="0" fontId="9" fillId="8" borderId="4" xfId="10" applyFont="1" applyFill="1" applyBorder="1" applyAlignment="1" applyProtection="1">
      <alignment horizontal="left"/>
    </xf>
    <xf numFmtId="0" fontId="8" fillId="8" borderId="4" xfId="10" applyFont="1" applyFill="1" applyBorder="1" applyAlignment="1" applyProtection="1">
      <alignment horizontal="left"/>
    </xf>
    <xf numFmtId="0" fontId="10" fillId="0" borderId="4" xfId="10" applyFont="1" applyBorder="1" applyAlignment="1">
      <alignment vertical="top" wrapText="1"/>
    </xf>
    <xf numFmtId="0" fontId="9" fillId="9" borderId="4" xfId="12" applyFont="1" applyFill="1" applyBorder="1" applyAlignment="1">
      <alignment horizontal="center" vertical="center"/>
    </xf>
    <xf numFmtId="0" fontId="8" fillId="0" borderId="0" xfId="10" applyFont="1"/>
    <xf numFmtId="0" fontId="8" fillId="0" borderId="0" xfId="10" applyFont="1" applyAlignment="1">
      <alignment horizontal="centerContinuous"/>
    </xf>
    <xf numFmtId="0" fontId="9" fillId="0" borderId="0" xfId="10" applyFont="1" applyAlignment="1">
      <alignment horizontal="centerContinuous"/>
    </xf>
    <xf numFmtId="0" fontId="9" fillId="5" borderId="0" xfId="10" applyFont="1" applyFill="1" applyBorder="1" applyAlignment="1">
      <alignment horizontal="left"/>
    </xf>
    <xf numFmtId="0" fontId="9" fillId="0" borderId="0" xfId="10" applyFont="1" applyFill="1" applyBorder="1" applyAlignment="1">
      <alignment horizontal="center"/>
    </xf>
    <xf numFmtId="0" fontId="8" fillId="0" borderId="0" xfId="10" applyFont="1" applyFill="1"/>
    <xf numFmtId="0" fontId="8" fillId="0" borderId="4" xfId="10" applyFont="1" applyFill="1" applyBorder="1"/>
    <xf numFmtId="0" fontId="9" fillId="0" borderId="4" xfId="10" applyFont="1" applyFill="1" applyBorder="1"/>
    <xf numFmtId="0" fontId="17" fillId="0" borderId="0" xfId="10" applyFont="1"/>
    <xf numFmtId="0" fontId="8" fillId="10" borderId="4" xfId="10" applyFont="1" applyFill="1" applyBorder="1"/>
    <xf numFmtId="0" fontId="8" fillId="5" borderId="0" xfId="10" applyFont="1" applyFill="1" applyBorder="1"/>
    <xf numFmtId="0" fontId="9" fillId="0" borderId="0" xfId="10" applyFont="1" applyBorder="1"/>
    <xf numFmtId="0" fontId="15" fillId="5" borderId="0" xfId="10" applyFont="1" applyFill="1" applyBorder="1"/>
    <xf numFmtId="0" fontId="8" fillId="0" borderId="0" xfId="10" applyFont="1" applyFill="1" applyBorder="1"/>
    <xf numFmtId="0" fontId="9" fillId="0" borderId="7" xfId="15" applyFont="1" applyFill="1" applyBorder="1" applyAlignment="1">
      <alignment horizontal="center" vertical="center" wrapText="1"/>
    </xf>
    <xf numFmtId="0" fontId="9" fillId="5" borderId="7" xfId="12" applyFont="1" applyFill="1" applyBorder="1" applyAlignment="1">
      <alignment horizontal="center" vertical="center" wrapText="1"/>
    </xf>
    <xf numFmtId="0" fontId="8" fillId="0" borderId="7" xfId="15" applyFont="1" applyFill="1" applyBorder="1">
      <alignment vertical="center"/>
    </xf>
    <xf numFmtId="0" fontId="8" fillId="0" borderId="7" xfId="11" applyFont="1" applyFill="1" applyBorder="1"/>
    <xf numFmtId="0" fontId="9" fillId="0" borderId="7" xfId="11" applyFont="1" applyFill="1" applyBorder="1" applyAlignment="1">
      <alignment horizontal="right"/>
    </xf>
    <xf numFmtId="0" fontId="9" fillId="0" borderId="7" xfId="15" applyFont="1" applyFill="1" applyBorder="1" applyAlignment="1">
      <alignment vertical="center" wrapText="1"/>
    </xf>
    <xf numFmtId="0" fontId="9" fillId="6" borderId="7" xfId="15" applyFont="1" applyFill="1" applyBorder="1">
      <alignment vertical="center"/>
    </xf>
    <xf numFmtId="0" fontId="9" fillId="8" borderId="7" xfId="15" applyFont="1" applyFill="1" applyBorder="1">
      <alignment vertical="center"/>
    </xf>
    <xf numFmtId="0" fontId="8" fillId="0" borderId="7" xfId="11" applyFont="1" applyBorder="1"/>
    <xf numFmtId="0" fontId="8" fillId="6" borderId="7" xfId="15" applyFont="1" applyFill="1" applyBorder="1">
      <alignment vertical="center"/>
    </xf>
    <xf numFmtId="0" fontId="8" fillId="7" borderId="11" xfId="11" applyFont="1" applyFill="1" applyBorder="1"/>
    <xf numFmtId="0" fontId="8" fillId="8" borderId="0" xfId="10" applyFont="1" applyFill="1" applyBorder="1" applyAlignment="1">
      <alignment horizontal="left"/>
    </xf>
    <xf numFmtId="0" fontId="8" fillId="8" borderId="0" xfId="10" applyFont="1" applyFill="1" applyBorder="1" applyAlignment="1">
      <alignment horizontal="centerContinuous"/>
    </xf>
    <xf numFmtId="0" fontId="9" fillId="0" borderId="0" xfId="0" applyFont="1" applyAlignment="1">
      <alignment horizontal="center" vertical="center"/>
    </xf>
    <xf numFmtId="0" fontId="9" fillId="0" borderId="0" xfId="10" applyFont="1" applyBorder="1" applyAlignment="1">
      <alignment horizontal="left"/>
    </xf>
    <xf numFmtId="0" fontId="9" fillId="0" borderId="0" xfId="10" applyFont="1" applyBorder="1" applyAlignment="1">
      <alignment horizontal="right"/>
    </xf>
    <xf numFmtId="0" fontId="8" fillId="0" borderId="0" xfId="10" applyFont="1" applyBorder="1" applyAlignment="1"/>
    <xf numFmtId="0" fontId="8" fillId="0" borderId="0" xfId="10" applyFont="1" applyBorder="1" applyAlignment="1">
      <alignment vertical="top"/>
    </xf>
    <xf numFmtId="0" fontId="13" fillId="0" borderId="0" xfId="10" applyFont="1" applyBorder="1" applyAlignment="1">
      <alignment horizontal="left"/>
    </xf>
    <xf numFmtId="0" fontId="8" fillId="0" borderId="0" xfId="0" applyFont="1" applyAlignment="1">
      <alignment horizontal="center" vertical="center"/>
    </xf>
    <xf numFmtId="0" fontId="9" fillId="0" borderId="0" xfId="0" applyFont="1" applyBorder="1" applyAlignment="1">
      <alignment horizontal="center" vertical="center"/>
    </xf>
    <xf numFmtId="0" fontId="9" fillId="0" borderId="0" xfId="14" applyFont="1" applyAlignment="1">
      <alignment horizontal="center" vertical="center"/>
    </xf>
    <xf numFmtId="0" fontId="19" fillId="0" borderId="4" xfId="16" applyFont="1" applyBorder="1">
      <alignment vertical="center"/>
    </xf>
    <xf numFmtId="0" fontId="19" fillId="0" borderId="4" xfId="16" applyFont="1" applyFill="1" applyBorder="1" applyAlignment="1">
      <alignment horizontal="center" vertical="center"/>
    </xf>
    <xf numFmtId="0" fontId="19" fillId="0" borderId="4" xfId="16" applyFont="1" applyBorder="1" applyAlignment="1">
      <alignment vertical="top" wrapText="1"/>
    </xf>
    <xf numFmtId="0" fontId="14" fillId="0" borderId="4" xfId="16" applyFont="1" applyBorder="1">
      <alignment vertical="center"/>
    </xf>
    <xf numFmtId="0" fontId="14" fillId="0" borderId="4" xfId="16" applyFont="1" applyFill="1" applyBorder="1">
      <alignment vertical="center"/>
    </xf>
    <xf numFmtId="0" fontId="19" fillId="0" borderId="4" xfId="16" applyFont="1" applyBorder="1" applyAlignment="1">
      <alignment horizontal="center" vertical="center"/>
    </xf>
    <xf numFmtId="0" fontId="14" fillId="0" borderId="0" xfId="16" applyFont="1" applyBorder="1">
      <alignment vertical="center"/>
    </xf>
    <xf numFmtId="0" fontId="19" fillId="0" borderId="0" xfId="16" applyFont="1" applyBorder="1">
      <alignment vertical="center"/>
    </xf>
    <xf numFmtId="0" fontId="9" fillId="5" borderId="4" xfId="11" applyFont="1" applyFill="1" applyBorder="1" applyAlignment="1">
      <alignment horizontal="center" vertical="center"/>
    </xf>
    <xf numFmtId="0" fontId="9" fillId="0" borderId="4" xfId="11" applyFont="1" applyFill="1" applyBorder="1" applyAlignment="1">
      <alignment horizontal="center" vertical="center"/>
    </xf>
    <xf numFmtId="0" fontId="9" fillId="0" borderId="4" xfId="11" applyFont="1" applyFill="1" applyBorder="1" applyAlignment="1" applyProtection="1">
      <alignment horizontal="left" vertical="center"/>
    </xf>
    <xf numFmtId="0" fontId="8" fillId="0" borderId="4" xfId="11" applyFont="1" applyFill="1" applyBorder="1" applyAlignment="1">
      <alignment horizontal="center" vertical="center" wrapText="1"/>
    </xf>
    <xf numFmtId="0" fontId="8" fillId="0" borderId="4" xfId="11" quotePrefix="1" applyFont="1" applyFill="1" applyBorder="1" applyAlignment="1">
      <alignment vertical="center" wrapText="1"/>
    </xf>
    <xf numFmtId="0" fontId="9" fillId="6" borderId="4" xfId="11" applyFont="1" applyFill="1" applyBorder="1" applyAlignment="1">
      <alignment horizontal="center" vertical="center" wrapText="1"/>
    </xf>
    <xf numFmtId="0" fontId="9" fillId="6" borderId="4" xfId="11" applyFont="1" applyFill="1" applyBorder="1" applyAlignment="1">
      <alignment vertical="center" wrapText="1"/>
    </xf>
    <xf numFmtId="0" fontId="9" fillId="8" borderId="4" xfId="11" applyFont="1" applyFill="1" applyBorder="1" applyAlignment="1">
      <alignment horizontal="center" vertical="center" wrapText="1"/>
    </xf>
    <xf numFmtId="0" fontId="9" fillId="8" borderId="4" xfId="11" applyFont="1" applyFill="1" applyBorder="1" applyAlignment="1">
      <alignment vertical="center" wrapText="1"/>
    </xf>
    <xf numFmtId="0" fontId="8" fillId="0" borderId="4" xfId="11" applyFont="1" applyFill="1" applyBorder="1" applyAlignment="1">
      <alignment horizontal="right" vertical="center" wrapText="1"/>
    </xf>
    <xf numFmtId="0" fontId="9" fillId="7" borderId="4" xfId="11" applyFont="1" applyFill="1" applyBorder="1" applyAlignment="1">
      <alignment horizontal="center" vertical="center"/>
    </xf>
    <xf numFmtId="0" fontId="9" fillId="7" borderId="4" xfId="11" applyFont="1" applyFill="1" applyBorder="1" applyAlignment="1" applyProtection="1">
      <alignment horizontal="left" vertical="center" wrapText="1"/>
    </xf>
    <xf numFmtId="0" fontId="9" fillId="0" borderId="4" xfId="11" applyFont="1" applyFill="1" applyBorder="1" applyAlignment="1">
      <alignment horizontal="right"/>
    </xf>
    <xf numFmtId="0" fontId="9" fillId="0" borderId="4" xfId="11" applyFont="1" applyFill="1" applyBorder="1" applyAlignment="1">
      <alignment vertical="center" wrapText="1"/>
    </xf>
    <xf numFmtId="0" fontId="9" fillId="0" borderId="4" xfId="11" applyFont="1" applyFill="1" applyBorder="1" applyAlignment="1">
      <alignment horizontal="center" vertical="center" wrapText="1"/>
    </xf>
    <xf numFmtId="0" fontId="9" fillId="0" borderId="4" xfId="11" applyFont="1" applyFill="1" applyBorder="1" applyAlignment="1" applyProtection="1">
      <alignment horizontal="left" vertical="center" wrapText="1"/>
    </xf>
    <xf numFmtId="0" fontId="9" fillId="0" borderId="4" xfId="15" applyFont="1" applyBorder="1" applyAlignment="1">
      <alignment horizontal="center" vertical="center"/>
    </xf>
    <xf numFmtId="0" fontId="8" fillId="5" borderId="4" xfId="0" quotePrefix="1" applyFont="1" applyFill="1" applyBorder="1" applyAlignment="1">
      <alignment horizontal="left" vertical="top" wrapText="1"/>
    </xf>
    <xf numFmtId="0" fontId="8" fillId="5" borderId="4" xfId="0" applyFont="1" applyFill="1" applyBorder="1" applyAlignment="1" applyProtection="1">
      <alignment horizontal="left"/>
    </xf>
    <xf numFmtId="0" fontId="8" fillId="5" borderId="4" xfId="0" applyFont="1" applyFill="1" applyBorder="1" applyAlignment="1">
      <alignment horizontal="left" vertical="center"/>
    </xf>
    <xf numFmtId="0" fontId="9" fillId="5" borderId="4" xfId="0" applyFont="1" applyFill="1" applyBorder="1" applyAlignment="1" applyProtection="1">
      <alignment horizontal="left"/>
    </xf>
    <xf numFmtId="0" fontId="8" fillId="0" borderId="0" xfId="10" applyFont="1" applyAlignment="1"/>
    <xf numFmtId="0" fontId="8" fillId="0" borderId="0" xfId="10" applyFont="1" applyAlignment="1">
      <alignment vertical="center"/>
    </xf>
    <xf numFmtId="0" fontId="16" fillId="0" borderId="4" xfId="10" applyFont="1" applyFill="1" applyBorder="1" applyAlignment="1">
      <alignment wrapText="1"/>
    </xf>
    <xf numFmtId="0" fontId="9" fillId="0" borderId="4" xfId="10" applyFont="1" applyFill="1" applyBorder="1" applyAlignment="1">
      <alignment horizontal="left"/>
    </xf>
    <xf numFmtId="0" fontId="16" fillId="0" borderId="4" xfId="10" applyFont="1" applyFill="1" applyBorder="1"/>
    <xf numFmtId="0" fontId="30" fillId="0" borderId="4" xfId="10" applyFont="1" applyFill="1" applyBorder="1"/>
    <xf numFmtId="0" fontId="21" fillId="0" borderId="4" xfId="10" applyFont="1" applyFill="1" applyBorder="1"/>
    <xf numFmtId="0" fontId="8" fillId="0" borderId="4" xfId="10" applyFont="1" applyFill="1" applyBorder="1" applyAlignment="1">
      <alignment horizontal="left"/>
    </xf>
    <xf numFmtId="0" fontId="16" fillId="10" borderId="4" xfId="10" applyFont="1" applyFill="1" applyBorder="1"/>
    <xf numFmtId="0" fontId="11" fillId="0" borderId="0" xfId="10" applyFont="1" applyBorder="1" applyAlignment="1">
      <alignment horizontal="left"/>
    </xf>
    <xf numFmtId="0" fontId="8" fillId="0" borderId="4" xfId="10" applyFont="1" applyBorder="1" applyAlignment="1">
      <alignment horizontal="center" vertical="top"/>
    </xf>
    <xf numFmtId="0" fontId="8" fillId="0" borderId="4" xfId="10" applyFont="1" applyFill="1" applyBorder="1" applyAlignment="1">
      <alignment horizontal="left" vertical="top"/>
    </xf>
    <xf numFmtId="0" fontId="8" fillId="0" borderId="4" xfId="10" applyFont="1" applyBorder="1" applyAlignment="1">
      <alignment vertical="top"/>
    </xf>
    <xf numFmtId="0" fontId="12" fillId="0" borderId="4" xfId="10" applyFont="1" applyFill="1" applyBorder="1"/>
    <xf numFmtId="0" fontId="13" fillId="0" borderId="4" xfId="10" applyFont="1" applyBorder="1" applyAlignment="1">
      <alignment horizontal="left"/>
    </xf>
    <xf numFmtId="0" fontId="9" fillId="0" borderId="4" xfId="10" applyFont="1" applyBorder="1" applyAlignment="1">
      <alignment horizontal="left" vertical="top"/>
    </xf>
    <xf numFmtId="0" fontId="9" fillId="0" borderId="0" xfId="10" applyFont="1" applyBorder="1" applyAlignment="1">
      <alignment horizontal="left" vertical="top"/>
    </xf>
    <xf numFmtId="0" fontId="13" fillId="0" borderId="0" xfId="10" applyFont="1" applyFill="1" applyBorder="1" applyAlignment="1">
      <alignment horizontal="left"/>
    </xf>
    <xf numFmtId="0" fontId="8" fillId="0" borderId="0" xfId="0" applyFont="1" applyAlignment="1">
      <alignment horizontal="center" vertical="center"/>
    </xf>
    <xf numFmtId="0" fontId="9" fillId="9" borderId="4" xfId="12" applyFont="1" applyFill="1" applyBorder="1" applyAlignment="1">
      <alignment horizontal="center" vertical="center"/>
    </xf>
    <xf numFmtId="0" fontId="9" fillId="4" borderId="4" xfId="15" applyFont="1" applyFill="1" applyBorder="1" applyAlignment="1">
      <alignment horizontal="center" vertical="center" wrapText="1"/>
    </xf>
    <xf numFmtId="0" fontId="9" fillId="5" borderId="0" xfId="10" applyFont="1" applyFill="1" applyBorder="1" applyAlignment="1">
      <alignment horizontal="center"/>
    </xf>
    <xf numFmtId="0" fontId="8" fillId="5" borderId="0" xfId="10" applyFont="1" applyFill="1" applyBorder="1" applyAlignment="1">
      <alignment horizontal="center"/>
    </xf>
    <xf numFmtId="0" fontId="19" fillId="8" borderId="4" xfId="14" applyFont="1" applyFill="1" applyBorder="1">
      <alignment vertical="center"/>
    </xf>
    <xf numFmtId="0" fontId="19" fillId="8" borderId="4" xfId="14" applyFont="1" applyFill="1" applyBorder="1" applyAlignment="1">
      <alignment vertical="top" wrapText="1"/>
    </xf>
    <xf numFmtId="0" fontId="8" fillId="0" borderId="0" xfId="14" applyFont="1" applyAlignment="1">
      <alignment horizontal="center" vertical="center"/>
    </xf>
    <xf numFmtId="0" fontId="19" fillId="0" borderId="0" xfId="14" applyFont="1" applyAlignment="1">
      <alignment horizontal="center" vertical="center"/>
    </xf>
    <xf numFmtId="0" fontId="19" fillId="0" borderId="4" xfId="14" applyFont="1" applyBorder="1" applyAlignment="1">
      <alignment horizontal="center" vertical="center"/>
    </xf>
    <xf numFmtId="0" fontId="9" fillId="10" borderId="4" xfId="10" applyFont="1" applyFill="1" applyBorder="1"/>
    <xf numFmtId="0" fontId="9" fillId="0" borderId="0" xfId="17" applyFont="1" applyAlignment="1">
      <alignment vertical="center" wrapText="1"/>
    </xf>
    <xf numFmtId="0" fontId="9" fillId="0" borderId="0" xfId="10" applyFont="1" applyBorder="1" applyAlignment="1">
      <alignment vertical="center" wrapText="1"/>
    </xf>
    <xf numFmtId="0" fontId="9" fillId="5" borderId="0" xfId="10" applyFont="1" applyFill="1" applyBorder="1" applyAlignment="1">
      <alignment vertical="center" wrapText="1"/>
    </xf>
    <xf numFmtId="0" fontId="8" fillId="0" borderId="0" xfId="10" applyFont="1" applyAlignment="1">
      <alignment horizontal="center"/>
    </xf>
    <xf numFmtId="0" fontId="9" fillId="5" borderId="0" xfId="10" applyFont="1" applyFill="1" applyBorder="1" applyAlignment="1">
      <alignment horizontal="center" vertical="center"/>
    </xf>
    <xf numFmtId="0" fontId="8" fillId="0" borderId="0" xfId="10" applyFont="1" applyBorder="1" applyAlignment="1">
      <alignment horizontal="center"/>
    </xf>
    <xf numFmtId="0" fontId="8" fillId="0" borderId="0" xfId="15" applyFont="1" applyAlignment="1">
      <alignment horizontal="center" vertical="center"/>
    </xf>
    <xf numFmtId="0" fontId="8" fillId="0" borderId="4" xfId="15" applyFont="1" applyBorder="1" applyAlignment="1">
      <alignment vertical="center" wrapText="1"/>
    </xf>
    <xf numFmtId="0" fontId="8" fillId="0" borderId="0" xfId="14" applyFont="1" applyAlignment="1">
      <alignment vertical="center"/>
    </xf>
    <xf numFmtId="0" fontId="8" fillId="0" borderId="4" xfId="15" applyFont="1" applyBorder="1" applyAlignment="1">
      <alignment horizontal="center" vertical="center" wrapText="1"/>
    </xf>
    <xf numFmtId="0" fontId="8" fillId="5" borderId="4" xfId="10" applyFont="1" applyFill="1" applyBorder="1" applyAlignment="1" applyProtection="1">
      <alignment horizontal="left" vertical="center" wrapText="1"/>
    </xf>
    <xf numFmtId="0" fontId="9" fillId="0" borderId="4" xfId="15" applyFont="1" applyBorder="1" applyAlignment="1">
      <alignment vertical="center" wrapText="1"/>
    </xf>
    <xf numFmtId="0" fontId="8" fillId="0" borderId="4" xfId="0" applyFont="1" applyBorder="1" applyAlignment="1">
      <alignment horizontal="center" vertical="top"/>
    </xf>
    <xf numFmtId="0" fontId="33" fillId="0" borderId="4" xfId="21" applyFont="1" applyBorder="1" applyAlignment="1">
      <alignment vertical="center"/>
    </xf>
    <xf numFmtId="0" fontId="33" fillId="0" borderId="4" xfId="21" applyFont="1" applyBorder="1" applyAlignment="1">
      <alignment horizontal="center" vertical="center"/>
    </xf>
    <xf numFmtId="0" fontId="34" fillId="0" borderId="4" xfId="21" applyFont="1" applyBorder="1" applyAlignment="1">
      <alignment vertical="center"/>
    </xf>
    <xf numFmtId="0" fontId="34" fillId="0" borderId="4" xfId="21" applyFont="1" applyBorder="1" applyAlignment="1">
      <alignment horizontal="center" vertical="center"/>
    </xf>
    <xf numFmtId="0" fontId="33" fillId="0" borderId="4" xfId="21" applyFont="1" applyFill="1" applyBorder="1" applyAlignment="1">
      <alignment horizontal="center" vertical="center"/>
    </xf>
    <xf numFmtId="0" fontId="34" fillId="0" borderId="4" xfId="21" applyFont="1" applyBorder="1" applyAlignment="1">
      <alignment horizontal="center" vertical="center" wrapText="1"/>
    </xf>
    <xf numFmtId="0" fontId="34" fillId="9" borderId="4" xfId="21" applyFont="1" applyFill="1" applyBorder="1" applyAlignment="1">
      <alignment horizontal="center" vertical="center"/>
    </xf>
    <xf numFmtId="0" fontId="8" fillId="9" borderId="0" xfId="15" applyFont="1" applyFill="1">
      <alignment vertical="center"/>
    </xf>
    <xf numFmtId="0" fontId="9" fillId="0" borderId="4" xfId="0" applyFont="1" applyBorder="1"/>
    <xf numFmtId="0" fontId="9" fillId="9" borderId="4" xfId="12" applyFont="1" applyFill="1" applyBorder="1" applyAlignment="1">
      <alignment horizontal="center" vertical="center"/>
    </xf>
    <xf numFmtId="0" fontId="8" fillId="0" borderId="0" xfId="0" applyFont="1" applyAlignment="1">
      <alignment horizontal="center" vertical="center"/>
    </xf>
    <xf numFmtId="0" fontId="9" fillId="0" borderId="0" xfId="10" applyFont="1" applyBorder="1" applyAlignment="1"/>
    <xf numFmtId="0" fontId="9" fillId="0" borderId="0" xfId="10" applyFont="1" applyBorder="1" applyAlignment="1">
      <alignment vertical="top"/>
    </xf>
    <xf numFmtId="0" fontId="31" fillId="0" borderId="0" xfId="0" applyFont="1" applyAlignment="1">
      <alignment vertical="center"/>
    </xf>
    <xf numFmtId="0" fontId="8" fillId="0" borderId="0" xfId="15" applyFont="1" applyAlignment="1">
      <alignment vertical="center"/>
    </xf>
    <xf numFmtId="0" fontId="8" fillId="0" borderId="4" xfId="17" applyFont="1" applyBorder="1" applyAlignment="1">
      <alignment horizontal="center" vertical="center"/>
    </xf>
    <xf numFmtId="0" fontId="8" fillId="0" borderId="4" xfId="17" applyFont="1" applyBorder="1">
      <alignment vertical="center"/>
    </xf>
    <xf numFmtId="0" fontId="8" fillId="0" borderId="4" xfId="17" applyFont="1" applyBorder="1" applyAlignment="1">
      <alignment vertical="top" wrapText="1"/>
    </xf>
    <xf numFmtId="0" fontId="9" fillId="0" borderId="4" xfId="17" applyFont="1" applyBorder="1" applyAlignment="1">
      <alignment horizontal="center" vertical="center"/>
    </xf>
    <xf numFmtId="0" fontId="9" fillId="0" borderId="4" xfId="17" applyFont="1" applyBorder="1">
      <alignment vertical="center"/>
    </xf>
    <xf numFmtId="0" fontId="9" fillId="0" borderId="4" xfId="17" applyFont="1" applyBorder="1" applyAlignment="1">
      <alignment vertical="center" wrapText="1"/>
    </xf>
    <xf numFmtId="0" fontId="9" fillId="0" borderId="4" xfId="15" applyFont="1" applyBorder="1" applyAlignment="1">
      <alignment horizontal="center" vertical="top" wrapText="1"/>
    </xf>
    <xf numFmtId="0" fontId="9" fillId="0" borderId="4" xfId="15" applyFont="1" applyBorder="1" applyAlignment="1">
      <alignment vertical="top" wrapText="1"/>
    </xf>
    <xf numFmtId="0" fontId="8" fillId="0" borderId="4" xfId="15" applyFont="1" applyBorder="1" applyAlignment="1">
      <alignment horizontal="center" vertical="top" wrapText="1"/>
    </xf>
    <xf numFmtId="0" fontId="8" fillId="0" borderId="4" xfId="15" applyFont="1" applyBorder="1" applyAlignment="1">
      <alignment vertical="top" wrapText="1"/>
    </xf>
    <xf numFmtId="0" fontId="9" fillId="0" borderId="0" xfId="15" applyFont="1" applyBorder="1" applyAlignment="1">
      <alignment horizontal="center" vertical="top" wrapText="1"/>
    </xf>
    <xf numFmtId="0" fontId="9" fillId="0" borderId="0" xfId="15" applyFont="1" applyBorder="1" applyAlignment="1">
      <alignment vertical="top" wrapText="1"/>
    </xf>
    <xf numFmtId="0" fontId="9" fillId="0" borderId="0" xfId="15" applyFont="1" applyBorder="1">
      <alignment vertical="center"/>
    </xf>
    <xf numFmtId="0" fontId="8" fillId="0" borderId="0" xfId="15" applyFont="1" applyAlignment="1">
      <alignment horizontal="left" vertical="center"/>
    </xf>
    <xf numFmtId="0" fontId="9" fillId="4" borderId="4" xfId="15" applyFont="1" applyFill="1" applyBorder="1" applyAlignment="1">
      <alignment horizontal="center" vertical="center" wrapText="1"/>
    </xf>
    <xf numFmtId="0" fontId="9" fillId="0" borderId="0" xfId="17" applyFont="1" applyAlignment="1">
      <alignment horizontal="center" vertical="center"/>
    </xf>
    <xf numFmtId="0" fontId="9" fillId="0" borderId="0" xfId="10" applyFont="1" applyBorder="1" applyAlignment="1">
      <alignment horizontal="center" vertical="top"/>
    </xf>
    <xf numFmtId="0" fontId="9" fillId="0" borderId="0" xfId="10" applyFont="1" applyBorder="1" applyAlignment="1">
      <alignment horizontal="center"/>
    </xf>
    <xf numFmtId="0" fontId="9" fillId="0" borderId="0" xfId="15" applyFont="1" applyAlignment="1">
      <alignment vertical="center"/>
    </xf>
    <xf numFmtId="0" fontId="8" fillId="0" borderId="4" xfId="0" applyFont="1" applyBorder="1" applyAlignment="1">
      <alignment vertical="top" wrapText="1"/>
    </xf>
    <xf numFmtId="0" fontId="9" fillId="0" borderId="0" xfId="15" applyFont="1" applyAlignment="1">
      <alignment vertical="center" wrapText="1"/>
    </xf>
    <xf numFmtId="0" fontId="9" fillId="0" borderId="0" xfId="10" applyFont="1" applyBorder="1" applyAlignment="1">
      <alignment vertical="top" wrapText="1"/>
    </xf>
    <xf numFmtId="0" fontId="9" fillId="0" borderId="0" xfId="10" applyFont="1" applyBorder="1" applyAlignment="1">
      <alignment wrapText="1"/>
    </xf>
    <xf numFmtId="0" fontId="9" fillId="0" borderId="0" xfId="10" applyFont="1" applyBorder="1" applyAlignment="1">
      <alignment horizontal="center" wrapText="1"/>
    </xf>
    <xf numFmtId="0" fontId="8" fillId="0" borderId="0" xfId="15" applyFont="1" applyAlignment="1">
      <alignment vertical="center" wrapText="1"/>
    </xf>
    <xf numFmtId="0" fontId="8" fillId="0" borderId="0" xfId="10" applyFont="1" applyBorder="1" applyAlignment="1">
      <alignment vertical="center"/>
    </xf>
    <xf numFmtId="0" fontId="8" fillId="0" borderId="4" xfId="0" applyFont="1" applyFill="1" applyBorder="1" applyAlignment="1" applyProtection="1">
      <alignment horizontal="center" vertical="center"/>
    </xf>
    <xf numFmtId="0" fontId="9" fillId="0" borderId="0" xfId="11" applyFont="1" applyFill="1" applyBorder="1" applyAlignment="1">
      <alignment wrapText="1"/>
    </xf>
    <xf numFmtId="0" fontId="8" fillId="0" borderId="0" xfId="11" applyFont="1" applyFill="1" applyBorder="1" applyAlignment="1"/>
    <xf numFmtId="0" fontId="8" fillId="0" borderId="4" xfId="11" applyFont="1" applyFill="1" applyBorder="1" applyAlignment="1">
      <alignment vertical="center" wrapText="1"/>
    </xf>
    <xf numFmtId="0" fontId="8" fillId="0" borderId="4" xfId="10" applyFont="1" applyBorder="1" applyAlignment="1">
      <alignment vertical="top" wrapText="1"/>
    </xf>
    <xf numFmtId="0" fontId="9" fillId="0" borderId="4" xfId="10" applyFont="1" applyBorder="1" applyAlignment="1">
      <alignment horizontal="center" vertical="top"/>
    </xf>
    <xf numFmtId="0" fontId="9" fillId="0" borderId="4" xfId="10" applyFont="1" applyBorder="1" applyAlignment="1">
      <alignment vertical="top" wrapText="1"/>
    </xf>
    <xf numFmtId="0" fontId="8" fillId="4" borderId="4" xfId="10" applyFont="1" applyFill="1" applyBorder="1" applyAlignment="1">
      <alignment horizontal="center"/>
    </xf>
    <xf numFmtId="0" fontId="9" fillId="4" borderId="4" xfId="10" applyFont="1" applyFill="1" applyBorder="1"/>
    <xf numFmtId="0" fontId="8" fillId="0" borderId="0" xfId="0" applyFont="1" applyAlignment="1">
      <alignment vertical="center"/>
    </xf>
    <xf numFmtId="0" fontId="9" fillId="0" borderId="0" xfId="0" applyFont="1" applyAlignment="1">
      <alignment horizontal="right" vertical="center"/>
    </xf>
    <xf numFmtId="0" fontId="9" fillId="5" borderId="0" xfId="10" applyFont="1" applyFill="1" applyBorder="1" applyAlignment="1">
      <alignment vertical="center"/>
    </xf>
    <xf numFmtId="0" fontId="9" fillId="5" borderId="0" xfId="10" applyFont="1" applyFill="1" applyBorder="1" applyAlignment="1" applyProtection="1">
      <alignment horizontal="left"/>
    </xf>
    <xf numFmtId="0" fontId="8" fillId="0" borderId="0" xfId="15" applyFont="1" applyBorder="1" applyAlignment="1">
      <alignment horizontal="center" vertical="center"/>
    </xf>
    <xf numFmtId="0" fontId="8" fillId="5" borderId="0" xfId="10" quotePrefix="1" applyFont="1" applyFill="1" applyBorder="1" applyAlignment="1">
      <alignment horizontal="left" vertical="top" wrapText="1"/>
    </xf>
    <xf numFmtId="0" fontId="8" fillId="0" borderId="0" xfId="15" applyFont="1" applyBorder="1">
      <alignment vertical="center"/>
    </xf>
    <xf numFmtId="0" fontId="8" fillId="5" borderId="4" xfId="10" applyFont="1" applyFill="1" applyBorder="1" applyAlignment="1">
      <alignment horizontal="center" vertical="center"/>
    </xf>
    <xf numFmtId="0" fontId="9" fillId="5" borderId="4" xfId="10" applyFont="1" applyFill="1" applyBorder="1" applyAlignment="1" applyProtection="1">
      <alignment vertical="top" wrapText="1"/>
    </xf>
    <xf numFmtId="0" fontId="9" fillId="0" borderId="0" xfId="15" applyFont="1" applyFill="1" applyBorder="1" applyAlignment="1">
      <alignment vertical="center" wrapText="1"/>
    </xf>
    <xf numFmtId="171" fontId="8" fillId="0" borderId="0" xfId="10" applyNumberFormat="1" applyFont="1" applyFill="1" applyBorder="1" applyProtection="1"/>
    <xf numFmtId="0" fontId="8" fillId="5" borderId="0" xfId="10" applyFont="1" applyFill="1" applyBorder="1" applyAlignment="1">
      <alignment vertical="center"/>
    </xf>
    <xf numFmtId="0" fontId="8" fillId="0" borderId="0" xfId="10" applyFont="1" applyAlignment="1">
      <alignment horizontal="left" vertical="center" wrapText="1"/>
    </xf>
    <xf numFmtId="0" fontId="8" fillId="0" borderId="0" xfId="17" applyFont="1" applyAlignment="1">
      <alignment vertical="center"/>
    </xf>
    <xf numFmtId="0" fontId="9" fillId="0" borderId="0" xfId="10" applyFont="1" applyBorder="1" applyAlignment="1">
      <alignment horizontal="center" vertical="top" wrapText="1"/>
    </xf>
    <xf numFmtId="0" fontId="34" fillId="0" borderId="4" xfId="21" applyFont="1" applyBorder="1" applyAlignment="1">
      <alignment vertical="center" wrapText="1"/>
    </xf>
    <xf numFmtId="0" fontId="33" fillId="0" borderId="4" xfId="21" applyFont="1" applyBorder="1" applyAlignment="1">
      <alignment vertical="center" wrapText="1"/>
    </xf>
    <xf numFmtId="0" fontId="34" fillId="9" borderId="4" xfId="21" applyFont="1" applyFill="1" applyBorder="1" applyAlignment="1">
      <alignment horizontal="left" vertical="center" wrapText="1"/>
    </xf>
    <xf numFmtId="0" fontId="34" fillId="0" borderId="4" xfId="21" applyFont="1" applyBorder="1" applyAlignment="1">
      <alignment horizontal="left" vertical="center" wrapText="1"/>
    </xf>
    <xf numFmtId="0" fontId="8" fillId="0" borderId="0" xfId="24" applyFont="1" applyBorder="1"/>
    <xf numFmtId="0" fontId="8" fillId="0" borderId="15" xfId="24" applyFont="1" applyBorder="1"/>
    <xf numFmtId="0" fontId="8" fillId="0" borderId="0" xfId="25" applyFont="1" applyAlignment="1">
      <alignment vertical="center"/>
    </xf>
    <xf numFmtId="0" fontId="9" fillId="0" borderId="0" xfId="26" applyFont="1" applyAlignment="1">
      <alignment horizontal="center" vertical="center"/>
    </xf>
    <xf numFmtId="0" fontId="8" fillId="0" borderId="0" xfId="25" applyFont="1" applyAlignment="1">
      <alignment vertical="center" wrapText="1"/>
    </xf>
    <xf numFmtId="0" fontId="8" fillId="0" borderId="16" xfId="24" applyFont="1" applyBorder="1"/>
    <xf numFmtId="0" fontId="9" fillId="4" borderId="4" xfId="24" applyFont="1" applyFill="1" applyBorder="1" applyAlignment="1">
      <alignment horizontal="justify" vertical="top" wrapText="1"/>
    </xf>
    <xf numFmtId="0" fontId="9" fillId="4" borderId="4" xfId="24" applyFont="1" applyFill="1" applyBorder="1" applyAlignment="1">
      <alignment vertical="top" wrapText="1"/>
    </xf>
    <xf numFmtId="0" fontId="8" fillId="0" borderId="0" xfId="24" applyFont="1" applyBorder="1" applyAlignment="1">
      <alignment vertical="top" wrapText="1"/>
    </xf>
    <xf numFmtId="0" fontId="8" fillId="0" borderId="4" xfId="25" applyFont="1" applyBorder="1" applyAlignment="1">
      <alignment horizontal="left" vertical="center" wrapText="1"/>
    </xf>
    <xf numFmtId="173" fontId="8" fillId="0" borderId="4" xfId="25" applyNumberFormat="1" applyFont="1" applyBorder="1" applyAlignment="1">
      <alignment horizontal="center" vertical="center" wrapText="1"/>
    </xf>
    <xf numFmtId="0" fontId="8" fillId="0" borderId="4" xfId="25" applyFont="1" applyFill="1" applyBorder="1" applyAlignment="1">
      <alignment horizontal="left" vertical="center" wrapText="1"/>
    </xf>
    <xf numFmtId="0" fontId="8" fillId="0" borderId="0" xfId="25" applyFont="1" applyBorder="1" applyAlignment="1">
      <alignment horizontal="left" vertical="center" wrapText="1"/>
    </xf>
    <xf numFmtId="0" fontId="8" fillId="0" borderId="0" xfId="25" applyFont="1" applyBorder="1" applyAlignment="1">
      <alignment horizontal="center" vertical="center" wrapText="1"/>
    </xf>
    <xf numFmtId="2" fontId="8" fillId="0" borderId="0" xfId="25" applyNumberFormat="1" applyFont="1" applyBorder="1" applyAlignment="1">
      <alignment horizontal="center" vertical="center" wrapText="1"/>
    </xf>
    <xf numFmtId="0" fontId="8" fillId="0" borderId="0" xfId="25" applyFont="1" applyFill="1" applyBorder="1" applyAlignment="1">
      <alignment horizontal="center" vertical="center" wrapText="1"/>
    </xf>
    <xf numFmtId="14" fontId="8" fillId="0" borderId="0" xfId="24" applyNumberFormat="1" applyFont="1" applyBorder="1"/>
    <xf numFmtId="14" fontId="8" fillId="0" borderId="0" xfId="25" applyNumberFormat="1" applyFont="1" applyBorder="1" applyAlignment="1">
      <alignment horizontal="center" vertical="center" wrapText="1"/>
    </xf>
    <xf numFmtId="2" fontId="8" fillId="0" borderId="0" xfId="24" applyNumberFormat="1" applyFont="1" applyBorder="1"/>
    <xf numFmtId="0" fontId="8" fillId="0" borderId="0" xfId="24" applyFont="1" applyBorder="1" applyAlignment="1">
      <alignment vertical="top"/>
    </xf>
    <xf numFmtId="0" fontId="8" fillId="0" borderId="0" xfId="25" applyFont="1" applyBorder="1"/>
    <xf numFmtId="0" fontId="8" fillId="0" borderId="0" xfId="25" applyFont="1" applyBorder="1" applyAlignment="1">
      <alignment horizontal="center" vertical="center"/>
    </xf>
    <xf numFmtId="0" fontId="8" fillId="0" borderId="0" xfId="24" applyFont="1" applyFill="1" applyBorder="1"/>
    <xf numFmtId="0" fontId="8" fillId="0" borderId="0" xfId="25" applyFont="1" applyBorder="1" applyAlignment="1">
      <alignment vertical="center"/>
    </xf>
    <xf numFmtId="0" fontId="8" fillId="0" borderId="0" xfId="24" applyFont="1" applyFill="1" applyBorder="1" applyAlignment="1">
      <alignment horizontal="center"/>
    </xf>
    <xf numFmtId="0" fontId="8" fillId="0" borderId="0" xfId="24" applyFont="1" applyBorder="1" applyAlignment="1">
      <alignment horizontal="center"/>
    </xf>
    <xf numFmtId="0" fontId="8" fillId="0" borderId="0" xfId="24" applyFont="1" applyFill="1" applyBorder="1" applyAlignment="1">
      <alignment horizontal="center" vertical="center"/>
    </xf>
    <xf numFmtId="0" fontId="8" fillId="0" borderId="0" xfId="24" applyFont="1" applyBorder="1" applyAlignment="1">
      <alignment horizontal="center" vertical="center"/>
    </xf>
    <xf numFmtId="0" fontId="8" fillId="0" borderId="0" xfId="24" applyFont="1" applyFill="1" applyBorder="1" applyAlignment="1">
      <alignment horizontal="center" vertical="center" wrapText="1"/>
    </xf>
    <xf numFmtId="0" fontId="8" fillId="0" borderId="0" xfId="24" applyFont="1" applyBorder="1" applyAlignment="1">
      <alignment horizontal="center" vertical="center" wrapText="1"/>
    </xf>
    <xf numFmtId="0" fontId="9" fillId="0" borderId="0" xfId="24" applyFont="1" applyFill="1" applyBorder="1"/>
    <xf numFmtId="0" fontId="9" fillId="0" borderId="0" xfId="24" applyFont="1" applyBorder="1"/>
    <xf numFmtId="0" fontId="8" fillId="0" borderId="0" xfId="24" applyFont="1" applyBorder="1" applyAlignment="1">
      <alignment vertical="center"/>
    </xf>
    <xf numFmtId="0" fontId="8" fillId="0" borderId="0" xfId="24" applyFont="1" applyBorder="1" applyAlignment="1">
      <alignment vertical="center" wrapText="1"/>
    </xf>
    <xf numFmtId="0" fontId="8" fillId="0" borderId="0" xfId="24" applyFont="1" applyBorder="1" applyAlignment="1">
      <alignment wrapText="1"/>
    </xf>
    <xf numFmtId="0" fontId="8" fillId="0" borderId="15" xfId="25" applyFont="1" applyBorder="1"/>
    <xf numFmtId="0" fontId="9" fillId="4" borderId="4" xfId="25" applyFont="1" applyFill="1" applyBorder="1" applyAlignment="1">
      <alignment horizontal="center"/>
    </xf>
    <xf numFmtId="0" fontId="9" fillId="0" borderId="4" xfId="25" quotePrefix="1" applyFont="1" applyFill="1" applyBorder="1" applyAlignment="1">
      <alignment horizontal="center"/>
    </xf>
    <xf numFmtId="0" fontId="8" fillId="0" borderId="4" xfId="25" applyFont="1" applyFill="1" applyBorder="1" applyAlignment="1">
      <alignment vertical="top" wrapText="1"/>
    </xf>
    <xf numFmtId="0" fontId="8" fillId="0" borderId="4" xfId="25" applyFont="1" applyFill="1" applyBorder="1" applyAlignment="1">
      <alignment horizontal="center" vertical="top" wrapText="1"/>
    </xf>
    <xf numFmtId="0" fontId="8" fillId="0" borderId="4" xfId="25" applyFont="1" applyFill="1" applyBorder="1"/>
    <xf numFmtId="0" fontId="8" fillId="0" borderId="4" xfId="25" applyFont="1" applyFill="1" applyBorder="1" applyAlignment="1">
      <alignment horizontal="center"/>
    </xf>
    <xf numFmtId="2" fontId="8" fillId="0" borderId="4" xfId="25" applyNumberFormat="1" applyFont="1" applyFill="1" applyBorder="1" applyAlignment="1">
      <alignment horizontal="center"/>
    </xf>
    <xf numFmtId="0" fontId="8" fillId="0" borderId="4" xfId="25" applyFont="1" applyFill="1" applyBorder="1" applyAlignment="1">
      <alignment wrapText="1"/>
    </xf>
    <xf numFmtId="0" fontId="8" fillId="0" borderId="4" xfId="25" applyFont="1" applyFill="1" applyBorder="1" applyAlignment="1">
      <alignment vertical="center"/>
    </xf>
    <xf numFmtId="0" fontId="8" fillId="0" borderId="4" xfId="25" applyFont="1" applyFill="1" applyBorder="1" applyAlignment="1">
      <alignment horizontal="center" wrapText="1"/>
    </xf>
    <xf numFmtId="15" fontId="8" fillId="0" borderId="4" xfId="25" applyNumberFormat="1" applyFont="1" applyFill="1" applyBorder="1" applyAlignment="1">
      <alignment horizontal="center" wrapText="1"/>
    </xf>
    <xf numFmtId="0" fontId="8" fillId="0" borderId="0" xfId="25" applyFont="1" applyFill="1" applyBorder="1"/>
    <xf numFmtId="0" fontId="9" fillId="0" borderId="0" xfId="26" applyFont="1" applyAlignment="1">
      <alignment vertical="center"/>
    </xf>
    <xf numFmtId="0" fontId="9" fillId="0" borderId="0" xfId="24" applyFont="1" applyBorder="1" applyAlignment="1">
      <alignment vertical="top"/>
    </xf>
    <xf numFmtId="0" fontId="9" fillId="0" borderId="0" xfId="24" applyFont="1" applyBorder="1" applyAlignment="1">
      <alignment horizontal="center" vertical="top"/>
    </xf>
    <xf numFmtId="0" fontId="9" fillId="4" borderId="4" xfId="24" applyFont="1" applyFill="1" applyBorder="1" applyAlignment="1">
      <alignment horizontal="center" vertical="top" wrapText="1"/>
    </xf>
    <xf numFmtId="0" fontId="8" fillId="0" borderId="4" xfId="24" applyFont="1" applyBorder="1"/>
    <xf numFmtId="0" fontId="9" fillId="0" borderId="4" xfId="24" applyFont="1" applyBorder="1" applyAlignment="1">
      <alignment horizontal="center" vertical="top" wrapText="1"/>
    </xf>
    <xf numFmtId="0" fontId="9" fillId="0" borderId="4" xfId="24" applyFont="1" applyBorder="1" applyAlignment="1">
      <alignment horizontal="left" vertical="top"/>
    </xf>
    <xf numFmtId="169" fontId="8" fillId="0" borderId="4" xfId="32" applyNumberFormat="1" applyFont="1" applyBorder="1"/>
    <xf numFmtId="0" fontId="8" fillId="0" borderId="4" xfId="24" applyFont="1" applyBorder="1" applyAlignment="1">
      <alignment wrapText="1"/>
    </xf>
    <xf numFmtId="0" fontId="9" fillId="0" borderId="21" xfId="24" applyFont="1" applyBorder="1" applyAlignment="1">
      <alignment horizontal="center" vertical="top" wrapText="1"/>
    </xf>
    <xf numFmtId="0" fontId="9" fillId="0" borderId="6" xfId="24" applyFont="1" applyBorder="1" applyAlignment="1">
      <alignment horizontal="left" vertical="top"/>
    </xf>
    <xf numFmtId="0" fontId="8" fillId="0" borderId="6" xfId="24" applyFont="1" applyBorder="1"/>
    <xf numFmtId="169" fontId="8" fillId="0" borderId="6" xfId="32" applyNumberFormat="1" applyFont="1" applyBorder="1"/>
    <xf numFmtId="0" fontId="8" fillId="0" borderId="6" xfId="24" applyFont="1" applyBorder="1" applyAlignment="1">
      <alignment wrapText="1"/>
    </xf>
    <xf numFmtId="0" fontId="9" fillId="8" borderId="6" xfId="24" applyFont="1" applyFill="1" applyBorder="1" applyAlignment="1">
      <alignment horizontal="left" vertical="top"/>
    </xf>
    <xf numFmtId="0" fontId="9" fillId="0" borderId="18" xfId="24" applyFont="1" applyBorder="1" applyAlignment="1">
      <alignment horizontal="center" vertical="top" wrapText="1"/>
    </xf>
    <xf numFmtId="2" fontId="9" fillId="0" borderId="19" xfId="25" quotePrefix="1" applyNumberFormat="1" applyFont="1" applyBorder="1" applyAlignment="1">
      <alignment horizontal="center" vertical="center" wrapText="1"/>
    </xf>
    <xf numFmtId="0" fontId="9" fillId="0" borderId="19" xfId="24" applyFont="1" applyBorder="1"/>
    <xf numFmtId="169" fontId="9" fillId="0" borderId="19" xfId="32" applyNumberFormat="1" applyFont="1" applyFill="1" applyBorder="1"/>
    <xf numFmtId="0" fontId="9" fillId="0" borderId="19" xfId="24" applyFont="1" applyBorder="1" applyAlignment="1">
      <alignment wrapText="1"/>
    </xf>
    <xf numFmtId="169" fontId="9" fillId="0" borderId="19" xfId="32" applyNumberFormat="1" applyFont="1" applyBorder="1"/>
    <xf numFmtId="169" fontId="8" fillId="0" borderId="0" xfId="32" applyNumberFormat="1" applyFont="1" applyBorder="1"/>
    <xf numFmtId="0" fontId="8" fillId="0" borderId="15" xfId="39" applyFont="1" applyBorder="1"/>
    <xf numFmtId="0" fontId="8" fillId="0" borderId="0" xfId="39" applyFont="1" applyBorder="1"/>
    <xf numFmtId="0" fontId="9" fillId="0" borderId="0" xfId="14" applyFont="1" applyAlignment="1">
      <alignment vertical="center"/>
    </xf>
    <xf numFmtId="0" fontId="9" fillId="0" borderId="0" xfId="39" applyFont="1" applyBorder="1" applyAlignment="1">
      <alignment vertical="top"/>
    </xf>
    <xf numFmtId="0" fontId="9" fillId="0" borderId="0" xfId="39" applyFont="1" applyBorder="1" applyAlignment="1">
      <alignment horizontal="center" vertical="center"/>
    </xf>
    <xf numFmtId="0" fontId="9" fillId="0" borderId="0" xfId="39" applyFont="1" applyBorder="1" applyAlignment="1">
      <alignment horizontal="right"/>
    </xf>
    <xf numFmtId="0" fontId="9" fillId="4" borderId="4" xfId="39" applyFont="1" applyFill="1" applyBorder="1" applyAlignment="1">
      <alignment horizontal="center" vertical="top" wrapText="1"/>
    </xf>
    <xf numFmtId="0" fontId="8" fillId="0" borderId="0" xfId="39" applyFont="1" applyBorder="1" applyAlignment="1">
      <alignment horizontal="center"/>
    </xf>
    <xf numFmtId="0" fontId="8" fillId="0" borderId="4" xfId="39" applyFont="1" applyFill="1" applyBorder="1"/>
    <xf numFmtId="0" fontId="8" fillId="0" borderId="4" xfId="39" applyFont="1" applyFill="1" applyBorder="1" applyAlignment="1">
      <alignment horizontal="left" vertical="top" wrapText="1"/>
    </xf>
    <xf numFmtId="169" fontId="8" fillId="0" borderId="4" xfId="55" applyNumberFormat="1" applyFont="1" applyFill="1" applyBorder="1"/>
    <xf numFmtId="0" fontId="8" fillId="0" borderId="4" xfId="39" applyFont="1" applyFill="1" applyBorder="1" applyAlignment="1">
      <alignment horizontal="left"/>
    </xf>
    <xf numFmtId="0" fontId="9" fillId="0" borderId="4" xfId="39" applyFont="1" applyFill="1" applyBorder="1"/>
    <xf numFmtId="169" fontId="9" fillId="0" borderId="4" xfId="55" applyNumberFormat="1" applyFont="1" applyFill="1" applyBorder="1"/>
    <xf numFmtId="0" fontId="9" fillId="0" borderId="4" xfId="39" applyFont="1" applyFill="1" applyBorder="1" applyAlignment="1">
      <alignment horizontal="left" vertical="top" wrapText="1"/>
    </xf>
    <xf numFmtId="0" fontId="8" fillId="0" borderId="0" xfId="39" applyFont="1" applyFill="1" applyBorder="1"/>
    <xf numFmtId="2" fontId="8" fillId="0" borderId="0" xfId="39" applyNumberFormat="1" applyFont="1" applyFill="1" applyBorder="1"/>
    <xf numFmtId="169" fontId="8" fillId="0" borderId="0" xfId="39" applyNumberFormat="1" applyFont="1" applyBorder="1"/>
    <xf numFmtId="10" fontId="8" fillId="0" borderId="0" xfId="29" applyNumberFormat="1" applyFont="1" applyBorder="1"/>
    <xf numFmtId="0" fontId="8" fillId="8" borderId="15" xfId="39" applyFont="1" applyFill="1" applyBorder="1"/>
    <xf numFmtId="0" fontId="8" fillId="8" borderId="0" xfId="39" applyFont="1" applyFill="1" applyBorder="1"/>
    <xf numFmtId="0" fontId="9" fillId="8" borderId="0" xfId="45" applyFont="1" applyFill="1" applyAlignment="1">
      <alignment vertical="center"/>
    </xf>
    <xf numFmtId="0" fontId="31" fillId="8" borderId="0" xfId="39" applyFont="1" applyFill="1" applyAlignment="1">
      <alignment vertical="center"/>
    </xf>
    <xf numFmtId="0" fontId="35" fillId="8" borderId="0" xfId="39" applyFont="1" applyFill="1" applyAlignment="1">
      <alignment vertical="center"/>
    </xf>
    <xf numFmtId="0" fontId="31" fillId="8" borderId="0" xfId="39" applyFont="1" applyFill="1" applyAlignment="1">
      <alignment horizontal="center" vertical="center"/>
    </xf>
    <xf numFmtId="0" fontId="31" fillId="8" borderId="0" xfId="39" applyFont="1" applyFill="1" applyAlignment="1"/>
    <xf numFmtId="0" fontId="9" fillId="8" borderId="0" xfId="24" applyFont="1" applyFill="1" applyBorder="1" applyAlignment="1">
      <alignment horizontal="center" vertical="top"/>
    </xf>
    <xf numFmtId="0" fontId="9" fillId="8" borderId="0" xfId="45" applyFont="1" applyFill="1" applyAlignment="1">
      <alignment horizontal="center" vertical="center"/>
    </xf>
    <xf numFmtId="0" fontId="9" fillId="9" borderId="4" xfId="39" applyFont="1" applyFill="1" applyBorder="1"/>
    <xf numFmtId="0" fontId="31" fillId="9" borderId="4" xfId="39" applyFont="1" applyFill="1" applyBorder="1"/>
    <xf numFmtId="0" fontId="31" fillId="8" borderId="0" xfId="39" applyFont="1" applyFill="1"/>
    <xf numFmtId="0" fontId="9" fillId="9" borderId="4" xfId="39" applyFont="1" applyFill="1" applyBorder="1" applyAlignment="1">
      <alignment vertical="top" wrapText="1"/>
    </xf>
    <xf numFmtId="0" fontId="9" fillId="9" borderId="4" xfId="39" applyFont="1" applyFill="1" applyBorder="1" applyAlignment="1">
      <alignment horizontal="center" vertical="top" wrapText="1"/>
    </xf>
    <xf numFmtId="0" fontId="8" fillId="9" borderId="4" xfId="39" applyFont="1" applyFill="1" applyBorder="1"/>
    <xf numFmtId="0" fontId="8" fillId="8" borderId="4" xfId="39" applyFont="1" applyFill="1" applyBorder="1"/>
    <xf numFmtId="0" fontId="8" fillId="8" borderId="4" xfId="39" applyFont="1" applyFill="1" applyBorder="1" applyAlignment="1">
      <alignment horizontal="right"/>
    </xf>
    <xf numFmtId="0" fontId="9" fillId="8" borderId="4" xfId="39" applyFont="1" applyFill="1" applyBorder="1"/>
    <xf numFmtId="2" fontId="8" fillId="8" borderId="4" xfId="39" applyNumberFormat="1" applyFont="1" applyFill="1" applyBorder="1"/>
    <xf numFmtId="169" fontId="8" fillId="8" borderId="4" xfId="56" applyNumberFormat="1" applyFont="1" applyFill="1" applyBorder="1"/>
    <xf numFmtId="2" fontId="8" fillId="0" borderId="4" xfId="39" applyNumberFormat="1" applyFont="1" applyBorder="1"/>
    <xf numFmtId="169" fontId="8" fillId="0" borderId="4" xfId="56" applyNumberFormat="1" applyFont="1" applyFill="1" applyBorder="1"/>
    <xf numFmtId="2" fontId="31" fillId="8" borderId="0" xfId="39" applyNumberFormat="1" applyFont="1" applyFill="1"/>
    <xf numFmtId="2" fontId="9" fillId="8" borderId="4" xfId="39" applyNumberFormat="1" applyFont="1" applyFill="1" applyBorder="1"/>
    <xf numFmtId="169" fontId="9" fillId="8" borderId="4" xfId="56" applyNumberFormat="1" applyFont="1" applyFill="1" applyBorder="1"/>
    <xf numFmtId="0" fontId="35" fillId="8" borderId="0" xfId="39" applyFont="1" applyFill="1"/>
    <xf numFmtId="0" fontId="9" fillId="8" borderId="0" xfId="39" applyFont="1" applyFill="1" applyBorder="1"/>
    <xf numFmtId="169" fontId="8" fillId="0" borderId="4" xfId="56" applyNumberFormat="1" applyFont="1" applyBorder="1"/>
    <xf numFmtId="169" fontId="8" fillId="8" borderId="4" xfId="56" applyNumberFormat="1" applyFont="1" applyFill="1" applyBorder="1" applyAlignment="1">
      <alignment horizontal="right"/>
    </xf>
    <xf numFmtId="2" fontId="8" fillId="8" borderId="0" xfId="39" applyNumberFormat="1" applyFont="1" applyFill="1" applyBorder="1"/>
    <xf numFmtId="0" fontId="14" fillId="12" borderId="4" xfId="26" applyFont="1" applyFill="1" applyBorder="1">
      <alignment vertical="center"/>
    </xf>
    <xf numFmtId="0" fontId="19" fillId="0" borderId="4" xfId="26" applyFont="1" applyBorder="1" applyAlignment="1">
      <alignment horizontal="center" vertical="center"/>
    </xf>
    <xf numFmtId="0" fontId="19" fillId="0" borderId="4" xfId="26" applyFont="1" applyBorder="1">
      <alignment vertical="center"/>
    </xf>
    <xf numFmtId="0" fontId="8" fillId="0" borderId="0" xfId="26" applyFont="1">
      <alignment vertical="center"/>
    </xf>
    <xf numFmtId="0" fontId="8" fillId="0" borderId="0" xfId="26" applyFont="1" applyAlignment="1">
      <alignment horizontal="center" vertical="center"/>
    </xf>
    <xf numFmtId="0" fontId="9" fillId="0" borderId="0" xfId="26" applyFont="1">
      <alignment vertical="center"/>
    </xf>
    <xf numFmtId="0" fontId="9" fillId="9" borderId="4" xfId="12" applyFont="1" applyFill="1" applyBorder="1" applyAlignment="1">
      <alignment horizontal="center" vertical="center"/>
    </xf>
    <xf numFmtId="0" fontId="19" fillId="12" borderId="4" xfId="14" applyFont="1" applyFill="1" applyBorder="1" applyAlignment="1">
      <alignment horizontal="center" vertical="center"/>
    </xf>
    <xf numFmtId="0" fontId="9" fillId="0" borderId="0" xfId="39" applyFont="1" applyBorder="1" applyAlignment="1">
      <alignment horizontal="left"/>
    </xf>
    <xf numFmtId="0" fontId="9" fillId="0" borderId="0" xfId="39" applyFont="1" applyBorder="1" applyAlignment="1">
      <alignment vertical="center"/>
    </xf>
    <xf numFmtId="0" fontId="9" fillId="0" borderId="0" xfId="26" applyFont="1" applyBorder="1">
      <alignment vertical="center"/>
    </xf>
    <xf numFmtId="0" fontId="8" fillId="0" borderId="4" xfId="39" applyFont="1" applyFill="1" applyBorder="1" applyAlignment="1" applyProtection="1">
      <alignment horizontal="center" vertical="center"/>
    </xf>
    <xf numFmtId="0" fontId="8" fillId="0" borderId="4" xfId="39" applyFont="1" applyBorder="1" applyAlignment="1">
      <alignment vertical="center"/>
    </xf>
    <xf numFmtId="0" fontId="8" fillId="0" borderId="4" xfId="39" applyFont="1" applyFill="1" applyBorder="1" applyAlignment="1">
      <alignment vertical="center"/>
    </xf>
    <xf numFmtId="0" fontId="8" fillId="0" borderId="0" xfId="39" applyFont="1" applyBorder="1" applyAlignment="1">
      <alignment vertical="center"/>
    </xf>
    <xf numFmtId="0" fontId="8" fillId="0" borderId="4" xfId="39" applyFont="1" applyFill="1" applyBorder="1" applyAlignment="1" applyProtection="1">
      <alignment horizontal="left" vertical="center"/>
    </xf>
    <xf numFmtId="0" fontId="8" fillId="0" borderId="0" xfId="39" applyFont="1" applyFill="1" applyBorder="1" applyAlignment="1">
      <alignment vertical="center"/>
    </xf>
    <xf numFmtId="0" fontId="8" fillId="0" borderId="0" xfId="39" applyFont="1" applyFill="1" applyBorder="1" applyAlignment="1" applyProtection="1">
      <alignment horizontal="center" vertical="center"/>
    </xf>
    <xf numFmtId="0" fontId="9" fillId="0" borderId="0" xfId="39" applyFont="1" applyFill="1" applyBorder="1" applyAlignment="1" applyProtection="1">
      <alignment horizontal="left" vertical="center" wrapText="1"/>
    </xf>
    <xf numFmtId="0" fontId="9" fillId="0" borderId="0" xfId="39" applyFont="1" applyFill="1" applyBorder="1" applyAlignment="1" applyProtection="1">
      <alignment horizontal="center" vertical="center" wrapText="1"/>
    </xf>
    <xf numFmtId="0" fontId="9" fillId="0" borderId="0" xfId="39" applyFont="1" applyFill="1" applyBorder="1" applyAlignment="1" applyProtection="1">
      <alignment horizontal="left" vertical="center"/>
    </xf>
    <xf numFmtId="0" fontId="8" fillId="0" borderId="0" xfId="39" applyFont="1"/>
    <xf numFmtId="0" fontId="9" fillId="4" borderId="4" xfId="15" applyFont="1" applyFill="1" applyBorder="1" applyAlignment="1">
      <alignment horizontal="center" vertical="center" wrapText="1"/>
    </xf>
    <xf numFmtId="0" fontId="19" fillId="8" borderId="4" xfId="14" applyFont="1" applyFill="1" applyBorder="1" applyAlignment="1">
      <alignment horizontal="left" vertical="center"/>
    </xf>
    <xf numFmtId="0" fontId="19" fillId="12" borderId="4" xfId="26" applyFont="1" applyFill="1" applyBorder="1" applyAlignment="1">
      <alignment horizontal="left" vertical="center"/>
    </xf>
    <xf numFmtId="0" fontId="19" fillId="0" borderId="4" xfId="26" applyFont="1" applyFill="1" applyBorder="1" applyAlignment="1">
      <alignment horizontal="left" vertical="center"/>
    </xf>
    <xf numFmtId="0" fontId="9" fillId="8" borderId="0" xfId="10" applyFont="1" applyFill="1" applyBorder="1" applyAlignment="1">
      <alignment horizontal="center"/>
    </xf>
    <xf numFmtId="0" fontId="9" fillId="4" borderId="4" xfId="15" applyFont="1" applyFill="1" applyBorder="1" applyAlignment="1">
      <alignment horizontal="center" vertical="center" wrapText="1"/>
    </xf>
    <xf numFmtId="0" fontId="9" fillId="4" borderId="4" xfId="15" applyFont="1" applyFill="1" applyBorder="1" applyAlignment="1">
      <alignment horizontal="center" vertical="center"/>
    </xf>
    <xf numFmtId="0" fontId="8" fillId="0" borderId="0" xfId="0" applyFont="1" applyAlignment="1">
      <alignment horizontal="center" vertical="center"/>
    </xf>
    <xf numFmtId="0" fontId="9" fillId="0" borderId="0" xfId="0" applyFont="1" applyBorder="1" applyAlignment="1">
      <alignment horizontal="center" vertical="center"/>
    </xf>
    <xf numFmtId="0" fontId="9" fillId="0" borderId="0" xfId="15"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0" xfId="10" applyFont="1" applyBorder="1" applyAlignment="1">
      <alignment horizontal="center" vertical="center" wrapText="1"/>
    </xf>
    <xf numFmtId="0" fontId="8" fillId="0" borderId="0" xfId="10" applyFont="1" applyAlignment="1">
      <alignment horizontal="left" vertical="center"/>
    </xf>
    <xf numFmtId="0" fontId="9" fillId="0" borderId="0" xfId="25" applyFont="1" applyBorder="1" applyAlignment="1">
      <alignment horizontal="center" vertical="center"/>
    </xf>
    <xf numFmtId="0" fontId="9" fillId="0" borderId="0" xfId="26" applyFont="1" applyBorder="1" applyAlignment="1">
      <alignment vertical="center"/>
    </xf>
    <xf numFmtId="0" fontId="9" fillId="0" borderId="0" xfId="25" applyFont="1" applyBorder="1" applyAlignment="1">
      <alignment vertical="top"/>
    </xf>
    <xf numFmtId="0" fontId="34" fillId="0" borderId="0" xfId="25" applyFont="1" applyAlignment="1">
      <alignment horizontal="center" vertical="center"/>
    </xf>
    <xf numFmtId="0" fontId="9" fillId="0" borderId="0" xfId="25" applyFont="1" applyFill="1" applyBorder="1" applyAlignment="1"/>
    <xf numFmtId="0" fontId="8" fillId="4" borderId="4" xfId="25" applyFont="1" applyFill="1" applyBorder="1" applyAlignment="1">
      <alignment horizontal="center"/>
    </xf>
    <xf numFmtId="0" fontId="9" fillId="4" borderId="4" xfId="25" quotePrefix="1" applyFont="1" applyFill="1" applyBorder="1" applyAlignment="1">
      <alignment horizontal="center" vertical="top" wrapText="1"/>
    </xf>
    <xf numFmtId="0" fontId="9" fillId="4" borderId="4" xfId="25" applyFont="1" applyFill="1" applyBorder="1" applyAlignment="1">
      <alignment horizontal="center" vertical="top" wrapText="1"/>
    </xf>
    <xf numFmtId="0" fontId="9" fillId="0" borderId="4" xfId="25" applyFont="1" applyFill="1" applyBorder="1" applyAlignment="1">
      <alignment horizontal="left" vertical="top" wrapText="1"/>
    </xf>
    <xf numFmtId="0" fontId="9" fillId="0" borderId="4" xfId="25" applyFont="1" applyFill="1" applyBorder="1" applyAlignment="1">
      <alignment horizontal="center" vertical="top" wrapText="1"/>
    </xf>
    <xf numFmtId="2" fontId="15" fillId="0" borderId="0" xfId="25" applyNumberFormat="1" applyFont="1" applyBorder="1"/>
    <xf numFmtId="2" fontId="8" fillId="0" borderId="4" xfId="25" applyNumberFormat="1" applyFont="1" applyFill="1" applyBorder="1"/>
    <xf numFmtId="9" fontId="38" fillId="0" borderId="0" xfId="29" applyFont="1" applyBorder="1"/>
    <xf numFmtId="0" fontId="38" fillId="0" borderId="0" xfId="25" applyFont="1" applyBorder="1"/>
    <xf numFmtId="0" fontId="9" fillId="0" borderId="4" xfId="25" applyFont="1" applyFill="1" applyBorder="1"/>
    <xf numFmtId="0" fontId="9" fillId="0" borderId="4" xfId="25" applyFont="1" applyFill="1" applyBorder="1" applyAlignment="1">
      <alignment horizontal="center"/>
    </xf>
    <xf numFmtId="2" fontId="9" fillId="0" borderId="4" xfId="25" applyNumberFormat="1" applyFont="1" applyFill="1" applyBorder="1" applyAlignment="1">
      <alignment horizontal="center"/>
    </xf>
    <xf numFmtId="2" fontId="9" fillId="0" borderId="4" xfId="25" applyNumberFormat="1" applyFont="1" applyFill="1" applyBorder="1"/>
    <xf numFmtId="10" fontId="38" fillId="0" borderId="0" xfId="29" applyNumberFormat="1" applyFont="1" applyBorder="1"/>
    <xf numFmtId="0" fontId="15" fillId="0" borderId="0" xfId="25" applyFont="1" applyBorder="1"/>
    <xf numFmtId="0" fontId="8" fillId="0" borderId="4" xfId="25" applyFont="1" applyFill="1" applyBorder="1" applyAlignment="1">
      <alignment horizontal="right"/>
    </xf>
    <xf numFmtId="10" fontId="12" fillId="0" borderId="0" xfId="29" applyNumberFormat="1" applyFont="1" applyBorder="1"/>
    <xf numFmtId="0" fontId="12" fillId="0" borderId="0" xfId="25" applyFont="1" applyBorder="1"/>
    <xf numFmtId="0" fontId="8" fillId="8" borderId="4" xfId="25" applyFont="1" applyFill="1" applyBorder="1" applyAlignment="1">
      <alignment horizontal="right"/>
    </xf>
    <xf numFmtId="177" fontId="12" fillId="0" borderId="0" xfId="29" applyNumberFormat="1" applyFont="1" applyBorder="1"/>
    <xf numFmtId="2" fontId="12" fillId="0" borderId="0" xfId="25" applyNumberFormat="1" applyFont="1" applyBorder="1"/>
    <xf numFmtId="2" fontId="8" fillId="0" borderId="0" xfId="25" applyNumberFormat="1" applyFont="1" applyBorder="1"/>
    <xf numFmtId="176" fontId="12" fillId="0" borderId="0" xfId="25" applyNumberFormat="1" applyFont="1" applyBorder="1"/>
    <xf numFmtId="46" fontId="9" fillId="0" borderId="4" xfId="25" quotePrefix="1" applyNumberFormat="1" applyFont="1" applyFill="1" applyBorder="1" applyAlignment="1">
      <alignment horizontal="center"/>
    </xf>
    <xf numFmtId="0" fontId="9" fillId="0" borderId="4" xfId="25" applyNumberFormat="1" applyFont="1" applyFill="1" applyBorder="1" applyAlignment="1">
      <alignment horizontal="center"/>
    </xf>
    <xf numFmtId="2" fontId="11" fillId="0" borderId="0" xfId="25" applyNumberFormat="1" applyFont="1" applyBorder="1"/>
    <xf numFmtId="0" fontId="9" fillId="0" borderId="0" xfId="25" applyFont="1" applyBorder="1"/>
    <xf numFmtId="0" fontId="9" fillId="0" borderId="4" xfId="25" applyFont="1" applyFill="1" applyBorder="1" applyAlignment="1">
      <alignment wrapText="1"/>
    </xf>
    <xf numFmtId="0" fontId="8" fillId="0" borderId="0" xfId="25" applyFont="1" applyFill="1" applyBorder="1" applyAlignment="1">
      <alignment horizontal="left" vertical="top"/>
    </xf>
    <xf numFmtId="46" fontId="39" fillId="0" borderId="0" xfId="25" applyNumberFormat="1" applyFont="1" applyFill="1" applyBorder="1" applyAlignment="1">
      <alignment horizontal="left"/>
    </xf>
    <xf numFmtId="0" fontId="39" fillId="0" borderId="0" xfId="25" applyNumberFormat="1" applyFont="1" applyFill="1" applyBorder="1" applyAlignment="1">
      <alignment horizontal="center"/>
    </xf>
    <xf numFmtId="169" fontId="40" fillId="0" borderId="0" xfId="25" applyNumberFormat="1" applyFont="1" applyFill="1" applyBorder="1" applyAlignment="1">
      <alignment horizontal="center"/>
    </xf>
    <xf numFmtId="9" fontId="40" fillId="0" borderId="0" xfId="29" quotePrefix="1" applyFont="1" applyFill="1" applyBorder="1" applyAlignment="1">
      <alignment horizontal="right"/>
    </xf>
    <xf numFmtId="2" fontId="8" fillId="0" borderId="0" xfId="25" applyNumberFormat="1" applyFont="1" applyFill="1" applyBorder="1"/>
    <xf numFmtId="169" fontId="40" fillId="0" borderId="0" xfId="31" applyNumberFormat="1" applyFont="1" applyFill="1" applyBorder="1" applyAlignment="1">
      <alignment horizontal="center"/>
    </xf>
    <xf numFmtId="169" fontId="8" fillId="0" borderId="0" xfId="31" applyNumberFormat="1" applyFont="1" applyFill="1" applyBorder="1"/>
    <xf numFmtId="178" fontId="8" fillId="0" borderId="0" xfId="25" applyNumberFormat="1" applyFont="1" applyBorder="1"/>
    <xf numFmtId="0" fontId="8" fillId="0" borderId="0" xfId="30" applyFont="1" applyBorder="1" applyAlignment="1">
      <alignment wrapText="1"/>
    </xf>
    <xf numFmtId="0" fontId="8" fillId="0" borderId="15" xfId="30" applyFont="1" applyBorder="1" applyAlignment="1">
      <alignment wrapText="1"/>
    </xf>
    <xf numFmtId="0" fontId="8" fillId="0" borderId="0" xfId="30" applyFont="1" applyFill="1" applyBorder="1" applyAlignment="1">
      <alignment wrapText="1"/>
    </xf>
    <xf numFmtId="0" fontId="8" fillId="0" borderId="0" xfId="30" applyFont="1" applyBorder="1" applyAlignment="1">
      <alignment horizontal="center" wrapText="1"/>
    </xf>
    <xf numFmtId="0" fontId="34" fillId="0" borderId="0" xfId="25" applyFont="1" applyAlignment="1">
      <alignment vertical="center"/>
    </xf>
    <xf numFmtId="0" fontId="9" fillId="0" borderId="0" xfId="25" applyFont="1" applyBorder="1" applyAlignment="1">
      <alignment vertical="center"/>
    </xf>
    <xf numFmtId="0" fontId="34" fillId="9" borderId="4" xfId="25" applyFont="1" applyFill="1" applyBorder="1" applyAlignment="1">
      <alignment horizontal="center" vertical="center" wrapText="1"/>
    </xf>
    <xf numFmtId="1" fontId="34" fillId="9" borderId="4" xfId="25" applyNumberFormat="1" applyFont="1" applyFill="1" applyBorder="1" applyAlignment="1">
      <alignment horizontal="center" vertical="center" wrapText="1"/>
    </xf>
    <xf numFmtId="0" fontId="8" fillId="0" borderId="5" xfId="25" applyFont="1" applyBorder="1" applyAlignment="1">
      <alignment horizontal="center" vertical="center"/>
    </xf>
    <xf numFmtId="0" fontId="8" fillId="0" borderId="4" xfId="25" applyFont="1" applyBorder="1" applyAlignment="1">
      <alignment horizontal="center" vertical="center"/>
    </xf>
    <xf numFmtId="1" fontId="9" fillId="0" borderId="13" xfId="25" applyNumberFormat="1" applyFont="1" applyBorder="1" applyAlignment="1">
      <alignment horizontal="center" vertical="center"/>
    </xf>
    <xf numFmtId="2" fontId="8" fillId="0" borderId="17" xfId="25" applyNumberFormat="1" applyFont="1" applyBorder="1" applyAlignment="1">
      <alignment horizontal="center" vertical="center"/>
    </xf>
    <xf numFmtId="0" fontId="9" fillId="0" borderId="0" xfId="30" applyFont="1" applyFill="1" applyBorder="1" applyAlignment="1">
      <alignment wrapText="1"/>
    </xf>
    <xf numFmtId="0" fontId="9" fillId="0" borderId="0" xfId="30" applyFont="1" applyBorder="1" applyAlignment="1">
      <alignment wrapText="1"/>
    </xf>
    <xf numFmtId="0" fontId="8" fillId="0" borderId="4" xfId="25" applyFont="1" applyBorder="1" applyAlignment="1">
      <alignment horizontal="center" vertical="center" wrapText="1"/>
    </xf>
    <xf numFmtId="2" fontId="8" fillId="0" borderId="4" xfId="25" applyNumberFormat="1" applyFont="1" applyBorder="1" applyAlignment="1">
      <alignment horizontal="center" vertical="center"/>
    </xf>
    <xf numFmtId="0" fontId="8" fillId="0" borderId="18" xfId="25" applyFont="1" applyBorder="1" applyAlignment="1">
      <alignment vertical="center"/>
    </xf>
    <xf numFmtId="0" fontId="8" fillId="0" borderId="19" xfId="25" applyFont="1" applyFill="1" applyBorder="1" applyAlignment="1">
      <alignment horizontal="left" vertical="center" wrapText="1"/>
    </xf>
    <xf numFmtId="0" fontId="8" fillId="0" borderId="19" xfId="25" applyFont="1" applyBorder="1" applyAlignment="1">
      <alignment horizontal="center" vertical="center"/>
    </xf>
    <xf numFmtId="0" fontId="8" fillId="0" borderId="19" xfId="25" applyFont="1" applyFill="1" applyBorder="1" applyAlignment="1">
      <alignment horizontal="left" vertical="center"/>
    </xf>
    <xf numFmtId="1" fontId="9" fillId="0" borderId="19" xfId="25" applyNumberFormat="1" applyFont="1" applyBorder="1" applyAlignment="1">
      <alignment horizontal="center" vertical="center"/>
    </xf>
    <xf numFmtId="2" fontId="8" fillId="0" borderId="20" xfId="25" applyNumberFormat="1" applyFont="1" applyBorder="1" applyAlignment="1">
      <alignment horizontal="center" vertical="center"/>
    </xf>
    <xf numFmtId="2" fontId="8" fillId="0" borderId="0" xfId="30" applyNumberFormat="1" applyFont="1" applyBorder="1" applyAlignment="1">
      <alignment wrapText="1"/>
    </xf>
    <xf numFmtId="176" fontId="38" fillId="0" borderId="0" xfId="30" applyNumberFormat="1" applyFont="1" applyBorder="1" applyAlignment="1">
      <alignment horizontal="center" wrapText="1"/>
    </xf>
    <xf numFmtId="2" fontId="8" fillId="0" borderId="0" xfId="30" applyNumberFormat="1" applyFont="1" applyBorder="1" applyAlignment="1">
      <alignment horizontal="center" wrapText="1"/>
    </xf>
    <xf numFmtId="176" fontId="8" fillId="0" borderId="0" xfId="30" applyNumberFormat="1" applyFont="1" applyBorder="1" applyAlignment="1">
      <alignment wrapText="1"/>
    </xf>
    <xf numFmtId="0" fontId="41" fillId="0" borderId="0" xfId="30" applyFont="1" applyBorder="1" applyAlignment="1">
      <alignment horizontal="center" wrapText="1"/>
    </xf>
    <xf numFmtId="2" fontId="41" fillId="0" borderId="0" xfId="30" applyNumberFormat="1" applyFont="1" applyBorder="1" applyAlignment="1">
      <alignment horizontal="center" wrapText="1"/>
    </xf>
    <xf numFmtId="176" fontId="41" fillId="0" borderId="0" xfId="30" applyNumberFormat="1" applyFont="1" applyBorder="1" applyAlignment="1">
      <alignment horizontal="center" wrapText="1"/>
    </xf>
    <xf numFmtId="175" fontId="9" fillId="0" borderId="0" xfId="28" applyNumberFormat="1" applyFont="1" applyFill="1" applyBorder="1" applyAlignment="1">
      <alignment horizontal="center" wrapText="1"/>
    </xf>
    <xf numFmtId="175" fontId="8" fillId="0" borderId="0" xfId="30" applyNumberFormat="1" applyFont="1" applyBorder="1" applyAlignment="1">
      <alignment horizontal="center" wrapText="1"/>
    </xf>
    <xf numFmtId="0" fontId="8" fillId="0" borderId="15" xfId="24" applyFont="1" applyBorder="1" applyAlignment="1">
      <alignment vertical="center" wrapText="1"/>
    </xf>
    <xf numFmtId="0" fontId="8" fillId="0" borderId="0" xfId="24" applyFont="1" applyFill="1" applyBorder="1" applyAlignment="1">
      <alignment vertical="center" wrapText="1"/>
    </xf>
    <xf numFmtId="0" fontId="9" fillId="0" borderId="0" xfId="24" applyFont="1" applyBorder="1" applyAlignment="1">
      <alignment horizontal="right" wrapText="1"/>
    </xf>
    <xf numFmtId="0" fontId="9" fillId="4" borderId="4" xfId="24" applyFont="1" applyFill="1" applyBorder="1" applyAlignment="1">
      <alignment horizontal="center" vertical="center" wrapText="1"/>
    </xf>
    <xf numFmtId="2" fontId="9" fillId="4" borderId="4" xfId="24" applyNumberFormat="1" applyFont="1" applyFill="1" applyBorder="1" applyAlignment="1">
      <alignment horizontal="center" vertical="center" wrapText="1"/>
    </xf>
    <xf numFmtId="174" fontId="9" fillId="0" borderId="4" xfId="24" quotePrefix="1" applyNumberFormat="1" applyFont="1" applyFill="1" applyBorder="1" applyAlignment="1">
      <alignment horizontal="center" vertical="center" wrapText="1"/>
    </xf>
    <xf numFmtId="0" fontId="9" fillId="0" borderId="4" xfId="24" applyFont="1" applyFill="1" applyBorder="1" applyAlignment="1">
      <alignment horizontal="justify" vertical="center" wrapText="1"/>
    </xf>
    <xf numFmtId="0" fontId="9" fillId="0" borderId="4" xfId="24" applyFont="1" applyFill="1" applyBorder="1" applyAlignment="1">
      <alignment horizontal="justify" vertical="top"/>
    </xf>
    <xf numFmtId="169" fontId="9" fillId="0" borderId="4" xfId="27" applyNumberFormat="1" applyFont="1" applyFill="1" applyBorder="1" applyAlignment="1">
      <alignment horizontal="right" vertical="center"/>
    </xf>
    <xf numFmtId="0" fontId="9" fillId="0" borderId="4" xfId="24" applyFont="1" applyFill="1" applyBorder="1" applyAlignment="1">
      <alignment wrapText="1"/>
    </xf>
    <xf numFmtId="174" fontId="8" fillId="0" borderId="4" xfId="24" applyNumberFormat="1" applyFont="1" applyFill="1" applyBorder="1" applyAlignment="1">
      <alignment horizontal="center" vertical="center"/>
    </xf>
    <xf numFmtId="0" fontId="8" fillId="0" borderId="4" xfId="24" applyFont="1" applyFill="1" applyBorder="1" applyAlignment="1">
      <alignment vertical="center" wrapText="1"/>
    </xf>
    <xf numFmtId="0" fontId="8" fillId="0" borderId="4" xfId="28" applyFont="1" applyFill="1" applyBorder="1" applyAlignment="1"/>
    <xf numFmtId="169" fontId="8" fillId="0" borderId="4" xfId="27" applyNumberFormat="1" applyFont="1" applyFill="1" applyBorder="1" applyAlignment="1">
      <alignment horizontal="right" vertical="center"/>
    </xf>
    <xf numFmtId="2" fontId="8" fillId="0" borderId="4" xfId="24" applyNumberFormat="1" applyFont="1" applyFill="1" applyBorder="1" applyAlignment="1">
      <alignment wrapText="1"/>
    </xf>
    <xf numFmtId="0" fontId="8" fillId="0" borderId="4" xfId="28" applyFont="1" applyFill="1" applyBorder="1" applyAlignment="1">
      <alignment vertical="center" wrapText="1"/>
    </xf>
    <xf numFmtId="0" fontId="8" fillId="0" borderId="4" xfId="28" applyFont="1" applyFill="1" applyBorder="1"/>
    <xf numFmtId="0" fontId="8" fillId="0" borderId="4" xfId="24" applyFont="1" applyFill="1" applyBorder="1" applyAlignment="1">
      <alignment horizontal="center" vertical="center"/>
    </xf>
    <xf numFmtId="0" fontId="9" fillId="0" borderId="4" xfId="28" applyFont="1" applyFill="1" applyBorder="1"/>
    <xf numFmtId="2" fontId="9" fillId="0" borderId="4" xfId="24" applyNumberFormat="1" applyFont="1" applyFill="1" applyBorder="1" applyAlignment="1">
      <alignment wrapText="1"/>
    </xf>
    <xf numFmtId="174" fontId="9" fillId="0" borderId="4" xfId="25" applyNumberFormat="1" applyFont="1" applyBorder="1" applyAlignment="1">
      <alignment horizontal="center" vertical="center"/>
    </xf>
    <xf numFmtId="0" fontId="9" fillId="0" borderId="4" xfId="28" applyFont="1" applyBorder="1" applyAlignment="1">
      <alignment vertical="center" wrapText="1"/>
    </xf>
    <xf numFmtId="174" fontId="8" fillId="0" borderId="4" xfId="25" applyNumberFormat="1" applyFont="1" applyBorder="1" applyAlignment="1">
      <alignment horizontal="center" vertical="center"/>
    </xf>
    <xf numFmtId="0" fontId="8" fillId="0" borderId="4" xfId="28" applyFont="1" applyBorder="1" applyAlignment="1">
      <alignment vertical="center" wrapText="1"/>
    </xf>
    <xf numFmtId="0" fontId="9" fillId="0" borderId="4" xfId="24" applyFont="1" applyBorder="1"/>
    <xf numFmtId="169" fontId="9" fillId="0" borderId="4" xfId="27" applyNumberFormat="1" applyFont="1" applyBorder="1" applyAlignment="1">
      <alignment horizontal="right" vertical="center"/>
    </xf>
    <xf numFmtId="0" fontId="9" fillId="0" borderId="4" xfId="24" applyFont="1" applyBorder="1" applyAlignment="1">
      <alignment wrapText="1"/>
    </xf>
    <xf numFmtId="169" fontId="8" fillId="0" borderId="4" xfId="27" applyNumberFormat="1" applyFont="1" applyBorder="1" applyAlignment="1">
      <alignment horizontal="right" vertical="center"/>
    </xf>
    <xf numFmtId="169" fontId="9" fillId="0" borderId="4" xfId="24" applyNumberFormat="1" applyFont="1" applyBorder="1" applyAlignment="1">
      <alignment wrapText="1"/>
    </xf>
    <xf numFmtId="0" fontId="9" fillId="0" borderId="4" xfId="25" applyFont="1" applyBorder="1" applyAlignment="1">
      <alignment vertical="center" wrapText="1"/>
    </xf>
    <xf numFmtId="0" fontId="8" fillId="0" borderId="4" xfId="25" applyFont="1" applyBorder="1" applyAlignment="1">
      <alignment vertical="center" wrapText="1"/>
    </xf>
    <xf numFmtId="169" fontId="9" fillId="0" borderId="4" xfId="24" applyNumberFormat="1" applyFont="1" applyBorder="1"/>
    <xf numFmtId="0" fontId="9" fillId="0" borderId="0" xfId="26" applyFont="1" applyBorder="1" applyAlignment="1">
      <alignment horizontal="right" vertical="center"/>
    </xf>
    <xf numFmtId="0" fontId="9" fillId="4" borderId="4" xfId="25" applyFont="1" applyFill="1" applyBorder="1" applyAlignment="1">
      <alignment horizontal="center" vertical="center"/>
    </xf>
    <xf numFmtId="0" fontId="9" fillId="4" borderId="4" xfId="25" applyFont="1" applyFill="1" applyBorder="1" applyAlignment="1">
      <alignment horizontal="center" vertical="center" wrapText="1"/>
    </xf>
    <xf numFmtId="0" fontId="42" fillId="0" borderId="4" xfId="25" applyFont="1" applyBorder="1" applyAlignment="1">
      <alignment horizontal="justify" vertical="top"/>
    </xf>
    <xf numFmtId="0" fontId="8" fillId="0" borderId="4" xfId="25" applyFont="1" applyBorder="1" applyAlignment="1">
      <alignment horizontal="justify" vertical="top"/>
    </xf>
    <xf numFmtId="0" fontId="9" fillId="0" borderId="4" xfId="25" applyFont="1" applyBorder="1" applyAlignment="1">
      <alignment horizontal="justify" vertical="top"/>
    </xf>
    <xf numFmtId="0" fontId="8" fillId="0" borderId="0" xfId="0" applyFont="1" applyBorder="1" applyAlignment="1">
      <alignment horizontal="center" vertical="center"/>
    </xf>
    <xf numFmtId="0" fontId="8" fillId="0" borderId="0" xfId="0" applyFont="1" applyBorder="1" applyAlignment="1">
      <alignment wrapText="1"/>
    </xf>
    <xf numFmtId="0" fontId="8" fillId="0" borderId="0" xfId="0" applyFont="1" applyAlignment="1">
      <alignment horizontal="center"/>
    </xf>
    <xf numFmtId="0" fontId="8" fillId="0" borderId="0" xfId="10" applyFont="1" applyAlignment="1">
      <alignment horizontal="center" vertical="center" wrapText="1"/>
    </xf>
    <xf numFmtId="0" fontId="8" fillId="0" borderId="0" xfId="10" applyFont="1" applyAlignment="1">
      <alignment vertical="center" wrapText="1"/>
    </xf>
    <xf numFmtId="0" fontId="8" fillId="0" borderId="0" xfId="0" applyFont="1" applyAlignment="1">
      <alignment wrapText="1"/>
    </xf>
    <xf numFmtId="0" fontId="8" fillId="0" borderId="4" xfId="0" applyFont="1" applyFill="1" applyBorder="1" applyAlignment="1" applyProtection="1">
      <alignment vertical="top" wrapText="1"/>
    </xf>
    <xf numFmtId="0" fontId="9" fillId="0" borderId="4" xfId="0" applyFont="1" applyFill="1" applyBorder="1" applyAlignment="1" applyProtection="1">
      <alignment horizontal="left" vertical="top" wrapText="1"/>
    </xf>
    <xf numFmtId="0" fontId="9" fillId="0" borderId="4" xfId="0" applyFont="1" applyFill="1" applyBorder="1" applyAlignment="1" applyProtection="1">
      <alignment vertical="top" wrapText="1"/>
    </xf>
    <xf numFmtId="0" fontId="9" fillId="0" borderId="4" xfId="0" applyFont="1" applyBorder="1" applyAlignment="1">
      <alignment horizontal="center" vertical="top"/>
    </xf>
    <xf numFmtId="0" fontId="9" fillId="0" borderId="0" xfId="15" applyFont="1" applyAlignment="1">
      <alignment horizontal="left" vertical="center"/>
    </xf>
    <xf numFmtId="0" fontId="9" fillId="0" borderId="0" xfId="10" applyFont="1"/>
    <xf numFmtId="0" fontId="39" fillId="5" borderId="0" xfId="10" applyFont="1" applyFill="1" applyBorder="1" applyAlignment="1">
      <alignment horizontal="center" vertical="center" wrapText="1"/>
    </xf>
    <xf numFmtId="0" fontId="31" fillId="0" borderId="0" xfId="39" applyFont="1" applyAlignment="1">
      <alignment vertical="center"/>
    </xf>
    <xf numFmtId="0" fontId="31" fillId="0" borderId="0" xfId="39" applyFont="1" applyAlignment="1">
      <alignment horizontal="center" vertical="center"/>
    </xf>
    <xf numFmtId="0" fontId="31" fillId="0" borderId="4" xfId="39" applyFont="1" applyFill="1" applyBorder="1" applyAlignment="1">
      <alignment horizontal="center" vertical="center" wrapText="1"/>
    </xf>
    <xf numFmtId="0" fontId="9" fillId="0" borderId="0" xfId="0" applyFont="1" applyBorder="1" applyAlignment="1">
      <alignment vertical="top"/>
    </xf>
    <xf numFmtId="0" fontId="9" fillId="0" borderId="0" xfId="0" applyFont="1" applyBorder="1" applyAlignment="1">
      <alignment horizontal="center"/>
    </xf>
    <xf numFmtId="0" fontId="9" fillId="0" borderId="0" xfId="0" applyFont="1" applyBorder="1" applyAlignment="1"/>
    <xf numFmtId="0" fontId="8" fillId="0" borderId="4" xfId="17" applyFont="1" applyFill="1" applyBorder="1" applyAlignment="1">
      <alignment horizontal="center" vertical="center"/>
    </xf>
    <xf numFmtId="0" fontId="8" fillId="0" borderId="0" xfId="0" applyFont="1" applyBorder="1" applyAlignment="1">
      <alignment horizontal="center"/>
    </xf>
    <xf numFmtId="0" fontId="9" fillId="4" borderId="4" xfId="15" applyFont="1" applyFill="1" applyBorder="1" applyAlignment="1">
      <alignment horizontal="center" vertical="center" wrapText="1"/>
    </xf>
    <xf numFmtId="0" fontId="9" fillId="4" borderId="4" xfId="15" applyFont="1" applyFill="1" applyBorder="1" applyAlignment="1">
      <alignment horizontal="center" vertical="center"/>
    </xf>
    <xf numFmtId="0" fontId="9" fillId="0" borderId="0" xfId="0" applyFont="1" applyBorder="1" applyAlignment="1">
      <alignment horizontal="center"/>
    </xf>
    <xf numFmtId="0" fontId="9" fillId="9" borderId="4" xfId="12" applyFont="1" applyFill="1" applyBorder="1" applyAlignment="1">
      <alignment horizontal="center" vertical="center"/>
    </xf>
    <xf numFmtId="0" fontId="8" fillId="0" borderId="0" xfId="0" applyFont="1" applyAlignment="1">
      <alignment horizontal="center" vertical="center"/>
    </xf>
    <xf numFmtId="0" fontId="9" fillId="0" borderId="0" xfId="15" applyFont="1" applyAlignment="1">
      <alignment horizontal="center" vertical="center"/>
    </xf>
    <xf numFmtId="0" fontId="9" fillId="4" borderId="4" xfId="26" applyFont="1" applyFill="1" applyBorder="1" applyAlignment="1">
      <alignment horizontal="center" vertical="center" wrapText="1"/>
    </xf>
    <xf numFmtId="0" fontId="9" fillId="4" borderId="12" xfId="26" applyFont="1" applyFill="1" applyBorder="1" applyAlignment="1">
      <alignment horizontal="center" vertical="center" wrapText="1"/>
    </xf>
    <xf numFmtId="0" fontId="9" fillId="4" borderId="4" xfId="10" applyFont="1" applyFill="1" applyBorder="1" applyAlignment="1">
      <alignment horizontal="center" vertical="center" wrapText="1"/>
    </xf>
    <xf numFmtId="0" fontId="33" fillId="0" borderId="6" xfId="21" applyFont="1" applyBorder="1" applyAlignment="1">
      <alignment horizontal="center" vertical="center"/>
    </xf>
    <xf numFmtId="0" fontId="33" fillId="0" borderId="9" xfId="21" applyFont="1" applyBorder="1" applyAlignment="1">
      <alignment horizontal="center" vertical="center"/>
    </xf>
    <xf numFmtId="0" fontId="33" fillId="0" borderId="8" xfId="21" applyFont="1" applyBorder="1" applyAlignment="1">
      <alignment horizontal="center" vertical="center"/>
    </xf>
    <xf numFmtId="0" fontId="8" fillId="0" borderId="0" xfId="10" applyFont="1" applyAlignment="1">
      <alignment horizontal="left" vertical="center"/>
    </xf>
    <xf numFmtId="0" fontId="9" fillId="4" borderId="12" xfId="15" applyFont="1" applyFill="1" applyBorder="1" applyAlignment="1">
      <alignment horizontal="center" vertical="center"/>
    </xf>
    <xf numFmtId="0" fontId="8" fillId="0" borderId="0" xfId="39" applyFont="1" applyFill="1"/>
    <xf numFmtId="0" fontId="9" fillId="4" borderId="4" xfId="39" applyFont="1" applyFill="1" applyBorder="1" applyAlignment="1">
      <alignment horizontal="center" vertical="center" wrapText="1"/>
    </xf>
    <xf numFmtId="0" fontId="9" fillId="4" borderId="6" xfId="39" applyFont="1" applyFill="1" applyBorder="1" applyAlignment="1">
      <alignment horizontal="center" vertical="center" wrapText="1"/>
    </xf>
    <xf numFmtId="0" fontId="9" fillId="4" borderId="4" xfId="39" quotePrefix="1" applyFont="1" applyFill="1" applyBorder="1" applyAlignment="1">
      <alignment horizontal="center" vertical="center" wrapText="1"/>
    </xf>
    <xf numFmtId="0" fontId="12" fillId="0" borderId="0" xfId="10" applyFont="1" applyFill="1" applyBorder="1"/>
    <xf numFmtId="0" fontId="9" fillId="4" borderId="8" xfId="26" applyFont="1" applyFill="1" applyBorder="1" applyAlignment="1">
      <alignment horizontal="center" vertical="center" wrapText="1"/>
    </xf>
    <xf numFmtId="0" fontId="9" fillId="0" borderId="4" xfId="26" applyFont="1" applyFill="1" applyBorder="1" applyAlignment="1">
      <alignment horizontal="center" vertical="center" wrapText="1"/>
    </xf>
    <xf numFmtId="0" fontId="9" fillId="0" borderId="8" xfId="26" applyFont="1" applyFill="1" applyBorder="1" applyAlignment="1">
      <alignment horizontal="center" vertical="center" wrapText="1"/>
    </xf>
    <xf numFmtId="0" fontId="8" fillId="0" borderId="4" xfId="26" applyFont="1" applyBorder="1" applyAlignment="1">
      <alignment horizontal="center" vertical="top" wrapText="1"/>
    </xf>
    <xf numFmtId="0" fontId="8" fillId="0" borderId="4" xfId="26" applyFont="1" applyBorder="1" applyAlignment="1">
      <alignment vertical="top" wrapText="1"/>
    </xf>
    <xf numFmtId="0" fontId="8" fillId="0" borderId="4" xfId="26" applyFont="1" applyBorder="1">
      <alignment vertical="center"/>
    </xf>
    <xf numFmtId="0" fontId="8" fillId="0" borderId="4" xfId="26" applyFont="1" applyBorder="1" applyAlignment="1">
      <alignment horizontal="center" vertical="center" wrapText="1"/>
    </xf>
    <xf numFmtId="0" fontId="8" fillId="5" borderId="4" xfId="39" applyFont="1" applyFill="1" applyBorder="1" applyAlignment="1" applyProtection="1">
      <alignment horizontal="left" wrapText="1"/>
    </xf>
    <xf numFmtId="0" fontId="9" fillId="0" borderId="4" xfId="26" applyFont="1" applyBorder="1" applyAlignment="1">
      <alignment vertical="top" wrapText="1"/>
    </xf>
    <xf numFmtId="0" fontId="34" fillId="0" borderId="9" xfId="21" applyFont="1" applyBorder="1" applyAlignment="1">
      <alignment horizontal="center" vertical="center"/>
    </xf>
    <xf numFmtId="0" fontId="33" fillId="0" borderId="9" xfId="21" applyFont="1" applyFill="1" applyBorder="1" applyAlignment="1">
      <alignment horizontal="center" vertical="center"/>
    </xf>
    <xf numFmtId="0" fontId="34" fillId="0" borderId="9" xfId="21" applyFont="1" applyBorder="1" applyAlignment="1">
      <alignment horizontal="center" vertical="center" wrapText="1"/>
    </xf>
    <xf numFmtId="0" fontId="8" fillId="4" borderId="4" xfId="26" applyFont="1" applyFill="1" applyBorder="1">
      <alignment vertical="center"/>
    </xf>
    <xf numFmtId="0" fontId="8" fillId="0" borderId="4" xfId="26" applyFont="1" applyBorder="1" applyAlignment="1">
      <alignment horizontal="center" vertical="center"/>
    </xf>
    <xf numFmtId="0" fontId="34" fillId="0" borderId="4" xfId="21" applyFont="1" applyFill="1" applyBorder="1" applyAlignment="1">
      <alignment horizontal="center" vertical="center"/>
    </xf>
    <xf numFmtId="0" fontId="9" fillId="4" borderId="4" xfId="0" applyFont="1" applyFill="1" applyBorder="1" applyAlignment="1">
      <alignment horizontal="center" vertical="top" wrapText="1"/>
    </xf>
    <xf numFmtId="0" fontId="44" fillId="0" borderId="0" xfId="64" applyFont="1"/>
    <xf numFmtId="0" fontId="45" fillId="13" borderId="0" xfId="64" applyFont="1" applyFill="1" applyAlignment="1">
      <alignment horizontal="left"/>
    </xf>
    <xf numFmtId="0" fontId="45" fillId="14" borderId="4" xfId="64" applyFont="1" applyFill="1" applyBorder="1" applyAlignment="1">
      <alignment vertical="center"/>
    </xf>
    <xf numFmtId="0" fontId="45" fillId="14" borderId="4" xfId="64" applyFont="1" applyFill="1" applyBorder="1" applyAlignment="1">
      <alignment horizontal="left" vertical="center"/>
    </xf>
    <xf numFmtId="0" fontId="45" fillId="14" borderId="4" xfId="64" applyFont="1" applyFill="1" applyBorder="1" applyAlignment="1">
      <alignment vertical="center" wrapText="1"/>
    </xf>
    <xf numFmtId="0" fontId="45" fillId="14" borderId="4" xfId="64" applyFont="1" applyFill="1" applyBorder="1" applyAlignment="1">
      <alignment horizontal="center" vertical="center"/>
    </xf>
    <xf numFmtId="0" fontId="44" fillId="0" borderId="4" xfId="64" applyFont="1" applyBorder="1"/>
    <xf numFmtId="0" fontId="44" fillId="0" borderId="4" xfId="64" applyFont="1" applyBorder="1" applyAlignment="1">
      <alignment horizontal="left"/>
    </xf>
    <xf numFmtId="179" fontId="44" fillId="0" borderId="4" xfId="65" applyNumberFormat="1" applyFont="1" applyBorder="1"/>
    <xf numFmtId="180" fontId="44" fillId="0" borderId="4" xfId="66" applyNumberFormat="1" applyFont="1" applyBorder="1"/>
    <xf numFmtId="180" fontId="44" fillId="0" borderId="4" xfId="66" applyNumberFormat="1" applyFont="1" applyFill="1" applyBorder="1"/>
    <xf numFmtId="180" fontId="44" fillId="15" borderId="4" xfId="66" applyNumberFormat="1" applyFont="1" applyFill="1" applyBorder="1"/>
    <xf numFmtId="0" fontId="45" fillId="12" borderId="4" xfId="64" applyFont="1" applyFill="1" applyBorder="1"/>
    <xf numFmtId="0" fontId="45" fillId="12" borderId="4" xfId="64" applyFont="1" applyFill="1" applyBorder="1" applyAlignment="1">
      <alignment horizontal="left"/>
    </xf>
    <xf numFmtId="180" fontId="45" fillId="12" borderId="4" xfId="66" applyNumberFormat="1" applyFont="1" applyFill="1" applyBorder="1"/>
    <xf numFmtId="180" fontId="44" fillId="0" borderId="0" xfId="64" applyNumberFormat="1" applyFont="1"/>
    <xf numFmtId="0" fontId="44" fillId="0" borderId="0" xfId="64" applyFont="1" applyAlignment="1">
      <alignment vertical="center" wrapText="1"/>
    </xf>
    <xf numFmtId="0" fontId="45" fillId="0" borderId="0" xfId="64" applyFont="1" applyFill="1" applyBorder="1" applyAlignment="1">
      <alignment vertical="center"/>
    </xf>
    <xf numFmtId="0" fontId="44" fillId="0" borderId="0" xfId="64" applyFont="1" applyFill="1" applyBorder="1" applyAlignment="1">
      <alignment vertical="center" wrapText="1"/>
    </xf>
    <xf numFmtId="10" fontId="44" fillId="0" borderId="4" xfId="64" applyNumberFormat="1" applyFont="1" applyBorder="1"/>
    <xf numFmtId="169" fontId="44" fillId="0" borderId="4" xfId="67" applyFont="1" applyFill="1" applyBorder="1" applyAlignment="1">
      <alignment vertical="center"/>
    </xf>
    <xf numFmtId="181" fontId="44" fillId="0" borderId="4" xfId="68" applyNumberFormat="1" applyFont="1" applyFill="1" applyBorder="1"/>
    <xf numFmtId="10" fontId="44" fillId="8" borderId="4" xfId="64" applyNumberFormat="1" applyFont="1" applyFill="1" applyBorder="1"/>
    <xf numFmtId="170" fontId="45" fillId="12" borderId="4" xfId="66" applyFont="1" applyFill="1" applyBorder="1"/>
    <xf numFmtId="0" fontId="44" fillId="0" borderId="0" xfId="64" applyFont="1" applyAlignment="1">
      <alignment horizontal="left"/>
    </xf>
    <xf numFmtId="169" fontId="44" fillId="0" borderId="0" xfId="65" applyFont="1"/>
    <xf numFmtId="0" fontId="44" fillId="0" borderId="0" xfId="64" applyFont="1" applyAlignment="1">
      <alignment vertical="center"/>
    </xf>
    <xf numFmtId="169" fontId="44" fillId="0" borderId="4" xfId="65" applyFont="1" applyBorder="1"/>
    <xf numFmtId="0" fontId="44" fillId="0" borderId="4" xfId="64" applyFont="1" applyFill="1" applyBorder="1"/>
    <xf numFmtId="10" fontId="44" fillId="0" borderId="4" xfId="64" applyNumberFormat="1" applyFont="1" applyFill="1" applyBorder="1"/>
    <xf numFmtId="180" fontId="44" fillId="0" borderId="0" xfId="64" applyNumberFormat="1" applyFont="1" applyBorder="1"/>
    <xf numFmtId="0" fontId="44" fillId="0" borderId="0" xfId="64" applyFont="1" applyBorder="1"/>
    <xf numFmtId="0" fontId="44" fillId="0" borderId="4" xfId="64" applyFont="1" applyFill="1" applyBorder="1" applyAlignment="1">
      <alignment horizontal="left"/>
    </xf>
    <xf numFmtId="180" fontId="44" fillId="0" borderId="4" xfId="64" applyNumberFormat="1" applyFont="1" applyFill="1" applyBorder="1"/>
    <xf numFmtId="43" fontId="44" fillId="0" borderId="0" xfId="64" applyNumberFormat="1" applyFont="1"/>
    <xf numFmtId="0" fontId="19" fillId="0" borderId="0" xfId="26" applyFont="1" applyBorder="1" applyAlignment="1">
      <alignment horizontal="center" vertical="center"/>
    </xf>
    <xf numFmtId="0" fontId="19" fillId="0" borderId="0" xfId="26" applyFont="1" applyBorder="1">
      <alignment vertical="center"/>
    </xf>
    <xf numFmtId="0" fontId="19" fillId="0" borderId="0" xfId="26" applyFont="1" applyFill="1" applyBorder="1" applyAlignment="1">
      <alignment horizontal="left" vertical="center"/>
    </xf>
    <xf numFmtId="0" fontId="9" fillId="4" borderId="4" xfId="26" applyFont="1" applyFill="1" applyBorder="1" applyAlignment="1">
      <alignment horizontal="center" vertical="center" wrapText="1"/>
    </xf>
    <xf numFmtId="0" fontId="9" fillId="0" borderId="0" xfId="39" applyFont="1" applyAlignment="1">
      <alignment horizontal="left"/>
    </xf>
    <xf numFmtId="0" fontId="9" fillId="9" borderId="4" xfId="39" applyFont="1" applyFill="1" applyBorder="1" applyAlignment="1">
      <alignment horizontal="center" vertical="center" wrapText="1"/>
    </xf>
    <xf numFmtId="0" fontId="8" fillId="0" borderId="10" xfId="11" applyFont="1" applyFill="1" applyBorder="1" applyAlignment="1">
      <alignment horizontal="center"/>
    </xf>
    <xf numFmtId="0" fontId="9" fillId="0" borderId="10" xfId="15" applyFont="1" applyFill="1" applyBorder="1" applyAlignment="1">
      <alignment horizontal="center" vertical="center" wrapText="1"/>
    </xf>
    <xf numFmtId="0" fontId="9" fillId="0" borderId="0" xfId="0" applyFont="1" applyBorder="1" applyAlignment="1">
      <alignment horizontal="center" vertical="center"/>
    </xf>
    <xf numFmtId="0" fontId="9" fillId="4" borderId="4" xfId="10" applyFont="1" applyFill="1" applyBorder="1" applyAlignment="1">
      <alignment horizontal="center" vertical="center" wrapText="1"/>
    </xf>
    <xf numFmtId="0" fontId="8" fillId="0" borderId="0" xfId="10" applyFont="1" applyFill="1" applyAlignment="1">
      <alignment horizontal="left" vertical="center"/>
    </xf>
    <xf numFmtId="0" fontId="8" fillId="0" borderId="0" xfId="10" applyFont="1" applyFill="1" applyAlignment="1">
      <alignment horizontal="left" vertical="center" wrapText="1"/>
    </xf>
    <xf numFmtId="0" fontId="8" fillId="0" borderId="0" xfId="10" applyFont="1" applyFill="1" applyBorder="1" applyAlignment="1">
      <alignment vertical="top"/>
    </xf>
    <xf numFmtId="0" fontId="9" fillId="4" borderId="4" xfId="26" applyFont="1" applyFill="1" applyBorder="1" applyAlignment="1">
      <alignment horizontal="center" vertical="center" wrapText="1"/>
    </xf>
    <xf numFmtId="0" fontId="9" fillId="9" borderId="4" xfId="39" applyFont="1" applyFill="1" applyBorder="1" applyAlignment="1">
      <alignment horizontal="center" vertical="center" wrapText="1"/>
    </xf>
    <xf numFmtId="0" fontId="9" fillId="0" borderId="0" xfId="10" applyFont="1" applyBorder="1" applyAlignment="1">
      <alignment horizontal="center" vertical="center"/>
    </xf>
    <xf numFmtId="0" fontId="8" fillId="8" borderId="0" xfId="24" applyFont="1" applyFill="1" applyBorder="1"/>
    <xf numFmtId="169" fontId="8" fillId="8" borderId="0" xfId="32" applyNumberFormat="1" applyFont="1" applyFill="1" applyBorder="1"/>
    <xf numFmtId="0" fontId="8" fillId="8" borderId="0" xfId="24" applyFont="1" applyFill="1" applyBorder="1" applyAlignment="1">
      <alignment wrapText="1"/>
    </xf>
    <xf numFmtId="0" fontId="10" fillId="8" borderId="0" xfId="14" applyFont="1" applyFill="1">
      <alignment vertical="center"/>
    </xf>
    <xf numFmtId="0" fontId="8" fillId="8" borderId="0" xfId="14" applyFont="1" applyFill="1">
      <alignment vertical="center"/>
    </xf>
    <xf numFmtId="0" fontId="19" fillId="8" borderId="4" xfId="14" applyFont="1" applyFill="1" applyBorder="1" applyAlignment="1">
      <alignment horizontal="center" vertical="center"/>
    </xf>
    <xf numFmtId="0" fontId="8" fillId="8" borderId="0" xfId="39" applyFont="1" applyFill="1"/>
    <xf numFmtId="0" fontId="8" fillId="8" borderId="0" xfId="10" applyFont="1" applyFill="1"/>
    <xf numFmtId="0" fontId="8" fillId="0" borderId="10" xfId="11" quotePrefix="1" applyFont="1" applyFill="1" applyBorder="1" applyAlignment="1">
      <alignment horizontal="center" vertical="center" wrapText="1"/>
    </xf>
    <xf numFmtId="0" fontId="9" fillId="0" borderId="10" xfId="11" applyFont="1" applyFill="1" applyBorder="1" applyAlignment="1">
      <alignment horizontal="center" vertical="center" wrapText="1"/>
    </xf>
    <xf numFmtId="0" fontId="8" fillId="0" borderId="10" xfId="11" applyFont="1" applyFill="1" applyBorder="1" applyAlignment="1">
      <alignment horizontal="center" vertical="center" wrapText="1"/>
    </xf>
    <xf numFmtId="0" fontId="8" fillId="8" borderId="4" xfId="10" applyFont="1" applyFill="1" applyBorder="1" applyAlignment="1">
      <alignment horizontal="left" vertical="top"/>
    </xf>
    <xf numFmtId="0" fontId="8" fillId="8" borderId="4" xfId="10" applyFont="1" applyFill="1" applyBorder="1" applyAlignment="1">
      <alignment vertical="top"/>
    </xf>
    <xf numFmtId="0" fontId="8" fillId="8" borderId="0" xfId="26" applyFont="1" applyFill="1">
      <alignment vertical="center"/>
    </xf>
    <xf numFmtId="0" fontId="9" fillId="8" borderId="0" xfId="39" applyFont="1" applyFill="1" applyBorder="1" applyAlignment="1">
      <alignment horizontal="left" vertical="top"/>
    </xf>
    <xf numFmtId="0" fontId="9" fillId="8" borderId="0" xfId="10" applyFont="1" applyFill="1" applyBorder="1" applyAlignment="1">
      <alignment horizontal="left" vertical="top"/>
    </xf>
    <xf numFmtId="0" fontId="13" fillId="8" borderId="0" xfId="10" applyFont="1" applyFill="1" applyBorder="1" applyAlignment="1">
      <alignment horizontal="left"/>
    </xf>
    <xf numFmtId="0" fontId="45" fillId="14" borderId="4" xfId="64" applyFont="1" applyFill="1" applyBorder="1" applyAlignment="1">
      <alignment horizontal="center" vertical="center" wrapText="1"/>
    </xf>
    <xf numFmtId="0" fontId="45" fillId="0" borderId="0" xfId="64" applyFont="1"/>
    <xf numFmtId="180" fontId="44" fillId="11" borderId="4" xfId="66" applyNumberFormat="1" applyFont="1" applyFill="1" applyBorder="1"/>
    <xf numFmtId="180" fontId="44" fillId="8" borderId="4" xfId="66" applyNumberFormat="1" applyFont="1" applyFill="1" applyBorder="1"/>
    <xf numFmtId="0" fontId="9" fillId="0" borderId="0" xfId="39" applyFont="1" applyAlignment="1">
      <alignment vertical="top"/>
    </xf>
    <xf numFmtId="0" fontId="8" fillId="0" borderId="0" xfId="39" applyFont="1" applyAlignment="1">
      <alignment vertical="top"/>
    </xf>
    <xf numFmtId="0" fontId="9" fillId="0" borderId="0" xfId="39" applyFont="1"/>
    <xf numFmtId="0" fontId="9" fillId="0" borderId="0" xfId="39" applyFont="1" applyAlignment="1">
      <alignment horizontal="center"/>
    </xf>
    <xf numFmtId="0" fontId="9" fillId="0" borderId="0" xfId="26" applyFont="1" applyAlignment="1">
      <alignment horizontal="left" vertical="center"/>
    </xf>
    <xf numFmtId="0" fontId="9" fillId="9" borderId="6" xfId="39" applyFont="1" applyFill="1" applyBorder="1" applyAlignment="1">
      <alignment horizontal="center" vertical="center" wrapText="1"/>
    </xf>
    <xf numFmtId="0" fontId="9" fillId="0" borderId="8" xfId="26" applyFont="1" applyBorder="1" applyAlignment="1">
      <alignment horizontal="center" vertical="center"/>
    </xf>
    <xf numFmtId="0" fontId="9" fillId="0" borderId="6" xfId="39" applyFont="1" applyBorder="1" applyAlignment="1">
      <alignment horizontal="center" vertical="center" wrapText="1"/>
    </xf>
    <xf numFmtId="0" fontId="9" fillId="0" borderId="4" xfId="39" applyFont="1" applyBorder="1" applyAlignment="1">
      <alignment horizontal="center" vertical="center" wrapText="1"/>
    </xf>
    <xf numFmtId="0" fontId="9" fillId="0" borderId="4" xfId="26" applyFont="1" applyBorder="1">
      <alignment vertical="center"/>
    </xf>
    <xf numFmtId="0" fontId="8" fillId="11" borderId="4" xfId="10" applyFont="1" applyFill="1" applyBorder="1"/>
    <xf numFmtId="0" fontId="16" fillId="11" borderId="4" xfId="10" applyFont="1" applyFill="1" applyBorder="1"/>
    <xf numFmtId="0" fontId="9" fillId="11" borderId="4" xfId="10" applyFont="1" applyFill="1" applyBorder="1"/>
    <xf numFmtId="0" fontId="21" fillId="11" borderId="4" xfId="10" applyFont="1" applyFill="1" applyBorder="1"/>
    <xf numFmtId="0" fontId="8" fillId="0" borderId="10" xfId="11" applyFont="1" applyFill="1" applyBorder="1" applyAlignment="1">
      <alignment horizontal="center"/>
    </xf>
    <xf numFmtId="0" fontId="8" fillId="0" borderId="4" xfId="10" applyFont="1" applyBorder="1" applyAlignment="1">
      <alignment horizontal="center" vertical="center"/>
    </xf>
    <xf numFmtId="0" fontId="9" fillId="4" borderId="4" xfId="15" applyFont="1" applyFill="1" applyBorder="1" applyAlignment="1">
      <alignment horizontal="center" vertical="center"/>
    </xf>
    <xf numFmtId="0" fontId="9" fillId="4" borderId="4" xfId="15" applyFont="1" applyFill="1" applyBorder="1" applyAlignment="1">
      <alignment horizontal="center" vertical="center" wrapText="1"/>
    </xf>
    <xf numFmtId="0" fontId="8" fillId="0" borderId="0" xfId="15" applyFont="1" applyAlignment="1">
      <alignment horizontal="left" vertical="center"/>
    </xf>
    <xf numFmtId="0" fontId="51" fillId="29" borderId="0" xfId="71" applyFont="1" applyFill="1"/>
    <xf numFmtId="43" fontId="8" fillId="0" borderId="4" xfId="70" applyFont="1" applyFill="1" applyBorder="1" applyAlignment="1">
      <alignment horizontal="right" vertical="center"/>
    </xf>
    <xf numFmtId="181" fontId="8" fillId="0" borderId="4" xfId="70" applyNumberFormat="1" applyFont="1" applyFill="1" applyBorder="1"/>
    <xf numFmtId="181" fontId="8" fillId="0" borderId="4" xfId="70" applyNumberFormat="1" applyFont="1" applyFill="1" applyBorder="1" applyAlignment="1">
      <alignment vertical="center"/>
    </xf>
    <xf numFmtId="2" fontId="9" fillId="6" borderId="4" xfId="11" applyNumberFormat="1" applyFont="1" applyFill="1" applyBorder="1" applyAlignment="1">
      <alignment vertical="center" wrapText="1"/>
    </xf>
    <xf numFmtId="2" fontId="9" fillId="6" borderId="4" xfId="15" applyNumberFormat="1" applyFont="1" applyFill="1" applyBorder="1" applyAlignment="1">
      <alignment horizontal="center" vertical="center"/>
    </xf>
    <xf numFmtId="2" fontId="8" fillId="0" borderId="10" xfId="11" applyNumberFormat="1" applyFont="1" applyFill="1" applyBorder="1" applyAlignment="1">
      <alignment horizontal="center" vertical="center"/>
    </xf>
    <xf numFmtId="2" fontId="9" fillId="6" borderId="12" xfId="11" applyNumberFormat="1" applyFont="1" applyFill="1" applyBorder="1" applyAlignment="1">
      <alignment horizontal="center" vertical="center" wrapText="1"/>
    </xf>
    <xf numFmtId="2" fontId="9" fillId="7" borderId="12" xfId="11" applyNumberFormat="1" applyFont="1" applyFill="1" applyBorder="1" applyAlignment="1" applyProtection="1">
      <alignment horizontal="center" vertical="center" wrapText="1"/>
    </xf>
    <xf numFmtId="2" fontId="9" fillId="7" borderId="10" xfId="11" applyNumberFormat="1" applyFont="1" applyFill="1" applyBorder="1" applyAlignment="1">
      <alignment horizontal="center"/>
    </xf>
    <xf numFmtId="2" fontId="9" fillId="7" borderId="4" xfId="11" applyNumberFormat="1" applyFont="1" applyFill="1" applyBorder="1" applyAlignment="1">
      <alignment horizontal="center"/>
    </xf>
    <xf numFmtId="43" fontId="8" fillId="0" borderId="4" xfId="15" applyNumberFormat="1" applyFont="1" applyBorder="1">
      <alignment vertical="center"/>
    </xf>
    <xf numFmtId="43" fontId="8" fillId="0" borderId="4" xfId="15" applyNumberFormat="1" applyFont="1" applyBorder="1" applyAlignment="1">
      <alignment horizontal="center" vertical="center"/>
    </xf>
    <xf numFmtId="0" fontId="8" fillId="0" borderId="4" xfId="3878" quotePrefix="1" applyFont="1" applyBorder="1" applyAlignment="1">
      <alignment horizontal="center" vertical="top" wrapText="1"/>
    </xf>
    <xf numFmtId="0" fontId="8" fillId="0" borderId="4" xfId="0" applyFont="1" applyFill="1" applyBorder="1" applyAlignment="1">
      <alignment horizontal="left" vertical="center"/>
    </xf>
    <xf numFmtId="0" fontId="8" fillId="0" borderId="4" xfId="3878" applyFont="1" applyBorder="1" applyAlignment="1">
      <alignment horizontal="center" vertical="top"/>
    </xf>
    <xf numFmtId="2" fontId="8" fillId="0" borderId="4" xfId="10" applyNumberFormat="1" applyFont="1" applyFill="1" applyBorder="1" applyAlignment="1">
      <alignment horizontal="center" vertical="center"/>
    </xf>
    <xf numFmtId="2" fontId="8" fillId="0" borderId="4" xfId="10" applyNumberFormat="1" applyFont="1" applyFill="1" applyBorder="1" applyAlignment="1">
      <alignment horizontal="center" vertical="center" wrapText="1"/>
    </xf>
    <xf numFmtId="0" fontId="8" fillId="0" borderId="4" xfId="10" applyFont="1" applyFill="1" applyBorder="1" applyAlignment="1">
      <alignment horizontal="center" vertical="top"/>
    </xf>
    <xf numFmtId="0" fontId="8" fillId="8" borderId="4" xfId="10" applyFont="1" applyFill="1" applyBorder="1" applyAlignment="1">
      <alignment horizontal="center" vertical="top"/>
    </xf>
    <xf numFmtId="0" fontId="8" fillId="0" borderId="4" xfId="10" applyFont="1" applyFill="1" applyBorder="1" applyAlignment="1">
      <alignment horizontal="center" vertical="center"/>
    </xf>
    <xf numFmtId="0" fontId="8" fillId="8" borderId="4" xfId="10" applyFont="1" applyFill="1" applyBorder="1" applyAlignment="1">
      <alignment horizontal="center" vertical="center"/>
    </xf>
    <xf numFmtId="0" fontId="8" fillId="0" borderId="4" xfId="10" applyFont="1" applyFill="1" applyBorder="1" applyAlignment="1">
      <alignment horizontal="center" vertical="center" wrapText="1"/>
    </xf>
    <xf numFmtId="0" fontId="8" fillId="8" borderId="4" xfId="10" applyFont="1" applyFill="1" applyBorder="1" applyAlignment="1">
      <alignment horizontal="center" vertical="center" wrapText="1"/>
    </xf>
    <xf numFmtId="2" fontId="9" fillId="0" borderId="4" xfId="10" applyNumberFormat="1" applyFont="1" applyBorder="1" applyAlignment="1">
      <alignment horizontal="center" vertical="center"/>
    </xf>
    <xf numFmtId="2" fontId="8" fillId="0" borderId="4" xfId="10" applyNumberFormat="1" applyFont="1" applyBorder="1"/>
    <xf numFmtId="2" fontId="8" fillId="0" borderId="4" xfId="10" applyNumberFormat="1" applyFont="1" applyBorder="1" applyAlignment="1">
      <alignment horizontal="center"/>
    </xf>
    <xf numFmtId="0" fontId="8" fillId="0" borderId="4" xfId="10" applyFont="1" applyBorder="1" applyAlignment="1">
      <alignment horizontal="center"/>
    </xf>
    <xf numFmtId="2" fontId="8" fillId="0" borderId="4" xfId="10" applyNumberFormat="1" applyFont="1" applyBorder="1" applyAlignment="1">
      <alignment horizontal="center" vertical="center"/>
    </xf>
    <xf numFmtId="2" fontId="9" fillId="0" borderId="4" xfId="10" applyNumberFormat="1" applyFont="1" applyBorder="1" applyAlignment="1">
      <alignment horizontal="center"/>
    </xf>
    <xf numFmtId="0" fontId="9" fillId="4" borderId="4" xfId="10" applyFont="1" applyFill="1" applyBorder="1" applyAlignment="1">
      <alignment horizontal="center" vertical="center"/>
    </xf>
    <xf numFmtId="2" fontId="8" fillId="0" borderId="4" xfId="15" applyNumberFormat="1" applyFont="1" applyBorder="1">
      <alignment vertical="center"/>
    </xf>
    <xf numFmtId="0" fontId="8" fillId="0" borderId="4" xfId="14" applyFont="1" applyBorder="1" applyAlignment="1">
      <alignment horizontal="center" vertical="center"/>
    </xf>
    <xf numFmtId="0" fontId="9" fillId="0" borderId="4" xfId="14" applyFont="1" applyBorder="1" applyAlignment="1">
      <alignment horizontal="center" vertical="center"/>
    </xf>
    <xf numFmtId="0" fontId="8" fillId="8" borderId="4" xfId="10" applyFont="1" applyFill="1" applyBorder="1" applyAlignment="1" applyProtection="1">
      <alignment horizontal="center" vertical="center"/>
    </xf>
    <xf numFmtId="0" fontId="9" fillId="8" borderId="4" xfId="10" applyFont="1" applyFill="1" applyBorder="1" applyAlignment="1" applyProtection="1">
      <alignment horizontal="center" vertical="center"/>
    </xf>
    <xf numFmtId="0" fontId="20" fillId="0" borderId="4" xfId="10" applyBorder="1" applyAlignment="1">
      <alignment horizontal="center" vertical="center"/>
    </xf>
    <xf numFmtId="0" fontId="10" fillId="0" borderId="4" xfId="10" applyFont="1" applyBorder="1" applyAlignment="1">
      <alignment horizontal="center" vertical="center" wrapText="1"/>
    </xf>
    <xf numFmtId="0" fontId="9" fillId="5" borderId="4" xfId="10" applyFont="1" applyFill="1" applyBorder="1" applyAlignment="1">
      <alignment horizontal="center" vertical="center"/>
    </xf>
    <xf numFmtId="10" fontId="8" fillId="5" borderId="4" xfId="10" applyNumberFormat="1" applyFont="1" applyFill="1" applyBorder="1" applyAlignment="1">
      <alignment horizontal="center" vertical="center"/>
    </xf>
    <xf numFmtId="169" fontId="33" fillId="0" borderId="4" xfId="21" applyNumberFormat="1" applyFont="1" applyBorder="1" applyAlignment="1">
      <alignment horizontal="center" vertical="center"/>
    </xf>
    <xf numFmtId="43" fontId="33" fillId="0" borderId="4" xfId="21" applyNumberFormat="1" applyFont="1" applyBorder="1" applyAlignment="1">
      <alignment horizontal="center" vertical="center"/>
    </xf>
    <xf numFmtId="2" fontId="9" fillId="0" borderId="4" xfId="15" applyNumberFormat="1" applyFont="1" applyBorder="1">
      <alignment vertical="center"/>
    </xf>
    <xf numFmtId="2" fontId="9" fillId="0" borderId="4" xfId="14" applyNumberFormat="1" applyFont="1" applyBorder="1" applyAlignment="1">
      <alignment horizontal="center" vertical="center"/>
    </xf>
    <xf numFmtId="0" fontId="8" fillId="0" borderId="4" xfId="10" applyFont="1" applyBorder="1" applyAlignment="1">
      <alignment horizontal="center" vertical="center"/>
    </xf>
    <xf numFmtId="0" fontId="8" fillId="0" borderId="4" xfId="10" applyFont="1" applyBorder="1" applyAlignment="1">
      <alignment horizontal="center" vertical="center" wrapText="1"/>
    </xf>
    <xf numFmtId="2" fontId="8" fillId="0" borderId="0" xfId="0" applyNumberFormat="1" applyFont="1" applyBorder="1"/>
    <xf numFmtId="2" fontId="9" fillId="0" borderId="4" xfId="0" applyNumberFormat="1" applyFont="1" applyBorder="1"/>
    <xf numFmtId="0" fontId="9" fillId="0" borderId="4" xfId="10" applyFont="1" applyBorder="1" applyAlignment="1">
      <alignment horizontal="center" vertical="center" wrapText="1"/>
    </xf>
    <xf numFmtId="1" fontId="8" fillId="5" borderId="4" xfId="10" applyNumberFormat="1" applyFont="1" applyFill="1" applyBorder="1" applyAlignment="1" applyProtection="1">
      <alignment horizontal="center"/>
    </xf>
    <xf numFmtId="1" fontId="8" fillId="0" borderId="4" xfId="15" applyNumberFormat="1" applyFont="1" applyBorder="1" applyAlignment="1">
      <alignment horizontal="center" vertical="center"/>
    </xf>
    <xf numFmtId="10" fontId="8" fillId="5" borderId="4" xfId="69" applyNumberFormat="1" applyFont="1" applyFill="1" applyBorder="1" applyAlignment="1" applyProtection="1">
      <alignment horizontal="center"/>
    </xf>
    <xf numFmtId="9" fontId="8" fillId="0" borderId="4" xfId="69" applyFont="1" applyBorder="1" applyAlignment="1">
      <alignment horizontal="center" vertical="center"/>
    </xf>
    <xf numFmtId="1" fontId="9" fillId="0" borderId="4" xfId="15" applyNumberFormat="1" applyFont="1" applyBorder="1" applyAlignment="1">
      <alignment horizontal="center" vertical="center"/>
    </xf>
    <xf numFmtId="1" fontId="9" fillId="5" borderId="4" xfId="10" applyNumberFormat="1" applyFont="1" applyFill="1" applyBorder="1" applyAlignment="1" applyProtection="1">
      <alignment horizontal="center" vertical="center"/>
    </xf>
    <xf numFmtId="2" fontId="34" fillId="0" borderId="4" xfId="21" applyNumberFormat="1" applyFont="1" applyBorder="1" applyAlignment="1">
      <alignment horizontal="center" vertical="center"/>
    </xf>
    <xf numFmtId="2" fontId="9" fillId="0" borderId="0" xfId="10" applyNumberFormat="1" applyFont="1" applyBorder="1" applyAlignment="1">
      <alignment horizontal="left" vertical="top"/>
    </xf>
    <xf numFmtId="43" fontId="8" fillId="0" borderId="4" xfId="26" applyNumberFormat="1" applyFont="1" applyBorder="1" applyAlignment="1">
      <alignment horizontal="right" vertical="center"/>
    </xf>
    <xf numFmtId="43" fontId="8" fillId="5" borderId="4" xfId="10" applyNumberFormat="1" applyFont="1" applyFill="1" applyBorder="1" applyAlignment="1" applyProtection="1">
      <alignment horizontal="right"/>
    </xf>
    <xf numFmtId="0" fontId="8" fillId="5" borderId="4" xfId="10" applyFont="1" applyFill="1" applyBorder="1" applyAlignment="1" applyProtection="1">
      <alignment horizontal="right"/>
    </xf>
    <xf numFmtId="43" fontId="8" fillId="0" borderId="4" xfId="15" applyNumberFormat="1" applyFont="1" applyBorder="1" applyAlignment="1">
      <alignment horizontal="right" vertical="center"/>
    </xf>
    <xf numFmtId="0" fontId="8" fillId="0" borderId="4" xfId="15" applyFont="1" applyBorder="1" applyAlignment="1">
      <alignment horizontal="right" vertical="center"/>
    </xf>
    <xf numFmtId="2" fontId="8" fillId="5" borderId="4" xfId="10" applyNumberFormat="1" applyFont="1" applyFill="1" applyBorder="1" applyAlignment="1" applyProtection="1">
      <alignment horizontal="right"/>
    </xf>
    <xf numFmtId="2" fontId="8" fillId="0" borderId="4" xfId="15" applyNumberFormat="1" applyFont="1" applyBorder="1" applyAlignment="1">
      <alignment horizontal="right" vertical="center"/>
    </xf>
    <xf numFmtId="43" fontId="8" fillId="5" borderId="4" xfId="3878" applyNumberFormat="1" applyFont="1" applyFill="1" applyBorder="1" applyAlignment="1" applyProtection="1">
      <alignment horizontal="right" vertical="center"/>
    </xf>
    <xf numFmtId="43" fontId="8" fillId="0" borderId="4" xfId="70" applyFont="1" applyBorder="1" applyAlignment="1">
      <alignment horizontal="right" vertical="center"/>
    </xf>
    <xf numFmtId="43" fontId="9" fillId="0" borderId="4" xfId="70" applyFont="1" applyBorder="1" applyAlignment="1">
      <alignment horizontal="right" vertical="center"/>
    </xf>
    <xf numFmtId="0" fontId="9" fillId="5" borderId="4" xfId="10" applyFont="1" applyFill="1" applyBorder="1" applyAlignment="1" applyProtection="1">
      <alignment horizontal="right"/>
    </xf>
    <xf numFmtId="0" fontId="9" fillId="0" borderId="4" xfId="15" applyFont="1" applyBorder="1" applyAlignment="1">
      <alignment horizontal="right" vertical="center"/>
    </xf>
    <xf numFmtId="0" fontId="145" fillId="100" borderId="4" xfId="71" applyFont="1" applyFill="1" applyBorder="1" applyAlignment="1">
      <alignment horizontal="center" vertical="center" wrapText="1"/>
    </xf>
    <xf numFmtId="0" fontId="146" fillId="0" borderId="4" xfId="71" applyFont="1" applyBorder="1" applyAlignment="1"/>
    <xf numFmtId="0" fontId="146" fillId="0" borderId="4" xfId="71" applyFont="1" applyBorder="1"/>
    <xf numFmtId="169" fontId="8" fillId="0" borderId="4" xfId="15" applyNumberFormat="1" applyFont="1" applyBorder="1">
      <alignment vertical="center"/>
    </xf>
    <xf numFmtId="169" fontId="9" fillId="0" borderId="4" xfId="15" applyNumberFormat="1" applyFont="1" applyBorder="1">
      <alignment vertical="center"/>
    </xf>
    <xf numFmtId="2" fontId="8" fillId="0" borderId="4" xfId="26" applyNumberFormat="1" applyFont="1" applyFill="1" applyBorder="1" applyAlignment="1">
      <alignment horizontal="center" vertical="center"/>
    </xf>
    <xf numFmtId="3" fontId="8" fillId="0" borderId="0" xfId="0" applyNumberFormat="1" applyFont="1" applyBorder="1"/>
    <xf numFmtId="10" fontId="8" fillId="0" borderId="0" xfId="69" applyNumberFormat="1" applyFont="1" applyBorder="1"/>
    <xf numFmtId="178" fontId="8" fillId="0" borderId="0" xfId="0" applyNumberFormat="1" applyFont="1" applyBorder="1"/>
    <xf numFmtId="43" fontId="8" fillId="8" borderId="4" xfId="10" applyNumberFormat="1" applyFont="1" applyFill="1" applyBorder="1" applyAlignment="1" applyProtection="1">
      <alignment vertical="center"/>
    </xf>
    <xf numFmtId="169" fontId="8" fillId="0" borderId="4" xfId="3465" applyFont="1" applyBorder="1" applyAlignment="1">
      <alignment horizontal="center" vertical="center"/>
    </xf>
    <xf numFmtId="14" fontId="8" fillId="0" borderId="4" xfId="26" applyNumberFormat="1" applyFont="1" applyBorder="1" applyAlignment="1">
      <alignment horizontal="center" vertical="center"/>
    </xf>
    <xf numFmtId="9" fontId="0" fillId="0" borderId="4" xfId="4187" applyFont="1" applyBorder="1" applyAlignment="1">
      <alignment horizontal="center"/>
    </xf>
    <xf numFmtId="169" fontId="8" fillId="0" borderId="4" xfId="3465" applyFont="1" applyBorder="1" applyAlignment="1">
      <alignment vertical="center"/>
    </xf>
    <xf numFmtId="169" fontId="8" fillId="0" borderId="4" xfId="26" applyNumberFormat="1" applyFont="1" applyBorder="1">
      <alignment vertical="center"/>
    </xf>
    <xf numFmtId="0" fontId="8" fillId="0" borderId="4" xfId="26" applyFont="1" applyBorder="1" applyAlignment="1">
      <alignment vertical="center"/>
    </xf>
    <xf numFmtId="169" fontId="8" fillId="0" borderId="4" xfId="26" applyNumberFormat="1" applyFont="1" applyBorder="1" applyAlignment="1">
      <alignment horizontal="center" vertical="center"/>
    </xf>
    <xf numFmtId="0" fontId="8" fillId="0" borderId="4" xfId="26" applyNumberFormat="1" applyFont="1" applyBorder="1" applyAlignment="1">
      <alignment horizontal="center" vertical="center"/>
    </xf>
    <xf numFmtId="179" fontId="8" fillId="0" borderId="4" xfId="3465" applyNumberFormat="1" applyFont="1" applyBorder="1" applyAlignment="1">
      <alignment horizontal="center" vertical="center"/>
    </xf>
    <xf numFmtId="2" fontId="9" fillId="0" borderId="4" xfId="15" applyNumberFormat="1" applyFont="1" applyBorder="1" applyAlignment="1">
      <alignment horizontal="right" vertical="center"/>
    </xf>
    <xf numFmtId="187" fontId="8" fillId="0" borderId="4" xfId="15" applyNumberFormat="1" applyFont="1" applyBorder="1">
      <alignment vertical="center"/>
    </xf>
    <xf numFmtId="187" fontId="9" fillId="0" borderId="4" xfId="15" applyNumberFormat="1" applyFont="1" applyBorder="1">
      <alignment vertical="center"/>
    </xf>
    <xf numFmtId="2" fontId="9" fillId="0" borderId="0" xfId="10" applyNumberFormat="1" applyFont="1" applyBorder="1" applyAlignment="1"/>
    <xf numFmtId="2" fontId="8" fillId="0" borderId="0" xfId="15" applyNumberFormat="1" applyFont="1">
      <alignment vertical="center"/>
    </xf>
    <xf numFmtId="10" fontId="8" fillId="0" borderId="4" xfId="26" applyNumberFormat="1" applyFont="1" applyFill="1" applyBorder="1" applyAlignment="1">
      <alignment horizontal="right" vertical="center"/>
    </xf>
    <xf numFmtId="0" fontId="8" fillId="0" borderId="4" xfId="10" applyFont="1" applyFill="1" applyBorder="1" applyAlignment="1" applyProtection="1">
      <alignment horizontal="right"/>
    </xf>
    <xf numFmtId="0" fontId="8" fillId="0" borderId="4" xfId="15" applyFont="1" applyFill="1" applyBorder="1" applyAlignment="1">
      <alignment horizontal="right" vertical="center"/>
    </xf>
    <xf numFmtId="2" fontId="8" fillId="0" borderId="4" xfId="15" applyNumberFormat="1" applyFont="1" applyFill="1" applyBorder="1">
      <alignment vertical="center"/>
    </xf>
    <xf numFmtId="43" fontId="9" fillId="0" borderId="4" xfId="10" applyNumberFormat="1" applyFont="1" applyFill="1" applyBorder="1" applyAlignment="1" applyProtection="1">
      <alignment horizontal="left"/>
    </xf>
    <xf numFmtId="2" fontId="8" fillId="0" borderId="4" xfId="14" applyNumberFormat="1" applyFont="1" applyFill="1" applyBorder="1" applyAlignment="1">
      <alignment horizontal="center" vertical="center"/>
    </xf>
    <xf numFmtId="0" fontId="8" fillId="0" borderId="4" xfId="14" applyFont="1" applyFill="1" applyBorder="1" applyAlignment="1">
      <alignment horizontal="center" vertical="center"/>
    </xf>
    <xf numFmtId="0" fontId="9" fillId="0" borderId="4" xfId="0" applyFont="1" applyFill="1" applyBorder="1"/>
    <xf numFmtId="0" fontId="2" fillId="0" borderId="0" xfId="9475"/>
    <xf numFmtId="10" fontId="2" fillId="0" borderId="0" xfId="9475" applyNumberFormat="1"/>
    <xf numFmtId="0" fontId="210" fillId="0" borderId="0" xfId="9475" applyFont="1"/>
    <xf numFmtId="14" fontId="2" fillId="0" borderId="0" xfId="9475" applyNumberFormat="1"/>
    <xf numFmtId="0" fontId="29" fillId="8" borderId="4" xfId="0" applyFont="1" applyFill="1" applyBorder="1" applyAlignment="1">
      <alignment horizontal="left" vertical="center"/>
    </xf>
    <xf numFmtId="0" fontId="29" fillId="8" borderId="4" xfId="0" applyFont="1" applyFill="1" applyBorder="1" applyAlignment="1">
      <alignment horizontal="center" vertical="center"/>
    </xf>
    <xf numFmtId="0" fontId="0" fillId="8" borderId="0" xfId="0" applyFill="1"/>
    <xf numFmtId="0" fontId="7" fillId="8" borderId="4" xfId="0" applyFont="1" applyFill="1" applyBorder="1"/>
    <xf numFmtId="187" fontId="8" fillId="8" borderId="4" xfId="15" applyNumberFormat="1" applyFont="1" applyFill="1" applyBorder="1">
      <alignment vertical="center"/>
    </xf>
    <xf numFmtId="10" fontId="8" fillId="8" borderId="4" xfId="69" applyNumberFormat="1" applyFont="1" applyFill="1" applyBorder="1" applyAlignment="1">
      <alignment vertical="center"/>
    </xf>
    <xf numFmtId="0" fontId="29" fillId="8" borderId="4" xfId="0" applyFont="1" applyFill="1" applyBorder="1"/>
    <xf numFmtId="187" fontId="9" fillId="8" borderId="4" xfId="15" applyNumberFormat="1" applyFont="1" applyFill="1" applyBorder="1">
      <alignment vertical="center"/>
    </xf>
    <xf numFmtId="10" fontId="8" fillId="0" borderId="4" xfId="10" applyNumberFormat="1" applyFont="1" applyFill="1" applyBorder="1" applyAlignment="1" applyProtection="1">
      <alignment horizontal="left"/>
    </xf>
    <xf numFmtId="10" fontId="8" fillId="0" borderId="4" xfId="15" applyNumberFormat="1" applyFont="1" applyFill="1" applyBorder="1">
      <alignment vertical="center"/>
    </xf>
    <xf numFmtId="0" fontId="9" fillId="4" borderId="4" xfId="26" applyFont="1" applyFill="1" applyBorder="1" applyAlignment="1">
      <alignment horizontal="center" vertical="center" wrapText="1"/>
    </xf>
    <xf numFmtId="0" fontId="9" fillId="4" borderId="4" xfId="15" applyFont="1" applyFill="1" applyBorder="1" applyAlignment="1">
      <alignment horizontal="center" vertical="center"/>
    </xf>
    <xf numFmtId="0" fontId="9" fillId="9" borderId="4" xfId="39" applyFont="1" applyFill="1" applyBorder="1" applyAlignment="1">
      <alignment horizontal="center" vertical="center" wrapText="1"/>
    </xf>
    <xf numFmtId="0" fontId="9" fillId="0" borderId="0" xfId="0" applyFont="1" applyBorder="1" applyAlignment="1">
      <alignment horizontal="center"/>
    </xf>
    <xf numFmtId="0" fontId="9" fillId="0" borderId="0" xfId="0" applyFont="1" applyBorder="1" applyAlignment="1">
      <alignment horizontal="center" vertical="top"/>
    </xf>
    <xf numFmtId="0" fontId="8" fillId="0" borderId="3" xfId="11" applyFont="1" applyFill="1" applyBorder="1" applyAlignment="1">
      <alignment horizontal="center"/>
    </xf>
    <xf numFmtId="0" fontId="8" fillId="0" borderId="10" xfId="11" applyFont="1" applyFill="1" applyBorder="1" applyAlignment="1">
      <alignment horizontal="center"/>
    </xf>
    <xf numFmtId="0" fontId="9" fillId="0" borderId="3" xfId="15" applyFont="1" applyFill="1" applyBorder="1" applyAlignment="1">
      <alignment horizontal="center" vertical="center" wrapText="1"/>
    </xf>
    <xf numFmtId="0" fontId="9" fillId="0" borderId="10" xfId="15" applyFont="1" applyFill="1" applyBorder="1" applyAlignment="1">
      <alignment horizontal="center" vertical="center" wrapText="1"/>
    </xf>
    <xf numFmtId="0" fontId="8" fillId="0" borderId="4" xfId="11" applyFont="1" applyFill="1" applyBorder="1" applyAlignment="1">
      <alignment horizontal="center"/>
    </xf>
    <xf numFmtId="0" fontId="9" fillId="9" borderId="12" xfId="11" applyFont="1" applyFill="1" applyBorder="1" applyAlignment="1">
      <alignment horizontal="center" vertical="center"/>
    </xf>
    <xf numFmtId="2" fontId="9" fillId="6" borderId="4" xfId="15" applyNumberFormat="1" applyFont="1" applyFill="1" applyBorder="1" applyAlignment="1">
      <alignment horizontal="center" vertical="center"/>
    </xf>
    <xf numFmtId="0" fontId="8" fillId="0" borderId="0" xfId="0" applyFont="1" applyAlignment="1">
      <alignment horizontal="center" vertical="center"/>
    </xf>
    <xf numFmtId="0" fontId="9" fillId="0" borderId="0" xfId="0" applyFont="1" applyBorder="1" applyAlignment="1">
      <alignment horizontal="center" vertical="center"/>
    </xf>
    <xf numFmtId="0" fontId="9" fillId="9" borderId="4" xfId="12" applyFont="1" applyFill="1" applyBorder="1" applyAlignment="1">
      <alignment horizontal="center" vertical="center"/>
    </xf>
    <xf numFmtId="0" fontId="9" fillId="0" borderId="0" xfId="15" applyFont="1" applyFill="1" applyBorder="1" applyAlignment="1">
      <alignment horizontal="center" vertical="center"/>
    </xf>
    <xf numFmtId="0" fontId="9" fillId="0" borderId="0" xfId="15" applyFont="1" applyAlignment="1">
      <alignment horizontal="center" vertical="center"/>
    </xf>
    <xf numFmtId="0" fontId="9" fillId="0" borderId="0" xfId="10" applyFont="1" applyBorder="1" applyAlignment="1">
      <alignment horizontal="center" vertical="center"/>
    </xf>
    <xf numFmtId="0" fontId="9" fillId="4" borderId="4" xfId="15" applyFont="1" applyFill="1" applyBorder="1" applyAlignment="1">
      <alignment horizontal="center" vertical="center" wrapText="1"/>
    </xf>
    <xf numFmtId="0" fontId="9" fillId="4" borderId="12" xfId="15" applyFont="1" applyFill="1" applyBorder="1" applyAlignment="1">
      <alignment horizontal="center" vertical="center" wrapText="1"/>
    </xf>
    <xf numFmtId="0" fontId="9" fillId="4" borderId="4" xfId="26" applyFont="1" applyFill="1" applyBorder="1" applyAlignment="1">
      <alignment horizontal="center" vertical="center"/>
    </xf>
    <xf numFmtId="0" fontId="9" fillId="4" borderId="4" xfId="10" applyFont="1" applyFill="1" applyBorder="1" applyAlignment="1">
      <alignment horizontal="center" vertical="center" wrapText="1"/>
    </xf>
    <xf numFmtId="0" fontId="9" fillId="4" borderId="4" xfId="39" applyFont="1" applyFill="1" applyBorder="1" applyAlignment="1">
      <alignment horizontal="center" vertical="center" wrapText="1"/>
    </xf>
    <xf numFmtId="0" fontId="9" fillId="0" borderId="0" xfId="10" applyFont="1" applyFill="1" applyBorder="1" applyAlignment="1">
      <alignment horizontal="center" vertical="center" wrapText="1"/>
    </xf>
    <xf numFmtId="0" fontId="8" fillId="0" borderId="0" xfId="15" applyFont="1" applyAlignment="1">
      <alignment horizontal="left" vertical="center" wrapText="1"/>
    </xf>
    <xf numFmtId="0" fontId="8" fillId="0" borderId="4" xfId="10" applyFont="1" applyBorder="1" applyAlignment="1">
      <alignment horizontal="center" vertical="center" wrapText="1"/>
    </xf>
    <xf numFmtId="0" fontId="8" fillId="0" borderId="0" xfId="15" applyFont="1" applyAlignment="1">
      <alignment horizontal="left" vertical="center"/>
    </xf>
    <xf numFmtId="0" fontId="9" fillId="4" borderId="4" xfId="26" applyFont="1" applyFill="1" applyBorder="1" applyAlignment="1">
      <alignment horizontal="center" vertical="center" wrapText="1"/>
    </xf>
    <xf numFmtId="0" fontId="9" fillId="4" borderId="12" xfId="26" applyFont="1" applyFill="1" applyBorder="1" applyAlignment="1">
      <alignment horizontal="center" vertical="center" wrapText="1"/>
    </xf>
    <xf numFmtId="0" fontId="9" fillId="0" borderId="0" xfId="15" applyFont="1" applyAlignment="1">
      <alignment horizontal="center" vertical="center"/>
    </xf>
    <xf numFmtId="0" fontId="9" fillId="4" borderId="4" xfId="15" applyFont="1" applyFill="1" applyBorder="1" applyAlignment="1">
      <alignment horizontal="center" vertical="center" wrapText="1"/>
    </xf>
    <xf numFmtId="0" fontId="9" fillId="4" borderId="4" xfId="26" applyFont="1" applyFill="1" applyBorder="1" applyAlignment="1">
      <alignment horizontal="center" vertical="center"/>
    </xf>
    <xf numFmtId="0" fontId="8" fillId="0" borderId="0" xfId="10" applyFont="1" applyAlignment="1">
      <alignment horizontal="center" vertical="center" wrapText="1"/>
    </xf>
    <xf numFmtId="0" fontId="8" fillId="0" borderId="0" xfId="15" applyFont="1" applyFill="1" applyBorder="1" applyAlignment="1">
      <alignment horizontal="center" vertical="center"/>
    </xf>
    <xf numFmtId="2" fontId="8" fillId="0" borderId="0" xfId="15" applyNumberFormat="1" applyFont="1" applyFill="1" applyBorder="1" applyAlignment="1">
      <alignment horizontal="center" vertical="center"/>
    </xf>
    <xf numFmtId="0" fontId="9" fillId="0" borderId="0" xfId="10" applyFont="1" applyFill="1" applyBorder="1" applyAlignment="1">
      <alignment horizontal="center" vertical="center"/>
    </xf>
    <xf numFmtId="2" fontId="9" fillId="0" borderId="0" xfId="10" applyNumberFormat="1" applyFont="1" applyFill="1" applyBorder="1" applyAlignment="1">
      <alignment horizontal="center" vertical="center"/>
    </xf>
    <xf numFmtId="10" fontId="8" fillId="0" borderId="0" xfId="10" applyNumberFormat="1" applyFont="1" applyFill="1" applyBorder="1" applyAlignment="1">
      <alignment horizontal="center" vertical="center"/>
    </xf>
    <xf numFmtId="10" fontId="8" fillId="0" borderId="0" xfId="15" applyNumberFormat="1" applyFont="1" applyFill="1" applyBorder="1" applyAlignment="1">
      <alignment horizontal="center" vertical="center"/>
    </xf>
    <xf numFmtId="2" fontId="9" fillId="5" borderId="0" xfId="10" applyNumberFormat="1" applyFont="1" applyFill="1" applyBorder="1" applyAlignment="1">
      <alignment horizontal="center" vertical="center"/>
    </xf>
    <xf numFmtId="0" fontId="9" fillId="0" borderId="0" xfId="26" applyFont="1" applyFill="1" applyBorder="1" applyAlignment="1">
      <alignment horizontal="center" vertical="center" wrapText="1"/>
    </xf>
    <xf numFmtId="43" fontId="8" fillId="0" borderId="0" xfId="15" applyNumberFormat="1" applyFont="1" applyFill="1" applyBorder="1" applyAlignment="1">
      <alignment horizontal="center" vertical="center"/>
    </xf>
    <xf numFmtId="2" fontId="8" fillId="5" borderId="0" xfId="10" applyNumberFormat="1" applyFont="1" applyFill="1" applyBorder="1" applyAlignment="1">
      <alignment vertical="center"/>
    </xf>
    <xf numFmtId="2" fontId="8" fillId="0" borderId="0" xfId="10" applyNumberFormat="1" applyFont="1" applyFill="1" applyBorder="1" applyAlignment="1">
      <alignment vertical="center"/>
    </xf>
    <xf numFmtId="10" fontId="8" fillId="0" borderId="0" xfId="69" applyNumberFormat="1" applyFont="1" applyFill="1" applyBorder="1" applyAlignment="1">
      <alignment horizontal="center" vertical="center"/>
    </xf>
    <xf numFmtId="0" fontId="8" fillId="5" borderId="0" xfId="10" applyFont="1" applyFill="1" applyBorder="1" applyAlignment="1">
      <alignment horizontal="center" vertical="center"/>
    </xf>
    <xf numFmtId="2" fontId="8" fillId="0" borderId="4" xfId="15" applyNumberFormat="1" applyFont="1" applyFill="1" applyBorder="1" applyAlignment="1">
      <alignment horizontal="right" vertical="center"/>
    </xf>
    <xf numFmtId="43" fontId="9" fillId="0" borderId="4" xfId="10" applyNumberFormat="1" applyFont="1" applyFill="1" applyBorder="1" applyAlignment="1" applyProtection="1">
      <alignment horizontal="right"/>
    </xf>
    <xf numFmtId="10" fontId="8" fillId="0" borderId="4" xfId="10" applyNumberFormat="1" applyFont="1" applyFill="1" applyBorder="1" applyAlignment="1" applyProtection="1">
      <alignment horizontal="right"/>
    </xf>
    <xf numFmtId="0" fontId="9" fillId="0" borderId="0" xfId="26" applyFont="1" applyFill="1" applyBorder="1" applyAlignment="1">
      <alignment vertical="center" wrapText="1"/>
    </xf>
    <xf numFmtId="0" fontId="8" fillId="0" borderId="0" xfId="14" applyFont="1" applyFill="1" applyBorder="1">
      <alignment vertical="center"/>
    </xf>
    <xf numFmtId="0" fontId="8" fillId="0" borderId="0" xfId="14" applyFont="1" applyFill="1" applyBorder="1" applyAlignment="1">
      <alignment vertical="center"/>
    </xf>
    <xf numFmtId="2" fontId="8" fillId="0" borderId="0" xfId="15" applyNumberFormat="1" applyFont="1" applyFill="1" applyBorder="1" applyAlignment="1">
      <alignment horizontal="center" vertical="top" wrapText="1"/>
    </xf>
    <xf numFmtId="2" fontId="8" fillId="0" borderId="0" xfId="10" applyNumberFormat="1" applyFont="1" applyFill="1" applyBorder="1" applyAlignment="1" applyProtection="1">
      <alignment horizontal="center" wrapText="1"/>
    </xf>
    <xf numFmtId="2" fontId="9" fillId="0" borderId="0" xfId="15" applyNumberFormat="1" applyFont="1" applyFill="1" applyBorder="1" applyAlignment="1">
      <alignment horizontal="center" vertical="top" wrapText="1"/>
    </xf>
    <xf numFmtId="2" fontId="9" fillId="0" borderId="0" xfId="15" applyNumberFormat="1" applyFont="1" applyFill="1" applyBorder="1" applyAlignment="1">
      <alignment horizontal="center" vertical="center"/>
    </xf>
    <xf numFmtId="0" fontId="8" fillId="0" borderId="0" xfId="26" applyFont="1" applyBorder="1" applyAlignment="1">
      <alignment horizontal="center" vertical="center"/>
    </xf>
    <xf numFmtId="169" fontId="8" fillId="0" borderId="0" xfId="26" applyNumberFormat="1" applyFont="1" applyBorder="1" applyAlignment="1">
      <alignment horizontal="center" vertical="center"/>
    </xf>
    <xf numFmtId="0" fontId="8" fillId="0" borderId="0" xfId="26" applyFont="1" applyBorder="1">
      <alignment vertical="center"/>
    </xf>
    <xf numFmtId="0" fontId="8" fillId="103" borderId="4" xfId="11" applyFont="1" applyFill="1" applyBorder="1" applyAlignment="1">
      <alignment horizontal="center" vertical="center" wrapText="1"/>
    </xf>
    <xf numFmtId="0" fontId="8" fillId="103" borderId="4" xfId="11" applyFont="1" applyFill="1" applyBorder="1" applyAlignment="1">
      <alignment vertical="center" wrapText="1"/>
    </xf>
    <xf numFmtId="0" fontId="8" fillId="103" borderId="10" xfId="11" applyFont="1" applyFill="1" applyBorder="1" applyAlignment="1">
      <alignment horizontal="center" vertical="center" wrapText="1"/>
    </xf>
    <xf numFmtId="0" fontId="8" fillId="103" borderId="10" xfId="11" applyFont="1" applyFill="1" applyBorder="1" applyAlignment="1">
      <alignment horizontal="center"/>
    </xf>
    <xf numFmtId="0" fontId="0" fillId="103" borderId="3" xfId="0" applyFill="1" applyBorder="1"/>
    <xf numFmtId="0" fontId="8" fillId="103" borderId="3" xfId="11" applyFont="1" applyFill="1" applyBorder="1" applyAlignment="1">
      <alignment horizontal="center"/>
    </xf>
    <xf numFmtId="0" fontId="8" fillId="103" borderId="4" xfId="15" applyFont="1" applyFill="1" applyBorder="1">
      <alignment vertical="center"/>
    </xf>
    <xf numFmtId="0" fontId="8" fillId="103" borderId="0" xfId="15" applyFont="1" applyFill="1" applyBorder="1">
      <alignment vertical="center"/>
    </xf>
    <xf numFmtId="0" fontId="8" fillId="103" borderId="0" xfId="11" applyFont="1" applyFill="1" applyBorder="1"/>
    <xf numFmtId="0" fontId="8" fillId="103" borderId="4" xfId="11" applyFont="1" applyFill="1" applyBorder="1" applyAlignment="1">
      <alignment horizontal="right" vertical="center" wrapText="1"/>
    </xf>
    <xf numFmtId="0" fontId="8" fillId="103" borderId="4" xfId="11" applyFont="1" applyFill="1" applyBorder="1" applyAlignment="1">
      <alignment horizontal="center"/>
    </xf>
    <xf numFmtId="0" fontId="8" fillId="103" borderId="7" xfId="11" applyFont="1" applyFill="1" applyBorder="1"/>
    <xf numFmtId="2" fontId="8" fillId="103" borderId="10" xfId="11" applyNumberFormat="1" applyFont="1" applyFill="1" applyBorder="1" applyAlignment="1">
      <alignment horizontal="center"/>
    </xf>
    <xf numFmtId="43" fontId="8" fillId="0" borderId="10" xfId="11" applyNumberFormat="1" applyFont="1" applyFill="1" applyBorder="1" applyAlignment="1">
      <alignment horizontal="center" vertical="center" wrapText="1"/>
    </xf>
    <xf numFmtId="0" fontId="9" fillId="0" borderId="0" xfId="39" applyFont="1" applyFill="1" applyBorder="1" applyAlignment="1">
      <alignment horizontal="center" vertical="center" wrapText="1"/>
    </xf>
    <xf numFmtId="2" fontId="8" fillId="0" borderId="4" xfId="17" applyNumberFormat="1" applyFont="1" applyFill="1" applyBorder="1" applyAlignment="1">
      <alignment horizontal="right" vertical="center"/>
    </xf>
    <xf numFmtId="0" fontId="8" fillId="0" borderId="4" xfId="17" applyFont="1" applyFill="1" applyBorder="1" applyAlignment="1">
      <alignment horizontal="right" vertical="center"/>
    </xf>
    <xf numFmtId="0" fontId="8" fillId="8" borderId="4" xfId="0" applyFont="1" applyFill="1" applyBorder="1" applyAlignment="1" applyProtection="1">
      <alignment horizontal="right" vertical="center"/>
    </xf>
    <xf numFmtId="2" fontId="8" fillId="0" borderId="4" xfId="17" applyNumberFormat="1" applyFont="1" applyFill="1" applyBorder="1" applyAlignment="1">
      <alignment horizontal="right" vertical="center"/>
    </xf>
    <xf numFmtId="2" fontId="8" fillId="8" borderId="4" xfId="0" applyNumberFormat="1" applyFont="1" applyFill="1" applyBorder="1" applyAlignment="1" applyProtection="1">
      <alignment horizontal="right" vertical="center"/>
    </xf>
    <xf numFmtId="2" fontId="8" fillId="8" borderId="4" xfId="0" applyNumberFormat="1" applyFont="1" applyFill="1" applyBorder="1" applyAlignment="1" applyProtection="1">
      <alignment horizontal="right" vertical="center"/>
    </xf>
    <xf numFmtId="2" fontId="9" fillId="8" borderId="4" xfId="0" applyNumberFormat="1" applyFont="1" applyFill="1" applyBorder="1" applyAlignment="1" applyProtection="1">
      <alignment horizontal="right" vertical="center"/>
    </xf>
    <xf numFmtId="169" fontId="9" fillId="8" borderId="4" xfId="0" applyNumberFormat="1" applyFont="1" applyFill="1" applyBorder="1" applyAlignment="1" applyProtection="1">
      <alignment horizontal="right" vertical="center"/>
    </xf>
    <xf numFmtId="43" fontId="8" fillId="0" borderId="4" xfId="70" applyFont="1" applyBorder="1" applyAlignment="1">
      <alignment vertical="center"/>
    </xf>
    <xf numFmtId="43" fontId="31" fillId="0" borderId="4" xfId="39" applyNumberFormat="1" applyFont="1" applyFill="1" applyBorder="1" applyAlignment="1">
      <alignment horizontal="center" vertical="center" wrapText="1"/>
    </xf>
    <xf numFmtId="9" fontId="213" fillId="0" borderId="0" xfId="69" applyFont="1" applyBorder="1" applyAlignment="1">
      <alignment horizontal="left"/>
    </xf>
    <xf numFmtId="0" fontId="8" fillId="0" borderId="0" xfId="10" applyFont="1" applyFill="1" applyBorder="1" applyAlignment="1">
      <alignment horizontal="center" vertical="center"/>
    </xf>
    <xf numFmtId="2" fontId="8" fillId="0" borderId="0" xfId="10" applyNumberFormat="1" applyFont="1" applyFill="1" applyBorder="1" applyAlignment="1">
      <alignment horizontal="center" vertical="center"/>
    </xf>
    <xf numFmtId="0" fontId="8" fillId="0" borderId="0" xfId="10" applyFont="1" applyFill="1" applyBorder="1" applyAlignment="1">
      <alignment horizontal="center" vertical="center" wrapText="1"/>
    </xf>
    <xf numFmtId="0" fontId="8" fillId="0" borderId="0" xfId="10" applyFont="1" applyFill="1" applyBorder="1" applyAlignment="1">
      <alignment horizontal="left" vertical="top"/>
    </xf>
    <xf numFmtId="0" fontId="8" fillId="0" borderId="0" xfId="10" applyFont="1" applyFill="1" applyBorder="1" applyAlignment="1">
      <alignment horizontal="center" vertical="top"/>
    </xf>
    <xf numFmtId="0" fontId="9" fillId="0" borderId="0" xfId="39" quotePrefix="1" applyFont="1" applyFill="1" applyBorder="1" applyAlignment="1">
      <alignment horizontal="center" vertical="center" wrapText="1"/>
    </xf>
    <xf numFmtId="2" fontId="8" fillId="0" borderId="4" xfId="17" applyNumberFormat="1" applyFont="1" applyFill="1" applyBorder="1" applyAlignment="1">
      <alignment horizontal="right" vertical="center"/>
    </xf>
    <xf numFmtId="174" fontId="8" fillId="0" borderId="4" xfId="14" applyNumberFormat="1" applyFont="1" applyFill="1" applyBorder="1" applyAlignment="1">
      <alignment horizontal="center" vertical="center"/>
    </xf>
    <xf numFmtId="0" fontId="9" fillId="0" borderId="4" xfId="0" applyFont="1" applyFill="1" applyBorder="1" applyAlignment="1">
      <alignment horizontal="center"/>
    </xf>
    <xf numFmtId="0" fontId="8" fillId="0" borderId="4" xfId="0" applyFont="1" applyFill="1" applyBorder="1" applyAlignment="1">
      <alignment horizontal="center"/>
    </xf>
    <xf numFmtId="0" fontId="9" fillId="0" borderId="4" xfId="14" applyFont="1" applyFill="1" applyBorder="1" applyAlignment="1">
      <alignment horizontal="center" vertical="center"/>
    </xf>
    <xf numFmtId="174" fontId="9" fillId="0" borderId="4" xfId="14" applyNumberFormat="1" applyFont="1" applyFill="1" applyBorder="1" applyAlignment="1">
      <alignment horizontal="center" vertical="center"/>
    </xf>
    <xf numFmtId="2" fontId="9" fillId="0" borderId="4" xfId="14" applyNumberFormat="1" applyFont="1" applyFill="1" applyBorder="1" applyAlignment="1">
      <alignment horizontal="center" vertical="center"/>
    </xf>
    <xf numFmtId="0" fontId="8" fillId="5" borderId="4" xfId="10" applyFont="1" applyFill="1" applyBorder="1" applyAlignment="1">
      <alignment horizontal="right" vertical="center"/>
    </xf>
    <xf numFmtId="2" fontId="8" fillId="0" borderId="4" xfId="10" applyNumberFormat="1" applyFont="1" applyFill="1" applyBorder="1" applyAlignment="1">
      <alignment horizontal="right" vertical="center"/>
    </xf>
    <xf numFmtId="0" fontId="9" fillId="5" borderId="4" xfId="10" applyFont="1" applyFill="1" applyBorder="1" applyAlignment="1">
      <alignment horizontal="right" vertical="center"/>
    </xf>
    <xf numFmtId="2" fontId="9" fillId="0" borderId="4" xfId="10" applyNumberFormat="1" applyFont="1" applyFill="1" applyBorder="1" applyAlignment="1">
      <alignment horizontal="right" vertical="center"/>
    </xf>
    <xf numFmtId="10" fontId="8" fillId="5" borderId="4" xfId="10" applyNumberFormat="1" applyFont="1" applyFill="1" applyBorder="1" applyAlignment="1">
      <alignment horizontal="right" vertical="center"/>
    </xf>
    <xf numFmtId="10" fontId="8" fillId="0" borderId="4" xfId="69" applyNumberFormat="1" applyFont="1" applyFill="1" applyBorder="1" applyAlignment="1">
      <alignment horizontal="right" vertical="center"/>
    </xf>
    <xf numFmtId="2" fontId="9" fillId="5" borderId="4" xfId="10" applyNumberFormat="1" applyFont="1" applyFill="1" applyBorder="1" applyAlignment="1">
      <alignment horizontal="right" vertical="center"/>
    </xf>
    <xf numFmtId="14" fontId="2" fillId="103" borderId="0" xfId="9475" applyNumberFormat="1" applyFill="1"/>
    <xf numFmtId="10" fontId="2" fillId="0" borderId="0" xfId="69" applyNumberFormat="1" applyFont="1"/>
    <xf numFmtId="10" fontId="210" fillId="0" borderId="0" xfId="69" applyNumberFormat="1" applyFont="1"/>
    <xf numFmtId="2" fontId="19" fillId="0" borderId="4" xfId="16" applyNumberFormat="1" applyFont="1" applyFill="1" applyBorder="1" applyAlignment="1">
      <alignment vertical="center"/>
    </xf>
    <xf numFmtId="0" fontId="19" fillId="0" borderId="4" xfId="16" applyFont="1" applyFill="1" applyBorder="1" applyAlignment="1">
      <alignment vertical="center"/>
    </xf>
    <xf numFmtId="43" fontId="19" fillId="0" borderId="4" xfId="16" applyNumberFormat="1" applyFont="1" applyFill="1" applyBorder="1" applyAlignment="1">
      <alignment vertical="center"/>
    </xf>
    <xf numFmtId="0" fontId="19" fillId="0" borderId="4" xfId="17" applyFont="1" applyFill="1" applyBorder="1" applyAlignment="1">
      <alignment vertical="center"/>
    </xf>
    <xf numFmtId="2" fontId="19" fillId="0" borderId="4" xfId="17" applyNumberFormat="1" applyFont="1" applyFill="1" applyBorder="1" applyAlignment="1">
      <alignment vertical="center"/>
    </xf>
    <xf numFmtId="2" fontId="14" fillId="0" borderId="4" xfId="16" applyNumberFormat="1" applyFont="1" applyFill="1" applyBorder="1" applyAlignment="1">
      <alignment vertical="center"/>
    </xf>
    <xf numFmtId="2" fontId="14" fillId="0" borderId="4" xfId="16" applyNumberFormat="1" applyFont="1" applyBorder="1" applyAlignment="1">
      <alignment vertical="center"/>
    </xf>
    <xf numFmtId="0" fontId="214" fillId="0" borderId="0" xfId="14" applyFont="1">
      <alignment vertical="center"/>
    </xf>
    <xf numFmtId="43" fontId="9" fillId="5" borderId="4" xfId="26" applyNumberFormat="1" applyFont="1" applyFill="1" applyBorder="1">
      <alignment vertical="center"/>
    </xf>
    <xf numFmtId="43" fontId="8" fillId="5" borderId="4" xfId="70" applyFont="1" applyFill="1" applyBorder="1" applyAlignment="1" applyProtection="1">
      <alignment horizontal="center"/>
    </xf>
    <xf numFmtId="9" fontId="8" fillId="5" borderId="4" xfId="3878" applyNumberFormat="1" applyFont="1" applyFill="1" applyBorder="1" applyAlignment="1" applyProtection="1">
      <alignment horizontal="center"/>
    </xf>
    <xf numFmtId="43" fontId="8" fillId="5" borderId="4" xfId="70" quotePrefix="1" applyFont="1" applyFill="1" applyBorder="1" applyAlignment="1" applyProtection="1">
      <alignment horizontal="center"/>
    </xf>
    <xf numFmtId="0" fontId="9" fillId="5" borderId="4" xfId="10" applyFont="1" applyFill="1" applyBorder="1" applyAlignment="1">
      <alignment horizontal="center"/>
    </xf>
    <xf numFmtId="0" fontId="8" fillId="5" borderId="4" xfId="10" applyFont="1" applyFill="1" applyBorder="1" applyAlignment="1">
      <alignment horizontal="center"/>
    </xf>
    <xf numFmtId="171" fontId="8" fillId="0" borderId="0" xfId="10" applyNumberFormat="1" applyFont="1" applyFill="1" applyBorder="1" applyAlignment="1" applyProtection="1">
      <alignment horizontal="center"/>
    </xf>
    <xf numFmtId="43" fontId="8" fillId="0" borderId="4" xfId="70" applyFont="1" applyFill="1" applyBorder="1" applyAlignment="1" applyProtection="1">
      <alignment horizontal="center"/>
    </xf>
    <xf numFmtId="9" fontId="8" fillId="0" borderId="4" xfId="3878" applyNumberFormat="1" applyFont="1" applyFill="1" applyBorder="1" applyAlignment="1" applyProtection="1">
      <alignment horizontal="center"/>
    </xf>
    <xf numFmtId="43" fontId="8" fillId="0" borderId="4" xfId="70" applyFont="1" applyBorder="1" applyAlignment="1">
      <alignment horizontal="center" vertical="center"/>
    </xf>
    <xf numFmtId="43" fontId="9" fillId="0" borderId="4" xfId="70" applyFont="1" applyBorder="1" applyAlignment="1">
      <alignment horizontal="center" vertical="center"/>
    </xf>
    <xf numFmtId="0" fontId="9" fillId="0" borderId="0" xfId="14" applyFont="1" applyFill="1" applyBorder="1" applyAlignment="1">
      <alignment vertical="center"/>
    </xf>
    <xf numFmtId="10" fontId="8" fillId="0" borderId="4" xfId="70" applyNumberFormat="1" applyFont="1" applyBorder="1" applyAlignment="1">
      <alignment horizontal="right" vertical="center"/>
    </xf>
    <xf numFmtId="9" fontId="8" fillId="0" borderId="4" xfId="26" applyNumberFormat="1" applyFont="1" applyFill="1" applyBorder="1" applyAlignment="1">
      <alignment horizontal="right" vertical="center"/>
    </xf>
    <xf numFmtId="9" fontId="8" fillId="0" borderId="4" xfId="69" applyFont="1" applyFill="1" applyBorder="1" applyAlignment="1">
      <alignment horizontal="right" vertical="center"/>
    </xf>
    <xf numFmtId="2" fontId="8" fillId="0" borderId="4" xfId="26" applyNumberFormat="1" applyFont="1" applyFill="1" applyBorder="1" applyAlignment="1">
      <alignment horizontal="right" vertical="center"/>
    </xf>
    <xf numFmtId="0" fontId="8" fillId="0" borderId="4" xfId="26" applyFont="1" applyFill="1" applyBorder="1" applyAlignment="1">
      <alignment horizontal="right" vertical="center"/>
    </xf>
    <xf numFmtId="2" fontId="9" fillId="0" borderId="4" xfId="26" applyNumberFormat="1" applyFont="1" applyBorder="1" applyAlignment="1">
      <alignment horizontal="right" vertical="center"/>
    </xf>
    <xf numFmtId="9" fontId="8" fillId="0" borderId="0" xfId="14" applyNumberFormat="1" applyFont="1">
      <alignment vertical="center"/>
    </xf>
    <xf numFmtId="10" fontId="8" fillId="0" borderId="0" xfId="14" applyNumberFormat="1" applyFont="1">
      <alignment vertical="center"/>
    </xf>
    <xf numFmtId="0" fontId="8" fillId="0" borderId="0" xfId="14" applyFont="1" applyAlignment="1">
      <alignment vertical="center" wrapText="1"/>
    </xf>
    <xf numFmtId="10" fontId="8" fillId="0" borderId="0" xfId="14" applyNumberFormat="1" applyFont="1" applyAlignment="1">
      <alignment horizontal="center" vertical="center"/>
    </xf>
    <xf numFmtId="43" fontId="8" fillId="0" borderId="4" xfId="26" applyNumberFormat="1" applyFont="1" applyFill="1" applyBorder="1" applyAlignment="1">
      <alignment horizontal="right" vertical="center"/>
    </xf>
    <xf numFmtId="10" fontId="8" fillId="0" borderId="0" xfId="69" applyNumberFormat="1" applyFont="1" applyAlignment="1">
      <alignment horizontal="center" vertical="center"/>
    </xf>
    <xf numFmtId="1" fontId="9" fillId="0" borderId="0" xfId="15" applyNumberFormat="1" applyFont="1" applyAlignment="1">
      <alignment vertical="center" wrapText="1"/>
    </xf>
    <xf numFmtId="14" fontId="8" fillId="0" borderId="0" xfId="15" applyNumberFormat="1" applyFont="1" applyAlignment="1">
      <alignment vertical="center" wrapText="1"/>
    </xf>
    <xf numFmtId="0" fontId="8" fillId="0" borderId="0" xfId="15" applyFont="1" applyAlignment="1">
      <alignment horizontal="right" vertical="center" wrapText="1"/>
    </xf>
    <xf numFmtId="0" fontId="8" fillId="0" borderId="4" xfId="0" applyFont="1" applyBorder="1" applyAlignment="1">
      <alignment horizontal="right" vertical="center" wrapText="1"/>
    </xf>
    <xf numFmtId="0" fontId="8" fillId="0" borderId="4" xfId="0" applyFont="1" applyFill="1" applyBorder="1" applyAlignment="1">
      <alignment horizontal="right" vertical="center" wrapText="1"/>
    </xf>
    <xf numFmtId="2" fontId="8" fillId="0" borderId="4" xfId="0" applyNumberFormat="1" applyFont="1" applyBorder="1" applyAlignment="1">
      <alignment horizontal="right" vertical="center" wrapText="1"/>
    </xf>
    <xf numFmtId="2" fontId="8" fillId="0" borderId="4" xfId="0" applyNumberFormat="1" applyFont="1" applyFill="1" applyBorder="1" applyAlignment="1" applyProtection="1">
      <alignment horizontal="right" vertical="center"/>
    </xf>
    <xf numFmtId="2" fontId="8" fillId="8" borderId="4" xfId="0" applyNumberFormat="1" applyFont="1" applyFill="1" applyBorder="1" applyAlignment="1">
      <alignment horizontal="right" vertical="center" wrapText="1"/>
    </xf>
    <xf numFmtId="10" fontId="8" fillId="0" borderId="4" xfId="69" applyNumberFormat="1" applyFont="1" applyBorder="1" applyAlignment="1">
      <alignment horizontal="right" vertical="center" wrapText="1"/>
    </xf>
    <xf numFmtId="2" fontId="8" fillId="0" borderId="4" xfId="0" applyNumberFormat="1" applyFont="1" applyFill="1" applyBorder="1" applyAlignment="1">
      <alignment horizontal="right" vertical="center" wrapText="1"/>
    </xf>
    <xf numFmtId="0" fontId="8" fillId="0" borderId="0" xfId="15" applyFont="1" applyAlignment="1">
      <alignment horizontal="center" vertical="center" wrapText="1"/>
    </xf>
    <xf numFmtId="0" fontId="29" fillId="0" borderId="0" xfId="0" applyFont="1"/>
    <xf numFmtId="0" fontId="7" fillId="0" borderId="4" xfId="0" applyFont="1" applyBorder="1"/>
    <xf numFmtId="0" fontId="29" fillId="0" borderId="4" xfId="0" applyFont="1" applyBorder="1" applyAlignment="1">
      <alignment horizontal="center"/>
    </xf>
    <xf numFmtId="0" fontId="29" fillId="0" borderId="4" xfId="0" applyFont="1" applyBorder="1"/>
    <xf numFmtId="0" fontId="35" fillId="0" borderId="0" xfId="0" applyFont="1"/>
    <xf numFmtId="0" fontId="31" fillId="0" borderId="0" xfId="0" applyFont="1"/>
    <xf numFmtId="2" fontId="0" fillId="0" borderId="0" xfId="0" applyNumberFormat="1"/>
    <xf numFmtId="2" fontId="29" fillId="0" borderId="0" xfId="0" applyNumberFormat="1" applyFont="1"/>
    <xf numFmtId="10" fontId="31" fillId="0" borderId="0" xfId="69" applyNumberFormat="1" applyFont="1"/>
    <xf numFmtId="0" fontId="29" fillId="0" borderId="4" xfId="0" applyFont="1" applyBorder="1" applyAlignment="1">
      <alignment horizontal="center" wrapText="1"/>
    </xf>
    <xf numFmtId="0" fontId="7" fillId="0" borderId="4" xfId="0" applyFont="1" applyBorder="1" applyAlignment="1">
      <alignment horizontal="center"/>
    </xf>
    <xf numFmtId="2" fontId="7" fillId="0" borderId="4" xfId="0" applyNumberFormat="1" applyFont="1" applyBorder="1"/>
    <xf numFmtId="10" fontId="7" fillId="0" borderId="4" xfId="0" applyNumberFormat="1" applyFont="1" applyBorder="1"/>
    <xf numFmtId="10" fontId="29" fillId="0" borderId="4" xfId="0" applyNumberFormat="1" applyFont="1" applyBorder="1"/>
    <xf numFmtId="2" fontId="29" fillId="0" borderId="4" xfId="0" applyNumberFormat="1" applyFont="1" applyBorder="1"/>
    <xf numFmtId="0" fontId="29" fillId="0" borderId="0" xfId="0" applyFont="1" applyFill="1" applyBorder="1"/>
    <xf numFmtId="10" fontId="29" fillId="0" borderId="0" xfId="69" applyNumberFormat="1" applyFont="1"/>
    <xf numFmtId="2" fontId="8" fillId="0" borderId="4" xfId="15" applyNumberFormat="1" applyFont="1" applyFill="1" applyBorder="1" applyAlignment="1">
      <alignment horizontal="center" vertical="center"/>
    </xf>
    <xf numFmtId="2" fontId="8" fillId="0" borderId="4" xfId="3465" applyNumberFormat="1" applyFont="1" applyFill="1" applyBorder="1" applyAlignment="1">
      <alignment horizontal="center" wrapText="1"/>
    </xf>
    <xf numFmtId="2" fontId="9" fillId="0" borderId="4" xfId="3465" applyNumberFormat="1" applyFont="1" applyFill="1" applyBorder="1" applyAlignment="1">
      <alignment horizontal="center" wrapText="1"/>
    </xf>
    <xf numFmtId="2" fontId="51" fillId="0" borderId="4" xfId="3465" applyNumberFormat="1" applyFont="1" applyFill="1" applyBorder="1" applyAlignment="1">
      <alignment horizontal="center"/>
    </xf>
    <xf numFmtId="2" fontId="8" fillId="0" borderId="4" xfId="36" applyNumberFormat="1" applyFont="1" applyFill="1" applyBorder="1" applyAlignment="1">
      <alignment horizontal="center" vertical="center"/>
    </xf>
    <xf numFmtId="4" fontId="0" fillId="0" borderId="4" xfId="0" applyNumberFormat="1" applyFont="1" applyFill="1" applyBorder="1" applyAlignment="1">
      <alignment horizontal="center"/>
    </xf>
    <xf numFmtId="0" fontId="8" fillId="0" borderId="4" xfId="0" applyFont="1" applyFill="1" applyBorder="1"/>
    <xf numFmtId="2" fontId="9" fillId="0" borderId="4" xfId="0" applyNumberFormat="1" applyFont="1" applyFill="1" applyBorder="1" applyAlignment="1">
      <alignment horizontal="center" vertical="center"/>
    </xf>
    <xf numFmtId="2" fontId="8" fillId="0" borderId="4" xfId="0" applyNumberFormat="1" applyFont="1" applyFill="1" applyBorder="1" applyAlignment="1">
      <alignment horizontal="center" vertical="center"/>
    </xf>
    <xf numFmtId="2" fontId="9" fillId="0" borderId="4" xfId="15" applyNumberFormat="1" applyFont="1" applyFill="1" applyBorder="1" applyAlignment="1">
      <alignment horizontal="center" vertical="center"/>
    </xf>
    <xf numFmtId="2" fontId="8" fillId="0" borderId="4" xfId="0" applyNumberFormat="1" applyFont="1" applyFill="1" applyBorder="1" applyAlignment="1" applyProtection="1">
      <alignment horizontal="center"/>
    </xf>
    <xf numFmtId="2" fontId="8" fillId="0" borderId="4" xfId="0" applyNumberFormat="1" applyFont="1" applyFill="1" applyBorder="1" applyAlignment="1" applyProtection="1">
      <alignment horizontal="left"/>
    </xf>
    <xf numFmtId="2" fontId="9" fillId="0" borderId="4" xfId="0" applyNumberFormat="1" applyFont="1" applyFill="1" applyBorder="1" applyAlignment="1" applyProtection="1">
      <alignment horizontal="center" vertical="center"/>
    </xf>
    <xf numFmtId="0" fontId="8" fillId="0" borderId="4" xfId="15" applyFont="1" applyFill="1" applyBorder="1" applyAlignment="1">
      <alignment horizontal="center" vertical="center"/>
    </xf>
    <xf numFmtId="43" fontId="8" fillId="0" borderId="4" xfId="15" applyNumberFormat="1" applyFont="1" applyFill="1" applyBorder="1">
      <alignment vertical="center"/>
    </xf>
    <xf numFmtId="2" fontId="33" fillId="0" borderId="4" xfId="21" applyNumberFormat="1" applyFont="1" applyFill="1" applyBorder="1" applyAlignment="1">
      <alignment horizontal="right" vertical="center"/>
    </xf>
    <xf numFmtId="169" fontId="33" fillId="0" borderId="4" xfId="21" applyNumberFormat="1" applyFont="1" applyFill="1" applyBorder="1" applyAlignment="1">
      <alignment horizontal="right" vertical="center"/>
    </xf>
    <xf numFmtId="0" fontId="33" fillId="0" borderId="4" xfId="21" applyFont="1" applyFill="1" applyBorder="1" applyAlignment="1">
      <alignment horizontal="right" vertical="center"/>
    </xf>
    <xf numFmtId="10" fontId="34" fillId="0" borderId="4" xfId="69" applyNumberFormat="1" applyFont="1" applyFill="1" applyBorder="1" applyAlignment="1">
      <alignment horizontal="right" vertical="center"/>
    </xf>
    <xf numFmtId="9" fontId="34" fillId="0" borderId="4" xfId="69" applyFont="1" applyFill="1" applyBorder="1" applyAlignment="1">
      <alignment horizontal="right" vertical="center"/>
    </xf>
    <xf numFmtId="0" fontId="34" fillId="0" borderId="4" xfId="21" applyFont="1" applyFill="1" applyBorder="1" applyAlignment="1">
      <alignment horizontal="right" vertical="center"/>
    </xf>
    <xf numFmtId="43" fontId="19" fillId="0" borderId="4" xfId="17" applyNumberFormat="1" applyFont="1" applyFill="1" applyBorder="1" applyAlignment="1">
      <alignment vertical="center"/>
    </xf>
    <xf numFmtId="169" fontId="8" fillId="0" borderId="4" xfId="22" applyFont="1" applyBorder="1" applyAlignment="1">
      <alignment horizontal="right" vertical="center"/>
    </xf>
    <xf numFmtId="2" fontId="8" fillId="0" borderId="4" xfId="22" applyNumberFormat="1" applyFont="1" applyBorder="1" applyAlignment="1">
      <alignment horizontal="right" vertical="center"/>
    </xf>
    <xf numFmtId="169" fontId="34" fillId="0" borderId="4" xfId="21" applyNumberFormat="1" applyFont="1" applyBorder="1" applyAlignment="1">
      <alignment horizontal="right" vertical="center"/>
    </xf>
    <xf numFmtId="0" fontId="33" fillId="0" borderId="4" xfId="21" applyFont="1" applyBorder="1" applyAlignment="1">
      <alignment horizontal="right" vertical="center"/>
    </xf>
    <xf numFmtId="0" fontId="8" fillId="9" borderId="0" xfId="15" applyFont="1" applyFill="1" applyAlignment="1">
      <alignment horizontal="right" vertical="center"/>
    </xf>
    <xf numFmtId="169" fontId="33" fillId="0" borderId="6" xfId="21" applyNumberFormat="1" applyFont="1" applyBorder="1" applyAlignment="1">
      <alignment horizontal="right" vertical="center"/>
    </xf>
    <xf numFmtId="169" fontId="8" fillId="0" borderId="4" xfId="22" applyFont="1" applyFill="1" applyBorder="1" applyAlignment="1">
      <alignment horizontal="right" vertical="center"/>
    </xf>
    <xf numFmtId="2" fontId="19" fillId="0" borderId="4" xfId="14" applyNumberFormat="1" applyFont="1" applyBorder="1" applyAlignment="1">
      <alignment vertical="center"/>
    </xf>
    <xf numFmtId="43" fontId="19" fillId="0" borderId="4" xfId="14" applyNumberFormat="1" applyFont="1" applyBorder="1" applyAlignment="1">
      <alignment vertical="center"/>
    </xf>
    <xf numFmtId="0" fontId="19" fillId="0" borderId="4" xfId="14" applyFont="1" applyBorder="1" applyAlignment="1">
      <alignment vertical="center"/>
    </xf>
    <xf numFmtId="0" fontId="19" fillId="11" borderId="4" xfId="14" applyFont="1" applyFill="1" applyBorder="1" applyAlignment="1">
      <alignment vertical="center"/>
    </xf>
    <xf numFmtId="2" fontId="19" fillId="0" borderId="4" xfId="16" applyNumberFormat="1" applyFont="1" applyBorder="1" applyAlignment="1">
      <alignment vertical="center"/>
    </xf>
    <xf numFmtId="10" fontId="33" fillId="0" borderId="4" xfId="21" applyNumberFormat="1" applyFont="1" applyFill="1" applyBorder="1" applyAlignment="1">
      <alignment horizontal="right" vertical="center"/>
    </xf>
    <xf numFmtId="169" fontId="8" fillId="0" borderId="4" xfId="15" applyNumberFormat="1" applyFont="1" applyFill="1" applyBorder="1">
      <alignment vertical="center"/>
    </xf>
    <xf numFmtId="169" fontId="9" fillId="0" borderId="4" xfId="15" applyNumberFormat="1" applyFont="1" applyFill="1" applyBorder="1">
      <alignment vertical="center"/>
    </xf>
    <xf numFmtId="0" fontId="29" fillId="8" borderId="0" xfId="0" applyFont="1" applyFill="1"/>
    <xf numFmtId="0" fontId="19" fillId="0" borderId="4" xfId="16" applyFont="1" applyBorder="1" applyAlignment="1">
      <alignment vertical="center" wrapText="1"/>
    </xf>
    <xf numFmtId="0" fontId="14" fillId="0" borderId="4" xfId="16" applyFont="1" applyBorder="1" applyAlignment="1">
      <alignment horizontal="center" vertical="center"/>
    </xf>
    <xf numFmtId="0" fontId="14" fillId="0" borderId="0" xfId="16" applyFont="1" applyBorder="1" applyAlignment="1">
      <alignment horizontal="center" vertical="center"/>
    </xf>
    <xf numFmtId="0" fontId="19" fillId="0" borderId="0" xfId="26" applyFont="1" applyAlignment="1">
      <alignment horizontal="left" vertical="center"/>
    </xf>
    <xf numFmtId="0" fontId="9" fillId="0" borderId="4" xfId="10" applyFont="1" applyFill="1" applyBorder="1" applyAlignment="1" applyProtection="1">
      <alignment horizontal="left"/>
    </xf>
    <xf numFmtId="2" fontId="8" fillId="0" borderId="4" xfId="10" applyNumberFormat="1" applyFont="1" applyFill="1" applyBorder="1" applyAlignment="1" applyProtection="1">
      <alignment horizontal="center"/>
    </xf>
    <xf numFmtId="1" fontId="8" fillId="0" borderId="4" xfId="10" applyNumberFormat="1" applyFont="1" applyFill="1" applyBorder="1" applyAlignment="1" applyProtection="1">
      <alignment horizontal="center"/>
    </xf>
    <xf numFmtId="10" fontId="8" fillId="0" borderId="4" xfId="69" applyNumberFormat="1" applyFont="1" applyFill="1" applyBorder="1" applyAlignment="1" applyProtection="1">
      <alignment horizontal="center"/>
    </xf>
    <xf numFmtId="2" fontId="9" fillId="0" borderId="4" xfId="10" applyNumberFormat="1" applyFont="1" applyFill="1" applyBorder="1" applyAlignment="1" applyProtection="1">
      <alignment horizontal="center"/>
    </xf>
    <xf numFmtId="2" fontId="8" fillId="0" borderId="4" xfId="10" applyNumberFormat="1" applyFont="1" applyFill="1" applyBorder="1" applyAlignment="1" applyProtection="1">
      <alignment horizontal="center" vertical="center"/>
    </xf>
    <xf numFmtId="10" fontId="8" fillId="0" borderId="4" xfId="69" applyNumberFormat="1" applyFont="1" applyFill="1" applyBorder="1" applyAlignment="1" applyProtection="1">
      <alignment horizontal="center" vertical="center"/>
    </xf>
    <xf numFmtId="2" fontId="9" fillId="0" borderId="4" xfId="10" applyNumberFormat="1" applyFont="1" applyFill="1" applyBorder="1" applyAlignment="1" applyProtection="1">
      <alignment horizontal="center" vertical="center"/>
    </xf>
    <xf numFmtId="0" fontId="9" fillId="0" borderId="4" xfId="15" applyFont="1" applyFill="1" applyBorder="1">
      <alignment vertical="center"/>
    </xf>
    <xf numFmtId="0" fontId="8" fillId="0" borderId="4" xfId="10" quotePrefix="1" applyFont="1" applyFill="1" applyBorder="1" applyAlignment="1">
      <alignment horizontal="left" vertical="top" wrapText="1"/>
    </xf>
    <xf numFmtId="2" fontId="8" fillId="0" borderId="4" xfId="10" applyNumberFormat="1" applyFont="1" applyFill="1" applyBorder="1" applyAlignment="1" applyProtection="1">
      <alignment horizontal="right"/>
    </xf>
    <xf numFmtId="43" fontId="8" fillId="0" borderId="4" xfId="70" quotePrefix="1" applyFont="1" applyFill="1" applyBorder="1" applyAlignment="1" applyProtection="1">
      <alignment horizontal="left"/>
    </xf>
    <xf numFmtId="2" fontId="9" fillId="0" borderId="4" xfId="10" applyNumberFormat="1" applyFont="1" applyFill="1" applyBorder="1" applyAlignment="1" applyProtection="1">
      <alignment horizontal="right"/>
    </xf>
    <xf numFmtId="169" fontId="9" fillId="0" borderId="4" xfId="26" applyNumberFormat="1" applyFont="1" applyBorder="1" applyAlignment="1">
      <alignment horizontal="center" vertical="center"/>
    </xf>
    <xf numFmtId="0" fontId="9" fillId="0" borderId="4" xfId="26" applyFont="1" applyBorder="1" applyAlignment="1">
      <alignment horizontal="center" vertical="center"/>
    </xf>
    <xf numFmtId="2" fontId="8" fillId="0" borderId="4" xfId="17" applyNumberFormat="1" applyFont="1" applyFill="1" applyBorder="1" applyAlignment="1">
      <alignment horizontal="right" vertical="center"/>
    </xf>
    <xf numFmtId="2" fontId="8" fillId="8" borderId="4" xfId="0" applyNumberFormat="1" applyFont="1" applyFill="1" applyBorder="1" applyAlignment="1" applyProtection="1">
      <alignment horizontal="right" vertical="center"/>
    </xf>
    <xf numFmtId="2" fontId="9" fillId="6" borderId="4" xfId="15" applyNumberFormat="1" applyFont="1" applyFill="1" applyBorder="1" applyAlignment="1">
      <alignment horizontal="center" vertical="center"/>
    </xf>
    <xf numFmtId="0" fontId="9" fillId="4" borderId="4" xfId="15" applyFont="1" applyFill="1" applyBorder="1" applyAlignment="1">
      <alignment horizontal="center" vertical="center" wrapText="1"/>
    </xf>
    <xf numFmtId="0" fontId="8" fillId="0" borderId="0" xfId="15" applyFont="1" applyAlignment="1">
      <alignment horizontal="left" vertical="center"/>
    </xf>
    <xf numFmtId="0" fontId="8" fillId="8" borderId="4" xfId="10" applyFont="1" applyFill="1" applyBorder="1" applyAlignment="1" applyProtection="1">
      <alignment horizontal="right" vertical="center"/>
    </xf>
    <xf numFmtId="0" fontId="10" fillId="0" borderId="4" xfId="10" applyFont="1" applyBorder="1" applyAlignment="1">
      <alignment horizontal="right" vertical="center" wrapText="1"/>
    </xf>
    <xf numFmtId="0" fontId="215" fillId="0" borderId="0" xfId="10" applyFont="1"/>
    <xf numFmtId="10" fontId="9" fillId="0" borderId="0" xfId="69" applyNumberFormat="1" applyFont="1" applyBorder="1" applyAlignment="1">
      <alignment horizontal="left" vertical="top"/>
    </xf>
    <xf numFmtId="253" fontId="9" fillId="0" borderId="0" xfId="15" applyNumberFormat="1" applyFont="1" applyAlignment="1">
      <alignment horizontal="left" vertical="center"/>
    </xf>
    <xf numFmtId="9" fontId="2" fillId="0" borderId="0" xfId="9475" applyNumberFormat="1"/>
    <xf numFmtId="2" fontId="8" fillId="0" borderId="0" xfId="10" applyNumberFormat="1" applyFont="1" applyBorder="1"/>
    <xf numFmtId="0" fontId="7" fillId="8" borderId="0" xfId="0" applyFont="1" applyFill="1"/>
    <xf numFmtId="2" fontId="7" fillId="8" borderId="0" xfId="0" applyNumberFormat="1" applyFont="1" applyFill="1"/>
    <xf numFmtId="2" fontId="8" fillId="0" borderId="0" xfId="0" applyNumberFormat="1" applyFont="1" applyBorder="1" applyAlignment="1">
      <alignment vertical="top"/>
    </xf>
    <xf numFmtId="43" fontId="8" fillId="8" borderId="4" xfId="0" applyNumberFormat="1" applyFont="1" applyFill="1" applyBorder="1" applyAlignment="1" applyProtection="1">
      <alignment horizontal="right" vertical="center"/>
    </xf>
    <xf numFmtId="43" fontId="31" fillId="8" borderId="4" xfId="0" applyNumberFormat="1" applyFont="1" applyFill="1" applyBorder="1" applyAlignment="1">
      <alignment horizontal="right" vertical="center" wrapText="1"/>
    </xf>
    <xf numFmtId="2" fontId="31" fillId="8" borderId="4" xfId="0" applyNumberFormat="1" applyFont="1" applyFill="1" applyBorder="1" applyAlignment="1">
      <alignment horizontal="right" vertical="center" wrapText="1"/>
    </xf>
    <xf numFmtId="0" fontId="9" fillId="0" borderId="0" xfId="10" applyFont="1" applyFill="1" applyBorder="1" applyAlignment="1">
      <alignment horizontal="right"/>
    </xf>
    <xf numFmtId="43" fontId="8" fillId="0" borderId="4" xfId="10" applyNumberFormat="1" applyFont="1" applyFill="1" applyBorder="1" applyAlignment="1" applyProtection="1">
      <alignment horizontal="right"/>
    </xf>
    <xf numFmtId="2" fontId="8" fillId="0" borderId="4" xfId="6851" applyNumberFormat="1" applyFont="1" applyFill="1" applyBorder="1" applyAlignment="1" applyProtection="1">
      <alignment horizontal="center"/>
    </xf>
    <xf numFmtId="2" fontId="9" fillId="5" borderId="4" xfId="6851" applyNumberFormat="1" applyFont="1" applyFill="1" applyBorder="1" applyAlignment="1" applyProtection="1">
      <alignment horizontal="center" vertical="center"/>
    </xf>
    <xf numFmtId="0" fontId="8" fillId="0" borderId="4" xfId="6851" applyFont="1" applyBorder="1" applyAlignment="1">
      <alignment horizontal="center" vertical="center"/>
    </xf>
    <xf numFmtId="2" fontId="9" fillId="0" borderId="4" xfId="26" applyNumberFormat="1" applyFont="1" applyBorder="1" applyAlignment="1">
      <alignment horizontal="center" vertical="center"/>
    </xf>
    <xf numFmtId="10" fontId="8" fillId="0" borderId="4" xfId="69" applyNumberFormat="1" applyFont="1" applyFill="1" applyBorder="1" applyAlignment="1" applyProtection="1">
      <alignment horizontal="left"/>
    </xf>
    <xf numFmtId="10" fontId="8" fillId="0" borderId="4" xfId="69" applyNumberFormat="1" applyFont="1" applyFill="1" applyBorder="1" applyAlignment="1">
      <alignment vertical="center"/>
    </xf>
    <xf numFmtId="43" fontId="9" fillId="0" borderId="0" xfId="10" applyNumberFormat="1" applyFont="1" applyBorder="1" applyAlignment="1"/>
    <xf numFmtId="0" fontId="7" fillId="8" borderId="4" xfId="0" applyFont="1" applyFill="1" applyBorder="1" applyAlignment="1">
      <alignment wrapText="1"/>
    </xf>
    <xf numFmtId="187" fontId="7" fillId="8" borderId="4" xfId="0" applyNumberFormat="1" applyFont="1" applyFill="1" applyBorder="1"/>
    <xf numFmtId="2" fontId="7" fillId="8" borderId="4" xfId="0" applyNumberFormat="1" applyFont="1" applyFill="1" applyBorder="1"/>
    <xf numFmtId="2" fontId="29" fillId="8" borderId="4" xfId="0" applyNumberFormat="1" applyFont="1" applyFill="1" applyBorder="1"/>
    <xf numFmtId="2" fontId="146" fillId="0" borderId="4" xfId="71" applyNumberFormat="1" applyFont="1" applyFill="1" applyBorder="1" applyAlignment="1">
      <alignment horizontal="center"/>
    </xf>
    <xf numFmtId="10" fontId="146" fillId="0" borderId="4" xfId="71" applyNumberFormat="1" applyFont="1" applyFill="1" applyBorder="1" applyAlignment="1">
      <alignment horizontal="center"/>
    </xf>
    <xf numFmtId="0" fontId="8" fillId="0" borderId="4" xfId="26" applyFont="1" applyFill="1" applyBorder="1">
      <alignment vertical="center"/>
    </xf>
    <xf numFmtId="2" fontId="9" fillId="0" borderId="4" xfId="26" applyNumberFormat="1" applyFont="1" applyFill="1" applyBorder="1" applyAlignment="1">
      <alignment horizontal="right" vertical="center"/>
    </xf>
    <xf numFmtId="43" fontId="8" fillId="0" borderId="0" xfId="10" applyNumberFormat="1" applyFont="1" applyBorder="1"/>
    <xf numFmtId="43" fontId="8" fillId="0" borderId="0" xfId="15" applyNumberFormat="1" applyFont="1">
      <alignment vertical="center"/>
    </xf>
    <xf numFmtId="10" fontId="8" fillId="0" borderId="4" xfId="69" applyNumberFormat="1" applyFont="1" applyFill="1" applyBorder="1" applyAlignment="1" applyProtection="1">
      <alignment horizontal="right"/>
    </xf>
    <xf numFmtId="0" fontId="9" fillId="0" borderId="0" xfId="15" applyFont="1" applyFill="1" applyAlignment="1">
      <alignment horizontal="left" vertical="center"/>
    </xf>
    <xf numFmtId="43" fontId="8" fillId="0" borderId="4" xfId="10" applyNumberFormat="1" applyFont="1" applyFill="1" applyBorder="1" applyAlignment="1" applyProtection="1">
      <alignment horizontal="left"/>
    </xf>
    <xf numFmtId="43" fontId="8" fillId="0" borderId="4" xfId="70" applyFont="1" applyFill="1" applyBorder="1" applyAlignment="1" applyProtection="1">
      <alignment horizontal="left"/>
    </xf>
    <xf numFmtId="43" fontId="8" fillId="0" borderId="4" xfId="70" quotePrefix="1" applyFont="1" applyFill="1" applyBorder="1" applyAlignment="1" applyProtection="1">
      <alignment horizontal="center"/>
    </xf>
    <xf numFmtId="0" fontId="8" fillId="0" borderId="4" xfId="10" applyFont="1" applyFill="1" applyBorder="1" applyAlignment="1" applyProtection="1">
      <alignment horizontal="center"/>
    </xf>
    <xf numFmtId="2" fontId="9" fillId="0" borderId="4" xfId="15" applyNumberFormat="1" applyFont="1" applyFill="1" applyBorder="1" applyAlignment="1">
      <alignment horizontal="right" vertical="center"/>
    </xf>
    <xf numFmtId="43" fontId="9" fillId="0" borderId="4" xfId="26" applyNumberFormat="1" applyFont="1" applyFill="1" applyBorder="1">
      <alignment vertical="center"/>
    </xf>
    <xf numFmtId="2" fontId="9" fillId="0" borderId="4" xfId="15" applyNumberFormat="1" applyFont="1" applyFill="1" applyBorder="1">
      <alignment vertical="center"/>
    </xf>
    <xf numFmtId="0" fontId="8" fillId="0" borderId="0" xfId="26" applyFont="1" applyAlignment="1">
      <alignment vertical="center" wrapText="1"/>
    </xf>
    <xf numFmtId="169" fontId="9" fillId="0" borderId="4" xfId="22" applyFont="1" applyFill="1" applyBorder="1" applyAlignment="1">
      <alignment horizontal="right" vertical="center"/>
    </xf>
    <xf numFmtId="169" fontId="8" fillId="0" borderId="4" xfId="3465" applyFont="1" applyFill="1" applyBorder="1" applyAlignment="1">
      <alignment horizontal="center" vertical="center"/>
    </xf>
    <xf numFmtId="0" fontId="9" fillId="0" borderId="4" xfId="15" applyFont="1" applyFill="1" applyBorder="1" applyAlignment="1">
      <alignment horizontal="right" vertical="center"/>
    </xf>
    <xf numFmtId="187" fontId="8" fillId="0" borderId="4" xfId="15" applyNumberFormat="1" applyFont="1" applyFill="1" applyBorder="1">
      <alignment vertical="center"/>
    </xf>
    <xf numFmtId="187" fontId="9" fillId="0" borderId="4" xfId="15" applyNumberFormat="1" applyFont="1" applyFill="1" applyBorder="1">
      <alignment vertical="center"/>
    </xf>
    <xf numFmtId="14" fontId="2" fillId="0" borderId="0" xfId="9475" applyNumberFormat="1" applyFill="1"/>
    <xf numFmtId="10" fontId="2" fillId="0" borderId="0" xfId="9475" applyNumberFormat="1" applyFill="1"/>
    <xf numFmtId="0" fontId="2" fillId="0" borderId="0" xfId="9475" applyFill="1"/>
    <xf numFmtId="10" fontId="2" fillId="0" borderId="0" xfId="69" applyNumberFormat="1" applyFont="1" applyFill="1"/>
    <xf numFmtId="10" fontId="210" fillId="0" borderId="0" xfId="69" applyNumberFormat="1" applyFont="1" applyFill="1"/>
    <xf numFmtId="0" fontId="210" fillId="0" borderId="0" xfId="9475" applyFont="1" applyFill="1"/>
    <xf numFmtId="10" fontId="0" fillId="0" borderId="0" xfId="9476" applyNumberFormat="1" applyFont="1" applyFill="1"/>
    <xf numFmtId="10" fontId="210" fillId="0" borderId="0" xfId="9475" applyNumberFormat="1" applyFont="1" applyFill="1"/>
    <xf numFmtId="0" fontId="9" fillId="0" borderId="0" xfId="0" applyFont="1"/>
    <xf numFmtId="43" fontId="8" fillId="0" borderId="4" xfId="0" quotePrefix="1" applyNumberFormat="1" applyFont="1" applyFill="1" applyBorder="1" applyAlignment="1">
      <alignment horizontal="center" vertical="top" wrapText="1"/>
    </xf>
    <xf numFmtId="43" fontId="8" fillId="0" borderId="4" xfId="0" applyNumberFormat="1" applyFont="1" applyFill="1" applyBorder="1" applyAlignment="1" applyProtection="1">
      <alignment horizontal="center"/>
    </xf>
    <xf numFmtId="0" fontId="8" fillId="0" borderId="4" xfId="0" applyFont="1" applyFill="1" applyBorder="1" applyAlignment="1">
      <alignment horizontal="center" vertical="center"/>
    </xf>
    <xf numFmtId="0" fontId="8" fillId="0" borderId="4" xfId="0" quotePrefix="1" applyFont="1" applyFill="1" applyBorder="1" applyAlignment="1">
      <alignment horizontal="center" vertical="top" wrapText="1"/>
    </xf>
    <xf numFmtId="2" fontId="8" fillId="0" borderId="4" xfId="0" applyNumberFormat="1" applyFont="1" applyFill="1" applyBorder="1" applyAlignment="1" applyProtection="1">
      <alignment vertical="center"/>
    </xf>
    <xf numFmtId="2" fontId="8" fillId="8" borderId="4" xfId="0" applyNumberFormat="1" applyFont="1" applyFill="1" applyBorder="1" applyAlignment="1" applyProtection="1">
      <alignment vertical="center"/>
    </xf>
    <xf numFmtId="10" fontId="9" fillId="5" borderId="0" xfId="69" applyNumberFormat="1" applyFont="1" applyFill="1" applyBorder="1" applyAlignment="1">
      <alignment horizontal="center" vertical="center"/>
    </xf>
    <xf numFmtId="0" fontId="47" fillId="0" borderId="0" xfId="10" applyFont="1"/>
    <xf numFmtId="0" fontId="47" fillId="0" borderId="0" xfId="10" applyFont="1" applyFill="1" applyBorder="1" applyAlignment="1">
      <alignment horizontal="center" vertical="center"/>
    </xf>
    <xf numFmtId="2" fontId="47" fillId="0" borderId="0" xfId="10" applyNumberFormat="1" applyFont="1" applyFill="1" applyBorder="1" applyAlignment="1">
      <alignment horizontal="center" vertical="center"/>
    </xf>
    <xf numFmtId="10" fontId="8" fillId="5" borderId="0" xfId="69" applyNumberFormat="1" applyFont="1" applyFill="1" applyBorder="1" applyAlignment="1">
      <alignment horizontal="center" vertical="center"/>
    </xf>
    <xf numFmtId="2" fontId="8" fillId="5" borderId="0" xfId="10" applyNumberFormat="1" applyFont="1" applyFill="1" applyBorder="1" applyAlignment="1">
      <alignment horizontal="center" vertical="center"/>
    </xf>
    <xf numFmtId="2" fontId="8" fillId="0" borderId="4" xfId="26" applyNumberFormat="1" applyFont="1" applyBorder="1" applyAlignment="1">
      <alignment horizontal="right" vertical="center"/>
    </xf>
    <xf numFmtId="0" fontId="8" fillId="0" borderId="4" xfId="0" applyFont="1" applyBorder="1"/>
    <xf numFmtId="10" fontId="8" fillId="0" borderId="0" xfId="69" applyNumberFormat="1" applyFont="1" applyFill="1" applyBorder="1" applyProtection="1"/>
    <xf numFmtId="9" fontId="1" fillId="0" borderId="0" xfId="9475" applyNumberFormat="1" applyFont="1"/>
    <xf numFmtId="9" fontId="9" fillId="0" borderId="0" xfId="14" applyNumberFormat="1" applyFont="1" applyAlignment="1">
      <alignment horizontal="center" vertical="center"/>
    </xf>
    <xf numFmtId="9" fontId="8" fillId="0" borderId="0" xfId="69" applyFont="1"/>
    <xf numFmtId="9" fontId="8" fillId="0" borderId="0" xfId="69" applyFont="1" applyBorder="1"/>
    <xf numFmtId="0" fontId="8" fillId="0" borderId="4" xfId="0" applyFont="1" applyFill="1" applyBorder="1" applyAlignment="1">
      <alignment horizontal="center" vertical="top"/>
    </xf>
    <xf numFmtId="0" fontId="8" fillId="0" borderId="0" xfId="15" applyFont="1" applyFill="1">
      <alignment vertical="center"/>
    </xf>
    <xf numFmtId="180" fontId="44" fillId="0" borderId="4" xfId="66" applyNumberFormat="1" applyFont="1" applyFill="1" applyBorder="1" applyAlignment="1">
      <alignment horizontal="center"/>
    </xf>
    <xf numFmtId="170" fontId="45" fillId="12" borderId="4" xfId="66" applyNumberFormat="1" applyFont="1" applyFill="1" applyBorder="1"/>
    <xf numFmtId="170" fontId="44" fillId="0" borderId="4" xfId="66" applyNumberFormat="1" applyFont="1" applyFill="1" applyBorder="1"/>
    <xf numFmtId="170" fontId="44" fillId="0" borderId="4" xfId="66" applyFont="1" applyFill="1" applyBorder="1"/>
    <xf numFmtId="170" fontId="44" fillId="0" borderId="4" xfId="64" applyNumberFormat="1" applyFont="1" applyFill="1" applyBorder="1"/>
    <xf numFmtId="10" fontId="44" fillId="0" borderId="4" xfId="69" applyNumberFormat="1" applyFont="1" applyBorder="1"/>
    <xf numFmtId="170" fontId="44" fillId="15" borderId="4" xfId="66" applyNumberFormat="1" applyFont="1" applyFill="1" applyBorder="1"/>
    <xf numFmtId="170" fontId="44" fillId="8" borderId="4" xfId="66" applyNumberFormat="1" applyFont="1" applyFill="1" applyBorder="1"/>
    <xf numFmtId="0" fontId="9" fillId="4" borderId="4" xfId="26" applyFont="1" applyFill="1" applyBorder="1" applyAlignment="1">
      <alignment horizontal="center" vertical="center" wrapText="1"/>
    </xf>
    <xf numFmtId="0" fontId="9" fillId="4" borderId="12" xfId="26" applyFont="1" applyFill="1" applyBorder="1" applyAlignment="1">
      <alignment horizontal="center" vertical="center" wrapText="1"/>
    </xf>
    <xf numFmtId="0" fontId="8" fillId="0" borderId="4" xfId="10" applyFont="1" applyBorder="1" applyAlignment="1">
      <alignment horizontal="center" vertical="center" wrapText="1"/>
    </xf>
    <xf numFmtId="0" fontId="50" fillId="29" borderId="0" xfId="71" applyFont="1" applyFill="1" applyAlignment="1">
      <alignment horizontal="center"/>
    </xf>
    <xf numFmtId="0" fontId="52" fillId="29" borderId="0" xfId="71" applyFont="1" applyFill="1" applyAlignment="1">
      <alignment horizontal="center"/>
    </xf>
    <xf numFmtId="0" fontId="53" fillId="29" borderId="0" xfId="71" applyFont="1" applyFill="1" applyAlignment="1">
      <alignment horizontal="center" vertical="center" wrapText="1"/>
    </xf>
    <xf numFmtId="0" fontId="54" fillId="29" borderId="0" xfId="71" applyFont="1" applyFill="1" applyAlignment="1">
      <alignment horizontal="center"/>
    </xf>
    <xf numFmtId="0" fontId="54" fillId="29" borderId="0" xfId="71" applyFont="1" applyFill="1" applyAlignment="1">
      <alignment horizontal="center" vertical="center"/>
    </xf>
    <xf numFmtId="0" fontId="14" fillId="0" borderId="0" xfId="14" applyFont="1" applyAlignment="1">
      <alignment horizontal="center" vertical="center"/>
    </xf>
    <xf numFmtId="0" fontId="14" fillId="0" borderId="0" xfId="0" applyFont="1" applyBorder="1" applyAlignment="1">
      <alignment horizontal="center" vertical="center" wrapText="1"/>
    </xf>
    <xf numFmtId="0" fontId="14" fillId="4" borderId="4" xfId="14" applyFont="1" applyFill="1" applyBorder="1" applyAlignment="1">
      <alignment horizontal="center" vertical="center" wrapText="1"/>
    </xf>
    <xf numFmtId="0" fontId="18" fillId="0" borderId="4" xfId="0" applyFont="1" applyBorder="1" applyAlignment="1">
      <alignment horizontal="center" vertical="center" wrapText="1"/>
    </xf>
    <xf numFmtId="0" fontId="14" fillId="4" borderId="4" xfId="14" applyFont="1" applyFill="1" applyBorder="1" applyAlignment="1">
      <alignment horizontal="center" vertical="center"/>
    </xf>
    <xf numFmtId="0" fontId="18" fillId="0" borderId="4" xfId="0" applyFont="1" applyBorder="1" applyAlignment="1">
      <alignment horizontal="center" vertical="center"/>
    </xf>
    <xf numFmtId="0" fontId="14" fillId="0" borderId="0" xfId="0" applyFont="1" applyBorder="1" applyAlignment="1">
      <alignment horizontal="center"/>
    </xf>
    <xf numFmtId="0" fontId="14" fillId="0" borderId="0" xfId="0" applyFont="1" applyBorder="1" applyAlignment="1">
      <alignment horizontal="center" vertical="top"/>
    </xf>
    <xf numFmtId="0" fontId="9" fillId="4" borderId="4" xfId="26" applyFont="1" applyFill="1" applyBorder="1" applyAlignment="1">
      <alignment horizontal="center" vertical="center" wrapText="1"/>
    </xf>
    <xf numFmtId="0" fontId="7" fillId="0" borderId="4" xfId="39" applyBorder="1" applyAlignment="1">
      <alignment horizontal="center" vertical="center" wrapText="1"/>
    </xf>
    <xf numFmtId="0" fontId="9" fillId="4" borderId="6" xfId="15" applyFont="1" applyFill="1" applyBorder="1" applyAlignment="1">
      <alignment horizontal="center" vertical="center" wrapText="1"/>
    </xf>
    <xf numFmtId="0" fontId="9" fillId="4" borderId="9" xfId="15" applyFont="1" applyFill="1" applyBorder="1" applyAlignment="1">
      <alignment horizontal="center" vertical="center" wrapText="1"/>
    </xf>
    <xf numFmtId="0" fontId="7" fillId="0" borderId="8" xfId="10" applyFont="1" applyBorder="1" applyAlignment="1">
      <alignment horizontal="center" vertical="center" wrapText="1"/>
    </xf>
    <xf numFmtId="0" fontId="9" fillId="4" borderId="4" xfId="15" applyFont="1" applyFill="1" applyBorder="1" applyAlignment="1">
      <alignment horizontal="center" vertical="center"/>
    </xf>
    <xf numFmtId="0" fontId="7" fillId="0" borderId="4" xfId="10" applyFont="1" applyBorder="1" applyAlignment="1">
      <alignment horizontal="center" vertical="center"/>
    </xf>
    <xf numFmtId="0" fontId="9" fillId="4" borderId="12" xfId="26" applyFont="1" applyFill="1" applyBorder="1" applyAlignment="1">
      <alignment horizontal="center" vertical="center" wrapText="1"/>
    </xf>
    <xf numFmtId="0" fontId="9" fillId="4" borderId="3" xfId="26" applyFont="1" applyFill="1" applyBorder="1" applyAlignment="1">
      <alignment horizontal="center" vertical="center" wrapText="1"/>
    </xf>
    <xf numFmtId="0" fontId="9" fillId="4" borderId="10" xfId="26" applyFont="1" applyFill="1" applyBorder="1" applyAlignment="1">
      <alignment horizontal="center" vertical="center" wrapText="1"/>
    </xf>
    <xf numFmtId="0" fontId="9" fillId="9" borderId="12" xfId="26" applyFont="1" applyFill="1" applyBorder="1" applyAlignment="1">
      <alignment horizontal="center" vertical="center" wrapText="1"/>
    </xf>
    <xf numFmtId="0" fontId="9" fillId="9" borderId="3" xfId="26" applyFont="1" applyFill="1" applyBorder="1" applyAlignment="1">
      <alignment horizontal="center" vertical="center" wrapText="1"/>
    </xf>
    <xf numFmtId="0" fontId="9" fillId="9" borderId="10" xfId="26" applyFont="1" applyFill="1" applyBorder="1" applyAlignment="1">
      <alignment horizontal="center" vertical="center" wrapText="1"/>
    </xf>
    <xf numFmtId="0" fontId="9" fillId="4" borderId="12" xfId="26" applyFont="1" applyFill="1" applyBorder="1" applyAlignment="1">
      <alignment horizontal="center" vertical="center"/>
    </xf>
    <xf numFmtId="0" fontId="9" fillId="4" borderId="10" xfId="26" applyFont="1" applyFill="1" applyBorder="1" applyAlignment="1">
      <alignment horizontal="center" vertical="center"/>
    </xf>
    <xf numFmtId="169" fontId="8" fillId="0" borderId="6" xfId="17" applyNumberFormat="1" applyFont="1" applyFill="1" applyBorder="1" applyAlignment="1">
      <alignment horizontal="right" vertical="center"/>
    </xf>
    <xf numFmtId="169" fontId="8" fillId="0" borderId="9" xfId="17" applyNumberFormat="1" applyFont="1" applyFill="1" applyBorder="1" applyAlignment="1">
      <alignment horizontal="right" vertical="center"/>
    </xf>
    <xf numFmtId="169" fontId="8" fillId="0" borderId="8" xfId="17" applyNumberFormat="1" applyFont="1" applyFill="1" applyBorder="1" applyAlignment="1">
      <alignment horizontal="right" vertical="center"/>
    </xf>
    <xf numFmtId="0" fontId="31" fillId="0" borderId="8" xfId="10" applyFont="1" applyBorder="1" applyAlignment="1">
      <alignment horizontal="center" vertical="center" wrapText="1"/>
    </xf>
    <xf numFmtId="0" fontId="31" fillId="0" borderId="4" xfId="10" applyFont="1" applyBorder="1" applyAlignment="1">
      <alignment horizontal="center" vertical="center"/>
    </xf>
    <xf numFmtId="0" fontId="9" fillId="0" borderId="0" xfId="0" applyFont="1" applyBorder="1" applyAlignment="1">
      <alignment horizontal="center"/>
    </xf>
    <xf numFmtId="0" fontId="9" fillId="0" borderId="0" xfId="0" applyFont="1" applyBorder="1" applyAlignment="1">
      <alignment horizontal="center" vertical="top"/>
    </xf>
    <xf numFmtId="43" fontId="8" fillId="8" borderId="6" xfId="0" applyNumberFormat="1" applyFont="1" applyFill="1" applyBorder="1" applyAlignment="1" applyProtection="1">
      <alignment horizontal="right" vertical="center"/>
    </xf>
    <xf numFmtId="43" fontId="8" fillId="8" borderId="9" xfId="0" applyNumberFormat="1" applyFont="1" applyFill="1" applyBorder="1" applyAlignment="1" applyProtection="1">
      <alignment horizontal="right" vertical="center"/>
    </xf>
    <xf numFmtId="43" fontId="8" fillId="8" borderId="8" xfId="0" applyNumberFormat="1" applyFont="1" applyFill="1" applyBorder="1" applyAlignment="1" applyProtection="1">
      <alignment horizontal="right" vertical="center"/>
    </xf>
    <xf numFmtId="2" fontId="8" fillId="0" borderId="6" xfId="17" applyNumberFormat="1" applyFont="1" applyFill="1" applyBorder="1" applyAlignment="1">
      <alignment horizontal="right" vertical="center"/>
    </xf>
    <xf numFmtId="2" fontId="8" fillId="0" borderId="9" xfId="17" applyNumberFormat="1" applyFont="1" applyFill="1" applyBorder="1" applyAlignment="1">
      <alignment horizontal="right" vertical="center"/>
    </xf>
    <xf numFmtId="2" fontId="8" fillId="0" borderId="8" xfId="17" applyNumberFormat="1" applyFont="1" applyFill="1" applyBorder="1" applyAlignment="1">
      <alignment horizontal="right" vertical="center"/>
    </xf>
    <xf numFmtId="2" fontId="8" fillId="0" borderId="4" xfId="17" applyNumberFormat="1" applyFont="1" applyFill="1" applyBorder="1" applyAlignment="1">
      <alignment horizontal="right" vertical="center"/>
    </xf>
    <xf numFmtId="0" fontId="8" fillId="0" borderId="4" xfId="17" applyFont="1" applyFill="1" applyBorder="1" applyAlignment="1">
      <alignment horizontal="right" vertical="center"/>
    </xf>
    <xf numFmtId="2" fontId="8" fillId="8" borderId="4" xfId="0" applyNumberFormat="1" applyFont="1" applyFill="1" applyBorder="1" applyAlignment="1" applyProtection="1">
      <alignment horizontal="right" vertical="center"/>
    </xf>
    <xf numFmtId="169" fontId="8" fillId="8" borderId="6" xfId="0" applyNumberFormat="1" applyFont="1" applyFill="1" applyBorder="1" applyAlignment="1" applyProtection="1">
      <alignment horizontal="right" vertical="center"/>
    </xf>
    <xf numFmtId="169" fontId="8" fillId="8" borderId="9" xfId="0" applyNumberFormat="1" applyFont="1" applyFill="1" applyBorder="1" applyAlignment="1" applyProtection="1">
      <alignment horizontal="right" vertical="center"/>
    </xf>
    <xf numFmtId="169" fontId="8" fillId="8" borderId="8" xfId="0" applyNumberFormat="1" applyFont="1" applyFill="1" applyBorder="1" applyAlignment="1" applyProtection="1">
      <alignment horizontal="right" vertical="center"/>
    </xf>
    <xf numFmtId="0" fontId="8" fillId="0" borderId="4" xfId="11" applyFont="1" applyFill="1" applyBorder="1" applyAlignment="1">
      <alignment horizontal="center"/>
    </xf>
    <xf numFmtId="43" fontId="8" fillId="0" borderId="4" xfId="11" applyNumberFormat="1" applyFont="1" applyFill="1" applyBorder="1" applyAlignment="1">
      <alignment horizontal="center" vertical="center"/>
    </xf>
    <xf numFmtId="0" fontId="8" fillId="0" borderId="4" xfId="11" applyFont="1" applyFill="1" applyBorder="1" applyAlignment="1">
      <alignment horizontal="center" vertical="center"/>
    </xf>
    <xf numFmtId="2" fontId="9" fillId="6" borderId="4" xfId="15" applyNumberFormat="1" applyFont="1" applyFill="1" applyBorder="1" applyAlignment="1">
      <alignment horizontal="center" vertical="center"/>
    </xf>
    <xf numFmtId="2" fontId="9" fillId="7" borderId="12" xfId="11" applyNumberFormat="1" applyFont="1" applyFill="1" applyBorder="1" applyAlignment="1" applyProtection="1">
      <alignment horizontal="center" vertical="center" wrapText="1"/>
    </xf>
    <xf numFmtId="2" fontId="9" fillId="7" borderId="3" xfId="11" applyNumberFormat="1" applyFont="1" applyFill="1" applyBorder="1" applyAlignment="1" applyProtection="1">
      <alignment horizontal="center" vertical="center" wrapText="1"/>
    </xf>
    <xf numFmtId="2" fontId="9" fillId="7" borderId="10" xfId="11" applyNumberFormat="1" applyFont="1" applyFill="1" applyBorder="1" applyAlignment="1" applyProtection="1">
      <alignment horizontal="center" vertical="center" wrapText="1"/>
    </xf>
    <xf numFmtId="0" fontId="9" fillId="9" borderId="12" xfId="12" applyFont="1" applyFill="1" applyBorder="1" applyAlignment="1">
      <alignment horizontal="center" vertical="center"/>
    </xf>
    <xf numFmtId="0" fontId="9" fillId="9" borderId="3" xfId="12" applyFont="1" applyFill="1" applyBorder="1" applyAlignment="1">
      <alignment horizontal="center" vertical="center"/>
    </xf>
    <xf numFmtId="0" fontId="9" fillId="9" borderId="10" xfId="12" applyFont="1" applyFill="1" applyBorder="1" applyAlignment="1">
      <alignment horizontal="center" vertical="center"/>
    </xf>
    <xf numFmtId="0" fontId="8" fillId="103" borderId="4" xfId="11" applyFont="1" applyFill="1" applyBorder="1" applyAlignment="1">
      <alignment horizontal="center"/>
    </xf>
    <xf numFmtId="0" fontId="8" fillId="0" borderId="12" xfId="11" applyFont="1" applyFill="1" applyBorder="1" applyAlignment="1">
      <alignment horizontal="center"/>
    </xf>
    <xf numFmtId="0" fontId="8" fillId="0" borderId="3" xfId="11" applyFont="1" applyFill="1" applyBorder="1" applyAlignment="1">
      <alignment horizontal="center"/>
    </xf>
    <xf numFmtId="0" fontId="8" fillId="0" borderId="10" xfId="11" applyFont="1" applyFill="1" applyBorder="1" applyAlignment="1">
      <alignment horizontal="center"/>
    </xf>
    <xf numFmtId="0" fontId="9" fillId="0" borderId="12" xfId="15" applyFont="1" applyFill="1" applyBorder="1" applyAlignment="1">
      <alignment horizontal="center" vertical="center" wrapText="1"/>
    </xf>
    <xf numFmtId="0" fontId="9" fillId="0" borderId="3" xfId="15" applyFont="1" applyFill="1" applyBorder="1" applyAlignment="1">
      <alignment horizontal="center" vertical="center" wrapText="1"/>
    </xf>
    <xf numFmtId="0" fontId="9" fillId="0" borderId="10" xfId="15" applyFont="1" applyFill="1" applyBorder="1" applyAlignment="1">
      <alignment horizontal="center" vertical="center" wrapText="1"/>
    </xf>
    <xf numFmtId="0" fontId="8" fillId="103" borderId="12" xfId="11" applyFont="1" applyFill="1" applyBorder="1" applyAlignment="1">
      <alignment horizontal="center"/>
    </xf>
    <xf numFmtId="0" fontId="8" fillId="103" borderId="3" xfId="11" applyFont="1" applyFill="1" applyBorder="1" applyAlignment="1">
      <alignment horizontal="center"/>
    </xf>
    <xf numFmtId="0" fontId="8" fillId="103" borderId="10" xfId="11" applyFont="1" applyFill="1" applyBorder="1" applyAlignment="1">
      <alignment horizontal="center"/>
    </xf>
    <xf numFmtId="43" fontId="9" fillId="6" borderId="12" xfId="11" applyNumberFormat="1" applyFont="1" applyFill="1" applyBorder="1" applyAlignment="1">
      <alignment horizontal="center" vertical="center" wrapText="1"/>
    </xf>
    <xf numFmtId="0" fontId="9" fillId="6" borderId="3" xfId="11" applyFont="1" applyFill="1" applyBorder="1" applyAlignment="1">
      <alignment horizontal="center" vertical="center" wrapText="1"/>
    </xf>
    <xf numFmtId="0" fontId="9" fillId="6" borderId="10" xfId="11" applyFont="1" applyFill="1" applyBorder="1" applyAlignment="1">
      <alignment horizontal="center" vertical="center" wrapText="1"/>
    </xf>
    <xf numFmtId="43" fontId="8" fillId="0" borderId="12" xfId="15" applyNumberFormat="1" applyFont="1" applyFill="1" applyBorder="1" applyAlignment="1">
      <alignment horizontal="center" vertical="center" wrapText="1"/>
    </xf>
    <xf numFmtId="43" fontId="8" fillId="0" borderId="3" xfId="15" applyNumberFormat="1" applyFont="1" applyFill="1" applyBorder="1" applyAlignment="1">
      <alignment horizontal="center" vertical="center" wrapText="1"/>
    </xf>
    <xf numFmtId="43" fontId="8" fillId="0" borderId="10" xfId="15" applyNumberFormat="1" applyFont="1" applyFill="1" applyBorder="1" applyAlignment="1">
      <alignment horizontal="center" vertical="center" wrapText="1"/>
    </xf>
    <xf numFmtId="43" fontId="9" fillId="6" borderId="4" xfId="15" applyNumberFormat="1" applyFont="1" applyFill="1" applyBorder="1" applyAlignment="1">
      <alignment horizontal="center" vertical="center"/>
    </xf>
    <xf numFmtId="0" fontId="9" fillId="6" borderId="4" xfId="15" applyFont="1" applyFill="1" applyBorder="1" applyAlignment="1">
      <alignment horizontal="center" vertical="center"/>
    </xf>
    <xf numFmtId="0" fontId="0" fillId="103" borderId="3" xfId="0" applyFill="1" applyBorder="1"/>
    <xf numFmtId="0" fontId="0" fillId="103" borderId="10" xfId="0" applyFill="1" applyBorder="1"/>
    <xf numFmtId="2" fontId="8" fillId="103" borderId="12" xfId="11" applyNumberFormat="1" applyFont="1" applyFill="1" applyBorder="1" applyAlignment="1">
      <alignment horizontal="center"/>
    </xf>
    <xf numFmtId="2" fontId="8" fillId="103" borderId="3" xfId="11" applyNumberFormat="1" applyFont="1" applyFill="1" applyBorder="1" applyAlignment="1">
      <alignment horizontal="center"/>
    </xf>
    <xf numFmtId="2" fontId="8" fillId="103" borderId="10" xfId="11" applyNumberFormat="1" applyFont="1" applyFill="1" applyBorder="1" applyAlignment="1">
      <alignment horizontal="center"/>
    </xf>
    <xf numFmtId="43" fontId="8" fillId="0" borderId="12" xfId="11" applyNumberFormat="1" applyFont="1" applyFill="1" applyBorder="1" applyAlignment="1">
      <alignment horizontal="center" vertical="center"/>
    </xf>
    <xf numFmtId="0" fontId="8" fillId="0" borderId="3" xfId="11" applyFont="1" applyFill="1" applyBorder="1" applyAlignment="1">
      <alignment horizontal="center" vertical="center"/>
    </xf>
    <xf numFmtId="0" fontId="8" fillId="0" borderId="10" xfId="11" applyFont="1" applyFill="1" applyBorder="1" applyAlignment="1">
      <alignment horizontal="center" vertical="center"/>
    </xf>
    <xf numFmtId="0" fontId="8" fillId="0" borderId="12" xfId="11" quotePrefix="1" applyFont="1" applyFill="1" applyBorder="1" applyAlignment="1">
      <alignment horizontal="center" vertical="center" wrapText="1"/>
    </xf>
    <xf numFmtId="0" fontId="8" fillId="0" borderId="3" xfId="11" quotePrefix="1" applyFont="1" applyFill="1" applyBorder="1" applyAlignment="1">
      <alignment horizontal="center" vertical="center" wrapText="1"/>
    </xf>
    <xf numFmtId="0" fontId="8" fillId="0" borderId="10" xfId="11" quotePrefix="1" applyFont="1" applyFill="1" applyBorder="1" applyAlignment="1">
      <alignment horizontal="center" vertical="center" wrapText="1"/>
    </xf>
    <xf numFmtId="0" fontId="9" fillId="0" borderId="12" xfId="11" applyFont="1" applyFill="1" applyBorder="1" applyAlignment="1">
      <alignment horizontal="center" vertical="center" wrapText="1"/>
    </xf>
    <xf numFmtId="0" fontId="9" fillId="0" borderId="3" xfId="11" applyFont="1" applyFill="1" applyBorder="1" applyAlignment="1">
      <alignment horizontal="center" vertical="center" wrapText="1"/>
    </xf>
    <xf numFmtId="0" fontId="9" fillId="0" borderId="10" xfId="11" applyFont="1" applyFill="1" applyBorder="1" applyAlignment="1">
      <alignment horizontal="center" vertical="center" wrapText="1"/>
    </xf>
    <xf numFmtId="0" fontId="8" fillId="0" borderId="12" xfId="11" applyFont="1" applyFill="1" applyBorder="1" applyAlignment="1">
      <alignment horizontal="center" vertical="center" wrapText="1"/>
    </xf>
    <xf numFmtId="0" fontId="8" fillId="0" borderId="3" xfId="11" applyFont="1" applyFill="1" applyBorder="1" applyAlignment="1">
      <alignment horizontal="center" vertical="center" wrapText="1"/>
    </xf>
    <xf numFmtId="0" fontId="8" fillId="0" borderId="10" xfId="11" applyFont="1" applyFill="1" applyBorder="1" applyAlignment="1">
      <alignment horizontal="center" vertical="center" wrapText="1"/>
    </xf>
    <xf numFmtId="0" fontId="8" fillId="103" borderId="12" xfId="11" applyFont="1" applyFill="1" applyBorder="1" applyAlignment="1">
      <alignment horizontal="center" vertical="center" wrapText="1"/>
    </xf>
    <xf numFmtId="0" fontId="8" fillId="103" borderId="3" xfId="11" applyFont="1" applyFill="1" applyBorder="1" applyAlignment="1">
      <alignment horizontal="center" vertical="center" wrapText="1"/>
    </xf>
    <xf numFmtId="0" fontId="8" fillId="103" borderId="10" xfId="11" applyFont="1" applyFill="1" applyBorder="1" applyAlignment="1">
      <alignment horizontal="center" vertical="center" wrapText="1"/>
    </xf>
    <xf numFmtId="43" fontId="8" fillId="0" borderId="12" xfId="11" applyNumberFormat="1" applyFont="1" applyFill="1" applyBorder="1" applyAlignment="1">
      <alignment horizontal="center" vertical="center" wrapText="1"/>
    </xf>
    <xf numFmtId="43" fontId="8" fillId="0" borderId="3" xfId="11" applyNumberFormat="1" applyFont="1" applyFill="1" applyBorder="1" applyAlignment="1">
      <alignment horizontal="center" vertical="center" wrapText="1"/>
    </xf>
    <xf numFmtId="43" fontId="8" fillId="0" borderId="10" xfId="11" applyNumberFormat="1" applyFont="1" applyFill="1" applyBorder="1" applyAlignment="1">
      <alignment horizontal="center" vertical="center" wrapText="1"/>
    </xf>
    <xf numFmtId="0" fontId="9" fillId="0" borderId="0" xfId="16" applyFont="1" applyAlignment="1">
      <alignment horizontal="center" vertical="center"/>
    </xf>
    <xf numFmtId="0" fontId="8" fillId="0" borderId="0" xfId="0" applyFont="1" applyAlignment="1">
      <alignment horizontal="center" vertical="center"/>
    </xf>
    <xf numFmtId="0" fontId="9" fillId="0" borderId="0" xfId="0" applyFont="1" applyBorder="1" applyAlignment="1">
      <alignment horizontal="center" vertical="center"/>
    </xf>
    <xf numFmtId="0" fontId="9" fillId="9" borderId="4" xfId="11" applyFont="1" applyFill="1" applyBorder="1" applyAlignment="1">
      <alignment horizontal="center" vertical="center"/>
    </xf>
    <xf numFmtId="0" fontId="9" fillId="9" borderId="10" xfId="12" applyFont="1" applyFill="1" applyBorder="1" applyAlignment="1">
      <alignment horizontal="center" vertical="center" wrapText="1"/>
    </xf>
    <xf numFmtId="0" fontId="9" fillId="9" borderId="4" xfId="12" applyFont="1" applyFill="1" applyBorder="1" applyAlignment="1">
      <alignment horizontal="center" vertical="center" wrapText="1"/>
    </xf>
    <xf numFmtId="0" fontId="9" fillId="9" borderId="12" xfId="11" applyFont="1" applyFill="1" applyBorder="1" applyAlignment="1">
      <alignment horizontal="center" vertical="center"/>
    </xf>
    <xf numFmtId="0" fontId="9" fillId="9" borderId="3" xfId="11" applyFont="1" applyFill="1" applyBorder="1" applyAlignment="1">
      <alignment horizontal="center" vertical="center"/>
    </xf>
    <xf numFmtId="0" fontId="9" fillId="9" borderId="10" xfId="11" applyFont="1" applyFill="1" applyBorder="1" applyAlignment="1">
      <alignment horizontal="center" vertical="center"/>
    </xf>
    <xf numFmtId="0" fontId="9" fillId="0" borderId="0" xfId="15" applyFont="1" applyFill="1" applyBorder="1" applyAlignment="1">
      <alignment horizontal="center" vertical="center"/>
    </xf>
    <xf numFmtId="43" fontId="9" fillId="7" borderId="4" xfId="11" applyNumberFormat="1" applyFont="1" applyFill="1" applyBorder="1" applyAlignment="1">
      <alignment horizontal="center"/>
    </xf>
    <xf numFmtId="0" fontId="9" fillId="7" borderId="4" xfId="11" applyFont="1" applyFill="1" applyBorder="1" applyAlignment="1">
      <alignment horizontal="center"/>
    </xf>
    <xf numFmtId="2" fontId="9" fillId="6" borderId="12" xfId="15" applyNumberFormat="1" applyFont="1" applyFill="1" applyBorder="1" applyAlignment="1">
      <alignment horizontal="center" vertical="center"/>
    </xf>
    <xf numFmtId="2" fontId="9" fillId="6" borderId="3" xfId="15" applyNumberFormat="1" applyFont="1" applyFill="1" applyBorder="1" applyAlignment="1">
      <alignment horizontal="center" vertical="center"/>
    </xf>
    <xf numFmtId="2" fontId="9" fillId="6" borderId="10" xfId="15" applyNumberFormat="1" applyFont="1" applyFill="1" applyBorder="1" applyAlignment="1">
      <alignment horizontal="center" vertical="center"/>
    </xf>
    <xf numFmtId="2" fontId="9" fillId="6" borderId="4" xfId="11" applyNumberFormat="1" applyFont="1" applyFill="1" applyBorder="1" applyAlignment="1">
      <alignment horizontal="center" vertical="center" wrapText="1"/>
    </xf>
    <xf numFmtId="0" fontId="9" fillId="0" borderId="0" xfId="15" applyFont="1" applyAlignment="1">
      <alignment horizontal="center" vertical="center"/>
    </xf>
    <xf numFmtId="0" fontId="20" fillId="0" borderId="0" xfId="10" applyAlignment="1">
      <alignment horizontal="center" vertical="center"/>
    </xf>
    <xf numFmtId="0" fontId="9" fillId="0" borderId="0" xfId="10" applyFont="1" applyBorder="1" applyAlignment="1">
      <alignment horizontal="center" vertical="center"/>
    </xf>
    <xf numFmtId="0" fontId="29" fillId="0" borderId="0" xfId="10" applyFont="1" applyAlignment="1">
      <alignment horizontal="center" vertical="center"/>
    </xf>
    <xf numFmtId="0" fontId="9" fillId="4" borderId="4" xfId="15" applyFont="1" applyFill="1" applyBorder="1" applyAlignment="1">
      <alignment horizontal="center" vertical="center" wrapText="1"/>
    </xf>
    <xf numFmtId="0" fontId="9" fillId="4" borderId="12" xfId="15" applyFont="1" applyFill="1" applyBorder="1" applyAlignment="1">
      <alignment horizontal="center" vertical="center" wrapText="1"/>
    </xf>
    <xf numFmtId="0" fontId="9" fillId="4" borderId="3" xfId="15" applyFont="1" applyFill="1" applyBorder="1" applyAlignment="1">
      <alignment horizontal="center" vertical="center" wrapText="1"/>
    </xf>
    <xf numFmtId="0" fontId="8" fillId="0" borderId="8" xfId="10" applyFont="1" applyBorder="1" applyAlignment="1">
      <alignment horizontal="center" vertical="center" wrapText="1"/>
    </xf>
    <xf numFmtId="0" fontId="8" fillId="0" borderId="4" xfId="10" applyFon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 xfId="0" applyFont="1" applyBorder="1"/>
    <xf numFmtId="0" fontId="9" fillId="4" borderId="6" xfId="26" applyFont="1" applyFill="1" applyBorder="1" applyAlignment="1">
      <alignment horizontal="center" vertical="center" wrapText="1"/>
    </xf>
    <xf numFmtId="0" fontId="9" fillId="4" borderId="9" xfId="26" applyFont="1" applyFill="1" applyBorder="1" applyAlignment="1">
      <alignment horizontal="center" vertical="center" wrapText="1"/>
    </xf>
    <xf numFmtId="0" fontId="31" fillId="0" borderId="8" xfId="39" applyFont="1" applyBorder="1" applyAlignment="1">
      <alignment horizontal="center" vertical="center" wrapText="1"/>
    </xf>
    <xf numFmtId="0" fontId="9" fillId="4" borderId="4" xfId="26" applyFont="1" applyFill="1" applyBorder="1" applyAlignment="1">
      <alignment horizontal="center" vertical="center"/>
    </xf>
    <xf numFmtId="0" fontId="31" fillId="0" borderId="4" xfId="39" applyFont="1" applyBorder="1" applyAlignment="1">
      <alignment horizontal="center" vertical="center"/>
    </xf>
    <xf numFmtId="0" fontId="9" fillId="4" borderId="6" xfId="10" applyFont="1" applyFill="1" applyBorder="1" applyAlignment="1">
      <alignment horizontal="center" vertical="center"/>
    </xf>
    <xf numFmtId="0" fontId="9" fillId="4" borderId="8" xfId="10" applyFont="1" applyFill="1" applyBorder="1" applyAlignment="1">
      <alignment horizontal="center" vertical="center"/>
    </xf>
    <xf numFmtId="0" fontId="9" fillId="4" borderId="6" xfId="10" applyFont="1" applyFill="1" applyBorder="1" applyAlignment="1">
      <alignment horizontal="left" vertical="center" wrapText="1"/>
    </xf>
    <xf numFmtId="0" fontId="9" fillId="4" borderId="9" xfId="10" applyFont="1" applyFill="1" applyBorder="1" applyAlignment="1">
      <alignment horizontal="left" vertical="center" wrapText="1"/>
    </xf>
    <xf numFmtId="0" fontId="9" fillId="4" borderId="8" xfId="10" applyFont="1" applyFill="1" applyBorder="1" applyAlignment="1">
      <alignment horizontal="left" vertical="center" wrapText="1"/>
    </xf>
    <xf numFmtId="0" fontId="9" fillId="4" borderId="12" xfId="10" applyFont="1" applyFill="1" applyBorder="1" applyAlignment="1">
      <alignment horizontal="center" vertical="center" wrapText="1"/>
    </xf>
    <xf numFmtId="0" fontId="9" fillId="4" borderId="3" xfId="10" applyFont="1" applyFill="1" applyBorder="1" applyAlignment="1">
      <alignment horizontal="center" vertical="center" wrapText="1"/>
    </xf>
    <xf numFmtId="0" fontId="9" fillId="4" borderId="10" xfId="10" applyFont="1" applyFill="1" applyBorder="1" applyAlignment="1">
      <alignment horizontal="center" vertical="center" wrapText="1"/>
    </xf>
    <xf numFmtId="0" fontId="9" fillId="4" borderId="6" xfId="10" applyFont="1" applyFill="1" applyBorder="1" applyAlignment="1">
      <alignment horizontal="center" vertical="center" wrapText="1"/>
    </xf>
    <xf numFmtId="0" fontId="9" fillId="4" borderId="9" xfId="10" applyFont="1" applyFill="1" applyBorder="1" applyAlignment="1">
      <alignment horizontal="center" vertical="center" wrapText="1"/>
    </xf>
    <xf numFmtId="0" fontId="9" fillId="4" borderId="8" xfId="10" applyFont="1" applyFill="1" applyBorder="1" applyAlignment="1">
      <alignment horizontal="center" vertical="center" wrapText="1"/>
    </xf>
    <xf numFmtId="0" fontId="9" fillId="4" borderId="4" xfId="10" applyFont="1" applyFill="1" applyBorder="1" applyAlignment="1">
      <alignment horizontal="center" vertical="center" wrapText="1"/>
    </xf>
    <xf numFmtId="0" fontId="31" fillId="0" borderId="4" xfId="10" applyFont="1" applyBorder="1" applyAlignment="1">
      <alignment horizontal="center" vertical="center" wrapText="1"/>
    </xf>
    <xf numFmtId="0" fontId="11" fillId="4" borderId="12" xfId="39" applyFont="1" applyFill="1" applyBorder="1" applyAlignment="1">
      <alignment horizontal="center" vertical="center" wrapText="1"/>
    </xf>
    <xf numFmtId="0" fontId="11" fillId="4" borderId="3" xfId="39" applyFont="1" applyFill="1" applyBorder="1" applyAlignment="1">
      <alignment horizontal="center" vertical="center" wrapText="1"/>
    </xf>
    <xf numFmtId="0" fontId="11" fillId="4" borderId="10" xfId="39" applyFont="1" applyFill="1" applyBorder="1" applyAlignment="1">
      <alignment horizontal="center" vertical="center" wrapText="1"/>
    </xf>
    <xf numFmtId="0" fontId="9" fillId="4" borderId="13" xfId="10" applyFont="1" applyFill="1" applyBorder="1" applyAlignment="1">
      <alignment horizontal="center" vertical="center" wrapText="1"/>
    </xf>
    <xf numFmtId="0" fontId="9" fillId="4" borderId="15" xfId="10" applyFont="1" applyFill="1" applyBorder="1" applyAlignment="1">
      <alignment horizontal="center" vertical="center" wrapText="1"/>
    </xf>
    <xf numFmtId="0" fontId="9" fillId="4" borderId="14" xfId="10" applyFont="1" applyFill="1" applyBorder="1" applyAlignment="1">
      <alignment horizontal="center" vertical="center" wrapText="1"/>
    </xf>
    <xf numFmtId="0" fontId="9" fillId="4" borderId="4" xfId="39" applyFont="1" applyFill="1" applyBorder="1" applyAlignment="1">
      <alignment horizontal="center" vertical="center" wrapText="1"/>
    </xf>
    <xf numFmtId="0" fontId="9" fillId="4" borderId="6" xfId="39" applyFont="1" applyFill="1" applyBorder="1" applyAlignment="1">
      <alignment horizontal="center" vertical="center" wrapText="1"/>
    </xf>
    <xf numFmtId="0" fontId="9" fillId="4" borderId="8" xfId="39" applyFont="1" applyFill="1" applyBorder="1" applyAlignment="1">
      <alignment horizontal="center" vertical="center" wrapText="1"/>
    </xf>
    <xf numFmtId="0" fontId="9" fillId="4" borderId="6" xfId="59" applyFont="1" applyFill="1" applyBorder="1" applyAlignment="1">
      <alignment horizontal="center" vertical="center" wrapText="1"/>
    </xf>
    <xf numFmtId="0" fontId="9" fillId="4" borderId="8" xfId="59" applyFont="1" applyFill="1" applyBorder="1" applyAlignment="1">
      <alignment horizontal="center" vertical="center" wrapText="1"/>
    </xf>
    <xf numFmtId="0" fontId="9" fillId="0" borderId="0" xfId="10" applyFont="1" applyFill="1" applyBorder="1" applyAlignment="1">
      <alignment horizontal="center" vertical="center" wrapText="1"/>
    </xf>
    <xf numFmtId="0" fontId="8" fillId="8" borderId="0" xfId="26" applyFont="1" applyFill="1" applyAlignment="1">
      <alignment horizontal="left" vertical="center"/>
    </xf>
    <xf numFmtId="0" fontId="9" fillId="4" borderId="4" xfId="39" applyFont="1" applyFill="1" applyBorder="1" applyAlignment="1">
      <alignment horizontal="center" wrapText="1"/>
    </xf>
    <xf numFmtId="0" fontId="7" fillId="0" borderId="4" xfId="39" applyBorder="1" applyAlignment="1">
      <alignment horizontal="center" wrapText="1"/>
    </xf>
    <xf numFmtId="0" fontId="9" fillId="4" borderId="4" xfId="10" applyFont="1" applyFill="1" applyBorder="1" applyAlignment="1">
      <alignment horizontal="center" wrapText="1"/>
    </xf>
    <xf numFmtId="0" fontId="31" fillId="0" borderId="4" xfId="10" applyFont="1" applyBorder="1" applyAlignment="1">
      <alignment horizontal="center" wrapText="1"/>
    </xf>
    <xf numFmtId="0" fontId="9" fillId="0" borderId="0" xfId="39" applyFont="1" applyFill="1" applyBorder="1" applyAlignment="1">
      <alignment horizontal="center" vertical="center" wrapText="1"/>
    </xf>
    <xf numFmtId="0" fontId="9" fillId="0" borderId="0" xfId="39" applyFont="1" applyFill="1" applyBorder="1" applyAlignment="1">
      <alignment horizontal="center" wrapText="1"/>
    </xf>
    <xf numFmtId="0" fontId="7" fillId="0" borderId="0" xfId="39" applyFill="1" applyBorder="1" applyAlignment="1">
      <alignment horizontal="center" wrapText="1"/>
    </xf>
    <xf numFmtId="0" fontId="8" fillId="5" borderId="0" xfId="10" applyFont="1" applyFill="1" applyBorder="1" applyAlignment="1">
      <alignment horizontal="left" vertical="top" wrapText="1"/>
    </xf>
    <xf numFmtId="0" fontId="9" fillId="4" borderId="8" xfId="15" applyFont="1" applyFill="1" applyBorder="1" applyAlignment="1">
      <alignment horizontal="center" vertical="center" wrapText="1"/>
    </xf>
    <xf numFmtId="0" fontId="9" fillId="4" borderId="8" xfId="26" applyFont="1" applyFill="1" applyBorder="1" applyAlignment="1">
      <alignment horizontal="center" vertical="center" wrapText="1"/>
    </xf>
    <xf numFmtId="0" fontId="8" fillId="0" borderId="0" xfId="26" applyFont="1" applyAlignment="1">
      <alignment horizontal="left" vertical="center" wrapText="1"/>
    </xf>
    <xf numFmtId="0" fontId="14" fillId="0" borderId="0" xfId="26" applyFont="1" applyAlignment="1">
      <alignment horizontal="center" vertical="center" wrapText="1"/>
    </xf>
    <xf numFmtId="0" fontId="9" fillId="0" borderId="0" xfId="26"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0" xfId="39" applyFont="1" applyBorder="1" applyAlignment="1">
      <alignment horizontal="center" vertical="center" wrapText="1"/>
    </xf>
    <xf numFmtId="0" fontId="9" fillId="0" borderId="0" xfId="10" applyFont="1" applyBorder="1" applyAlignment="1">
      <alignment horizontal="center" vertical="center" wrapText="1"/>
    </xf>
    <xf numFmtId="0" fontId="8" fillId="0" borderId="4" xfId="10" applyFont="1" applyBorder="1" applyAlignment="1">
      <alignment horizontal="center" vertical="center" wrapText="1"/>
    </xf>
    <xf numFmtId="0" fontId="8" fillId="0" borderId="0" xfId="10" applyFont="1" applyAlignment="1">
      <alignment horizontal="left" vertical="center"/>
    </xf>
    <xf numFmtId="0" fontId="8" fillId="0" borderId="0" xfId="15" applyFont="1" applyAlignment="1">
      <alignment horizontal="left" vertical="center" wrapText="1"/>
    </xf>
    <xf numFmtId="0" fontId="8" fillId="0" borderId="0" xfId="10" applyFont="1" applyAlignment="1">
      <alignment horizontal="center" vertical="center" wrapText="1"/>
    </xf>
    <xf numFmtId="0" fontId="9" fillId="9" borderId="6" xfId="26" applyFont="1" applyFill="1" applyBorder="1" applyAlignment="1">
      <alignment horizontal="center" vertical="center"/>
    </xf>
    <xf numFmtId="0" fontId="9" fillId="9" borderId="8" xfId="26" applyFont="1" applyFill="1" applyBorder="1" applyAlignment="1">
      <alignment horizontal="center" vertical="center"/>
    </xf>
    <xf numFmtId="0" fontId="9" fillId="9" borderId="12" xfId="39" applyFont="1" applyFill="1" applyBorder="1" applyAlignment="1">
      <alignment horizontal="center" vertical="center" wrapText="1"/>
    </xf>
    <xf numFmtId="0" fontId="9" fillId="9" borderId="3" xfId="39" applyFont="1" applyFill="1" applyBorder="1" applyAlignment="1">
      <alignment horizontal="center" vertical="center" wrapText="1"/>
    </xf>
    <xf numFmtId="0" fontId="9" fillId="9" borderId="10" xfId="39" applyFont="1" applyFill="1" applyBorder="1" applyAlignment="1">
      <alignment horizontal="center" vertical="center" wrapText="1"/>
    </xf>
    <xf numFmtId="0" fontId="9" fillId="9" borderId="4" xfId="39" applyFont="1" applyFill="1" applyBorder="1" applyAlignment="1">
      <alignment horizontal="center" vertical="center" wrapText="1"/>
    </xf>
    <xf numFmtId="0" fontId="8" fillId="0" borderId="0" xfId="15" applyFont="1" applyAlignment="1">
      <alignment horizontal="left" vertical="center"/>
    </xf>
    <xf numFmtId="0" fontId="45" fillId="14" borderId="6" xfId="64" applyFont="1" applyFill="1" applyBorder="1" applyAlignment="1">
      <alignment horizontal="center" vertical="center" wrapText="1"/>
    </xf>
    <xf numFmtId="0" fontId="45" fillId="14" borderId="8" xfId="64" applyFont="1" applyFill="1" applyBorder="1" applyAlignment="1">
      <alignment horizontal="center" vertical="center" wrapText="1"/>
    </xf>
    <xf numFmtId="0" fontId="48" fillId="14" borderId="4" xfId="64" applyFont="1" applyFill="1" applyBorder="1" applyAlignment="1">
      <alignment horizontal="center"/>
    </xf>
    <xf numFmtId="0" fontId="45" fillId="14" borderId="6" xfId="64" applyFont="1" applyFill="1" applyBorder="1" applyAlignment="1">
      <alignment horizontal="center" vertical="center"/>
    </xf>
    <xf numFmtId="0" fontId="45" fillId="14" borderId="8" xfId="64" applyFont="1" applyFill="1" applyBorder="1" applyAlignment="1">
      <alignment horizontal="center" vertical="center"/>
    </xf>
    <xf numFmtId="0" fontId="9" fillId="0" borderId="0" xfId="39" applyFont="1" applyBorder="1" applyAlignment="1">
      <alignment horizontal="center" vertical="center"/>
    </xf>
    <xf numFmtId="0" fontId="10" fillId="0" borderId="0" xfId="39" applyFont="1" applyAlignment="1">
      <alignment horizontal="center" vertical="center"/>
    </xf>
    <xf numFmtId="0" fontId="9" fillId="8" borderId="0" xfId="39" applyFont="1" applyFill="1" applyBorder="1" applyAlignment="1">
      <alignment horizontal="center" vertical="center"/>
    </xf>
    <xf numFmtId="0" fontId="10" fillId="8" borderId="0" xfId="39" applyFont="1" applyFill="1" applyAlignment="1">
      <alignment horizontal="center" vertical="center"/>
    </xf>
    <xf numFmtId="0" fontId="9" fillId="4" borderId="6" xfId="24" applyFont="1" applyFill="1" applyBorder="1" applyAlignment="1">
      <alignment horizontal="left" vertical="center" wrapText="1"/>
    </xf>
    <xf numFmtId="0" fontId="9" fillId="4" borderId="9" xfId="24" applyFont="1" applyFill="1" applyBorder="1" applyAlignment="1">
      <alignment horizontal="left" vertical="center" wrapText="1"/>
    </xf>
    <xf numFmtId="0" fontId="8" fillId="0" borderId="9" xfId="25" applyFont="1" applyBorder="1" applyAlignment="1">
      <alignment horizontal="left" vertical="center" wrapText="1"/>
    </xf>
    <xf numFmtId="0" fontId="8" fillId="0" borderId="8" xfId="25" applyFont="1" applyBorder="1" applyAlignment="1">
      <alignment horizontal="left" vertical="center" wrapText="1"/>
    </xf>
    <xf numFmtId="0" fontId="9" fillId="4" borderId="8" xfId="24" applyFont="1" applyFill="1" applyBorder="1" applyAlignment="1">
      <alignment horizontal="left" vertical="center" wrapText="1"/>
    </xf>
    <xf numFmtId="0" fontId="9" fillId="4" borderId="12" xfId="24" applyFont="1" applyFill="1" applyBorder="1" applyAlignment="1">
      <alignment horizontal="center" vertical="center"/>
    </xf>
    <xf numFmtId="0" fontId="9" fillId="4" borderId="3" xfId="24" applyFont="1" applyFill="1" applyBorder="1" applyAlignment="1">
      <alignment horizontal="center" vertical="center"/>
    </xf>
    <xf numFmtId="0" fontId="9" fillId="4" borderId="10" xfId="24" applyFont="1" applyFill="1" applyBorder="1" applyAlignment="1">
      <alignment horizontal="center" vertical="center"/>
    </xf>
    <xf numFmtId="2" fontId="9" fillId="4" borderId="6" xfId="24" applyNumberFormat="1" applyFont="1" applyFill="1" applyBorder="1" applyAlignment="1">
      <alignment horizontal="center" vertical="top"/>
    </xf>
    <xf numFmtId="2" fontId="9" fillId="4" borderId="9" xfId="24" applyNumberFormat="1" applyFont="1" applyFill="1" applyBorder="1" applyAlignment="1">
      <alignment horizontal="center" vertical="top"/>
    </xf>
    <xf numFmtId="2" fontId="9" fillId="4" borderId="8" xfId="24" applyNumberFormat="1" applyFont="1" applyFill="1" applyBorder="1" applyAlignment="1">
      <alignment horizontal="center" vertical="top"/>
    </xf>
    <xf numFmtId="0" fontId="9" fillId="4" borderId="6" xfId="24" applyFont="1" applyFill="1" applyBorder="1" applyAlignment="1">
      <alignment horizontal="center" vertical="top" wrapText="1"/>
    </xf>
    <xf numFmtId="0" fontId="9" fillId="4" borderId="9" xfId="24" applyFont="1" applyFill="1" applyBorder="1" applyAlignment="1">
      <alignment horizontal="center" vertical="top" wrapText="1"/>
    </xf>
    <xf numFmtId="0" fontId="9" fillId="4" borderId="8" xfId="24" applyFont="1" applyFill="1" applyBorder="1" applyAlignment="1">
      <alignment horizontal="center" vertical="top" wrapText="1"/>
    </xf>
    <xf numFmtId="0" fontId="9" fillId="4" borderId="4" xfId="24" applyFont="1" applyFill="1" applyBorder="1" applyAlignment="1">
      <alignment horizontal="center" vertical="center" wrapText="1"/>
    </xf>
    <xf numFmtId="0" fontId="9" fillId="4" borderId="12" xfId="25" applyFont="1" applyFill="1" applyBorder="1" applyAlignment="1">
      <alignment horizontal="center" vertical="top" wrapText="1"/>
    </xf>
    <xf numFmtId="0" fontId="9" fillId="4" borderId="3" xfId="25" applyFont="1" applyFill="1" applyBorder="1" applyAlignment="1">
      <alignment horizontal="center" vertical="top" wrapText="1"/>
    </xf>
    <xf numFmtId="0" fontId="9" fillId="4" borderId="10" xfId="25" applyFont="1" applyFill="1" applyBorder="1" applyAlignment="1">
      <alignment horizontal="center" vertical="top" wrapText="1"/>
    </xf>
    <xf numFmtId="10" fontId="9" fillId="0" borderId="12" xfId="29" quotePrefix="1" applyNumberFormat="1" applyFont="1" applyFill="1" applyBorder="1" applyAlignment="1">
      <alignment horizontal="center" vertical="center"/>
    </xf>
    <xf numFmtId="10" fontId="9" fillId="0" borderId="3" xfId="29" applyNumberFormat="1" applyFont="1" applyFill="1" applyBorder="1" applyAlignment="1">
      <alignment horizontal="center" vertical="center"/>
    </xf>
    <xf numFmtId="10" fontId="9" fillId="0" borderId="10" xfId="29" applyNumberFormat="1" applyFont="1" applyFill="1" applyBorder="1" applyAlignment="1">
      <alignment horizontal="center" vertical="center"/>
    </xf>
    <xf numFmtId="0" fontId="13" fillId="0" borderId="0" xfId="25" applyFont="1" applyFill="1" applyBorder="1" applyAlignment="1">
      <alignment horizontal="left" wrapText="1"/>
    </xf>
    <xf numFmtId="0" fontId="9" fillId="0" borderId="0" xfId="25" applyFont="1" applyBorder="1" applyAlignment="1">
      <alignment horizontal="center" vertical="center"/>
    </xf>
    <xf numFmtId="0" fontId="34" fillId="0" borderId="0" xfId="25" applyFont="1" applyAlignment="1">
      <alignment horizontal="center" vertical="center"/>
    </xf>
    <xf numFmtId="0" fontId="9" fillId="4" borderId="12" xfId="24" applyFont="1" applyFill="1" applyBorder="1" applyAlignment="1">
      <alignment horizontal="center" vertical="top" wrapText="1"/>
    </xf>
    <xf numFmtId="0" fontId="9" fillId="4" borderId="10" xfId="24" applyFont="1" applyFill="1" applyBorder="1" applyAlignment="1">
      <alignment horizontal="center" vertical="top" wrapText="1"/>
    </xf>
    <xf numFmtId="0" fontId="9" fillId="9" borderId="6" xfId="39" applyFont="1" applyFill="1" applyBorder="1" applyAlignment="1">
      <alignment horizontal="center" vertical="top" wrapText="1"/>
    </xf>
    <xf numFmtId="0" fontId="9" fillId="9" borderId="9" xfId="39" applyFont="1" applyFill="1" applyBorder="1" applyAlignment="1">
      <alignment horizontal="center" vertical="top" wrapText="1"/>
    </xf>
    <xf numFmtId="0" fontId="9" fillId="9" borderId="8" xfId="39" applyFont="1" applyFill="1" applyBorder="1" applyAlignment="1">
      <alignment horizontal="center" vertical="top" wrapText="1"/>
    </xf>
    <xf numFmtId="0" fontId="9" fillId="9" borderId="4" xfId="39" applyFont="1" applyFill="1" applyBorder="1" applyAlignment="1">
      <alignment horizontal="center"/>
    </xf>
    <xf numFmtId="0" fontId="29" fillId="0" borderId="4" xfId="0" applyFont="1" applyBorder="1" applyAlignment="1">
      <alignment horizontal="center" vertical="top"/>
    </xf>
    <xf numFmtId="0" fontId="29" fillId="0" borderId="12" xfId="0" applyFont="1" applyBorder="1" applyAlignment="1">
      <alignment horizontal="center"/>
    </xf>
    <xf numFmtId="0" fontId="29" fillId="0" borderId="3" xfId="0" applyFont="1" applyBorder="1" applyAlignment="1">
      <alignment horizontal="center"/>
    </xf>
    <xf numFmtId="0" fontId="29" fillId="0" borderId="10" xfId="0" applyFont="1" applyBorder="1" applyAlignment="1">
      <alignment horizontal="center"/>
    </xf>
    <xf numFmtId="0" fontId="29" fillId="0" borderId="4" xfId="0" applyFont="1" applyBorder="1" applyAlignment="1">
      <alignment horizontal="center"/>
    </xf>
    <xf numFmtId="0" fontId="29" fillId="0" borderId="4" xfId="0" applyFont="1" applyBorder="1" applyAlignment="1">
      <alignment horizontal="left" vertical="top"/>
    </xf>
    <xf numFmtId="0" fontId="42" fillId="0" borderId="0" xfId="26" applyFont="1">
      <alignment vertical="center"/>
    </xf>
    <xf numFmtId="0" fontId="9" fillId="4" borderId="6" xfId="26" applyFont="1" applyFill="1" applyBorder="1" applyAlignment="1">
      <alignment horizontal="center" vertical="center"/>
    </xf>
    <xf numFmtId="0" fontId="9" fillId="4" borderId="8" xfId="26" applyFont="1" applyFill="1" applyBorder="1" applyAlignment="1">
      <alignment horizontal="center" vertical="center"/>
    </xf>
    <xf numFmtId="0" fontId="9" fillId="0" borderId="4" xfId="26" applyFont="1" applyBorder="1" applyAlignment="1">
      <alignment horizontal="center" vertical="top" wrapText="1"/>
    </xf>
    <xf numFmtId="9" fontId="8" fillId="0" borderId="4" xfId="26" applyNumberFormat="1" applyFont="1" applyBorder="1">
      <alignment vertical="center"/>
    </xf>
    <xf numFmtId="10" fontId="8" fillId="0" borderId="4" xfId="26" applyNumberFormat="1" applyFont="1" applyBorder="1">
      <alignment vertical="center"/>
    </xf>
    <xf numFmtId="2" fontId="8" fillId="0" borderId="0" xfId="26" applyNumberFormat="1" applyFont="1">
      <alignment vertical="center"/>
    </xf>
    <xf numFmtId="43" fontId="8" fillId="0" borderId="4" xfId="26" applyNumberFormat="1" applyFont="1" applyBorder="1">
      <alignment vertical="center"/>
    </xf>
    <xf numFmtId="43" fontId="9" fillId="0" borderId="4" xfId="26" applyNumberFormat="1" applyFont="1" applyBorder="1">
      <alignment vertical="center"/>
    </xf>
    <xf numFmtId="187" fontId="8" fillId="0" borderId="0" xfId="15" applyNumberFormat="1" applyFont="1">
      <alignment vertical="center"/>
    </xf>
    <xf numFmtId="169" fontId="8" fillId="0" borderId="0" xfId="15" applyNumberFormat="1" applyFont="1">
      <alignment vertical="center"/>
    </xf>
    <xf numFmtId="176" fontId="9" fillId="0" borderId="0" xfId="10" applyNumberFormat="1" applyFont="1" applyBorder="1" applyAlignment="1"/>
  </cellXfs>
  <cellStyles count="9556">
    <cellStyle name="          _x000d__x000a_386grabber=vga.3gr_x000d__x000a_" xfId="4437"/>
    <cellStyle name=" 1" xfId="4438"/>
    <cellStyle name="&quot;$&quot;#,##0" xfId="72"/>
    <cellStyle name="$ #,##0 k" xfId="73"/>
    <cellStyle name="%" xfId="74"/>
    <cellStyle name="%_RCAP Format" xfId="75"/>
    <cellStyle name="%_Rcap_Aug 09" xfId="76"/>
    <cellStyle name="%_Rcap_Jan 10_Reco_Revised_Feb 22 10" xfId="77"/>
    <cellStyle name="%_Rcap_July 09_Final" xfId="78"/>
    <cellStyle name="%_rsec" xfId="79"/>
    <cellStyle name="(3)" xfId="4439"/>
    <cellStyle name="??" xfId="4440"/>
    <cellStyle name="??                          " xfId="4441"/>
    <cellStyle name="?? [0.00]_laroux" xfId="4442"/>
    <cellStyle name="??&amp;O?&amp;H?_x0008__x000f__x0007_?_x0007__x0001__x0001_" xfId="4443"/>
    <cellStyle name="??&amp;O?&amp;H?_x0008_??_x0007__x0001__x0001_" xfId="4444"/>
    <cellStyle name="??&amp;O龡&amp;H?_x0008_??_x0007__x0001__x0001_" xfId="9477"/>
    <cellStyle name="???? [0.00]_laroux" xfId="4445"/>
    <cellStyle name="????_laroux" xfId="4446"/>
    <cellStyle name="??[0]_770 Detail (2)_770 Sum (2)81" xfId="4447"/>
    <cellStyle name="??_??" xfId="4448"/>
    <cellStyle name="?_GS_Cash " xfId="9478"/>
    <cellStyle name="?曹%U?&amp;H?_x0008_?s_x000a__x0007__x0001__x0001_" xfId="4449"/>
    <cellStyle name="_~1076636" xfId="80"/>
    <cellStyle name="_~1076636_RCAP Format" xfId="81"/>
    <cellStyle name="_~1076636_Rcap_Aug 09" xfId="82"/>
    <cellStyle name="_~1076636_Rcap_Jan 10_Reco_Revised_Feb 22 10" xfId="83"/>
    <cellStyle name="_~1076636_Rcap_July 09_Final" xfId="84"/>
    <cellStyle name="_~1076636_RCL Reporting - June'09" xfId="85"/>
    <cellStyle name="_~1076636_RCL Reporting - June'09_RCAP Format" xfId="86"/>
    <cellStyle name="_~1076636_RCL Reporting - June'09_rsec" xfId="87"/>
    <cellStyle name="_~1076636_RLI" xfId="88"/>
    <cellStyle name="_~1076636_RLI_RCAP Format" xfId="89"/>
    <cellStyle name="_~1076636_RLI_rsec" xfId="90"/>
    <cellStyle name="_~1076636_RLIC Financial Dec08" xfId="91"/>
    <cellStyle name="_~1076636_RLIC Financial Dec08_April 2009 MIS" xfId="92"/>
    <cellStyle name="_~1076636_RLIC Financial Dec08_April 2009 MIS_RCAP Format" xfId="93"/>
    <cellStyle name="_~1076636_RLIC Financial Dec08_April 2009 MIS_Rcap_Aug 09" xfId="94"/>
    <cellStyle name="_~1076636_RLIC Financial Dec08_April 2009 MIS_Rcap_Jan 10_Reco_Revised_Feb 22 10" xfId="95"/>
    <cellStyle name="_~1076636_RLIC Financial Dec08_April 2009 MIS_Rcap_July 09_Final" xfId="96"/>
    <cellStyle name="_~1076636_RLIC Financial Dec08_April 2009 MIS_rsec" xfId="97"/>
    <cellStyle name="_~1076636_RLIC Financial Dec08_RCAP Format" xfId="98"/>
    <cellStyle name="_~1076636_RLIC Financial Dec08_RCS FINAL" xfId="99"/>
    <cellStyle name="_~1076636_RLIC Financial Dec08_RCS FINAL_RCAP Format" xfId="100"/>
    <cellStyle name="_~1076636_RLIC Financial Dec08_RCS FINAL_Rcap_Aug 09" xfId="101"/>
    <cellStyle name="_~1076636_RLIC Financial Dec08_RCS FINAL_Rcap_Jan 10_Reco_Revised_Feb 22 10" xfId="102"/>
    <cellStyle name="_~1076636_RLIC Financial Dec08_RCS FINAL_Rcap_July 09_Final" xfId="103"/>
    <cellStyle name="_~1076636_RLIC Financial Dec08_RCS FINAL_rsec" xfId="104"/>
    <cellStyle name="_~1076636_RLIC Financial Dec08_rsec" xfId="105"/>
    <cellStyle name="_~1076636_RLIC Financial Summary_Jan09(Provisional)" xfId="106"/>
    <cellStyle name="_~1076636_RLIC Financial Summary_Jan09(Provisional)_April 2009 MIS" xfId="107"/>
    <cellStyle name="_~1076636_RLIC Financial Summary_Jan09(Provisional)_April 2009 MIS_RCAP Format" xfId="108"/>
    <cellStyle name="_~1076636_RLIC Financial Summary_Jan09(Provisional)_April 2009 MIS_Rcap_Aug 09" xfId="109"/>
    <cellStyle name="_~1076636_RLIC Financial Summary_Jan09(Provisional)_April 2009 MIS_Rcap_Jan 10_Reco_Revised_Feb 22 10" xfId="110"/>
    <cellStyle name="_~1076636_RLIC Financial Summary_Jan09(Provisional)_April 2009 MIS_Rcap_July 09_Final" xfId="111"/>
    <cellStyle name="_~1076636_RLIC Financial Summary_Jan09(Provisional)_April 2009 MIS_rsec" xfId="112"/>
    <cellStyle name="_~1076636_RLIC Financial Summary_Jan09(Provisional)_RCAP Format" xfId="113"/>
    <cellStyle name="_~1076636_RLIC Financial Summary_Jan09(Provisional)_rsec" xfId="114"/>
    <cellStyle name="_~1076636_RLIC_Financial _YTD Nov'08" xfId="115"/>
    <cellStyle name="_~1076636_RLIC_Financial _YTD Nov'08_April 2009 MIS" xfId="116"/>
    <cellStyle name="_~1076636_RLIC_Financial _YTD Nov'08_April 2009 MIS_RCAP Format" xfId="117"/>
    <cellStyle name="_~1076636_RLIC_Financial _YTD Nov'08_April 2009 MIS_Rcap_Aug 09" xfId="118"/>
    <cellStyle name="_~1076636_RLIC_Financial _YTD Nov'08_April 2009 MIS_Rcap_Jan 10_Reco_Revised_Feb 22 10" xfId="119"/>
    <cellStyle name="_~1076636_RLIC_Financial _YTD Nov'08_April 2009 MIS_Rcap_July 09_Final" xfId="120"/>
    <cellStyle name="_~1076636_RLIC_Financial _YTD Nov'08_April 2009 MIS_rsec" xfId="121"/>
    <cellStyle name="_~1076636_RLIC_Financial _YTD Nov'08_RCAP Format" xfId="122"/>
    <cellStyle name="_~1076636_RLIC_Financial _YTD Nov'08_RCS FINAL" xfId="123"/>
    <cellStyle name="_~1076636_RLIC_Financial _YTD Nov'08_RCS FINAL_RCAP Format" xfId="124"/>
    <cellStyle name="_~1076636_RLIC_Financial _YTD Nov'08_RCS FINAL_Rcap_Aug 09" xfId="125"/>
    <cellStyle name="_~1076636_RLIC_Financial _YTD Nov'08_RCS FINAL_Rcap_Jan 10_Reco_Revised_Feb 22 10" xfId="126"/>
    <cellStyle name="_~1076636_RLIC_Financial _YTD Nov'08_RCS FINAL_Rcap_July 09_Final" xfId="127"/>
    <cellStyle name="_~1076636_RLIC_Financial _YTD Nov'08_RCS FINAL_rsec" xfId="128"/>
    <cellStyle name="_~1076636_RLIC_Financial _YTD Nov'08_rsec" xfId="129"/>
    <cellStyle name="_~1076636_RLIC-April MIS" xfId="130"/>
    <cellStyle name="_~1076636_RLIC-April MIS_RCAP Format" xfId="131"/>
    <cellStyle name="_~1076636_RLIC-April MIS_rsec" xfId="132"/>
    <cellStyle name="_~1076636_RLIC-MIS-October 2008" xfId="133"/>
    <cellStyle name="_~1076636_RLIC-MIS-October 2008_April 2009 MIS" xfId="134"/>
    <cellStyle name="_~1076636_RLIC-MIS-October 2008_April 2009 MIS_RCAP Format" xfId="135"/>
    <cellStyle name="_~1076636_RLIC-MIS-October 2008_April 2009 MIS_Rcap_Aug 09" xfId="136"/>
    <cellStyle name="_~1076636_RLIC-MIS-October 2008_April 2009 MIS_Rcap_Jan 10_Reco_Revised_Feb 22 10" xfId="137"/>
    <cellStyle name="_~1076636_RLIC-MIS-October 2008_April 2009 MIS_Rcap_July 09_Final" xfId="138"/>
    <cellStyle name="_~1076636_RLIC-MIS-October 2008_April 2009 MIS_rsec" xfId="139"/>
    <cellStyle name="_~1076636_RLIC-MIS-October 2008_RCAP Format" xfId="140"/>
    <cellStyle name="_~1076636_RLIC-MIS-October 2008_RCS FINAL" xfId="141"/>
    <cellStyle name="_~1076636_RLIC-MIS-October 2008_RCS FINAL_RCAP Format" xfId="142"/>
    <cellStyle name="_~1076636_RLIC-MIS-October 2008_RCS FINAL_Rcap_Aug 09" xfId="143"/>
    <cellStyle name="_~1076636_RLIC-MIS-October 2008_RCS FINAL_Rcap_Jan 10_Reco_Revised_Feb 22 10" xfId="144"/>
    <cellStyle name="_~1076636_RLIC-MIS-October 2008_RCS FINAL_Rcap_July 09_Final" xfId="145"/>
    <cellStyle name="_~1076636_RLIC-MIS-October 2008_RCS FINAL_rsec" xfId="146"/>
    <cellStyle name="_~1076636_RLIC-MIS-October 2008_rsec" xfId="147"/>
    <cellStyle name="_~1076636_rsec" xfId="148"/>
    <cellStyle name="_~1774760" xfId="4450"/>
    <cellStyle name="_~2610591" xfId="4451"/>
    <cellStyle name="_~3859411" xfId="149"/>
    <cellStyle name="_~3859411_RCAP Format" xfId="150"/>
    <cellStyle name="_~3859411_Rcap_Aug 09" xfId="151"/>
    <cellStyle name="_~3859411_Rcap_Jan 10_Reco_Revised_Feb 22 10" xfId="152"/>
    <cellStyle name="_~3859411_Rcap_July 09_Final" xfId="153"/>
    <cellStyle name="_~3859411_rsec" xfId="154"/>
    <cellStyle name="_~6820144" xfId="155"/>
    <cellStyle name="_~7690850" xfId="156"/>
    <cellStyle name="_~7690850_RCAP Format" xfId="157"/>
    <cellStyle name="_~7690850_Rcap_Aug 09" xfId="158"/>
    <cellStyle name="_~7690850_Rcap_Jan 10_Reco_Revised_Feb 22 10" xfId="159"/>
    <cellStyle name="_~7690850_Rcap_July 09_Final" xfId="160"/>
    <cellStyle name="_~7690850_rsec" xfId="161"/>
    <cellStyle name="_~8688173" xfId="162"/>
    <cellStyle name="_~8927394" xfId="163"/>
    <cellStyle name="_~8927394_RCAP Format" xfId="164"/>
    <cellStyle name="_~8927394_Rcap_Aug 09" xfId="165"/>
    <cellStyle name="_~8927394_Rcap_Jan 10_Reco_Revised_Feb 22 10" xfId="166"/>
    <cellStyle name="_~8927394_Rcap_July 09_Final" xfId="167"/>
    <cellStyle name="_~8927394_rsec" xfId="168"/>
    <cellStyle name="_~9162171" xfId="169"/>
    <cellStyle name="_~9162171_RCAP Format" xfId="170"/>
    <cellStyle name="_~9162171_Rcap_Aug 09" xfId="171"/>
    <cellStyle name="_~9162171_Rcap_Jan 10_Reco_Revised_Feb 22 10" xfId="172"/>
    <cellStyle name="_~9162171_Rcap_July 09_Final" xfId="173"/>
    <cellStyle name="_~9162171_rsec" xfId="174"/>
    <cellStyle name="_~9782947" xfId="175"/>
    <cellStyle name="_~9782947_RCAP Format" xfId="176"/>
    <cellStyle name="_~9782947_Rcap_Aug 09" xfId="177"/>
    <cellStyle name="_~9782947_Rcap_Jan 10_Reco_Revised_Feb 22 10" xfId="178"/>
    <cellStyle name="_~9782947_Rcap_July 09_Final" xfId="179"/>
    <cellStyle name="_~9782947_rsec" xfId="180"/>
    <cellStyle name="_~9842362" xfId="181"/>
    <cellStyle name="_~9842362_RCAP Format" xfId="182"/>
    <cellStyle name="_~9842362_Rcap_Aug 09" xfId="183"/>
    <cellStyle name="_~9842362_Rcap_Jan 10_Reco_Revised_Feb 22 10" xfId="184"/>
    <cellStyle name="_~9842362_Rcap_July 09_Final" xfId="185"/>
    <cellStyle name="_~9842362_rsec" xfId="186"/>
    <cellStyle name="_~9861183" xfId="187"/>
    <cellStyle name="_~9861183_RCAP Format" xfId="188"/>
    <cellStyle name="_~9861183_Rcap_Aug 09" xfId="189"/>
    <cellStyle name="_~9861183_Rcap_Jan 10_Reco_Revised_Feb 22 10" xfId="190"/>
    <cellStyle name="_~9861183_Rcap_July 09_Final" xfId="191"/>
    <cellStyle name="_~9861183_rsec" xfId="192"/>
    <cellStyle name="_2009 Business Plan - 8000cr" xfId="193"/>
    <cellStyle name="_2009 Business Plan - 8000cr_RCAP Format" xfId="194"/>
    <cellStyle name="_2009 Business Plan - 8000cr_Rcap_Aug 09" xfId="195"/>
    <cellStyle name="_2009 Business Plan - 8000cr_Rcap_Jan 10_Reco_Revised_Feb 22 10" xfId="196"/>
    <cellStyle name="_2009 Business Plan - 8000cr_Rcap_July 09_Final" xfId="197"/>
    <cellStyle name="_2009 Business Plan - 8000cr_RCL Reporting - June'09" xfId="198"/>
    <cellStyle name="_2009 Business Plan - 8000cr_RCL Reporting - June'09_RCAP Format" xfId="199"/>
    <cellStyle name="_2009 Business Plan - 8000cr_RCL Reporting - June'09_rsec" xfId="200"/>
    <cellStyle name="_2009 Business Plan - 8000cr_RLI" xfId="201"/>
    <cellStyle name="_2009 Business Plan - 8000cr_RLI_RCAP Format" xfId="202"/>
    <cellStyle name="_2009 Business Plan - 8000cr_RLI_rsec" xfId="203"/>
    <cellStyle name="_2009 Business Plan - 8000cr_RLIC Financial Dec08" xfId="204"/>
    <cellStyle name="_2009 Business Plan - 8000cr_RLIC Financial Dec08_April 2009 MIS" xfId="205"/>
    <cellStyle name="_2009 Business Plan - 8000cr_RLIC Financial Dec08_April 2009 MIS_RCAP Format" xfId="206"/>
    <cellStyle name="_2009 Business Plan - 8000cr_RLIC Financial Dec08_April 2009 MIS_Rcap_Aug 09" xfId="207"/>
    <cellStyle name="_2009 Business Plan - 8000cr_RLIC Financial Dec08_April 2009 MIS_Rcap_Jan 10_Reco_Revised_Feb 22 10" xfId="208"/>
    <cellStyle name="_2009 Business Plan - 8000cr_RLIC Financial Dec08_April 2009 MIS_Rcap_July 09_Final" xfId="209"/>
    <cellStyle name="_2009 Business Plan - 8000cr_RLIC Financial Dec08_April 2009 MIS_rsec" xfId="210"/>
    <cellStyle name="_2009 Business Plan - 8000cr_RLIC Financial Dec08_RCAP Format" xfId="211"/>
    <cellStyle name="_2009 Business Plan - 8000cr_RLIC Financial Dec08_RCS FINAL" xfId="212"/>
    <cellStyle name="_2009 Business Plan - 8000cr_RLIC Financial Dec08_RCS FINAL_RCAP Format" xfId="213"/>
    <cellStyle name="_2009 Business Plan - 8000cr_RLIC Financial Dec08_RCS FINAL_Rcap_Aug 09" xfId="214"/>
    <cellStyle name="_2009 Business Plan - 8000cr_RLIC Financial Dec08_RCS FINAL_Rcap_Jan 10_Reco_Revised_Feb 22 10" xfId="215"/>
    <cellStyle name="_2009 Business Plan - 8000cr_RLIC Financial Dec08_RCS FINAL_Rcap_July 09_Final" xfId="216"/>
    <cellStyle name="_2009 Business Plan - 8000cr_RLIC Financial Dec08_RCS FINAL_rsec" xfId="217"/>
    <cellStyle name="_2009 Business Plan - 8000cr_RLIC Financial Dec08_rsec" xfId="218"/>
    <cellStyle name="_2009 Business Plan - 8000cr_RLIC Financial Summary_Jan09(Provisional)" xfId="219"/>
    <cellStyle name="_2009 Business Plan - 8000cr_RLIC Financial Summary_Jan09(Provisional)_April 2009 MIS" xfId="220"/>
    <cellStyle name="_2009 Business Plan - 8000cr_RLIC Financial Summary_Jan09(Provisional)_April 2009 MIS_RCAP Format" xfId="221"/>
    <cellStyle name="_2009 Business Plan - 8000cr_RLIC Financial Summary_Jan09(Provisional)_April 2009 MIS_Rcap_Aug 09" xfId="222"/>
    <cellStyle name="_2009 Business Plan - 8000cr_RLIC Financial Summary_Jan09(Provisional)_April 2009 MIS_Rcap_Jan 10_Reco_Revised_Feb 22 10" xfId="223"/>
    <cellStyle name="_2009 Business Plan - 8000cr_RLIC Financial Summary_Jan09(Provisional)_April 2009 MIS_Rcap_July 09_Final" xfId="224"/>
    <cellStyle name="_2009 Business Plan - 8000cr_RLIC Financial Summary_Jan09(Provisional)_April 2009 MIS_rsec" xfId="225"/>
    <cellStyle name="_2009 Business Plan - 8000cr_RLIC Financial Summary_Jan09(Provisional)_RCAP Format" xfId="226"/>
    <cellStyle name="_2009 Business Plan - 8000cr_RLIC Financial Summary_Jan09(Provisional)_rsec" xfId="227"/>
    <cellStyle name="_2009 Business Plan - 8000cr_RLIC_Financial _YTD Nov'08" xfId="228"/>
    <cellStyle name="_2009 Business Plan - 8000cr_RLIC_Financial _YTD Nov'08_April 2009 MIS" xfId="229"/>
    <cellStyle name="_2009 Business Plan - 8000cr_RLIC_Financial _YTD Nov'08_April 2009 MIS_RCAP Format" xfId="230"/>
    <cellStyle name="_2009 Business Plan - 8000cr_RLIC_Financial _YTD Nov'08_April 2009 MIS_Rcap_Aug 09" xfId="231"/>
    <cellStyle name="_2009 Business Plan - 8000cr_RLIC_Financial _YTD Nov'08_April 2009 MIS_Rcap_Jan 10_Reco_Revised_Feb 22 10" xfId="232"/>
    <cellStyle name="_2009 Business Plan - 8000cr_RLIC_Financial _YTD Nov'08_April 2009 MIS_Rcap_July 09_Final" xfId="233"/>
    <cellStyle name="_2009 Business Plan - 8000cr_RLIC_Financial _YTD Nov'08_April 2009 MIS_rsec" xfId="234"/>
    <cellStyle name="_2009 Business Plan - 8000cr_RLIC_Financial _YTD Nov'08_RCAP Format" xfId="235"/>
    <cellStyle name="_2009 Business Plan - 8000cr_RLIC_Financial _YTD Nov'08_RCS FINAL" xfId="236"/>
    <cellStyle name="_2009 Business Plan - 8000cr_RLIC_Financial _YTD Nov'08_RCS FINAL_RCAP Format" xfId="237"/>
    <cellStyle name="_2009 Business Plan - 8000cr_RLIC_Financial _YTD Nov'08_RCS FINAL_Rcap_Aug 09" xfId="238"/>
    <cellStyle name="_2009 Business Plan - 8000cr_RLIC_Financial _YTD Nov'08_RCS FINAL_Rcap_Jan 10_Reco_Revised_Feb 22 10" xfId="239"/>
    <cellStyle name="_2009 Business Plan - 8000cr_RLIC_Financial _YTD Nov'08_RCS FINAL_Rcap_July 09_Final" xfId="240"/>
    <cellStyle name="_2009 Business Plan - 8000cr_RLIC_Financial _YTD Nov'08_RCS FINAL_rsec" xfId="241"/>
    <cellStyle name="_2009 Business Plan - 8000cr_RLIC_Financial _YTD Nov'08_rsec" xfId="242"/>
    <cellStyle name="_2009 Business Plan - 8000cr_RLIC-April MIS" xfId="243"/>
    <cellStyle name="_2009 Business Plan - 8000cr_RLIC-April MIS_RCAP Format" xfId="244"/>
    <cellStyle name="_2009 Business Plan - 8000cr_RLIC-April MIS_rsec" xfId="245"/>
    <cellStyle name="_2009 Business Plan - 8000cr_RLIC-MIS-October 2008" xfId="246"/>
    <cellStyle name="_2009 Business Plan - 8000cr_RLIC-MIS-October 2008_April 2009 MIS" xfId="247"/>
    <cellStyle name="_2009 Business Plan - 8000cr_RLIC-MIS-October 2008_April 2009 MIS_RCAP Format" xfId="248"/>
    <cellStyle name="_2009 Business Plan - 8000cr_RLIC-MIS-October 2008_April 2009 MIS_Rcap_Aug 09" xfId="249"/>
    <cellStyle name="_2009 Business Plan - 8000cr_RLIC-MIS-October 2008_April 2009 MIS_Rcap_Jan 10_Reco_Revised_Feb 22 10" xfId="250"/>
    <cellStyle name="_2009 Business Plan - 8000cr_RLIC-MIS-October 2008_April 2009 MIS_Rcap_July 09_Final" xfId="251"/>
    <cellStyle name="_2009 Business Plan - 8000cr_RLIC-MIS-October 2008_April 2009 MIS_rsec" xfId="252"/>
    <cellStyle name="_2009 Business Plan - 8000cr_RLIC-MIS-October 2008_RCAP Format" xfId="253"/>
    <cellStyle name="_2009 Business Plan - 8000cr_RLIC-MIS-October 2008_RCS FINAL" xfId="254"/>
    <cellStyle name="_2009 Business Plan - 8000cr_RLIC-MIS-October 2008_RCS FINAL_RCAP Format" xfId="255"/>
    <cellStyle name="_2009 Business Plan - 8000cr_RLIC-MIS-October 2008_RCS FINAL_Rcap_Aug 09" xfId="256"/>
    <cellStyle name="_2009 Business Plan - 8000cr_RLIC-MIS-October 2008_RCS FINAL_Rcap_Jan 10_Reco_Revised_Feb 22 10" xfId="257"/>
    <cellStyle name="_2009 Business Plan - 8000cr_RLIC-MIS-October 2008_RCS FINAL_Rcap_July 09_Final" xfId="258"/>
    <cellStyle name="_2009 Business Plan - 8000cr_RLIC-MIS-October 2008_RCS FINAL_rsec" xfId="259"/>
    <cellStyle name="_2009 Business Plan - 8000cr_RLIC-MIS-October 2008_rsec" xfId="260"/>
    <cellStyle name="_2009 Business Plan - 8000cr_rsec" xfId="261"/>
    <cellStyle name="_31.03.09 -RPTL" xfId="262"/>
    <cellStyle name="_31.03.09 -RPTL 2" xfId="263"/>
    <cellStyle name="_31.03.09 -RPTL_Projected P&amp;L 2012_RADPL" xfId="9479"/>
    <cellStyle name="_ABIRM Financials-March'06_17.10.2006" xfId="264"/>
    <cellStyle name="_ABIRM Financials-March'06_25.10.2006 - Final" xfId="265"/>
    <cellStyle name="_ABIRM Financials-March'06_Draft" xfId="266"/>
    <cellStyle name="_ABIRM Financials-March'07_26_07_07" xfId="267"/>
    <cellStyle name="_Acam Financials-Mar 06" xfId="268"/>
    <cellStyle name="_Acam Financials-Mar 06_Final" xfId="269"/>
    <cellStyle name="_Accruals_May" xfId="270"/>
    <cellStyle name="_Accruals_May_RCAP Format" xfId="271"/>
    <cellStyle name="_Accruals_May_Rcap_Aug 09" xfId="272"/>
    <cellStyle name="_Accruals_May_Rcap_Jan 10_Reco_Revised_Feb 22 10" xfId="273"/>
    <cellStyle name="_Accruals_May_Rcap_July 09_Final" xfId="274"/>
    <cellStyle name="_Accruals_May_RCL Reporting - June'09" xfId="275"/>
    <cellStyle name="_Accruals_May_RCL Reporting - June'09_RCAP Format" xfId="276"/>
    <cellStyle name="_Accruals_May_RCL Reporting - June'09_rsec" xfId="277"/>
    <cellStyle name="_Accruals_May_RLI" xfId="278"/>
    <cellStyle name="_Accruals_May_RLI_RCAP Format" xfId="279"/>
    <cellStyle name="_Accruals_May_RLI_rsec" xfId="280"/>
    <cellStyle name="_Accruals_May_RLIC Financial Dec08" xfId="281"/>
    <cellStyle name="_Accruals_May_RLIC Financial Dec08_April 2009 MIS" xfId="282"/>
    <cellStyle name="_Accruals_May_RLIC Financial Dec08_April 2009 MIS_RCAP Format" xfId="283"/>
    <cellStyle name="_Accruals_May_RLIC Financial Dec08_April 2009 MIS_Rcap_Aug 09" xfId="284"/>
    <cellStyle name="_Accruals_May_RLIC Financial Dec08_April 2009 MIS_Rcap_Jan 10_Reco_Revised_Feb 22 10" xfId="285"/>
    <cellStyle name="_Accruals_May_RLIC Financial Dec08_April 2009 MIS_Rcap_July 09_Final" xfId="286"/>
    <cellStyle name="_Accruals_May_RLIC Financial Dec08_April 2009 MIS_rsec" xfId="287"/>
    <cellStyle name="_Accruals_May_RLIC Financial Dec08_RCAP Format" xfId="288"/>
    <cellStyle name="_Accruals_May_RLIC Financial Dec08_RCS FINAL" xfId="289"/>
    <cellStyle name="_Accruals_May_RLIC Financial Dec08_RCS FINAL_RCAP Format" xfId="290"/>
    <cellStyle name="_Accruals_May_RLIC Financial Dec08_RCS FINAL_Rcap_Aug 09" xfId="291"/>
    <cellStyle name="_Accruals_May_RLIC Financial Dec08_RCS FINAL_Rcap_Jan 10_Reco_Revised_Feb 22 10" xfId="292"/>
    <cellStyle name="_Accruals_May_RLIC Financial Dec08_RCS FINAL_Rcap_July 09_Final" xfId="293"/>
    <cellStyle name="_Accruals_May_RLIC Financial Dec08_RCS FINAL_rsec" xfId="294"/>
    <cellStyle name="_Accruals_May_RLIC Financial Dec08_rsec" xfId="295"/>
    <cellStyle name="_Accruals_May_RLIC Financial Summary_Jan09(Provisional)" xfId="296"/>
    <cellStyle name="_Accruals_May_RLIC Financial Summary_Jan09(Provisional)_April 2009 MIS" xfId="297"/>
    <cellStyle name="_Accruals_May_RLIC Financial Summary_Jan09(Provisional)_April 2009 MIS_RCAP Format" xfId="298"/>
    <cellStyle name="_Accruals_May_RLIC Financial Summary_Jan09(Provisional)_April 2009 MIS_Rcap_Aug 09" xfId="299"/>
    <cellStyle name="_Accruals_May_RLIC Financial Summary_Jan09(Provisional)_April 2009 MIS_Rcap_Jan 10_Reco_Revised_Feb 22 10" xfId="300"/>
    <cellStyle name="_Accruals_May_RLIC Financial Summary_Jan09(Provisional)_April 2009 MIS_Rcap_July 09_Final" xfId="301"/>
    <cellStyle name="_Accruals_May_RLIC Financial Summary_Jan09(Provisional)_April 2009 MIS_rsec" xfId="302"/>
    <cellStyle name="_Accruals_May_RLIC Financial Summary_Jan09(Provisional)_RCAP Format" xfId="303"/>
    <cellStyle name="_Accruals_May_RLIC Financial Summary_Jan09(Provisional)_rsec" xfId="304"/>
    <cellStyle name="_Accruals_May_RLIC_Financial _YTD Nov'08" xfId="305"/>
    <cellStyle name="_Accruals_May_RLIC_Financial _YTD Nov'08_April 2009 MIS" xfId="306"/>
    <cellStyle name="_Accruals_May_RLIC_Financial _YTD Nov'08_April 2009 MIS_RCAP Format" xfId="307"/>
    <cellStyle name="_Accruals_May_RLIC_Financial _YTD Nov'08_April 2009 MIS_Rcap_Aug 09" xfId="308"/>
    <cellStyle name="_Accruals_May_RLIC_Financial _YTD Nov'08_April 2009 MIS_Rcap_Jan 10_Reco_Revised_Feb 22 10" xfId="309"/>
    <cellStyle name="_Accruals_May_RLIC_Financial _YTD Nov'08_April 2009 MIS_Rcap_July 09_Final" xfId="310"/>
    <cellStyle name="_Accruals_May_RLIC_Financial _YTD Nov'08_April 2009 MIS_rsec" xfId="311"/>
    <cellStyle name="_Accruals_May_RLIC_Financial _YTD Nov'08_RCAP Format" xfId="312"/>
    <cellStyle name="_Accruals_May_RLIC_Financial _YTD Nov'08_RCS FINAL" xfId="313"/>
    <cellStyle name="_Accruals_May_RLIC_Financial _YTD Nov'08_RCS FINAL_RCAP Format" xfId="314"/>
    <cellStyle name="_Accruals_May_RLIC_Financial _YTD Nov'08_RCS FINAL_Rcap_Aug 09" xfId="315"/>
    <cellStyle name="_Accruals_May_RLIC_Financial _YTD Nov'08_RCS FINAL_Rcap_Jan 10_Reco_Revised_Feb 22 10" xfId="316"/>
    <cellStyle name="_Accruals_May_RLIC_Financial _YTD Nov'08_RCS FINAL_Rcap_July 09_Final" xfId="317"/>
    <cellStyle name="_Accruals_May_RLIC_Financial _YTD Nov'08_RCS FINAL_rsec" xfId="318"/>
    <cellStyle name="_Accruals_May_RLIC_Financial _YTD Nov'08_rsec" xfId="319"/>
    <cellStyle name="_Accruals_May_RLIC-April MIS" xfId="320"/>
    <cellStyle name="_Accruals_May_RLIC-April MIS_RCAP Format" xfId="321"/>
    <cellStyle name="_Accruals_May_RLIC-April MIS_rsec" xfId="322"/>
    <cellStyle name="_Accruals_May_RLIC-MIS-October 2008" xfId="323"/>
    <cellStyle name="_Accruals_May_RLIC-MIS-October 2008_April 2009 MIS" xfId="324"/>
    <cellStyle name="_Accruals_May_RLIC-MIS-October 2008_April 2009 MIS_RCAP Format" xfId="325"/>
    <cellStyle name="_Accruals_May_RLIC-MIS-October 2008_April 2009 MIS_Rcap_Aug 09" xfId="326"/>
    <cellStyle name="_Accruals_May_RLIC-MIS-October 2008_April 2009 MIS_Rcap_Jan 10_Reco_Revised_Feb 22 10" xfId="327"/>
    <cellStyle name="_Accruals_May_RLIC-MIS-October 2008_April 2009 MIS_Rcap_July 09_Final" xfId="328"/>
    <cellStyle name="_Accruals_May_RLIC-MIS-October 2008_April 2009 MIS_rsec" xfId="329"/>
    <cellStyle name="_Accruals_May_RLIC-MIS-October 2008_RCAP Format" xfId="330"/>
    <cellStyle name="_Accruals_May_RLIC-MIS-October 2008_RCS FINAL" xfId="331"/>
    <cellStyle name="_Accruals_May_RLIC-MIS-October 2008_RCS FINAL_RCAP Format" xfId="332"/>
    <cellStyle name="_Accruals_May_RLIC-MIS-October 2008_RCS FINAL_Rcap_Aug 09" xfId="333"/>
    <cellStyle name="_Accruals_May_RLIC-MIS-October 2008_RCS FINAL_Rcap_Jan 10_Reco_Revised_Feb 22 10" xfId="334"/>
    <cellStyle name="_Accruals_May_RLIC-MIS-October 2008_RCS FINAL_Rcap_July 09_Final" xfId="335"/>
    <cellStyle name="_Accruals_May_RLIC-MIS-October 2008_RCS FINAL_rsec" xfId="336"/>
    <cellStyle name="_Accruals_May_RLIC-MIS-October 2008_rsec" xfId="337"/>
    <cellStyle name="_Accruals_May_rsec" xfId="338"/>
    <cellStyle name="_Act Liability 31March 2007" xfId="339"/>
    <cellStyle name="_Act Liability 31March 2007 2" xfId="340"/>
    <cellStyle name="_Act Liability 31March 2007_Book2" xfId="341"/>
    <cellStyle name="_Act Liability 31March 2007_FBT % GLwise" xfId="342"/>
    <cellStyle name="_Act Liability 31March 2007_FBT % GLwise 2" xfId="343"/>
    <cellStyle name="_Act Liability 31March 2007_FBT % GLwise_April 2009 MIS" xfId="344"/>
    <cellStyle name="_Act Liability 31March 2007_FBT % GLwise_Book2" xfId="345"/>
    <cellStyle name="_Act Liability 31March 2007_FBT % GLwise_RCAP Format" xfId="346"/>
    <cellStyle name="_Act Liability 31March 2007_FBT % GLwise_Rcap_Aug 09" xfId="347"/>
    <cellStyle name="_Act Liability 31March 2007_FBT % GLwise_Rcap_Jan 10_Reco_Revised_Feb 22 10" xfId="348"/>
    <cellStyle name="_Act Liability 31March 2007_FBT % GLwise_Rcap_July 09_Final" xfId="349"/>
    <cellStyle name="_Act Liability 31March 2007_FBT % GLwise_RCS FINAL" xfId="350"/>
    <cellStyle name="_Act Liability 31March 2007_FBT % GLwise_RGI" xfId="351"/>
    <cellStyle name="_Act Liability 31March 2007_FBT % GLwise_RGI (E) Jan 09 R" xfId="352"/>
    <cellStyle name="_Act Liability 31March 2007_FBT % GLwise_RGI april 2009" xfId="353"/>
    <cellStyle name="_Act Liability 31March 2007_FBT % GLwise_RGICL MIS May09" xfId="354"/>
    <cellStyle name="_Act Liability 31March 2007_FBT % GLwise_rsec" xfId="355"/>
    <cellStyle name="_Act Liability 31March 2007_FBT Provision May-08" xfId="356"/>
    <cellStyle name="_Act Liability 31March 2007_FBT Provision May-08 2" xfId="357"/>
    <cellStyle name="_Act Liability 31March 2007_FBT Provision May-08_Book2" xfId="358"/>
    <cellStyle name="_Act Liability 31March 2007_FBT Provision May-08_RCL Reporting - June'09" xfId="359"/>
    <cellStyle name="_Act Liability 31March 2007_FBT Provision May-08_RCL Reporting - June'09_RCAP Format" xfId="360"/>
    <cellStyle name="_Act Liability 31March 2007_FBT Provision May-08_RCL Reporting - June'09_Rcap_Aug 09" xfId="361"/>
    <cellStyle name="_Act Liability 31March 2007_FBT Provision May-08_RCL Reporting - June'09_Rcap_Jan 10_Reco_Revised_Feb 22 10" xfId="362"/>
    <cellStyle name="_Act Liability 31March 2007_FBT Provision May-08_RCL Reporting - June'09_Rcap_July 09_Final" xfId="363"/>
    <cellStyle name="_Act Liability 31March 2007_FBT Provision May-08_RCL Reporting - June'09_rsec" xfId="364"/>
    <cellStyle name="_Act Liability 31March 2007_FBT Provision May-08_RLI" xfId="365"/>
    <cellStyle name="_Act Liability 31March 2007_FBT Provision May-08_RLI_RCAP Format" xfId="366"/>
    <cellStyle name="_Act Liability 31March 2007_FBT Provision May-08_RLI_Rcap_Aug 09" xfId="367"/>
    <cellStyle name="_Act Liability 31March 2007_FBT Provision May-08_RLI_Rcap_Jan 10_Reco_Revised_Feb 22 10" xfId="368"/>
    <cellStyle name="_Act Liability 31March 2007_FBT Provision May-08_RLI_Rcap_July 09_Final" xfId="369"/>
    <cellStyle name="_Act Liability 31March 2007_FBT Provision May-08_RLI_rsec" xfId="370"/>
    <cellStyle name="_Act Liability 31March 2007_FBT Provision May-08_RLIC Financial Dec08" xfId="371"/>
    <cellStyle name="_Act Liability 31March 2007_FBT Provision May-08_RLIC Financial Dec08_April 2009 MIS" xfId="372"/>
    <cellStyle name="_Act Liability 31March 2007_FBT Provision May-08_RLIC Financial Dec08_RCAP Format" xfId="373"/>
    <cellStyle name="_Act Liability 31March 2007_FBT Provision May-08_RLIC Financial Dec08_Rcap_Aug 09" xfId="374"/>
    <cellStyle name="_Act Liability 31March 2007_FBT Provision May-08_RLIC Financial Dec08_Rcap_Jan 10_Reco_Revised_Feb 22 10" xfId="375"/>
    <cellStyle name="_Act Liability 31March 2007_FBT Provision May-08_RLIC Financial Dec08_Rcap_July 09_Final" xfId="376"/>
    <cellStyle name="_Act Liability 31March 2007_FBT Provision May-08_RLIC Financial Dec08_RCS FINAL" xfId="377"/>
    <cellStyle name="_Act Liability 31March 2007_FBT Provision May-08_RLIC Financial Dec08_RGI" xfId="378"/>
    <cellStyle name="_Act Liability 31March 2007_FBT Provision May-08_RLIC Financial Dec08_RGI (E) Jan 09 R" xfId="379"/>
    <cellStyle name="_Act Liability 31March 2007_FBT Provision May-08_RLIC Financial Dec08_RGI april 2009" xfId="380"/>
    <cellStyle name="_Act Liability 31March 2007_FBT Provision May-08_RLIC Financial Dec08_RGICL MIS May09" xfId="381"/>
    <cellStyle name="_Act Liability 31March 2007_FBT Provision May-08_RLIC Financial Dec08_rsec" xfId="382"/>
    <cellStyle name="_Act Liability 31March 2007_FBT Provision May-08_RLIC Financial Summary_Jan09(Provisional)" xfId="383"/>
    <cellStyle name="_Act Liability 31March 2007_FBT Provision May-08_RLIC Financial Summary_Jan09(Provisional)_April 2009 MIS" xfId="384"/>
    <cellStyle name="_Act Liability 31March 2007_FBT Provision May-08_RLIC Financial Summary_Jan09(Provisional)_RCAP Format" xfId="385"/>
    <cellStyle name="_Act Liability 31March 2007_FBT Provision May-08_RLIC Financial Summary_Jan09(Provisional)_Rcap_Aug 09" xfId="386"/>
    <cellStyle name="_Act Liability 31March 2007_FBT Provision May-08_RLIC Financial Summary_Jan09(Provisional)_Rcap_Jan 10_Reco_Revised_Feb 22 10" xfId="387"/>
    <cellStyle name="_Act Liability 31March 2007_FBT Provision May-08_RLIC Financial Summary_Jan09(Provisional)_Rcap_July 09_Final" xfId="388"/>
    <cellStyle name="_Act Liability 31March 2007_FBT Provision May-08_RLIC Financial Summary_Jan09(Provisional)_RGI" xfId="389"/>
    <cellStyle name="_Act Liability 31March 2007_FBT Provision May-08_RLIC Financial Summary_Jan09(Provisional)_RGI april 2009" xfId="390"/>
    <cellStyle name="_Act Liability 31March 2007_FBT Provision May-08_RLIC Financial Summary_Jan09(Provisional)_RGICL MIS May09" xfId="391"/>
    <cellStyle name="_Act Liability 31March 2007_FBT Provision May-08_RLIC Financial Summary_Jan09(Provisional)_rsec" xfId="392"/>
    <cellStyle name="_Act Liability 31March 2007_FBT Provision May-08_RLIC_Financial _YTD Nov'08" xfId="393"/>
    <cellStyle name="_Act Liability 31March 2007_FBT Provision May-08_RLIC_Financial _YTD Nov'08_April 2009 MIS" xfId="394"/>
    <cellStyle name="_Act Liability 31March 2007_FBT Provision May-08_RLIC_Financial _YTD Nov'08_RCAP Format" xfId="395"/>
    <cellStyle name="_Act Liability 31March 2007_FBT Provision May-08_RLIC_Financial _YTD Nov'08_Rcap_Aug 09" xfId="396"/>
    <cellStyle name="_Act Liability 31March 2007_FBT Provision May-08_RLIC_Financial _YTD Nov'08_Rcap_Jan 10_Reco_Revised_Feb 22 10" xfId="397"/>
    <cellStyle name="_Act Liability 31March 2007_FBT Provision May-08_RLIC_Financial _YTD Nov'08_Rcap_July 09_Final" xfId="398"/>
    <cellStyle name="_Act Liability 31March 2007_FBT Provision May-08_RLIC_Financial _YTD Nov'08_RCS FINAL" xfId="399"/>
    <cellStyle name="_Act Liability 31March 2007_FBT Provision May-08_RLIC_Financial _YTD Nov'08_RGI" xfId="400"/>
    <cellStyle name="_Act Liability 31March 2007_FBT Provision May-08_RLIC_Financial _YTD Nov'08_RGI (E) Jan 09 R" xfId="401"/>
    <cellStyle name="_Act Liability 31March 2007_FBT Provision May-08_RLIC_Financial _YTD Nov'08_RGI april 2009" xfId="402"/>
    <cellStyle name="_Act Liability 31March 2007_FBT Provision May-08_RLIC_Financial _YTD Nov'08_RGICL MIS May09" xfId="403"/>
    <cellStyle name="_Act Liability 31March 2007_FBT Provision May-08_RLIC_Financial _YTD Nov'08_rsec" xfId="404"/>
    <cellStyle name="_Act Liability 31March 2007_FBT Provision May-08_RLIC-April MIS" xfId="405"/>
    <cellStyle name="_Act Liability 31March 2007_FBT Provision May-08_RLIC-April MIS_RCAP Format" xfId="406"/>
    <cellStyle name="_Act Liability 31March 2007_FBT Provision May-08_RLIC-April MIS_Rcap_Aug 09" xfId="407"/>
    <cellStyle name="_Act Liability 31March 2007_FBT Provision May-08_RLIC-April MIS_Rcap_Jan 10_Reco_Revised_Feb 22 10" xfId="408"/>
    <cellStyle name="_Act Liability 31March 2007_FBT Provision May-08_RLIC-April MIS_Rcap_July 09_Final" xfId="409"/>
    <cellStyle name="_Act Liability 31March 2007_FBT Provision May-08_RLIC-April MIS_rsec" xfId="410"/>
    <cellStyle name="_Act Liability 31March 2007_FBT Provision May-08_RLIC-MIS-October 2008" xfId="411"/>
    <cellStyle name="_Act Liability 31March 2007_FBT Provision May-08_RLIC-MIS-October 2008_April 2009 MIS" xfId="412"/>
    <cellStyle name="_Act Liability 31March 2007_FBT Provision May-08_RLIC-MIS-October 2008_RCAP Format" xfId="413"/>
    <cellStyle name="_Act Liability 31March 2007_FBT Provision May-08_RLIC-MIS-October 2008_Rcap_Aug 09" xfId="414"/>
    <cellStyle name="_Act Liability 31March 2007_FBT Provision May-08_RLIC-MIS-October 2008_Rcap_Jan 10_Reco_Revised_Feb 22 10" xfId="415"/>
    <cellStyle name="_Act Liability 31March 2007_FBT Provision May-08_RLIC-MIS-October 2008_Rcap_July 09_Final" xfId="416"/>
    <cellStyle name="_Act Liability 31March 2007_FBT Provision May-08_RLIC-MIS-October 2008_RCS FINAL" xfId="417"/>
    <cellStyle name="_Act Liability 31March 2007_FBT Provision May-08_RLIC-MIS-October 2008_RGI" xfId="418"/>
    <cellStyle name="_Act Liability 31March 2007_FBT Provision May-08_RLIC-MIS-October 2008_RGI (E) Jan 09 R" xfId="419"/>
    <cellStyle name="_Act Liability 31March 2007_FBT Provision May-08_RLIC-MIS-October 2008_RGI april 2009" xfId="420"/>
    <cellStyle name="_Act Liability 31March 2007_FBT Provision May-08_RLIC-MIS-October 2008_RGICL MIS May09" xfId="421"/>
    <cellStyle name="_Act Liability 31March 2007_FBT Provision May-08_RLIC-MIS-October 2008_rsec" xfId="422"/>
    <cellStyle name="_Act Liability 31March 2007_RCL Reporting - June'09" xfId="423"/>
    <cellStyle name="_Act Liability 31March 2007_RCL Reporting - June'09_RCAP Format" xfId="424"/>
    <cellStyle name="_Act Liability 31March 2007_RCL Reporting - June'09_Rcap_Aug 09" xfId="425"/>
    <cellStyle name="_Act Liability 31March 2007_RCL Reporting - June'09_Rcap_Jan 10_Reco_Revised_Feb 22 10" xfId="426"/>
    <cellStyle name="_Act Liability 31March 2007_RCL Reporting - June'09_Rcap_July 09_Final" xfId="427"/>
    <cellStyle name="_Act Liability 31March 2007_RCL Reporting - June'09_rsec" xfId="428"/>
    <cellStyle name="_Act Liability 31March 2007_RLI" xfId="429"/>
    <cellStyle name="_Act Liability 31March 2007_RLI_RCAP Format" xfId="430"/>
    <cellStyle name="_Act Liability 31March 2007_RLI_Rcap_Aug 09" xfId="431"/>
    <cellStyle name="_Act Liability 31March 2007_RLI_Rcap_Jan 10_Reco_Revised_Feb 22 10" xfId="432"/>
    <cellStyle name="_Act Liability 31March 2007_RLI_Rcap_July 09_Final" xfId="433"/>
    <cellStyle name="_Act Liability 31March 2007_RLI_rsec" xfId="434"/>
    <cellStyle name="_Act Liability 31March 2007_RLIC Financial Dec08" xfId="435"/>
    <cellStyle name="_Act Liability 31March 2007_RLIC Financial Dec08_April 2009 MIS" xfId="436"/>
    <cellStyle name="_Act Liability 31March 2007_RLIC Financial Dec08_RCAP Format" xfId="437"/>
    <cellStyle name="_Act Liability 31March 2007_RLIC Financial Dec08_Rcap_Aug 09" xfId="438"/>
    <cellStyle name="_Act Liability 31March 2007_RLIC Financial Dec08_Rcap_Jan 10_Reco_Revised_Feb 22 10" xfId="439"/>
    <cellStyle name="_Act Liability 31March 2007_RLIC Financial Dec08_Rcap_July 09_Final" xfId="440"/>
    <cellStyle name="_Act Liability 31March 2007_RLIC Financial Dec08_RCS FINAL" xfId="441"/>
    <cellStyle name="_Act Liability 31March 2007_RLIC Financial Dec08_RGI" xfId="442"/>
    <cellStyle name="_Act Liability 31March 2007_RLIC Financial Dec08_RGI (E) Jan 09 R" xfId="443"/>
    <cellStyle name="_Act Liability 31March 2007_RLIC Financial Dec08_RGI april 2009" xfId="444"/>
    <cellStyle name="_Act Liability 31March 2007_RLIC Financial Dec08_RGICL MIS May09" xfId="445"/>
    <cellStyle name="_Act Liability 31March 2007_RLIC Financial Dec08_rsec" xfId="446"/>
    <cellStyle name="_Act Liability 31March 2007_RLIC Financial Summary_Jan09(Provisional)" xfId="447"/>
    <cellStyle name="_Act Liability 31March 2007_RLIC Financial Summary_Jan09(Provisional)_April 2009 MIS" xfId="448"/>
    <cellStyle name="_Act Liability 31March 2007_RLIC Financial Summary_Jan09(Provisional)_RCAP Format" xfId="449"/>
    <cellStyle name="_Act Liability 31March 2007_RLIC Financial Summary_Jan09(Provisional)_Rcap_Aug 09" xfId="450"/>
    <cellStyle name="_Act Liability 31March 2007_RLIC Financial Summary_Jan09(Provisional)_Rcap_Jan 10_Reco_Revised_Feb 22 10" xfId="451"/>
    <cellStyle name="_Act Liability 31March 2007_RLIC Financial Summary_Jan09(Provisional)_Rcap_July 09_Final" xfId="452"/>
    <cellStyle name="_Act Liability 31March 2007_RLIC Financial Summary_Jan09(Provisional)_RGI" xfId="453"/>
    <cellStyle name="_Act Liability 31March 2007_RLIC Financial Summary_Jan09(Provisional)_RGI april 2009" xfId="454"/>
    <cellStyle name="_Act Liability 31March 2007_RLIC Financial Summary_Jan09(Provisional)_RGICL MIS May09" xfId="455"/>
    <cellStyle name="_Act Liability 31March 2007_RLIC Financial Summary_Jan09(Provisional)_rsec" xfId="456"/>
    <cellStyle name="_Act Liability 31March 2007_RLIC_Financial _YTD Nov'08" xfId="457"/>
    <cellStyle name="_Act Liability 31March 2007_RLIC_Financial _YTD Nov'08_April 2009 MIS" xfId="458"/>
    <cellStyle name="_Act Liability 31March 2007_RLIC_Financial _YTD Nov'08_RCAP Format" xfId="459"/>
    <cellStyle name="_Act Liability 31March 2007_RLIC_Financial _YTD Nov'08_Rcap_Aug 09" xfId="460"/>
    <cellStyle name="_Act Liability 31March 2007_RLIC_Financial _YTD Nov'08_Rcap_Jan 10_Reco_Revised_Feb 22 10" xfId="461"/>
    <cellStyle name="_Act Liability 31March 2007_RLIC_Financial _YTD Nov'08_Rcap_July 09_Final" xfId="462"/>
    <cellStyle name="_Act Liability 31March 2007_RLIC_Financial _YTD Nov'08_RCS FINAL" xfId="463"/>
    <cellStyle name="_Act Liability 31March 2007_RLIC_Financial _YTD Nov'08_RGI" xfId="464"/>
    <cellStyle name="_Act Liability 31March 2007_RLIC_Financial _YTD Nov'08_RGI (E) Jan 09 R" xfId="465"/>
    <cellStyle name="_Act Liability 31March 2007_RLIC_Financial _YTD Nov'08_RGI april 2009" xfId="466"/>
    <cellStyle name="_Act Liability 31March 2007_RLIC_Financial _YTD Nov'08_RGICL MIS May09" xfId="467"/>
    <cellStyle name="_Act Liability 31March 2007_RLIC_Financial _YTD Nov'08_rsec" xfId="468"/>
    <cellStyle name="_Act Liability 31March 2007_RLIC-April MIS" xfId="469"/>
    <cellStyle name="_Act Liability 31March 2007_RLIC-April MIS_RCAP Format" xfId="470"/>
    <cellStyle name="_Act Liability 31March 2007_RLIC-April MIS_Rcap_Aug 09" xfId="471"/>
    <cellStyle name="_Act Liability 31March 2007_RLIC-April MIS_Rcap_Jan 10_Reco_Revised_Feb 22 10" xfId="472"/>
    <cellStyle name="_Act Liability 31March 2007_RLIC-April MIS_Rcap_July 09_Final" xfId="473"/>
    <cellStyle name="_Act Liability 31March 2007_RLIC-April MIS_rsec" xfId="474"/>
    <cellStyle name="_Act Liability 31March 2007_RLIC-MIS-October 2008" xfId="475"/>
    <cellStyle name="_Act Liability 31March 2007_RLIC-MIS-October 2008_April 2009 MIS" xfId="476"/>
    <cellStyle name="_Act Liability 31March 2007_RLIC-MIS-October 2008_RCAP Format" xfId="477"/>
    <cellStyle name="_Act Liability 31March 2007_RLIC-MIS-October 2008_Rcap_Aug 09" xfId="478"/>
    <cellStyle name="_Act Liability 31March 2007_RLIC-MIS-October 2008_Rcap_Jan 10_Reco_Revised_Feb 22 10" xfId="479"/>
    <cellStyle name="_Act Liability 31March 2007_RLIC-MIS-October 2008_Rcap_July 09_Final" xfId="480"/>
    <cellStyle name="_Act Liability 31March 2007_RLIC-MIS-October 2008_RCS FINAL" xfId="481"/>
    <cellStyle name="_Act Liability 31March 2007_RLIC-MIS-October 2008_RGI" xfId="482"/>
    <cellStyle name="_Act Liability 31March 2007_RLIC-MIS-October 2008_RGI (E) Jan 09 R" xfId="483"/>
    <cellStyle name="_Act Liability 31March 2007_RLIC-MIS-October 2008_RGI april 2009" xfId="484"/>
    <cellStyle name="_Act Liability 31March 2007_RLIC-MIS-October 2008_RGICL MIS May09" xfId="485"/>
    <cellStyle name="_Act Liability 31March 2007_RLIC-MIS-October 2008_rsec" xfId="486"/>
    <cellStyle name="_ACT Report Apr 2006" xfId="487"/>
    <cellStyle name="_ACT Report Apr 2006_RCAP Format" xfId="488"/>
    <cellStyle name="_ACT Report Apr 2006_Rcap_Aug 09" xfId="489"/>
    <cellStyle name="_ACT Report Apr 2006_Rcap_Jan 10_Reco_Revised_Feb 22 10" xfId="490"/>
    <cellStyle name="_ACT Report Apr 2006_Rcap_July 09_Final" xfId="491"/>
    <cellStyle name="_ACT Report Apr 2006_RCL Reporting - June'09" xfId="492"/>
    <cellStyle name="_ACT Report Apr 2006_RCL Reporting - June'09_RCAP Format" xfId="493"/>
    <cellStyle name="_ACT Report Apr 2006_RCL Reporting - June'09_rsec" xfId="494"/>
    <cellStyle name="_ACT Report Apr 2006_RLI" xfId="495"/>
    <cellStyle name="_ACT Report Apr 2006_RLI_RCAP Format" xfId="496"/>
    <cellStyle name="_ACT Report Apr 2006_RLI_rsec" xfId="497"/>
    <cellStyle name="_ACT Report Apr 2006_RLIC Financial Dec08" xfId="498"/>
    <cellStyle name="_ACT Report Apr 2006_RLIC Financial Dec08_April 2009 MIS" xfId="499"/>
    <cellStyle name="_ACT Report Apr 2006_RLIC Financial Dec08_April 2009 MIS_RCAP Format" xfId="500"/>
    <cellStyle name="_ACT Report Apr 2006_RLIC Financial Dec08_April 2009 MIS_Rcap_Aug 09" xfId="501"/>
    <cellStyle name="_ACT Report Apr 2006_RLIC Financial Dec08_April 2009 MIS_Rcap_Jan 10_Reco_Revised_Feb 22 10" xfId="502"/>
    <cellStyle name="_ACT Report Apr 2006_RLIC Financial Dec08_April 2009 MIS_Rcap_July 09_Final" xfId="503"/>
    <cellStyle name="_ACT Report Apr 2006_RLIC Financial Dec08_April 2009 MIS_rsec" xfId="504"/>
    <cellStyle name="_ACT Report Apr 2006_RLIC Financial Dec08_RCAP Format" xfId="505"/>
    <cellStyle name="_ACT Report Apr 2006_RLIC Financial Dec08_RCS FINAL" xfId="506"/>
    <cellStyle name="_ACT Report Apr 2006_RLIC Financial Dec08_RCS FINAL_RCAP Format" xfId="507"/>
    <cellStyle name="_ACT Report Apr 2006_RLIC Financial Dec08_RCS FINAL_Rcap_Aug 09" xfId="508"/>
    <cellStyle name="_ACT Report Apr 2006_RLIC Financial Dec08_RCS FINAL_Rcap_Jan 10_Reco_Revised_Feb 22 10" xfId="509"/>
    <cellStyle name="_ACT Report Apr 2006_RLIC Financial Dec08_RCS FINAL_Rcap_July 09_Final" xfId="510"/>
    <cellStyle name="_ACT Report Apr 2006_RLIC Financial Dec08_RCS FINAL_rsec" xfId="511"/>
    <cellStyle name="_ACT Report Apr 2006_RLIC Financial Dec08_rsec" xfId="512"/>
    <cellStyle name="_ACT Report Apr 2006_RLIC Financial Summary_Jan09(Provisional)" xfId="513"/>
    <cellStyle name="_ACT Report Apr 2006_RLIC Financial Summary_Jan09(Provisional)_April 2009 MIS" xfId="514"/>
    <cellStyle name="_ACT Report Apr 2006_RLIC Financial Summary_Jan09(Provisional)_April 2009 MIS_RCAP Format" xfId="515"/>
    <cellStyle name="_ACT Report Apr 2006_RLIC Financial Summary_Jan09(Provisional)_April 2009 MIS_Rcap_Aug 09" xfId="516"/>
    <cellStyle name="_ACT Report Apr 2006_RLIC Financial Summary_Jan09(Provisional)_April 2009 MIS_Rcap_Jan 10_Reco_Revised_Feb 22 10" xfId="517"/>
    <cellStyle name="_ACT Report Apr 2006_RLIC Financial Summary_Jan09(Provisional)_April 2009 MIS_Rcap_July 09_Final" xfId="518"/>
    <cellStyle name="_ACT Report Apr 2006_RLIC Financial Summary_Jan09(Provisional)_April 2009 MIS_rsec" xfId="519"/>
    <cellStyle name="_ACT Report Apr 2006_RLIC Financial Summary_Jan09(Provisional)_RCAP Format" xfId="520"/>
    <cellStyle name="_ACT Report Apr 2006_RLIC Financial Summary_Jan09(Provisional)_rsec" xfId="521"/>
    <cellStyle name="_ACT Report Apr 2006_RLIC_Financial _YTD Nov'08" xfId="522"/>
    <cellStyle name="_ACT Report Apr 2006_RLIC_Financial _YTD Nov'08_April 2009 MIS" xfId="523"/>
    <cellStyle name="_ACT Report Apr 2006_RLIC_Financial _YTD Nov'08_April 2009 MIS_RCAP Format" xfId="524"/>
    <cellStyle name="_ACT Report Apr 2006_RLIC_Financial _YTD Nov'08_April 2009 MIS_Rcap_Aug 09" xfId="525"/>
    <cellStyle name="_ACT Report Apr 2006_RLIC_Financial _YTD Nov'08_April 2009 MIS_Rcap_Jan 10_Reco_Revised_Feb 22 10" xfId="526"/>
    <cellStyle name="_ACT Report Apr 2006_RLIC_Financial _YTD Nov'08_April 2009 MIS_Rcap_July 09_Final" xfId="527"/>
    <cellStyle name="_ACT Report Apr 2006_RLIC_Financial _YTD Nov'08_April 2009 MIS_rsec" xfId="528"/>
    <cellStyle name="_ACT Report Apr 2006_RLIC_Financial _YTD Nov'08_RCAP Format" xfId="529"/>
    <cellStyle name="_ACT Report Apr 2006_RLIC_Financial _YTD Nov'08_RCS FINAL" xfId="530"/>
    <cellStyle name="_ACT Report Apr 2006_RLIC_Financial _YTD Nov'08_RCS FINAL_RCAP Format" xfId="531"/>
    <cellStyle name="_ACT Report Apr 2006_RLIC_Financial _YTD Nov'08_RCS FINAL_Rcap_Aug 09" xfId="532"/>
    <cellStyle name="_ACT Report Apr 2006_RLIC_Financial _YTD Nov'08_RCS FINAL_Rcap_Jan 10_Reco_Revised_Feb 22 10" xfId="533"/>
    <cellStyle name="_ACT Report Apr 2006_RLIC_Financial _YTD Nov'08_RCS FINAL_Rcap_July 09_Final" xfId="534"/>
    <cellStyle name="_ACT Report Apr 2006_RLIC_Financial _YTD Nov'08_RCS FINAL_rsec" xfId="535"/>
    <cellStyle name="_ACT Report Apr 2006_RLIC_Financial _YTD Nov'08_rsec" xfId="536"/>
    <cellStyle name="_ACT Report Apr 2006_RLIC-April MIS" xfId="537"/>
    <cellStyle name="_ACT Report Apr 2006_RLIC-April MIS_RCAP Format" xfId="538"/>
    <cellStyle name="_ACT Report Apr 2006_RLIC-April MIS_rsec" xfId="539"/>
    <cellStyle name="_ACT Report Apr 2006_RLIC-MIS-October 2008" xfId="540"/>
    <cellStyle name="_ACT Report Apr 2006_RLIC-MIS-October 2008_April 2009 MIS" xfId="541"/>
    <cellStyle name="_ACT Report Apr 2006_RLIC-MIS-October 2008_April 2009 MIS_RCAP Format" xfId="542"/>
    <cellStyle name="_ACT Report Apr 2006_RLIC-MIS-October 2008_April 2009 MIS_Rcap_Aug 09" xfId="543"/>
    <cellStyle name="_ACT Report Apr 2006_RLIC-MIS-October 2008_April 2009 MIS_Rcap_Jan 10_Reco_Revised_Feb 22 10" xfId="544"/>
    <cellStyle name="_ACT Report Apr 2006_RLIC-MIS-October 2008_April 2009 MIS_Rcap_July 09_Final" xfId="545"/>
    <cellStyle name="_ACT Report Apr 2006_RLIC-MIS-October 2008_April 2009 MIS_rsec" xfId="546"/>
    <cellStyle name="_ACT Report Apr 2006_RLIC-MIS-October 2008_RCAP Format" xfId="547"/>
    <cellStyle name="_ACT Report Apr 2006_RLIC-MIS-October 2008_RCS FINAL" xfId="548"/>
    <cellStyle name="_ACT Report Apr 2006_RLIC-MIS-October 2008_RCS FINAL_RCAP Format" xfId="549"/>
    <cellStyle name="_ACT Report Apr 2006_RLIC-MIS-October 2008_RCS FINAL_Rcap_Aug 09" xfId="550"/>
    <cellStyle name="_ACT Report Apr 2006_RLIC-MIS-October 2008_RCS FINAL_Rcap_Jan 10_Reco_Revised_Feb 22 10" xfId="551"/>
    <cellStyle name="_ACT Report Apr 2006_RLIC-MIS-October 2008_RCS FINAL_Rcap_July 09_Final" xfId="552"/>
    <cellStyle name="_ACT Report Apr 2006_RLIC-MIS-October 2008_RCS FINAL_rsec" xfId="553"/>
    <cellStyle name="_ACT Report Apr 2006_RLIC-MIS-October 2008_rsec" xfId="554"/>
    <cellStyle name="_ACT Report Apr 2006_rsec" xfId="555"/>
    <cellStyle name="_Actuals upto June 05-Businesswise &amp; Companywise" xfId="556"/>
    <cellStyle name="_Actuals upto June 05-Businesswise &amp; Companywise_RCAP Format" xfId="557"/>
    <cellStyle name="_Actuals upto June 05-Businesswise &amp; Companywise_Rcap_Aug 09" xfId="558"/>
    <cellStyle name="_Actuals upto June 05-Businesswise &amp; Companywise_Rcap_Jan 10_Reco_Revised_Feb 22 10" xfId="559"/>
    <cellStyle name="_Actuals upto June 05-Businesswise &amp; Companywise_Rcap_July 09_Final" xfId="560"/>
    <cellStyle name="_Actuals upto June 05-Businesswise &amp; Companywise_rsec" xfId="561"/>
    <cellStyle name="_Actuary Liabilities" xfId="562"/>
    <cellStyle name="_Actuary Liabilities 2" xfId="563"/>
    <cellStyle name="_Actuary Liabilities_Book2" xfId="564"/>
    <cellStyle name="_Actuary Liabilities_FBT % GLwise" xfId="565"/>
    <cellStyle name="_Actuary Liabilities_FBT % GLwise 2" xfId="566"/>
    <cellStyle name="_Actuary Liabilities_FBT % GLwise_April 2009 MIS" xfId="567"/>
    <cellStyle name="_Actuary Liabilities_FBT % GLwise_Book2" xfId="568"/>
    <cellStyle name="_Actuary Liabilities_FBT % GLwise_RCAP Format" xfId="569"/>
    <cellStyle name="_Actuary Liabilities_FBT % GLwise_Rcap_Aug 09" xfId="570"/>
    <cellStyle name="_Actuary Liabilities_FBT % GLwise_Rcap_Jan 10_Reco_Revised_Feb 22 10" xfId="571"/>
    <cellStyle name="_Actuary Liabilities_FBT % GLwise_Rcap_July 09_Final" xfId="572"/>
    <cellStyle name="_Actuary Liabilities_FBT % GLwise_RCS FINAL" xfId="573"/>
    <cellStyle name="_Actuary Liabilities_FBT % GLwise_RGI" xfId="574"/>
    <cellStyle name="_Actuary Liabilities_FBT % GLwise_RGI (E) Jan 09 R" xfId="575"/>
    <cellStyle name="_Actuary Liabilities_FBT % GLwise_RGI april 2009" xfId="576"/>
    <cellStyle name="_Actuary Liabilities_FBT % GLwise_RGICL MIS May09" xfId="577"/>
    <cellStyle name="_Actuary Liabilities_FBT % GLwise_rsec" xfId="578"/>
    <cellStyle name="_Actuary Liabilities_FBT Provision May-08" xfId="579"/>
    <cellStyle name="_Actuary Liabilities_FBT Provision May-08 2" xfId="580"/>
    <cellStyle name="_Actuary Liabilities_FBT Provision May-08_Book2" xfId="581"/>
    <cellStyle name="_Actuary Liabilities_FBT Provision May-08_RCL Reporting - June'09" xfId="582"/>
    <cellStyle name="_Actuary Liabilities_FBT Provision May-08_RCL Reporting - June'09_RCAP Format" xfId="583"/>
    <cellStyle name="_Actuary Liabilities_FBT Provision May-08_RCL Reporting - June'09_Rcap_Aug 09" xfId="584"/>
    <cellStyle name="_Actuary Liabilities_FBT Provision May-08_RCL Reporting - June'09_Rcap_Jan 10_Reco_Revised_Feb 22 10" xfId="585"/>
    <cellStyle name="_Actuary Liabilities_FBT Provision May-08_RCL Reporting - June'09_Rcap_July 09_Final" xfId="586"/>
    <cellStyle name="_Actuary Liabilities_FBT Provision May-08_RCL Reporting - June'09_rsec" xfId="587"/>
    <cellStyle name="_Actuary Liabilities_FBT Provision May-08_RLI" xfId="588"/>
    <cellStyle name="_Actuary Liabilities_FBT Provision May-08_RLI_RCAP Format" xfId="589"/>
    <cellStyle name="_Actuary Liabilities_FBT Provision May-08_RLI_Rcap_Aug 09" xfId="590"/>
    <cellStyle name="_Actuary Liabilities_FBT Provision May-08_RLI_Rcap_Jan 10_Reco_Revised_Feb 22 10" xfId="591"/>
    <cellStyle name="_Actuary Liabilities_FBT Provision May-08_RLI_Rcap_July 09_Final" xfId="592"/>
    <cellStyle name="_Actuary Liabilities_FBT Provision May-08_RLI_rsec" xfId="593"/>
    <cellStyle name="_Actuary Liabilities_FBT Provision May-08_RLIC Financial Dec08" xfId="594"/>
    <cellStyle name="_Actuary Liabilities_FBT Provision May-08_RLIC Financial Dec08_April 2009 MIS" xfId="595"/>
    <cellStyle name="_Actuary Liabilities_FBT Provision May-08_RLIC Financial Dec08_RCAP Format" xfId="596"/>
    <cellStyle name="_Actuary Liabilities_FBT Provision May-08_RLIC Financial Dec08_Rcap_Aug 09" xfId="597"/>
    <cellStyle name="_Actuary Liabilities_FBT Provision May-08_RLIC Financial Dec08_Rcap_Jan 10_Reco_Revised_Feb 22 10" xfId="598"/>
    <cellStyle name="_Actuary Liabilities_FBT Provision May-08_RLIC Financial Dec08_Rcap_July 09_Final" xfId="599"/>
    <cellStyle name="_Actuary Liabilities_FBT Provision May-08_RLIC Financial Dec08_RCS FINAL" xfId="600"/>
    <cellStyle name="_Actuary Liabilities_FBT Provision May-08_RLIC Financial Dec08_RGI" xfId="601"/>
    <cellStyle name="_Actuary Liabilities_FBT Provision May-08_RLIC Financial Dec08_RGI (E) Jan 09 R" xfId="602"/>
    <cellStyle name="_Actuary Liabilities_FBT Provision May-08_RLIC Financial Dec08_RGI april 2009" xfId="603"/>
    <cellStyle name="_Actuary Liabilities_FBT Provision May-08_RLIC Financial Dec08_RGICL MIS May09" xfId="604"/>
    <cellStyle name="_Actuary Liabilities_FBT Provision May-08_RLIC Financial Dec08_rsec" xfId="605"/>
    <cellStyle name="_Actuary Liabilities_FBT Provision May-08_RLIC Financial Summary_Jan09(Provisional)" xfId="606"/>
    <cellStyle name="_Actuary Liabilities_FBT Provision May-08_RLIC Financial Summary_Jan09(Provisional)_April 2009 MIS" xfId="607"/>
    <cellStyle name="_Actuary Liabilities_FBT Provision May-08_RLIC Financial Summary_Jan09(Provisional)_RCAP Format" xfId="608"/>
    <cellStyle name="_Actuary Liabilities_FBT Provision May-08_RLIC Financial Summary_Jan09(Provisional)_Rcap_Aug 09" xfId="609"/>
    <cellStyle name="_Actuary Liabilities_FBT Provision May-08_RLIC Financial Summary_Jan09(Provisional)_Rcap_Jan 10_Reco_Revised_Feb 22 10" xfId="610"/>
    <cellStyle name="_Actuary Liabilities_FBT Provision May-08_RLIC Financial Summary_Jan09(Provisional)_Rcap_July 09_Final" xfId="611"/>
    <cellStyle name="_Actuary Liabilities_FBT Provision May-08_RLIC Financial Summary_Jan09(Provisional)_RGI" xfId="612"/>
    <cellStyle name="_Actuary Liabilities_FBT Provision May-08_RLIC Financial Summary_Jan09(Provisional)_RGI april 2009" xfId="613"/>
    <cellStyle name="_Actuary Liabilities_FBT Provision May-08_RLIC Financial Summary_Jan09(Provisional)_RGICL MIS May09" xfId="614"/>
    <cellStyle name="_Actuary Liabilities_FBT Provision May-08_RLIC Financial Summary_Jan09(Provisional)_rsec" xfId="615"/>
    <cellStyle name="_Actuary Liabilities_FBT Provision May-08_RLIC_Financial _YTD Nov'08" xfId="616"/>
    <cellStyle name="_Actuary Liabilities_FBT Provision May-08_RLIC_Financial _YTD Nov'08_April 2009 MIS" xfId="617"/>
    <cellStyle name="_Actuary Liabilities_FBT Provision May-08_RLIC_Financial _YTD Nov'08_RCAP Format" xfId="618"/>
    <cellStyle name="_Actuary Liabilities_FBT Provision May-08_RLIC_Financial _YTD Nov'08_Rcap_Aug 09" xfId="619"/>
    <cellStyle name="_Actuary Liabilities_FBT Provision May-08_RLIC_Financial _YTD Nov'08_Rcap_Jan 10_Reco_Revised_Feb 22 10" xfId="620"/>
    <cellStyle name="_Actuary Liabilities_FBT Provision May-08_RLIC_Financial _YTD Nov'08_Rcap_July 09_Final" xfId="621"/>
    <cellStyle name="_Actuary Liabilities_FBT Provision May-08_RLIC_Financial _YTD Nov'08_RCS FINAL" xfId="622"/>
    <cellStyle name="_Actuary Liabilities_FBT Provision May-08_RLIC_Financial _YTD Nov'08_RGI" xfId="623"/>
    <cellStyle name="_Actuary Liabilities_FBT Provision May-08_RLIC_Financial _YTD Nov'08_RGI (E) Jan 09 R" xfId="624"/>
    <cellStyle name="_Actuary Liabilities_FBT Provision May-08_RLIC_Financial _YTD Nov'08_RGI april 2009" xfId="625"/>
    <cellStyle name="_Actuary Liabilities_FBT Provision May-08_RLIC_Financial _YTD Nov'08_RGICL MIS May09" xfId="626"/>
    <cellStyle name="_Actuary Liabilities_FBT Provision May-08_RLIC_Financial _YTD Nov'08_rsec" xfId="627"/>
    <cellStyle name="_Actuary Liabilities_FBT Provision May-08_RLIC-April MIS" xfId="628"/>
    <cellStyle name="_Actuary Liabilities_FBT Provision May-08_RLIC-April MIS_RCAP Format" xfId="629"/>
    <cellStyle name="_Actuary Liabilities_FBT Provision May-08_RLIC-April MIS_Rcap_Aug 09" xfId="630"/>
    <cellStyle name="_Actuary Liabilities_FBT Provision May-08_RLIC-April MIS_Rcap_Jan 10_Reco_Revised_Feb 22 10" xfId="631"/>
    <cellStyle name="_Actuary Liabilities_FBT Provision May-08_RLIC-April MIS_Rcap_July 09_Final" xfId="632"/>
    <cellStyle name="_Actuary Liabilities_FBT Provision May-08_RLIC-April MIS_rsec" xfId="633"/>
    <cellStyle name="_Actuary Liabilities_FBT Provision May-08_RLIC-MIS-October 2008" xfId="634"/>
    <cellStyle name="_Actuary Liabilities_FBT Provision May-08_RLIC-MIS-October 2008_April 2009 MIS" xfId="635"/>
    <cellStyle name="_Actuary Liabilities_FBT Provision May-08_RLIC-MIS-October 2008_RCAP Format" xfId="636"/>
    <cellStyle name="_Actuary Liabilities_FBT Provision May-08_RLIC-MIS-October 2008_Rcap_Aug 09" xfId="637"/>
    <cellStyle name="_Actuary Liabilities_FBT Provision May-08_RLIC-MIS-October 2008_Rcap_Jan 10_Reco_Revised_Feb 22 10" xfId="638"/>
    <cellStyle name="_Actuary Liabilities_FBT Provision May-08_RLIC-MIS-October 2008_Rcap_July 09_Final" xfId="639"/>
    <cellStyle name="_Actuary Liabilities_FBT Provision May-08_RLIC-MIS-October 2008_RCS FINAL" xfId="640"/>
    <cellStyle name="_Actuary Liabilities_FBT Provision May-08_RLIC-MIS-October 2008_RGI" xfId="641"/>
    <cellStyle name="_Actuary Liabilities_FBT Provision May-08_RLIC-MIS-October 2008_RGI (E) Jan 09 R" xfId="642"/>
    <cellStyle name="_Actuary Liabilities_FBT Provision May-08_RLIC-MIS-October 2008_RGI april 2009" xfId="643"/>
    <cellStyle name="_Actuary Liabilities_FBT Provision May-08_RLIC-MIS-October 2008_RGICL MIS May09" xfId="644"/>
    <cellStyle name="_Actuary Liabilities_FBT Provision May-08_RLIC-MIS-October 2008_rsec" xfId="645"/>
    <cellStyle name="_Actuary Liabilities_RCL Reporting - June'09" xfId="646"/>
    <cellStyle name="_Actuary Liabilities_RCL Reporting - June'09_RCAP Format" xfId="647"/>
    <cellStyle name="_Actuary Liabilities_RCL Reporting - June'09_Rcap_Aug 09" xfId="648"/>
    <cellStyle name="_Actuary Liabilities_RCL Reporting - June'09_Rcap_Jan 10_Reco_Revised_Feb 22 10" xfId="649"/>
    <cellStyle name="_Actuary Liabilities_RCL Reporting - June'09_Rcap_July 09_Final" xfId="650"/>
    <cellStyle name="_Actuary Liabilities_RCL Reporting - June'09_rsec" xfId="651"/>
    <cellStyle name="_Actuary Liabilities_RLI" xfId="652"/>
    <cellStyle name="_Actuary Liabilities_RLI_RCAP Format" xfId="653"/>
    <cellStyle name="_Actuary Liabilities_RLI_Rcap_Aug 09" xfId="654"/>
    <cellStyle name="_Actuary Liabilities_RLI_Rcap_Jan 10_Reco_Revised_Feb 22 10" xfId="655"/>
    <cellStyle name="_Actuary Liabilities_RLI_Rcap_July 09_Final" xfId="656"/>
    <cellStyle name="_Actuary Liabilities_RLI_rsec" xfId="657"/>
    <cellStyle name="_Actuary Liabilities_RLIC Financial Dec08" xfId="658"/>
    <cellStyle name="_Actuary Liabilities_RLIC Financial Dec08_April 2009 MIS" xfId="659"/>
    <cellStyle name="_Actuary Liabilities_RLIC Financial Dec08_RCAP Format" xfId="660"/>
    <cellStyle name="_Actuary Liabilities_RLIC Financial Dec08_Rcap_Aug 09" xfId="661"/>
    <cellStyle name="_Actuary Liabilities_RLIC Financial Dec08_Rcap_Jan 10_Reco_Revised_Feb 22 10" xfId="662"/>
    <cellStyle name="_Actuary Liabilities_RLIC Financial Dec08_Rcap_July 09_Final" xfId="663"/>
    <cellStyle name="_Actuary Liabilities_RLIC Financial Dec08_RCS FINAL" xfId="664"/>
    <cellStyle name="_Actuary Liabilities_RLIC Financial Dec08_RGI" xfId="665"/>
    <cellStyle name="_Actuary Liabilities_RLIC Financial Dec08_RGI (E) Jan 09 R" xfId="666"/>
    <cellStyle name="_Actuary Liabilities_RLIC Financial Dec08_RGI april 2009" xfId="667"/>
    <cellStyle name="_Actuary Liabilities_RLIC Financial Dec08_RGICL MIS May09" xfId="668"/>
    <cellStyle name="_Actuary Liabilities_RLIC Financial Dec08_rsec" xfId="669"/>
    <cellStyle name="_Actuary Liabilities_RLIC Financial Summary_Jan09(Provisional)" xfId="670"/>
    <cellStyle name="_Actuary Liabilities_RLIC Financial Summary_Jan09(Provisional)_April 2009 MIS" xfId="671"/>
    <cellStyle name="_Actuary Liabilities_RLIC Financial Summary_Jan09(Provisional)_RCAP Format" xfId="672"/>
    <cellStyle name="_Actuary Liabilities_RLIC Financial Summary_Jan09(Provisional)_Rcap_Aug 09" xfId="673"/>
    <cellStyle name="_Actuary Liabilities_RLIC Financial Summary_Jan09(Provisional)_Rcap_Jan 10_Reco_Revised_Feb 22 10" xfId="674"/>
    <cellStyle name="_Actuary Liabilities_RLIC Financial Summary_Jan09(Provisional)_Rcap_July 09_Final" xfId="675"/>
    <cellStyle name="_Actuary Liabilities_RLIC Financial Summary_Jan09(Provisional)_RGI" xfId="676"/>
    <cellStyle name="_Actuary Liabilities_RLIC Financial Summary_Jan09(Provisional)_RGI april 2009" xfId="677"/>
    <cellStyle name="_Actuary Liabilities_RLIC Financial Summary_Jan09(Provisional)_RGICL MIS May09" xfId="678"/>
    <cellStyle name="_Actuary Liabilities_RLIC Financial Summary_Jan09(Provisional)_rsec" xfId="679"/>
    <cellStyle name="_Actuary Liabilities_RLIC_Financial _YTD Nov'08" xfId="680"/>
    <cellStyle name="_Actuary Liabilities_RLIC_Financial _YTD Nov'08_April 2009 MIS" xfId="681"/>
    <cellStyle name="_Actuary Liabilities_RLIC_Financial _YTD Nov'08_RCAP Format" xfId="682"/>
    <cellStyle name="_Actuary Liabilities_RLIC_Financial _YTD Nov'08_Rcap_Aug 09" xfId="683"/>
    <cellStyle name="_Actuary Liabilities_RLIC_Financial _YTD Nov'08_Rcap_Jan 10_Reco_Revised_Feb 22 10" xfId="684"/>
    <cellStyle name="_Actuary Liabilities_RLIC_Financial _YTD Nov'08_Rcap_July 09_Final" xfId="685"/>
    <cellStyle name="_Actuary Liabilities_RLIC_Financial _YTD Nov'08_RCS FINAL" xfId="686"/>
    <cellStyle name="_Actuary Liabilities_RLIC_Financial _YTD Nov'08_RGI" xfId="687"/>
    <cellStyle name="_Actuary Liabilities_RLIC_Financial _YTD Nov'08_RGI (E) Jan 09 R" xfId="688"/>
    <cellStyle name="_Actuary Liabilities_RLIC_Financial _YTD Nov'08_RGI april 2009" xfId="689"/>
    <cellStyle name="_Actuary Liabilities_RLIC_Financial _YTD Nov'08_RGICL MIS May09" xfId="690"/>
    <cellStyle name="_Actuary Liabilities_RLIC_Financial _YTD Nov'08_rsec" xfId="691"/>
    <cellStyle name="_Actuary Liabilities_RLIC-April MIS" xfId="692"/>
    <cellStyle name="_Actuary Liabilities_RLIC-April MIS_RCAP Format" xfId="693"/>
    <cellStyle name="_Actuary Liabilities_RLIC-April MIS_Rcap_Aug 09" xfId="694"/>
    <cellStyle name="_Actuary Liabilities_RLIC-April MIS_Rcap_Jan 10_Reco_Revised_Feb 22 10" xfId="695"/>
    <cellStyle name="_Actuary Liabilities_RLIC-April MIS_Rcap_July 09_Final" xfId="696"/>
    <cellStyle name="_Actuary Liabilities_RLIC-April MIS_rsec" xfId="697"/>
    <cellStyle name="_Actuary Liabilities_RLIC-MIS-October 2008" xfId="698"/>
    <cellStyle name="_Actuary Liabilities_RLIC-MIS-October 2008_April 2009 MIS" xfId="699"/>
    <cellStyle name="_Actuary Liabilities_RLIC-MIS-October 2008_RCAP Format" xfId="700"/>
    <cellStyle name="_Actuary Liabilities_RLIC-MIS-October 2008_Rcap_Aug 09" xfId="701"/>
    <cellStyle name="_Actuary Liabilities_RLIC-MIS-October 2008_Rcap_Jan 10_Reco_Revised_Feb 22 10" xfId="702"/>
    <cellStyle name="_Actuary Liabilities_RLIC-MIS-October 2008_Rcap_July 09_Final" xfId="703"/>
    <cellStyle name="_Actuary Liabilities_RLIC-MIS-October 2008_RCS FINAL" xfId="704"/>
    <cellStyle name="_Actuary Liabilities_RLIC-MIS-October 2008_RGI" xfId="705"/>
    <cellStyle name="_Actuary Liabilities_RLIC-MIS-October 2008_RGI (E) Jan 09 R" xfId="706"/>
    <cellStyle name="_Actuary Liabilities_RLIC-MIS-October 2008_RGI april 2009" xfId="707"/>
    <cellStyle name="_Actuary Liabilities_RLIC-MIS-October 2008_RGICL MIS May09" xfId="708"/>
    <cellStyle name="_Actuary Liabilities_RLIC-MIS-October 2008_rsec" xfId="709"/>
    <cellStyle name="_Advance Tax_RSOL" xfId="9480"/>
    <cellStyle name="_Airports Advance Tax Calculations " xfId="9481"/>
    <cellStyle name="_Airports Advance Tax Calculations _Projected P&amp;L 2011-12 for Advance IT_Airport" xfId="9482"/>
    <cellStyle name="_Airports Advance Tax Calculations _Projected P&amp;L 2012_RADPL" xfId="9483"/>
    <cellStyle name="_Allocation" xfId="710"/>
    <cellStyle name="_Allocation_Deferred Tax Working_March-10_Final_Auditor" xfId="711"/>
    <cellStyle name="_Allocation_Deferred Tax Working_March-10_Final_Auditor 2" xfId="712"/>
    <cellStyle name="_Allocation_Projected P&amp;L 2012_RADPL" xfId="9484"/>
    <cellStyle name="_Allocation_RCAP Format" xfId="713"/>
    <cellStyle name="_Allocation_Rcap_Aug 09" xfId="714"/>
    <cellStyle name="_Allocation_Rcap_Jan 10_Reco_Revised_Feb 22 10" xfId="715"/>
    <cellStyle name="_Allocation_Rcap_July 09_Final" xfId="716"/>
    <cellStyle name="_Allocation_rsec" xfId="717"/>
    <cellStyle name="_Allocation_Sasan Infrastructure 03-10" xfId="718"/>
    <cellStyle name="_Allocation_Sasan Infrastructure 03-10_Other-Advance TAx" xfId="719"/>
    <cellStyle name="_Allocation_TAX PROVISIONS" xfId="720"/>
    <cellStyle name="_Allocation_TAX PROVISIONS 2" xfId="721"/>
    <cellStyle name="_Annexure 1 - Fin performance" xfId="722"/>
    <cellStyle name="_Annexure 1 - Fin performance_RCAP Format" xfId="723"/>
    <cellStyle name="_Annexure 1 - Fin performance_Rcap_Aug 09" xfId="724"/>
    <cellStyle name="_Annexure 1 - Fin performance_Rcap_Jan 10_Reco_Revised_Feb 22 10" xfId="725"/>
    <cellStyle name="_Annexure 1 - Fin performance_Rcap_July 09_Final" xfId="726"/>
    <cellStyle name="_Annexure 1 - Fin performance_rsec" xfId="727"/>
    <cellStyle name="_AOP-KUMPP" xfId="4452"/>
    <cellStyle name="_Apax_India_FBT_F.Y. 2007-08_Final_Revised_05_05_08" xfId="728"/>
    <cellStyle name="_APAX_India_FBT_F.Y.2007-08" xfId="729"/>
    <cellStyle name="_APAX_India_Fianancial_Reporting_Q4_Jan 08 to Mar 08" xfId="730"/>
    <cellStyle name="_APAX_Mar 08_Financial_Final_06_07_08_v1" xfId="731"/>
    <cellStyle name="_APAX_Mar07_ Revised_June_16_07( Period 13 entires)" xfId="732"/>
    <cellStyle name="_APAX_Mar07_Revised_Apr_07_07" xfId="733"/>
    <cellStyle name="_AssetsSummeryReport March 2010" xfId="734"/>
    <cellStyle name="_AUG-07" xfId="735"/>
    <cellStyle name="_AUG-07 2" xfId="736"/>
    <cellStyle name="_AUG-07_Book2" xfId="737"/>
    <cellStyle name="_AUG-07_FBT % GLwise" xfId="738"/>
    <cellStyle name="_AUG-07_FBT % GLwise 2" xfId="739"/>
    <cellStyle name="_AUG-07_FBT % GLwise_April 2009 MIS" xfId="740"/>
    <cellStyle name="_AUG-07_FBT % GLwise_Book2" xfId="741"/>
    <cellStyle name="_AUG-07_FBT % GLwise_RCAP Format" xfId="742"/>
    <cellStyle name="_AUG-07_FBT % GLwise_Rcap_Aug 09" xfId="743"/>
    <cellStyle name="_AUG-07_FBT % GLwise_Rcap_Jan 10_Reco_Revised_Feb 22 10" xfId="744"/>
    <cellStyle name="_AUG-07_FBT % GLwise_Rcap_July 09_Final" xfId="745"/>
    <cellStyle name="_AUG-07_FBT % GLwise_RCS FINAL" xfId="746"/>
    <cellStyle name="_AUG-07_FBT % GLwise_RGI" xfId="747"/>
    <cellStyle name="_AUG-07_FBT % GLwise_RGI (E) Jan 09 R" xfId="748"/>
    <cellStyle name="_AUG-07_FBT % GLwise_RGI april 2009" xfId="749"/>
    <cellStyle name="_AUG-07_FBT % GLwise_RGICL MIS May09" xfId="750"/>
    <cellStyle name="_AUG-07_FBT % GLwise_rsec" xfId="751"/>
    <cellStyle name="_AUG-07_FBT Provision May-08" xfId="752"/>
    <cellStyle name="_AUG-07_FBT Provision May-08 2" xfId="753"/>
    <cellStyle name="_AUG-07_FBT Provision May-08_Book2" xfId="754"/>
    <cellStyle name="_AUG-07_FBT Provision May-08_RCL Reporting - June'09" xfId="755"/>
    <cellStyle name="_AUG-07_FBT Provision May-08_RCL Reporting - June'09_RCAP Format" xfId="756"/>
    <cellStyle name="_AUG-07_FBT Provision May-08_RCL Reporting - June'09_Rcap_Aug 09" xfId="757"/>
    <cellStyle name="_AUG-07_FBT Provision May-08_RCL Reporting - June'09_Rcap_Jan 10_Reco_Revised_Feb 22 10" xfId="758"/>
    <cellStyle name="_AUG-07_FBT Provision May-08_RCL Reporting - June'09_Rcap_July 09_Final" xfId="759"/>
    <cellStyle name="_AUG-07_FBT Provision May-08_RCL Reporting - June'09_rsec" xfId="760"/>
    <cellStyle name="_AUG-07_FBT Provision May-08_RLI" xfId="761"/>
    <cellStyle name="_AUG-07_FBT Provision May-08_RLI_RCAP Format" xfId="762"/>
    <cellStyle name="_AUG-07_FBT Provision May-08_RLI_Rcap_Aug 09" xfId="763"/>
    <cellStyle name="_AUG-07_FBT Provision May-08_RLI_Rcap_Jan 10_Reco_Revised_Feb 22 10" xfId="764"/>
    <cellStyle name="_AUG-07_FBT Provision May-08_RLI_Rcap_July 09_Final" xfId="765"/>
    <cellStyle name="_AUG-07_FBT Provision May-08_RLI_rsec" xfId="766"/>
    <cellStyle name="_AUG-07_FBT Provision May-08_RLIC Financial Dec08" xfId="767"/>
    <cellStyle name="_AUG-07_FBT Provision May-08_RLIC Financial Dec08_April 2009 MIS" xfId="768"/>
    <cellStyle name="_AUG-07_FBT Provision May-08_RLIC Financial Dec08_RCAP Format" xfId="769"/>
    <cellStyle name="_AUG-07_FBT Provision May-08_RLIC Financial Dec08_Rcap_Aug 09" xfId="770"/>
    <cellStyle name="_AUG-07_FBT Provision May-08_RLIC Financial Dec08_Rcap_Jan 10_Reco_Revised_Feb 22 10" xfId="771"/>
    <cellStyle name="_AUG-07_FBT Provision May-08_RLIC Financial Dec08_Rcap_July 09_Final" xfId="772"/>
    <cellStyle name="_AUG-07_FBT Provision May-08_RLIC Financial Dec08_RCS FINAL" xfId="773"/>
    <cellStyle name="_AUG-07_FBT Provision May-08_RLIC Financial Dec08_RGI" xfId="774"/>
    <cellStyle name="_AUG-07_FBT Provision May-08_RLIC Financial Dec08_RGI (E) Jan 09 R" xfId="775"/>
    <cellStyle name="_AUG-07_FBT Provision May-08_RLIC Financial Dec08_RGI april 2009" xfId="776"/>
    <cellStyle name="_AUG-07_FBT Provision May-08_RLIC Financial Dec08_RGICL MIS May09" xfId="777"/>
    <cellStyle name="_AUG-07_FBT Provision May-08_RLIC Financial Dec08_rsec" xfId="778"/>
    <cellStyle name="_AUG-07_FBT Provision May-08_RLIC Financial Summary_Jan09(Provisional)" xfId="779"/>
    <cellStyle name="_AUG-07_FBT Provision May-08_RLIC Financial Summary_Jan09(Provisional)_April 2009 MIS" xfId="780"/>
    <cellStyle name="_AUG-07_FBT Provision May-08_RLIC Financial Summary_Jan09(Provisional)_RCAP Format" xfId="781"/>
    <cellStyle name="_AUG-07_FBT Provision May-08_RLIC Financial Summary_Jan09(Provisional)_Rcap_Aug 09" xfId="782"/>
    <cellStyle name="_AUG-07_FBT Provision May-08_RLIC Financial Summary_Jan09(Provisional)_Rcap_Jan 10_Reco_Revised_Feb 22 10" xfId="783"/>
    <cellStyle name="_AUG-07_FBT Provision May-08_RLIC Financial Summary_Jan09(Provisional)_Rcap_July 09_Final" xfId="784"/>
    <cellStyle name="_AUG-07_FBT Provision May-08_RLIC Financial Summary_Jan09(Provisional)_RGI" xfId="785"/>
    <cellStyle name="_AUG-07_FBT Provision May-08_RLIC Financial Summary_Jan09(Provisional)_RGI april 2009" xfId="786"/>
    <cellStyle name="_AUG-07_FBT Provision May-08_RLIC Financial Summary_Jan09(Provisional)_RGICL MIS May09" xfId="787"/>
    <cellStyle name="_AUG-07_FBT Provision May-08_RLIC Financial Summary_Jan09(Provisional)_rsec" xfId="788"/>
    <cellStyle name="_AUG-07_FBT Provision May-08_RLIC_Financial _YTD Nov'08" xfId="789"/>
    <cellStyle name="_AUG-07_FBT Provision May-08_RLIC_Financial _YTD Nov'08_April 2009 MIS" xfId="790"/>
    <cellStyle name="_AUG-07_FBT Provision May-08_RLIC_Financial _YTD Nov'08_RCAP Format" xfId="791"/>
    <cellStyle name="_AUG-07_FBT Provision May-08_RLIC_Financial _YTD Nov'08_Rcap_Aug 09" xfId="792"/>
    <cellStyle name="_AUG-07_FBT Provision May-08_RLIC_Financial _YTD Nov'08_Rcap_Jan 10_Reco_Revised_Feb 22 10" xfId="793"/>
    <cellStyle name="_AUG-07_FBT Provision May-08_RLIC_Financial _YTD Nov'08_Rcap_July 09_Final" xfId="794"/>
    <cellStyle name="_AUG-07_FBT Provision May-08_RLIC_Financial _YTD Nov'08_RCS FINAL" xfId="795"/>
    <cellStyle name="_AUG-07_FBT Provision May-08_RLIC_Financial _YTD Nov'08_RGI" xfId="796"/>
    <cellStyle name="_AUG-07_FBT Provision May-08_RLIC_Financial _YTD Nov'08_RGI (E) Jan 09 R" xfId="797"/>
    <cellStyle name="_AUG-07_FBT Provision May-08_RLIC_Financial _YTD Nov'08_RGI april 2009" xfId="798"/>
    <cellStyle name="_AUG-07_FBT Provision May-08_RLIC_Financial _YTD Nov'08_RGICL MIS May09" xfId="799"/>
    <cellStyle name="_AUG-07_FBT Provision May-08_RLIC_Financial _YTD Nov'08_rsec" xfId="800"/>
    <cellStyle name="_AUG-07_FBT Provision May-08_RLIC-April MIS" xfId="801"/>
    <cellStyle name="_AUG-07_FBT Provision May-08_RLIC-April MIS_RCAP Format" xfId="802"/>
    <cellStyle name="_AUG-07_FBT Provision May-08_RLIC-April MIS_Rcap_Aug 09" xfId="803"/>
    <cellStyle name="_AUG-07_FBT Provision May-08_RLIC-April MIS_Rcap_Jan 10_Reco_Revised_Feb 22 10" xfId="804"/>
    <cellStyle name="_AUG-07_FBT Provision May-08_RLIC-April MIS_Rcap_July 09_Final" xfId="805"/>
    <cellStyle name="_AUG-07_FBT Provision May-08_RLIC-April MIS_rsec" xfId="806"/>
    <cellStyle name="_AUG-07_FBT Provision May-08_RLIC-MIS-October 2008" xfId="807"/>
    <cellStyle name="_AUG-07_FBT Provision May-08_RLIC-MIS-October 2008_April 2009 MIS" xfId="808"/>
    <cellStyle name="_AUG-07_FBT Provision May-08_RLIC-MIS-October 2008_RCAP Format" xfId="809"/>
    <cellStyle name="_AUG-07_FBT Provision May-08_RLIC-MIS-October 2008_Rcap_Aug 09" xfId="810"/>
    <cellStyle name="_AUG-07_FBT Provision May-08_RLIC-MIS-October 2008_Rcap_Jan 10_Reco_Revised_Feb 22 10" xfId="811"/>
    <cellStyle name="_AUG-07_FBT Provision May-08_RLIC-MIS-October 2008_Rcap_July 09_Final" xfId="812"/>
    <cellStyle name="_AUG-07_FBT Provision May-08_RLIC-MIS-October 2008_RCS FINAL" xfId="813"/>
    <cellStyle name="_AUG-07_FBT Provision May-08_RLIC-MIS-October 2008_RGI" xfId="814"/>
    <cellStyle name="_AUG-07_FBT Provision May-08_RLIC-MIS-October 2008_RGI (E) Jan 09 R" xfId="815"/>
    <cellStyle name="_AUG-07_FBT Provision May-08_RLIC-MIS-October 2008_RGI april 2009" xfId="816"/>
    <cellStyle name="_AUG-07_FBT Provision May-08_RLIC-MIS-October 2008_RGICL MIS May09" xfId="817"/>
    <cellStyle name="_AUG-07_FBT Provision May-08_RLIC-MIS-October 2008_rsec" xfId="818"/>
    <cellStyle name="_AUG-07_RCL Reporting - June'09" xfId="819"/>
    <cellStyle name="_AUG-07_RCL Reporting - June'09_RCAP Format" xfId="820"/>
    <cellStyle name="_AUG-07_RCL Reporting - June'09_Rcap_Aug 09" xfId="821"/>
    <cellStyle name="_AUG-07_RCL Reporting - June'09_Rcap_Jan 10_Reco_Revised_Feb 22 10" xfId="822"/>
    <cellStyle name="_AUG-07_RCL Reporting - June'09_Rcap_July 09_Final" xfId="823"/>
    <cellStyle name="_AUG-07_RCL Reporting - June'09_rsec" xfId="824"/>
    <cellStyle name="_AUG-07_RLI" xfId="825"/>
    <cellStyle name="_AUG-07_RLI_RCAP Format" xfId="826"/>
    <cellStyle name="_AUG-07_RLI_Rcap_Aug 09" xfId="827"/>
    <cellStyle name="_AUG-07_RLI_Rcap_Jan 10_Reco_Revised_Feb 22 10" xfId="828"/>
    <cellStyle name="_AUG-07_RLI_Rcap_July 09_Final" xfId="829"/>
    <cellStyle name="_AUG-07_RLI_rsec" xfId="830"/>
    <cellStyle name="_AUG-07_RLIC Financial Dec08" xfId="831"/>
    <cellStyle name="_AUG-07_RLIC Financial Dec08_April 2009 MIS" xfId="832"/>
    <cellStyle name="_AUG-07_RLIC Financial Dec08_RCAP Format" xfId="833"/>
    <cellStyle name="_AUG-07_RLIC Financial Dec08_Rcap_Aug 09" xfId="834"/>
    <cellStyle name="_AUG-07_RLIC Financial Dec08_Rcap_Jan 10_Reco_Revised_Feb 22 10" xfId="835"/>
    <cellStyle name="_AUG-07_RLIC Financial Dec08_Rcap_July 09_Final" xfId="836"/>
    <cellStyle name="_AUG-07_RLIC Financial Dec08_RCS FINAL" xfId="837"/>
    <cellStyle name="_AUG-07_RLIC Financial Dec08_RGI" xfId="838"/>
    <cellStyle name="_AUG-07_RLIC Financial Dec08_RGI (E) Jan 09 R" xfId="839"/>
    <cellStyle name="_AUG-07_RLIC Financial Dec08_RGI april 2009" xfId="840"/>
    <cellStyle name="_AUG-07_RLIC Financial Dec08_RGICL MIS May09" xfId="841"/>
    <cellStyle name="_AUG-07_RLIC Financial Dec08_rsec" xfId="842"/>
    <cellStyle name="_AUG-07_RLIC Financial Summary_Jan09(Provisional)" xfId="843"/>
    <cellStyle name="_AUG-07_RLIC Financial Summary_Jan09(Provisional)_April 2009 MIS" xfId="844"/>
    <cellStyle name="_AUG-07_RLIC Financial Summary_Jan09(Provisional)_RCAP Format" xfId="845"/>
    <cellStyle name="_AUG-07_RLIC Financial Summary_Jan09(Provisional)_Rcap_Aug 09" xfId="846"/>
    <cellStyle name="_AUG-07_RLIC Financial Summary_Jan09(Provisional)_Rcap_Jan 10_Reco_Revised_Feb 22 10" xfId="847"/>
    <cellStyle name="_AUG-07_RLIC Financial Summary_Jan09(Provisional)_Rcap_July 09_Final" xfId="848"/>
    <cellStyle name="_AUG-07_RLIC Financial Summary_Jan09(Provisional)_RGI" xfId="849"/>
    <cellStyle name="_AUG-07_RLIC Financial Summary_Jan09(Provisional)_RGI april 2009" xfId="850"/>
    <cellStyle name="_AUG-07_RLIC Financial Summary_Jan09(Provisional)_RGICL MIS May09" xfId="851"/>
    <cellStyle name="_AUG-07_RLIC Financial Summary_Jan09(Provisional)_rsec" xfId="852"/>
    <cellStyle name="_AUG-07_RLIC_Financial _YTD Nov'08" xfId="853"/>
    <cellStyle name="_AUG-07_RLIC_Financial _YTD Nov'08_April 2009 MIS" xfId="854"/>
    <cellStyle name="_AUG-07_RLIC_Financial _YTD Nov'08_RCAP Format" xfId="855"/>
    <cellStyle name="_AUG-07_RLIC_Financial _YTD Nov'08_Rcap_Aug 09" xfId="856"/>
    <cellStyle name="_AUG-07_RLIC_Financial _YTD Nov'08_Rcap_Jan 10_Reco_Revised_Feb 22 10" xfId="857"/>
    <cellStyle name="_AUG-07_RLIC_Financial _YTD Nov'08_Rcap_July 09_Final" xfId="858"/>
    <cellStyle name="_AUG-07_RLIC_Financial _YTD Nov'08_RCS FINAL" xfId="859"/>
    <cellStyle name="_AUG-07_RLIC_Financial _YTD Nov'08_RGI" xfId="860"/>
    <cellStyle name="_AUG-07_RLIC_Financial _YTD Nov'08_RGI (E) Jan 09 R" xfId="861"/>
    <cellStyle name="_AUG-07_RLIC_Financial _YTD Nov'08_RGI april 2009" xfId="862"/>
    <cellStyle name="_AUG-07_RLIC_Financial _YTD Nov'08_RGICL MIS May09" xfId="863"/>
    <cellStyle name="_AUG-07_RLIC_Financial _YTD Nov'08_rsec" xfId="864"/>
    <cellStyle name="_AUG-07_RLIC-April MIS" xfId="865"/>
    <cellStyle name="_AUG-07_RLIC-April MIS_RCAP Format" xfId="866"/>
    <cellStyle name="_AUG-07_RLIC-April MIS_Rcap_Aug 09" xfId="867"/>
    <cellStyle name="_AUG-07_RLIC-April MIS_Rcap_Jan 10_Reco_Revised_Feb 22 10" xfId="868"/>
    <cellStyle name="_AUG-07_RLIC-April MIS_Rcap_July 09_Final" xfId="869"/>
    <cellStyle name="_AUG-07_RLIC-April MIS_rsec" xfId="870"/>
    <cellStyle name="_AUG-07_RLIC-MIS-October 2008" xfId="871"/>
    <cellStyle name="_AUG-07_RLIC-MIS-October 2008_April 2009 MIS" xfId="872"/>
    <cellStyle name="_AUG-07_RLIC-MIS-October 2008_RCAP Format" xfId="873"/>
    <cellStyle name="_AUG-07_RLIC-MIS-October 2008_Rcap_Aug 09" xfId="874"/>
    <cellStyle name="_AUG-07_RLIC-MIS-October 2008_Rcap_Jan 10_Reco_Revised_Feb 22 10" xfId="875"/>
    <cellStyle name="_AUG-07_RLIC-MIS-October 2008_Rcap_July 09_Final" xfId="876"/>
    <cellStyle name="_AUG-07_RLIC-MIS-October 2008_RCS FINAL" xfId="877"/>
    <cellStyle name="_AUG-07_RLIC-MIS-October 2008_RGI" xfId="878"/>
    <cellStyle name="_AUG-07_RLIC-MIS-October 2008_RGI (E) Jan 09 R" xfId="879"/>
    <cellStyle name="_AUG-07_RLIC-MIS-October 2008_RGI april 2009" xfId="880"/>
    <cellStyle name="_AUG-07_RLIC-MIS-October 2008_RGICL MIS May09" xfId="881"/>
    <cellStyle name="_AUG-07_RLIC-MIS-October 2008_rsec" xfId="882"/>
    <cellStyle name="_Bandwidth Requirements for 2005-06_ver 2_5th May 05" xfId="883"/>
    <cellStyle name="_Bandwidth Requirements for 2005-06_ver 2_5th May 05_RCAP Format" xfId="884"/>
    <cellStyle name="_Bandwidth Requirements for 2005-06_ver 2_5th May 05_Rcap_Aug 09" xfId="885"/>
    <cellStyle name="_Bandwidth Requirements for 2005-06_ver 2_5th May 05_Rcap_Jan 10_Reco_Revised_Feb 22 10" xfId="886"/>
    <cellStyle name="_Bandwidth Requirements for 2005-06_ver 2_5th May 05_Rcap_July 09_Final" xfId="887"/>
    <cellStyle name="_Bandwidth Requirements for 2005-06_ver 2_5th May 05_rsec" xfId="888"/>
    <cellStyle name="_BB MIS AS OF 290904 VERSION 5" xfId="889"/>
    <cellStyle name="_Book1" xfId="890"/>
    <cellStyle name="_Book1_RCAP Format" xfId="891"/>
    <cellStyle name="_Book1_Rcap_Aug 09" xfId="892"/>
    <cellStyle name="_Book1_Rcap_Jan 10_Reco_Revised_Feb 22 10" xfId="893"/>
    <cellStyle name="_Book1_Rcap_July 09_Final" xfId="894"/>
    <cellStyle name="_Book1_RCL Reporting - June'09" xfId="895"/>
    <cellStyle name="_Book1_RCL Reporting - June'09_RCAP Format" xfId="896"/>
    <cellStyle name="_Book1_RCL Reporting - June'09_rsec" xfId="897"/>
    <cellStyle name="_Book1_RLI" xfId="898"/>
    <cellStyle name="_Book1_RLI_RCAP Format" xfId="899"/>
    <cellStyle name="_Book1_RLI_rsec" xfId="900"/>
    <cellStyle name="_Book1_RLIC Financial Dec08" xfId="901"/>
    <cellStyle name="_Book1_RLIC Financial Dec08_April 2009 MIS" xfId="902"/>
    <cellStyle name="_Book1_RLIC Financial Dec08_April 2009 MIS_RCAP Format" xfId="903"/>
    <cellStyle name="_Book1_RLIC Financial Dec08_April 2009 MIS_Rcap_Aug 09" xfId="904"/>
    <cellStyle name="_Book1_RLIC Financial Dec08_April 2009 MIS_Rcap_Jan 10_Reco_Revised_Feb 22 10" xfId="905"/>
    <cellStyle name="_Book1_RLIC Financial Dec08_April 2009 MIS_Rcap_July 09_Final" xfId="906"/>
    <cellStyle name="_Book1_RLIC Financial Dec08_April 2009 MIS_rsec" xfId="907"/>
    <cellStyle name="_Book1_RLIC Financial Dec08_RCAP Format" xfId="908"/>
    <cellStyle name="_Book1_RLIC Financial Dec08_RCS FINAL" xfId="909"/>
    <cellStyle name="_Book1_RLIC Financial Dec08_RCS FINAL_RCAP Format" xfId="910"/>
    <cellStyle name="_Book1_RLIC Financial Dec08_RCS FINAL_Rcap_Aug 09" xfId="911"/>
    <cellStyle name="_Book1_RLIC Financial Dec08_RCS FINAL_Rcap_Jan 10_Reco_Revised_Feb 22 10" xfId="912"/>
    <cellStyle name="_Book1_RLIC Financial Dec08_RCS FINAL_Rcap_July 09_Final" xfId="913"/>
    <cellStyle name="_Book1_RLIC Financial Dec08_RCS FINAL_rsec" xfId="914"/>
    <cellStyle name="_Book1_RLIC Financial Dec08_rsec" xfId="915"/>
    <cellStyle name="_Book1_RLIC Financial Summary_Jan09(Provisional)" xfId="916"/>
    <cellStyle name="_Book1_RLIC Financial Summary_Jan09(Provisional)_April 2009 MIS" xfId="917"/>
    <cellStyle name="_Book1_RLIC Financial Summary_Jan09(Provisional)_April 2009 MIS_RCAP Format" xfId="918"/>
    <cellStyle name="_Book1_RLIC Financial Summary_Jan09(Provisional)_April 2009 MIS_Rcap_Aug 09" xfId="919"/>
    <cellStyle name="_Book1_RLIC Financial Summary_Jan09(Provisional)_April 2009 MIS_Rcap_Jan 10_Reco_Revised_Feb 22 10" xfId="920"/>
    <cellStyle name="_Book1_RLIC Financial Summary_Jan09(Provisional)_April 2009 MIS_Rcap_July 09_Final" xfId="921"/>
    <cellStyle name="_Book1_RLIC Financial Summary_Jan09(Provisional)_April 2009 MIS_rsec" xfId="922"/>
    <cellStyle name="_Book1_RLIC Financial Summary_Jan09(Provisional)_RCAP Format" xfId="923"/>
    <cellStyle name="_Book1_RLIC Financial Summary_Jan09(Provisional)_rsec" xfId="924"/>
    <cellStyle name="_Book1_RLIC_Financial _YTD Nov'08" xfId="925"/>
    <cellStyle name="_Book1_RLIC_Financial _YTD Nov'08_April 2009 MIS" xfId="926"/>
    <cellStyle name="_Book1_RLIC_Financial _YTD Nov'08_April 2009 MIS_RCAP Format" xfId="927"/>
    <cellStyle name="_Book1_RLIC_Financial _YTD Nov'08_April 2009 MIS_Rcap_Aug 09" xfId="928"/>
    <cellStyle name="_Book1_RLIC_Financial _YTD Nov'08_April 2009 MIS_Rcap_Jan 10_Reco_Revised_Feb 22 10" xfId="929"/>
    <cellStyle name="_Book1_RLIC_Financial _YTD Nov'08_April 2009 MIS_Rcap_July 09_Final" xfId="930"/>
    <cellStyle name="_Book1_RLIC_Financial _YTD Nov'08_April 2009 MIS_rsec" xfId="931"/>
    <cellStyle name="_Book1_RLIC_Financial _YTD Nov'08_RCAP Format" xfId="932"/>
    <cellStyle name="_Book1_RLIC_Financial _YTD Nov'08_RCS FINAL" xfId="933"/>
    <cellStyle name="_Book1_RLIC_Financial _YTD Nov'08_RCS FINAL_RCAP Format" xfId="934"/>
    <cellStyle name="_Book1_RLIC_Financial _YTD Nov'08_RCS FINAL_Rcap_Aug 09" xfId="935"/>
    <cellStyle name="_Book1_RLIC_Financial _YTD Nov'08_RCS FINAL_Rcap_Jan 10_Reco_Revised_Feb 22 10" xfId="936"/>
    <cellStyle name="_Book1_RLIC_Financial _YTD Nov'08_RCS FINAL_Rcap_July 09_Final" xfId="937"/>
    <cellStyle name="_Book1_RLIC_Financial _YTD Nov'08_RCS FINAL_rsec" xfId="938"/>
    <cellStyle name="_Book1_RLIC_Financial _YTD Nov'08_rsec" xfId="939"/>
    <cellStyle name="_Book1_RLIC-April MIS" xfId="940"/>
    <cellStyle name="_Book1_RLIC-April MIS_RCAP Format" xfId="941"/>
    <cellStyle name="_Book1_RLIC-April MIS_rsec" xfId="942"/>
    <cellStyle name="_Book1_RLIC-MIS-October 2008" xfId="943"/>
    <cellStyle name="_Book1_RLIC-MIS-October 2008_April 2009 MIS" xfId="944"/>
    <cellStyle name="_Book1_RLIC-MIS-October 2008_April 2009 MIS_RCAP Format" xfId="945"/>
    <cellStyle name="_Book1_RLIC-MIS-October 2008_April 2009 MIS_Rcap_Aug 09" xfId="946"/>
    <cellStyle name="_Book1_RLIC-MIS-October 2008_April 2009 MIS_Rcap_Jan 10_Reco_Revised_Feb 22 10" xfId="947"/>
    <cellStyle name="_Book1_RLIC-MIS-October 2008_April 2009 MIS_Rcap_July 09_Final" xfId="948"/>
    <cellStyle name="_Book1_RLIC-MIS-October 2008_April 2009 MIS_rsec" xfId="949"/>
    <cellStyle name="_Book1_RLIC-MIS-October 2008_RCAP Format" xfId="950"/>
    <cellStyle name="_Book1_RLIC-MIS-October 2008_RCS FINAL" xfId="951"/>
    <cellStyle name="_Book1_RLIC-MIS-October 2008_RCS FINAL_RCAP Format" xfId="952"/>
    <cellStyle name="_Book1_RLIC-MIS-October 2008_RCS FINAL_Rcap_Aug 09" xfId="953"/>
    <cellStyle name="_Book1_RLIC-MIS-October 2008_RCS FINAL_Rcap_Jan 10_Reco_Revised_Feb 22 10" xfId="954"/>
    <cellStyle name="_Book1_RLIC-MIS-October 2008_RCS FINAL_Rcap_July 09_Final" xfId="955"/>
    <cellStyle name="_Book1_RLIC-MIS-October 2008_RCS FINAL_rsec" xfId="956"/>
    <cellStyle name="_Book1_RLIC-MIS-October 2008_rsec" xfId="957"/>
    <cellStyle name="_Book1_rsec" xfId="958"/>
    <cellStyle name="_Book2" xfId="959"/>
    <cellStyle name="_Book2_RCAP Format" xfId="960"/>
    <cellStyle name="_Book2_Rcap_Aug 09" xfId="961"/>
    <cellStyle name="_Book2_Rcap_Jan 10_Reco_Revised_Feb 22 10" xfId="962"/>
    <cellStyle name="_Book2_Rcap_July 09_Final" xfId="963"/>
    <cellStyle name="—_Book2_RILMSTR " xfId="9485"/>
    <cellStyle name="_Book2_rsec" xfId="964"/>
    <cellStyle name="_Book5" xfId="965"/>
    <cellStyle name="_Book5_RCAP Format" xfId="966"/>
    <cellStyle name="_Book5_Rcap_Aug 09" xfId="967"/>
    <cellStyle name="_Book5_Rcap_Jan 10_Reco_Revised_Feb 22 10" xfId="968"/>
    <cellStyle name="_Book5_Rcap_July 09_Final" xfId="969"/>
    <cellStyle name="_Book5_RCL Reporting - June'09" xfId="970"/>
    <cellStyle name="_Book5_RCL Reporting - June'09_RCAP Format" xfId="971"/>
    <cellStyle name="_Book5_RCL Reporting - June'09_rsec" xfId="972"/>
    <cellStyle name="_Book5_RLI" xfId="973"/>
    <cellStyle name="_Book5_RLI_RCAP Format" xfId="974"/>
    <cellStyle name="_Book5_RLI_rsec" xfId="975"/>
    <cellStyle name="_Book5_RLIC Financial Dec08" xfId="976"/>
    <cellStyle name="_Book5_RLIC Financial Dec08_April 2009 MIS" xfId="977"/>
    <cellStyle name="_Book5_RLIC Financial Dec08_April 2009 MIS_RCAP Format" xfId="978"/>
    <cellStyle name="_Book5_RLIC Financial Dec08_April 2009 MIS_Rcap_Aug 09" xfId="979"/>
    <cellStyle name="_Book5_RLIC Financial Dec08_April 2009 MIS_Rcap_Jan 10_Reco_Revised_Feb 22 10" xfId="980"/>
    <cellStyle name="_Book5_RLIC Financial Dec08_April 2009 MIS_Rcap_July 09_Final" xfId="981"/>
    <cellStyle name="_Book5_RLIC Financial Dec08_April 2009 MIS_rsec" xfId="982"/>
    <cellStyle name="_Book5_RLIC Financial Dec08_RCAP Format" xfId="983"/>
    <cellStyle name="_Book5_RLIC Financial Dec08_RCS FINAL" xfId="984"/>
    <cellStyle name="_Book5_RLIC Financial Dec08_RCS FINAL_RCAP Format" xfId="985"/>
    <cellStyle name="_Book5_RLIC Financial Dec08_RCS FINAL_Rcap_Aug 09" xfId="986"/>
    <cellStyle name="_Book5_RLIC Financial Dec08_RCS FINAL_Rcap_Jan 10_Reco_Revised_Feb 22 10" xfId="987"/>
    <cellStyle name="_Book5_RLIC Financial Dec08_RCS FINAL_Rcap_July 09_Final" xfId="988"/>
    <cellStyle name="_Book5_RLIC Financial Dec08_RCS FINAL_rsec" xfId="989"/>
    <cellStyle name="_Book5_RLIC Financial Dec08_rsec" xfId="990"/>
    <cellStyle name="_Book5_RLIC Financial Summary_Jan09(Provisional)" xfId="991"/>
    <cellStyle name="_Book5_RLIC Financial Summary_Jan09(Provisional)_April 2009 MIS" xfId="992"/>
    <cellStyle name="_Book5_RLIC Financial Summary_Jan09(Provisional)_April 2009 MIS_RCAP Format" xfId="993"/>
    <cellStyle name="_Book5_RLIC Financial Summary_Jan09(Provisional)_April 2009 MIS_Rcap_Aug 09" xfId="994"/>
    <cellStyle name="_Book5_RLIC Financial Summary_Jan09(Provisional)_April 2009 MIS_Rcap_Jan 10_Reco_Revised_Feb 22 10" xfId="995"/>
    <cellStyle name="_Book5_RLIC Financial Summary_Jan09(Provisional)_April 2009 MIS_Rcap_July 09_Final" xfId="996"/>
    <cellStyle name="_Book5_RLIC Financial Summary_Jan09(Provisional)_April 2009 MIS_rsec" xfId="997"/>
    <cellStyle name="_Book5_RLIC Financial Summary_Jan09(Provisional)_RCAP Format" xfId="998"/>
    <cellStyle name="_Book5_RLIC Financial Summary_Jan09(Provisional)_rsec" xfId="999"/>
    <cellStyle name="_Book5_RLIC_Financial _YTD Nov'08" xfId="1000"/>
    <cellStyle name="_Book5_RLIC_Financial _YTD Nov'08_April 2009 MIS" xfId="1001"/>
    <cellStyle name="_Book5_RLIC_Financial _YTD Nov'08_April 2009 MIS_RCAP Format" xfId="1002"/>
    <cellStyle name="_Book5_RLIC_Financial _YTD Nov'08_April 2009 MIS_Rcap_Aug 09" xfId="1003"/>
    <cellStyle name="_Book5_RLIC_Financial _YTD Nov'08_April 2009 MIS_Rcap_Jan 10_Reco_Revised_Feb 22 10" xfId="1004"/>
    <cellStyle name="_Book5_RLIC_Financial _YTD Nov'08_April 2009 MIS_Rcap_July 09_Final" xfId="1005"/>
    <cellStyle name="_Book5_RLIC_Financial _YTD Nov'08_April 2009 MIS_rsec" xfId="1006"/>
    <cellStyle name="_Book5_RLIC_Financial _YTD Nov'08_RCAP Format" xfId="1007"/>
    <cellStyle name="_Book5_RLIC_Financial _YTD Nov'08_RCS FINAL" xfId="1008"/>
    <cellStyle name="_Book5_RLIC_Financial _YTD Nov'08_RCS FINAL_RCAP Format" xfId="1009"/>
    <cellStyle name="_Book5_RLIC_Financial _YTD Nov'08_RCS FINAL_Rcap_Aug 09" xfId="1010"/>
    <cellStyle name="_Book5_RLIC_Financial _YTD Nov'08_RCS FINAL_Rcap_Jan 10_Reco_Revised_Feb 22 10" xfId="1011"/>
    <cellStyle name="_Book5_RLIC_Financial _YTD Nov'08_RCS FINAL_Rcap_July 09_Final" xfId="1012"/>
    <cellStyle name="_Book5_RLIC_Financial _YTD Nov'08_RCS FINAL_rsec" xfId="1013"/>
    <cellStyle name="_Book5_RLIC_Financial _YTD Nov'08_rsec" xfId="1014"/>
    <cellStyle name="_Book5_RLIC-April MIS" xfId="1015"/>
    <cellStyle name="_Book5_RLIC-April MIS_RCAP Format" xfId="1016"/>
    <cellStyle name="_Book5_RLIC-April MIS_rsec" xfId="1017"/>
    <cellStyle name="_Book5_RLIC-MIS-October 2008" xfId="1018"/>
    <cellStyle name="_Book5_RLIC-MIS-October 2008_April 2009 MIS" xfId="1019"/>
    <cellStyle name="_Book5_RLIC-MIS-October 2008_April 2009 MIS_RCAP Format" xfId="1020"/>
    <cellStyle name="_Book5_RLIC-MIS-October 2008_April 2009 MIS_Rcap_Aug 09" xfId="1021"/>
    <cellStyle name="_Book5_RLIC-MIS-October 2008_April 2009 MIS_Rcap_Jan 10_Reco_Revised_Feb 22 10" xfId="1022"/>
    <cellStyle name="_Book5_RLIC-MIS-October 2008_April 2009 MIS_Rcap_July 09_Final" xfId="1023"/>
    <cellStyle name="_Book5_RLIC-MIS-October 2008_April 2009 MIS_rsec" xfId="1024"/>
    <cellStyle name="_Book5_RLIC-MIS-October 2008_RCAP Format" xfId="1025"/>
    <cellStyle name="_Book5_RLIC-MIS-October 2008_RCS FINAL" xfId="1026"/>
    <cellStyle name="_Book5_RLIC-MIS-October 2008_RCS FINAL_RCAP Format" xfId="1027"/>
    <cellStyle name="_Book5_RLIC-MIS-October 2008_RCS FINAL_Rcap_Aug 09" xfId="1028"/>
    <cellStyle name="_Book5_RLIC-MIS-October 2008_RCS FINAL_Rcap_Jan 10_Reco_Revised_Feb 22 10" xfId="1029"/>
    <cellStyle name="_Book5_RLIC-MIS-October 2008_RCS FINAL_Rcap_July 09_Final" xfId="1030"/>
    <cellStyle name="_Book5_RLIC-MIS-October 2008_RCS FINAL_rsec" xfId="1031"/>
    <cellStyle name="_Book5_RLIC-MIS-October 2008_rsec" xfId="1032"/>
    <cellStyle name="_Book5_rsec" xfId="1033"/>
    <cellStyle name="_Branchwise Budget 2H'07" xfId="4453"/>
    <cellStyle name="_Branchwise Budget for 1H 08" xfId="4454"/>
    <cellStyle name="_Broadband Circlewise Annualised Revenue Report without NHQ as on 310804" xfId="1034"/>
    <cellStyle name="_Broadband Circlewise Annualised Revenue Report without NHQ as on 310804_RCAP Format" xfId="1035"/>
    <cellStyle name="_Broadband Circlewise Annualised Revenue Report without NHQ as on 310804_Rcap_Aug 09" xfId="1036"/>
    <cellStyle name="_Broadband Circlewise Annualised Revenue Report without NHQ as on 310804_Rcap_Jan 10_Reco_Revised_Feb 22 10" xfId="1037"/>
    <cellStyle name="_Broadband Circlewise Annualised Revenue Report without NHQ as on 310804_Rcap_July 09_Final" xfId="1038"/>
    <cellStyle name="_Broadband Circlewise Annualised Revenue Report without NHQ as on 310804_rsec" xfId="1039"/>
    <cellStyle name="_Broadband Circlewise August MTD without NHQ as on 310804" xfId="1040"/>
    <cellStyle name="_Broadband Circlewise August MTD without NHQ as on 310804_RCAP Format" xfId="1041"/>
    <cellStyle name="_Broadband Circlewise August MTD without NHQ as on 310804_Rcap_Aug 09" xfId="1042"/>
    <cellStyle name="_Broadband Circlewise August MTD without NHQ as on 310804_Rcap_Jan 10_Reco_Revised_Feb 22 10" xfId="1043"/>
    <cellStyle name="_Broadband Circlewise August MTD without NHQ as on 310804_Rcap_July 09_Final" xfId="1044"/>
    <cellStyle name="_Broadband Circlewise August MTD without NHQ as on 310804_rsec" xfId="1045"/>
    <cellStyle name="_Broadband Circlewise Oct MTD without NHQ as on 081004" xfId="1046"/>
    <cellStyle name="_Broadband Circlewise Oct MTD without NHQ as on 081004_RCAP Format" xfId="1047"/>
    <cellStyle name="_Broadband Circlewise Oct MTD without NHQ as on 081004_Rcap_Aug 09" xfId="1048"/>
    <cellStyle name="_Broadband Circlewise Oct MTD without NHQ as on 081004_Rcap_Jan 10_Reco_Revised_Feb 22 10" xfId="1049"/>
    <cellStyle name="_Broadband Circlewise Oct MTD without NHQ as on 081004_Rcap_July 09_Final" xfId="1050"/>
    <cellStyle name="_Broadband Circlewise Oct MTD without NHQ as on 081004_rsec" xfId="1051"/>
    <cellStyle name="_Broadband Circlewise Oct MTD without NHQ as on 151004" xfId="1052"/>
    <cellStyle name="_Broadband Circlewise Oct MTD without NHQ as on 151004_RCAP Format" xfId="1053"/>
    <cellStyle name="_Broadband Circlewise Oct MTD without NHQ as on 151004_Rcap_Aug 09" xfId="1054"/>
    <cellStyle name="_Broadband Circlewise Oct MTD without NHQ as on 151004_Rcap_Jan 10_Reco_Revised_Feb 22 10" xfId="1055"/>
    <cellStyle name="_Broadband Circlewise Oct MTD without NHQ as on 151004_Rcap_July 09_Final" xfId="1056"/>
    <cellStyle name="_Broadband Circlewise Oct MTD without NHQ as on 151004_rsec" xfId="1057"/>
    <cellStyle name="_Broadband circlewise revenue(YTD) without NHQ as on 081004" xfId="1058"/>
    <cellStyle name="_Broadband circlewise revenue(YTD) without NHQ as on 081004_RCAP Format" xfId="1059"/>
    <cellStyle name="_Broadband circlewise revenue(YTD) without NHQ as on 081004_Rcap_Aug 09" xfId="1060"/>
    <cellStyle name="_Broadband circlewise revenue(YTD) without NHQ as on 081004_Rcap_Jan 10_Reco_Revised_Feb 22 10" xfId="1061"/>
    <cellStyle name="_Broadband circlewise revenue(YTD) without NHQ as on 081004_Rcap_July 09_Final" xfId="1062"/>
    <cellStyle name="_Broadband circlewise revenue(YTD) without NHQ as on 081004_rsec" xfId="1063"/>
    <cellStyle name="_Broadband circlewise revenue(YTD) without NHQ as on 100904" xfId="1064"/>
    <cellStyle name="_Broadband circlewise revenue(YTD) without NHQ as on 100904_RCAP Format" xfId="1065"/>
    <cellStyle name="_Broadband circlewise revenue(YTD) without NHQ as on 100904_Rcap_Aug 09" xfId="1066"/>
    <cellStyle name="_Broadband circlewise revenue(YTD) without NHQ as on 100904_Rcap_Jan 10_Reco_Revised_Feb 22 10" xfId="1067"/>
    <cellStyle name="_Broadband circlewise revenue(YTD) without NHQ as on 100904_Rcap_July 09_Final" xfId="1068"/>
    <cellStyle name="_Broadband circlewise revenue(YTD) without NHQ as on 100904_rsec" xfId="1069"/>
    <cellStyle name="_Broadband circlewise revenue(YTD) without NHQ as on 150904" xfId="1070"/>
    <cellStyle name="_Broadband circlewise revenue(YTD) without NHQ as on 150904_RCAP Format" xfId="1071"/>
    <cellStyle name="_Broadband circlewise revenue(YTD) without NHQ as on 150904_Rcap_Aug 09" xfId="1072"/>
    <cellStyle name="_Broadband circlewise revenue(YTD) without NHQ as on 150904_Rcap_Jan 10_Reco_Revised_Feb 22 10" xfId="1073"/>
    <cellStyle name="_Broadband circlewise revenue(YTD) without NHQ as on 150904_Rcap_July 09_Final" xfId="1074"/>
    <cellStyle name="_Broadband circlewise revenue(YTD) without NHQ as on 150904_rsec" xfId="1075"/>
    <cellStyle name="_Broadband circlewise revenue(YTD) without NHQ as on 151004" xfId="1076"/>
    <cellStyle name="_Broadband circlewise revenue(YTD) without NHQ as on 151004_RCAP Format" xfId="1077"/>
    <cellStyle name="_Broadband circlewise revenue(YTD) without NHQ as on 151004_Rcap_Aug 09" xfId="1078"/>
    <cellStyle name="_Broadband circlewise revenue(YTD) without NHQ as on 151004_Rcap_Jan 10_Reco_Revised_Feb 22 10" xfId="1079"/>
    <cellStyle name="_Broadband circlewise revenue(YTD) without NHQ as on 151004_Rcap_July 09_Final" xfId="1080"/>
    <cellStyle name="_Broadband circlewise revenue(YTD) without NHQ as on 151004_rsec" xfId="1081"/>
    <cellStyle name="_Broadband circlewise revenue(YTD) without NHQ as on 310804" xfId="1082"/>
    <cellStyle name="_Broadband circlewise revenue(YTD) without NHQ as on 310804_RCAP Format" xfId="1083"/>
    <cellStyle name="_Broadband circlewise revenue(YTD) without NHQ as on 310804_Rcap_Aug 09" xfId="1084"/>
    <cellStyle name="_Broadband circlewise revenue(YTD) without NHQ as on 310804_Rcap_Jan 10_Reco_Revised_Feb 22 10" xfId="1085"/>
    <cellStyle name="_Broadband circlewise revenue(YTD) without NHQ as on 310804_Rcap_July 09_Final" xfId="1086"/>
    <cellStyle name="_Broadband circlewise revenue(YTD) without NHQ as on 310804_rsec" xfId="1087"/>
    <cellStyle name="_Broadband Circlewise Sept MTD without NHQ as on 100904" xfId="1088"/>
    <cellStyle name="_Broadband Circlewise Sept MTD without NHQ as on 100904_RCAP Format" xfId="1089"/>
    <cellStyle name="_Broadband Circlewise Sept MTD without NHQ as on 100904_Rcap_Aug 09" xfId="1090"/>
    <cellStyle name="_Broadband Circlewise Sept MTD without NHQ as on 100904_Rcap_Jan 10_Reco_Revised_Feb 22 10" xfId="1091"/>
    <cellStyle name="_Broadband Circlewise Sept MTD without NHQ as on 100904_Rcap_July 09_Final" xfId="1092"/>
    <cellStyle name="_Broadband Circlewise Sept MTD without NHQ as on 100904_rsec" xfId="1093"/>
    <cellStyle name="_Broadband Circlewise Sept MTD without NHQ as on 150904" xfId="1094"/>
    <cellStyle name="_Broadband Circlewise Sept MTD without NHQ as on 150904_RCAP Format" xfId="1095"/>
    <cellStyle name="_Broadband Circlewise Sept MTD without NHQ as on 150904_Rcap_Aug 09" xfId="1096"/>
    <cellStyle name="_Broadband Circlewise Sept MTD without NHQ as on 150904_Rcap_Jan 10_Reco_Revised_Feb 22 10" xfId="1097"/>
    <cellStyle name="_Broadband Circlewise Sept MTD without NHQ as on 150904_Rcap_July 09_Final" xfId="1098"/>
    <cellStyle name="_Broadband Circlewise Sept MTD without NHQ as on 150904_rsec" xfId="1099"/>
    <cellStyle name="_Budget cash flow summary of dev companies(company wise)" xfId="1100"/>
    <cellStyle name="_Budget EB" xfId="1101"/>
    <cellStyle name="_Budget EB 2" xfId="1102"/>
    <cellStyle name="_Budget EB_Budget Format Developing Companies_OND (2)" xfId="1103"/>
    <cellStyle name="_Budget EB_Budget Format Operating Companies(23 12 08)" xfId="1104"/>
    <cellStyle name="_Budget EB_Copy of Budget_Budhil_SPV_SKG_04032009_834PM" xfId="1105"/>
    <cellStyle name="_Budget EB_Copy of Budget_Budhil_SPV_SKG_Final" xfId="1106"/>
    <cellStyle name="_Budget EB_Developing  companies performance report(SPV's)_Working_With PreviousVC" xfId="1107"/>
    <cellStyle name="_Budget EB_Developing  companies performance report(SPV's)_Working_With PreviousVC 2" xfId="1108"/>
    <cellStyle name="_Budget EB_Main File_Budhil_288cr" xfId="1109"/>
    <cellStyle name="_Budget EB_MIS formats Budhil Dec 08" xfId="1110"/>
    <cellStyle name="_Budget EB_MIS formats Budhil Dec 08 2" xfId="1111"/>
    <cellStyle name="_Budget EB_Project  ( EPC )Profitability_Nov_Budhil V1" xfId="1112"/>
    <cellStyle name="_Budget EB_Project  ( EPC )Profitability_Nov_Budhil V1 2" xfId="1113"/>
    <cellStyle name="_Budget EB_Review Format (Nov)_Budhil V1" xfId="1114"/>
    <cellStyle name="_Budget EB_Review Format (Nov)_Budhil V1 2" xfId="1115"/>
    <cellStyle name="_Budget EB_Review Format_Nov 08_22122008_Final_0" xfId="1116"/>
    <cellStyle name="_Budget EB_Review Format_Nov 08_22122008_Final_0 2" xfId="1117"/>
    <cellStyle name="_Budget EB_Review Format_Nov 08_22122008_Final_0.1" xfId="1118"/>
    <cellStyle name="_Budget EB_Review Format_Nov 08_22122008_Final_0.1 2" xfId="1119"/>
    <cellStyle name="_Budget EB_Sheet1" xfId="1120"/>
    <cellStyle name="_Budget EB_Sheet1 2" xfId="1121"/>
    <cellStyle name="_Budgeted Balance sheet 2008-09-Babandh new" xfId="1122"/>
    <cellStyle name="_budgets BS for developing" xfId="1123"/>
    <cellStyle name="_BudgetVs. Actual 231204-1" xfId="1124"/>
    <cellStyle name="_BudgetVs. Actual 231204-1_RCAP Format" xfId="1125"/>
    <cellStyle name="_BudgetVs. Actual 231204-1_Rcap_Aug 09" xfId="1126"/>
    <cellStyle name="_BudgetVs. Actual 231204-1_Rcap_Jan 10_Reco_Revised_Feb 22 10" xfId="1127"/>
    <cellStyle name="_BudgetVs. Actual 231204-1_Rcap_July 09_Final" xfId="1128"/>
    <cellStyle name="_BudgetVs. Actual 231204-1_rsec" xfId="1129"/>
    <cellStyle name="_BudgetVs. Actual 301204-1" xfId="1130"/>
    <cellStyle name="_BudgetVs. Actual 301204-1_RCAP Format" xfId="1131"/>
    <cellStyle name="_BudgetVs. Actual 301204-1_Rcap_Aug 09" xfId="1132"/>
    <cellStyle name="_BudgetVs. Actual 301204-1_Rcap_Jan 10_Reco_Revised_Feb 22 10" xfId="1133"/>
    <cellStyle name="_BudgetVs. Actual 301204-1_Rcap_July 09_Final" xfId="1134"/>
    <cellStyle name="_BudgetVs. Actual 301204-1_rsec" xfId="1135"/>
    <cellStyle name="_Budhil_MIS_November" xfId="1136"/>
    <cellStyle name="_Buyers Credit details to accounts - 16.3.05" xfId="1137"/>
    <cellStyle name="_Buyers Credit details to accounts - 16.3.05_Deferred Tax Working_March-10_Final_Auditor" xfId="1138"/>
    <cellStyle name="_Buyers Credit details to accounts - 16.3.05_Deferred Tax Working_March-10_Final_Auditor 2" xfId="1139"/>
    <cellStyle name="_Buyers Credit details to accounts - 16.3.05_Projected P&amp;L 2012_RADPL" xfId="9486"/>
    <cellStyle name="_Buyers Credit details to accounts - 16.3.05_RCAP Format" xfId="1140"/>
    <cellStyle name="_Buyers Credit details to accounts - 16.3.05_Rcap_Aug 09" xfId="1141"/>
    <cellStyle name="_Buyers Credit details to accounts - 16.3.05_Rcap_Jan 10_Reco_Revised_Feb 22 10" xfId="1142"/>
    <cellStyle name="_Buyers Credit details to accounts - 16.3.05_Rcap_July 09_Final" xfId="1143"/>
    <cellStyle name="_Buyers Credit details to accounts - 16.3.05_rsec" xfId="1144"/>
    <cellStyle name="_Buyers Credit details to accounts - 16.3.05_Sasan Infrastructure 03-10" xfId="1145"/>
    <cellStyle name="_Buyers Credit details to accounts - 16.3.05_Sasan Infrastructure 03-10_Other-Advance TAx" xfId="1146"/>
    <cellStyle name="_Buyers Credit details to accounts - 16.3.05_TAX PROVISIONS" xfId="1147"/>
    <cellStyle name="_Buyers Credit details to accounts - 16.3.05_TAX PROVISIONS 2" xfId="1148"/>
    <cellStyle name="_C_Flow_Dec06" xfId="1149"/>
    <cellStyle name="_C_Flow_Dec06_RCAP Format" xfId="1150"/>
    <cellStyle name="_C_Flow_Dec06_Rcap_Aug 09" xfId="1151"/>
    <cellStyle name="_C_Flow_Dec06_Rcap_Jan 10_Reco_Revised_Feb 22 10" xfId="1152"/>
    <cellStyle name="_C_Flow_Dec06_Rcap_July 09_Final" xfId="1153"/>
    <cellStyle name="_C_Flow_Dec06_rsec" xfId="1154"/>
    <cellStyle name="_C_Flow_Sent to Auditors _20022007_Summary 1" xfId="1155"/>
    <cellStyle name="_C_Flow_Sent to Auditors _20022007_Summary 1_RCAP Format" xfId="1156"/>
    <cellStyle name="_C_Flow_Sent to Auditors _20022007_Summary 1_Rcap_Aug 09" xfId="1157"/>
    <cellStyle name="_C_Flow_Sent to Auditors _20022007_Summary 1_Rcap_Jan 10_Reco_Revised_Feb 22 10" xfId="1158"/>
    <cellStyle name="_C_Flow_Sent to Auditors _20022007_Summary 1_Rcap_July 09_Final" xfId="1159"/>
    <cellStyle name="_C_Flow_Sent to Auditors _20022007_Summary 1_rsec" xfId="1160"/>
    <cellStyle name="_CAPITALISATION DATA FOR 2004-05" xfId="1161"/>
    <cellStyle name="_CAPITALISATION DATA FOR 2004-05_RCAP Format" xfId="1162"/>
    <cellStyle name="_CAPITALISATION DATA FOR 2004-05_Rcap_Aug 09" xfId="1163"/>
    <cellStyle name="_CAPITALISATION DATA FOR 2004-05_Rcap_Jan 10_Reco_Revised_Feb 22 10" xfId="1164"/>
    <cellStyle name="_CAPITALISATION DATA FOR 2004-05_Rcap_July 09_Final" xfId="1165"/>
    <cellStyle name="_CAPITALISATION DATA FOR 2004-05_rsec" xfId="1166"/>
    <cellStyle name="_CASH FLOW 11-04-05" xfId="1167"/>
    <cellStyle name="_CASH FLOW 11-04-05_Deferred Tax Working_March-10_Final_Auditor" xfId="1168"/>
    <cellStyle name="_CASH FLOW 11-04-05_Deferred Tax Working_March-10_Final_Auditor 2" xfId="1169"/>
    <cellStyle name="_CASH FLOW 11-04-05_Projected P&amp;L 2012_RADPL" xfId="9487"/>
    <cellStyle name="_CASH FLOW 11-04-05_RCAP Format" xfId="1170"/>
    <cellStyle name="_CASH FLOW 11-04-05_Rcap_Aug 09" xfId="1171"/>
    <cellStyle name="_CASH FLOW 11-04-05_Rcap_Jan 10_Reco_Revised_Feb 22 10" xfId="1172"/>
    <cellStyle name="_CASH FLOW 11-04-05_Rcap_July 09_Final" xfId="1173"/>
    <cellStyle name="_CASH FLOW 11-04-05_rsec" xfId="1174"/>
    <cellStyle name="_CASH FLOW 11-04-05_Sasan Infrastructure 03-10" xfId="1175"/>
    <cellStyle name="_CASH FLOW 11-04-05_Sasan Infrastructure 03-10_Other-Advance TAx" xfId="1176"/>
    <cellStyle name="_CASH FLOW 11-04-05_TAX PROVISIONS" xfId="1177"/>
    <cellStyle name="_CASH FLOW 11-04-05_TAX PROVISIONS 2" xfId="1178"/>
    <cellStyle name="_CashflowRCTLRCSLRSSL" xfId="1179"/>
    <cellStyle name="_CashflowRCTLRCSLRSSL_RCAP Format" xfId="1180"/>
    <cellStyle name="_CashflowRCTLRCSLRSSL_Rcap_Aug 09" xfId="1181"/>
    <cellStyle name="_CashflowRCTLRCSLRSSL_Rcap_Jan 10_Reco_Revised_Feb 22 10" xfId="1182"/>
    <cellStyle name="_CashflowRCTLRCSLRSSL_Rcap_July 09_Final" xfId="1183"/>
    <cellStyle name="_CashflowRCTLRCSLRSSL_rsec" xfId="1184"/>
    <cellStyle name="_Categorywise Bids Pending_December 29, 2004" xfId="1185"/>
    <cellStyle name="_CF for developing" xfId="1186"/>
    <cellStyle name="_Circlewise Bids Pending_ 29 December 2004" xfId="1187"/>
    <cellStyle name="_Circlewise MTD and YTD EBITDA as on 04.11.2004" xfId="1188"/>
    <cellStyle name="_Circlewise MTD and YTD EBITDA as on 06.01.2005" xfId="1189"/>
    <cellStyle name="_Circlewise MTD and YTD EBITDA as on 13.01.2005" xfId="1190"/>
    <cellStyle name="_Circlewise MTD and YTD EBITDA as on 14.10.04" xfId="1191"/>
    <cellStyle name="_Circlewise MTD and YTD EBITDA as on 18.11.2004-new" xfId="1192"/>
    <cellStyle name="_Circlewise MTD and YTD EBITDA as on 20.01.2005" xfId="1193"/>
    <cellStyle name="_Circlewise MTD and YTD EBITDA as on 25.11.2004-ver 1.0" xfId="1194"/>
    <cellStyle name="_Circlewise MTD and YTD EBITDA as on 28.10.04" xfId="1195"/>
    <cellStyle name="_Circlewise MTD and YTD EBITDA as on 29.12.2004ver1" xfId="1196"/>
    <cellStyle name="_Circlewise MTD and YTD EBITDA as on 30.11.2004-version 1.0" xfId="1197"/>
    <cellStyle name="_Circlewise mtd ytd 311204" xfId="1198"/>
    <cellStyle name="_Circlewise mtd ytd 311204_RCAP Format" xfId="1199"/>
    <cellStyle name="_Circlewise mtd ytd 311204_Rcap_Aug 09" xfId="1200"/>
    <cellStyle name="_Circlewise mtd ytd 311204_Rcap_Jan 10_Reco_Revised_Feb 22 10" xfId="1201"/>
    <cellStyle name="_Circlewise mtd ytd 311204_Rcap_July 09_Final" xfId="1202"/>
    <cellStyle name="_Circlewise mtd ytd 311204_rsec" xfId="1203"/>
    <cellStyle name="_Circlewise Orders Pending_ 06 December 2004" xfId="1204"/>
    <cellStyle name="_COI - NM" xfId="1205"/>
    <cellStyle name="_COI - NM_RCAP Format" xfId="1206"/>
    <cellStyle name="_COI - NM_Rcap_Aug 09" xfId="1207"/>
    <cellStyle name="_COI - NM_Rcap_Jan 10_Reco_Revised_Feb 22 10" xfId="1208"/>
    <cellStyle name="_COI - NM_Rcap_July 09_Final" xfId="1209"/>
    <cellStyle name="_COI - NM_rsec" xfId="1210"/>
    <cellStyle name="_Collection Credit Report" xfId="1211"/>
    <cellStyle name="_Collection Credit Report_RCAP Format" xfId="1212"/>
    <cellStyle name="_Collection Credit Report_Rcap_Aug 09" xfId="1213"/>
    <cellStyle name="_Collection Credit Report_Rcap_Jan 10_Reco_Revised_Feb 22 10" xfId="1214"/>
    <cellStyle name="_Collection Credit Report_Rcap_July 09_Final" xfId="1215"/>
    <cellStyle name="_Collection Credit Report_rsec" xfId="1216"/>
    <cellStyle name="_Collection Report" xfId="1217"/>
    <cellStyle name="_Collection Report_RCAP Format" xfId="1218"/>
    <cellStyle name="_Collection Report_Rcap_Aug 09" xfId="1219"/>
    <cellStyle name="_Collection Report_Rcap_Jan 10_Reco_Revised_Feb 22 10" xfId="1220"/>
    <cellStyle name="_Collection Report_Rcap_July 09_Final" xfId="1221"/>
    <cellStyle name="_Collection Report_rsec" xfId="1222"/>
    <cellStyle name="_Computatation of Tax_Rinfra_AY 2009-10_demerger" xfId="9488"/>
    <cellStyle name="_Computation Of Income_SIYOM_AY0910" xfId="1223"/>
    <cellStyle name="_Consol-Balance Sheet of  operating Cos" xfId="1224"/>
    <cellStyle name="_Consol-Funds Flow - Operating Cos." xfId="1225"/>
    <cellStyle name="_consolidated BS for developing companies(company wise)" xfId="1226"/>
    <cellStyle name="_Consolidated Tax Audit Annexures-3CD-AY_07-08" xfId="1227"/>
    <cellStyle name="_Consolidated Tax Audit Annexures-3CD-AY_07-08 2" xfId="1228"/>
    <cellStyle name="_Consolidated Tax Audit Annexures-3CD-AY_07-08_Projected P&amp;L 2012_RADPL" xfId="9489"/>
    <cellStyle name="_Copy of Summary C flow  Operating(ALL)" xfId="1229"/>
    <cellStyle name="_Copy of TPWR" xfId="9490"/>
    <cellStyle name="_CP Wise Report" xfId="1230"/>
    <cellStyle name="_CP Wise Report_RCAP Format" xfId="1231"/>
    <cellStyle name="_CP Wise Report_Rcap_Aug 09" xfId="1232"/>
    <cellStyle name="_CP Wise Report_Rcap_Jan 10_Reco_Revised_Feb 22 10" xfId="1233"/>
    <cellStyle name="_CP Wise Report_Rcap_July 09_Final" xfId="1234"/>
    <cellStyle name="_CP Wise Report_rsec" xfId="1235"/>
    <cellStyle name="_Current Liabilites &amp; Provision" xfId="1236"/>
    <cellStyle name="_Customer Master" xfId="1237"/>
    <cellStyle name="_Customer Master_RCAP Format" xfId="1238"/>
    <cellStyle name="_Customer Master_Rcap_Aug 09" xfId="1239"/>
    <cellStyle name="_Customer Master_Rcap_Jan 10_Reco_Revised_Feb 22 10" xfId="1240"/>
    <cellStyle name="_Customer Master_Rcap_July 09_Final" xfId="1241"/>
    <cellStyle name="_Customer Master_rsec" xfId="1242"/>
    <cellStyle name="_customer_master" xfId="1243"/>
    <cellStyle name="_customer_master_Customer Master" xfId="1244"/>
    <cellStyle name="_customer_master_Customer Master_RCAP Format" xfId="1245"/>
    <cellStyle name="_customer_master_Customer Master_Rcap_Aug 09" xfId="1246"/>
    <cellStyle name="_customer_master_Customer Master_Rcap_Jan 10_Reco_Revised_Feb 22 10" xfId="1247"/>
    <cellStyle name="_customer_master_Customer Master_Rcap_July 09_Final" xfId="1248"/>
    <cellStyle name="_customer_master_Customer Master_rsec" xfId="1249"/>
    <cellStyle name="_customer_master_RCAP Format" xfId="1250"/>
    <cellStyle name="_customer_master_Rcap_Aug 09" xfId="1251"/>
    <cellStyle name="_customer_master_Rcap_Jan 10_Reco_Revised_Feb 22 10" xfId="1252"/>
    <cellStyle name="_customer_master_Rcap_July 09_Final" xfId="1253"/>
    <cellStyle name="_customer_master_rsec" xfId="1254"/>
    <cellStyle name="_Debtors 25.11.2004" xfId="1255"/>
    <cellStyle name="_Debtors 25.11.2004_RCAP Format" xfId="1256"/>
    <cellStyle name="_Debtors 25.11.2004_Rcap_Aug 09" xfId="1257"/>
    <cellStyle name="_Debtors 25.11.2004_Rcap_Jan 10_Reco_Revised_Feb 22 10" xfId="1258"/>
    <cellStyle name="_Debtors 25.11.2004_Rcap_July 09_Final" xfId="1259"/>
    <cellStyle name="_Debtors 25.11.2004_rsec" xfId="1260"/>
    <cellStyle name="_Debtors1612" xfId="1261"/>
    <cellStyle name="_Debtors1612_RCAP Format" xfId="1262"/>
    <cellStyle name="_Debtors1612_Rcap_Aug 09" xfId="1263"/>
    <cellStyle name="_Debtors1612_Rcap_Jan 10_Reco_Revised_Feb 22 10" xfId="1264"/>
    <cellStyle name="_Debtors1612_Rcap_July 09_Final" xfId="1265"/>
    <cellStyle name="_Debtors1612_rsec" xfId="1266"/>
    <cellStyle name="_Dec08 R Security Sent 7th Dec 08" xfId="1267"/>
    <cellStyle name="_Deposit &amp; Collection May 08" xfId="1268"/>
    <cellStyle name="_details RIC &amp; RCIL Consolidated financials" xfId="1269"/>
    <cellStyle name="_details RIC &amp; RCIL Consolidated financials_RCAP Format" xfId="1270"/>
    <cellStyle name="_details RIC &amp; RCIL Consolidated financials_Rcap_Aug 09" xfId="1271"/>
    <cellStyle name="_details RIC &amp; RCIL Consolidated financials_Rcap_Jan 10_Reco_Revised_Feb 22 10" xfId="1272"/>
    <cellStyle name="_details RIC &amp; RCIL Consolidated financials_Rcap_July 09_Final" xfId="1273"/>
    <cellStyle name="_details RIC &amp; RCIL Consolidated financials_rsec" xfId="1274"/>
    <cellStyle name="_Dev next qtr Forecast(July-'08)" xfId="1275"/>
    <cellStyle name="_Divisions - MIS ( Delhi 26thNov)" xfId="1276"/>
    <cellStyle name="_Draft Financials May-08" xfId="1277"/>
    <cellStyle name="_Draft Financials May-08_RCAP Format" xfId="1278"/>
    <cellStyle name="_Draft Financials May-08_Rcap_Aug 09" xfId="1279"/>
    <cellStyle name="_Draft Financials May-08_Rcap_Jan 10_Reco_Revised_Feb 22 10" xfId="1280"/>
    <cellStyle name="_Draft Financials May-08_Rcap_July 09_Final" xfId="1281"/>
    <cellStyle name="_Draft Financials May-08_RCL Reporting - June'09" xfId="1282"/>
    <cellStyle name="_Draft Financials May-08_RCL Reporting - June'09_RCAP Format" xfId="1283"/>
    <cellStyle name="_Draft Financials May-08_RCL Reporting - June'09_rsec" xfId="1284"/>
    <cellStyle name="_Draft Financials May-08_RLI" xfId="1285"/>
    <cellStyle name="_Draft Financials May-08_RLI_RCAP Format" xfId="1286"/>
    <cellStyle name="_Draft Financials May-08_RLI_rsec" xfId="1287"/>
    <cellStyle name="_Draft Financials May-08_RLIC Financial Dec08" xfId="1288"/>
    <cellStyle name="_Draft Financials May-08_RLIC Financial Dec08_April 2009 MIS" xfId="1289"/>
    <cellStyle name="_Draft Financials May-08_RLIC Financial Dec08_April 2009 MIS_RCAP Format" xfId="1290"/>
    <cellStyle name="_Draft Financials May-08_RLIC Financial Dec08_April 2009 MIS_Rcap_Aug 09" xfId="1291"/>
    <cellStyle name="_Draft Financials May-08_RLIC Financial Dec08_April 2009 MIS_Rcap_Jan 10_Reco_Revised_Feb 22 10" xfId="1292"/>
    <cellStyle name="_Draft Financials May-08_RLIC Financial Dec08_April 2009 MIS_Rcap_July 09_Final" xfId="1293"/>
    <cellStyle name="_Draft Financials May-08_RLIC Financial Dec08_April 2009 MIS_rsec" xfId="1294"/>
    <cellStyle name="_Draft Financials May-08_RLIC Financial Dec08_RCAP Format" xfId="1295"/>
    <cellStyle name="_Draft Financials May-08_RLIC Financial Dec08_RCS FINAL" xfId="1296"/>
    <cellStyle name="_Draft Financials May-08_RLIC Financial Dec08_RCS FINAL_RCAP Format" xfId="1297"/>
    <cellStyle name="_Draft Financials May-08_RLIC Financial Dec08_RCS FINAL_Rcap_Aug 09" xfId="1298"/>
    <cellStyle name="_Draft Financials May-08_RLIC Financial Dec08_RCS FINAL_Rcap_Jan 10_Reco_Revised_Feb 22 10" xfId="1299"/>
    <cellStyle name="_Draft Financials May-08_RLIC Financial Dec08_RCS FINAL_Rcap_July 09_Final" xfId="1300"/>
    <cellStyle name="_Draft Financials May-08_RLIC Financial Dec08_RCS FINAL_rsec" xfId="1301"/>
    <cellStyle name="_Draft Financials May-08_RLIC Financial Dec08_rsec" xfId="1302"/>
    <cellStyle name="_Draft Financials May-08_RLIC Financial Summary_Jan09(Provisional)" xfId="1303"/>
    <cellStyle name="_Draft Financials May-08_RLIC Financial Summary_Jan09(Provisional)_April 2009 MIS" xfId="1304"/>
    <cellStyle name="_Draft Financials May-08_RLIC Financial Summary_Jan09(Provisional)_April 2009 MIS_RCAP Format" xfId="1305"/>
    <cellStyle name="_Draft Financials May-08_RLIC Financial Summary_Jan09(Provisional)_April 2009 MIS_Rcap_Aug 09" xfId="1306"/>
    <cellStyle name="_Draft Financials May-08_RLIC Financial Summary_Jan09(Provisional)_April 2009 MIS_Rcap_Jan 10_Reco_Revised_Feb 22 10" xfId="1307"/>
    <cellStyle name="_Draft Financials May-08_RLIC Financial Summary_Jan09(Provisional)_April 2009 MIS_Rcap_July 09_Final" xfId="1308"/>
    <cellStyle name="_Draft Financials May-08_RLIC Financial Summary_Jan09(Provisional)_April 2009 MIS_rsec" xfId="1309"/>
    <cellStyle name="_Draft Financials May-08_RLIC Financial Summary_Jan09(Provisional)_RCAP Format" xfId="1310"/>
    <cellStyle name="_Draft Financials May-08_RLIC Financial Summary_Jan09(Provisional)_rsec" xfId="1311"/>
    <cellStyle name="_Draft Financials May-08_RLIC_Financial _YTD Nov'08" xfId="1312"/>
    <cellStyle name="_Draft Financials May-08_RLIC_Financial _YTD Nov'08_April 2009 MIS" xfId="1313"/>
    <cellStyle name="_Draft Financials May-08_RLIC_Financial _YTD Nov'08_April 2009 MIS_RCAP Format" xfId="1314"/>
    <cellStyle name="_Draft Financials May-08_RLIC_Financial _YTD Nov'08_April 2009 MIS_Rcap_Aug 09" xfId="1315"/>
    <cellStyle name="_Draft Financials May-08_RLIC_Financial _YTD Nov'08_April 2009 MIS_Rcap_Jan 10_Reco_Revised_Feb 22 10" xfId="1316"/>
    <cellStyle name="_Draft Financials May-08_RLIC_Financial _YTD Nov'08_April 2009 MIS_Rcap_July 09_Final" xfId="1317"/>
    <cellStyle name="_Draft Financials May-08_RLIC_Financial _YTD Nov'08_April 2009 MIS_rsec" xfId="1318"/>
    <cellStyle name="_Draft Financials May-08_RLIC_Financial _YTD Nov'08_RCAP Format" xfId="1319"/>
    <cellStyle name="_Draft Financials May-08_RLIC_Financial _YTD Nov'08_RCS FINAL" xfId="1320"/>
    <cellStyle name="_Draft Financials May-08_RLIC_Financial _YTD Nov'08_RCS FINAL_RCAP Format" xfId="1321"/>
    <cellStyle name="_Draft Financials May-08_RLIC_Financial _YTD Nov'08_RCS FINAL_Rcap_Aug 09" xfId="1322"/>
    <cellStyle name="_Draft Financials May-08_RLIC_Financial _YTD Nov'08_RCS FINAL_Rcap_Jan 10_Reco_Revised_Feb 22 10" xfId="1323"/>
    <cellStyle name="_Draft Financials May-08_RLIC_Financial _YTD Nov'08_RCS FINAL_Rcap_July 09_Final" xfId="1324"/>
    <cellStyle name="_Draft Financials May-08_RLIC_Financial _YTD Nov'08_RCS FINAL_rsec" xfId="1325"/>
    <cellStyle name="_Draft Financials May-08_RLIC_Financial _YTD Nov'08_rsec" xfId="1326"/>
    <cellStyle name="_Draft Financials May-08_RLIC-April MIS" xfId="1327"/>
    <cellStyle name="_Draft Financials May-08_RLIC-April MIS_RCAP Format" xfId="1328"/>
    <cellStyle name="_Draft Financials May-08_RLIC-April MIS_rsec" xfId="1329"/>
    <cellStyle name="_Draft Financials May-08_RLIC-MIS-October 2008" xfId="1330"/>
    <cellStyle name="_Draft Financials May-08_RLIC-MIS-October 2008_April 2009 MIS" xfId="1331"/>
    <cellStyle name="_Draft Financials May-08_RLIC-MIS-October 2008_April 2009 MIS_RCAP Format" xfId="1332"/>
    <cellStyle name="_Draft Financials May-08_RLIC-MIS-October 2008_April 2009 MIS_Rcap_Aug 09" xfId="1333"/>
    <cellStyle name="_Draft Financials May-08_RLIC-MIS-October 2008_April 2009 MIS_Rcap_Jan 10_Reco_Revised_Feb 22 10" xfId="1334"/>
    <cellStyle name="_Draft Financials May-08_RLIC-MIS-October 2008_April 2009 MIS_Rcap_July 09_Final" xfId="1335"/>
    <cellStyle name="_Draft Financials May-08_RLIC-MIS-October 2008_April 2009 MIS_rsec" xfId="1336"/>
    <cellStyle name="_Draft Financials May-08_RLIC-MIS-October 2008_RCAP Format" xfId="1337"/>
    <cellStyle name="_Draft Financials May-08_RLIC-MIS-October 2008_RCS FINAL" xfId="1338"/>
    <cellStyle name="_Draft Financials May-08_RLIC-MIS-October 2008_RCS FINAL_RCAP Format" xfId="1339"/>
    <cellStyle name="_Draft Financials May-08_RLIC-MIS-October 2008_RCS FINAL_Rcap_Aug 09" xfId="1340"/>
    <cellStyle name="_Draft Financials May-08_RLIC-MIS-October 2008_RCS FINAL_Rcap_Jan 10_Reco_Revised_Feb 22 10" xfId="1341"/>
    <cellStyle name="_Draft Financials May-08_RLIC-MIS-October 2008_RCS FINAL_Rcap_July 09_Final" xfId="1342"/>
    <cellStyle name="_Draft Financials May-08_RLIC-MIS-October 2008_RCS FINAL_rsec" xfId="1343"/>
    <cellStyle name="_Draft Financials May-08_RLIC-MIS-October 2008_rsec" xfId="1344"/>
    <cellStyle name="_Draft Financials May-08_rsec" xfId="1345"/>
    <cellStyle name="_DSTR ACCOUNTS march 10_Provision" xfId="9491"/>
    <cellStyle name="_EPC_KUMPP - BOP Drawdown schedule FY 09-10" xfId="4455"/>
    <cellStyle name="_Eq_Research Advisory Fees_Working" xfId="1346"/>
    <cellStyle name="_ET_STYLE_NoName_00_" xfId="4456"/>
    <cellStyle name="_FA REG RML 31.03.20091" xfId="1347"/>
    <cellStyle name="_FBT" xfId="1348"/>
    <cellStyle name="_FBT Final WorkingSIDDHESH" xfId="1349"/>
    <cellStyle name="_FBT Format 3rd quarter" xfId="9492"/>
    <cellStyle name="_FBT format Final Working" xfId="1350"/>
    <cellStyle name="_FBT format Final Working_Other-Advance TAx" xfId="1351"/>
    <cellStyle name="_FBT format Final Working_Sasan Infrastructure 03-10" xfId="1352"/>
    <cellStyle name="_FBT format Final Working_Sasan Infrastructure 03-10_Other-Advance TAx" xfId="1353"/>
    <cellStyle name="_FBT format Final Working_TAX PROVISIONS" xfId="1354"/>
    <cellStyle name="_FBT format Final Working_TAX PROVISIONS 2" xfId="1355"/>
    <cellStyle name="_FBT_Rel_AY08-09" xfId="1356"/>
    <cellStyle name="_FBT_Rel_AY08-09 2" xfId="1357"/>
    <cellStyle name="_FBT_Rel_AY08-09_Projected P&amp;L 2012_RADPL" xfId="9493"/>
    <cellStyle name="_FBT-16.03.06-31.03.06 break up incl" xfId="1358"/>
    <cellStyle name="_Financial Model _VIPL_July 2009" xfId="1359"/>
    <cellStyle name="_Financials_Sealinks_BWSL_WFSL_VBSL_v6" xfId="9494"/>
    <cellStyle name="_Fixed Assets - Transmission Companies acquisition details.Revised" xfId="9495"/>
    <cellStyle name="_FOR RS" xfId="1360"/>
    <cellStyle name="_FOR RS_RCAP Format" xfId="1361"/>
    <cellStyle name="_FOR RS_Rcap_Aug 09" xfId="1362"/>
    <cellStyle name="_FOR RS_Rcap_Jan 10_Reco_Revised_Feb 22 10" xfId="1363"/>
    <cellStyle name="_FOR RS_Rcap_July 09_Final" xfId="1364"/>
    <cellStyle name="_FOR RS_rsec" xfId="1365"/>
    <cellStyle name="_Forex Analysis    4" xfId="1366"/>
    <cellStyle name="_Forex Analysis    4_RCAP Format" xfId="1367"/>
    <cellStyle name="_Forex Analysis    4_Rcap_Aug 09" xfId="1368"/>
    <cellStyle name="_Forex Analysis    4_Rcap_Jan 10_Reco_Revised_Feb 22 10" xfId="1369"/>
    <cellStyle name="_Forex Analysis    4_Rcap_July 09_Final" xfId="1370"/>
    <cellStyle name="_Forex Analysis    4_rsec" xfId="1371"/>
    <cellStyle name="_FS311207-R" xfId="1372"/>
    <cellStyle name="_FS311207-R_RCAP Format" xfId="1373"/>
    <cellStyle name="_FS311207-R_Rcap_Aug 09" xfId="1374"/>
    <cellStyle name="_FS311207-R_Rcap_Jan 10_Reco_Revised_Feb 22 10" xfId="1375"/>
    <cellStyle name="_FS311207-R_Rcap_July 09_Final" xfId="1376"/>
    <cellStyle name="_FS311207-R_RCL Reporting - June'09" xfId="1377"/>
    <cellStyle name="_FS311207-R_RCL Reporting - June'09_RCAP Format" xfId="1378"/>
    <cellStyle name="_FS311207-R_RCL Reporting - June'09_rsec" xfId="1379"/>
    <cellStyle name="_FS311207-R_RLI" xfId="1380"/>
    <cellStyle name="_FS311207-R_RLI_RCAP Format" xfId="1381"/>
    <cellStyle name="_FS311207-R_RLI_rsec" xfId="1382"/>
    <cellStyle name="_FS311207-R_RLIC Financial Dec08" xfId="1383"/>
    <cellStyle name="_FS311207-R_RLIC Financial Dec08_April 2009 MIS" xfId="1384"/>
    <cellStyle name="_FS311207-R_RLIC Financial Dec08_April 2009 MIS_RCAP Format" xfId="1385"/>
    <cellStyle name="_FS311207-R_RLIC Financial Dec08_April 2009 MIS_Rcap_Aug 09" xfId="1386"/>
    <cellStyle name="_FS311207-R_RLIC Financial Dec08_April 2009 MIS_Rcap_Jan 10_Reco_Revised_Feb 22 10" xfId="1387"/>
    <cellStyle name="_FS311207-R_RLIC Financial Dec08_April 2009 MIS_Rcap_July 09_Final" xfId="1388"/>
    <cellStyle name="_FS311207-R_RLIC Financial Dec08_April 2009 MIS_rsec" xfId="1389"/>
    <cellStyle name="_FS311207-R_RLIC Financial Dec08_RCAP Format" xfId="1390"/>
    <cellStyle name="_FS311207-R_RLIC Financial Dec08_RCS FINAL" xfId="1391"/>
    <cellStyle name="_FS311207-R_RLIC Financial Dec08_RCS FINAL_RCAP Format" xfId="1392"/>
    <cellStyle name="_FS311207-R_RLIC Financial Dec08_RCS FINAL_Rcap_Aug 09" xfId="1393"/>
    <cellStyle name="_FS311207-R_RLIC Financial Dec08_RCS FINAL_Rcap_Jan 10_Reco_Revised_Feb 22 10" xfId="1394"/>
    <cellStyle name="_FS311207-R_RLIC Financial Dec08_RCS FINAL_Rcap_July 09_Final" xfId="1395"/>
    <cellStyle name="_FS311207-R_RLIC Financial Dec08_RCS FINAL_rsec" xfId="1396"/>
    <cellStyle name="_FS311207-R_RLIC Financial Dec08_rsec" xfId="1397"/>
    <cellStyle name="_FS311207-R_RLIC Financial Summary_Jan09(Provisional)" xfId="1398"/>
    <cellStyle name="_FS311207-R_RLIC Financial Summary_Jan09(Provisional)_April 2009 MIS" xfId="1399"/>
    <cellStyle name="_FS311207-R_RLIC Financial Summary_Jan09(Provisional)_April 2009 MIS_RCAP Format" xfId="1400"/>
    <cellStyle name="_FS311207-R_RLIC Financial Summary_Jan09(Provisional)_April 2009 MIS_Rcap_Aug 09" xfId="1401"/>
    <cellStyle name="_FS311207-R_RLIC Financial Summary_Jan09(Provisional)_April 2009 MIS_Rcap_Jan 10_Reco_Revised_Feb 22 10" xfId="1402"/>
    <cellStyle name="_FS311207-R_RLIC Financial Summary_Jan09(Provisional)_April 2009 MIS_Rcap_July 09_Final" xfId="1403"/>
    <cellStyle name="_FS311207-R_RLIC Financial Summary_Jan09(Provisional)_April 2009 MIS_rsec" xfId="1404"/>
    <cellStyle name="_FS311207-R_RLIC Financial Summary_Jan09(Provisional)_RCAP Format" xfId="1405"/>
    <cellStyle name="_FS311207-R_RLIC Financial Summary_Jan09(Provisional)_rsec" xfId="1406"/>
    <cellStyle name="_FS311207-R_RLIC_Financial _YTD Nov'08" xfId="1407"/>
    <cellStyle name="_FS311207-R_RLIC_Financial _YTD Nov'08_April 2009 MIS" xfId="1408"/>
    <cellStyle name="_FS311207-R_RLIC_Financial _YTD Nov'08_April 2009 MIS_RCAP Format" xfId="1409"/>
    <cellStyle name="_FS311207-R_RLIC_Financial _YTD Nov'08_April 2009 MIS_Rcap_Aug 09" xfId="1410"/>
    <cellStyle name="_FS311207-R_RLIC_Financial _YTD Nov'08_April 2009 MIS_Rcap_Jan 10_Reco_Revised_Feb 22 10" xfId="1411"/>
    <cellStyle name="_FS311207-R_RLIC_Financial _YTD Nov'08_April 2009 MIS_Rcap_July 09_Final" xfId="1412"/>
    <cellStyle name="_FS311207-R_RLIC_Financial _YTD Nov'08_April 2009 MIS_rsec" xfId="1413"/>
    <cellStyle name="_FS311207-R_RLIC_Financial _YTD Nov'08_RCAP Format" xfId="1414"/>
    <cellStyle name="_FS311207-R_RLIC_Financial _YTD Nov'08_RCS FINAL" xfId="1415"/>
    <cellStyle name="_FS311207-R_RLIC_Financial _YTD Nov'08_RCS FINAL_RCAP Format" xfId="1416"/>
    <cellStyle name="_FS311207-R_RLIC_Financial _YTD Nov'08_RCS FINAL_Rcap_Aug 09" xfId="1417"/>
    <cellStyle name="_FS311207-R_RLIC_Financial _YTD Nov'08_RCS FINAL_Rcap_Jan 10_Reco_Revised_Feb 22 10" xfId="1418"/>
    <cellStyle name="_FS311207-R_RLIC_Financial _YTD Nov'08_RCS FINAL_Rcap_July 09_Final" xfId="1419"/>
    <cellStyle name="_FS311207-R_RLIC_Financial _YTD Nov'08_RCS FINAL_rsec" xfId="1420"/>
    <cellStyle name="_FS311207-R_RLIC_Financial _YTD Nov'08_rsec" xfId="1421"/>
    <cellStyle name="_FS311207-R_RLIC-April MIS" xfId="1422"/>
    <cellStyle name="_FS311207-R_RLIC-April MIS_RCAP Format" xfId="1423"/>
    <cellStyle name="_FS311207-R_RLIC-April MIS_rsec" xfId="1424"/>
    <cellStyle name="_FS311207-R_RLIC-MIS-October 2008" xfId="1425"/>
    <cellStyle name="_FS311207-R_RLIC-MIS-October 2008_April 2009 MIS" xfId="1426"/>
    <cellStyle name="_FS311207-R_RLIC-MIS-October 2008_April 2009 MIS_RCAP Format" xfId="1427"/>
    <cellStyle name="_FS311207-R_RLIC-MIS-October 2008_April 2009 MIS_Rcap_Aug 09" xfId="1428"/>
    <cellStyle name="_FS311207-R_RLIC-MIS-October 2008_April 2009 MIS_Rcap_Jan 10_Reco_Revised_Feb 22 10" xfId="1429"/>
    <cellStyle name="_FS311207-R_RLIC-MIS-October 2008_April 2009 MIS_Rcap_July 09_Final" xfId="1430"/>
    <cellStyle name="_FS311207-R_RLIC-MIS-October 2008_April 2009 MIS_rsec" xfId="1431"/>
    <cellStyle name="_FS311207-R_RLIC-MIS-October 2008_RCAP Format" xfId="1432"/>
    <cellStyle name="_FS311207-R_RLIC-MIS-October 2008_RCS FINAL" xfId="1433"/>
    <cellStyle name="_FS311207-R_RLIC-MIS-October 2008_RCS FINAL_RCAP Format" xfId="1434"/>
    <cellStyle name="_FS311207-R_RLIC-MIS-October 2008_RCS FINAL_Rcap_Aug 09" xfId="1435"/>
    <cellStyle name="_FS311207-R_RLIC-MIS-October 2008_RCS FINAL_Rcap_Jan 10_Reco_Revised_Feb 22 10" xfId="1436"/>
    <cellStyle name="_FS311207-R_RLIC-MIS-October 2008_RCS FINAL_Rcap_July 09_Final" xfId="1437"/>
    <cellStyle name="_FS311207-R_RLIC-MIS-October 2008_RCS FINAL_rsec" xfId="1438"/>
    <cellStyle name="_FS311207-R_RLIC-MIS-October 2008_rsec" xfId="1439"/>
    <cellStyle name="_FS311207-R_rsec" xfId="1440"/>
    <cellStyle name="_Goa and Samalkot" xfId="9496"/>
    <cellStyle name="_Group Report Nov 06" xfId="1441"/>
    <cellStyle name="_Group Report Nov 06_RCAP Format" xfId="1442"/>
    <cellStyle name="_Group Report Nov 06_Rcap_Aug 09" xfId="1443"/>
    <cellStyle name="_Group Report Nov 06_Rcap_Jan 10_Reco_Revised_Feb 22 10" xfId="1444"/>
    <cellStyle name="_Group Report Nov 06_Rcap_July 09_Final" xfId="1445"/>
    <cellStyle name="_Group Report Nov 06_RCL Reporting - June'09" xfId="1446"/>
    <cellStyle name="_Group Report Nov 06_RCL Reporting - June'09_RCAP Format" xfId="1447"/>
    <cellStyle name="_Group Report Nov 06_RCL Reporting - June'09_rsec" xfId="1448"/>
    <cellStyle name="_Group Report Nov 06_RLI" xfId="1449"/>
    <cellStyle name="_Group Report Nov 06_RLI_RCAP Format" xfId="1450"/>
    <cellStyle name="_Group Report Nov 06_RLI_rsec" xfId="1451"/>
    <cellStyle name="_Group Report Nov 06_RLIC Financial Dec08" xfId="1452"/>
    <cellStyle name="_Group Report Nov 06_RLIC Financial Dec08_April 2009 MIS" xfId="1453"/>
    <cellStyle name="_Group Report Nov 06_RLIC Financial Dec08_April 2009 MIS_RCAP Format" xfId="1454"/>
    <cellStyle name="_Group Report Nov 06_RLIC Financial Dec08_April 2009 MIS_Rcap_Aug 09" xfId="1455"/>
    <cellStyle name="_Group Report Nov 06_RLIC Financial Dec08_April 2009 MIS_Rcap_Jan 10_Reco_Revised_Feb 22 10" xfId="1456"/>
    <cellStyle name="_Group Report Nov 06_RLIC Financial Dec08_April 2009 MIS_Rcap_July 09_Final" xfId="1457"/>
    <cellStyle name="_Group Report Nov 06_RLIC Financial Dec08_April 2009 MIS_rsec" xfId="1458"/>
    <cellStyle name="_Group Report Nov 06_RLIC Financial Dec08_RCAP Format" xfId="1459"/>
    <cellStyle name="_Group Report Nov 06_RLIC Financial Dec08_RCS FINAL" xfId="1460"/>
    <cellStyle name="_Group Report Nov 06_RLIC Financial Dec08_RCS FINAL_RCAP Format" xfId="1461"/>
    <cellStyle name="_Group Report Nov 06_RLIC Financial Dec08_RCS FINAL_Rcap_Aug 09" xfId="1462"/>
    <cellStyle name="_Group Report Nov 06_RLIC Financial Dec08_RCS FINAL_Rcap_Jan 10_Reco_Revised_Feb 22 10" xfId="1463"/>
    <cellStyle name="_Group Report Nov 06_RLIC Financial Dec08_RCS FINAL_Rcap_July 09_Final" xfId="1464"/>
    <cellStyle name="_Group Report Nov 06_RLIC Financial Dec08_RCS FINAL_rsec" xfId="1465"/>
    <cellStyle name="_Group Report Nov 06_RLIC Financial Dec08_rsec" xfId="1466"/>
    <cellStyle name="_Group Report Nov 06_RLIC Financial Summary_Jan09(Provisional)" xfId="1467"/>
    <cellStyle name="_Group Report Nov 06_RLIC Financial Summary_Jan09(Provisional)_April 2009 MIS" xfId="1468"/>
    <cellStyle name="_Group Report Nov 06_RLIC Financial Summary_Jan09(Provisional)_April 2009 MIS_RCAP Format" xfId="1469"/>
    <cellStyle name="_Group Report Nov 06_RLIC Financial Summary_Jan09(Provisional)_April 2009 MIS_Rcap_Aug 09" xfId="1470"/>
    <cellStyle name="_Group Report Nov 06_RLIC Financial Summary_Jan09(Provisional)_April 2009 MIS_Rcap_Jan 10_Reco_Revised_Feb 22 10" xfId="1471"/>
    <cellStyle name="_Group Report Nov 06_RLIC Financial Summary_Jan09(Provisional)_April 2009 MIS_Rcap_July 09_Final" xfId="1472"/>
    <cellStyle name="_Group Report Nov 06_RLIC Financial Summary_Jan09(Provisional)_April 2009 MIS_rsec" xfId="1473"/>
    <cellStyle name="_Group Report Nov 06_RLIC Financial Summary_Jan09(Provisional)_RCAP Format" xfId="1474"/>
    <cellStyle name="_Group Report Nov 06_RLIC Financial Summary_Jan09(Provisional)_rsec" xfId="1475"/>
    <cellStyle name="_Group Report Nov 06_RLIC_Financial _YTD Nov'08" xfId="1476"/>
    <cellStyle name="_Group Report Nov 06_RLIC_Financial _YTD Nov'08_April 2009 MIS" xfId="1477"/>
    <cellStyle name="_Group Report Nov 06_RLIC_Financial _YTD Nov'08_April 2009 MIS_RCAP Format" xfId="1478"/>
    <cellStyle name="_Group Report Nov 06_RLIC_Financial _YTD Nov'08_April 2009 MIS_Rcap_Aug 09" xfId="1479"/>
    <cellStyle name="_Group Report Nov 06_RLIC_Financial _YTD Nov'08_April 2009 MIS_Rcap_Jan 10_Reco_Revised_Feb 22 10" xfId="1480"/>
    <cellStyle name="_Group Report Nov 06_RLIC_Financial _YTD Nov'08_April 2009 MIS_Rcap_July 09_Final" xfId="1481"/>
    <cellStyle name="_Group Report Nov 06_RLIC_Financial _YTD Nov'08_April 2009 MIS_rsec" xfId="1482"/>
    <cellStyle name="_Group Report Nov 06_RLIC_Financial _YTD Nov'08_RCAP Format" xfId="1483"/>
    <cellStyle name="_Group Report Nov 06_RLIC_Financial _YTD Nov'08_RCS FINAL" xfId="1484"/>
    <cellStyle name="_Group Report Nov 06_RLIC_Financial _YTD Nov'08_RCS FINAL_RCAP Format" xfId="1485"/>
    <cellStyle name="_Group Report Nov 06_RLIC_Financial _YTD Nov'08_RCS FINAL_Rcap_Aug 09" xfId="1486"/>
    <cellStyle name="_Group Report Nov 06_RLIC_Financial _YTD Nov'08_RCS FINAL_Rcap_Jan 10_Reco_Revised_Feb 22 10" xfId="1487"/>
    <cellStyle name="_Group Report Nov 06_RLIC_Financial _YTD Nov'08_RCS FINAL_Rcap_July 09_Final" xfId="1488"/>
    <cellStyle name="_Group Report Nov 06_RLIC_Financial _YTD Nov'08_RCS FINAL_rsec" xfId="1489"/>
    <cellStyle name="_Group Report Nov 06_RLIC_Financial _YTD Nov'08_rsec" xfId="1490"/>
    <cellStyle name="_Group Report Nov 06_RLIC-April MIS" xfId="1491"/>
    <cellStyle name="_Group Report Nov 06_RLIC-April MIS_RCAP Format" xfId="1492"/>
    <cellStyle name="_Group Report Nov 06_RLIC-April MIS_rsec" xfId="1493"/>
    <cellStyle name="_Group Report Nov 06_RLIC-MIS-October 2008" xfId="1494"/>
    <cellStyle name="_Group Report Nov 06_RLIC-MIS-October 2008_April 2009 MIS" xfId="1495"/>
    <cellStyle name="_Group Report Nov 06_RLIC-MIS-October 2008_April 2009 MIS_RCAP Format" xfId="1496"/>
    <cellStyle name="_Group Report Nov 06_RLIC-MIS-October 2008_April 2009 MIS_Rcap_Aug 09" xfId="1497"/>
    <cellStyle name="_Group Report Nov 06_RLIC-MIS-October 2008_April 2009 MIS_Rcap_Jan 10_Reco_Revised_Feb 22 10" xfId="1498"/>
    <cellStyle name="_Group Report Nov 06_RLIC-MIS-October 2008_April 2009 MIS_Rcap_July 09_Final" xfId="1499"/>
    <cellStyle name="_Group Report Nov 06_RLIC-MIS-October 2008_April 2009 MIS_rsec" xfId="1500"/>
    <cellStyle name="_Group Report Nov 06_RLIC-MIS-October 2008_RCAP Format" xfId="1501"/>
    <cellStyle name="_Group Report Nov 06_RLIC-MIS-October 2008_RCS FINAL" xfId="1502"/>
    <cellStyle name="_Group Report Nov 06_RLIC-MIS-October 2008_RCS FINAL_RCAP Format" xfId="1503"/>
    <cellStyle name="_Group Report Nov 06_RLIC-MIS-October 2008_RCS FINAL_Rcap_Aug 09" xfId="1504"/>
    <cellStyle name="_Group Report Nov 06_RLIC-MIS-October 2008_RCS FINAL_Rcap_Jan 10_Reco_Revised_Feb 22 10" xfId="1505"/>
    <cellStyle name="_Group Report Nov 06_RLIC-MIS-October 2008_RCS FINAL_Rcap_July 09_Final" xfId="1506"/>
    <cellStyle name="_Group Report Nov 06_RLIC-MIS-October 2008_RCS FINAL_rsec" xfId="1507"/>
    <cellStyle name="_Group Report Nov 06_RLIC-MIS-October 2008_rsec" xfId="1508"/>
    <cellStyle name="_Group Report Nov 06_rsec" xfId="1509"/>
    <cellStyle name="_Group report sep06" xfId="1510"/>
    <cellStyle name="_Group report sep06_RCAP Format" xfId="1511"/>
    <cellStyle name="_Group report sep06_Rcap_Aug 09" xfId="1512"/>
    <cellStyle name="_Group report sep06_Rcap_Jan 10_Reco_Revised_Feb 22 10" xfId="1513"/>
    <cellStyle name="_Group report sep06_Rcap_July 09_Final" xfId="1514"/>
    <cellStyle name="_Group report sep06_RCL Reporting - June'09" xfId="1515"/>
    <cellStyle name="_Group report sep06_RCL Reporting - June'09_RCAP Format" xfId="1516"/>
    <cellStyle name="_Group report sep06_RCL Reporting - June'09_rsec" xfId="1517"/>
    <cellStyle name="_Group report sep06_RLI" xfId="1518"/>
    <cellStyle name="_Group report sep06_RLI_RCAP Format" xfId="1519"/>
    <cellStyle name="_Group report sep06_RLI_rsec" xfId="1520"/>
    <cellStyle name="_Group report sep06_RLIC Financial Dec08" xfId="1521"/>
    <cellStyle name="_Group report sep06_RLIC Financial Dec08_April 2009 MIS" xfId="1522"/>
    <cellStyle name="_Group report sep06_RLIC Financial Dec08_April 2009 MIS_RCAP Format" xfId="1523"/>
    <cellStyle name="_Group report sep06_RLIC Financial Dec08_April 2009 MIS_Rcap_Aug 09" xfId="1524"/>
    <cellStyle name="_Group report sep06_RLIC Financial Dec08_April 2009 MIS_Rcap_Jan 10_Reco_Revised_Feb 22 10" xfId="1525"/>
    <cellStyle name="_Group report sep06_RLIC Financial Dec08_April 2009 MIS_Rcap_July 09_Final" xfId="1526"/>
    <cellStyle name="_Group report sep06_RLIC Financial Dec08_April 2009 MIS_rsec" xfId="1527"/>
    <cellStyle name="_Group report sep06_RLIC Financial Dec08_RCAP Format" xfId="1528"/>
    <cellStyle name="_Group report sep06_RLIC Financial Dec08_RCS FINAL" xfId="1529"/>
    <cellStyle name="_Group report sep06_RLIC Financial Dec08_RCS FINAL_RCAP Format" xfId="1530"/>
    <cellStyle name="_Group report sep06_RLIC Financial Dec08_RCS FINAL_Rcap_Aug 09" xfId="1531"/>
    <cellStyle name="_Group report sep06_RLIC Financial Dec08_RCS FINAL_Rcap_Jan 10_Reco_Revised_Feb 22 10" xfId="1532"/>
    <cellStyle name="_Group report sep06_RLIC Financial Dec08_RCS FINAL_Rcap_July 09_Final" xfId="1533"/>
    <cellStyle name="_Group report sep06_RLIC Financial Dec08_RCS FINAL_rsec" xfId="1534"/>
    <cellStyle name="_Group report sep06_RLIC Financial Dec08_rsec" xfId="1535"/>
    <cellStyle name="_Group report sep06_RLIC Financial Summary_Jan09(Provisional)" xfId="1536"/>
    <cellStyle name="_Group report sep06_RLIC Financial Summary_Jan09(Provisional)_April 2009 MIS" xfId="1537"/>
    <cellStyle name="_Group report sep06_RLIC Financial Summary_Jan09(Provisional)_April 2009 MIS_RCAP Format" xfId="1538"/>
    <cellStyle name="_Group report sep06_RLIC Financial Summary_Jan09(Provisional)_April 2009 MIS_Rcap_Aug 09" xfId="1539"/>
    <cellStyle name="_Group report sep06_RLIC Financial Summary_Jan09(Provisional)_April 2009 MIS_Rcap_Jan 10_Reco_Revised_Feb 22 10" xfId="1540"/>
    <cellStyle name="_Group report sep06_RLIC Financial Summary_Jan09(Provisional)_April 2009 MIS_Rcap_July 09_Final" xfId="1541"/>
    <cellStyle name="_Group report sep06_RLIC Financial Summary_Jan09(Provisional)_April 2009 MIS_rsec" xfId="1542"/>
    <cellStyle name="_Group report sep06_RLIC Financial Summary_Jan09(Provisional)_RCAP Format" xfId="1543"/>
    <cellStyle name="_Group report sep06_RLIC Financial Summary_Jan09(Provisional)_rsec" xfId="1544"/>
    <cellStyle name="_Group report sep06_RLIC_Financial _YTD Nov'08" xfId="1545"/>
    <cellStyle name="_Group report sep06_RLIC_Financial _YTD Nov'08_April 2009 MIS" xfId="1546"/>
    <cellStyle name="_Group report sep06_RLIC_Financial _YTD Nov'08_April 2009 MIS_RCAP Format" xfId="1547"/>
    <cellStyle name="_Group report sep06_RLIC_Financial _YTD Nov'08_April 2009 MIS_Rcap_Aug 09" xfId="1548"/>
    <cellStyle name="_Group report sep06_RLIC_Financial _YTD Nov'08_April 2009 MIS_Rcap_Jan 10_Reco_Revised_Feb 22 10" xfId="1549"/>
    <cellStyle name="_Group report sep06_RLIC_Financial _YTD Nov'08_April 2009 MIS_Rcap_July 09_Final" xfId="1550"/>
    <cellStyle name="_Group report sep06_RLIC_Financial _YTD Nov'08_April 2009 MIS_rsec" xfId="1551"/>
    <cellStyle name="_Group report sep06_RLIC_Financial _YTD Nov'08_RCAP Format" xfId="1552"/>
    <cellStyle name="_Group report sep06_RLIC_Financial _YTD Nov'08_RCS FINAL" xfId="1553"/>
    <cellStyle name="_Group report sep06_RLIC_Financial _YTD Nov'08_RCS FINAL_RCAP Format" xfId="1554"/>
    <cellStyle name="_Group report sep06_RLIC_Financial _YTD Nov'08_RCS FINAL_Rcap_Aug 09" xfId="1555"/>
    <cellStyle name="_Group report sep06_RLIC_Financial _YTD Nov'08_RCS FINAL_Rcap_Jan 10_Reco_Revised_Feb 22 10" xfId="1556"/>
    <cellStyle name="_Group report sep06_RLIC_Financial _YTD Nov'08_RCS FINAL_Rcap_July 09_Final" xfId="1557"/>
    <cellStyle name="_Group report sep06_RLIC_Financial _YTD Nov'08_RCS FINAL_rsec" xfId="1558"/>
    <cellStyle name="_Group report sep06_RLIC_Financial _YTD Nov'08_rsec" xfId="1559"/>
    <cellStyle name="_Group report sep06_RLIC-April MIS" xfId="1560"/>
    <cellStyle name="_Group report sep06_RLIC-April MIS_RCAP Format" xfId="1561"/>
    <cellStyle name="_Group report sep06_RLIC-April MIS_rsec" xfId="1562"/>
    <cellStyle name="_Group report sep06_RLIC-MIS-October 2008" xfId="1563"/>
    <cellStyle name="_Group report sep06_RLIC-MIS-October 2008_April 2009 MIS" xfId="1564"/>
    <cellStyle name="_Group report sep06_RLIC-MIS-October 2008_April 2009 MIS_RCAP Format" xfId="1565"/>
    <cellStyle name="_Group report sep06_RLIC-MIS-October 2008_April 2009 MIS_Rcap_Aug 09" xfId="1566"/>
    <cellStyle name="_Group report sep06_RLIC-MIS-October 2008_April 2009 MIS_Rcap_Jan 10_Reco_Revised_Feb 22 10" xfId="1567"/>
    <cellStyle name="_Group report sep06_RLIC-MIS-October 2008_April 2009 MIS_Rcap_July 09_Final" xfId="1568"/>
    <cellStyle name="_Group report sep06_RLIC-MIS-October 2008_April 2009 MIS_rsec" xfId="1569"/>
    <cellStyle name="_Group report sep06_RLIC-MIS-October 2008_RCAP Format" xfId="1570"/>
    <cellStyle name="_Group report sep06_RLIC-MIS-October 2008_RCS FINAL" xfId="1571"/>
    <cellStyle name="_Group report sep06_RLIC-MIS-October 2008_RCS FINAL_RCAP Format" xfId="1572"/>
    <cellStyle name="_Group report sep06_RLIC-MIS-October 2008_RCS FINAL_Rcap_Aug 09" xfId="1573"/>
    <cellStyle name="_Group report sep06_RLIC-MIS-October 2008_RCS FINAL_Rcap_Jan 10_Reco_Revised_Feb 22 10" xfId="1574"/>
    <cellStyle name="_Group report sep06_RLIC-MIS-October 2008_RCS FINAL_Rcap_July 09_Final" xfId="1575"/>
    <cellStyle name="_Group report sep06_RLIC-MIS-October 2008_RCS FINAL_rsec" xfId="1576"/>
    <cellStyle name="_Group report sep06_RLIC-MIS-October 2008_rsec" xfId="1577"/>
    <cellStyle name="_Group report sep06_rsec" xfId="1578"/>
    <cellStyle name="_Group Valuation for June 2007" xfId="1579"/>
    <cellStyle name="_Group Valuation for June 2007_RCAP Format" xfId="1580"/>
    <cellStyle name="_Group Valuation for June 2007_Rcap_Aug 09" xfId="1581"/>
    <cellStyle name="_Group Valuation for June 2007_Rcap_Jan 10_Reco_Revised_Feb 22 10" xfId="1582"/>
    <cellStyle name="_Group Valuation for June 2007_Rcap_July 09_Final" xfId="1583"/>
    <cellStyle name="_Group Valuation for June 2007_RCL Reporting - June'09" xfId="1584"/>
    <cellStyle name="_Group Valuation for June 2007_RCL Reporting - June'09_RCAP Format" xfId="1585"/>
    <cellStyle name="_Group Valuation for June 2007_RCL Reporting - June'09_rsec" xfId="1586"/>
    <cellStyle name="_Group Valuation for June 2007_RLI" xfId="1587"/>
    <cellStyle name="_Group Valuation for June 2007_RLI_RCAP Format" xfId="1588"/>
    <cellStyle name="_Group Valuation for June 2007_RLI_rsec" xfId="1589"/>
    <cellStyle name="_Group Valuation for June 2007_RLIC Financial Dec08" xfId="1590"/>
    <cellStyle name="_Group Valuation for June 2007_RLIC Financial Dec08_April 2009 MIS" xfId="1591"/>
    <cellStyle name="_Group Valuation for June 2007_RLIC Financial Dec08_April 2009 MIS_RCAP Format" xfId="1592"/>
    <cellStyle name="_Group Valuation for June 2007_RLIC Financial Dec08_April 2009 MIS_Rcap_Aug 09" xfId="1593"/>
    <cellStyle name="_Group Valuation for June 2007_RLIC Financial Dec08_April 2009 MIS_Rcap_Jan 10_Reco_Revised_Feb 22 10" xfId="1594"/>
    <cellStyle name="_Group Valuation for June 2007_RLIC Financial Dec08_April 2009 MIS_Rcap_July 09_Final" xfId="1595"/>
    <cellStyle name="_Group Valuation for June 2007_RLIC Financial Dec08_April 2009 MIS_rsec" xfId="1596"/>
    <cellStyle name="_Group Valuation for June 2007_RLIC Financial Dec08_RCAP Format" xfId="1597"/>
    <cellStyle name="_Group Valuation for June 2007_RLIC Financial Dec08_RCS FINAL" xfId="1598"/>
    <cellStyle name="_Group Valuation for June 2007_RLIC Financial Dec08_RCS FINAL_RCAP Format" xfId="1599"/>
    <cellStyle name="_Group Valuation for June 2007_RLIC Financial Dec08_RCS FINAL_Rcap_Aug 09" xfId="1600"/>
    <cellStyle name="_Group Valuation for June 2007_RLIC Financial Dec08_RCS FINAL_Rcap_Jan 10_Reco_Revised_Feb 22 10" xfId="1601"/>
    <cellStyle name="_Group Valuation for June 2007_RLIC Financial Dec08_RCS FINAL_Rcap_July 09_Final" xfId="1602"/>
    <cellStyle name="_Group Valuation for June 2007_RLIC Financial Dec08_RCS FINAL_rsec" xfId="1603"/>
    <cellStyle name="_Group Valuation for June 2007_RLIC Financial Dec08_rsec" xfId="1604"/>
    <cellStyle name="_Group Valuation for June 2007_RLIC Financial Summary_Jan09(Provisional)" xfId="1605"/>
    <cellStyle name="_Group Valuation for June 2007_RLIC Financial Summary_Jan09(Provisional)_April 2009 MIS" xfId="1606"/>
    <cellStyle name="_Group Valuation for June 2007_RLIC Financial Summary_Jan09(Provisional)_April 2009 MIS_RCAP Format" xfId="1607"/>
    <cellStyle name="_Group Valuation for June 2007_RLIC Financial Summary_Jan09(Provisional)_April 2009 MIS_Rcap_Aug 09" xfId="1608"/>
    <cellStyle name="_Group Valuation for June 2007_RLIC Financial Summary_Jan09(Provisional)_April 2009 MIS_Rcap_Jan 10_Reco_Revised_Feb 22 10" xfId="1609"/>
    <cellStyle name="_Group Valuation for June 2007_RLIC Financial Summary_Jan09(Provisional)_April 2009 MIS_Rcap_July 09_Final" xfId="1610"/>
    <cellStyle name="_Group Valuation for June 2007_RLIC Financial Summary_Jan09(Provisional)_April 2009 MIS_rsec" xfId="1611"/>
    <cellStyle name="_Group Valuation for June 2007_RLIC Financial Summary_Jan09(Provisional)_RCAP Format" xfId="1612"/>
    <cellStyle name="_Group Valuation for June 2007_RLIC Financial Summary_Jan09(Provisional)_rsec" xfId="1613"/>
    <cellStyle name="_Group Valuation for June 2007_RLIC_Financial _YTD Nov'08" xfId="1614"/>
    <cellStyle name="_Group Valuation for June 2007_RLIC_Financial _YTD Nov'08_April 2009 MIS" xfId="1615"/>
    <cellStyle name="_Group Valuation for June 2007_RLIC_Financial _YTD Nov'08_April 2009 MIS_RCAP Format" xfId="1616"/>
    <cellStyle name="_Group Valuation for June 2007_RLIC_Financial _YTD Nov'08_April 2009 MIS_Rcap_Aug 09" xfId="1617"/>
    <cellStyle name="_Group Valuation for June 2007_RLIC_Financial _YTD Nov'08_April 2009 MIS_Rcap_Jan 10_Reco_Revised_Feb 22 10" xfId="1618"/>
    <cellStyle name="_Group Valuation for June 2007_RLIC_Financial _YTD Nov'08_April 2009 MIS_Rcap_July 09_Final" xfId="1619"/>
    <cellStyle name="_Group Valuation for June 2007_RLIC_Financial _YTD Nov'08_April 2009 MIS_rsec" xfId="1620"/>
    <cellStyle name="_Group Valuation for June 2007_RLIC_Financial _YTD Nov'08_RCAP Format" xfId="1621"/>
    <cellStyle name="_Group Valuation for June 2007_RLIC_Financial _YTD Nov'08_RCS FINAL" xfId="1622"/>
    <cellStyle name="_Group Valuation for June 2007_RLIC_Financial _YTD Nov'08_RCS FINAL_RCAP Format" xfId="1623"/>
    <cellStyle name="_Group Valuation for June 2007_RLIC_Financial _YTD Nov'08_RCS FINAL_Rcap_Aug 09" xfId="1624"/>
    <cellStyle name="_Group Valuation for June 2007_RLIC_Financial _YTD Nov'08_RCS FINAL_Rcap_Jan 10_Reco_Revised_Feb 22 10" xfId="1625"/>
    <cellStyle name="_Group Valuation for June 2007_RLIC_Financial _YTD Nov'08_RCS FINAL_Rcap_July 09_Final" xfId="1626"/>
    <cellStyle name="_Group Valuation for June 2007_RLIC_Financial _YTD Nov'08_RCS FINAL_rsec" xfId="1627"/>
    <cellStyle name="_Group Valuation for June 2007_RLIC_Financial _YTD Nov'08_rsec" xfId="1628"/>
    <cellStyle name="_Group Valuation for June 2007_RLIC-April MIS" xfId="1629"/>
    <cellStyle name="_Group Valuation for June 2007_RLIC-April MIS_RCAP Format" xfId="1630"/>
    <cellStyle name="_Group Valuation for June 2007_RLIC-April MIS_rsec" xfId="1631"/>
    <cellStyle name="_Group Valuation for June 2007_RLIC-MIS-October 2008" xfId="1632"/>
    <cellStyle name="_Group Valuation for June 2007_RLIC-MIS-October 2008_April 2009 MIS" xfId="1633"/>
    <cellStyle name="_Group Valuation for June 2007_RLIC-MIS-October 2008_April 2009 MIS_RCAP Format" xfId="1634"/>
    <cellStyle name="_Group Valuation for June 2007_RLIC-MIS-October 2008_April 2009 MIS_Rcap_Aug 09" xfId="1635"/>
    <cellStyle name="_Group Valuation for June 2007_RLIC-MIS-October 2008_April 2009 MIS_Rcap_Jan 10_Reco_Revised_Feb 22 10" xfId="1636"/>
    <cellStyle name="_Group Valuation for June 2007_RLIC-MIS-October 2008_April 2009 MIS_Rcap_July 09_Final" xfId="1637"/>
    <cellStyle name="_Group Valuation for June 2007_RLIC-MIS-October 2008_April 2009 MIS_rsec" xfId="1638"/>
    <cellStyle name="_Group Valuation for June 2007_RLIC-MIS-October 2008_RCAP Format" xfId="1639"/>
    <cellStyle name="_Group Valuation for June 2007_RLIC-MIS-October 2008_RCS FINAL" xfId="1640"/>
    <cellStyle name="_Group Valuation for June 2007_RLIC-MIS-October 2008_RCS FINAL_RCAP Format" xfId="1641"/>
    <cellStyle name="_Group Valuation for June 2007_RLIC-MIS-October 2008_RCS FINAL_Rcap_Aug 09" xfId="1642"/>
    <cellStyle name="_Group Valuation for June 2007_RLIC-MIS-October 2008_RCS FINAL_Rcap_Jan 10_Reco_Revised_Feb 22 10" xfId="1643"/>
    <cellStyle name="_Group Valuation for June 2007_RLIC-MIS-October 2008_RCS FINAL_Rcap_July 09_Final" xfId="1644"/>
    <cellStyle name="_Group Valuation for June 2007_RLIC-MIS-October 2008_RCS FINAL_rsec" xfId="1645"/>
    <cellStyle name="_Group Valuation for June 2007_RLIC-MIS-October 2008_rsec" xfId="1646"/>
    <cellStyle name="_Group Valuation for June 2007_rsec" xfId="1647"/>
    <cellStyle name="_Group Valuation for May 2007" xfId="1648"/>
    <cellStyle name="_Group Valuation for May 2007_RCAP Format" xfId="1649"/>
    <cellStyle name="_Group Valuation for May 2007_Rcap_Aug 09" xfId="1650"/>
    <cellStyle name="_Group Valuation for May 2007_Rcap_Jan 10_Reco_Revised_Feb 22 10" xfId="1651"/>
    <cellStyle name="_Group Valuation for May 2007_Rcap_July 09_Final" xfId="1652"/>
    <cellStyle name="_Group Valuation for May 2007_RCL Reporting - June'09" xfId="1653"/>
    <cellStyle name="_Group Valuation for May 2007_RCL Reporting - June'09_RCAP Format" xfId="1654"/>
    <cellStyle name="_Group Valuation for May 2007_RCL Reporting - June'09_rsec" xfId="1655"/>
    <cellStyle name="_Group Valuation for May 2007_RLI" xfId="1656"/>
    <cellStyle name="_Group Valuation for May 2007_RLI_RCAP Format" xfId="1657"/>
    <cellStyle name="_Group Valuation for May 2007_RLI_rsec" xfId="1658"/>
    <cellStyle name="_Group Valuation for May 2007_RLIC Financial Dec08" xfId="1659"/>
    <cellStyle name="_Group Valuation for May 2007_RLIC Financial Dec08_April 2009 MIS" xfId="1660"/>
    <cellStyle name="_Group Valuation for May 2007_RLIC Financial Dec08_April 2009 MIS_RCAP Format" xfId="1661"/>
    <cellStyle name="_Group Valuation for May 2007_RLIC Financial Dec08_April 2009 MIS_Rcap_Aug 09" xfId="1662"/>
    <cellStyle name="_Group Valuation for May 2007_RLIC Financial Dec08_April 2009 MIS_Rcap_Jan 10_Reco_Revised_Feb 22 10" xfId="1663"/>
    <cellStyle name="_Group Valuation for May 2007_RLIC Financial Dec08_April 2009 MIS_Rcap_July 09_Final" xfId="1664"/>
    <cellStyle name="_Group Valuation for May 2007_RLIC Financial Dec08_April 2009 MIS_rsec" xfId="1665"/>
    <cellStyle name="_Group Valuation for May 2007_RLIC Financial Dec08_RCAP Format" xfId="1666"/>
    <cellStyle name="_Group Valuation for May 2007_RLIC Financial Dec08_RCS FINAL" xfId="1667"/>
    <cellStyle name="_Group Valuation for May 2007_RLIC Financial Dec08_RCS FINAL_RCAP Format" xfId="1668"/>
    <cellStyle name="_Group Valuation for May 2007_RLIC Financial Dec08_RCS FINAL_Rcap_Aug 09" xfId="1669"/>
    <cellStyle name="_Group Valuation for May 2007_RLIC Financial Dec08_RCS FINAL_Rcap_Jan 10_Reco_Revised_Feb 22 10" xfId="1670"/>
    <cellStyle name="_Group Valuation for May 2007_RLIC Financial Dec08_RCS FINAL_Rcap_July 09_Final" xfId="1671"/>
    <cellStyle name="_Group Valuation for May 2007_RLIC Financial Dec08_RCS FINAL_rsec" xfId="1672"/>
    <cellStyle name="_Group Valuation for May 2007_RLIC Financial Dec08_rsec" xfId="1673"/>
    <cellStyle name="_Group Valuation for May 2007_RLIC Financial Summary_Jan09(Provisional)" xfId="1674"/>
    <cellStyle name="_Group Valuation for May 2007_RLIC Financial Summary_Jan09(Provisional)_April 2009 MIS" xfId="1675"/>
    <cellStyle name="_Group Valuation for May 2007_RLIC Financial Summary_Jan09(Provisional)_April 2009 MIS_RCAP Format" xfId="1676"/>
    <cellStyle name="_Group Valuation for May 2007_RLIC Financial Summary_Jan09(Provisional)_April 2009 MIS_Rcap_Aug 09" xfId="1677"/>
    <cellStyle name="_Group Valuation for May 2007_RLIC Financial Summary_Jan09(Provisional)_April 2009 MIS_Rcap_Jan 10_Reco_Revised_Feb 22 10" xfId="1678"/>
    <cellStyle name="_Group Valuation for May 2007_RLIC Financial Summary_Jan09(Provisional)_April 2009 MIS_Rcap_July 09_Final" xfId="1679"/>
    <cellStyle name="_Group Valuation for May 2007_RLIC Financial Summary_Jan09(Provisional)_April 2009 MIS_rsec" xfId="1680"/>
    <cellStyle name="_Group Valuation for May 2007_RLIC Financial Summary_Jan09(Provisional)_RCAP Format" xfId="1681"/>
    <cellStyle name="_Group Valuation for May 2007_RLIC Financial Summary_Jan09(Provisional)_rsec" xfId="1682"/>
    <cellStyle name="_Group Valuation for May 2007_RLIC_Financial _YTD Nov'08" xfId="1683"/>
    <cellStyle name="_Group Valuation for May 2007_RLIC_Financial _YTD Nov'08_April 2009 MIS" xfId="1684"/>
    <cellStyle name="_Group Valuation for May 2007_RLIC_Financial _YTD Nov'08_April 2009 MIS_RCAP Format" xfId="1685"/>
    <cellStyle name="_Group Valuation for May 2007_RLIC_Financial _YTD Nov'08_April 2009 MIS_Rcap_Aug 09" xfId="1686"/>
    <cellStyle name="_Group Valuation for May 2007_RLIC_Financial _YTD Nov'08_April 2009 MIS_Rcap_Jan 10_Reco_Revised_Feb 22 10" xfId="1687"/>
    <cellStyle name="_Group Valuation for May 2007_RLIC_Financial _YTD Nov'08_April 2009 MIS_Rcap_July 09_Final" xfId="1688"/>
    <cellStyle name="_Group Valuation for May 2007_RLIC_Financial _YTD Nov'08_April 2009 MIS_rsec" xfId="1689"/>
    <cellStyle name="_Group Valuation for May 2007_RLIC_Financial _YTD Nov'08_RCAP Format" xfId="1690"/>
    <cellStyle name="_Group Valuation for May 2007_RLIC_Financial _YTD Nov'08_RCS FINAL" xfId="1691"/>
    <cellStyle name="_Group Valuation for May 2007_RLIC_Financial _YTD Nov'08_RCS FINAL_RCAP Format" xfId="1692"/>
    <cellStyle name="_Group Valuation for May 2007_RLIC_Financial _YTD Nov'08_RCS FINAL_Rcap_Aug 09" xfId="1693"/>
    <cellStyle name="_Group Valuation for May 2007_RLIC_Financial _YTD Nov'08_RCS FINAL_Rcap_Jan 10_Reco_Revised_Feb 22 10" xfId="1694"/>
    <cellStyle name="_Group Valuation for May 2007_RLIC_Financial _YTD Nov'08_RCS FINAL_Rcap_July 09_Final" xfId="1695"/>
    <cellStyle name="_Group Valuation for May 2007_RLIC_Financial _YTD Nov'08_RCS FINAL_rsec" xfId="1696"/>
    <cellStyle name="_Group Valuation for May 2007_RLIC_Financial _YTD Nov'08_rsec" xfId="1697"/>
    <cellStyle name="_Group Valuation for May 2007_RLIC-April MIS" xfId="1698"/>
    <cellStyle name="_Group Valuation for May 2007_RLIC-April MIS_RCAP Format" xfId="1699"/>
    <cellStyle name="_Group Valuation for May 2007_RLIC-April MIS_rsec" xfId="1700"/>
    <cellStyle name="_Group Valuation for May 2007_RLIC-MIS-October 2008" xfId="1701"/>
    <cellStyle name="_Group Valuation for May 2007_RLIC-MIS-October 2008_April 2009 MIS" xfId="1702"/>
    <cellStyle name="_Group Valuation for May 2007_RLIC-MIS-October 2008_April 2009 MIS_RCAP Format" xfId="1703"/>
    <cellStyle name="_Group Valuation for May 2007_RLIC-MIS-October 2008_April 2009 MIS_Rcap_Aug 09" xfId="1704"/>
    <cellStyle name="_Group Valuation for May 2007_RLIC-MIS-October 2008_April 2009 MIS_Rcap_Jan 10_Reco_Revised_Feb 22 10" xfId="1705"/>
    <cellStyle name="_Group Valuation for May 2007_RLIC-MIS-October 2008_April 2009 MIS_Rcap_July 09_Final" xfId="1706"/>
    <cellStyle name="_Group Valuation for May 2007_RLIC-MIS-October 2008_April 2009 MIS_rsec" xfId="1707"/>
    <cellStyle name="_Group Valuation for May 2007_RLIC-MIS-October 2008_RCAP Format" xfId="1708"/>
    <cellStyle name="_Group Valuation for May 2007_RLIC-MIS-October 2008_RCS FINAL" xfId="1709"/>
    <cellStyle name="_Group Valuation for May 2007_RLIC-MIS-October 2008_RCS FINAL_RCAP Format" xfId="1710"/>
    <cellStyle name="_Group Valuation for May 2007_RLIC-MIS-October 2008_RCS FINAL_Rcap_Aug 09" xfId="1711"/>
    <cellStyle name="_Group Valuation for May 2007_RLIC-MIS-October 2008_RCS FINAL_Rcap_Jan 10_Reco_Revised_Feb 22 10" xfId="1712"/>
    <cellStyle name="_Group Valuation for May 2007_RLIC-MIS-October 2008_RCS FINAL_Rcap_July 09_Final" xfId="1713"/>
    <cellStyle name="_Group Valuation for May 2007_RLIC-MIS-October 2008_RCS FINAL_rsec" xfId="1714"/>
    <cellStyle name="_Group Valuation for May 2007_RLIC-MIS-October 2008_rsec" xfId="1715"/>
    <cellStyle name="_Group Valuation for May 2007_rsec" xfId="1716"/>
    <cellStyle name="—_GS Assumptions-F_RILMSTR " xfId="9497"/>
    <cellStyle name="—_GS_Balance_RILMSTR " xfId="9498"/>
    <cellStyle name="—_GS_Cash " xfId="9499"/>
    <cellStyle name="—_GS_Cash  (2)_RILMSTR " xfId="9500"/>
    <cellStyle name="—_GS_Cash _Power grid" xfId="9501"/>
    <cellStyle name="—_GS_Cash _RILMSTR " xfId="9502"/>
    <cellStyle name="—_GS_DCF_RILMSTR " xfId="9503"/>
    <cellStyle name="—_GS_PNL_RILMSTR " xfId="9504"/>
    <cellStyle name="_hari" xfId="1717"/>
    <cellStyle name="_hari_RCAP Format" xfId="1718"/>
    <cellStyle name="_hari_Rcap_Aug 09" xfId="1719"/>
    <cellStyle name="_hari_Rcap_Jan 10_Reco_Revised_Feb 22 10" xfId="1720"/>
    <cellStyle name="_hari_Rcap_July 09_Final" xfId="1721"/>
    <cellStyle name="_hari_rsec" xfId="1722"/>
    <cellStyle name="_HIAL-COMMON - OH-ACE.xls vsh final 13 Aug 2005" xfId="4457"/>
    <cellStyle name="_HIAL-COMMON - OH-ACE.xls vsh final 13 Aug 2005_Bidadi BOQ TATA 31-07-10" xfId="4458"/>
    <cellStyle name="_HO and common costs" xfId="1723"/>
    <cellStyle name="_HO and common costs_RCAP Format" xfId="1724"/>
    <cellStyle name="_HO and common costs_rsec" xfId="1725"/>
    <cellStyle name="_HR BP 08-09" xfId="4459"/>
    <cellStyle name="_HR BP 08-09 Fin" xfId="4460"/>
    <cellStyle name="—_I&amp;O Report Tables_candicetables_RILMSTR " xfId="9505"/>
    <cellStyle name="—_I&amp;O Report Tables_RILMSTR " xfId="9506"/>
    <cellStyle name="_ILD Business Plan Data 4-7-2005" xfId="1726"/>
    <cellStyle name="_Income Alloc Sheet" xfId="1727"/>
    <cellStyle name="_Income Alloc Sheet_RCAP Format" xfId="1728"/>
    <cellStyle name="_Income Alloc Sheet_Rcap_Aug 09" xfId="1729"/>
    <cellStyle name="_Income Alloc Sheet_Rcap_Jan 10_Reco_Revised_Feb 22 10" xfId="1730"/>
    <cellStyle name="_Income Alloc Sheet_Rcap_July 09_Final" xfId="1731"/>
    <cellStyle name="_Income Alloc Sheet_RCL Reporting - June'09" xfId="1732"/>
    <cellStyle name="_Income Alloc Sheet_RCL Reporting - June'09_RCAP Format" xfId="1733"/>
    <cellStyle name="_Income Alloc Sheet_RCL Reporting - June'09_rsec" xfId="1734"/>
    <cellStyle name="_Income Alloc Sheet_RLI" xfId="1735"/>
    <cellStyle name="_Income Alloc Sheet_RLI_RCAP Format" xfId="1736"/>
    <cellStyle name="_Income Alloc Sheet_RLI_rsec" xfId="1737"/>
    <cellStyle name="_Income Alloc Sheet_RLIC Financial Dec08" xfId="1738"/>
    <cellStyle name="_Income Alloc Sheet_RLIC Financial Dec08_April 2009 MIS" xfId="1739"/>
    <cellStyle name="_Income Alloc Sheet_RLIC Financial Dec08_April 2009 MIS_RCAP Format" xfId="1740"/>
    <cellStyle name="_Income Alloc Sheet_RLIC Financial Dec08_April 2009 MIS_Rcap_Aug 09" xfId="1741"/>
    <cellStyle name="_Income Alloc Sheet_RLIC Financial Dec08_April 2009 MIS_Rcap_Jan 10_Reco_Revised_Feb 22 10" xfId="1742"/>
    <cellStyle name="_Income Alloc Sheet_RLIC Financial Dec08_April 2009 MIS_Rcap_July 09_Final" xfId="1743"/>
    <cellStyle name="_Income Alloc Sheet_RLIC Financial Dec08_April 2009 MIS_rsec" xfId="1744"/>
    <cellStyle name="_Income Alloc Sheet_RLIC Financial Dec08_RCAP Format" xfId="1745"/>
    <cellStyle name="_Income Alloc Sheet_RLIC Financial Dec08_RCS FINAL" xfId="1746"/>
    <cellStyle name="_Income Alloc Sheet_RLIC Financial Dec08_RCS FINAL_RCAP Format" xfId="1747"/>
    <cellStyle name="_Income Alloc Sheet_RLIC Financial Dec08_RCS FINAL_Rcap_Aug 09" xfId="1748"/>
    <cellStyle name="_Income Alloc Sheet_RLIC Financial Dec08_RCS FINAL_Rcap_Jan 10_Reco_Revised_Feb 22 10" xfId="1749"/>
    <cellStyle name="_Income Alloc Sheet_RLIC Financial Dec08_RCS FINAL_Rcap_July 09_Final" xfId="1750"/>
    <cellStyle name="_Income Alloc Sheet_RLIC Financial Dec08_RCS FINAL_rsec" xfId="1751"/>
    <cellStyle name="_Income Alloc Sheet_RLIC Financial Dec08_rsec" xfId="1752"/>
    <cellStyle name="_Income Alloc Sheet_RLIC Financial Summary_Jan09(Provisional)" xfId="1753"/>
    <cellStyle name="_Income Alloc Sheet_RLIC Financial Summary_Jan09(Provisional)_April 2009 MIS" xfId="1754"/>
    <cellStyle name="_Income Alloc Sheet_RLIC Financial Summary_Jan09(Provisional)_April 2009 MIS_RCAP Format" xfId="1755"/>
    <cellStyle name="_Income Alloc Sheet_RLIC Financial Summary_Jan09(Provisional)_April 2009 MIS_Rcap_Aug 09" xfId="1756"/>
    <cellStyle name="_Income Alloc Sheet_RLIC Financial Summary_Jan09(Provisional)_April 2009 MIS_Rcap_Jan 10_Reco_Revised_Feb 22 10" xfId="1757"/>
    <cellStyle name="_Income Alloc Sheet_RLIC Financial Summary_Jan09(Provisional)_April 2009 MIS_Rcap_July 09_Final" xfId="1758"/>
    <cellStyle name="_Income Alloc Sheet_RLIC Financial Summary_Jan09(Provisional)_April 2009 MIS_rsec" xfId="1759"/>
    <cellStyle name="_Income Alloc Sheet_RLIC Financial Summary_Jan09(Provisional)_RCAP Format" xfId="1760"/>
    <cellStyle name="_Income Alloc Sheet_RLIC Financial Summary_Jan09(Provisional)_rsec" xfId="1761"/>
    <cellStyle name="_Income Alloc Sheet_RLIC_Financial _YTD Nov'08" xfId="1762"/>
    <cellStyle name="_Income Alloc Sheet_RLIC_Financial _YTD Nov'08_April 2009 MIS" xfId="1763"/>
    <cellStyle name="_Income Alloc Sheet_RLIC_Financial _YTD Nov'08_April 2009 MIS_RCAP Format" xfId="1764"/>
    <cellStyle name="_Income Alloc Sheet_RLIC_Financial _YTD Nov'08_April 2009 MIS_Rcap_Aug 09" xfId="1765"/>
    <cellStyle name="_Income Alloc Sheet_RLIC_Financial _YTD Nov'08_April 2009 MIS_Rcap_Jan 10_Reco_Revised_Feb 22 10" xfId="1766"/>
    <cellStyle name="_Income Alloc Sheet_RLIC_Financial _YTD Nov'08_April 2009 MIS_Rcap_July 09_Final" xfId="1767"/>
    <cellStyle name="_Income Alloc Sheet_RLIC_Financial _YTD Nov'08_April 2009 MIS_rsec" xfId="1768"/>
    <cellStyle name="_Income Alloc Sheet_RLIC_Financial _YTD Nov'08_RCAP Format" xfId="1769"/>
    <cellStyle name="_Income Alloc Sheet_RLIC_Financial _YTD Nov'08_RCS FINAL" xfId="1770"/>
    <cellStyle name="_Income Alloc Sheet_RLIC_Financial _YTD Nov'08_RCS FINAL_RCAP Format" xfId="1771"/>
    <cellStyle name="_Income Alloc Sheet_RLIC_Financial _YTD Nov'08_RCS FINAL_Rcap_Aug 09" xfId="1772"/>
    <cellStyle name="_Income Alloc Sheet_RLIC_Financial _YTD Nov'08_RCS FINAL_Rcap_Jan 10_Reco_Revised_Feb 22 10" xfId="1773"/>
    <cellStyle name="_Income Alloc Sheet_RLIC_Financial _YTD Nov'08_RCS FINAL_Rcap_July 09_Final" xfId="1774"/>
    <cellStyle name="_Income Alloc Sheet_RLIC_Financial _YTD Nov'08_RCS FINAL_rsec" xfId="1775"/>
    <cellStyle name="_Income Alloc Sheet_RLIC_Financial _YTD Nov'08_rsec" xfId="1776"/>
    <cellStyle name="_Income Alloc Sheet_RLIC-April MIS" xfId="1777"/>
    <cellStyle name="_Income Alloc Sheet_RLIC-April MIS_RCAP Format" xfId="1778"/>
    <cellStyle name="_Income Alloc Sheet_RLIC-April MIS_rsec" xfId="1779"/>
    <cellStyle name="_Income Alloc Sheet_RLIC-MIS-October 2008" xfId="1780"/>
    <cellStyle name="_Income Alloc Sheet_RLIC-MIS-October 2008_April 2009 MIS" xfId="1781"/>
    <cellStyle name="_Income Alloc Sheet_RLIC-MIS-October 2008_April 2009 MIS_RCAP Format" xfId="1782"/>
    <cellStyle name="_Income Alloc Sheet_RLIC-MIS-October 2008_April 2009 MIS_Rcap_Aug 09" xfId="1783"/>
    <cellStyle name="_Income Alloc Sheet_RLIC-MIS-October 2008_April 2009 MIS_Rcap_Jan 10_Reco_Revised_Feb 22 10" xfId="1784"/>
    <cellStyle name="_Income Alloc Sheet_RLIC-MIS-October 2008_April 2009 MIS_Rcap_July 09_Final" xfId="1785"/>
    <cellStyle name="_Income Alloc Sheet_RLIC-MIS-October 2008_April 2009 MIS_rsec" xfId="1786"/>
    <cellStyle name="_Income Alloc Sheet_RLIC-MIS-October 2008_RCAP Format" xfId="1787"/>
    <cellStyle name="_Income Alloc Sheet_RLIC-MIS-October 2008_RCS FINAL" xfId="1788"/>
    <cellStyle name="_Income Alloc Sheet_RLIC-MIS-October 2008_RCS FINAL_RCAP Format" xfId="1789"/>
    <cellStyle name="_Income Alloc Sheet_RLIC-MIS-October 2008_RCS FINAL_Rcap_Aug 09" xfId="1790"/>
    <cellStyle name="_Income Alloc Sheet_RLIC-MIS-October 2008_RCS FINAL_Rcap_Jan 10_Reco_Revised_Feb 22 10" xfId="1791"/>
    <cellStyle name="_Income Alloc Sheet_RLIC-MIS-October 2008_RCS FINAL_Rcap_July 09_Final" xfId="1792"/>
    <cellStyle name="_Income Alloc Sheet_RLIC-MIS-October 2008_RCS FINAL_rsec" xfId="1793"/>
    <cellStyle name="_Income Alloc Sheet_RLIC-MIS-October 2008_rsec" xfId="1794"/>
    <cellStyle name="_Income Alloc Sheet_rsec" xfId="1795"/>
    <cellStyle name="_Index" xfId="1796"/>
    <cellStyle name="_Industrial ranking March" xfId="1797"/>
    <cellStyle name="_Industrial ranking March_RCAP Format" xfId="1798"/>
    <cellStyle name="_Industrial ranking March_Rcap_Aug 09" xfId="1799"/>
    <cellStyle name="_Industrial ranking March_Rcap_Jan 10_Reco_Revised_Feb 22 10" xfId="1800"/>
    <cellStyle name="_Industrial ranking March_Rcap_July 09_Final" xfId="1801"/>
    <cellStyle name="_Industrial ranking March_RCL Reporting - June'09" xfId="1802"/>
    <cellStyle name="_Industrial ranking March_RCL Reporting - June'09_RCAP Format" xfId="1803"/>
    <cellStyle name="_Industrial ranking March_RCL Reporting - June'09_rsec" xfId="1804"/>
    <cellStyle name="_Industrial ranking March_RLI" xfId="1805"/>
    <cellStyle name="_Industrial ranking March_RLI_RCAP Format" xfId="1806"/>
    <cellStyle name="_Industrial ranking March_RLI_rsec" xfId="1807"/>
    <cellStyle name="_Industrial ranking March_RLIC Financial Dec08" xfId="1808"/>
    <cellStyle name="_Industrial ranking March_RLIC Financial Dec08_April 2009 MIS" xfId="1809"/>
    <cellStyle name="_Industrial ranking March_RLIC Financial Dec08_April 2009 MIS_RCAP Format" xfId="1810"/>
    <cellStyle name="_Industrial ranking March_RLIC Financial Dec08_April 2009 MIS_Rcap_Aug 09" xfId="1811"/>
    <cellStyle name="_Industrial ranking March_RLIC Financial Dec08_April 2009 MIS_Rcap_Jan 10_Reco_Revised_Feb 22 10" xfId="1812"/>
    <cellStyle name="_Industrial ranking March_RLIC Financial Dec08_April 2009 MIS_Rcap_July 09_Final" xfId="1813"/>
    <cellStyle name="_Industrial ranking March_RLIC Financial Dec08_April 2009 MIS_rsec" xfId="1814"/>
    <cellStyle name="_Industrial ranking March_RLIC Financial Dec08_RCAP Format" xfId="1815"/>
    <cellStyle name="_Industrial ranking March_RLIC Financial Dec08_RCS FINAL" xfId="1816"/>
    <cellStyle name="_Industrial ranking March_RLIC Financial Dec08_RCS FINAL_RCAP Format" xfId="1817"/>
    <cellStyle name="_Industrial ranking March_RLIC Financial Dec08_RCS FINAL_Rcap_Aug 09" xfId="1818"/>
    <cellStyle name="_Industrial ranking March_RLIC Financial Dec08_RCS FINAL_Rcap_Jan 10_Reco_Revised_Feb 22 10" xfId="1819"/>
    <cellStyle name="_Industrial ranking March_RLIC Financial Dec08_RCS FINAL_Rcap_July 09_Final" xfId="1820"/>
    <cellStyle name="_Industrial ranking March_RLIC Financial Dec08_RCS FINAL_rsec" xfId="1821"/>
    <cellStyle name="_Industrial ranking March_RLIC Financial Dec08_rsec" xfId="1822"/>
    <cellStyle name="_Industrial ranking March_RLIC Financial Summary_Jan09(Provisional)" xfId="1823"/>
    <cellStyle name="_Industrial ranking March_RLIC Financial Summary_Jan09(Provisional)_April 2009 MIS" xfId="1824"/>
    <cellStyle name="_Industrial ranking March_RLIC Financial Summary_Jan09(Provisional)_April 2009 MIS_RCAP Format" xfId="1825"/>
    <cellStyle name="_Industrial ranking March_RLIC Financial Summary_Jan09(Provisional)_April 2009 MIS_Rcap_Aug 09" xfId="1826"/>
    <cellStyle name="_Industrial ranking March_RLIC Financial Summary_Jan09(Provisional)_April 2009 MIS_Rcap_Jan 10_Reco_Revised_Feb 22 10" xfId="1827"/>
    <cellStyle name="_Industrial ranking March_RLIC Financial Summary_Jan09(Provisional)_April 2009 MIS_Rcap_July 09_Final" xfId="1828"/>
    <cellStyle name="_Industrial ranking March_RLIC Financial Summary_Jan09(Provisional)_April 2009 MIS_rsec" xfId="1829"/>
    <cellStyle name="_Industrial ranking March_RLIC Financial Summary_Jan09(Provisional)_RCAP Format" xfId="1830"/>
    <cellStyle name="_Industrial ranking March_RLIC Financial Summary_Jan09(Provisional)_rsec" xfId="1831"/>
    <cellStyle name="_Industrial ranking March_RLIC_Financial _YTD Nov'08" xfId="1832"/>
    <cellStyle name="_Industrial ranking March_RLIC_Financial _YTD Nov'08_April 2009 MIS" xfId="1833"/>
    <cellStyle name="_Industrial ranking March_RLIC_Financial _YTD Nov'08_April 2009 MIS_RCAP Format" xfId="1834"/>
    <cellStyle name="_Industrial ranking March_RLIC_Financial _YTD Nov'08_April 2009 MIS_Rcap_Aug 09" xfId="1835"/>
    <cellStyle name="_Industrial ranking March_RLIC_Financial _YTD Nov'08_April 2009 MIS_Rcap_Jan 10_Reco_Revised_Feb 22 10" xfId="1836"/>
    <cellStyle name="_Industrial ranking March_RLIC_Financial _YTD Nov'08_April 2009 MIS_Rcap_July 09_Final" xfId="1837"/>
    <cellStyle name="_Industrial ranking March_RLIC_Financial _YTD Nov'08_April 2009 MIS_rsec" xfId="1838"/>
    <cellStyle name="_Industrial ranking March_RLIC_Financial _YTD Nov'08_RCAP Format" xfId="1839"/>
    <cellStyle name="_Industrial ranking March_RLIC_Financial _YTD Nov'08_RCS FINAL" xfId="1840"/>
    <cellStyle name="_Industrial ranking March_RLIC_Financial _YTD Nov'08_RCS FINAL_RCAP Format" xfId="1841"/>
    <cellStyle name="_Industrial ranking March_RLIC_Financial _YTD Nov'08_RCS FINAL_Rcap_Aug 09" xfId="1842"/>
    <cellStyle name="_Industrial ranking March_RLIC_Financial _YTD Nov'08_RCS FINAL_Rcap_Jan 10_Reco_Revised_Feb 22 10" xfId="1843"/>
    <cellStyle name="_Industrial ranking March_RLIC_Financial _YTD Nov'08_RCS FINAL_Rcap_July 09_Final" xfId="1844"/>
    <cellStyle name="_Industrial ranking March_RLIC_Financial _YTD Nov'08_RCS FINAL_rsec" xfId="1845"/>
    <cellStyle name="_Industrial ranking March_RLIC_Financial _YTD Nov'08_rsec" xfId="1846"/>
    <cellStyle name="_Industrial ranking March_RLIC-April MIS" xfId="1847"/>
    <cellStyle name="_Industrial ranking March_RLIC-April MIS_RCAP Format" xfId="1848"/>
    <cellStyle name="_Industrial ranking March_RLIC-April MIS_rsec" xfId="1849"/>
    <cellStyle name="_Industrial ranking March_RLIC-MIS-October 2008" xfId="1850"/>
    <cellStyle name="_Industrial ranking March_RLIC-MIS-October 2008_April 2009 MIS" xfId="1851"/>
    <cellStyle name="_Industrial ranking March_RLIC-MIS-October 2008_April 2009 MIS_RCAP Format" xfId="1852"/>
    <cellStyle name="_Industrial ranking March_RLIC-MIS-October 2008_April 2009 MIS_Rcap_Aug 09" xfId="1853"/>
    <cellStyle name="_Industrial ranking March_RLIC-MIS-October 2008_April 2009 MIS_Rcap_Jan 10_Reco_Revised_Feb 22 10" xfId="1854"/>
    <cellStyle name="_Industrial ranking March_RLIC-MIS-October 2008_April 2009 MIS_Rcap_July 09_Final" xfId="1855"/>
    <cellStyle name="_Industrial ranking March_RLIC-MIS-October 2008_April 2009 MIS_rsec" xfId="1856"/>
    <cellStyle name="_Industrial ranking March_RLIC-MIS-October 2008_RCAP Format" xfId="1857"/>
    <cellStyle name="_Industrial ranking March_RLIC-MIS-October 2008_RCS FINAL" xfId="1858"/>
    <cellStyle name="_Industrial ranking March_RLIC-MIS-October 2008_RCS FINAL_RCAP Format" xfId="1859"/>
    <cellStyle name="_Industrial ranking March_RLIC-MIS-October 2008_RCS FINAL_Rcap_Aug 09" xfId="1860"/>
    <cellStyle name="_Industrial ranking March_RLIC-MIS-October 2008_RCS FINAL_Rcap_Jan 10_Reco_Revised_Feb 22 10" xfId="1861"/>
    <cellStyle name="_Industrial ranking March_RLIC-MIS-October 2008_RCS FINAL_Rcap_July 09_Final" xfId="1862"/>
    <cellStyle name="_Industrial ranking March_RLIC-MIS-October 2008_RCS FINAL_rsec" xfId="1863"/>
    <cellStyle name="_Industrial ranking March_RLIC-MIS-October 2008_rsec" xfId="1864"/>
    <cellStyle name="_Industrial ranking March_rsec" xfId="1865"/>
    <cellStyle name="_Infogroup BS-Format sent by VS 101204 14 PM   Net  A3 Formatting    2" xfId="1866"/>
    <cellStyle name="_Infogroup BS-Format sent by VS 101204 14 PM   Net  A3 Formatting    2_RCAP Format" xfId="1867"/>
    <cellStyle name="_Infogroup BS-Format sent by VS 101204 14 PM   Net  A3 Formatting    2_Rcap_Aug 09" xfId="1868"/>
    <cellStyle name="_Infogroup BS-Format sent by VS 101204 14 PM   Net  A3 Formatting    2_Rcap_Jan 10_Reco_Revised_Feb 22 10" xfId="1869"/>
    <cellStyle name="_Infogroup BS-Format sent by VS 101204 14 PM   Net  A3 Formatting    2_Rcap_July 09_Final" xfId="1870"/>
    <cellStyle name="_Infogroup BS-Format sent by VS 101204 14 PM   Net  A3 Formatting    2_rsec" xfId="1871"/>
    <cellStyle name="_Infogroup BS-Format sent by VS November 1" xfId="1872"/>
    <cellStyle name="_Infogroup BS-Format sent by VS November 1_RCAP Format" xfId="1873"/>
    <cellStyle name="_Infogroup BS-Format sent by VS November 1_Rcap_Aug 09" xfId="1874"/>
    <cellStyle name="_Infogroup BS-Format sent by VS November 1_Rcap_Jan 10_Reco_Revised_Feb 22 10" xfId="1875"/>
    <cellStyle name="_Infogroup BS-Format sent by VS November 1_Rcap_July 09_Final" xfId="1876"/>
    <cellStyle name="_Infogroup BS-Format sent by VS November 1_rsec" xfId="1877"/>
    <cellStyle name="_Insurance Amounts - Final 18June" xfId="4461"/>
    <cellStyle name="_International Data Business Inputs for Network Budgeting_30th Apr ver2" xfId="1878"/>
    <cellStyle name="_International Data Business Inputs for Network Budgeting_30th Apr ver2_RCAP Format" xfId="1879"/>
    <cellStyle name="_International Data Business Inputs for Network Budgeting_30th Apr ver2_Rcap_Aug 09" xfId="1880"/>
    <cellStyle name="_International Data Business Inputs for Network Budgeting_30th Apr ver2_Rcap_Jan 10_Reco_Revised_Feb 22 10" xfId="1881"/>
    <cellStyle name="_International Data Business Inputs for Network Budgeting_30th Apr ver2_Rcap_July 09_Final" xfId="1882"/>
    <cellStyle name="_International Data Business Inputs for Network Budgeting_30th Apr ver2_rsec" xfId="1883"/>
    <cellStyle name="_investment schedule 28-Feb-07" xfId="1884"/>
    <cellStyle name="_investment schedule 28-Feb-07_RCAP Format" xfId="1885"/>
    <cellStyle name="_investment schedule 28-Feb-07_Rcap_Aug 09" xfId="1886"/>
    <cellStyle name="_investment schedule 28-Feb-07_Rcap_Jan 10_Reco_Revised_Feb 22 10" xfId="1887"/>
    <cellStyle name="_investment schedule 28-Feb-07_Rcap_July 09_Final" xfId="1888"/>
    <cellStyle name="_investment schedule 28-Feb-07_RCL Reporting - June'09" xfId="1889"/>
    <cellStyle name="_investment schedule 28-Feb-07_RCL Reporting - June'09_RCAP Format" xfId="1890"/>
    <cellStyle name="_investment schedule 28-Feb-07_RCL Reporting - June'09_rsec" xfId="1891"/>
    <cellStyle name="_investment schedule 28-Feb-07_RLI" xfId="1892"/>
    <cellStyle name="_investment schedule 28-Feb-07_RLI_RCAP Format" xfId="1893"/>
    <cellStyle name="_investment schedule 28-Feb-07_RLI_rsec" xfId="1894"/>
    <cellStyle name="_investment schedule 28-Feb-07_RLIC Financial Dec08" xfId="1895"/>
    <cellStyle name="_investment schedule 28-Feb-07_RLIC Financial Dec08_April 2009 MIS" xfId="1896"/>
    <cellStyle name="_investment schedule 28-Feb-07_RLIC Financial Dec08_April 2009 MIS_RCAP Format" xfId="1897"/>
    <cellStyle name="_investment schedule 28-Feb-07_RLIC Financial Dec08_April 2009 MIS_Rcap_Aug 09" xfId="1898"/>
    <cellStyle name="_investment schedule 28-Feb-07_RLIC Financial Dec08_April 2009 MIS_Rcap_Jan 10_Reco_Revised_Feb 22 10" xfId="1899"/>
    <cellStyle name="_investment schedule 28-Feb-07_RLIC Financial Dec08_April 2009 MIS_Rcap_July 09_Final" xfId="1900"/>
    <cellStyle name="_investment schedule 28-Feb-07_RLIC Financial Dec08_April 2009 MIS_rsec" xfId="1901"/>
    <cellStyle name="_investment schedule 28-Feb-07_RLIC Financial Dec08_RCAP Format" xfId="1902"/>
    <cellStyle name="_investment schedule 28-Feb-07_RLIC Financial Dec08_RCS FINAL" xfId="1903"/>
    <cellStyle name="_investment schedule 28-Feb-07_RLIC Financial Dec08_RCS FINAL_RCAP Format" xfId="1904"/>
    <cellStyle name="_investment schedule 28-Feb-07_RLIC Financial Dec08_RCS FINAL_Rcap_Aug 09" xfId="1905"/>
    <cellStyle name="_investment schedule 28-Feb-07_RLIC Financial Dec08_RCS FINAL_Rcap_Jan 10_Reco_Revised_Feb 22 10" xfId="1906"/>
    <cellStyle name="_investment schedule 28-Feb-07_RLIC Financial Dec08_RCS FINAL_Rcap_July 09_Final" xfId="1907"/>
    <cellStyle name="_investment schedule 28-Feb-07_RLIC Financial Dec08_RCS FINAL_rsec" xfId="1908"/>
    <cellStyle name="_investment schedule 28-Feb-07_RLIC Financial Dec08_rsec" xfId="1909"/>
    <cellStyle name="_investment schedule 28-Feb-07_RLIC Financial Summary_Jan09(Provisional)" xfId="1910"/>
    <cellStyle name="_investment schedule 28-Feb-07_RLIC Financial Summary_Jan09(Provisional)_April 2009 MIS" xfId="1911"/>
    <cellStyle name="_investment schedule 28-Feb-07_RLIC Financial Summary_Jan09(Provisional)_April 2009 MIS_RCAP Format" xfId="1912"/>
    <cellStyle name="_investment schedule 28-Feb-07_RLIC Financial Summary_Jan09(Provisional)_April 2009 MIS_Rcap_Aug 09" xfId="1913"/>
    <cellStyle name="_investment schedule 28-Feb-07_RLIC Financial Summary_Jan09(Provisional)_April 2009 MIS_Rcap_Jan 10_Reco_Revised_Feb 22 10" xfId="1914"/>
    <cellStyle name="_investment schedule 28-Feb-07_RLIC Financial Summary_Jan09(Provisional)_April 2009 MIS_Rcap_July 09_Final" xfId="1915"/>
    <cellStyle name="_investment schedule 28-Feb-07_RLIC Financial Summary_Jan09(Provisional)_April 2009 MIS_rsec" xfId="1916"/>
    <cellStyle name="_investment schedule 28-Feb-07_RLIC Financial Summary_Jan09(Provisional)_RCAP Format" xfId="1917"/>
    <cellStyle name="_investment schedule 28-Feb-07_RLIC Financial Summary_Jan09(Provisional)_rsec" xfId="1918"/>
    <cellStyle name="_investment schedule 28-Feb-07_RLIC_Financial _YTD Nov'08" xfId="1919"/>
    <cellStyle name="_investment schedule 28-Feb-07_RLIC_Financial _YTD Nov'08_April 2009 MIS" xfId="1920"/>
    <cellStyle name="_investment schedule 28-Feb-07_RLIC_Financial _YTD Nov'08_April 2009 MIS_RCAP Format" xfId="1921"/>
    <cellStyle name="_investment schedule 28-Feb-07_RLIC_Financial _YTD Nov'08_April 2009 MIS_Rcap_Aug 09" xfId="1922"/>
    <cellStyle name="_investment schedule 28-Feb-07_RLIC_Financial _YTD Nov'08_April 2009 MIS_Rcap_Jan 10_Reco_Revised_Feb 22 10" xfId="1923"/>
    <cellStyle name="_investment schedule 28-Feb-07_RLIC_Financial _YTD Nov'08_April 2009 MIS_Rcap_July 09_Final" xfId="1924"/>
    <cellStyle name="_investment schedule 28-Feb-07_RLIC_Financial _YTD Nov'08_April 2009 MIS_rsec" xfId="1925"/>
    <cellStyle name="_investment schedule 28-Feb-07_RLIC_Financial _YTD Nov'08_RCAP Format" xfId="1926"/>
    <cellStyle name="_investment schedule 28-Feb-07_RLIC_Financial _YTD Nov'08_RCS FINAL" xfId="1927"/>
    <cellStyle name="_investment schedule 28-Feb-07_RLIC_Financial _YTD Nov'08_RCS FINAL_RCAP Format" xfId="1928"/>
    <cellStyle name="_investment schedule 28-Feb-07_RLIC_Financial _YTD Nov'08_RCS FINAL_Rcap_Aug 09" xfId="1929"/>
    <cellStyle name="_investment schedule 28-Feb-07_RLIC_Financial _YTD Nov'08_RCS FINAL_Rcap_Jan 10_Reco_Revised_Feb 22 10" xfId="1930"/>
    <cellStyle name="_investment schedule 28-Feb-07_RLIC_Financial _YTD Nov'08_RCS FINAL_Rcap_July 09_Final" xfId="1931"/>
    <cellStyle name="_investment schedule 28-Feb-07_RLIC_Financial _YTD Nov'08_RCS FINAL_rsec" xfId="1932"/>
    <cellStyle name="_investment schedule 28-Feb-07_RLIC_Financial _YTD Nov'08_rsec" xfId="1933"/>
    <cellStyle name="_investment schedule 28-Feb-07_RLIC-April MIS" xfId="1934"/>
    <cellStyle name="_investment schedule 28-Feb-07_RLIC-April MIS_RCAP Format" xfId="1935"/>
    <cellStyle name="_investment schedule 28-Feb-07_RLIC-April MIS_rsec" xfId="1936"/>
    <cellStyle name="_investment schedule 28-Feb-07_RLIC-MIS-October 2008" xfId="1937"/>
    <cellStyle name="_investment schedule 28-Feb-07_RLIC-MIS-October 2008_April 2009 MIS" xfId="1938"/>
    <cellStyle name="_investment schedule 28-Feb-07_RLIC-MIS-October 2008_April 2009 MIS_RCAP Format" xfId="1939"/>
    <cellStyle name="_investment schedule 28-Feb-07_RLIC-MIS-October 2008_April 2009 MIS_Rcap_Aug 09" xfId="1940"/>
    <cellStyle name="_investment schedule 28-Feb-07_RLIC-MIS-October 2008_April 2009 MIS_Rcap_Jan 10_Reco_Revised_Feb 22 10" xfId="1941"/>
    <cellStyle name="_investment schedule 28-Feb-07_RLIC-MIS-October 2008_April 2009 MIS_Rcap_July 09_Final" xfId="1942"/>
    <cellStyle name="_investment schedule 28-Feb-07_RLIC-MIS-October 2008_April 2009 MIS_rsec" xfId="1943"/>
    <cellStyle name="_investment schedule 28-Feb-07_RLIC-MIS-October 2008_RCAP Format" xfId="1944"/>
    <cellStyle name="_investment schedule 28-Feb-07_RLIC-MIS-October 2008_RCS FINAL" xfId="1945"/>
    <cellStyle name="_investment schedule 28-Feb-07_RLIC-MIS-October 2008_RCS FINAL_RCAP Format" xfId="1946"/>
    <cellStyle name="_investment schedule 28-Feb-07_RLIC-MIS-October 2008_RCS FINAL_Rcap_Aug 09" xfId="1947"/>
    <cellStyle name="_investment schedule 28-Feb-07_RLIC-MIS-October 2008_RCS FINAL_Rcap_Jan 10_Reco_Revised_Feb 22 10" xfId="1948"/>
    <cellStyle name="_investment schedule 28-Feb-07_RLIC-MIS-October 2008_RCS FINAL_Rcap_July 09_Final" xfId="1949"/>
    <cellStyle name="_investment schedule 28-Feb-07_RLIC-MIS-October 2008_RCS FINAL_rsec" xfId="1950"/>
    <cellStyle name="_investment schedule 28-Feb-07_RLIC-MIS-October 2008_rsec" xfId="1951"/>
    <cellStyle name="_investment schedule 28-Feb-07_rsec" xfId="1952"/>
    <cellStyle name="_Investment schedule 31-Jan-07" xfId="1953"/>
    <cellStyle name="_Investment schedule 31-Jan-07_RCAP Format" xfId="1954"/>
    <cellStyle name="_Investment schedule 31-Jan-07_Rcap_Aug 09" xfId="1955"/>
    <cellStyle name="_Investment schedule 31-Jan-07_Rcap_Jan 10_Reco_Revised_Feb 22 10" xfId="1956"/>
    <cellStyle name="_Investment schedule 31-Jan-07_Rcap_July 09_Final" xfId="1957"/>
    <cellStyle name="_Investment schedule 31-Jan-07_RCL Reporting - June'09" xfId="1958"/>
    <cellStyle name="_Investment schedule 31-Jan-07_RCL Reporting - June'09_RCAP Format" xfId="1959"/>
    <cellStyle name="_Investment schedule 31-Jan-07_RCL Reporting - June'09_rsec" xfId="1960"/>
    <cellStyle name="_Investment schedule 31-Jan-07_RLI" xfId="1961"/>
    <cellStyle name="_Investment schedule 31-Jan-07_RLI_RCAP Format" xfId="1962"/>
    <cellStyle name="_Investment schedule 31-Jan-07_RLI_rsec" xfId="1963"/>
    <cellStyle name="_Investment schedule 31-Jan-07_RLIC Financial Dec08" xfId="1964"/>
    <cellStyle name="_Investment schedule 31-Jan-07_RLIC Financial Dec08_April 2009 MIS" xfId="1965"/>
    <cellStyle name="_Investment schedule 31-Jan-07_RLIC Financial Dec08_April 2009 MIS_RCAP Format" xfId="1966"/>
    <cellStyle name="_Investment schedule 31-Jan-07_RLIC Financial Dec08_April 2009 MIS_Rcap_Aug 09" xfId="1967"/>
    <cellStyle name="_Investment schedule 31-Jan-07_RLIC Financial Dec08_April 2009 MIS_Rcap_Jan 10_Reco_Revised_Feb 22 10" xfId="1968"/>
    <cellStyle name="_Investment schedule 31-Jan-07_RLIC Financial Dec08_April 2009 MIS_Rcap_July 09_Final" xfId="1969"/>
    <cellStyle name="_Investment schedule 31-Jan-07_RLIC Financial Dec08_April 2009 MIS_rsec" xfId="1970"/>
    <cellStyle name="_Investment schedule 31-Jan-07_RLIC Financial Dec08_RCAP Format" xfId="1971"/>
    <cellStyle name="_Investment schedule 31-Jan-07_RLIC Financial Dec08_RCS FINAL" xfId="1972"/>
    <cellStyle name="_Investment schedule 31-Jan-07_RLIC Financial Dec08_RCS FINAL_RCAP Format" xfId="1973"/>
    <cellStyle name="_Investment schedule 31-Jan-07_RLIC Financial Dec08_RCS FINAL_Rcap_Aug 09" xfId="1974"/>
    <cellStyle name="_Investment schedule 31-Jan-07_RLIC Financial Dec08_RCS FINAL_Rcap_Jan 10_Reco_Revised_Feb 22 10" xfId="1975"/>
    <cellStyle name="_Investment schedule 31-Jan-07_RLIC Financial Dec08_RCS FINAL_Rcap_July 09_Final" xfId="1976"/>
    <cellStyle name="_Investment schedule 31-Jan-07_RLIC Financial Dec08_RCS FINAL_rsec" xfId="1977"/>
    <cellStyle name="_Investment schedule 31-Jan-07_RLIC Financial Dec08_rsec" xfId="1978"/>
    <cellStyle name="_Investment schedule 31-Jan-07_RLIC Financial Summary_Jan09(Provisional)" xfId="1979"/>
    <cellStyle name="_Investment schedule 31-Jan-07_RLIC Financial Summary_Jan09(Provisional)_April 2009 MIS" xfId="1980"/>
    <cellStyle name="_Investment schedule 31-Jan-07_RLIC Financial Summary_Jan09(Provisional)_April 2009 MIS_RCAP Format" xfId="1981"/>
    <cellStyle name="_Investment schedule 31-Jan-07_RLIC Financial Summary_Jan09(Provisional)_April 2009 MIS_Rcap_Aug 09" xfId="1982"/>
    <cellStyle name="_Investment schedule 31-Jan-07_RLIC Financial Summary_Jan09(Provisional)_April 2009 MIS_Rcap_Jan 10_Reco_Revised_Feb 22 10" xfId="1983"/>
    <cellStyle name="_Investment schedule 31-Jan-07_RLIC Financial Summary_Jan09(Provisional)_April 2009 MIS_Rcap_July 09_Final" xfId="1984"/>
    <cellStyle name="_Investment schedule 31-Jan-07_RLIC Financial Summary_Jan09(Provisional)_April 2009 MIS_rsec" xfId="1985"/>
    <cellStyle name="_Investment schedule 31-Jan-07_RLIC Financial Summary_Jan09(Provisional)_RCAP Format" xfId="1986"/>
    <cellStyle name="_Investment schedule 31-Jan-07_RLIC Financial Summary_Jan09(Provisional)_rsec" xfId="1987"/>
    <cellStyle name="_Investment schedule 31-Jan-07_RLIC_Financial _YTD Nov'08" xfId="1988"/>
    <cellStyle name="_Investment schedule 31-Jan-07_RLIC_Financial _YTD Nov'08_April 2009 MIS" xfId="1989"/>
    <cellStyle name="_Investment schedule 31-Jan-07_RLIC_Financial _YTD Nov'08_April 2009 MIS_RCAP Format" xfId="1990"/>
    <cellStyle name="_Investment schedule 31-Jan-07_RLIC_Financial _YTD Nov'08_April 2009 MIS_Rcap_Aug 09" xfId="1991"/>
    <cellStyle name="_Investment schedule 31-Jan-07_RLIC_Financial _YTD Nov'08_April 2009 MIS_Rcap_Jan 10_Reco_Revised_Feb 22 10" xfId="1992"/>
    <cellStyle name="_Investment schedule 31-Jan-07_RLIC_Financial _YTD Nov'08_April 2009 MIS_Rcap_July 09_Final" xfId="1993"/>
    <cellStyle name="_Investment schedule 31-Jan-07_RLIC_Financial _YTD Nov'08_April 2009 MIS_rsec" xfId="1994"/>
    <cellStyle name="_Investment schedule 31-Jan-07_RLIC_Financial _YTD Nov'08_RCAP Format" xfId="1995"/>
    <cellStyle name="_Investment schedule 31-Jan-07_RLIC_Financial _YTD Nov'08_RCS FINAL" xfId="1996"/>
    <cellStyle name="_Investment schedule 31-Jan-07_RLIC_Financial _YTD Nov'08_RCS FINAL_RCAP Format" xfId="1997"/>
    <cellStyle name="_Investment schedule 31-Jan-07_RLIC_Financial _YTD Nov'08_RCS FINAL_Rcap_Aug 09" xfId="1998"/>
    <cellStyle name="_Investment schedule 31-Jan-07_RLIC_Financial _YTD Nov'08_RCS FINAL_Rcap_Jan 10_Reco_Revised_Feb 22 10" xfId="1999"/>
    <cellStyle name="_Investment schedule 31-Jan-07_RLIC_Financial _YTD Nov'08_RCS FINAL_Rcap_July 09_Final" xfId="2000"/>
    <cellStyle name="_Investment schedule 31-Jan-07_RLIC_Financial _YTD Nov'08_RCS FINAL_rsec" xfId="2001"/>
    <cellStyle name="_Investment schedule 31-Jan-07_RLIC_Financial _YTD Nov'08_rsec" xfId="2002"/>
    <cellStyle name="_Investment schedule 31-Jan-07_RLIC-April MIS" xfId="2003"/>
    <cellStyle name="_Investment schedule 31-Jan-07_RLIC-April MIS_RCAP Format" xfId="2004"/>
    <cellStyle name="_Investment schedule 31-Jan-07_RLIC-April MIS_rsec" xfId="2005"/>
    <cellStyle name="_Investment schedule 31-Jan-07_RLIC-MIS-October 2008" xfId="2006"/>
    <cellStyle name="_Investment schedule 31-Jan-07_RLIC-MIS-October 2008_April 2009 MIS" xfId="2007"/>
    <cellStyle name="_Investment schedule 31-Jan-07_RLIC-MIS-October 2008_April 2009 MIS_RCAP Format" xfId="2008"/>
    <cellStyle name="_Investment schedule 31-Jan-07_RLIC-MIS-October 2008_April 2009 MIS_Rcap_Aug 09" xfId="2009"/>
    <cellStyle name="_Investment schedule 31-Jan-07_RLIC-MIS-October 2008_April 2009 MIS_Rcap_Jan 10_Reco_Revised_Feb 22 10" xfId="2010"/>
    <cellStyle name="_Investment schedule 31-Jan-07_RLIC-MIS-October 2008_April 2009 MIS_Rcap_July 09_Final" xfId="2011"/>
    <cellStyle name="_Investment schedule 31-Jan-07_RLIC-MIS-October 2008_April 2009 MIS_rsec" xfId="2012"/>
    <cellStyle name="_Investment schedule 31-Jan-07_RLIC-MIS-October 2008_RCAP Format" xfId="2013"/>
    <cellStyle name="_Investment schedule 31-Jan-07_RLIC-MIS-October 2008_RCS FINAL" xfId="2014"/>
    <cellStyle name="_Investment schedule 31-Jan-07_RLIC-MIS-October 2008_RCS FINAL_RCAP Format" xfId="2015"/>
    <cellStyle name="_Investment schedule 31-Jan-07_RLIC-MIS-October 2008_RCS FINAL_Rcap_Aug 09" xfId="2016"/>
    <cellStyle name="_Investment schedule 31-Jan-07_RLIC-MIS-October 2008_RCS FINAL_Rcap_Jan 10_Reco_Revised_Feb 22 10" xfId="2017"/>
    <cellStyle name="_Investment schedule 31-Jan-07_RLIC-MIS-October 2008_RCS FINAL_Rcap_July 09_Final" xfId="2018"/>
    <cellStyle name="_Investment schedule 31-Jan-07_RLIC-MIS-October 2008_RCS FINAL_rsec" xfId="2019"/>
    <cellStyle name="_Investment schedule 31-Jan-07_RLIC-MIS-October 2008_rsec" xfId="2020"/>
    <cellStyle name="_Investment schedule 31-Jan-07_rsec" xfId="2021"/>
    <cellStyle name="_Inv-sch-31-03-2010" xfId="2022"/>
    <cellStyle name="_Inv-sch-31-03-2010 2" xfId="2023"/>
    <cellStyle name="_Inv-sch-31-03-2010_Sandeep" xfId="2024"/>
    <cellStyle name="_Inv-sch-31-03-2010_Sandeep 2" xfId="2025"/>
    <cellStyle name="_Inv-sch-31-03-2010_Sandeep_Projected P&amp;L 2012_RADPL" xfId="9507"/>
    <cellStyle name="_Inv-sch-Mar-31-03-2009" xfId="2026"/>
    <cellStyle name="_Inv-sch-Mar-31-03-2009 2" xfId="2027"/>
    <cellStyle name="_Inv-sch-Mar-31-03-2009.xls (13-06-2009)-amend to final from ML" xfId="2028"/>
    <cellStyle name="_Inv-sch-Mar-31-03-2009.xls (13-06-2009)-amend to final from ML 2" xfId="2029"/>
    <cellStyle name="_Inv-sch-Mar-31-03-2009.xls (13-06-2009)-amend to final from ML_Projected P&amp;L 2012_RADPL" xfId="9508"/>
    <cellStyle name="_Inv-sch-Mar-31-03-2009_Projected P&amp;L 2012_RADPL" xfId="9509"/>
    <cellStyle name="_It Projection-WRTM FY 2011-12 - 2012-13 ver2" xfId="9510"/>
    <cellStyle name="_KUMPP - BOP Drawdown schedule FY 09-10" xfId="4462"/>
    <cellStyle name="_KUMPP - BOP Drawdown schedule FY 09-10_R3" xfId="4463"/>
    <cellStyle name="_KUMPP BOP Estimate27May2009" xfId="4464"/>
    <cellStyle name="_KUMPP BOP Estimate27May2009 10" xfId="4465"/>
    <cellStyle name="_KUMPP BOP Estimate27May2009 11" xfId="4466"/>
    <cellStyle name="_KUMPP BOP Estimate27May2009 12" xfId="4467"/>
    <cellStyle name="_KUMPP BOP Estimate27May2009 13" xfId="4468"/>
    <cellStyle name="_KUMPP BOP Estimate27May2009 14" xfId="4469"/>
    <cellStyle name="_KUMPP BOP Estimate27May2009 15" xfId="4470"/>
    <cellStyle name="_KUMPP BOP Estimate27May2009 16" xfId="4471"/>
    <cellStyle name="_KUMPP BOP Estimate27May2009 17" xfId="4472"/>
    <cellStyle name="_KUMPP BOP Estimate27May2009 18" xfId="4473"/>
    <cellStyle name="_KUMPP BOP Estimate27May2009 19" xfId="4474"/>
    <cellStyle name="_KUMPP BOP Estimate27May2009 2" xfId="4475"/>
    <cellStyle name="_KUMPP BOP Estimate27May2009 20" xfId="4476"/>
    <cellStyle name="_KUMPP BOP Estimate27May2009 21" xfId="4477"/>
    <cellStyle name="_KUMPP BOP Estimate27May2009 22" xfId="4478"/>
    <cellStyle name="_KUMPP BOP Estimate27May2009 23" xfId="4479"/>
    <cellStyle name="_KUMPP BOP Estimate27May2009 24" xfId="4480"/>
    <cellStyle name="_KUMPP BOP Estimate27May2009 25" xfId="4481"/>
    <cellStyle name="_KUMPP BOP Estimate27May2009 26" xfId="4482"/>
    <cellStyle name="_KUMPP BOP Estimate27May2009 27" xfId="4483"/>
    <cellStyle name="_KUMPP BOP Estimate27May2009 28" xfId="4484"/>
    <cellStyle name="_KUMPP BOP Estimate27May2009 29" xfId="4485"/>
    <cellStyle name="_KUMPP BOP Estimate27May2009 3" xfId="4486"/>
    <cellStyle name="_KUMPP BOP Estimate27May2009 30" xfId="4487"/>
    <cellStyle name="_KUMPP BOP Estimate27May2009 31" xfId="4488"/>
    <cellStyle name="_KUMPP BOP Estimate27May2009 32" xfId="4489"/>
    <cellStyle name="_KUMPP BOP Estimate27May2009 33" xfId="4490"/>
    <cellStyle name="_KUMPP BOP Estimate27May2009 34" xfId="4491"/>
    <cellStyle name="_KUMPP BOP Estimate27May2009 35" xfId="4492"/>
    <cellStyle name="_KUMPP BOP Estimate27May2009 36" xfId="4493"/>
    <cellStyle name="_KUMPP BOP Estimate27May2009 37" xfId="4494"/>
    <cellStyle name="_KUMPP BOP Estimate27May2009 38" xfId="4495"/>
    <cellStyle name="_KUMPP BOP Estimate27May2009 39" xfId="4496"/>
    <cellStyle name="_KUMPP BOP Estimate27May2009 4" xfId="4497"/>
    <cellStyle name="_KUMPP BOP Estimate27May2009 40" xfId="4498"/>
    <cellStyle name="_KUMPP BOP Estimate27May2009 41" xfId="4499"/>
    <cellStyle name="_KUMPP BOP Estimate27May2009 42" xfId="4500"/>
    <cellStyle name="_KUMPP BOP Estimate27May2009 43" xfId="4501"/>
    <cellStyle name="_KUMPP BOP Estimate27May2009 44" xfId="4502"/>
    <cellStyle name="_KUMPP BOP Estimate27May2009 45" xfId="4503"/>
    <cellStyle name="_KUMPP BOP Estimate27May2009 46" xfId="4504"/>
    <cellStyle name="_KUMPP BOP Estimate27May2009 47" xfId="4505"/>
    <cellStyle name="_KUMPP BOP Estimate27May2009 48" xfId="4506"/>
    <cellStyle name="_KUMPP BOP Estimate27May2009 49" xfId="4507"/>
    <cellStyle name="_KUMPP BOP Estimate27May2009 5" xfId="4508"/>
    <cellStyle name="_KUMPP BOP Estimate27May2009 6" xfId="4509"/>
    <cellStyle name="_KUMPP BOP Estimate27May2009 7" xfId="4510"/>
    <cellStyle name="_KUMPP BOP Estimate27May2009 8" xfId="4511"/>
    <cellStyle name="_KUMPP BOP Estimate27May2009 9" xfId="4512"/>
    <cellStyle name="_KUMPP BOP Estimate27May2009_EPC Summary Cum reco statement" xfId="4513"/>
    <cellStyle name="_KUMPP BOP Estimate27May2009_EPC Summary Cum reco statement-Revised" xfId="4514"/>
    <cellStyle name="_LATEST MAPPING 150507" xfId="2030"/>
    <cellStyle name="_LATEST MAPPING 150507_RCAP Format" xfId="2031"/>
    <cellStyle name="_LATEST MAPPING 150507_Rcap_Aug 09" xfId="2032"/>
    <cellStyle name="_LATEST MAPPING 150507_Rcap_Jan 10_Reco_Revised_Feb 22 10" xfId="2033"/>
    <cellStyle name="_LATEST MAPPING 150507_Rcap_July 09_Final" xfId="2034"/>
    <cellStyle name="_LATEST MAPPING 150507_RCL Reporting - June'09" xfId="2035"/>
    <cellStyle name="_LATEST MAPPING 150507_RCL Reporting - June'09_RCAP Format" xfId="2036"/>
    <cellStyle name="_LATEST MAPPING 150507_RCL Reporting - June'09_rsec" xfId="2037"/>
    <cellStyle name="_LATEST MAPPING 150507_RLI" xfId="2038"/>
    <cellStyle name="_LATEST MAPPING 150507_RLI_RCAP Format" xfId="2039"/>
    <cellStyle name="_LATEST MAPPING 150507_RLI_rsec" xfId="2040"/>
    <cellStyle name="_LATEST MAPPING 150507_RLIC Financial Dec08" xfId="2041"/>
    <cellStyle name="_LATEST MAPPING 150507_RLIC Financial Dec08_April 2009 MIS" xfId="2042"/>
    <cellStyle name="_LATEST MAPPING 150507_RLIC Financial Dec08_April 2009 MIS_RCAP Format" xfId="2043"/>
    <cellStyle name="_LATEST MAPPING 150507_RLIC Financial Dec08_April 2009 MIS_Rcap_Aug 09" xfId="2044"/>
    <cellStyle name="_LATEST MAPPING 150507_RLIC Financial Dec08_April 2009 MIS_Rcap_Jan 10_Reco_Revised_Feb 22 10" xfId="2045"/>
    <cellStyle name="_LATEST MAPPING 150507_RLIC Financial Dec08_April 2009 MIS_Rcap_July 09_Final" xfId="2046"/>
    <cellStyle name="_LATEST MAPPING 150507_RLIC Financial Dec08_April 2009 MIS_rsec" xfId="2047"/>
    <cellStyle name="_LATEST MAPPING 150507_RLIC Financial Dec08_RCAP Format" xfId="2048"/>
    <cellStyle name="_LATEST MAPPING 150507_RLIC Financial Dec08_RCS FINAL" xfId="2049"/>
    <cellStyle name="_LATEST MAPPING 150507_RLIC Financial Dec08_RCS FINAL_RCAP Format" xfId="2050"/>
    <cellStyle name="_LATEST MAPPING 150507_RLIC Financial Dec08_RCS FINAL_Rcap_Aug 09" xfId="2051"/>
    <cellStyle name="_LATEST MAPPING 150507_RLIC Financial Dec08_RCS FINAL_Rcap_Jan 10_Reco_Revised_Feb 22 10" xfId="2052"/>
    <cellStyle name="_LATEST MAPPING 150507_RLIC Financial Dec08_RCS FINAL_Rcap_July 09_Final" xfId="2053"/>
    <cellStyle name="_LATEST MAPPING 150507_RLIC Financial Dec08_RCS FINAL_rsec" xfId="2054"/>
    <cellStyle name="_LATEST MAPPING 150507_RLIC Financial Dec08_rsec" xfId="2055"/>
    <cellStyle name="_LATEST MAPPING 150507_RLIC Financial Summary_Jan09(Provisional)" xfId="2056"/>
    <cellStyle name="_LATEST MAPPING 150507_RLIC Financial Summary_Jan09(Provisional)_April 2009 MIS" xfId="2057"/>
    <cellStyle name="_LATEST MAPPING 150507_RLIC Financial Summary_Jan09(Provisional)_April 2009 MIS_RCAP Format" xfId="2058"/>
    <cellStyle name="_LATEST MAPPING 150507_RLIC Financial Summary_Jan09(Provisional)_April 2009 MIS_Rcap_Aug 09" xfId="2059"/>
    <cellStyle name="_LATEST MAPPING 150507_RLIC Financial Summary_Jan09(Provisional)_April 2009 MIS_Rcap_Jan 10_Reco_Revised_Feb 22 10" xfId="2060"/>
    <cellStyle name="_LATEST MAPPING 150507_RLIC Financial Summary_Jan09(Provisional)_April 2009 MIS_Rcap_July 09_Final" xfId="2061"/>
    <cellStyle name="_LATEST MAPPING 150507_RLIC Financial Summary_Jan09(Provisional)_April 2009 MIS_rsec" xfId="2062"/>
    <cellStyle name="_LATEST MAPPING 150507_RLIC Financial Summary_Jan09(Provisional)_RCAP Format" xfId="2063"/>
    <cellStyle name="_LATEST MAPPING 150507_RLIC Financial Summary_Jan09(Provisional)_rsec" xfId="2064"/>
    <cellStyle name="_LATEST MAPPING 150507_RLIC_Financial _YTD Nov'08" xfId="2065"/>
    <cellStyle name="_LATEST MAPPING 150507_RLIC_Financial _YTD Nov'08_April 2009 MIS" xfId="2066"/>
    <cellStyle name="_LATEST MAPPING 150507_RLIC_Financial _YTD Nov'08_April 2009 MIS_RCAP Format" xfId="2067"/>
    <cellStyle name="_LATEST MAPPING 150507_RLIC_Financial _YTD Nov'08_April 2009 MIS_Rcap_Aug 09" xfId="2068"/>
    <cellStyle name="_LATEST MAPPING 150507_RLIC_Financial _YTD Nov'08_April 2009 MIS_Rcap_Jan 10_Reco_Revised_Feb 22 10" xfId="2069"/>
    <cellStyle name="_LATEST MAPPING 150507_RLIC_Financial _YTD Nov'08_April 2009 MIS_Rcap_July 09_Final" xfId="2070"/>
    <cellStyle name="_LATEST MAPPING 150507_RLIC_Financial _YTD Nov'08_April 2009 MIS_rsec" xfId="2071"/>
    <cellStyle name="_LATEST MAPPING 150507_RLIC_Financial _YTD Nov'08_RCAP Format" xfId="2072"/>
    <cellStyle name="_LATEST MAPPING 150507_RLIC_Financial _YTD Nov'08_RCS FINAL" xfId="2073"/>
    <cellStyle name="_LATEST MAPPING 150507_RLIC_Financial _YTD Nov'08_RCS FINAL_RCAP Format" xfId="2074"/>
    <cellStyle name="_LATEST MAPPING 150507_RLIC_Financial _YTD Nov'08_RCS FINAL_Rcap_Aug 09" xfId="2075"/>
    <cellStyle name="_LATEST MAPPING 150507_RLIC_Financial _YTD Nov'08_RCS FINAL_Rcap_Jan 10_Reco_Revised_Feb 22 10" xfId="2076"/>
    <cellStyle name="_LATEST MAPPING 150507_RLIC_Financial _YTD Nov'08_RCS FINAL_Rcap_July 09_Final" xfId="2077"/>
    <cellStyle name="_LATEST MAPPING 150507_RLIC_Financial _YTD Nov'08_RCS FINAL_rsec" xfId="2078"/>
    <cellStyle name="_LATEST MAPPING 150507_RLIC_Financial _YTD Nov'08_rsec" xfId="2079"/>
    <cellStyle name="_LATEST MAPPING 150507_RLIC-April MIS" xfId="2080"/>
    <cellStyle name="_LATEST MAPPING 150507_RLIC-April MIS_RCAP Format" xfId="2081"/>
    <cellStyle name="_LATEST MAPPING 150507_RLIC-April MIS_rsec" xfId="2082"/>
    <cellStyle name="_LATEST MAPPING 150507_RLIC-MIS-October 2008" xfId="2083"/>
    <cellStyle name="_LATEST MAPPING 150507_RLIC-MIS-October 2008_April 2009 MIS" xfId="2084"/>
    <cellStyle name="_LATEST MAPPING 150507_RLIC-MIS-October 2008_April 2009 MIS_RCAP Format" xfId="2085"/>
    <cellStyle name="_LATEST MAPPING 150507_RLIC-MIS-October 2008_April 2009 MIS_Rcap_Aug 09" xfId="2086"/>
    <cellStyle name="_LATEST MAPPING 150507_RLIC-MIS-October 2008_April 2009 MIS_Rcap_Jan 10_Reco_Revised_Feb 22 10" xfId="2087"/>
    <cellStyle name="_LATEST MAPPING 150507_RLIC-MIS-October 2008_April 2009 MIS_Rcap_July 09_Final" xfId="2088"/>
    <cellStyle name="_LATEST MAPPING 150507_RLIC-MIS-October 2008_April 2009 MIS_rsec" xfId="2089"/>
    <cellStyle name="_LATEST MAPPING 150507_RLIC-MIS-October 2008_RCAP Format" xfId="2090"/>
    <cellStyle name="_LATEST MAPPING 150507_RLIC-MIS-October 2008_RCS FINAL" xfId="2091"/>
    <cellStyle name="_LATEST MAPPING 150507_RLIC-MIS-October 2008_RCS FINAL_RCAP Format" xfId="2092"/>
    <cellStyle name="_LATEST MAPPING 150507_RLIC-MIS-October 2008_RCS FINAL_Rcap_Aug 09" xfId="2093"/>
    <cellStyle name="_LATEST MAPPING 150507_RLIC-MIS-October 2008_RCS FINAL_Rcap_Jan 10_Reco_Revised_Feb 22 10" xfId="2094"/>
    <cellStyle name="_LATEST MAPPING 150507_RLIC-MIS-October 2008_RCS FINAL_Rcap_July 09_Final" xfId="2095"/>
    <cellStyle name="_LATEST MAPPING 150507_RLIC-MIS-October 2008_RCS FINAL_rsec" xfId="2096"/>
    <cellStyle name="_LATEST MAPPING 150507_RLIC-MIS-October 2008_rsec" xfId="2097"/>
    <cellStyle name="_LATEST MAPPING 150507_rsec" xfId="2098"/>
    <cellStyle name="_List of Orders Pending_December 06, 2004" xfId="2099"/>
    <cellStyle name="_LKPPL-Balance Sheet -2007-08" xfId="2100"/>
    <cellStyle name="_LKPPL-Balance Sheet -2007-08 2" xfId="2101"/>
    <cellStyle name="_Loc_BM mapping" xfId="2102"/>
    <cellStyle name="_Loc_BM mapping_RCAP Format" xfId="2103"/>
    <cellStyle name="_Loc_BM mapping_Rcap_Aug 09" xfId="2104"/>
    <cellStyle name="_Loc_BM mapping_Rcap_Jan 10_Reco_Revised_Feb 22 10" xfId="2105"/>
    <cellStyle name="_Loc_BM mapping_Rcap_July 09_Final" xfId="2106"/>
    <cellStyle name="_Loc_BM mapping_RCL Reporting - June'09" xfId="2107"/>
    <cellStyle name="_Loc_BM mapping_RCL Reporting - June'09_RCAP Format" xfId="2108"/>
    <cellStyle name="_Loc_BM mapping_RCL Reporting - June'09_rsec" xfId="2109"/>
    <cellStyle name="_Loc_BM mapping_RLI" xfId="2110"/>
    <cellStyle name="_Loc_BM mapping_RLI_RCAP Format" xfId="2111"/>
    <cellStyle name="_Loc_BM mapping_RLI_rsec" xfId="2112"/>
    <cellStyle name="_Loc_BM mapping_RLIC Financial Dec08" xfId="2113"/>
    <cellStyle name="_Loc_BM mapping_RLIC Financial Dec08_April 2009 MIS" xfId="2114"/>
    <cellStyle name="_Loc_BM mapping_RLIC Financial Dec08_April 2009 MIS_RCAP Format" xfId="2115"/>
    <cellStyle name="_Loc_BM mapping_RLIC Financial Dec08_April 2009 MIS_Rcap_Aug 09" xfId="2116"/>
    <cellStyle name="_Loc_BM mapping_RLIC Financial Dec08_April 2009 MIS_Rcap_Jan 10_Reco_Revised_Feb 22 10" xfId="2117"/>
    <cellStyle name="_Loc_BM mapping_RLIC Financial Dec08_April 2009 MIS_Rcap_July 09_Final" xfId="2118"/>
    <cellStyle name="_Loc_BM mapping_RLIC Financial Dec08_April 2009 MIS_rsec" xfId="2119"/>
    <cellStyle name="_Loc_BM mapping_RLIC Financial Dec08_RCAP Format" xfId="2120"/>
    <cellStyle name="_Loc_BM mapping_RLIC Financial Dec08_RCS FINAL" xfId="2121"/>
    <cellStyle name="_Loc_BM mapping_RLIC Financial Dec08_RCS FINAL_RCAP Format" xfId="2122"/>
    <cellStyle name="_Loc_BM mapping_RLIC Financial Dec08_RCS FINAL_Rcap_Aug 09" xfId="2123"/>
    <cellStyle name="_Loc_BM mapping_RLIC Financial Dec08_RCS FINAL_Rcap_Jan 10_Reco_Revised_Feb 22 10" xfId="2124"/>
    <cellStyle name="_Loc_BM mapping_RLIC Financial Dec08_RCS FINAL_Rcap_July 09_Final" xfId="2125"/>
    <cellStyle name="_Loc_BM mapping_RLIC Financial Dec08_RCS FINAL_rsec" xfId="2126"/>
    <cellStyle name="_Loc_BM mapping_RLIC Financial Dec08_rsec" xfId="2127"/>
    <cellStyle name="_Loc_BM mapping_RLIC Financial Summary_Jan09(Provisional)" xfId="2128"/>
    <cellStyle name="_Loc_BM mapping_RLIC Financial Summary_Jan09(Provisional)_April 2009 MIS" xfId="2129"/>
    <cellStyle name="_Loc_BM mapping_RLIC Financial Summary_Jan09(Provisional)_April 2009 MIS_RCAP Format" xfId="2130"/>
    <cellStyle name="_Loc_BM mapping_RLIC Financial Summary_Jan09(Provisional)_April 2009 MIS_Rcap_Aug 09" xfId="2131"/>
    <cellStyle name="_Loc_BM mapping_RLIC Financial Summary_Jan09(Provisional)_April 2009 MIS_Rcap_Jan 10_Reco_Revised_Feb 22 10" xfId="2132"/>
    <cellStyle name="_Loc_BM mapping_RLIC Financial Summary_Jan09(Provisional)_April 2009 MIS_Rcap_July 09_Final" xfId="2133"/>
    <cellStyle name="_Loc_BM mapping_RLIC Financial Summary_Jan09(Provisional)_April 2009 MIS_rsec" xfId="2134"/>
    <cellStyle name="_Loc_BM mapping_RLIC Financial Summary_Jan09(Provisional)_RCAP Format" xfId="2135"/>
    <cellStyle name="_Loc_BM mapping_RLIC Financial Summary_Jan09(Provisional)_rsec" xfId="2136"/>
    <cellStyle name="_Loc_BM mapping_RLIC_Financial _YTD Nov'08" xfId="2137"/>
    <cellStyle name="_Loc_BM mapping_RLIC_Financial _YTD Nov'08_April 2009 MIS" xfId="2138"/>
    <cellStyle name="_Loc_BM mapping_RLIC_Financial _YTD Nov'08_April 2009 MIS_RCAP Format" xfId="2139"/>
    <cellStyle name="_Loc_BM mapping_RLIC_Financial _YTD Nov'08_April 2009 MIS_Rcap_Aug 09" xfId="2140"/>
    <cellStyle name="_Loc_BM mapping_RLIC_Financial _YTD Nov'08_April 2009 MIS_Rcap_Jan 10_Reco_Revised_Feb 22 10" xfId="2141"/>
    <cellStyle name="_Loc_BM mapping_RLIC_Financial _YTD Nov'08_April 2009 MIS_Rcap_July 09_Final" xfId="2142"/>
    <cellStyle name="_Loc_BM mapping_RLIC_Financial _YTD Nov'08_April 2009 MIS_rsec" xfId="2143"/>
    <cellStyle name="_Loc_BM mapping_RLIC_Financial _YTD Nov'08_RCAP Format" xfId="2144"/>
    <cellStyle name="_Loc_BM mapping_RLIC_Financial _YTD Nov'08_RCS FINAL" xfId="2145"/>
    <cellStyle name="_Loc_BM mapping_RLIC_Financial _YTD Nov'08_RCS FINAL_RCAP Format" xfId="2146"/>
    <cellStyle name="_Loc_BM mapping_RLIC_Financial _YTD Nov'08_RCS FINAL_Rcap_Aug 09" xfId="2147"/>
    <cellStyle name="_Loc_BM mapping_RLIC_Financial _YTD Nov'08_RCS FINAL_Rcap_Jan 10_Reco_Revised_Feb 22 10" xfId="2148"/>
    <cellStyle name="_Loc_BM mapping_RLIC_Financial _YTD Nov'08_RCS FINAL_Rcap_July 09_Final" xfId="2149"/>
    <cellStyle name="_Loc_BM mapping_RLIC_Financial _YTD Nov'08_RCS FINAL_rsec" xfId="2150"/>
    <cellStyle name="_Loc_BM mapping_RLIC_Financial _YTD Nov'08_rsec" xfId="2151"/>
    <cellStyle name="_Loc_BM mapping_RLIC-April MIS" xfId="2152"/>
    <cellStyle name="_Loc_BM mapping_RLIC-April MIS_RCAP Format" xfId="2153"/>
    <cellStyle name="_Loc_BM mapping_RLIC-April MIS_rsec" xfId="2154"/>
    <cellStyle name="_Loc_BM mapping_RLIC-MIS-October 2008" xfId="2155"/>
    <cellStyle name="_Loc_BM mapping_RLIC-MIS-October 2008_April 2009 MIS" xfId="2156"/>
    <cellStyle name="_Loc_BM mapping_RLIC-MIS-October 2008_April 2009 MIS_RCAP Format" xfId="2157"/>
    <cellStyle name="_Loc_BM mapping_RLIC-MIS-October 2008_April 2009 MIS_Rcap_Aug 09" xfId="2158"/>
    <cellStyle name="_Loc_BM mapping_RLIC-MIS-October 2008_April 2009 MIS_Rcap_Jan 10_Reco_Revised_Feb 22 10" xfId="2159"/>
    <cellStyle name="_Loc_BM mapping_RLIC-MIS-October 2008_April 2009 MIS_Rcap_July 09_Final" xfId="2160"/>
    <cellStyle name="_Loc_BM mapping_RLIC-MIS-October 2008_April 2009 MIS_rsec" xfId="2161"/>
    <cellStyle name="_Loc_BM mapping_RLIC-MIS-October 2008_RCAP Format" xfId="2162"/>
    <cellStyle name="_Loc_BM mapping_RLIC-MIS-October 2008_RCS FINAL" xfId="2163"/>
    <cellStyle name="_Loc_BM mapping_RLIC-MIS-October 2008_RCS FINAL_RCAP Format" xfId="2164"/>
    <cellStyle name="_Loc_BM mapping_RLIC-MIS-October 2008_RCS FINAL_Rcap_Aug 09" xfId="2165"/>
    <cellStyle name="_Loc_BM mapping_RLIC-MIS-October 2008_RCS FINAL_Rcap_Jan 10_Reco_Revised_Feb 22 10" xfId="2166"/>
    <cellStyle name="_Loc_BM mapping_RLIC-MIS-October 2008_RCS FINAL_Rcap_July 09_Final" xfId="2167"/>
    <cellStyle name="_Loc_BM mapping_RLIC-MIS-October 2008_RCS FINAL_rsec" xfId="2168"/>
    <cellStyle name="_Loc_BM mapping_RLIC-MIS-October 2008_rsec" xfId="2169"/>
    <cellStyle name="_Loc_BM mapping_rsec" xfId="2170"/>
    <cellStyle name="_Main File_Budhil_288cr" xfId="2171"/>
    <cellStyle name="_MF-APR-JAN-with quantity-cost details" xfId="2172"/>
    <cellStyle name="_MF-APR-JAN-with quantity-cost details 2" xfId="2173"/>
    <cellStyle name="_MF-APR-JAN-with quantity-cost details_Projected P&amp;L 2012_RADPL" xfId="9511"/>
    <cellStyle name="_Mfg &amp; SRE" xfId="4515"/>
    <cellStyle name="_MIS - Deve compa -LEPL ( Rev Delhi 26 Nov)" xfId="2174"/>
    <cellStyle name="_mis as on 100904" xfId="2175"/>
    <cellStyle name="_mis as on 100904_RCAP Format" xfId="2176"/>
    <cellStyle name="_mis as on 100904_Rcap_Aug 09" xfId="2177"/>
    <cellStyle name="_mis as on 100904_Rcap_Jan 10_Reco_Revised_Feb 22 10" xfId="2178"/>
    <cellStyle name="_mis as on 100904_Rcap_July 09_Final" xfId="2179"/>
    <cellStyle name="_mis as on 100904_rsec" xfId="2180"/>
    <cellStyle name="_MIS as on 161204" xfId="2181"/>
    <cellStyle name="_MIS as on 161204_RCAP Format" xfId="2182"/>
    <cellStyle name="_MIS as on 161204_Rcap_Aug 09" xfId="2183"/>
    <cellStyle name="_MIS as on 161204_Rcap_Jan 10_Reco_Revised_Feb 22 10" xfId="2184"/>
    <cellStyle name="_MIS as on 161204_Rcap_July 09_Final" xfId="2185"/>
    <cellStyle name="_MIS as on 161204_rsec" xfId="2186"/>
    <cellStyle name="_MIS as on 270804 as per HS" xfId="2187"/>
    <cellStyle name="_MIS as on 270804 as per HS_RCAP Format" xfId="2188"/>
    <cellStyle name="_MIS as on 270804 as per HS_Rcap_Aug 09" xfId="2189"/>
    <cellStyle name="_MIS as on 270804 as per HS_Rcap_Jan 10_Reco_Revised_Feb 22 10" xfId="2190"/>
    <cellStyle name="_MIS as on 270804 as per HS_Rcap_July 09_Final" xfId="2191"/>
    <cellStyle name="_MIS as on 270804 as per HS_rsec" xfId="2192"/>
    <cellStyle name="_MIS as on 290904" xfId="2193"/>
    <cellStyle name="_MIS as on 290904_RCAP Format" xfId="2194"/>
    <cellStyle name="_MIS as on 290904_Rcap_Aug 09" xfId="2195"/>
    <cellStyle name="_MIS as on 290904_Rcap_Jan 10_Reco_Revised_Feb 22 10" xfId="2196"/>
    <cellStyle name="_MIS as on 290904_Rcap_July 09_Final" xfId="2197"/>
    <cellStyle name="_MIS as on 290904_rsec" xfId="2198"/>
    <cellStyle name="_MIS as on 8th Oct" xfId="2199"/>
    <cellStyle name="_MIS as on 8th Oct_RCAP Format" xfId="2200"/>
    <cellStyle name="_MIS as on 8th Oct_Rcap_Aug 09" xfId="2201"/>
    <cellStyle name="_MIS as on 8th Oct_Rcap_Jan 10_Reco_Revised_Feb 22 10" xfId="2202"/>
    <cellStyle name="_MIS as on 8th Oct_Rcap_July 09_Final" xfId="2203"/>
    <cellStyle name="_MIS as on 8th Oct_rsec" xfId="2204"/>
    <cellStyle name="_mis03.08.2004" xfId="2205"/>
    <cellStyle name="_mis03.08.2004_RCAP Format" xfId="2206"/>
    <cellStyle name="_mis03.08.2004_Rcap_Aug 09" xfId="2207"/>
    <cellStyle name="_mis03.08.2004_Rcap_Jan 10_Reco_Revised_Feb 22 10" xfId="2208"/>
    <cellStyle name="_mis03.08.2004_Rcap_July 09_Final" xfId="2209"/>
    <cellStyle name="_mis03.08.2004_rsec" xfId="2210"/>
    <cellStyle name="_mis041104" xfId="2211"/>
    <cellStyle name="_mis041104_RCAP Format" xfId="2212"/>
    <cellStyle name="_mis041104_Rcap_Aug 09" xfId="2213"/>
    <cellStyle name="_mis041104_Rcap_Jan 10_Reco_Revised_Feb 22 10" xfId="2214"/>
    <cellStyle name="_mis041104_Rcap_July 09_Final" xfId="2215"/>
    <cellStyle name="_mis041104_rsec" xfId="2216"/>
    <cellStyle name="_mis141004" xfId="2217"/>
    <cellStyle name="_mis141004_RCAP Format" xfId="2218"/>
    <cellStyle name="_mis141004_Rcap_Aug 09" xfId="2219"/>
    <cellStyle name="_mis141004_Rcap_Jan 10_Reco_Revised_Feb 22 10" xfId="2220"/>
    <cellStyle name="_mis141004_Rcap_July 09_Final" xfId="2221"/>
    <cellStyle name="_mis141004_rsec" xfId="2222"/>
    <cellStyle name="_MIS15092004" xfId="2223"/>
    <cellStyle name="_MIS15092004_RCAP Format" xfId="2224"/>
    <cellStyle name="_MIS15092004_Rcap_Aug 09" xfId="2225"/>
    <cellStyle name="_MIS15092004_Rcap_Jan 10_Reco_Revised_Feb 22 10" xfId="2226"/>
    <cellStyle name="_MIS15092004_Rcap_July 09_Final" xfId="2227"/>
    <cellStyle name="_MIS15092004_rsec" xfId="2228"/>
    <cellStyle name="_mis181104" xfId="2229"/>
    <cellStyle name="_mis181104_RCAP Format" xfId="2230"/>
    <cellStyle name="_mis181104_Rcap_Aug 09" xfId="2231"/>
    <cellStyle name="_mis181104_Rcap_Jan 10_Reco_Revised_Feb 22 10" xfId="2232"/>
    <cellStyle name="_mis181104_Rcap_July 09_Final" xfId="2233"/>
    <cellStyle name="_mis181104_rsec" xfId="2234"/>
    <cellStyle name="_mis201004" xfId="2235"/>
    <cellStyle name="_mis201004_RCAP Format" xfId="2236"/>
    <cellStyle name="_mis201004_Rcap_Aug 09" xfId="2237"/>
    <cellStyle name="_mis201004_Rcap_Jan 10_Reco_Revised_Feb 22 10" xfId="2238"/>
    <cellStyle name="_mis201004_Rcap_July 09_Final" xfId="2239"/>
    <cellStyle name="_mis201004_rsec" xfId="2240"/>
    <cellStyle name="_mis230904" xfId="2241"/>
    <cellStyle name="_mis230904_RCAP Format" xfId="2242"/>
    <cellStyle name="_mis230904_Rcap_Aug 09" xfId="2243"/>
    <cellStyle name="_mis230904_Rcap_Jan 10_Reco_Revised_Feb 22 10" xfId="2244"/>
    <cellStyle name="_mis230904_Rcap_July 09_Final" xfId="2245"/>
    <cellStyle name="_mis230904_rsec" xfId="2246"/>
    <cellStyle name="_mis281004-1" xfId="2247"/>
    <cellStyle name="_mis281004-1_RCAP Format" xfId="2248"/>
    <cellStyle name="_mis281004-1_Rcap_Aug 09" xfId="2249"/>
    <cellStyle name="_mis281004-1_Rcap_Jan 10_Reco_Revised_Feb 22 10" xfId="2250"/>
    <cellStyle name="_mis281004-1_Rcap_July 09_Final" xfId="2251"/>
    <cellStyle name="_mis281004-1_rsec" xfId="2252"/>
    <cellStyle name="_MIS29092004" xfId="2253"/>
    <cellStyle name="_MIS29092004_RCAP Format" xfId="2254"/>
    <cellStyle name="_MIS29092004_Rcap_Aug 09" xfId="2255"/>
    <cellStyle name="_MIS29092004_Rcap_Jan 10_Reco_Revised_Feb 22 10" xfId="2256"/>
    <cellStyle name="_MIS29092004_Rcap_July 09_Final" xfId="2257"/>
    <cellStyle name="_MIS29092004_rsec" xfId="2258"/>
    <cellStyle name="_mis301104" xfId="2259"/>
    <cellStyle name="_mis301104_RCAP Format" xfId="2260"/>
    <cellStyle name="_mis301104_Rcap_Aug 09" xfId="2261"/>
    <cellStyle name="_mis301104_Rcap_Jan 10_Reco_Revised_Feb 22 10" xfId="2262"/>
    <cellStyle name="_mis301104_Rcap_July 09_Final" xfId="2263"/>
    <cellStyle name="_mis301104_rsec" xfId="2264"/>
    <cellStyle name="_mis311004" xfId="2265"/>
    <cellStyle name="_mis311004_RCAP Format" xfId="2266"/>
    <cellStyle name="_mis311004_Rcap_Aug 09" xfId="2267"/>
    <cellStyle name="_mis311004_Rcap_Jan 10_Reco_Revised_Feb 22 10" xfId="2268"/>
    <cellStyle name="_mis311004_Rcap_July 09_Final" xfId="2269"/>
    <cellStyle name="_mis311004_rsec" xfId="2270"/>
    <cellStyle name="_MIScollection fromat" xfId="2271"/>
    <cellStyle name="_MIScollection fromat_RCAP Format" xfId="2272"/>
    <cellStyle name="_MIScollection fromat_Rcap_Aug 09" xfId="2273"/>
    <cellStyle name="_MIScollection fromat_Rcap_Jan 10_Reco_Revised_Feb 22 10" xfId="2274"/>
    <cellStyle name="_MIScollection fromat_Rcap_July 09_Final" xfId="2275"/>
    <cellStyle name="_MIScollection fromat_rsec" xfId="2276"/>
    <cellStyle name="_MIScollection fromat10.9.2004" xfId="2277"/>
    <cellStyle name="_MIScollection fromat10.9.2004_RCAP Format" xfId="2278"/>
    <cellStyle name="_MIScollection fromat10.9.2004_Rcap_Aug 09" xfId="2279"/>
    <cellStyle name="_MIScollection fromat10.9.2004_Rcap_Jan 10_Reco_Revised_Feb 22 10" xfId="2280"/>
    <cellStyle name="_MIScollection fromat10.9.2004_Rcap_July 09_Final" xfId="2281"/>
    <cellStyle name="_MIScollection fromat10.9.2004_rsec" xfId="2282"/>
    <cellStyle name="_MIS-June  Dev &amp; Ope 24 June 08" xfId="2283"/>
    <cellStyle name="_Monthly P &amp; L account for FY 0405 as budgeted" xfId="2284"/>
    <cellStyle name="_Monthly P &amp; L account for FY 0405 as budgeted_RCAP Format" xfId="2285"/>
    <cellStyle name="_Monthly P &amp; L account for FY 0405 as budgeted_Rcap_Aug 09" xfId="2286"/>
    <cellStyle name="_Monthly P &amp; L account for FY 0405 as budgeted_Rcap_Jan 10_Reco_Revised_Feb 22 10" xfId="2287"/>
    <cellStyle name="_Monthly P &amp; L account for FY 0405 as budgeted_Rcap_July 09_Final" xfId="2288"/>
    <cellStyle name="_Monthly P &amp; L account for FY 0405 as budgeted_rsec" xfId="2289"/>
    <cellStyle name="_Network Budget 04-05 - Wireline" xfId="2290"/>
    <cellStyle name="_Network Budget 04-05 - Wireline_RCAP Format" xfId="2291"/>
    <cellStyle name="_Network Budget 04-05 - Wireline_Rcap_Aug 09" xfId="2292"/>
    <cellStyle name="_Network Budget 04-05 - Wireline_Rcap_Jan 10_Reco_Revised_Feb 22 10" xfId="2293"/>
    <cellStyle name="_Network Budget 04-05 - Wireline_Rcap_July 09_Final" xfId="2294"/>
    <cellStyle name="_Network Budget 04-05 - Wireline_rsec" xfId="2295"/>
    <cellStyle name="_Network Opex Expenses as of August end" xfId="2296"/>
    <cellStyle name="_Network Opex Expenses as of August end_RCAP Format" xfId="2297"/>
    <cellStyle name="_Network Opex Expenses as of August end_Rcap_Aug 09" xfId="2298"/>
    <cellStyle name="_Network Opex Expenses as of August end_Rcap_Jan 10_Reco_Revised_Feb 22 10" xfId="2299"/>
    <cellStyle name="_Network Opex Expenses as of August end_Rcap_July 09_Final" xfId="2300"/>
    <cellStyle name="_Network Opex Expenses as of August end_rsec" xfId="2301"/>
    <cellStyle name="_New Microsoft Excel Worksheet" xfId="2302"/>
    <cellStyle name="_NKTR Accounts 31.03.10_JIGNESH" xfId="9512"/>
    <cellStyle name="_Notes to Acc_Budhil_V1 (2)" xfId="2303"/>
    <cellStyle name="_Nov R Security Sent 5th Dec 08" xfId="2304"/>
    <cellStyle name="_NPI TDS FY 2006-2007" xfId="2305"/>
    <cellStyle name="_nsr061108" xfId="4516"/>
    <cellStyle name="_Operating matrix_101806 " xfId="9513"/>
    <cellStyle name="_Outstanding Report as on 091204" xfId="2306"/>
    <cellStyle name="_Payement 28-Oct-2009" xfId="4517"/>
    <cellStyle name="_Payement14102009" xfId="4518"/>
    <cellStyle name="_Period 13 entires" xfId="2307"/>
    <cellStyle name="_Plan" xfId="2308"/>
    <cellStyle name="_Plan_RCAP Format" xfId="2309"/>
    <cellStyle name="_Plan_Rcap_Aug 09" xfId="2310"/>
    <cellStyle name="_Plan_Rcap_Jan 10_Reco_Revised_Feb 22 10" xfId="2311"/>
    <cellStyle name="_Plan_Rcap_July 09_Final" xfId="2312"/>
    <cellStyle name="_Plan_RCL Reporting - June'09" xfId="2313"/>
    <cellStyle name="_Plan_RCL Reporting - June'09_RCAP Format" xfId="2314"/>
    <cellStyle name="_Plan_RCL Reporting - June'09_rsec" xfId="2315"/>
    <cellStyle name="_Plan_RLI" xfId="2316"/>
    <cellStyle name="_Plan_RLI_RCAP Format" xfId="2317"/>
    <cellStyle name="_Plan_RLI_rsec" xfId="2318"/>
    <cellStyle name="_Plan_RLIC Financial Dec08" xfId="2319"/>
    <cellStyle name="_Plan_RLIC Financial Dec08_April 2009 MIS" xfId="2320"/>
    <cellStyle name="_Plan_RLIC Financial Dec08_April 2009 MIS_RCAP Format" xfId="2321"/>
    <cellStyle name="_Plan_RLIC Financial Dec08_April 2009 MIS_Rcap_Aug 09" xfId="2322"/>
    <cellStyle name="_Plan_RLIC Financial Dec08_April 2009 MIS_Rcap_Jan 10_Reco_Revised_Feb 22 10" xfId="2323"/>
    <cellStyle name="_Plan_RLIC Financial Dec08_April 2009 MIS_Rcap_July 09_Final" xfId="2324"/>
    <cellStyle name="_Plan_RLIC Financial Dec08_April 2009 MIS_rsec" xfId="2325"/>
    <cellStyle name="_Plan_RLIC Financial Dec08_RCAP Format" xfId="2326"/>
    <cellStyle name="_Plan_RLIC Financial Dec08_RCS FINAL" xfId="2327"/>
    <cellStyle name="_Plan_RLIC Financial Dec08_RCS FINAL_RCAP Format" xfId="2328"/>
    <cellStyle name="_Plan_RLIC Financial Dec08_RCS FINAL_Rcap_Aug 09" xfId="2329"/>
    <cellStyle name="_Plan_RLIC Financial Dec08_RCS FINAL_Rcap_Jan 10_Reco_Revised_Feb 22 10" xfId="2330"/>
    <cellStyle name="_Plan_RLIC Financial Dec08_RCS FINAL_Rcap_July 09_Final" xfId="2331"/>
    <cellStyle name="_Plan_RLIC Financial Dec08_RCS FINAL_rsec" xfId="2332"/>
    <cellStyle name="_Plan_RLIC Financial Dec08_rsec" xfId="2333"/>
    <cellStyle name="_Plan_RLIC Financial Summary_Jan09(Provisional)" xfId="2334"/>
    <cellStyle name="_Plan_RLIC Financial Summary_Jan09(Provisional)_April 2009 MIS" xfId="2335"/>
    <cellStyle name="_Plan_RLIC Financial Summary_Jan09(Provisional)_April 2009 MIS_RCAP Format" xfId="2336"/>
    <cellStyle name="_Plan_RLIC Financial Summary_Jan09(Provisional)_April 2009 MIS_Rcap_Aug 09" xfId="2337"/>
    <cellStyle name="_Plan_RLIC Financial Summary_Jan09(Provisional)_April 2009 MIS_Rcap_Jan 10_Reco_Revised_Feb 22 10" xfId="2338"/>
    <cellStyle name="_Plan_RLIC Financial Summary_Jan09(Provisional)_April 2009 MIS_Rcap_July 09_Final" xfId="2339"/>
    <cellStyle name="_Plan_RLIC Financial Summary_Jan09(Provisional)_April 2009 MIS_rsec" xfId="2340"/>
    <cellStyle name="_Plan_RLIC Financial Summary_Jan09(Provisional)_RCAP Format" xfId="2341"/>
    <cellStyle name="_Plan_RLIC Financial Summary_Jan09(Provisional)_rsec" xfId="2342"/>
    <cellStyle name="_Plan_RLIC_Financial _YTD Nov'08" xfId="2343"/>
    <cellStyle name="_Plan_RLIC_Financial _YTD Nov'08_April 2009 MIS" xfId="2344"/>
    <cellStyle name="_Plan_RLIC_Financial _YTD Nov'08_April 2009 MIS_RCAP Format" xfId="2345"/>
    <cellStyle name="_Plan_RLIC_Financial _YTD Nov'08_April 2009 MIS_Rcap_Aug 09" xfId="2346"/>
    <cellStyle name="_Plan_RLIC_Financial _YTD Nov'08_April 2009 MIS_Rcap_Jan 10_Reco_Revised_Feb 22 10" xfId="2347"/>
    <cellStyle name="_Plan_RLIC_Financial _YTD Nov'08_April 2009 MIS_Rcap_July 09_Final" xfId="2348"/>
    <cellStyle name="_Plan_RLIC_Financial _YTD Nov'08_April 2009 MIS_rsec" xfId="2349"/>
    <cellStyle name="_Plan_RLIC_Financial _YTD Nov'08_RCAP Format" xfId="2350"/>
    <cellStyle name="_Plan_RLIC_Financial _YTD Nov'08_RCS FINAL" xfId="2351"/>
    <cellStyle name="_Plan_RLIC_Financial _YTD Nov'08_RCS FINAL_RCAP Format" xfId="2352"/>
    <cellStyle name="_Plan_RLIC_Financial _YTD Nov'08_RCS FINAL_Rcap_Aug 09" xfId="2353"/>
    <cellStyle name="_Plan_RLIC_Financial _YTD Nov'08_RCS FINAL_Rcap_Jan 10_Reco_Revised_Feb 22 10" xfId="2354"/>
    <cellStyle name="_Plan_RLIC_Financial _YTD Nov'08_RCS FINAL_Rcap_July 09_Final" xfId="2355"/>
    <cellStyle name="_Plan_RLIC_Financial _YTD Nov'08_RCS FINAL_rsec" xfId="2356"/>
    <cellStyle name="_Plan_RLIC_Financial _YTD Nov'08_rsec" xfId="2357"/>
    <cellStyle name="_Plan_RLIC-April MIS" xfId="2358"/>
    <cellStyle name="_Plan_RLIC-April MIS_RCAP Format" xfId="2359"/>
    <cellStyle name="_Plan_RLIC-April MIS_rsec" xfId="2360"/>
    <cellStyle name="_Plan_RLIC-MIS-October 2008" xfId="2361"/>
    <cellStyle name="_Plan_RLIC-MIS-October 2008_April 2009 MIS" xfId="2362"/>
    <cellStyle name="_Plan_RLIC-MIS-October 2008_April 2009 MIS_RCAP Format" xfId="2363"/>
    <cellStyle name="_Plan_RLIC-MIS-October 2008_April 2009 MIS_Rcap_Aug 09" xfId="2364"/>
    <cellStyle name="_Plan_RLIC-MIS-October 2008_April 2009 MIS_Rcap_Jan 10_Reco_Revised_Feb 22 10" xfId="2365"/>
    <cellStyle name="_Plan_RLIC-MIS-October 2008_April 2009 MIS_Rcap_July 09_Final" xfId="2366"/>
    <cellStyle name="_Plan_RLIC-MIS-October 2008_April 2009 MIS_rsec" xfId="2367"/>
    <cellStyle name="_Plan_RLIC-MIS-October 2008_RCAP Format" xfId="2368"/>
    <cellStyle name="_Plan_RLIC-MIS-October 2008_RCS FINAL" xfId="2369"/>
    <cellStyle name="_Plan_RLIC-MIS-October 2008_RCS FINAL_RCAP Format" xfId="2370"/>
    <cellStyle name="_Plan_RLIC-MIS-October 2008_RCS FINAL_Rcap_Aug 09" xfId="2371"/>
    <cellStyle name="_Plan_RLIC-MIS-October 2008_RCS FINAL_Rcap_Jan 10_Reco_Revised_Feb 22 10" xfId="2372"/>
    <cellStyle name="_Plan_RLIC-MIS-October 2008_RCS FINAL_Rcap_July 09_Final" xfId="2373"/>
    <cellStyle name="_Plan_RLIC-MIS-October 2008_RCS FINAL_rsec" xfId="2374"/>
    <cellStyle name="_Plan_RLIC-MIS-October 2008_rsec" xfId="2375"/>
    <cellStyle name="_Plan_rsec" xfId="2376"/>
    <cellStyle name="_Power grid" xfId="9514"/>
    <cellStyle name="_Project  ( EPC )Profitability_Nov_Budhil V1" xfId="2377"/>
    <cellStyle name="_Q4FBT_SUMMARY_0809_RELGROUP" xfId="2378"/>
    <cellStyle name="_R Money MIS Sent 12th June" xfId="2379"/>
    <cellStyle name="_RADPL" xfId="9515"/>
    <cellStyle name="_RADPL_Projected P&amp;L 2011-12 for Advance IT_Airport" xfId="9516"/>
    <cellStyle name="_RADPL_Projected P&amp;L 2012_RADPL" xfId="9517"/>
    <cellStyle name="_Rcap Format-June 09" xfId="2380"/>
    <cellStyle name="_Rcap Format-June 09_RCAP Format" xfId="2381"/>
    <cellStyle name="_Rcap Format-June 09_rsec" xfId="2382"/>
    <cellStyle name="_Rcap_MIS_Sent_July 10 09_Group" xfId="2383"/>
    <cellStyle name="_RCPL-BS-Mar 2004  Final (for Circulation)" xfId="2384"/>
    <cellStyle name="_RCPL-BS-Mar 2004  Final (for Circulation)_RCAP Format" xfId="2385"/>
    <cellStyle name="_RCPL-BS-Mar 2004  Final (for Circulation)_Rcap_Aug 09" xfId="2386"/>
    <cellStyle name="_RCPL-BS-Mar 2004  Final (for Circulation)_Rcap_Jan 10_Reco_Revised_Feb 22 10" xfId="2387"/>
    <cellStyle name="_RCPL-BS-Mar 2004  Final (for Circulation)_Rcap_July 09_Final" xfId="2388"/>
    <cellStyle name="_RCPL-BS-Mar 2004  Final (for Circulation)_rsec" xfId="2389"/>
    <cellStyle name="_REL &amp; Group Advance tax_4th Quarter_AY 07-08" xfId="2390"/>
    <cellStyle name="_REL &amp; Group Advance tax_4th Quarter_AY 07-08_Other-Advance TAx" xfId="2391"/>
    <cellStyle name="_REL &amp; Group Advance tax_4th Quarter_AY 07-08_Projected P&amp;L 2012_RADPL" xfId="9518"/>
    <cellStyle name="_REL &amp; Group Advance tax_4th Quarter_AY 07-08_Sasan Infrastructure 03-10" xfId="2392"/>
    <cellStyle name="_REL &amp; Group Advance tax_4th Quarter_AY 07-08_Sasan Infrastructure 03-10_Other-Advance TAx" xfId="2393"/>
    <cellStyle name="_REL &amp; Group Advance tax_4th Quarter_AY 07-08_TAX PROVISIONS" xfId="2394"/>
    <cellStyle name="_REL &amp; Group Advance tax_4th Quarter_AY 07-08_TAX PROVISIONS 2" xfId="2395"/>
    <cellStyle name="_REL &amp; Group Advance tax_4th Quarter_AY 09-10" xfId="2396"/>
    <cellStyle name="_Reliance Power Group Advance tax_2nd Quarter_AY 2010-11" xfId="2397"/>
    <cellStyle name="—_report1198tables_RILMSTR " xfId="9519"/>
    <cellStyle name="_Rev" xfId="2398"/>
    <cellStyle name="_Rev_RCAP Format" xfId="2399"/>
    <cellStyle name="_Rev_Rcap_Aug 09" xfId="2400"/>
    <cellStyle name="_Rev_Rcap_Jan 10_Reco_Revised_Feb 22 10" xfId="2401"/>
    <cellStyle name="_Rev_Rcap_July 09_Final" xfId="2402"/>
    <cellStyle name="_Rev_rsec" xfId="2403"/>
    <cellStyle name="_Revenue MIS" xfId="2404"/>
    <cellStyle name="_revenue MIS 060105" xfId="2405"/>
    <cellStyle name="_revenue MIS 060105_RCAP Format" xfId="2406"/>
    <cellStyle name="_revenue MIS 060105_Rcap_Aug 09" xfId="2407"/>
    <cellStyle name="_revenue MIS 060105_Rcap_Jan 10_Reco_Revised_Feb 22 10" xfId="2408"/>
    <cellStyle name="_revenue MIS 060105_Rcap_July 09_Final" xfId="2409"/>
    <cellStyle name="_revenue MIS 060105_rsec" xfId="2410"/>
    <cellStyle name="_Revenue MIS 311204" xfId="2411"/>
    <cellStyle name="_Revenue MIS 311204_RCAP Format" xfId="2412"/>
    <cellStyle name="_Revenue MIS 311204_Rcap_Aug 09" xfId="2413"/>
    <cellStyle name="_Revenue MIS 311204_Rcap_Jan 10_Reco_Revised_Feb 22 10" xfId="2414"/>
    <cellStyle name="_Revenue MIS 311204_Rcap_July 09_Final" xfId="2415"/>
    <cellStyle name="_Revenue MIS 311204_rsec" xfId="2416"/>
    <cellStyle name="_Revenue MIS as of 091204" xfId="2417"/>
    <cellStyle name="_Revenue MIS as of 091204_RCAP Format" xfId="2418"/>
    <cellStyle name="_Revenue MIS as of 091204_Rcap_Aug 09" xfId="2419"/>
    <cellStyle name="_Revenue MIS as of 091204_Rcap_Jan 10_Reco_Revised_Feb 22 10" xfId="2420"/>
    <cellStyle name="_Revenue MIS as of 091204_Rcap_July 09_Final" xfId="2421"/>
    <cellStyle name="_Revenue MIS as of 091204_rsec" xfId="2422"/>
    <cellStyle name="_Revenue MIS as of 300904" xfId="2423"/>
    <cellStyle name="_Revenue MIS as of 300904_RCAP Format" xfId="2424"/>
    <cellStyle name="_Revenue MIS as of 300904_Rcap_Aug 09" xfId="2425"/>
    <cellStyle name="_Revenue MIS as of 300904_Rcap_Jan 10_Reco_Revised_Feb 22 10" xfId="2426"/>
    <cellStyle name="_Revenue MIS as of 300904_Rcap_July 09_Final" xfId="2427"/>
    <cellStyle name="_Revenue MIS as of 300904_rsec" xfId="2428"/>
    <cellStyle name="_REVENUE MIS as on 010904" xfId="2429"/>
    <cellStyle name="_REVENUE MIS as on 010904_RCAP Format" xfId="2430"/>
    <cellStyle name="_REVENUE MIS as on 010904_Rcap_Aug 09" xfId="2431"/>
    <cellStyle name="_REVENUE MIS as on 010904_Rcap_Jan 10_Reco_Revised_Feb 22 10" xfId="2432"/>
    <cellStyle name="_REVENUE MIS as on 010904_Rcap_July 09_Final" xfId="2433"/>
    <cellStyle name="_REVENUE MIS as on 010904_rsec" xfId="2434"/>
    <cellStyle name="_Revenue MIS revised as of 300904" xfId="2435"/>
    <cellStyle name="_Revenue MIS revised as of 300904_RCAP Format" xfId="2436"/>
    <cellStyle name="_Revenue MIS revised as of 300904_Rcap_Aug 09" xfId="2437"/>
    <cellStyle name="_Revenue MIS revised as of 300904_Rcap_Jan 10_Reco_Revised_Feb 22 10" xfId="2438"/>
    <cellStyle name="_Revenue MIS revised as of 300904_Rcap_July 09_Final" xfId="2439"/>
    <cellStyle name="_Revenue MIS revised as of 300904_rsec" xfId="2440"/>
    <cellStyle name="_Revenue MIS_RCAP Format" xfId="2441"/>
    <cellStyle name="_Revenue MIS_Rcap_Aug 09" xfId="2442"/>
    <cellStyle name="_Revenue MIS_Rcap_Jan 10_Reco_Revised_Feb 22 10" xfId="2443"/>
    <cellStyle name="_Revenue MIS_Rcap_July 09_Final" xfId="2444"/>
    <cellStyle name="_Revenue MIS_rsec" xfId="2445"/>
    <cellStyle name="_Revenue MTD &amp; YTD as on 060105" xfId="2446"/>
    <cellStyle name="_revenue MTD &amp; YTD as on 130105" xfId="2447"/>
    <cellStyle name="_revenue MTD &amp; YTD as on 130105_RCAP Format" xfId="2448"/>
    <cellStyle name="_revenue MTD &amp; YTD as on 130105_Rcap_Aug 09" xfId="2449"/>
    <cellStyle name="_revenue MTD &amp; YTD as on 130105_Rcap_Jan 10_Reco_Revised_Feb 22 10" xfId="2450"/>
    <cellStyle name="_revenue MTD &amp; YTD as on 130105_Rcap_July 09_Final" xfId="2451"/>
    <cellStyle name="_revenue MTD &amp; YTD as on 130105_rsec" xfId="2452"/>
    <cellStyle name="_Review Format (Nov)_Budhil V1" xfId="2453"/>
    <cellStyle name="_REVISED DRAWDOWN SCHEDULE -KUMPP" xfId="4519"/>
    <cellStyle name="_Revised_CF_16_02_09" xfId="4520"/>
    <cellStyle name="_Revised_CF_16_02_09_Budget_KUMPP_Financing_Oct26" xfId="4521"/>
    <cellStyle name="_Revised_CF_16_02_09_Budget_KUMPP_Financing_Oct7" xfId="4522"/>
    <cellStyle name="_Revised_CF_16_02_09_KUMPP- Budget RE 2009-10 &amp; BE 2010-11 (241009)" xfId="4523"/>
    <cellStyle name="_Revised_CF_16_02_09_KUMPP- Budget RE 2009-10 &amp; BE 2010-11 (submitted to BD on 111009)_Site Budget" xfId="4524"/>
    <cellStyle name="_Revised_CF_16_02_09_KUMPP_Budget_2010-11_CDM" xfId="4525"/>
    <cellStyle name="_RGNL BS 03-04  (Base data 2)" xfId="2454"/>
    <cellStyle name="_RGNL BS 03-04  (Base data 2)_RCAP Format" xfId="2455"/>
    <cellStyle name="_RGNL BS 03-04  (Base data 2)_Rcap_Aug 09" xfId="2456"/>
    <cellStyle name="_RGNL BS 03-04  (Base data 2)_Rcap_Jan 10_Reco_Revised_Feb 22 10" xfId="2457"/>
    <cellStyle name="_RGNL BS 03-04  (Base data 2)_Rcap_July 09_Final" xfId="2458"/>
    <cellStyle name="_RGNL BS 03-04  (Base data 2)_rsec" xfId="2459"/>
    <cellStyle name="_RGNL BS March  05" xfId="2460"/>
    <cellStyle name="_RGNL BS March  05_RCAP Format" xfId="2461"/>
    <cellStyle name="_RGNL BS March  05_Rcap_Aug 09" xfId="2462"/>
    <cellStyle name="_RGNL BS March  05_Rcap_Jan 10_Reco_Revised_Feb 22 10" xfId="2463"/>
    <cellStyle name="_RGNL BS March  05_Rcap_July 09_Final" xfId="2464"/>
    <cellStyle name="_RGNL BS March  05_rsec" xfId="2465"/>
    <cellStyle name="_RIC - Summary July 05 BS and P&amp;L      Final" xfId="2466"/>
    <cellStyle name="_RIC - Summary July 05 BS and P&amp;L      Final_RCAP Format" xfId="2467"/>
    <cellStyle name="_RIC - Summary July 05 BS and P&amp;L      Final_Rcap_Aug 09" xfId="2468"/>
    <cellStyle name="_RIC - Summary July 05 BS and P&amp;L      Final_Rcap_Jan 10_Reco_Revised_Feb 22 10" xfId="2469"/>
    <cellStyle name="_RIC - Summary July 05 BS and P&amp;L      Final_Rcap_July 09_Final" xfId="2470"/>
    <cellStyle name="_RIC - Summary July 05 BS and P&amp;L      Final_rsec" xfId="2471"/>
    <cellStyle name="_RIC &amp; RCIL Consolidated -March 2005               9" xfId="2472"/>
    <cellStyle name="_RIC &amp; RCIL Consolidated -March 2005               9_RCAP Format" xfId="2473"/>
    <cellStyle name="_RIC &amp; RCIL Consolidated -March 2005               9_Rcap_Aug 09" xfId="2474"/>
    <cellStyle name="_RIC &amp; RCIL Consolidated -March 2005               9_Rcap_Jan 10_Reco_Revised_Feb 22 10" xfId="2475"/>
    <cellStyle name="_RIC &amp; RCIL Consolidated -March 2005               9_Rcap_July 09_Final" xfId="2476"/>
    <cellStyle name="_RIC &amp; RCIL Consolidated -March 2005               9_rsec" xfId="2477"/>
    <cellStyle name="_RIC Provisional- Dec  2006    Final" xfId="2478"/>
    <cellStyle name="_RIC Provisional- Dec  2006    Final_RCAP Format" xfId="2479"/>
    <cellStyle name="_RIC Provisional- Dec  2006    Final_Rcap_Aug 09" xfId="2480"/>
    <cellStyle name="_RIC Provisional- Dec  2006    Final_Rcap_Jan 10_Reco_Revised_Feb 22 10" xfId="2481"/>
    <cellStyle name="_RIC Provisional- Dec  2006    Final_Rcap_July 09_Final" xfId="2482"/>
    <cellStyle name="_RIC Provisional- Dec  2006    Final_rsec" xfId="2483"/>
    <cellStyle name="_RIC Provisional- Sep  2006    11 Given to Conso on 17.10.06" xfId="2484"/>
    <cellStyle name="_RIC Provisional- Sep  2006    11 Given to Conso on 17.10.06_RCAP Format" xfId="2485"/>
    <cellStyle name="_RIC Provisional- Sep  2006    11 Given to Conso on 17.10.06_Rcap_Aug 09" xfId="2486"/>
    <cellStyle name="_RIC Provisional- Sep  2006    11 Given to Conso on 17.10.06_Rcap_Jan 10_Reco_Revised_Feb 22 10" xfId="2487"/>
    <cellStyle name="_RIC Provisional- Sep  2006    11 Given to Conso on 17.10.06_Rcap_July 09_Final" xfId="2488"/>
    <cellStyle name="_RIC Provisional- Sep  2006    11 Given to Conso on 17.10.06_rsec" xfId="2489"/>
    <cellStyle name="_RIC-DEC 2004" xfId="2490"/>
    <cellStyle name="_RIC-DEC 2004_RCAP Format" xfId="2491"/>
    <cellStyle name="_RIC-DEC 2004_Rcap_Aug 09" xfId="2492"/>
    <cellStyle name="_RIC-DEC 2004_Rcap_Jan 10_Reco_Revised_Feb 22 10" xfId="2493"/>
    <cellStyle name="_RIC-DEC 2004_Rcap_July 09_Final" xfId="2494"/>
    <cellStyle name="_RIC-DEC 2004_rsec" xfId="2495"/>
    <cellStyle name="_Rinfra Residual - 09-10" xfId="2496"/>
    <cellStyle name="_Rinfra Residual - 09-10 2" xfId="2497"/>
    <cellStyle name="_Rinfra Residual - 09-10_Projected P&amp;L 2012_RADPL" xfId="9520"/>
    <cellStyle name="_RLIFE-jul08" xfId="2498"/>
    <cellStyle name="_RLIFE-jul08_RCAP Format" xfId="2499"/>
    <cellStyle name="_RLIFE-jul08_Rcap_Aug 09" xfId="2500"/>
    <cellStyle name="_RLIFE-jul08_Rcap_Jan 10_Reco_Revised_Feb 22 10" xfId="2501"/>
    <cellStyle name="_RLIFE-jul08_Rcap_July 09_Final" xfId="2502"/>
    <cellStyle name="_RLIFE-jul08_rsec" xfId="2503"/>
    <cellStyle name="_RPTL 11-12" xfId="9521"/>
    <cellStyle name="_RR Locations" xfId="2504"/>
    <cellStyle name="_RR Locations_RCAP Format" xfId="2505"/>
    <cellStyle name="_RR Locations_Rcap_Aug 09" xfId="2506"/>
    <cellStyle name="_RR Locations_Rcap_Jan 10_Reco_Revised_Feb 22 10" xfId="2507"/>
    <cellStyle name="_RR Locations_Rcap_July 09_Final" xfId="2508"/>
    <cellStyle name="_RR Locations_rsec" xfId="2509"/>
    <cellStyle name="—_RSA_RILMSTR " xfId="9522"/>
    <cellStyle name="_RSEC" xfId="2510"/>
    <cellStyle name="_RSEC format" xfId="2511"/>
    <cellStyle name="_RSEC format_RCAP Format" xfId="2512"/>
    <cellStyle name="_RSEC format_rsec" xfId="2513"/>
    <cellStyle name="_RSL_-_Form_3CD_&amp;_Annexure- AY 09-10" xfId="2514"/>
    <cellStyle name="_rworld session buckets - 2005" xfId="2515"/>
    <cellStyle name="_rworld session buckets - 2005_RCAP Format" xfId="2516"/>
    <cellStyle name="_rworld session buckets - 2005_Rcap_Aug 09" xfId="2517"/>
    <cellStyle name="_rworld session buckets - 2005_Rcap_Jan 10_Reco_Revised_Feb 22 10" xfId="2518"/>
    <cellStyle name="_rworld session buckets - 2005_Rcap_July 09_Final" xfId="2519"/>
    <cellStyle name="_rworld session buckets - 2005_rsec" xfId="2520"/>
    <cellStyle name="_SALE IN TRANSIT INVOICE" xfId="2521"/>
    <cellStyle name="_Sales Pack" xfId="2522"/>
    <cellStyle name="_Sales Pack_RCAP Format" xfId="2523"/>
    <cellStyle name="_Sales Pack_Rcap_Aug 09" xfId="2524"/>
    <cellStyle name="_Sales Pack_Rcap_Jan 10_Reco_Revised_Feb 22 10" xfId="2525"/>
    <cellStyle name="_Sales Pack_Rcap_July 09_Final" xfId="2526"/>
    <cellStyle name="_Sales Pack_RCL Reporting - June'09" xfId="2527"/>
    <cellStyle name="_Sales Pack_RCL Reporting - June'09_RCAP Format" xfId="2528"/>
    <cellStyle name="_Sales Pack_RCL Reporting - June'09_rsec" xfId="2529"/>
    <cellStyle name="_Sales Pack_RLI" xfId="2530"/>
    <cellStyle name="_Sales Pack_RLI_RCAP Format" xfId="2531"/>
    <cellStyle name="_Sales Pack_RLI_rsec" xfId="2532"/>
    <cellStyle name="_Sales Pack_RLIC Financial Dec08" xfId="2533"/>
    <cellStyle name="_Sales Pack_RLIC Financial Dec08_April 2009 MIS" xfId="2534"/>
    <cellStyle name="_Sales Pack_RLIC Financial Dec08_April 2009 MIS_RCAP Format" xfId="2535"/>
    <cellStyle name="_Sales Pack_RLIC Financial Dec08_April 2009 MIS_Rcap_Aug 09" xfId="2536"/>
    <cellStyle name="_Sales Pack_RLIC Financial Dec08_April 2009 MIS_Rcap_Jan 10_Reco_Revised_Feb 22 10" xfId="2537"/>
    <cellStyle name="_Sales Pack_RLIC Financial Dec08_April 2009 MIS_Rcap_July 09_Final" xfId="2538"/>
    <cellStyle name="_Sales Pack_RLIC Financial Dec08_April 2009 MIS_rsec" xfId="2539"/>
    <cellStyle name="_Sales Pack_RLIC Financial Dec08_RCAP Format" xfId="2540"/>
    <cellStyle name="_Sales Pack_RLIC Financial Dec08_RCS FINAL" xfId="2541"/>
    <cellStyle name="_Sales Pack_RLIC Financial Dec08_RCS FINAL_RCAP Format" xfId="2542"/>
    <cellStyle name="_Sales Pack_RLIC Financial Dec08_RCS FINAL_Rcap_Aug 09" xfId="2543"/>
    <cellStyle name="_Sales Pack_RLIC Financial Dec08_RCS FINAL_Rcap_Jan 10_Reco_Revised_Feb 22 10" xfId="2544"/>
    <cellStyle name="_Sales Pack_RLIC Financial Dec08_RCS FINAL_Rcap_July 09_Final" xfId="2545"/>
    <cellStyle name="_Sales Pack_RLIC Financial Dec08_RCS FINAL_rsec" xfId="2546"/>
    <cellStyle name="_Sales Pack_RLIC Financial Dec08_rsec" xfId="2547"/>
    <cellStyle name="_Sales Pack_RLIC Financial Summary_Jan09(Provisional)" xfId="2548"/>
    <cellStyle name="_Sales Pack_RLIC Financial Summary_Jan09(Provisional)_April 2009 MIS" xfId="2549"/>
    <cellStyle name="_Sales Pack_RLIC Financial Summary_Jan09(Provisional)_April 2009 MIS_RCAP Format" xfId="2550"/>
    <cellStyle name="_Sales Pack_RLIC Financial Summary_Jan09(Provisional)_April 2009 MIS_Rcap_Aug 09" xfId="2551"/>
    <cellStyle name="_Sales Pack_RLIC Financial Summary_Jan09(Provisional)_April 2009 MIS_Rcap_Jan 10_Reco_Revised_Feb 22 10" xfId="2552"/>
    <cellStyle name="_Sales Pack_RLIC Financial Summary_Jan09(Provisional)_April 2009 MIS_Rcap_July 09_Final" xfId="2553"/>
    <cellStyle name="_Sales Pack_RLIC Financial Summary_Jan09(Provisional)_April 2009 MIS_rsec" xfId="2554"/>
    <cellStyle name="_Sales Pack_RLIC Financial Summary_Jan09(Provisional)_RCAP Format" xfId="2555"/>
    <cellStyle name="_Sales Pack_RLIC Financial Summary_Jan09(Provisional)_rsec" xfId="2556"/>
    <cellStyle name="_Sales Pack_RLIC_Financial _YTD Nov'08" xfId="2557"/>
    <cellStyle name="_Sales Pack_RLIC_Financial _YTD Nov'08_April 2009 MIS" xfId="2558"/>
    <cellStyle name="_Sales Pack_RLIC_Financial _YTD Nov'08_April 2009 MIS_RCAP Format" xfId="2559"/>
    <cellStyle name="_Sales Pack_RLIC_Financial _YTD Nov'08_April 2009 MIS_Rcap_Aug 09" xfId="2560"/>
    <cellStyle name="_Sales Pack_RLIC_Financial _YTD Nov'08_April 2009 MIS_Rcap_Jan 10_Reco_Revised_Feb 22 10" xfId="2561"/>
    <cellStyle name="_Sales Pack_RLIC_Financial _YTD Nov'08_April 2009 MIS_Rcap_July 09_Final" xfId="2562"/>
    <cellStyle name="_Sales Pack_RLIC_Financial _YTD Nov'08_April 2009 MIS_rsec" xfId="2563"/>
    <cellStyle name="_Sales Pack_RLIC_Financial _YTD Nov'08_RCAP Format" xfId="2564"/>
    <cellStyle name="_Sales Pack_RLIC_Financial _YTD Nov'08_RCS FINAL" xfId="2565"/>
    <cellStyle name="_Sales Pack_RLIC_Financial _YTD Nov'08_RCS FINAL_RCAP Format" xfId="2566"/>
    <cellStyle name="_Sales Pack_RLIC_Financial _YTD Nov'08_RCS FINAL_Rcap_Aug 09" xfId="2567"/>
    <cellStyle name="_Sales Pack_RLIC_Financial _YTD Nov'08_RCS FINAL_Rcap_Jan 10_Reco_Revised_Feb 22 10" xfId="2568"/>
    <cellStyle name="_Sales Pack_RLIC_Financial _YTD Nov'08_RCS FINAL_Rcap_July 09_Final" xfId="2569"/>
    <cellStyle name="_Sales Pack_RLIC_Financial _YTD Nov'08_RCS FINAL_rsec" xfId="2570"/>
    <cellStyle name="_Sales Pack_RLIC_Financial _YTD Nov'08_rsec" xfId="2571"/>
    <cellStyle name="_Sales Pack_RLIC-April MIS" xfId="2572"/>
    <cellStyle name="_Sales Pack_RLIC-April MIS_RCAP Format" xfId="2573"/>
    <cellStyle name="_Sales Pack_RLIC-April MIS_rsec" xfId="2574"/>
    <cellStyle name="_Sales Pack_RLIC-MIS-October 2008" xfId="2575"/>
    <cellStyle name="_Sales Pack_RLIC-MIS-October 2008_April 2009 MIS" xfId="2576"/>
    <cellStyle name="_Sales Pack_RLIC-MIS-October 2008_April 2009 MIS_RCAP Format" xfId="2577"/>
    <cellStyle name="_Sales Pack_RLIC-MIS-October 2008_April 2009 MIS_Rcap_Aug 09" xfId="2578"/>
    <cellStyle name="_Sales Pack_RLIC-MIS-October 2008_April 2009 MIS_Rcap_Jan 10_Reco_Revised_Feb 22 10" xfId="2579"/>
    <cellStyle name="_Sales Pack_RLIC-MIS-October 2008_April 2009 MIS_Rcap_July 09_Final" xfId="2580"/>
    <cellStyle name="_Sales Pack_RLIC-MIS-October 2008_April 2009 MIS_rsec" xfId="2581"/>
    <cellStyle name="_Sales Pack_RLIC-MIS-October 2008_RCAP Format" xfId="2582"/>
    <cellStyle name="_Sales Pack_RLIC-MIS-October 2008_RCS FINAL" xfId="2583"/>
    <cellStyle name="_Sales Pack_RLIC-MIS-October 2008_RCS FINAL_RCAP Format" xfId="2584"/>
    <cellStyle name="_Sales Pack_RLIC-MIS-October 2008_RCS FINAL_Rcap_Aug 09" xfId="2585"/>
    <cellStyle name="_Sales Pack_RLIC-MIS-October 2008_RCS FINAL_Rcap_Jan 10_Reco_Revised_Feb 22 10" xfId="2586"/>
    <cellStyle name="_Sales Pack_RLIC-MIS-October 2008_RCS FINAL_Rcap_July 09_Final" xfId="2587"/>
    <cellStyle name="_Sales Pack_RLIC-MIS-October 2008_RCS FINAL_rsec" xfId="2588"/>
    <cellStyle name="_Sales Pack_RLIC-MIS-October 2008_rsec" xfId="2589"/>
    <cellStyle name="_Sales Pack_rsec" xfId="2590"/>
    <cellStyle name="_Sasan UMPP - Order Breakup" xfId="4526"/>
    <cellStyle name="_Sasan UMPP - Order Breakup 10" xfId="4527"/>
    <cellStyle name="_Sasan UMPP - Order Breakup 11" xfId="4528"/>
    <cellStyle name="_Sasan UMPP - Order Breakup 12" xfId="4529"/>
    <cellStyle name="_Sasan UMPP - Order Breakup 13" xfId="4530"/>
    <cellStyle name="_Sasan UMPP - Order Breakup 14" xfId="4531"/>
    <cellStyle name="_Sasan UMPP - Order Breakup 15" xfId="4532"/>
    <cellStyle name="_Sasan UMPP - Order Breakup 16" xfId="4533"/>
    <cellStyle name="_Sasan UMPP - Order Breakup 17" xfId="4534"/>
    <cellStyle name="_Sasan UMPP - Order Breakup 18" xfId="4535"/>
    <cellStyle name="_Sasan UMPP - Order Breakup 19" xfId="4536"/>
    <cellStyle name="_Sasan UMPP - Order Breakup 2" xfId="4537"/>
    <cellStyle name="_Sasan UMPP - Order Breakup 20" xfId="4538"/>
    <cellStyle name="_Sasan UMPP - Order Breakup 21" xfId="4539"/>
    <cellStyle name="_Sasan UMPP - Order Breakup 22" xfId="4540"/>
    <cellStyle name="_Sasan UMPP - Order Breakup 23" xfId="4541"/>
    <cellStyle name="_Sasan UMPP - Order Breakup 24" xfId="4542"/>
    <cellStyle name="_Sasan UMPP - Order Breakup 25" xfId="4543"/>
    <cellStyle name="_Sasan UMPP - Order Breakup 26" xfId="4544"/>
    <cellStyle name="_Sasan UMPP - Order Breakup 27" xfId="4545"/>
    <cellStyle name="_Sasan UMPP - Order Breakup 28" xfId="4546"/>
    <cellStyle name="_Sasan UMPP - Order Breakup 29" xfId="4547"/>
    <cellStyle name="_Sasan UMPP - Order Breakup 3" xfId="4548"/>
    <cellStyle name="_Sasan UMPP - Order Breakup 30" xfId="4549"/>
    <cellStyle name="_Sasan UMPP - Order Breakup 31" xfId="4550"/>
    <cellStyle name="_Sasan UMPP - Order Breakup 32" xfId="4551"/>
    <cellStyle name="_Sasan UMPP - Order Breakup 33" xfId="4552"/>
    <cellStyle name="_Sasan UMPP - Order Breakup 34" xfId="4553"/>
    <cellStyle name="_Sasan UMPP - Order Breakup 35" xfId="4554"/>
    <cellStyle name="_Sasan UMPP - Order Breakup 36" xfId="4555"/>
    <cellStyle name="_Sasan UMPP - Order Breakup 37" xfId="4556"/>
    <cellStyle name="_Sasan UMPP - Order Breakup 38" xfId="4557"/>
    <cellStyle name="_Sasan UMPP - Order Breakup 39" xfId="4558"/>
    <cellStyle name="_Sasan UMPP - Order Breakup 4" xfId="4559"/>
    <cellStyle name="_Sasan UMPP - Order Breakup 40" xfId="4560"/>
    <cellStyle name="_Sasan UMPP - Order Breakup 41" xfId="4561"/>
    <cellStyle name="_Sasan UMPP - Order Breakup 42" xfId="4562"/>
    <cellStyle name="_Sasan UMPP - Order Breakup 43" xfId="4563"/>
    <cellStyle name="_Sasan UMPP - Order Breakup 44" xfId="4564"/>
    <cellStyle name="_Sasan UMPP - Order Breakup 45" xfId="4565"/>
    <cellStyle name="_Sasan UMPP - Order Breakup 46" xfId="4566"/>
    <cellStyle name="_Sasan UMPP - Order Breakup 47" xfId="4567"/>
    <cellStyle name="_Sasan UMPP - Order Breakup 48" xfId="4568"/>
    <cellStyle name="_Sasan UMPP - Order Breakup 49" xfId="4569"/>
    <cellStyle name="_Sasan UMPP - Order Breakup 5" xfId="4570"/>
    <cellStyle name="_Sasan UMPP - Order Breakup 6" xfId="4571"/>
    <cellStyle name="_Sasan UMPP - Order Breakup 7" xfId="4572"/>
    <cellStyle name="_Sasan UMPP - Order Breakup 8" xfId="4573"/>
    <cellStyle name="_Sasan UMPP - Order Breakup 9" xfId="4574"/>
    <cellStyle name="_Sasan UMPP - Order Breakup_EPC Summary Cum reco statement" xfId="4575"/>
    <cellStyle name="_Sasan UMPP - Order Breakup_EPC Summary Cum reco statement-Revised" xfId="4576"/>
    <cellStyle name="_Sec 212 - Report" xfId="2591"/>
    <cellStyle name="_Sec 212 - Report_RCAP Format" xfId="2592"/>
    <cellStyle name="_Sec 212 - Report_Rcap_Aug 09" xfId="2593"/>
    <cellStyle name="_Sec 212 - Report_Rcap_Jan 10_Reco_Revised_Feb 22 10" xfId="2594"/>
    <cellStyle name="_Sec 212 - Report_Rcap_July 09_Final" xfId="2595"/>
    <cellStyle name="_Sec 212 - Report_rsec" xfId="2596"/>
    <cellStyle name="_SERVICES BILLS, 2008-09" xfId="2597"/>
    <cellStyle name="_Sheet1" xfId="2598"/>
    <cellStyle name="_Sheet3" xfId="2599"/>
    <cellStyle name="_Sheet3 10" xfId="2600"/>
    <cellStyle name="_Sheet3 11" xfId="2601"/>
    <cellStyle name="_Sheet3 12" xfId="2602"/>
    <cellStyle name="_Sheet3 13" xfId="2603"/>
    <cellStyle name="_Sheet3 14" xfId="2604"/>
    <cellStyle name="_Sheet3 15" xfId="2605"/>
    <cellStyle name="_Sheet3 2" xfId="2606"/>
    <cellStyle name="_Sheet3 2 10" xfId="4577"/>
    <cellStyle name="_Sheet3 2 11" xfId="4578"/>
    <cellStyle name="_Sheet3 2 12" xfId="4579"/>
    <cellStyle name="_Sheet3 2 13" xfId="4580"/>
    <cellStyle name="_Sheet3 2 14" xfId="4581"/>
    <cellStyle name="_Sheet3 2 15" xfId="4582"/>
    <cellStyle name="_Sheet3 2 16" xfId="4583"/>
    <cellStyle name="_Sheet3 2 17" xfId="4584"/>
    <cellStyle name="_Sheet3 2 18" xfId="4585"/>
    <cellStyle name="_Sheet3 2 19" xfId="4586"/>
    <cellStyle name="_Sheet3 2 2" xfId="4587"/>
    <cellStyle name="_Sheet3 2 20" xfId="4588"/>
    <cellStyle name="_Sheet3 2 21" xfId="4589"/>
    <cellStyle name="_Sheet3 2 22" xfId="4590"/>
    <cellStyle name="_Sheet3 2 23" xfId="4591"/>
    <cellStyle name="_Sheet3 2 24" xfId="4592"/>
    <cellStyle name="_Sheet3 2 25" xfId="4593"/>
    <cellStyle name="_Sheet3 2 26" xfId="4594"/>
    <cellStyle name="_Sheet3 2 27" xfId="4595"/>
    <cellStyle name="_Sheet3 2 28" xfId="4596"/>
    <cellStyle name="_Sheet3 2 29" xfId="4597"/>
    <cellStyle name="_Sheet3 2 3" xfId="4598"/>
    <cellStyle name="_Sheet3 2 30" xfId="4599"/>
    <cellStyle name="_Sheet3 2 31" xfId="4600"/>
    <cellStyle name="_Sheet3 2 32" xfId="4601"/>
    <cellStyle name="_Sheet3 2 33" xfId="4602"/>
    <cellStyle name="_Sheet3 2 34" xfId="4603"/>
    <cellStyle name="_Sheet3 2 35" xfId="4604"/>
    <cellStyle name="_Sheet3 2 36" xfId="4605"/>
    <cellStyle name="_Sheet3 2 37" xfId="4606"/>
    <cellStyle name="_Sheet3 2 38" xfId="4607"/>
    <cellStyle name="_Sheet3 2 39" xfId="4608"/>
    <cellStyle name="_Sheet3 2 4" xfId="4609"/>
    <cellStyle name="_Sheet3 2 40" xfId="4610"/>
    <cellStyle name="_Sheet3 2 41" xfId="4611"/>
    <cellStyle name="_Sheet3 2 42" xfId="4612"/>
    <cellStyle name="_Sheet3 2 43" xfId="4613"/>
    <cellStyle name="_Sheet3 2 44" xfId="4614"/>
    <cellStyle name="_Sheet3 2 45" xfId="4615"/>
    <cellStyle name="_Sheet3 2 46" xfId="4616"/>
    <cellStyle name="_Sheet3 2 47" xfId="4617"/>
    <cellStyle name="_Sheet3 2 48" xfId="4618"/>
    <cellStyle name="_Sheet3 2 49" xfId="4619"/>
    <cellStyle name="_Sheet3 2 5" xfId="4620"/>
    <cellStyle name="_Sheet3 2 6" xfId="4621"/>
    <cellStyle name="_Sheet3 2 7" xfId="4622"/>
    <cellStyle name="_Sheet3 2 8" xfId="4623"/>
    <cellStyle name="_Sheet3 2 9" xfId="4624"/>
    <cellStyle name="_Sheet3 2_EPC Summary Cum reco statement" xfId="4625"/>
    <cellStyle name="_Sheet3 2_EPC Summary Cum reco statement-Revised" xfId="4626"/>
    <cellStyle name="_Sheet3 2_EPC Summary Reco cum Reconciliation as on 31.12.2011-1" xfId="4627"/>
    <cellStyle name="_Sheet3 2_EPC Summary Reco cum Reconciliation as on 31.12.2011-20.01.2012HO" xfId="4628"/>
    <cellStyle name="_Sheet3 3" xfId="2607"/>
    <cellStyle name="_Sheet3 4" xfId="2608"/>
    <cellStyle name="_Sheet3 5" xfId="2609"/>
    <cellStyle name="_Sheet3 6" xfId="2610"/>
    <cellStyle name="_Sheet3 7" xfId="2611"/>
    <cellStyle name="_Sheet3 8" xfId="2612"/>
    <cellStyle name="_Sheet3 9" xfId="2613"/>
    <cellStyle name="_Sheet3_RCAP Format" xfId="2614"/>
    <cellStyle name="_Sheet3_Rcap_Aug 09" xfId="2615"/>
    <cellStyle name="_Sheet3_Rcap_Jan 10_Reco_Revised_Feb 22 10" xfId="2616"/>
    <cellStyle name="_Sheet3_Rcap_July 09_Final" xfId="2617"/>
    <cellStyle name="_Sheet3_RCL Reporting - June'09" xfId="2618"/>
    <cellStyle name="_Sheet3_RCL Reporting - June'09_RCAP Format" xfId="2619"/>
    <cellStyle name="_Sheet3_RCL Reporting - June'09_rsec" xfId="2620"/>
    <cellStyle name="_Sheet3_RLI" xfId="2621"/>
    <cellStyle name="_Sheet3_RLI_RCAP Format" xfId="2622"/>
    <cellStyle name="_Sheet3_RLI_rsec" xfId="2623"/>
    <cellStyle name="_Sheet3_RLIC Financial Dec08" xfId="2624"/>
    <cellStyle name="_Sheet3_RLIC Financial Dec08_April 2009 MIS" xfId="2625"/>
    <cellStyle name="_Sheet3_RLIC Financial Dec08_April 2009 MIS_RCAP Format" xfId="2626"/>
    <cellStyle name="_Sheet3_RLIC Financial Dec08_April 2009 MIS_Rcap_Aug 09" xfId="2627"/>
    <cellStyle name="_Sheet3_RLIC Financial Dec08_April 2009 MIS_Rcap_Jan 10_Reco_Revised_Feb 22 10" xfId="2628"/>
    <cellStyle name="_Sheet3_RLIC Financial Dec08_April 2009 MIS_Rcap_July 09_Final" xfId="2629"/>
    <cellStyle name="_Sheet3_RLIC Financial Dec08_April 2009 MIS_rsec" xfId="2630"/>
    <cellStyle name="_Sheet3_RLIC Financial Dec08_RCAP Format" xfId="2631"/>
    <cellStyle name="_Sheet3_RLIC Financial Dec08_RCS FINAL" xfId="2632"/>
    <cellStyle name="_Sheet3_RLIC Financial Dec08_RCS FINAL_RCAP Format" xfId="2633"/>
    <cellStyle name="_Sheet3_RLIC Financial Dec08_RCS FINAL_Rcap_Aug 09" xfId="2634"/>
    <cellStyle name="_Sheet3_RLIC Financial Dec08_RCS FINAL_Rcap_Jan 10_Reco_Revised_Feb 22 10" xfId="2635"/>
    <cellStyle name="_Sheet3_RLIC Financial Dec08_RCS FINAL_Rcap_July 09_Final" xfId="2636"/>
    <cellStyle name="_Sheet3_RLIC Financial Dec08_RCS FINAL_rsec" xfId="2637"/>
    <cellStyle name="_Sheet3_RLIC Financial Dec08_rsec" xfId="2638"/>
    <cellStyle name="_Sheet3_RLIC Financial Summary_Jan09(Provisional)" xfId="2639"/>
    <cellStyle name="_Sheet3_RLIC Financial Summary_Jan09(Provisional)_April 2009 MIS" xfId="2640"/>
    <cellStyle name="_Sheet3_RLIC Financial Summary_Jan09(Provisional)_April 2009 MIS_RCAP Format" xfId="2641"/>
    <cellStyle name="_Sheet3_RLIC Financial Summary_Jan09(Provisional)_April 2009 MIS_Rcap_Aug 09" xfId="2642"/>
    <cellStyle name="_Sheet3_RLIC Financial Summary_Jan09(Provisional)_April 2009 MIS_Rcap_Jan 10_Reco_Revised_Feb 22 10" xfId="2643"/>
    <cellStyle name="_Sheet3_RLIC Financial Summary_Jan09(Provisional)_April 2009 MIS_Rcap_July 09_Final" xfId="2644"/>
    <cellStyle name="_Sheet3_RLIC Financial Summary_Jan09(Provisional)_April 2009 MIS_rsec" xfId="2645"/>
    <cellStyle name="_Sheet3_RLIC Financial Summary_Jan09(Provisional)_RCAP Format" xfId="2646"/>
    <cellStyle name="_Sheet3_RLIC Financial Summary_Jan09(Provisional)_rsec" xfId="2647"/>
    <cellStyle name="_Sheet3_RLIC_Financial _YTD Nov'08" xfId="2648"/>
    <cellStyle name="_Sheet3_RLIC_Financial _YTD Nov'08_April 2009 MIS" xfId="2649"/>
    <cellStyle name="_Sheet3_RLIC_Financial _YTD Nov'08_April 2009 MIS_RCAP Format" xfId="2650"/>
    <cellStyle name="_Sheet3_RLIC_Financial _YTD Nov'08_April 2009 MIS_Rcap_Aug 09" xfId="2651"/>
    <cellStyle name="_Sheet3_RLIC_Financial _YTD Nov'08_April 2009 MIS_Rcap_Jan 10_Reco_Revised_Feb 22 10" xfId="2652"/>
    <cellStyle name="_Sheet3_RLIC_Financial _YTD Nov'08_April 2009 MIS_Rcap_July 09_Final" xfId="2653"/>
    <cellStyle name="_Sheet3_RLIC_Financial _YTD Nov'08_April 2009 MIS_rsec" xfId="2654"/>
    <cellStyle name="_Sheet3_RLIC_Financial _YTD Nov'08_RCAP Format" xfId="2655"/>
    <cellStyle name="_Sheet3_RLIC_Financial _YTD Nov'08_RCS FINAL" xfId="2656"/>
    <cellStyle name="_Sheet3_RLIC_Financial _YTD Nov'08_RCS FINAL_RCAP Format" xfId="2657"/>
    <cellStyle name="_Sheet3_RLIC_Financial _YTD Nov'08_RCS FINAL_Rcap_Aug 09" xfId="2658"/>
    <cellStyle name="_Sheet3_RLIC_Financial _YTD Nov'08_RCS FINAL_Rcap_Jan 10_Reco_Revised_Feb 22 10" xfId="2659"/>
    <cellStyle name="_Sheet3_RLIC_Financial _YTD Nov'08_RCS FINAL_Rcap_July 09_Final" xfId="2660"/>
    <cellStyle name="_Sheet3_RLIC_Financial _YTD Nov'08_RCS FINAL_rsec" xfId="2661"/>
    <cellStyle name="_Sheet3_RLIC_Financial _YTD Nov'08_rsec" xfId="2662"/>
    <cellStyle name="_Sheet3_RLIC-April MIS" xfId="2663"/>
    <cellStyle name="_Sheet3_RLIC-April MIS_RCAP Format" xfId="2664"/>
    <cellStyle name="_Sheet3_RLIC-April MIS_rsec" xfId="2665"/>
    <cellStyle name="_Sheet3_RLIC-MIS-October 2008" xfId="2666"/>
    <cellStyle name="_Sheet3_RLIC-MIS-October 2008_April 2009 MIS" xfId="2667"/>
    <cellStyle name="_Sheet3_RLIC-MIS-October 2008_April 2009 MIS_RCAP Format" xfId="2668"/>
    <cellStyle name="_Sheet3_RLIC-MIS-October 2008_April 2009 MIS_Rcap_Aug 09" xfId="2669"/>
    <cellStyle name="_Sheet3_RLIC-MIS-October 2008_April 2009 MIS_Rcap_Jan 10_Reco_Revised_Feb 22 10" xfId="2670"/>
    <cellStyle name="_Sheet3_RLIC-MIS-October 2008_April 2009 MIS_Rcap_July 09_Final" xfId="2671"/>
    <cellStyle name="_Sheet3_RLIC-MIS-October 2008_April 2009 MIS_rsec" xfId="2672"/>
    <cellStyle name="_Sheet3_RLIC-MIS-October 2008_RCAP Format" xfId="2673"/>
    <cellStyle name="_Sheet3_RLIC-MIS-October 2008_RCS FINAL" xfId="2674"/>
    <cellStyle name="_Sheet3_RLIC-MIS-October 2008_RCS FINAL_RCAP Format" xfId="2675"/>
    <cellStyle name="_Sheet3_RLIC-MIS-October 2008_RCS FINAL_Rcap_Aug 09" xfId="2676"/>
    <cellStyle name="_Sheet3_RLIC-MIS-October 2008_RCS FINAL_Rcap_Jan 10_Reco_Revised_Feb 22 10" xfId="2677"/>
    <cellStyle name="_Sheet3_RLIC-MIS-October 2008_RCS FINAL_Rcap_July 09_Final" xfId="2678"/>
    <cellStyle name="_Sheet3_RLIC-MIS-October 2008_RCS FINAL_rsec" xfId="2679"/>
    <cellStyle name="_Sheet3_RLIC-MIS-October 2008_rsec" xfId="2680"/>
    <cellStyle name="_Sheet3_rsec" xfId="2681"/>
    <cellStyle name="_Sheet4" xfId="2682"/>
    <cellStyle name="_Sheet4 10" xfId="2683"/>
    <cellStyle name="_Sheet4 11" xfId="2684"/>
    <cellStyle name="_Sheet4 12" xfId="2685"/>
    <cellStyle name="_Sheet4 13" xfId="2686"/>
    <cellStyle name="_Sheet4 14" xfId="2687"/>
    <cellStyle name="_Sheet4 15" xfId="2688"/>
    <cellStyle name="_Sheet4 2" xfId="2689"/>
    <cellStyle name="_Sheet4 2 10" xfId="4629"/>
    <cellStyle name="_Sheet4 2 11" xfId="4630"/>
    <cellStyle name="_Sheet4 2 12" xfId="4631"/>
    <cellStyle name="_Sheet4 2 13" xfId="4632"/>
    <cellStyle name="_Sheet4 2 14" xfId="4633"/>
    <cellStyle name="_Sheet4 2 15" xfId="4634"/>
    <cellStyle name="_Sheet4 2 16" xfId="4635"/>
    <cellStyle name="_Sheet4 2 17" xfId="4636"/>
    <cellStyle name="_Sheet4 2 18" xfId="4637"/>
    <cellStyle name="_Sheet4 2 19" xfId="4638"/>
    <cellStyle name="_Sheet4 2 2" xfId="4639"/>
    <cellStyle name="_Sheet4 2 20" xfId="4640"/>
    <cellStyle name="_Sheet4 2 21" xfId="4641"/>
    <cellStyle name="_Sheet4 2 22" xfId="4642"/>
    <cellStyle name="_Sheet4 2 23" xfId="4643"/>
    <cellStyle name="_Sheet4 2 24" xfId="4644"/>
    <cellStyle name="_Sheet4 2 25" xfId="4645"/>
    <cellStyle name="_Sheet4 2 26" xfId="4646"/>
    <cellStyle name="_Sheet4 2 27" xfId="4647"/>
    <cellStyle name="_Sheet4 2 28" xfId="4648"/>
    <cellStyle name="_Sheet4 2 29" xfId="4649"/>
    <cellStyle name="_Sheet4 2 3" xfId="4650"/>
    <cellStyle name="_Sheet4 2 30" xfId="4651"/>
    <cellStyle name="_Sheet4 2 31" xfId="4652"/>
    <cellStyle name="_Sheet4 2 32" xfId="4653"/>
    <cellStyle name="_Sheet4 2 33" xfId="4654"/>
    <cellStyle name="_Sheet4 2 34" xfId="4655"/>
    <cellStyle name="_Sheet4 2 35" xfId="4656"/>
    <cellStyle name="_Sheet4 2 36" xfId="4657"/>
    <cellStyle name="_Sheet4 2 37" xfId="4658"/>
    <cellStyle name="_Sheet4 2 38" xfId="4659"/>
    <cellStyle name="_Sheet4 2 39" xfId="4660"/>
    <cellStyle name="_Sheet4 2 4" xfId="4661"/>
    <cellStyle name="_Sheet4 2 40" xfId="4662"/>
    <cellStyle name="_Sheet4 2 41" xfId="4663"/>
    <cellStyle name="_Sheet4 2 42" xfId="4664"/>
    <cellStyle name="_Sheet4 2 43" xfId="4665"/>
    <cellStyle name="_Sheet4 2 44" xfId="4666"/>
    <cellStyle name="_Sheet4 2 45" xfId="4667"/>
    <cellStyle name="_Sheet4 2 46" xfId="4668"/>
    <cellStyle name="_Sheet4 2 47" xfId="4669"/>
    <cellStyle name="_Sheet4 2 48" xfId="4670"/>
    <cellStyle name="_Sheet4 2 49" xfId="4671"/>
    <cellStyle name="_Sheet4 2 5" xfId="4672"/>
    <cellStyle name="_Sheet4 2 6" xfId="4673"/>
    <cellStyle name="_Sheet4 2 7" xfId="4674"/>
    <cellStyle name="_Sheet4 2 8" xfId="4675"/>
    <cellStyle name="_Sheet4 2 9" xfId="4676"/>
    <cellStyle name="_Sheet4 2_EPC Summary Cum reco statement" xfId="4677"/>
    <cellStyle name="_Sheet4 2_EPC Summary Cum reco statement-Revised" xfId="4678"/>
    <cellStyle name="_Sheet4 2_EPC Summary Reco cum Reconciliation as on 31.12.2011-1" xfId="4679"/>
    <cellStyle name="_Sheet4 2_EPC Summary Reco cum Reconciliation as on 31.12.2011-20.01.2012HO" xfId="4680"/>
    <cellStyle name="_Sheet4 3" xfId="2690"/>
    <cellStyle name="_Sheet4 4" xfId="2691"/>
    <cellStyle name="_Sheet4 5" xfId="2692"/>
    <cellStyle name="_Sheet4 6" xfId="2693"/>
    <cellStyle name="_Sheet4 7" xfId="2694"/>
    <cellStyle name="_Sheet4 8" xfId="2695"/>
    <cellStyle name="_Sheet4 9" xfId="2696"/>
    <cellStyle name="_SIYOM - 31.03.2009_1" xfId="2697"/>
    <cellStyle name="_Summary Project  Cash flows 11.05.2005" xfId="2698"/>
    <cellStyle name="_Summary Project  Cash flows 11.05.2005_RCAP Format" xfId="2699"/>
    <cellStyle name="_Summary Project  Cash flows 11.05.2005_Rcap_Aug 09" xfId="2700"/>
    <cellStyle name="_Summary Project  Cash flows 11.05.2005_Rcap_Jan 10_Reco_Revised_Feb 22 10" xfId="2701"/>
    <cellStyle name="_Summary Project  Cash flows 11.05.2005_Rcap_July 09_Final" xfId="2702"/>
    <cellStyle name="_Summary Project  Cash flows 11.05.2005_rsec" xfId="2703"/>
    <cellStyle name="_Tax Audit Annexures-3CD-AY_09-10_Format" xfId="2704"/>
    <cellStyle name="_Tax Audit Annexures-3CD-AY_09-10_Formats" xfId="2705"/>
    <cellStyle name="_Tax Provision_Rosa" xfId="2706"/>
    <cellStyle name="_Tax Provision-Transmission Group" xfId="9523"/>
    <cellStyle name="_Taxation March 07" xfId="2707"/>
    <cellStyle name="_TPWR" xfId="9524"/>
    <cellStyle name="_UMR010807" xfId="2708"/>
    <cellStyle name="_UMR010807_RCAP Format" xfId="2709"/>
    <cellStyle name="_UMR010807_Rcap_Aug 09" xfId="2710"/>
    <cellStyle name="_UMR010807_Rcap_Jan 10_Reco_Revised_Feb 22 10" xfId="2711"/>
    <cellStyle name="_UMR010807_Rcap_July 09_Final" xfId="2712"/>
    <cellStyle name="_UMR010807_RCL Reporting - June'09" xfId="2713"/>
    <cellStyle name="_UMR010807_RCL Reporting - June'09_RCAP Format" xfId="2714"/>
    <cellStyle name="_UMR010807_RCL Reporting - June'09_rsec" xfId="2715"/>
    <cellStyle name="_UMR010807_RLI" xfId="2716"/>
    <cellStyle name="_UMR010807_RLI_RCAP Format" xfId="2717"/>
    <cellStyle name="_UMR010807_RLI_rsec" xfId="2718"/>
    <cellStyle name="_UMR010807_RLIC Financial Dec08" xfId="2719"/>
    <cellStyle name="_UMR010807_RLIC Financial Dec08_April 2009 MIS" xfId="2720"/>
    <cellStyle name="_UMR010807_RLIC Financial Dec08_April 2009 MIS_RCAP Format" xfId="2721"/>
    <cellStyle name="_UMR010807_RLIC Financial Dec08_April 2009 MIS_Rcap_Aug 09" xfId="2722"/>
    <cellStyle name="_UMR010807_RLIC Financial Dec08_April 2009 MIS_Rcap_Jan 10_Reco_Revised_Feb 22 10" xfId="2723"/>
    <cellStyle name="_UMR010807_RLIC Financial Dec08_April 2009 MIS_Rcap_July 09_Final" xfId="2724"/>
    <cellStyle name="_UMR010807_RLIC Financial Dec08_April 2009 MIS_rsec" xfId="2725"/>
    <cellStyle name="_UMR010807_RLIC Financial Dec08_RCAP Format" xfId="2726"/>
    <cellStyle name="_UMR010807_RLIC Financial Dec08_RCS FINAL" xfId="2727"/>
    <cellStyle name="_UMR010807_RLIC Financial Dec08_RCS FINAL_RCAP Format" xfId="2728"/>
    <cellStyle name="_UMR010807_RLIC Financial Dec08_RCS FINAL_Rcap_Aug 09" xfId="2729"/>
    <cellStyle name="_UMR010807_RLIC Financial Dec08_RCS FINAL_Rcap_Jan 10_Reco_Revised_Feb 22 10" xfId="2730"/>
    <cellStyle name="_UMR010807_RLIC Financial Dec08_RCS FINAL_Rcap_July 09_Final" xfId="2731"/>
    <cellStyle name="_UMR010807_RLIC Financial Dec08_RCS FINAL_rsec" xfId="2732"/>
    <cellStyle name="_UMR010807_RLIC Financial Dec08_rsec" xfId="2733"/>
    <cellStyle name="_UMR010807_RLIC Financial Summary_Jan09(Provisional)" xfId="2734"/>
    <cellStyle name="_UMR010807_RLIC Financial Summary_Jan09(Provisional)_April 2009 MIS" xfId="2735"/>
    <cellStyle name="_UMR010807_RLIC Financial Summary_Jan09(Provisional)_April 2009 MIS_RCAP Format" xfId="2736"/>
    <cellStyle name="_UMR010807_RLIC Financial Summary_Jan09(Provisional)_April 2009 MIS_Rcap_Aug 09" xfId="2737"/>
    <cellStyle name="_UMR010807_RLIC Financial Summary_Jan09(Provisional)_April 2009 MIS_Rcap_Jan 10_Reco_Revised_Feb 22 10" xfId="2738"/>
    <cellStyle name="_UMR010807_RLIC Financial Summary_Jan09(Provisional)_April 2009 MIS_Rcap_July 09_Final" xfId="2739"/>
    <cellStyle name="_UMR010807_RLIC Financial Summary_Jan09(Provisional)_April 2009 MIS_rsec" xfId="2740"/>
    <cellStyle name="_UMR010807_RLIC Financial Summary_Jan09(Provisional)_RCAP Format" xfId="2741"/>
    <cellStyle name="_UMR010807_RLIC Financial Summary_Jan09(Provisional)_rsec" xfId="2742"/>
    <cellStyle name="_UMR010807_RLIC_Financial _YTD Nov'08" xfId="2743"/>
    <cellStyle name="_UMR010807_RLIC_Financial _YTD Nov'08_April 2009 MIS" xfId="2744"/>
    <cellStyle name="_UMR010807_RLIC_Financial _YTD Nov'08_April 2009 MIS_RCAP Format" xfId="2745"/>
    <cellStyle name="_UMR010807_RLIC_Financial _YTD Nov'08_April 2009 MIS_Rcap_Aug 09" xfId="2746"/>
    <cellStyle name="_UMR010807_RLIC_Financial _YTD Nov'08_April 2009 MIS_Rcap_Jan 10_Reco_Revised_Feb 22 10" xfId="2747"/>
    <cellStyle name="_UMR010807_RLIC_Financial _YTD Nov'08_April 2009 MIS_Rcap_July 09_Final" xfId="2748"/>
    <cellStyle name="_UMR010807_RLIC_Financial _YTD Nov'08_April 2009 MIS_rsec" xfId="2749"/>
    <cellStyle name="_UMR010807_RLIC_Financial _YTD Nov'08_RCAP Format" xfId="2750"/>
    <cellStyle name="_UMR010807_RLIC_Financial _YTD Nov'08_RCS FINAL" xfId="2751"/>
    <cellStyle name="_UMR010807_RLIC_Financial _YTD Nov'08_RCS FINAL_RCAP Format" xfId="2752"/>
    <cellStyle name="_UMR010807_RLIC_Financial _YTD Nov'08_RCS FINAL_Rcap_Aug 09" xfId="2753"/>
    <cellStyle name="_UMR010807_RLIC_Financial _YTD Nov'08_RCS FINAL_Rcap_Jan 10_Reco_Revised_Feb 22 10" xfId="2754"/>
    <cellStyle name="_UMR010807_RLIC_Financial _YTD Nov'08_RCS FINAL_Rcap_July 09_Final" xfId="2755"/>
    <cellStyle name="_UMR010807_RLIC_Financial _YTD Nov'08_RCS FINAL_rsec" xfId="2756"/>
    <cellStyle name="_UMR010807_RLIC_Financial _YTD Nov'08_rsec" xfId="2757"/>
    <cellStyle name="_UMR010807_RLIC-April MIS" xfId="2758"/>
    <cellStyle name="_UMR010807_RLIC-April MIS_RCAP Format" xfId="2759"/>
    <cellStyle name="_UMR010807_RLIC-April MIS_rsec" xfId="2760"/>
    <cellStyle name="_UMR010807_RLIC-MIS-October 2008" xfId="2761"/>
    <cellStyle name="_UMR010807_RLIC-MIS-October 2008_April 2009 MIS" xfId="2762"/>
    <cellStyle name="_UMR010807_RLIC-MIS-October 2008_April 2009 MIS_RCAP Format" xfId="2763"/>
    <cellStyle name="_UMR010807_RLIC-MIS-October 2008_April 2009 MIS_Rcap_Aug 09" xfId="2764"/>
    <cellStyle name="_UMR010807_RLIC-MIS-October 2008_April 2009 MIS_Rcap_Jan 10_Reco_Revised_Feb 22 10" xfId="2765"/>
    <cellStyle name="_UMR010807_RLIC-MIS-October 2008_April 2009 MIS_Rcap_July 09_Final" xfId="2766"/>
    <cellStyle name="_UMR010807_RLIC-MIS-October 2008_April 2009 MIS_rsec" xfId="2767"/>
    <cellStyle name="_UMR010807_RLIC-MIS-October 2008_RCAP Format" xfId="2768"/>
    <cellStyle name="_UMR010807_RLIC-MIS-October 2008_RCS FINAL" xfId="2769"/>
    <cellStyle name="_UMR010807_RLIC-MIS-October 2008_RCS FINAL_RCAP Format" xfId="2770"/>
    <cellStyle name="_UMR010807_RLIC-MIS-October 2008_RCS FINAL_Rcap_Aug 09" xfId="2771"/>
    <cellStyle name="_UMR010807_RLIC-MIS-October 2008_RCS FINAL_Rcap_Jan 10_Reco_Revised_Feb 22 10" xfId="2772"/>
    <cellStyle name="_UMR010807_RLIC-MIS-October 2008_RCS FINAL_Rcap_July 09_Final" xfId="2773"/>
    <cellStyle name="_UMR010807_RLIC-MIS-October 2008_RCS FINAL_rsec" xfId="2774"/>
    <cellStyle name="_UMR010807_RLIC-MIS-October 2008_rsec" xfId="2775"/>
    <cellStyle name="_UMR010807_rsec" xfId="2776"/>
    <cellStyle name="_umr-Aug-07" xfId="2777"/>
    <cellStyle name="_umr-Aug-07_RCAP Format" xfId="2778"/>
    <cellStyle name="_umr-Aug-07_Rcap_Aug 09" xfId="2779"/>
    <cellStyle name="_umr-Aug-07_Rcap_Jan 10_Reco_Revised_Feb 22 10" xfId="2780"/>
    <cellStyle name="_umr-Aug-07_Rcap_July 09_Final" xfId="2781"/>
    <cellStyle name="_umr-Aug-07_RCL Reporting - June'09" xfId="2782"/>
    <cellStyle name="_umr-Aug-07_RCL Reporting - June'09_RCAP Format" xfId="2783"/>
    <cellStyle name="_umr-Aug-07_RCL Reporting - June'09_rsec" xfId="2784"/>
    <cellStyle name="_umr-Aug-07_RLI" xfId="2785"/>
    <cellStyle name="_umr-Aug-07_RLI_RCAP Format" xfId="2786"/>
    <cellStyle name="_umr-Aug-07_RLI_rsec" xfId="2787"/>
    <cellStyle name="_umr-Aug-07_RLIC Financial Dec08" xfId="2788"/>
    <cellStyle name="_umr-Aug-07_RLIC Financial Dec08_April 2009 MIS" xfId="2789"/>
    <cellStyle name="_umr-Aug-07_RLIC Financial Dec08_April 2009 MIS_RCAP Format" xfId="2790"/>
    <cellStyle name="_umr-Aug-07_RLIC Financial Dec08_April 2009 MIS_Rcap_Aug 09" xfId="2791"/>
    <cellStyle name="_umr-Aug-07_RLIC Financial Dec08_April 2009 MIS_Rcap_Jan 10_Reco_Revised_Feb 22 10" xfId="2792"/>
    <cellStyle name="_umr-Aug-07_RLIC Financial Dec08_April 2009 MIS_Rcap_July 09_Final" xfId="2793"/>
    <cellStyle name="_umr-Aug-07_RLIC Financial Dec08_April 2009 MIS_rsec" xfId="2794"/>
    <cellStyle name="_umr-Aug-07_RLIC Financial Dec08_RCAP Format" xfId="2795"/>
    <cellStyle name="_umr-Aug-07_RLIC Financial Dec08_RCS FINAL" xfId="2796"/>
    <cellStyle name="_umr-Aug-07_RLIC Financial Dec08_RCS FINAL_RCAP Format" xfId="2797"/>
    <cellStyle name="_umr-Aug-07_RLIC Financial Dec08_RCS FINAL_Rcap_Aug 09" xfId="2798"/>
    <cellStyle name="_umr-Aug-07_RLIC Financial Dec08_RCS FINAL_Rcap_Jan 10_Reco_Revised_Feb 22 10" xfId="2799"/>
    <cellStyle name="_umr-Aug-07_RLIC Financial Dec08_RCS FINAL_Rcap_July 09_Final" xfId="2800"/>
    <cellStyle name="_umr-Aug-07_RLIC Financial Dec08_RCS FINAL_rsec" xfId="2801"/>
    <cellStyle name="_umr-Aug-07_RLIC Financial Dec08_rsec" xfId="2802"/>
    <cellStyle name="_umr-Aug-07_RLIC Financial Summary_Jan09(Provisional)" xfId="2803"/>
    <cellStyle name="_umr-Aug-07_RLIC Financial Summary_Jan09(Provisional)_April 2009 MIS" xfId="2804"/>
    <cellStyle name="_umr-Aug-07_RLIC Financial Summary_Jan09(Provisional)_April 2009 MIS_RCAP Format" xfId="2805"/>
    <cellStyle name="_umr-Aug-07_RLIC Financial Summary_Jan09(Provisional)_April 2009 MIS_Rcap_Aug 09" xfId="2806"/>
    <cellStyle name="_umr-Aug-07_RLIC Financial Summary_Jan09(Provisional)_April 2009 MIS_Rcap_Jan 10_Reco_Revised_Feb 22 10" xfId="2807"/>
    <cellStyle name="_umr-Aug-07_RLIC Financial Summary_Jan09(Provisional)_April 2009 MIS_Rcap_July 09_Final" xfId="2808"/>
    <cellStyle name="_umr-Aug-07_RLIC Financial Summary_Jan09(Provisional)_April 2009 MIS_rsec" xfId="2809"/>
    <cellStyle name="_umr-Aug-07_RLIC Financial Summary_Jan09(Provisional)_RCAP Format" xfId="2810"/>
    <cellStyle name="_umr-Aug-07_RLIC Financial Summary_Jan09(Provisional)_rsec" xfId="2811"/>
    <cellStyle name="_umr-Aug-07_RLIC_Financial _YTD Nov'08" xfId="2812"/>
    <cellStyle name="_umr-Aug-07_RLIC_Financial _YTD Nov'08_April 2009 MIS" xfId="2813"/>
    <cellStyle name="_umr-Aug-07_RLIC_Financial _YTD Nov'08_April 2009 MIS_RCAP Format" xfId="2814"/>
    <cellStyle name="_umr-Aug-07_RLIC_Financial _YTD Nov'08_April 2009 MIS_Rcap_Aug 09" xfId="2815"/>
    <cellStyle name="_umr-Aug-07_RLIC_Financial _YTD Nov'08_April 2009 MIS_Rcap_Jan 10_Reco_Revised_Feb 22 10" xfId="2816"/>
    <cellStyle name="_umr-Aug-07_RLIC_Financial _YTD Nov'08_April 2009 MIS_Rcap_July 09_Final" xfId="2817"/>
    <cellStyle name="_umr-Aug-07_RLIC_Financial _YTD Nov'08_April 2009 MIS_rsec" xfId="2818"/>
    <cellStyle name="_umr-Aug-07_RLIC_Financial _YTD Nov'08_RCAP Format" xfId="2819"/>
    <cellStyle name="_umr-Aug-07_RLIC_Financial _YTD Nov'08_RCS FINAL" xfId="2820"/>
    <cellStyle name="_umr-Aug-07_RLIC_Financial _YTD Nov'08_RCS FINAL_RCAP Format" xfId="2821"/>
    <cellStyle name="_umr-Aug-07_RLIC_Financial _YTD Nov'08_RCS FINAL_Rcap_Aug 09" xfId="2822"/>
    <cellStyle name="_umr-Aug-07_RLIC_Financial _YTD Nov'08_RCS FINAL_Rcap_Jan 10_Reco_Revised_Feb 22 10" xfId="2823"/>
    <cellStyle name="_umr-Aug-07_RLIC_Financial _YTD Nov'08_RCS FINAL_Rcap_July 09_Final" xfId="2824"/>
    <cellStyle name="_umr-Aug-07_RLIC_Financial _YTD Nov'08_RCS FINAL_rsec" xfId="2825"/>
    <cellStyle name="_umr-Aug-07_RLIC_Financial _YTD Nov'08_rsec" xfId="2826"/>
    <cellStyle name="_umr-Aug-07_RLIC-April MIS" xfId="2827"/>
    <cellStyle name="_umr-Aug-07_RLIC-April MIS_RCAP Format" xfId="2828"/>
    <cellStyle name="_umr-Aug-07_RLIC-April MIS_rsec" xfId="2829"/>
    <cellStyle name="_umr-Aug-07_RLIC-MIS-October 2008" xfId="2830"/>
    <cellStyle name="_umr-Aug-07_RLIC-MIS-October 2008_April 2009 MIS" xfId="2831"/>
    <cellStyle name="_umr-Aug-07_RLIC-MIS-October 2008_April 2009 MIS_RCAP Format" xfId="2832"/>
    <cellStyle name="_umr-Aug-07_RLIC-MIS-October 2008_April 2009 MIS_Rcap_Aug 09" xfId="2833"/>
    <cellStyle name="_umr-Aug-07_RLIC-MIS-October 2008_April 2009 MIS_Rcap_Jan 10_Reco_Revised_Feb 22 10" xfId="2834"/>
    <cellStyle name="_umr-Aug-07_RLIC-MIS-October 2008_April 2009 MIS_Rcap_July 09_Final" xfId="2835"/>
    <cellStyle name="_umr-Aug-07_RLIC-MIS-October 2008_April 2009 MIS_rsec" xfId="2836"/>
    <cellStyle name="_umr-Aug-07_RLIC-MIS-October 2008_RCAP Format" xfId="2837"/>
    <cellStyle name="_umr-Aug-07_RLIC-MIS-October 2008_RCS FINAL" xfId="2838"/>
    <cellStyle name="_umr-Aug-07_RLIC-MIS-October 2008_RCS FINAL_RCAP Format" xfId="2839"/>
    <cellStyle name="_umr-Aug-07_RLIC-MIS-October 2008_RCS FINAL_Rcap_Aug 09" xfId="2840"/>
    <cellStyle name="_umr-Aug-07_RLIC-MIS-October 2008_RCS FINAL_Rcap_Jan 10_Reco_Revised_Feb 22 10" xfId="2841"/>
    <cellStyle name="_umr-Aug-07_RLIC-MIS-October 2008_RCS FINAL_Rcap_July 09_Final" xfId="2842"/>
    <cellStyle name="_umr-Aug-07_RLIC-MIS-October 2008_RCS FINAL_rsec" xfId="2843"/>
    <cellStyle name="_umr-Aug-07_RLIC-MIS-October 2008_rsec" xfId="2844"/>
    <cellStyle name="_umr-Aug-07_rsec" xfId="2845"/>
    <cellStyle name="_UMR-Feb-07" xfId="2846"/>
    <cellStyle name="_UMR-Feb-07_RCAP Format" xfId="2847"/>
    <cellStyle name="_UMR-Feb-07_Rcap_Aug 09" xfId="2848"/>
    <cellStyle name="_UMR-Feb-07_Rcap_Jan 10_Reco_Revised_Feb 22 10" xfId="2849"/>
    <cellStyle name="_UMR-Feb-07_Rcap_July 09_Final" xfId="2850"/>
    <cellStyle name="_UMR-Feb-07_RCL Reporting - June'09" xfId="2851"/>
    <cellStyle name="_UMR-Feb-07_RCL Reporting - June'09_RCAP Format" xfId="2852"/>
    <cellStyle name="_UMR-Feb-07_RCL Reporting - June'09_rsec" xfId="2853"/>
    <cellStyle name="_UMR-Feb-07_RLI" xfId="2854"/>
    <cellStyle name="_UMR-Feb-07_RLI_RCAP Format" xfId="2855"/>
    <cellStyle name="_UMR-Feb-07_RLI_rsec" xfId="2856"/>
    <cellStyle name="_UMR-Feb-07_RLIC Financial Dec08" xfId="2857"/>
    <cellStyle name="_UMR-Feb-07_RLIC Financial Dec08_April 2009 MIS" xfId="2858"/>
    <cellStyle name="_UMR-Feb-07_RLIC Financial Dec08_April 2009 MIS_RCAP Format" xfId="2859"/>
    <cellStyle name="_UMR-Feb-07_RLIC Financial Dec08_April 2009 MIS_Rcap_Aug 09" xfId="2860"/>
    <cellStyle name="_UMR-Feb-07_RLIC Financial Dec08_April 2009 MIS_Rcap_Jan 10_Reco_Revised_Feb 22 10" xfId="2861"/>
    <cellStyle name="_UMR-Feb-07_RLIC Financial Dec08_April 2009 MIS_Rcap_July 09_Final" xfId="2862"/>
    <cellStyle name="_UMR-Feb-07_RLIC Financial Dec08_April 2009 MIS_rsec" xfId="2863"/>
    <cellStyle name="_UMR-Feb-07_RLIC Financial Dec08_RCAP Format" xfId="2864"/>
    <cellStyle name="_UMR-Feb-07_RLIC Financial Dec08_RCS FINAL" xfId="2865"/>
    <cellStyle name="_UMR-Feb-07_RLIC Financial Dec08_RCS FINAL_RCAP Format" xfId="2866"/>
    <cellStyle name="_UMR-Feb-07_RLIC Financial Dec08_RCS FINAL_Rcap_Aug 09" xfId="2867"/>
    <cellStyle name="_UMR-Feb-07_RLIC Financial Dec08_RCS FINAL_Rcap_Jan 10_Reco_Revised_Feb 22 10" xfId="2868"/>
    <cellStyle name="_UMR-Feb-07_RLIC Financial Dec08_RCS FINAL_Rcap_July 09_Final" xfId="2869"/>
    <cellStyle name="_UMR-Feb-07_RLIC Financial Dec08_RCS FINAL_rsec" xfId="2870"/>
    <cellStyle name="_UMR-Feb-07_RLIC Financial Dec08_rsec" xfId="2871"/>
    <cellStyle name="_UMR-Feb-07_RLIC Financial Summary_Jan09(Provisional)" xfId="2872"/>
    <cellStyle name="_UMR-Feb-07_RLIC Financial Summary_Jan09(Provisional)_April 2009 MIS" xfId="2873"/>
    <cellStyle name="_UMR-Feb-07_RLIC Financial Summary_Jan09(Provisional)_April 2009 MIS_RCAP Format" xfId="2874"/>
    <cellStyle name="_UMR-Feb-07_RLIC Financial Summary_Jan09(Provisional)_April 2009 MIS_Rcap_Aug 09" xfId="2875"/>
    <cellStyle name="_UMR-Feb-07_RLIC Financial Summary_Jan09(Provisional)_April 2009 MIS_Rcap_Jan 10_Reco_Revised_Feb 22 10" xfId="2876"/>
    <cellStyle name="_UMR-Feb-07_RLIC Financial Summary_Jan09(Provisional)_April 2009 MIS_Rcap_July 09_Final" xfId="2877"/>
    <cellStyle name="_UMR-Feb-07_RLIC Financial Summary_Jan09(Provisional)_April 2009 MIS_rsec" xfId="2878"/>
    <cellStyle name="_UMR-Feb-07_RLIC Financial Summary_Jan09(Provisional)_RCAP Format" xfId="2879"/>
    <cellStyle name="_UMR-Feb-07_RLIC Financial Summary_Jan09(Provisional)_rsec" xfId="2880"/>
    <cellStyle name="_UMR-Feb-07_RLIC_Financial _YTD Nov'08" xfId="2881"/>
    <cellStyle name="_UMR-Feb-07_RLIC_Financial _YTD Nov'08_April 2009 MIS" xfId="2882"/>
    <cellStyle name="_UMR-Feb-07_RLIC_Financial _YTD Nov'08_April 2009 MIS_RCAP Format" xfId="2883"/>
    <cellStyle name="_UMR-Feb-07_RLIC_Financial _YTD Nov'08_April 2009 MIS_Rcap_Aug 09" xfId="2884"/>
    <cellStyle name="_UMR-Feb-07_RLIC_Financial _YTD Nov'08_April 2009 MIS_Rcap_Jan 10_Reco_Revised_Feb 22 10" xfId="2885"/>
    <cellStyle name="_UMR-Feb-07_RLIC_Financial _YTD Nov'08_April 2009 MIS_Rcap_July 09_Final" xfId="2886"/>
    <cellStyle name="_UMR-Feb-07_RLIC_Financial _YTD Nov'08_April 2009 MIS_rsec" xfId="2887"/>
    <cellStyle name="_UMR-Feb-07_RLIC_Financial _YTD Nov'08_RCAP Format" xfId="2888"/>
    <cellStyle name="_UMR-Feb-07_RLIC_Financial _YTD Nov'08_RCS FINAL" xfId="2889"/>
    <cellStyle name="_UMR-Feb-07_RLIC_Financial _YTD Nov'08_RCS FINAL_RCAP Format" xfId="2890"/>
    <cellStyle name="_UMR-Feb-07_RLIC_Financial _YTD Nov'08_RCS FINAL_Rcap_Aug 09" xfId="2891"/>
    <cellStyle name="_UMR-Feb-07_RLIC_Financial _YTD Nov'08_RCS FINAL_Rcap_Jan 10_Reco_Revised_Feb 22 10" xfId="2892"/>
    <cellStyle name="_UMR-Feb-07_RLIC_Financial _YTD Nov'08_RCS FINAL_Rcap_July 09_Final" xfId="2893"/>
    <cellStyle name="_UMR-Feb-07_RLIC_Financial _YTD Nov'08_RCS FINAL_rsec" xfId="2894"/>
    <cellStyle name="_UMR-Feb-07_RLIC_Financial _YTD Nov'08_rsec" xfId="2895"/>
    <cellStyle name="_UMR-Feb-07_RLIC-April MIS" xfId="2896"/>
    <cellStyle name="_UMR-Feb-07_RLIC-April MIS_RCAP Format" xfId="2897"/>
    <cellStyle name="_UMR-Feb-07_RLIC-April MIS_rsec" xfId="2898"/>
    <cellStyle name="_UMR-Feb-07_RLIC-MIS-October 2008" xfId="2899"/>
    <cellStyle name="_UMR-Feb-07_RLIC-MIS-October 2008_April 2009 MIS" xfId="2900"/>
    <cellStyle name="_UMR-Feb-07_RLIC-MIS-October 2008_April 2009 MIS_RCAP Format" xfId="2901"/>
    <cellStyle name="_UMR-Feb-07_RLIC-MIS-October 2008_April 2009 MIS_Rcap_Aug 09" xfId="2902"/>
    <cellStyle name="_UMR-Feb-07_RLIC-MIS-October 2008_April 2009 MIS_Rcap_Jan 10_Reco_Revised_Feb 22 10" xfId="2903"/>
    <cellStyle name="_UMR-Feb-07_RLIC-MIS-October 2008_April 2009 MIS_Rcap_July 09_Final" xfId="2904"/>
    <cellStyle name="_UMR-Feb-07_RLIC-MIS-October 2008_April 2009 MIS_rsec" xfId="2905"/>
    <cellStyle name="_UMR-Feb-07_RLIC-MIS-October 2008_RCAP Format" xfId="2906"/>
    <cellStyle name="_UMR-Feb-07_RLIC-MIS-October 2008_RCS FINAL" xfId="2907"/>
    <cellStyle name="_UMR-Feb-07_RLIC-MIS-October 2008_RCS FINAL_RCAP Format" xfId="2908"/>
    <cellStyle name="_UMR-Feb-07_RLIC-MIS-October 2008_RCS FINAL_Rcap_Aug 09" xfId="2909"/>
    <cellStyle name="_UMR-Feb-07_RLIC-MIS-October 2008_RCS FINAL_Rcap_Jan 10_Reco_Revised_Feb 22 10" xfId="2910"/>
    <cellStyle name="_UMR-Feb-07_RLIC-MIS-October 2008_RCS FINAL_Rcap_July 09_Final" xfId="2911"/>
    <cellStyle name="_UMR-Feb-07_RLIC-MIS-October 2008_RCS FINAL_rsec" xfId="2912"/>
    <cellStyle name="_UMR-Feb-07_RLIC-MIS-October 2008_rsec" xfId="2913"/>
    <cellStyle name="_UMR-Feb-07_rsec" xfId="2914"/>
    <cellStyle name="_umr-june-07" xfId="2915"/>
    <cellStyle name="_umr-june-07_RCAP Format" xfId="2916"/>
    <cellStyle name="_umr-june-07_Rcap_Aug 09" xfId="2917"/>
    <cellStyle name="_umr-june-07_Rcap_Jan 10_Reco_Revised_Feb 22 10" xfId="2918"/>
    <cellStyle name="_umr-june-07_Rcap_July 09_Final" xfId="2919"/>
    <cellStyle name="_umr-june-07_RCL Reporting - June'09" xfId="2920"/>
    <cellStyle name="_umr-june-07_RCL Reporting - June'09_RCAP Format" xfId="2921"/>
    <cellStyle name="_umr-june-07_RCL Reporting - June'09_rsec" xfId="2922"/>
    <cellStyle name="_umr-june-07_RLI" xfId="2923"/>
    <cellStyle name="_umr-june-07_RLI_RCAP Format" xfId="2924"/>
    <cellStyle name="_umr-june-07_RLI_rsec" xfId="2925"/>
    <cellStyle name="_umr-june-07_RLIC Financial Dec08" xfId="2926"/>
    <cellStyle name="_umr-june-07_RLIC Financial Dec08_April 2009 MIS" xfId="2927"/>
    <cellStyle name="_umr-june-07_RLIC Financial Dec08_April 2009 MIS_RCAP Format" xfId="2928"/>
    <cellStyle name="_umr-june-07_RLIC Financial Dec08_April 2009 MIS_Rcap_Aug 09" xfId="2929"/>
    <cellStyle name="_umr-june-07_RLIC Financial Dec08_April 2009 MIS_Rcap_Jan 10_Reco_Revised_Feb 22 10" xfId="2930"/>
    <cellStyle name="_umr-june-07_RLIC Financial Dec08_April 2009 MIS_Rcap_July 09_Final" xfId="2931"/>
    <cellStyle name="_umr-june-07_RLIC Financial Dec08_April 2009 MIS_rsec" xfId="2932"/>
    <cellStyle name="_umr-june-07_RLIC Financial Dec08_RCAP Format" xfId="2933"/>
    <cellStyle name="_umr-june-07_RLIC Financial Dec08_RCS FINAL" xfId="2934"/>
    <cellStyle name="_umr-june-07_RLIC Financial Dec08_RCS FINAL_RCAP Format" xfId="2935"/>
    <cellStyle name="_umr-june-07_RLIC Financial Dec08_RCS FINAL_Rcap_Aug 09" xfId="2936"/>
    <cellStyle name="_umr-june-07_RLIC Financial Dec08_RCS FINAL_Rcap_Jan 10_Reco_Revised_Feb 22 10" xfId="2937"/>
    <cellStyle name="_umr-june-07_RLIC Financial Dec08_RCS FINAL_Rcap_July 09_Final" xfId="2938"/>
    <cellStyle name="_umr-june-07_RLIC Financial Dec08_RCS FINAL_rsec" xfId="2939"/>
    <cellStyle name="_umr-june-07_RLIC Financial Dec08_rsec" xfId="2940"/>
    <cellStyle name="_umr-june-07_RLIC Financial Summary_Jan09(Provisional)" xfId="2941"/>
    <cellStyle name="_umr-june-07_RLIC Financial Summary_Jan09(Provisional)_April 2009 MIS" xfId="2942"/>
    <cellStyle name="_umr-june-07_RLIC Financial Summary_Jan09(Provisional)_April 2009 MIS_RCAP Format" xfId="2943"/>
    <cellStyle name="_umr-june-07_RLIC Financial Summary_Jan09(Provisional)_April 2009 MIS_Rcap_Aug 09" xfId="2944"/>
    <cellStyle name="_umr-june-07_RLIC Financial Summary_Jan09(Provisional)_April 2009 MIS_Rcap_Jan 10_Reco_Revised_Feb 22 10" xfId="2945"/>
    <cellStyle name="_umr-june-07_RLIC Financial Summary_Jan09(Provisional)_April 2009 MIS_Rcap_July 09_Final" xfId="2946"/>
    <cellStyle name="_umr-june-07_RLIC Financial Summary_Jan09(Provisional)_April 2009 MIS_rsec" xfId="2947"/>
    <cellStyle name="_umr-june-07_RLIC Financial Summary_Jan09(Provisional)_RCAP Format" xfId="2948"/>
    <cellStyle name="_umr-june-07_RLIC Financial Summary_Jan09(Provisional)_rsec" xfId="2949"/>
    <cellStyle name="_umr-june-07_RLIC_Financial _YTD Nov'08" xfId="2950"/>
    <cellStyle name="_umr-june-07_RLIC_Financial _YTD Nov'08_April 2009 MIS" xfId="2951"/>
    <cellStyle name="_umr-june-07_RLIC_Financial _YTD Nov'08_April 2009 MIS_RCAP Format" xfId="2952"/>
    <cellStyle name="_umr-june-07_RLIC_Financial _YTD Nov'08_April 2009 MIS_Rcap_Aug 09" xfId="2953"/>
    <cellStyle name="_umr-june-07_RLIC_Financial _YTD Nov'08_April 2009 MIS_Rcap_Jan 10_Reco_Revised_Feb 22 10" xfId="2954"/>
    <cellStyle name="_umr-june-07_RLIC_Financial _YTD Nov'08_April 2009 MIS_Rcap_July 09_Final" xfId="2955"/>
    <cellStyle name="_umr-june-07_RLIC_Financial _YTD Nov'08_April 2009 MIS_rsec" xfId="2956"/>
    <cellStyle name="_umr-june-07_RLIC_Financial _YTD Nov'08_RCAP Format" xfId="2957"/>
    <cellStyle name="_umr-june-07_RLIC_Financial _YTD Nov'08_RCS FINAL" xfId="2958"/>
    <cellStyle name="_umr-june-07_RLIC_Financial _YTD Nov'08_RCS FINAL_RCAP Format" xfId="2959"/>
    <cellStyle name="_umr-june-07_RLIC_Financial _YTD Nov'08_RCS FINAL_Rcap_Aug 09" xfId="2960"/>
    <cellStyle name="_umr-june-07_RLIC_Financial _YTD Nov'08_RCS FINAL_Rcap_Jan 10_Reco_Revised_Feb 22 10" xfId="2961"/>
    <cellStyle name="_umr-june-07_RLIC_Financial _YTD Nov'08_RCS FINAL_Rcap_July 09_Final" xfId="2962"/>
    <cellStyle name="_umr-june-07_RLIC_Financial _YTD Nov'08_RCS FINAL_rsec" xfId="2963"/>
    <cellStyle name="_umr-june-07_RLIC_Financial _YTD Nov'08_rsec" xfId="2964"/>
    <cellStyle name="_umr-june-07_RLIC-April MIS" xfId="2965"/>
    <cellStyle name="_umr-june-07_RLIC-April MIS_RCAP Format" xfId="2966"/>
    <cellStyle name="_umr-june-07_RLIC-April MIS_rsec" xfId="2967"/>
    <cellStyle name="_umr-june-07_RLIC-MIS-October 2008" xfId="2968"/>
    <cellStyle name="_umr-june-07_RLIC-MIS-October 2008_April 2009 MIS" xfId="2969"/>
    <cellStyle name="_umr-june-07_RLIC-MIS-October 2008_April 2009 MIS_RCAP Format" xfId="2970"/>
    <cellStyle name="_umr-june-07_RLIC-MIS-October 2008_April 2009 MIS_Rcap_Aug 09" xfId="2971"/>
    <cellStyle name="_umr-june-07_RLIC-MIS-October 2008_April 2009 MIS_Rcap_Jan 10_Reco_Revised_Feb 22 10" xfId="2972"/>
    <cellStyle name="_umr-june-07_RLIC-MIS-October 2008_April 2009 MIS_Rcap_July 09_Final" xfId="2973"/>
    <cellStyle name="_umr-june-07_RLIC-MIS-October 2008_April 2009 MIS_rsec" xfId="2974"/>
    <cellStyle name="_umr-june-07_RLIC-MIS-October 2008_RCAP Format" xfId="2975"/>
    <cellStyle name="_umr-june-07_RLIC-MIS-October 2008_RCS FINAL" xfId="2976"/>
    <cellStyle name="_umr-june-07_RLIC-MIS-October 2008_RCS FINAL_RCAP Format" xfId="2977"/>
    <cellStyle name="_umr-june-07_RLIC-MIS-October 2008_RCS FINAL_Rcap_Aug 09" xfId="2978"/>
    <cellStyle name="_umr-june-07_RLIC-MIS-October 2008_RCS FINAL_Rcap_Jan 10_Reco_Revised_Feb 22 10" xfId="2979"/>
    <cellStyle name="_umr-june-07_RLIC-MIS-October 2008_RCS FINAL_Rcap_July 09_Final" xfId="2980"/>
    <cellStyle name="_umr-june-07_RLIC-MIS-October 2008_RCS FINAL_rsec" xfId="2981"/>
    <cellStyle name="_umr-june-07_RLIC-MIS-October 2008_rsec" xfId="2982"/>
    <cellStyle name="_umr-june-07_rsec" xfId="2983"/>
    <cellStyle name="_UPFRONT_PAYMENT31.08.2004" xfId="2984"/>
    <cellStyle name="_UPFRONT_PAYMENT31.08.2004_RCAP Format" xfId="2985"/>
    <cellStyle name="_UPFRONT_PAYMENT31.08.2004_Rcap_Aug 09" xfId="2986"/>
    <cellStyle name="_UPFRONT_PAYMENT31.08.2004_Rcap_Jan 10_Reco_Revised_Feb 22 10" xfId="2987"/>
    <cellStyle name="_UPFRONT_PAYMENT31.08.2004_Rcap_July 09_Final" xfId="2988"/>
    <cellStyle name="_UPFRONT_PAYMENT31.08.2004_rsec" xfId="2989"/>
    <cellStyle name="_Valuation Report" xfId="2990"/>
    <cellStyle name="_Valuation report -(august 2007) with Reserves-Group" xfId="2991"/>
    <cellStyle name="_Valuation report -(august 2007) with Reserves-Group_RCAP Format" xfId="2992"/>
    <cellStyle name="_Valuation report -(august 2007) with Reserves-Group_Rcap_Aug 09" xfId="2993"/>
    <cellStyle name="_Valuation report -(august 2007) with Reserves-Group_Rcap_Jan 10_Reco_Revised_Feb 22 10" xfId="2994"/>
    <cellStyle name="_Valuation report -(august 2007) with Reserves-Group_Rcap_July 09_Final" xfId="2995"/>
    <cellStyle name="_Valuation report -(august 2007) with Reserves-Group_RCL Reporting - June'09" xfId="2996"/>
    <cellStyle name="_Valuation report -(august 2007) with Reserves-Group_RCL Reporting - June'09_RCAP Format" xfId="2997"/>
    <cellStyle name="_Valuation report -(august 2007) with Reserves-Group_RCL Reporting - June'09_rsec" xfId="2998"/>
    <cellStyle name="_Valuation report -(august 2007) with Reserves-Group_RLI" xfId="2999"/>
    <cellStyle name="_Valuation report -(august 2007) with Reserves-Group_RLI_RCAP Format" xfId="3000"/>
    <cellStyle name="_Valuation report -(august 2007) with Reserves-Group_RLI_rsec" xfId="3001"/>
    <cellStyle name="_Valuation report -(august 2007) with Reserves-Group_RLIC Financial Dec08" xfId="3002"/>
    <cellStyle name="_Valuation report -(august 2007) with Reserves-Group_RLIC Financial Dec08_April 2009 MIS" xfId="3003"/>
    <cellStyle name="_Valuation report -(august 2007) with Reserves-Group_RLIC Financial Dec08_April 2009 MIS_RCAP Format" xfId="3004"/>
    <cellStyle name="_Valuation report -(august 2007) with Reserves-Group_RLIC Financial Dec08_April 2009 MIS_Rcap_Aug 09" xfId="3005"/>
    <cellStyle name="_Valuation report -(august 2007) with Reserves-Group_RLIC Financial Dec08_April 2009 MIS_Rcap_Jan 10_Reco_Revised_Feb 22 10" xfId="3006"/>
    <cellStyle name="_Valuation report -(august 2007) with Reserves-Group_RLIC Financial Dec08_April 2009 MIS_Rcap_July 09_Final" xfId="3007"/>
    <cellStyle name="_Valuation report -(august 2007) with Reserves-Group_RLIC Financial Dec08_April 2009 MIS_rsec" xfId="3008"/>
    <cellStyle name="_Valuation report -(august 2007) with Reserves-Group_RLIC Financial Dec08_RCAP Format" xfId="3009"/>
    <cellStyle name="_Valuation report -(august 2007) with Reserves-Group_RLIC Financial Dec08_RCS FINAL" xfId="3010"/>
    <cellStyle name="_Valuation report -(august 2007) with Reserves-Group_RLIC Financial Dec08_RCS FINAL_RCAP Format" xfId="3011"/>
    <cellStyle name="_Valuation report -(august 2007) with Reserves-Group_RLIC Financial Dec08_RCS FINAL_Rcap_Aug 09" xfId="3012"/>
    <cellStyle name="_Valuation report -(august 2007) with Reserves-Group_RLIC Financial Dec08_RCS FINAL_Rcap_Jan 10_Reco_Revised_Feb 22 10" xfId="3013"/>
    <cellStyle name="_Valuation report -(august 2007) with Reserves-Group_RLIC Financial Dec08_RCS FINAL_Rcap_July 09_Final" xfId="3014"/>
    <cellStyle name="_Valuation report -(august 2007) with Reserves-Group_RLIC Financial Dec08_RCS FINAL_rsec" xfId="3015"/>
    <cellStyle name="_Valuation report -(august 2007) with Reserves-Group_RLIC Financial Dec08_rsec" xfId="3016"/>
    <cellStyle name="_Valuation report -(august 2007) with Reserves-Group_RLIC Financial Summary_Jan09(Provisional)" xfId="3017"/>
    <cellStyle name="_Valuation report -(august 2007) with Reserves-Group_RLIC Financial Summary_Jan09(Provisional)_April 2009 MIS" xfId="3018"/>
    <cellStyle name="_Valuation report -(august 2007) with Reserves-Group_RLIC Financial Summary_Jan09(Provisional)_April 2009 MIS_RCAP Format" xfId="3019"/>
    <cellStyle name="_Valuation report -(august 2007) with Reserves-Group_RLIC Financial Summary_Jan09(Provisional)_April 2009 MIS_Rcap_Aug 09" xfId="3020"/>
    <cellStyle name="_Valuation report -(august 2007) with Reserves-Group_RLIC Financial Summary_Jan09(Provisional)_April 2009 MIS_Rcap_Jan 10_Reco_Revised_Feb 22 10" xfId="3021"/>
    <cellStyle name="_Valuation report -(august 2007) with Reserves-Group_RLIC Financial Summary_Jan09(Provisional)_April 2009 MIS_Rcap_July 09_Final" xfId="3022"/>
    <cellStyle name="_Valuation report -(august 2007) with Reserves-Group_RLIC Financial Summary_Jan09(Provisional)_April 2009 MIS_rsec" xfId="3023"/>
    <cellStyle name="_Valuation report -(august 2007) with Reserves-Group_RLIC Financial Summary_Jan09(Provisional)_RCAP Format" xfId="3024"/>
    <cellStyle name="_Valuation report -(august 2007) with Reserves-Group_RLIC Financial Summary_Jan09(Provisional)_rsec" xfId="3025"/>
    <cellStyle name="_Valuation report -(august 2007) with Reserves-Group_RLIC_Financial _YTD Nov'08" xfId="3026"/>
    <cellStyle name="_Valuation report -(august 2007) with Reserves-Group_RLIC_Financial _YTD Nov'08_April 2009 MIS" xfId="3027"/>
    <cellStyle name="_Valuation report -(august 2007) with Reserves-Group_RLIC_Financial _YTD Nov'08_April 2009 MIS_RCAP Format" xfId="3028"/>
    <cellStyle name="_Valuation report -(august 2007) with Reserves-Group_RLIC_Financial _YTD Nov'08_April 2009 MIS_Rcap_Aug 09" xfId="3029"/>
    <cellStyle name="_Valuation report -(august 2007) with Reserves-Group_RLIC_Financial _YTD Nov'08_April 2009 MIS_Rcap_Jan 10_Reco_Revised_Feb 22 10" xfId="3030"/>
    <cellStyle name="_Valuation report -(august 2007) with Reserves-Group_RLIC_Financial _YTD Nov'08_April 2009 MIS_Rcap_July 09_Final" xfId="3031"/>
    <cellStyle name="_Valuation report -(august 2007) with Reserves-Group_RLIC_Financial _YTD Nov'08_April 2009 MIS_rsec" xfId="3032"/>
    <cellStyle name="_Valuation report -(august 2007) with Reserves-Group_RLIC_Financial _YTD Nov'08_RCAP Format" xfId="3033"/>
    <cellStyle name="_Valuation report -(august 2007) with Reserves-Group_RLIC_Financial _YTD Nov'08_RCS FINAL" xfId="3034"/>
    <cellStyle name="_Valuation report -(august 2007) with Reserves-Group_RLIC_Financial _YTD Nov'08_RCS FINAL_RCAP Format" xfId="3035"/>
    <cellStyle name="_Valuation report -(august 2007) with Reserves-Group_RLIC_Financial _YTD Nov'08_RCS FINAL_Rcap_Aug 09" xfId="3036"/>
    <cellStyle name="_Valuation report -(august 2007) with Reserves-Group_RLIC_Financial _YTD Nov'08_RCS FINAL_Rcap_Jan 10_Reco_Revised_Feb 22 10" xfId="3037"/>
    <cellStyle name="_Valuation report -(august 2007) with Reserves-Group_RLIC_Financial _YTD Nov'08_RCS FINAL_Rcap_July 09_Final" xfId="3038"/>
    <cellStyle name="_Valuation report -(august 2007) with Reserves-Group_RLIC_Financial _YTD Nov'08_RCS FINAL_rsec" xfId="3039"/>
    <cellStyle name="_Valuation report -(august 2007) with Reserves-Group_RLIC_Financial _YTD Nov'08_rsec" xfId="3040"/>
    <cellStyle name="_Valuation report -(august 2007) with Reserves-Group_RLIC-April MIS" xfId="3041"/>
    <cellStyle name="_Valuation report -(august 2007) with Reserves-Group_RLIC-April MIS_RCAP Format" xfId="3042"/>
    <cellStyle name="_Valuation report -(august 2007) with Reserves-Group_RLIC-April MIS_rsec" xfId="3043"/>
    <cellStyle name="_Valuation report -(august 2007) with Reserves-Group_RLIC-MIS-October 2008" xfId="3044"/>
    <cellStyle name="_Valuation report -(august 2007) with Reserves-Group_RLIC-MIS-October 2008_April 2009 MIS" xfId="3045"/>
    <cellStyle name="_Valuation report -(august 2007) with Reserves-Group_RLIC-MIS-October 2008_April 2009 MIS_RCAP Format" xfId="3046"/>
    <cellStyle name="_Valuation report -(august 2007) with Reserves-Group_RLIC-MIS-October 2008_April 2009 MIS_Rcap_Aug 09" xfId="3047"/>
    <cellStyle name="_Valuation report -(august 2007) with Reserves-Group_RLIC-MIS-October 2008_April 2009 MIS_Rcap_Jan 10_Reco_Revised_Feb 22 10" xfId="3048"/>
    <cellStyle name="_Valuation report -(august 2007) with Reserves-Group_RLIC-MIS-October 2008_April 2009 MIS_Rcap_July 09_Final" xfId="3049"/>
    <cellStyle name="_Valuation report -(august 2007) with Reserves-Group_RLIC-MIS-October 2008_April 2009 MIS_rsec" xfId="3050"/>
    <cellStyle name="_Valuation report -(august 2007) with Reserves-Group_RLIC-MIS-October 2008_RCAP Format" xfId="3051"/>
    <cellStyle name="_Valuation report -(august 2007) with Reserves-Group_RLIC-MIS-October 2008_RCS FINAL" xfId="3052"/>
    <cellStyle name="_Valuation report -(august 2007) with Reserves-Group_RLIC-MIS-October 2008_RCS FINAL_RCAP Format" xfId="3053"/>
    <cellStyle name="_Valuation report -(august 2007) with Reserves-Group_RLIC-MIS-October 2008_RCS FINAL_Rcap_Aug 09" xfId="3054"/>
    <cellStyle name="_Valuation report -(august 2007) with Reserves-Group_RLIC-MIS-October 2008_RCS FINAL_Rcap_Jan 10_Reco_Revised_Feb 22 10" xfId="3055"/>
    <cellStyle name="_Valuation report -(august 2007) with Reserves-Group_RLIC-MIS-October 2008_RCS FINAL_Rcap_July 09_Final" xfId="3056"/>
    <cellStyle name="_Valuation report -(august 2007) with Reserves-Group_RLIC-MIS-October 2008_RCS FINAL_rsec" xfId="3057"/>
    <cellStyle name="_Valuation report -(august 2007) with Reserves-Group_RLIC-MIS-October 2008_rsec" xfId="3058"/>
    <cellStyle name="_Valuation report -(august 2007) with Reserves-Group_rsec" xfId="3059"/>
    <cellStyle name="_Valuation Report_RCAP Format" xfId="3060"/>
    <cellStyle name="_Valuation Report_Rcap_Aug 09" xfId="3061"/>
    <cellStyle name="_Valuation Report_Rcap_Jan 10_Reco_Revised_Feb 22 10" xfId="3062"/>
    <cellStyle name="_Valuation Report_Rcap_July 09_Final" xfId="3063"/>
    <cellStyle name="_Valuation Report_RCL Reporting - June'09" xfId="3064"/>
    <cellStyle name="_Valuation Report_RCL Reporting - June'09_RCAP Format" xfId="3065"/>
    <cellStyle name="_Valuation Report_RCL Reporting - June'09_rsec" xfId="3066"/>
    <cellStyle name="_Valuation Report_RLI" xfId="3067"/>
    <cellStyle name="_Valuation Report_RLI_RCAP Format" xfId="3068"/>
    <cellStyle name="_Valuation Report_RLI_rsec" xfId="3069"/>
    <cellStyle name="_Valuation Report_RLIC Financial Dec08" xfId="3070"/>
    <cellStyle name="_Valuation Report_RLIC Financial Dec08_April 2009 MIS" xfId="3071"/>
    <cellStyle name="_Valuation Report_RLIC Financial Dec08_April 2009 MIS_RCAP Format" xfId="3072"/>
    <cellStyle name="_Valuation Report_RLIC Financial Dec08_April 2009 MIS_Rcap_Aug 09" xfId="3073"/>
    <cellStyle name="_Valuation Report_RLIC Financial Dec08_April 2009 MIS_Rcap_Jan 10_Reco_Revised_Feb 22 10" xfId="3074"/>
    <cellStyle name="_Valuation Report_RLIC Financial Dec08_April 2009 MIS_Rcap_July 09_Final" xfId="3075"/>
    <cellStyle name="_Valuation Report_RLIC Financial Dec08_April 2009 MIS_rsec" xfId="3076"/>
    <cellStyle name="_Valuation Report_RLIC Financial Dec08_RCAP Format" xfId="3077"/>
    <cellStyle name="_Valuation Report_RLIC Financial Dec08_RCS FINAL" xfId="3078"/>
    <cellStyle name="_Valuation Report_RLIC Financial Dec08_RCS FINAL_RCAP Format" xfId="3079"/>
    <cellStyle name="_Valuation Report_RLIC Financial Dec08_RCS FINAL_Rcap_Aug 09" xfId="3080"/>
    <cellStyle name="_Valuation Report_RLIC Financial Dec08_RCS FINAL_Rcap_Jan 10_Reco_Revised_Feb 22 10" xfId="3081"/>
    <cellStyle name="_Valuation Report_RLIC Financial Dec08_RCS FINAL_Rcap_July 09_Final" xfId="3082"/>
    <cellStyle name="_Valuation Report_RLIC Financial Dec08_RCS FINAL_rsec" xfId="3083"/>
    <cellStyle name="_Valuation Report_RLIC Financial Dec08_rsec" xfId="3084"/>
    <cellStyle name="_Valuation Report_RLIC Financial Summary_Jan09(Provisional)" xfId="3085"/>
    <cellStyle name="_Valuation Report_RLIC Financial Summary_Jan09(Provisional)_April 2009 MIS" xfId="3086"/>
    <cellStyle name="_Valuation Report_RLIC Financial Summary_Jan09(Provisional)_April 2009 MIS_RCAP Format" xfId="3087"/>
    <cellStyle name="_Valuation Report_RLIC Financial Summary_Jan09(Provisional)_April 2009 MIS_Rcap_Aug 09" xfId="3088"/>
    <cellStyle name="_Valuation Report_RLIC Financial Summary_Jan09(Provisional)_April 2009 MIS_Rcap_Jan 10_Reco_Revised_Feb 22 10" xfId="3089"/>
    <cellStyle name="_Valuation Report_RLIC Financial Summary_Jan09(Provisional)_April 2009 MIS_Rcap_July 09_Final" xfId="3090"/>
    <cellStyle name="_Valuation Report_RLIC Financial Summary_Jan09(Provisional)_April 2009 MIS_rsec" xfId="3091"/>
    <cellStyle name="_Valuation Report_RLIC Financial Summary_Jan09(Provisional)_RCAP Format" xfId="3092"/>
    <cellStyle name="_Valuation Report_RLIC Financial Summary_Jan09(Provisional)_rsec" xfId="3093"/>
    <cellStyle name="_Valuation Report_RLIC_Financial _YTD Nov'08" xfId="3094"/>
    <cellStyle name="_Valuation Report_RLIC_Financial _YTD Nov'08_April 2009 MIS" xfId="3095"/>
    <cellStyle name="_Valuation Report_RLIC_Financial _YTD Nov'08_April 2009 MIS_RCAP Format" xfId="3096"/>
    <cellStyle name="_Valuation Report_RLIC_Financial _YTD Nov'08_April 2009 MIS_Rcap_Aug 09" xfId="3097"/>
    <cellStyle name="_Valuation Report_RLIC_Financial _YTD Nov'08_April 2009 MIS_Rcap_Jan 10_Reco_Revised_Feb 22 10" xfId="3098"/>
    <cellStyle name="_Valuation Report_RLIC_Financial _YTD Nov'08_April 2009 MIS_Rcap_July 09_Final" xfId="3099"/>
    <cellStyle name="_Valuation Report_RLIC_Financial _YTD Nov'08_April 2009 MIS_rsec" xfId="3100"/>
    <cellStyle name="_Valuation Report_RLIC_Financial _YTD Nov'08_RCAP Format" xfId="3101"/>
    <cellStyle name="_Valuation Report_RLIC_Financial _YTD Nov'08_RCS FINAL" xfId="3102"/>
    <cellStyle name="_Valuation Report_RLIC_Financial _YTD Nov'08_RCS FINAL_RCAP Format" xfId="3103"/>
    <cellStyle name="_Valuation Report_RLIC_Financial _YTD Nov'08_RCS FINAL_Rcap_Aug 09" xfId="3104"/>
    <cellStyle name="_Valuation Report_RLIC_Financial _YTD Nov'08_RCS FINAL_Rcap_Jan 10_Reco_Revised_Feb 22 10" xfId="3105"/>
    <cellStyle name="_Valuation Report_RLIC_Financial _YTD Nov'08_RCS FINAL_Rcap_July 09_Final" xfId="3106"/>
    <cellStyle name="_Valuation Report_RLIC_Financial _YTD Nov'08_RCS FINAL_rsec" xfId="3107"/>
    <cellStyle name="_Valuation Report_RLIC_Financial _YTD Nov'08_rsec" xfId="3108"/>
    <cellStyle name="_Valuation Report_RLIC-April MIS" xfId="3109"/>
    <cellStyle name="_Valuation Report_RLIC-April MIS_RCAP Format" xfId="3110"/>
    <cellStyle name="_Valuation Report_RLIC-April MIS_rsec" xfId="3111"/>
    <cellStyle name="_Valuation Report_RLIC-MIS-October 2008" xfId="3112"/>
    <cellStyle name="_Valuation Report_RLIC-MIS-October 2008_April 2009 MIS" xfId="3113"/>
    <cellStyle name="_Valuation Report_RLIC-MIS-October 2008_April 2009 MIS_RCAP Format" xfId="3114"/>
    <cellStyle name="_Valuation Report_RLIC-MIS-October 2008_April 2009 MIS_Rcap_Aug 09" xfId="3115"/>
    <cellStyle name="_Valuation Report_RLIC-MIS-October 2008_April 2009 MIS_Rcap_Jan 10_Reco_Revised_Feb 22 10" xfId="3116"/>
    <cellStyle name="_Valuation Report_RLIC-MIS-October 2008_April 2009 MIS_Rcap_July 09_Final" xfId="3117"/>
    <cellStyle name="_Valuation Report_RLIC-MIS-October 2008_April 2009 MIS_rsec" xfId="3118"/>
    <cellStyle name="_Valuation Report_RLIC-MIS-October 2008_RCAP Format" xfId="3119"/>
    <cellStyle name="_Valuation Report_RLIC-MIS-October 2008_RCS FINAL" xfId="3120"/>
    <cellStyle name="_Valuation Report_RLIC-MIS-October 2008_RCS FINAL_RCAP Format" xfId="3121"/>
    <cellStyle name="_Valuation Report_RLIC-MIS-October 2008_RCS FINAL_Rcap_Aug 09" xfId="3122"/>
    <cellStyle name="_Valuation Report_RLIC-MIS-October 2008_RCS FINAL_Rcap_Jan 10_Reco_Revised_Feb 22 10" xfId="3123"/>
    <cellStyle name="_Valuation Report_RLIC-MIS-October 2008_RCS FINAL_Rcap_July 09_Final" xfId="3124"/>
    <cellStyle name="_Valuation Report_RLIC-MIS-October 2008_RCS FINAL_rsec" xfId="3125"/>
    <cellStyle name="_Valuation Report_RLIC-MIS-October 2008_rsec" xfId="3126"/>
    <cellStyle name="_Valuation Report_rsec" xfId="3127"/>
    <cellStyle name="_VAT INVOICE" xfId="3128"/>
    <cellStyle name="_WCFU to-go Budget" xfId="3129"/>
    <cellStyle name="_Wireline O&amp;M Actuals-April to July" xfId="3130"/>
    <cellStyle name="_Wireline O&amp;M Actuals-April to July_RCAP Format" xfId="3131"/>
    <cellStyle name="_Wireline O&amp;M Actuals-April to July_Rcap_Aug 09" xfId="3132"/>
    <cellStyle name="_Wireline O&amp;M Actuals-April to July_Rcap_Jan 10_Reco_Revised_Feb 22 10" xfId="3133"/>
    <cellStyle name="_Wireline O&amp;M Actuals-April to July_Rcap_July 09_Final" xfId="3134"/>
    <cellStyle name="_Wireline O&amp;M Actuals-April to July_rsec" xfId="3135"/>
    <cellStyle name="_WL first 154 BANs incl nw_26072004 Circlewise EBITDA(As discussed with PB)" xfId="3136"/>
    <cellStyle name="_WL first 154 BANs incl nw_26072004 Circlewise EBITDA(As discussed with PB)_RCAP Format" xfId="3137"/>
    <cellStyle name="_WL first 154 BANs incl nw_26072004 Circlewise EBITDA(As discussed with PB)_Rcap_Aug 09" xfId="3138"/>
    <cellStyle name="_WL first 154 BANs incl nw_26072004 Circlewise EBITDA(As discussed with PB)_Rcap_Jan 10_Reco_Revised_Feb 22 10" xfId="3139"/>
    <cellStyle name="_WL first 154 BANs incl nw_26072004 Circlewise EBITDA(As discussed with PB)_Rcap_July 09_Final" xfId="3140"/>
    <cellStyle name="_WL first 154 BANs incl nw_26072004 Circlewise EBITDA(As discussed with PB)_rsec" xfId="3141"/>
    <cellStyle name="_Working for Capital Gain 2008-09" xfId="3142"/>
    <cellStyle name="¤@?e_TEST-1 " xfId="4681"/>
    <cellStyle name="=C:\WINDOWS\SYSTEM32\COMMAND.COM" xfId="4682"/>
    <cellStyle name="=C:\WINNT\SYSTEM32\COMMAND.COM" xfId="3143"/>
    <cellStyle name="=C:\WINNT\SYSTEM32\COMMAND.COM 2" xfId="3144"/>
    <cellStyle name="=C:\WINNT\SYSTEM32\COMMAND.COM 3" xfId="3145"/>
    <cellStyle name="=C:\WINNT\SYSTEM32\COMMAND.COM_April 2009 MIS" xfId="3146"/>
    <cellStyle name="§Q\?1@" xfId="9525"/>
    <cellStyle name="•W_Electrical" xfId="4683"/>
    <cellStyle name="\¦ÏÝÌnCp[N" xfId="4684"/>
    <cellStyle name="ÊÝ [0.00]_2001 (2)" xfId="4685"/>
    <cellStyle name="ÊÝ_2001 (2)" xfId="4686"/>
    <cellStyle name="nCp[N" xfId="4687"/>
    <cellStyle name="W_BSD-Academic" xfId="4688"/>
    <cellStyle name="0,0_x000d__x000a_NA_x000d__x000a_" xfId="3147"/>
    <cellStyle name="20% - Accent1 10" xfId="3148"/>
    <cellStyle name="20% - Accent1 10 2" xfId="4689"/>
    <cellStyle name="20% - Accent1 11" xfId="3149"/>
    <cellStyle name="20% - Accent1 11 2" xfId="4690"/>
    <cellStyle name="20% - Accent1 12" xfId="3150"/>
    <cellStyle name="20% - Accent1 12 10" xfId="4691"/>
    <cellStyle name="20% - Accent1 12 11" xfId="4692"/>
    <cellStyle name="20% - Accent1 12 12" xfId="4693"/>
    <cellStyle name="20% - Accent1 12 13" xfId="4694"/>
    <cellStyle name="20% - Accent1 12 14" xfId="4695"/>
    <cellStyle name="20% - Accent1 12 15" xfId="4696"/>
    <cellStyle name="20% - Accent1 12 16" xfId="4697"/>
    <cellStyle name="20% - Accent1 12 17" xfId="4698"/>
    <cellStyle name="20% - Accent1 12 18" xfId="4699"/>
    <cellStyle name="20% - Accent1 12 19" xfId="4700"/>
    <cellStyle name="20% - Accent1 12 2" xfId="4701"/>
    <cellStyle name="20% - Accent1 12 20" xfId="4702"/>
    <cellStyle name="20% - Accent1 12 21" xfId="4703"/>
    <cellStyle name="20% - Accent1 12 3" xfId="4704"/>
    <cellStyle name="20% - Accent1 12 4" xfId="4705"/>
    <cellStyle name="20% - Accent1 12 5" xfId="4706"/>
    <cellStyle name="20% - Accent1 12 6" xfId="4707"/>
    <cellStyle name="20% - Accent1 12 7" xfId="4708"/>
    <cellStyle name="20% - Accent1 12 8" xfId="4709"/>
    <cellStyle name="20% - Accent1 12 9" xfId="4710"/>
    <cellStyle name="20% - Accent1 2" xfId="3151"/>
    <cellStyle name="20% - Accent1 2 10" xfId="4711"/>
    <cellStyle name="20% - Accent1 2 11" xfId="4712"/>
    <cellStyle name="20% - Accent1 2 12" xfId="4713"/>
    <cellStyle name="20% - Accent1 2 13" xfId="4714"/>
    <cellStyle name="20% - Accent1 2 14" xfId="4715"/>
    <cellStyle name="20% - Accent1 2 15" xfId="4716"/>
    <cellStyle name="20% - Accent1 2 16" xfId="4717"/>
    <cellStyle name="20% - Accent1 2 17" xfId="4718"/>
    <cellStyle name="20% - Accent1 2 18" xfId="4719"/>
    <cellStyle name="20% - Accent1 2 19" xfId="4720"/>
    <cellStyle name="20% - Accent1 2 2" xfId="3152"/>
    <cellStyle name="20% - Accent1 2 2 2" xfId="4721"/>
    <cellStyle name="20% - Accent1 2 20" xfId="4722"/>
    <cellStyle name="20% - Accent1 2 21" xfId="4723"/>
    <cellStyle name="20% - Accent1 2 22" xfId="4724"/>
    <cellStyle name="20% - Accent1 2 3" xfId="3153"/>
    <cellStyle name="20% - Accent1 2 4" xfId="4725"/>
    <cellStyle name="20% - Accent1 2 5" xfId="4726"/>
    <cellStyle name="20% - Accent1 2 6" xfId="4727"/>
    <cellStyle name="20% - Accent1 2 7" xfId="4728"/>
    <cellStyle name="20% - Accent1 2 8" xfId="4729"/>
    <cellStyle name="20% - Accent1 2 9" xfId="4730"/>
    <cellStyle name="20% - Accent1 3" xfId="3154"/>
    <cellStyle name="20% - Accent1 3 2" xfId="3155"/>
    <cellStyle name="20% - Accent1 3 2 2" xfId="4731"/>
    <cellStyle name="20% - Accent1 3 3" xfId="4732"/>
    <cellStyle name="20% - Accent1 4" xfId="3156"/>
    <cellStyle name="20% - Accent1 4 2" xfId="3157"/>
    <cellStyle name="20% - Accent1 4 2 2" xfId="4733"/>
    <cellStyle name="20% - Accent1 4 3" xfId="4734"/>
    <cellStyle name="20% - Accent1 5" xfId="3158"/>
    <cellStyle name="20% - Accent1 5 2" xfId="3159"/>
    <cellStyle name="20% - Accent1 5 2 2" xfId="4735"/>
    <cellStyle name="20% - Accent1 5 3" xfId="4736"/>
    <cellStyle name="20% - Accent1 6" xfId="3160"/>
    <cellStyle name="20% - Accent1 6 2" xfId="3161"/>
    <cellStyle name="20% - Accent1 6 2 2" xfId="4737"/>
    <cellStyle name="20% - Accent1 6 3" xfId="4738"/>
    <cellStyle name="20% - Accent1 7" xfId="3162"/>
    <cellStyle name="20% - Accent1 7 2" xfId="4739"/>
    <cellStyle name="20% - Accent1 8" xfId="3163"/>
    <cellStyle name="20% - Accent1 8 2" xfId="4740"/>
    <cellStyle name="20% - Accent1 9" xfId="3164"/>
    <cellStyle name="20% - Accent1 9 2" xfId="4741"/>
    <cellStyle name="20% - Accent2 10" xfId="3165"/>
    <cellStyle name="20% - Accent2 10 2" xfId="4742"/>
    <cellStyle name="20% - Accent2 11" xfId="3166"/>
    <cellStyle name="20% - Accent2 11 2" xfId="4743"/>
    <cellStyle name="20% - Accent2 12" xfId="3167"/>
    <cellStyle name="20% - Accent2 12 10" xfId="4744"/>
    <cellStyle name="20% - Accent2 12 11" xfId="4745"/>
    <cellStyle name="20% - Accent2 12 12" xfId="4746"/>
    <cellStyle name="20% - Accent2 12 13" xfId="4747"/>
    <cellStyle name="20% - Accent2 12 14" xfId="4748"/>
    <cellStyle name="20% - Accent2 12 15" xfId="4749"/>
    <cellStyle name="20% - Accent2 12 16" xfId="4750"/>
    <cellStyle name="20% - Accent2 12 17" xfId="4751"/>
    <cellStyle name="20% - Accent2 12 18" xfId="4752"/>
    <cellStyle name="20% - Accent2 12 19" xfId="4753"/>
    <cellStyle name="20% - Accent2 12 2" xfId="4754"/>
    <cellStyle name="20% - Accent2 12 20" xfId="4755"/>
    <cellStyle name="20% - Accent2 12 21" xfId="4756"/>
    <cellStyle name="20% - Accent2 12 3" xfId="4757"/>
    <cellStyle name="20% - Accent2 12 4" xfId="4758"/>
    <cellStyle name="20% - Accent2 12 5" xfId="4759"/>
    <cellStyle name="20% - Accent2 12 6" xfId="4760"/>
    <cellStyle name="20% - Accent2 12 7" xfId="4761"/>
    <cellStyle name="20% - Accent2 12 8" xfId="4762"/>
    <cellStyle name="20% - Accent2 12 9" xfId="4763"/>
    <cellStyle name="20% - Accent2 2" xfId="3168"/>
    <cellStyle name="20% - Accent2 2 10" xfId="4764"/>
    <cellStyle name="20% - Accent2 2 11" xfId="4765"/>
    <cellStyle name="20% - Accent2 2 12" xfId="4766"/>
    <cellStyle name="20% - Accent2 2 13" xfId="4767"/>
    <cellStyle name="20% - Accent2 2 14" xfId="4768"/>
    <cellStyle name="20% - Accent2 2 15" xfId="4769"/>
    <cellStyle name="20% - Accent2 2 16" xfId="4770"/>
    <cellStyle name="20% - Accent2 2 17" xfId="4771"/>
    <cellStyle name="20% - Accent2 2 18" xfId="4772"/>
    <cellStyle name="20% - Accent2 2 19" xfId="4773"/>
    <cellStyle name="20% - Accent2 2 2" xfId="3169"/>
    <cellStyle name="20% - Accent2 2 2 2" xfId="4774"/>
    <cellStyle name="20% - Accent2 2 20" xfId="4775"/>
    <cellStyle name="20% - Accent2 2 21" xfId="4776"/>
    <cellStyle name="20% - Accent2 2 22" xfId="4777"/>
    <cellStyle name="20% - Accent2 2 3" xfId="3170"/>
    <cellStyle name="20% - Accent2 2 4" xfId="4778"/>
    <cellStyle name="20% - Accent2 2 5" xfId="4779"/>
    <cellStyle name="20% - Accent2 2 6" xfId="4780"/>
    <cellStyle name="20% - Accent2 2 7" xfId="4781"/>
    <cellStyle name="20% - Accent2 2 8" xfId="4782"/>
    <cellStyle name="20% - Accent2 2 9" xfId="4783"/>
    <cellStyle name="20% - Accent2 3" xfId="3171"/>
    <cellStyle name="20% - Accent2 3 2" xfId="3172"/>
    <cellStyle name="20% - Accent2 3 2 2" xfId="4784"/>
    <cellStyle name="20% - Accent2 3 3" xfId="4785"/>
    <cellStyle name="20% - Accent2 4" xfId="3173"/>
    <cellStyle name="20% - Accent2 4 2" xfId="3174"/>
    <cellStyle name="20% - Accent2 4 2 2" xfId="4786"/>
    <cellStyle name="20% - Accent2 4 3" xfId="4787"/>
    <cellStyle name="20% - Accent2 5" xfId="3175"/>
    <cellStyle name="20% - Accent2 5 2" xfId="3176"/>
    <cellStyle name="20% - Accent2 5 2 2" xfId="4788"/>
    <cellStyle name="20% - Accent2 5 3" xfId="4789"/>
    <cellStyle name="20% - Accent2 6" xfId="3177"/>
    <cellStyle name="20% - Accent2 6 2" xfId="3178"/>
    <cellStyle name="20% - Accent2 6 2 2" xfId="4790"/>
    <cellStyle name="20% - Accent2 6 3" xfId="4791"/>
    <cellStyle name="20% - Accent2 7" xfId="3179"/>
    <cellStyle name="20% - Accent2 7 2" xfId="4792"/>
    <cellStyle name="20% - Accent2 8" xfId="3180"/>
    <cellStyle name="20% - Accent2 8 2" xfId="4793"/>
    <cellStyle name="20% - Accent2 9" xfId="3181"/>
    <cellStyle name="20% - Accent2 9 2" xfId="4794"/>
    <cellStyle name="20% - Accent3 10" xfId="3182"/>
    <cellStyle name="20% - Accent3 10 2" xfId="4795"/>
    <cellStyle name="20% - Accent3 11" xfId="3183"/>
    <cellStyle name="20% - Accent3 11 2" xfId="4796"/>
    <cellStyle name="20% - Accent3 12" xfId="3184"/>
    <cellStyle name="20% - Accent3 12 10" xfId="4797"/>
    <cellStyle name="20% - Accent3 12 11" xfId="4798"/>
    <cellStyle name="20% - Accent3 12 12" xfId="4799"/>
    <cellStyle name="20% - Accent3 12 13" xfId="4800"/>
    <cellStyle name="20% - Accent3 12 14" xfId="4801"/>
    <cellStyle name="20% - Accent3 12 15" xfId="4802"/>
    <cellStyle name="20% - Accent3 12 16" xfId="4803"/>
    <cellStyle name="20% - Accent3 12 17" xfId="4804"/>
    <cellStyle name="20% - Accent3 12 18" xfId="4805"/>
    <cellStyle name="20% - Accent3 12 19" xfId="4806"/>
    <cellStyle name="20% - Accent3 12 2" xfId="4807"/>
    <cellStyle name="20% - Accent3 12 20" xfId="4808"/>
    <cellStyle name="20% - Accent3 12 21" xfId="4809"/>
    <cellStyle name="20% - Accent3 12 3" xfId="4810"/>
    <cellStyle name="20% - Accent3 12 4" xfId="4811"/>
    <cellStyle name="20% - Accent3 12 5" xfId="4812"/>
    <cellStyle name="20% - Accent3 12 6" xfId="4813"/>
    <cellStyle name="20% - Accent3 12 7" xfId="4814"/>
    <cellStyle name="20% - Accent3 12 8" xfId="4815"/>
    <cellStyle name="20% - Accent3 12 9" xfId="4816"/>
    <cellStyle name="20% - Accent3 2" xfId="3185"/>
    <cellStyle name="20% - Accent3 2 10" xfId="4817"/>
    <cellStyle name="20% - Accent3 2 11" xfId="4818"/>
    <cellStyle name="20% - Accent3 2 12" xfId="4819"/>
    <cellStyle name="20% - Accent3 2 13" xfId="4820"/>
    <cellStyle name="20% - Accent3 2 14" xfId="4821"/>
    <cellStyle name="20% - Accent3 2 15" xfId="4822"/>
    <cellStyle name="20% - Accent3 2 16" xfId="4823"/>
    <cellStyle name="20% - Accent3 2 17" xfId="4824"/>
    <cellStyle name="20% - Accent3 2 18" xfId="4825"/>
    <cellStyle name="20% - Accent3 2 19" xfId="4826"/>
    <cellStyle name="20% - Accent3 2 2" xfId="3186"/>
    <cellStyle name="20% - Accent3 2 2 2" xfId="4827"/>
    <cellStyle name="20% - Accent3 2 20" xfId="4828"/>
    <cellStyle name="20% - Accent3 2 21" xfId="4829"/>
    <cellStyle name="20% - Accent3 2 22" xfId="4830"/>
    <cellStyle name="20% - Accent3 2 3" xfId="3187"/>
    <cellStyle name="20% - Accent3 2 4" xfId="4831"/>
    <cellStyle name="20% - Accent3 2 5" xfId="4832"/>
    <cellStyle name="20% - Accent3 2 6" xfId="4833"/>
    <cellStyle name="20% - Accent3 2 7" xfId="4834"/>
    <cellStyle name="20% - Accent3 2 8" xfId="4835"/>
    <cellStyle name="20% - Accent3 2 9" xfId="4836"/>
    <cellStyle name="20% - Accent3 3" xfId="3188"/>
    <cellStyle name="20% - Accent3 3 2" xfId="3189"/>
    <cellStyle name="20% - Accent3 3 2 2" xfId="4837"/>
    <cellStyle name="20% - Accent3 3 3" xfId="4838"/>
    <cellStyle name="20% - Accent3 4" xfId="3190"/>
    <cellStyle name="20% - Accent3 4 2" xfId="3191"/>
    <cellStyle name="20% - Accent3 4 2 2" xfId="4839"/>
    <cellStyle name="20% - Accent3 4 3" xfId="4840"/>
    <cellStyle name="20% - Accent3 5" xfId="3192"/>
    <cellStyle name="20% - Accent3 5 2" xfId="3193"/>
    <cellStyle name="20% - Accent3 5 2 2" xfId="4841"/>
    <cellStyle name="20% - Accent3 5 3" xfId="4842"/>
    <cellStyle name="20% - Accent3 6" xfId="3194"/>
    <cellStyle name="20% - Accent3 6 2" xfId="3195"/>
    <cellStyle name="20% - Accent3 6 2 2" xfId="4843"/>
    <cellStyle name="20% - Accent3 6 3" xfId="4844"/>
    <cellStyle name="20% - Accent3 7" xfId="3196"/>
    <cellStyle name="20% - Accent3 7 2" xfId="4845"/>
    <cellStyle name="20% - Accent3 8" xfId="3197"/>
    <cellStyle name="20% - Accent3 8 2" xfId="4846"/>
    <cellStyle name="20% - Accent3 9" xfId="3198"/>
    <cellStyle name="20% - Accent3 9 2" xfId="4847"/>
    <cellStyle name="20% - Accent4 10" xfId="3199"/>
    <cellStyle name="20% - Accent4 10 2" xfId="4848"/>
    <cellStyle name="20% - Accent4 11" xfId="3200"/>
    <cellStyle name="20% - Accent4 11 2" xfId="4849"/>
    <cellStyle name="20% - Accent4 12" xfId="3201"/>
    <cellStyle name="20% - Accent4 12 10" xfId="4850"/>
    <cellStyle name="20% - Accent4 12 11" xfId="4851"/>
    <cellStyle name="20% - Accent4 12 12" xfId="4852"/>
    <cellStyle name="20% - Accent4 12 13" xfId="4853"/>
    <cellStyle name="20% - Accent4 12 14" xfId="4854"/>
    <cellStyle name="20% - Accent4 12 15" xfId="4855"/>
    <cellStyle name="20% - Accent4 12 16" xfId="4856"/>
    <cellStyle name="20% - Accent4 12 17" xfId="4857"/>
    <cellStyle name="20% - Accent4 12 18" xfId="4858"/>
    <cellStyle name="20% - Accent4 12 19" xfId="4859"/>
    <cellStyle name="20% - Accent4 12 2" xfId="4860"/>
    <cellStyle name="20% - Accent4 12 20" xfId="4861"/>
    <cellStyle name="20% - Accent4 12 21" xfId="4862"/>
    <cellStyle name="20% - Accent4 12 3" xfId="4863"/>
    <cellStyle name="20% - Accent4 12 4" xfId="4864"/>
    <cellStyle name="20% - Accent4 12 5" xfId="4865"/>
    <cellStyle name="20% - Accent4 12 6" xfId="4866"/>
    <cellStyle name="20% - Accent4 12 7" xfId="4867"/>
    <cellStyle name="20% - Accent4 12 8" xfId="4868"/>
    <cellStyle name="20% - Accent4 12 9" xfId="4869"/>
    <cellStyle name="20% - Accent4 2" xfId="3202"/>
    <cellStyle name="20% - Accent4 2 10" xfId="4870"/>
    <cellStyle name="20% - Accent4 2 11" xfId="4871"/>
    <cellStyle name="20% - Accent4 2 12" xfId="4872"/>
    <cellStyle name="20% - Accent4 2 13" xfId="4873"/>
    <cellStyle name="20% - Accent4 2 14" xfId="4874"/>
    <cellStyle name="20% - Accent4 2 15" xfId="4875"/>
    <cellStyle name="20% - Accent4 2 16" xfId="4876"/>
    <cellStyle name="20% - Accent4 2 17" xfId="4877"/>
    <cellStyle name="20% - Accent4 2 18" xfId="4878"/>
    <cellStyle name="20% - Accent4 2 19" xfId="4879"/>
    <cellStyle name="20% - Accent4 2 2" xfId="3203"/>
    <cellStyle name="20% - Accent4 2 2 2" xfId="4880"/>
    <cellStyle name="20% - Accent4 2 20" xfId="4881"/>
    <cellStyle name="20% - Accent4 2 21" xfId="4882"/>
    <cellStyle name="20% - Accent4 2 22" xfId="4883"/>
    <cellStyle name="20% - Accent4 2 3" xfId="3204"/>
    <cellStyle name="20% - Accent4 2 4" xfId="4884"/>
    <cellStyle name="20% - Accent4 2 5" xfId="4885"/>
    <cellStyle name="20% - Accent4 2 6" xfId="4886"/>
    <cellStyle name="20% - Accent4 2 7" xfId="4887"/>
    <cellStyle name="20% - Accent4 2 8" xfId="4888"/>
    <cellStyle name="20% - Accent4 2 9" xfId="4889"/>
    <cellStyle name="20% - Accent4 3" xfId="3205"/>
    <cellStyle name="20% - Accent4 3 2" xfId="3206"/>
    <cellStyle name="20% - Accent4 3 2 2" xfId="4890"/>
    <cellStyle name="20% - Accent4 3 3" xfId="4891"/>
    <cellStyle name="20% - Accent4 4" xfId="3207"/>
    <cellStyle name="20% - Accent4 4 2" xfId="3208"/>
    <cellStyle name="20% - Accent4 4 2 2" xfId="4892"/>
    <cellStyle name="20% - Accent4 4 3" xfId="4893"/>
    <cellStyle name="20% - Accent4 5" xfId="3209"/>
    <cellStyle name="20% - Accent4 5 2" xfId="3210"/>
    <cellStyle name="20% - Accent4 5 2 2" xfId="4894"/>
    <cellStyle name="20% - Accent4 5 3" xfId="4895"/>
    <cellStyle name="20% - Accent4 6" xfId="3211"/>
    <cellStyle name="20% - Accent4 6 2" xfId="3212"/>
    <cellStyle name="20% - Accent4 6 2 2" xfId="4896"/>
    <cellStyle name="20% - Accent4 6 3" xfId="4897"/>
    <cellStyle name="20% - Accent4 7" xfId="3213"/>
    <cellStyle name="20% - Accent4 7 2" xfId="4898"/>
    <cellStyle name="20% - Accent4 8" xfId="3214"/>
    <cellStyle name="20% - Accent4 8 2" xfId="4899"/>
    <cellStyle name="20% - Accent4 9" xfId="3215"/>
    <cellStyle name="20% - Accent4 9 2" xfId="4900"/>
    <cellStyle name="20% - Accent5 10" xfId="3216"/>
    <cellStyle name="20% - Accent5 10 2" xfId="4901"/>
    <cellStyle name="20% - Accent5 11" xfId="3217"/>
    <cellStyle name="20% - Accent5 11 2" xfId="4902"/>
    <cellStyle name="20% - Accent5 12" xfId="3218"/>
    <cellStyle name="20% - Accent5 12 10" xfId="4903"/>
    <cellStyle name="20% - Accent5 12 11" xfId="4904"/>
    <cellStyle name="20% - Accent5 12 12" xfId="4905"/>
    <cellStyle name="20% - Accent5 12 13" xfId="4906"/>
    <cellStyle name="20% - Accent5 12 14" xfId="4907"/>
    <cellStyle name="20% - Accent5 12 15" xfId="4908"/>
    <cellStyle name="20% - Accent5 12 16" xfId="4909"/>
    <cellStyle name="20% - Accent5 12 17" xfId="4910"/>
    <cellStyle name="20% - Accent5 12 18" xfId="4911"/>
    <cellStyle name="20% - Accent5 12 19" xfId="4912"/>
    <cellStyle name="20% - Accent5 12 2" xfId="4913"/>
    <cellStyle name="20% - Accent5 12 20" xfId="4914"/>
    <cellStyle name="20% - Accent5 12 21" xfId="4915"/>
    <cellStyle name="20% - Accent5 12 3" xfId="4916"/>
    <cellStyle name="20% - Accent5 12 4" xfId="4917"/>
    <cellStyle name="20% - Accent5 12 5" xfId="4918"/>
    <cellStyle name="20% - Accent5 12 6" xfId="4919"/>
    <cellStyle name="20% - Accent5 12 7" xfId="4920"/>
    <cellStyle name="20% - Accent5 12 8" xfId="4921"/>
    <cellStyle name="20% - Accent5 12 9" xfId="4922"/>
    <cellStyle name="20% - Accent5 2" xfId="3219"/>
    <cellStyle name="20% - Accent5 2 10" xfId="4923"/>
    <cellStyle name="20% - Accent5 2 11" xfId="4924"/>
    <cellStyle name="20% - Accent5 2 12" xfId="4925"/>
    <cellStyle name="20% - Accent5 2 13" xfId="4926"/>
    <cellStyle name="20% - Accent5 2 14" xfId="4927"/>
    <cellStyle name="20% - Accent5 2 15" xfId="4928"/>
    <cellStyle name="20% - Accent5 2 16" xfId="4929"/>
    <cellStyle name="20% - Accent5 2 17" xfId="4930"/>
    <cellStyle name="20% - Accent5 2 18" xfId="4931"/>
    <cellStyle name="20% - Accent5 2 19" xfId="4932"/>
    <cellStyle name="20% - Accent5 2 2" xfId="3220"/>
    <cellStyle name="20% - Accent5 2 2 2" xfId="4933"/>
    <cellStyle name="20% - Accent5 2 20" xfId="4934"/>
    <cellStyle name="20% - Accent5 2 21" xfId="4935"/>
    <cellStyle name="20% - Accent5 2 22" xfId="4936"/>
    <cellStyle name="20% - Accent5 2 3" xfId="3221"/>
    <cellStyle name="20% - Accent5 2 4" xfId="4937"/>
    <cellStyle name="20% - Accent5 2 5" xfId="4938"/>
    <cellStyle name="20% - Accent5 2 6" xfId="4939"/>
    <cellStyle name="20% - Accent5 2 7" xfId="4940"/>
    <cellStyle name="20% - Accent5 2 8" xfId="4941"/>
    <cellStyle name="20% - Accent5 2 9" xfId="4942"/>
    <cellStyle name="20% - Accent5 3" xfId="3222"/>
    <cellStyle name="20% - Accent5 3 2" xfId="3223"/>
    <cellStyle name="20% - Accent5 3 2 2" xfId="4943"/>
    <cellStyle name="20% - Accent5 3 3" xfId="4944"/>
    <cellStyle name="20% - Accent5 4" xfId="3224"/>
    <cellStyle name="20% - Accent5 4 2" xfId="3225"/>
    <cellStyle name="20% - Accent5 4 2 2" xfId="4945"/>
    <cellStyle name="20% - Accent5 4 3" xfId="4946"/>
    <cellStyle name="20% - Accent5 5" xfId="3226"/>
    <cellStyle name="20% - Accent5 5 2" xfId="3227"/>
    <cellStyle name="20% - Accent5 5 2 2" xfId="4947"/>
    <cellStyle name="20% - Accent5 5 3" xfId="4948"/>
    <cellStyle name="20% - Accent5 6" xfId="3228"/>
    <cellStyle name="20% - Accent5 6 2" xfId="3229"/>
    <cellStyle name="20% - Accent5 6 2 2" xfId="4949"/>
    <cellStyle name="20% - Accent5 6 3" xfId="4950"/>
    <cellStyle name="20% - Accent5 7" xfId="3230"/>
    <cellStyle name="20% - Accent5 7 2" xfId="4951"/>
    <cellStyle name="20% - Accent5 8" xfId="3231"/>
    <cellStyle name="20% - Accent5 8 2" xfId="4952"/>
    <cellStyle name="20% - Accent5 9" xfId="3232"/>
    <cellStyle name="20% - Accent5 9 2" xfId="4953"/>
    <cellStyle name="20% - Accent6 10" xfId="3233"/>
    <cellStyle name="20% - Accent6 10 2" xfId="4954"/>
    <cellStyle name="20% - Accent6 11" xfId="3234"/>
    <cellStyle name="20% - Accent6 11 2" xfId="4955"/>
    <cellStyle name="20% - Accent6 12" xfId="3235"/>
    <cellStyle name="20% - Accent6 12 10" xfId="4956"/>
    <cellStyle name="20% - Accent6 12 11" xfId="4957"/>
    <cellStyle name="20% - Accent6 12 12" xfId="4958"/>
    <cellStyle name="20% - Accent6 12 13" xfId="4959"/>
    <cellStyle name="20% - Accent6 12 14" xfId="4960"/>
    <cellStyle name="20% - Accent6 12 15" xfId="4961"/>
    <cellStyle name="20% - Accent6 12 16" xfId="4962"/>
    <cellStyle name="20% - Accent6 12 17" xfId="4963"/>
    <cellStyle name="20% - Accent6 12 18" xfId="4964"/>
    <cellStyle name="20% - Accent6 12 19" xfId="4965"/>
    <cellStyle name="20% - Accent6 12 2" xfId="4966"/>
    <cellStyle name="20% - Accent6 12 20" xfId="4967"/>
    <cellStyle name="20% - Accent6 12 21" xfId="4968"/>
    <cellStyle name="20% - Accent6 12 3" xfId="4969"/>
    <cellStyle name="20% - Accent6 12 4" xfId="4970"/>
    <cellStyle name="20% - Accent6 12 5" xfId="4971"/>
    <cellStyle name="20% - Accent6 12 6" xfId="4972"/>
    <cellStyle name="20% - Accent6 12 7" xfId="4973"/>
    <cellStyle name="20% - Accent6 12 8" xfId="4974"/>
    <cellStyle name="20% - Accent6 12 9" xfId="4975"/>
    <cellStyle name="20% - Accent6 2" xfId="3236"/>
    <cellStyle name="20% - Accent6 2 10" xfId="4976"/>
    <cellStyle name="20% - Accent6 2 11" xfId="4977"/>
    <cellStyle name="20% - Accent6 2 12" xfId="4978"/>
    <cellStyle name="20% - Accent6 2 13" xfId="4979"/>
    <cellStyle name="20% - Accent6 2 14" xfId="4980"/>
    <cellStyle name="20% - Accent6 2 15" xfId="4981"/>
    <cellStyle name="20% - Accent6 2 16" xfId="4982"/>
    <cellStyle name="20% - Accent6 2 17" xfId="4983"/>
    <cellStyle name="20% - Accent6 2 18" xfId="4984"/>
    <cellStyle name="20% - Accent6 2 19" xfId="4985"/>
    <cellStyle name="20% - Accent6 2 2" xfId="3237"/>
    <cellStyle name="20% - Accent6 2 2 2" xfId="4986"/>
    <cellStyle name="20% - Accent6 2 20" xfId="4987"/>
    <cellStyle name="20% - Accent6 2 21" xfId="4988"/>
    <cellStyle name="20% - Accent6 2 22" xfId="4989"/>
    <cellStyle name="20% - Accent6 2 3" xfId="3238"/>
    <cellStyle name="20% - Accent6 2 4" xfId="4990"/>
    <cellStyle name="20% - Accent6 2 5" xfId="4991"/>
    <cellStyle name="20% - Accent6 2 6" xfId="4992"/>
    <cellStyle name="20% - Accent6 2 7" xfId="4993"/>
    <cellStyle name="20% - Accent6 2 8" xfId="4994"/>
    <cellStyle name="20% - Accent6 2 9" xfId="4995"/>
    <cellStyle name="20% - Accent6 3" xfId="3239"/>
    <cellStyle name="20% - Accent6 3 2" xfId="3240"/>
    <cellStyle name="20% - Accent6 3 2 2" xfId="4996"/>
    <cellStyle name="20% - Accent6 3 3" xfId="4997"/>
    <cellStyle name="20% - Accent6 4" xfId="3241"/>
    <cellStyle name="20% - Accent6 4 2" xfId="3242"/>
    <cellStyle name="20% - Accent6 4 2 2" xfId="4998"/>
    <cellStyle name="20% - Accent6 4 3" xfId="4999"/>
    <cellStyle name="20% - Accent6 5" xfId="3243"/>
    <cellStyle name="20% - Accent6 5 2" xfId="3244"/>
    <cellStyle name="20% - Accent6 5 2 2" xfId="5000"/>
    <cellStyle name="20% - Accent6 5 3" xfId="5001"/>
    <cellStyle name="20% - Accent6 6" xfId="3245"/>
    <cellStyle name="20% - Accent6 6 2" xfId="3246"/>
    <cellStyle name="20% - Accent6 6 2 2" xfId="5002"/>
    <cellStyle name="20% - Accent6 6 3" xfId="5003"/>
    <cellStyle name="20% - Accent6 7" xfId="3247"/>
    <cellStyle name="20% - Accent6 7 2" xfId="5004"/>
    <cellStyle name="20% - Accent6 8" xfId="3248"/>
    <cellStyle name="20% - Accent6 8 2" xfId="5005"/>
    <cellStyle name="20% - Accent6 9" xfId="3249"/>
    <cellStyle name="20% - Accent6 9 2" xfId="5006"/>
    <cellStyle name="20% - アクセント 1" xfId="5007"/>
    <cellStyle name="20% - アクセント 2" xfId="5008"/>
    <cellStyle name="20% - アクセント 3" xfId="5009"/>
    <cellStyle name="20% - アクセント 4" xfId="5010"/>
    <cellStyle name="20% - アクセント 5" xfId="5011"/>
    <cellStyle name="20% - アクセント 6" xfId="5012"/>
    <cellStyle name="40% - Accent1 10" xfId="3250"/>
    <cellStyle name="40% - Accent1 10 2" xfId="5013"/>
    <cellStyle name="40% - Accent1 11" xfId="3251"/>
    <cellStyle name="40% - Accent1 11 2" xfId="5014"/>
    <cellStyle name="40% - Accent1 12" xfId="3252"/>
    <cellStyle name="40% - Accent1 12 10" xfId="5015"/>
    <cellStyle name="40% - Accent1 12 11" xfId="5016"/>
    <cellStyle name="40% - Accent1 12 12" xfId="5017"/>
    <cellStyle name="40% - Accent1 12 13" xfId="5018"/>
    <cellStyle name="40% - Accent1 12 14" xfId="5019"/>
    <cellStyle name="40% - Accent1 12 15" xfId="5020"/>
    <cellStyle name="40% - Accent1 12 16" xfId="5021"/>
    <cellStyle name="40% - Accent1 12 17" xfId="5022"/>
    <cellStyle name="40% - Accent1 12 18" xfId="5023"/>
    <cellStyle name="40% - Accent1 12 19" xfId="5024"/>
    <cellStyle name="40% - Accent1 12 2" xfId="5025"/>
    <cellStyle name="40% - Accent1 12 20" xfId="5026"/>
    <cellStyle name="40% - Accent1 12 21" xfId="5027"/>
    <cellStyle name="40% - Accent1 12 3" xfId="5028"/>
    <cellStyle name="40% - Accent1 12 4" xfId="5029"/>
    <cellStyle name="40% - Accent1 12 5" xfId="5030"/>
    <cellStyle name="40% - Accent1 12 6" xfId="5031"/>
    <cellStyle name="40% - Accent1 12 7" xfId="5032"/>
    <cellStyle name="40% - Accent1 12 8" xfId="5033"/>
    <cellStyle name="40% - Accent1 12 9" xfId="5034"/>
    <cellStyle name="40% - Accent1 2" xfId="3253"/>
    <cellStyle name="40% - Accent1 2 10" xfId="5035"/>
    <cellStyle name="40% - Accent1 2 11" xfId="5036"/>
    <cellStyle name="40% - Accent1 2 12" xfId="5037"/>
    <cellStyle name="40% - Accent1 2 13" xfId="5038"/>
    <cellStyle name="40% - Accent1 2 14" xfId="5039"/>
    <cellStyle name="40% - Accent1 2 15" xfId="5040"/>
    <cellStyle name="40% - Accent1 2 16" xfId="5041"/>
    <cellStyle name="40% - Accent1 2 17" xfId="5042"/>
    <cellStyle name="40% - Accent1 2 18" xfId="5043"/>
    <cellStyle name="40% - Accent1 2 19" xfId="5044"/>
    <cellStyle name="40% - Accent1 2 2" xfId="3254"/>
    <cellStyle name="40% - Accent1 2 2 2" xfId="5045"/>
    <cellStyle name="40% - Accent1 2 20" xfId="5046"/>
    <cellStyle name="40% - Accent1 2 21" xfId="5047"/>
    <cellStyle name="40% - Accent1 2 22" xfId="5048"/>
    <cellStyle name="40% - Accent1 2 3" xfId="3255"/>
    <cellStyle name="40% - Accent1 2 4" xfId="5049"/>
    <cellStyle name="40% - Accent1 2 5" xfId="5050"/>
    <cellStyle name="40% - Accent1 2 6" xfId="5051"/>
    <cellStyle name="40% - Accent1 2 7" xfId="5052"/>
    <cellStyle name="40% - Accent1 2 8" xfId="5053"/>
    <cellStyle name="40% - Accent1 2 9" xfId="5054"/>
    <cellStyle name="40% - Accent1 3" xfId="3256"/>
    <cellStyle name="40% - Accent1 3 2" xfId="3257"/>
    <cellStyle name="40% - Accent1 3 2 2" xfId="5055"/>
    <cellStyle name="40% - Accent1 3 3" xfId="5056"/>
    <cellStyle name="40% - Accent1 4" xfId="3258"/>
    <cellStyle name="40% - Accent1 4 2" xfId="3259"/>
    <cellStyle name="40% - Accent1 4 2 2" xfId="5057"/>
    <cellStyle name="40% - Accent1 4 3" xfId="5058"/>
    <cellStyle name="40% - Accent1 5" xfId="3260"/>
    <cellStyle name="40% - Accent1 5 2" xfId="3261"/>
    <cellStyle name="40% - Accent1 5 2 2" xfId="5059"/>
    <cellStyle name="40% - Accent1 5 3" xfId="5060"/>
    <cellStyle name="40% - Accent1 6" xfId="3262"/>
    <cellStyle name="40% - Accent1 6 2" xfId="3263"/>
    <cellStyle name="40% - Accent1 6 2 2" xfId="5061"/>
    <cellStyle name="40% - Accent1 6 3" xfId="5062"/>
    <cellStyle name="40% - Accent1 7" xfId="3264"/>
    <cellStyle name="40% - Accent1 7 2" xfId="5063"/>
    <cellStyle name="40% - Accent1 8" xfId="3265"/>
    <cellStyle name="40% - Accent1 8 2" xfId="5064"/>
    <cellStyle name="40% - Accent1 9" xfId="3266"/>
    <cellStyle name="40% - Accent1 9 2" xfId="5065"/>
    <cellStyle name="40% - Accent2 10" xfId="3267"/>
    <cellStyle name="40% - Accent2 10 2" xfId="5066"/>
    <cellStyle name="40% - Accent2 11" xfId="3268"/>
    <cellStyle name="40% - Accent2 11 2" xfId="5067"/>
    <cellStyle name="40% - Accent2 12" xfId="3269"/>
    <cellStyle name="40% - Accent2 12 10" xfId="5068"/>
    <cellStyle name="40% - Accent2 12 11" xfId="5069"/>
    <cellStyle name="40% - Accent2 12 12" xfId="5070"/>
    <cellStyle name="40% - Accent2 12 13" xfId="5071"/>
    <cellStyle name="40% - Accent2 12 14" xfId="5072"/>
    <cellStyle name="40% - Accent2 12 15" xfId="5073"/>
    <cellStyle name="40% - Accent2 12 16" xfId="5074"/>
    <cellStyle name="40% - Accent2 12 17" xfId="5075"/>
    <cellStyle name="40% - Accent2 12 18" xfId="5076"/>
    <cellStyle name="40% - Accent2 12 19" xfId="5077"/>
    <cellStyle name="40% - Accent2 12 2" xfId="5078"/>
    <cellStyle name="40% - Accent2 12 20" xfId="5079"/>
    <cellStyle name="40% - Accent2 12 21" xfId="5080"/>
    <cellStyle name="40% - Accent2 12 3" xfId="5081"/>
    <cellStyle name="40% - Accent2 12 4" xfId="5082"/>
    <cellStyle name="40% - Accent2 12 5" xfId="5083"/>
    <cellStyle name="40% - Accent2 12 6" xfId="5084"/>
    <cellStyle name="40% - Accent2 12 7" xfId="5085"/>
    <cellStyle name="40% - Accent2 12 8" xfId="5086"/>
    <cellStyle name="40% - Accent2 12 9" xfId="5087"/>
    <cellStyle name="40% - Accent2 2" xfId="3270"/>
    <cellStyle name="40% - Accent2 2 10" xfId="5088"/>
    <cellStyle name="40% - Accent2 2 11" xfId="5089"/>
    <cellStyle name="40% - Accent2 2 12" xfId="5090"/>
    <cellStyle name="40% - Accent2 2 13" xfId="5091"/>
    <cellStyle name="40% - Accent2 2 14" xfId="5092"/>
    <cellStyle name="40% - Accent2 2 15" xfId="5093"/>
    <cellStyle name="40% - Accent2 2 16" xfId="5094"/>
    <cellStyle name="40% - Accent2 2 17" xfId="5095"/>
    <cellStyle name="40% - Accent2 2 18" xfId="5096"/>
    <cellStyle name="40% - Accent2 2 19" xfId="5097"/>
    <cellStyle name="40% - Accent2 2 2" xfId="3271"/>
    <cellStyle name="40% - Accent2 2 2 2" xfId="5098"/>
    <cellStyle name="40% - Accent2 2 20" xfId="5099"/>
    <cellStyle name="40% - Accent2 2 21" xfId="5100"/>
    <cellStyle name="40% - Accent2 2 22" xfId="5101"/>
    <cellStyle name="40% - Accent2 2 3" xfId="3272"/>
    <cellStyle name="40% - Accent2 2 4" xfId="5102"/>
    <cellStyle name="40% - Accent2 2 5" xfId="5103"/>
    <cellStyle name="40% - Accent2 2 6" xfId="5104"/>
    <cellStyle name="40% - Accent2 2 7" xfId="5105"/>
    <cellStyle name="40% - Accent2 2 8" xfId="5106"/>
    <cellStyle name="40% - Accent2 2 9" xfId="5107"/>
    <cellStyle name="40% - Accent2 3" xfId="3273"/>
    <cellStyle name="40% - Accent2 3 2" xfId="3274"/>
    <cellStyle name="40% - Accent2 3 2 2" xfId="5108"/>
    <cellStyle name="40% - Accent2 3 3" xfId="5109"/>
    <cellStyle name="40% - Accent2 4" xfId="3275"/>
    <cellStyle name="40% - Accent2 4 2" xfId="3276"/>
    <cellStyle name="40% - Accent2 4 2 2" xfId="5110"/>
    <cellStyle name="40% - Accent2 4 3" xfId="5111"/>
    <cellStyle name="40% - Accent2 5" xfId="3277"/>
    <cellStyle name="40% - Accent2 5 2" xfId="3278"/>
    <cellStyle name="40% - Accent2 5 2 2" xfId="5112"/>
    <cellStyle name="40% - Accent2 5 3" xfId="5113"/>
    <cellStyle name="40% - Accent2 6" xfId="3279"/>
    <cellStyle name="40% - Accent2 6 2" xfId="3280"/>
    <cellStyle name="40% - Accent2 6 2 2" xfId="5114"/>
    <cellStyle name="40% - Accent2 6 3" xfId="5115"/>
    <cellStyle name="40% - Accent2 7" xfId="3281"/>
    <cellStyle name="40% - Accent2 7 2" xfId="5116"/>
    <cellStyle name="40% - Accent2 8" xfId="3282"/>
    <cellStyle name="40% - Accent2 8 2" xfId="5117"/>
    <cellStyle name="40% - Accent2 9" xfId="3283"/>
    <cellStyle name="40% - Accent2 9 2" xfId="5118"/>
    <cellStyle name="40% - Accent3 10" xfId="3284"/>
    <cellStyle name="40% - Accent3 10 2" xfId="5119"/>
    <cellStyle name="40% - Accent3 11" xfId="3285"/>
    <cellStyle name="40% - Accent3 11 2" xfId="5120"/>
    <cellStyle name="40% - Accent3 12" xfId="3286"/>
    <cellStyle name="40% - Accent3 12 10" xfId="5121"/>
    <cellStyle name="40% - Accent3 12 11" xfId="5122"/>
    <cellStyle name="40% - Accent3 12 12" xfId="5123"/>
    <cellStyle name="40% - Accent3 12 13" xfId="5124"/>
    <cellStyle name="40% - Accent3 12 14" xfId="5125"/>
    <cellStyle name="40% - Accent3 12 15" xfId="5126"/>
    <cellStyle name="40% - Accent3 12 16" xfId="5127"/>
    <cellStyle name="40% - Accent3 12 17" xfId="5128"/>
    <cellStyle name="40% - Accent3 12 18" xfId="5129"/>
    <cellStyle name="40% - Accent3 12 19" xfId="5130"/>
    <cellStyle name="40% - Accent3 12 2" xfId="5131"/>
    <cellStyle name="40% - Accent3 12 20" xfId="5132"/>
    <cellStyle name="40% - Accent3 12 21" xfId="5133"/>
    <cellStyle name="40% - Accent3 12 3" xfId="5134"/>
    <cellStyle name="40% - Accent3 12 4" xfId="5135"/>
    <cellStyle name="40% - Accent3 12 5" xfId="5136"/>
    <cellStyle name="40% - Accent3 12 6" xfId="5137"/>
    <cellStyle name="40% - Accent3 12 7" xfId="5138"/>
    <cellStyle name="40% - Accent3 12 8" xfId="5139"/>
    <cellStyle name="40% - Accent3 12 9" xfId="5140"/>
    <cellStyle name="40% - Accent3 2" xfId="3287"/>
    <cellStyle name="40% - Accent3 2 10" xfId="5141"/>
    <cellStyle name="40% - Accent3 2 11" xfId="5142"/>
    <cellStyle name="40% - Accent3 2 12" xfId="5143"/>
    <cellStyle name="40% - Accent3 2 13" xfId="5144"/>
    <cellStyle name="40% - Accent3 2 14" xfId="5145"/>
    <cellStyle name="40% - Accent3 2 15" xfId="5146"/>
    <cellStyle name="40% - Accent3 2 16" xfId="5147"/>
    <cellStyle name="40% - Accent3 2 17" xfId="5148"/>
    <cellStyle name="40% - Accent3 2 18" xfId="5149"/>
    <cellStyle name="40% - Accent3 2 19" xfId="5150"/>
    <cellStyle name="40% - Accent3 2 2" xfId="3288"/>
    <cellStyle name="40% - Accent3 2 2 2" xfId="5151"/>
    <cellStyle name="40% - Accent3 2 20" xfId="5152"/>
    <cellStyle name="40% - Accent3 2 21" xfId="5153"/>
    <cellStyle name="40% - Accent3 2 22" xfId="5154"/>
    <cellStyle name="40% - Accent3 2 3" xfId="3289"/>
    <cellStyle name="40% - Accent3 2 4" xfId="5155"/>
    <cellStyle name="40% - Accent3 2 5" xfId="5156"/>
    <cellStyle name="40% - Accent3 2 6" xfId="5157"/>
    <cellStyle name="40% - Accent3 2 7" xfId="5158"/>
    <cellStyle name="40% - Accent3 2 8" xfId="5159"/>
    <cellStyle name="40% - Accent3 2 9" xfId="5160"/>
    <cellStyle name="40% - Accent3 3" xfId="3290"/>
    <cellStyle name="40% - Accent3 3 2" xfId="3291"/>
    <cellStyle name="40% - Accent3 3 2 2" xfId="5161"/>
    <cellStyle name="40% - Accent3 3 3" xfId="5162"/>
    <cellStyle name="40% - Accent3 4" xfId="3292"/>
    <cellStyle name="40% - Accent3 4 2" xfId="3293"/>
    <cellStyle name="40% - Accent3 4 2 2" xfId="5163"/>
    <cellStyle name="40% - Accent3 4 3" xfId="5164"/>
    <cellStyle name="40% - Accent3 5" xfId="3294"/>
    <cellStyle name="40% - Accent3 5 2" xfId="3295"/>
    <cellStyle name="40% - Accent3 5 2 2" xfId="5165"/>
    <cellStyle name="40% - Accent3 5 3" xfId="5166"/>
    <cellStyle name="40% - Accent3 6" xfId="3296"/>
    <cellStyle name="40% - Accent3 6 2" xfId="3297"/>
    <cellStyle name="40% - Accent3 6 2 2" xfId="5167"/>
    <cellStyle name="40% - Accent3 6 3" xfId="5168"/>
    <cellStyle name="40% - Accent3 7" xfId="3298"/>
    <cellStyle name="40% - Accent3 7 2" xfId="5169"/>
    <cellStyle name="40% - Accent3 8" xfId="3299"/>
    <cellStyle name="40% - Accent3 8 2" xfId="5170"/>
    <cellStyle name="40% - Accent3 9" xfId="3300"/>
    <cellStyle name="40% - Accent3 9 2" xfId="5171"/>
    <cellStyle name="40% - Accent4 10" xfId="3301"/>
    <cellStyle name="40% - Accent4 10 2" xfId="5172"/>
    <cellStyle name="40% - Accent4 11" xfId="3302"/>
    <cellStyle name="40% - Accent4 11 2" xfId="5173"/>
    <cellStyle name="40% - Accent4 12" xfId="3303"/>
    <cellStyle name="40% - Accent4 12 10" xfId="5174"/>
    <cellStyle name="40% - Accent4 12 11" xfId="5175"/>
    <cellStyle name="40% - Accent4 12 12" xfId="5176"/>
    <cellStyle name="40% - Accent4 12 13" xfId="5177"/>
    <cellStyle name="40% - Accent4 12 14" xfId="5178"/>
    <cellStyle name="40% - Accent4 12 15" xfId="5179"/>
    <cellStyle name="40% - Accent4 12 16" xfId="5180"/>
    <cellStyle name="40% - Accent4 12 17" xfId="5181"/>
    <cellStyle name="40% - Accent4 12 18" xfId="5182"/>
    <cellStyle name="40% - Accent4 12 19" xfId="5183"/>
    <cellStyle name="40% - Accent4 12 2" xfId="5184"/>
    <cellStyle name="40% - Accent4 12 20" xfId="5185"/>
    <cellStyle name="40% - Accent4 12 21" xfId="5186"/>
    <cellStyle name="40% - Accent4 12 3" xfId="5187"/>
    <cellStyle name="40% - Accent4 12 4" xfId="5188"/>
    <cellStyle name="40% - Accent4 12 5" xfId="5189"/>
    <cellStyle name="40% - Accent4 12 6" xfId="5190"/>
    <cellStyle name="40% - Accent4 12 7" xfId="5191"/>
    <cellStyle name="40% - Accent4 12 8" xfId="5192"/>
    <cellStyle name="40% - Accent4 12 9" xfId="5193"/>
    <cellStyle name="40% - Accent4 2" xfId="3304"/>
    <cellStyle name="40% - Accent4 2 10" xfId="5194"/>
    <cellStyle name="40% - Accent4 2 11" xfId="5195"/>
    <cellStyle name="40% - Accent4 2 12" xfId="5196"/>
    <cellStyle name="40% - Accent4 2 13" xfId="5197"/>
    <cellStyle name="40% - Accent4 2 14" xfId="5198"/>
    <cellStyle name="40% - Accent4 2 15" xfId="5199"/>
    <cellStyle name="40% - Accent4 2 16" xfId="5200"/>
    <cellStyle name="40% - Accent4 2 17" xfId="5201"/>
    <cellStyle name="40% - Accent4 2 18" xfId="5202"/>
    <cellStyle name="40% - Accent4 2 19" xfId="5203"/>
    <cellStyle name="40% - Accent4 2 2" xfId="3305"/>
    <cellStyle name="40% - Accent4 2 2 2" xfId="5204"/>
    <cellStyle name="40% - Accent4 2 20" xfId="5205"/>
    <cellStyle name="40% - Accent4 2 21" xfId="5206"/>
    <cellStyle name="40% - Accent4 2 22" xfId="5207"/>
    <cellStyle name="40% - Accent4 2 3" xfId="3306"/>
    <cellStyle name="40% - Accent4 2 4" xfId="5208"/>
    <cellStyle name="40% - Accent4 2 5" xfId="5209"/>
    <cellStyle name="40% - Accent4 2 6" xfId="5210"/>
    <cellStyle name="40% - Accent4 2 7" xfId="5211"/>
    <cellStyle name="40% - Accent4 2 8" xfId="5212"/>
    <cellStyle name="40% - Accent4 2 9" xfId="5213"/>
    <cellStyle name="40% - Accent4 3" xfId="3307"/>
    <cellStyle name="40% - Accent4 3 2" xfId="3308"/>
    <cellStyle name="40% - Accent4 3 2 2" xfId="5214"/>
    <cellStyle name="40% - Accent4 3 3" xfId="5215"/>
    <cellStyle name="40% - Accent4 4" xfId="3309"/>
    <cellStyle name="40% - Accent4 4 2" xfId="3310"/>
    <cellStyle name="40% - Accent4 4 2 2" xfId="5216"/>
    <cellStyle name="40% - Accent4 4 3" xfId="5217"/>
    <cellStyle name="40% - Accent4 5" xfId="3311"/>
    <cellStyle name="40% - Accent4 5 2" xfId="3312"/>
    <cellStyle name="40% - Accent4 5 2 2" xfId="5218"/>
    <cellStyle name="40% - Accent4 5 3" xfId="5219"/>
    <cellStyle name="40% - Accent4 6" xfId="3313"/>
    <cellStyle name="40% - Accent4 6 2" xfId="3314"/>
    <cellStyle name="40% - Accent4 6 2 2" xfId="5220"/>
    <cellStyle name="40% - Accent4 6 3" xfId="5221"/>
    <cellStyle name="40% - Accent4 7" xfId="3315"/>
    <cellStyle name="40% - Accent4 7 2" xfId="5222"/>
    <cellStyle name="40% - Accent4 8" xfId="3316"/>
    <cellStyle name="40% - Accent4 8 2" xfId="5223"/>
    <cellStyle name="40% - Accent4 9" xfId="3317"/>
    <cellStyle name="40% - Accent4 9 2" xfId="5224"/>
    <cellStyle name="40% - Accent5 10" xfId="3318"/>
    <cellStyle name="40% - Accent5 10 2" xfId="5225"/>
    <cellStyle name="40% - Accent5 11" xfId="3319"/>
    <cellStyle name="40% - Accent5 11 2" xfId="5226"/>
    <cellStyle name="40% - Accent5 12" xfId="3320"/>
    <cellStyle name="40% - Accent5 12 10" xfId="5227"/>
    <cellStyle name="40% - Accent5 12 11" xfId="5228"/>
    <cellStyle name="40% - Accent5 12 12" xfId="5229"/>
    <cellStyle name="40% - Accent5 12 13" xfId="5230"/>
    <cellStyle name="40% - Accent5 12 14" xfId="5231"/>
    <cellStyle name="40% - Accent5 12 15" xfId="5232"/>
    <cellStyle name="40% - Accent5 12 16" xfId="5233"/>
    <cellStyle name="40% - Accent5 12 17" xfId="5234"/>
    <cellStyle name="40% - Accent5 12 18" xfId="5235"/>
    <cellStyle name="40% - Accent5 12 19" xfId="5236"/>
    <cellStyle name="40% - Accent5 12 2" xfId="5237"/>
    <cellStyle name="40% - Accent5 12 20" xfId="5238"/>
    <cellStyle name="40% - Accent5 12 21" xfId="5239"/>
    <cellStyle name="40% - Accent5 12 3" xfId="5240"/>
    <cellStyle name="40% - Accent5 12 4" xfId="5241"/>
    <cellStyle name="40% - Accent5 12 5" xfId="5242"/>
    <cellStyle name="40% - Accent5 12 6" xfId="5243"/>
    <cellStyle name="40% - Accent5 12 7" xfId="5244"/>
    <cellStyle name="40% - Accent5 12 8" xfId="5245"/>
    <cellStyle name="40% - Accent5 12 9" xfId="5246"/>
    <cellStyle name="40% - Accent5 2" xfId="3321"/>
    <cellStyle name="40% - Accent5 2 10" xfId="5247"/>
    <cellStyle name="40% - Accent5 2 11" xfId="5248"/>
    <cellStyle name="40% - Accent5 2 12" xfId="5249"/>
    <cellStyle name="40% - Accent5 2 13" xfId="5250"/>
    <cellStyle name="40% - Accent5 2 14" xfId="5251"/>
    <cellStyle name="40% - Accent5 2 15" xfId="5252"/>
    <cellStyle name="40% - Accent5 2 16" xfId="5253"/>
    <cellStyle name="40% - Accent5 2 17" xfId="5254"/>
    <cellStyle name="40% - Accent5 2 18" xfId="5255"/>
    <cellStyle name="40% - Accent5 2 19" xfId="5256"/>
    <cellStyle name="40% - Accent5 2 2" xfId="3322"/>
    <cellStyle name="40% - Accent5 2 2 2" xfId="5257"/>
    <cellStyle name="40% - Accent5 2 20" xfId="5258"/>
    <cellStyle name="40% - Accent5 2 21" xfId="5259"/>
    <cellStyle name="40% - Accent5 2 22" xfId="5260"/>
    <cellStyle name="40% - Accent5 2 3" xfId="3323"/>
    <cellStyle name="40% - Accent5 2 4" xfId="5261"/>
    <cellStyle name="40% - Accent5 2 5" xfId="5262"/>
    <cellStyle name="40% - Accent5 2 6" xfId="5263"/>
    <cellStyle name="40% - Accent5 2 7" xfId="5264"/>
    <cellStyle name="40% - Accent5 2 8" xfId="5265"/>
    <cellStyle name="40% - Accent5 2 9" xfId="5266"/>
    <cellStyle name="40% - Accent5 3" xfId="3324"/>
    <cellStyle name="40% - Accent5 3 2" xfId="3325"/>
    <cellStyle name="40% - Accent5 3 2 2" xfId="5267"/>
    <cellStyle name="40% - Accent5 3 3" xfId="5268"/>
    <cellStyle name="40% - Accent5 4" xfId="3326"/>
    <cellStyle name="40% - Accent5 4 2" xfId="3327"/>
    <cellStyle name="40% - Accent5 4 2 2" xfId="5269"/>
    <cellStyle name="40% - Accent5 4 3" xfId="5270"/>
    <cellStyle name="40% - Accent5 5" xfId="3328"/>
    <cellStyle name="40% - Accent5 5 2" xfId="3329"/>
    <cellStyle name="40% - Accent5 5 2 2" xfId="5271"/>
    <cellStyle name="40% - Accent5 5 3" xfId="5272"/>
    <cellStyle name="40% - Accent5 6" xfId="3330"/>
    <cellStyle name="40% - Accent5 6 2" xfId="3331"/>
    <cellStyle name="40% - Accent5 6 2 2" xfId="5273"/>
    <cellStyle name="40% - Accent5 6 3" xfId="5274"/>
    <cellStyle name="40% - Accent5 7" xfId="3332"/>
    <cellStyle name="40% - Accent5 7 2" xfId="5275"/>
    <cellStyle name="40% - Accent5 8" xfId="3333"/>
    <cellStyle name="40% - Accent5 8 2" xfId="5276"/>
    <cellStyle name="40% - Accent5 9" xfId="3334"/>
    <cellStyle name="40% - Accent5 9 2" xfId="5277"/>
    <cellStyle name="40% - Accent6 10" xfId="3335"/>
    <cellStyle name="40% - Accent6 10 2" xfId="5278"/>
    <cellStyle name="40% - Accent6 11" xfId="3336"/>
    <cellStyle name="40% - Accent6 11 2" xfId="5279"/>
    <cellStyle name="40% - Accent6 12" xfId="3337"/>
    <cellStyle name="40% - Accent6 12 10" xfId="5280"/>
    <cellStyle name="40% - Accent6 12 11" xfId="5281"/>
    <cellStyle name="40% - Accent6 12 12" xfId="5282"/>
    <cellStyle name="40% - Accent6 12 13" xfId="5283"/>
    <cellStyle name="40% - Accent6 12 14" xfId="5284"/>
    <cellStyle name="40% - Accent6 12 15" xfId="5285"/>
    <cellStyle name="40% - Accent6 12 16" xfId="5286"/>
    <cellStyle name="40% - Accent6 12 17" xfId="5287"/>
    <cellStyle name="40% - Accent6 12 18" xfId="5288"/>
    <cellStyle name="40% - Accent6 12 19" xfId="5289"/>
    <cellStyle name="40% - Accent6 12 2" xfId="5290"/>
    <cellStyle name="40% - Accent6 12 20" xfId="5291"/>
    <cellStyle name="40% - Accent6 12 21" xfId="5292"/>
    <cellStyle name="40% - Accent6 12 3" xfId="5293"/>
    <cellStyle name="40% - Accent6 12 4" xfId="5294"/>
    <cellStyle name="40% - Accent6 12 5" xfId="5295"/>
    <cellStyle name="40% - Accent6 12 6" xfId="5296"/>
    <cellStyle name="40% - Accent6 12 7" xfId="5297"/>
    <cellStyle name="40% - Accent6 12 8" xfId="5298"/>
    <cellStyle name="40% - Accent6 12 9" xfId="5299"/>
    <cellStyle name="40% - Accent6 2" xfId="3338"/>
    <cellStyle name="40% - Accent6 2 10" xfId="5300"/>
    <cellStyle name="40% - Accent6 2 11" xfId="5301"/>
    <cellStyle name="40% - Accent6 2 12" xfId="5302"/>
    <cellStyle name="40% - Accent6 2 13" xfId="5303"/>
    <cellStyle name="40% - Accent6 2 14" xfId="5304"/>
    <cellStyle name="40% - Accent6 2 15" xfId="5305"/>
    <cellStyle name="40% - Accent6 2 16" xfId="5306"/>
    <cellStyle name="40% - Accent6 2 17" xfId="5307"/>
    <cellStyle name="40% - Accent6 2 18" xfId="5308"/>
    <cellStyle name="40% - Accent6 2 19" xfId="5309"/>
    <cellStyle name="40% - Accent6 2 2" xfId="3339"/>
    <cellStyle name="40% - Accent6 2 2 2" xfId="5310"/>
    <cellStyle name="40% - Accent6 2 20" xfId="5311"/>
    <cellStyle name="40% - Accent6 2 21" xfId="5312"/>
    <cellStyle name="40% - Accent6 2 22" xfId="5313"/>
    <cellStyle name="40% - Accent6 2 3" xfId="3340"/>
    <cellStyle name="40% - Accent6 2 4" xfId="5314"/>
    <cellStyle name="40% - Accent6 2 5" xfId="5315"/>
    <cellStyle name="40% - Accent6 2 6" xfId="5316"/>
    <cellStyle name="40% - Accent6 2 7" xfId="5317"/>
    <cellStyle name="40% - Accent6 2 8" xfId="5318"/>
    <cellStyle name="40% - Accent6 2 9" xfId="5319"/>
    <cellStyle name="40% - Accent6 3" xfId="3341"/>
    <cellStyle name="40% - Accent6 3 2" xfId="3342"/>
    <cellStyle name="40% - Accent6 3 2 2" xfId="5320"/>
    <cellStyle name="40% - Accent6 3 3" xfId="5321"/>
    <cellStyle name="40% - Accent6 4" xfId="3343"/>
    <cellStyle name="40% - Accent6 4 2" xfId="3344"/>
    <cellStyle name="40% - Accent6 4 2 2" xfId="5322"/>
    <cellStyle name="40% - Accent6 4 3" xfId="5323"/>
    <cellStyle name="40% - Accent6 5" xfId="3345"/>
    <cellStyle name="40% - Accent6 5 2" xfId="3346"/>
    <cellStyle name="40% - Accent6 5 2 2" xfId="5324"/>
    <cellStyle name="40% - Accent6 5 3" xfId="5325"/>
    <cellStyle name="40% - Accent6 6" xfId="3347"/>
    <cellStyle name="40% - Accent6 6 2" xfId="3348"/>
    <cellStyle name="40% - Accent6 6 2 2" xfId="5326"/>
    <cellStyle name="40% - Accent6 6 3" xfId="5327"/>
    <cellStyle name="40% - Accent6 7" xfId="3349"/>
    <cellStyle name="40% - Accent6 7 2" xfId="5328"/>
    <cellStyle name="40% - Accent6 8" xfId="3350"/>
    <cellStyle name="40% - Accent6 8 2" xfId="5329"/>
    <cellStyle name="40% - Accent6 9" xfId="3351"/>
    <cellStyle name="40% - Accent6 9 2" xfId="5330"/>
    <cellStyle name="40% - アクセント 1" xfId="5331"/>
    <cellStyle name="40% - アクセント 2" xfId="5332"/>
    <cellStyle name="40% - アクセント 3" xfId="5333"/>
    <cellStyle name="40% - アクセント 4" xfId="5334"/>
    <cellStyle name="40% - アクセント 5" xfId="5335"/>
    <cellStyle name="40% - アクセント 6" xfId="5336"/>
    <cellStyle name="60% - Accent1 2" xfId="3352"/>
    <cellStyle name="60% - Accent1 2 2" xfId="3353"/>
    <cellStyle name="60% - Accent1 2 3" xfId="3354"/>
    <cellStyle name="60% - Accent1 3" xfId="3355"/>
    <cellStyle name="60% - Accent1 4" xfId="5337"/>
    <cellStyle name="60% - Accent2 2" xfId="3356"/>
    <cellStyle name="60% - Accent2 2 2" xfId="3357"/>
    <cellStyle name="60% - Accent2 2 3" xfId="3358"/>
    <cellStyle name="60% - Accent2 3" xfId="3359"/>
    <cellStyle name="60% - Accent2 4" xfId="5338"/>
    <cellStyle name="60% - Accent3 2" xfId="3360"/>
    <cellStyle name="60% - Accent3 2 2" xfId="3361"/>
    <cellStyle name="60% - Accent3 2 3" xfId="3362"/>
    <cellStyle name="60% - Accent3 3" xfId="3363"/>
    <cellStyle name="60% - Accent3 4" xfId="5339"/>
    <cellStyle name="60% - Accent4 2" xfId="3364"/>
    <cellStyle name="60% - Accent4 2 2" xfId="3365"/>
    <cellStyle name="60% - Accent4 2 3" xfId="3366"/>
    <cellStyle name="60% - Accent4 3" xfId="3367"/>
    <cellStyle name="60% - Accent4 4" xfId="5340"/>
    <cellStyle name="60% - Accent5 2" xfId="3368"/>
    <cellStyle name="60% - Accent5 2 2" xfId="3369"/>
    <cellStyle name="60% - Accent5 2 3" xfId="3370"/>
    <cellStyle name="60% - Accent5 3" xfId="3371"/>
    <cellStyle name="60% - Accent5 4" xfId="5341"/>
    <cellStyle name="60% - Accent6 2" xfId="3372"/>
    <cellStyle name="60% - Accent6 2 2" xfId="3373"/>
    <cellStyle name="60% - Accent6 2 3" xfId="3374"/>
    <cellStyle name="60% - Accent6 3" xfId="3375"/>
    <cellStyle name="60% - Accent6 4" xfId="5342"/>
    <cellStyle name="60% - アクセント 1" xfId="5343"/>
    <cellStyle name="60% - アクセント 2" xfId="5344"/>
    <cellStyle name="60% - アクセント 3" xfId="5345"/>
    <cellStyle name="60% - アクセント 4" xfId="5346"/>
    <cellStyle name="60% - アクセント 5" xfId="5347"/>
    <cellStyle name="60% - アクセント 6" xfId="5348"/>
    <cellStyle name="75" xfId="5349"/>
    <cellStyle name="A" xfId="5350"/>
    <cellStyle name="A¨­￠￢￠O [0]_INQUIRY ￠?￥i¨u¡AAⓒ￢Aⓒª " xfId="5351"/>
    <cellStyle name="A¨­￠￢￠O_INQUIRY ￠?￥i¨u¡AAⓒ￢Aⓒª " xfId="5352"/>
    <cellStyle name="Accent1 - 20%" xfId="3376"/>
    <cellStyle name="Accent1 - 20% 10" xfId="5353"/>
    <cellStyle name="Accent1 - 20% 11" xfId="5354"/>
    <cellStyle name="Accent1 - 20% 12" xfId="5355"/>
    <cellStyle name="Accent1 - 20% 13" xfId="5356"/>
    <cellStyle name="Accent1 - 20% 14" xfId="5357"/>
    <cellStyle name="Accent1 - 20% 15" xfId="5358"/>
    <cellStyle name="Accent1 - 20% 16" xfId="5359"/>
    <cellStyle name="Accent1 - 20% 17" xfId="5360"/>
    <cellStyle name="Accent1 - 20% 18" xfId="5361"/>
    <cellStyle name="Accent1 - 20% 19" xfId="5362"/>
    <cellStyle name="Accent1 - 20% 2" xfId="5363"/>
    <cellStyle name="Accent1 - 20% 20" xfId="5364"/>
    <cellStyle name="Accent1 - 20% 21" xfId="5365"/>
    <cellStyle name="Accent1 - 20% 3" xfId="5366"/>
    <cellStyle name="Accent1 - 20% 4" xfId="5367"/>
    <cellStyle name="Accent1 - 20% 5" xfId="5368"/>
    <cellStyle name="Accent1 - 20% 6" xfId="5369"/>
    <cellStyle name="Accent1 - 20% 7" xfId="5370"/>
    <cellStyle name="Accent1 - 20% 8" xfId="5371"/>
    <cellStyle name="Accent1 - 20% 9" xfId="5372"/>
    <cellStyle name="Accent1 - 40%" xfId="3377"/>
    <cellStyle name="Accent1 - 40% 10" xfId="5373"/>
    <cellStyle name="Accent1 - 40% 11" xfId="5374"/>
    <cellStyle name="Accent1 - 40% 12" xfId="5375"/>
    <cellStyle name="Accent1 - 40% 13" xfId="5376"/>
    <cellStyle name="Accent1 - 40% 14" xfId="5377"/>
    <cellStyle name="Accent1 - 40% 15" xfId="5378"/>
    <cellStyle name="Accent1 - 40% 16" xfId="5379"/>
    <cellStyle name="Accent1 - 40% 17" xfId="5380"/>
    <cellStyle name="Accent1 - 40% 18" xfId="5381"/>
    <cellStyle name="Accent1 - 40% 19" xfId="5382"/>
    <cellStyle name="Accent1 - 40% 2" xfId="5383"/>
    <cellStyle name="Accent1 - 40% 20" xfId="5384"/>
    <cellStyle name="Accent1 - 40% 21" xfId="5385"/>
    <cellStyle name="Accent1 - 40% 3" xfId="5386"/>
    <cellStyle name="Accent1 - 40% 4" xfId="5387"/>
    <cellStyle name="Accent1 - 40% 5" xfId="5388"/>
    <cellStyle name="Accent1 - 40% 6" xfId="5389"/>
    <cellStyle name="Accent1 - 40% 7" xfId="5390"/>
    <cellStyle name="Accent1 - 40% 8" xfId="5391"/>
    <cellStyle name="Accent1 - 40% 9" xfId="5392"/>
    <cellStyle name="Accent1 - 60%" xfId="3378"/>
    <cellStyle name="Accent1 2" xfId="3379"/>
    <cellStyle name="Accent1 2 2" xfId="3380"/>
    <cellStyle name="Accent1 2 3" xfId="3381"/>
    <cellStyle name="Accent1 3" xfId="3382"/>
    <cellStyle name="Accent1 4" xfId="5393"/>
    <cellStyle name="Accent2 - 20%" xfId="3383"/>
    <cellStyle name="Accent2 - 20% 10" xfId="5394"/>
    <cellStyle name="Accent2 - 20% 11" xfId="5395"/>
    <cellStyle name="Accent2 - 20% 12" xfId="5396"/>
    <cellStyle name="Accent2 - 20% 13" xfId="5397"/>
    <cellStyle name="Accent2 - 20% 14" xfId="5398"/>
    <cellStyle name="Accent2 - 20% 15" xfId="5399"/>
    <cellStyle name="Accent2 - 20% 16" xfId="5400"/>
    <cellStyle name="Accent2 - 20% 17" xfId="5401"/>
    <cellStyle name="Accent2 - 20% 18" xfId="5402"/>
    <cellStyle name="Accent2 - 20% 19" xfId="5403"/>
    <cellStyle name="Accent2 - 20% 2" xfId="5404"/>
    <cellStyle name="Accent2 - 20% 20" xfId="5405"/>
    <cellStyle name="Accent2 - 20% 21" xfId="5406"/>
    <cellStyle name="Accent2 - 20% 3" xfId="5407"/>
    <cellStyle name="Accent2 - 20% 4" xfId="5408"/>
    <cellStyle name="Accent2 - 20% 5" xfId="5409"/>
    <cellStyle name="Accent2 - 20% 6" xfId="5410"/>
    <cellStyle name="Accent2 - 20% 7" xfId="5411"/>
    <cellStyle name="Accent2 - 20% 8" xfId="5412"/>
    <cellStyle name="Accent2 - 20% 9" xfId="5413"/>
    <cellStyle name="Accent2 - 40%" xfId="3384"/>
    <cellStyle name="Accent2 - 40% 10" xfId="5414"/>
    <cellStyle name="Accent2 - 40% 11" xfId="5415"/>
    <cellStyle name="Accent2 - 40% 12" xfId="5416"/>
    <cellStyle name="Accent2 - 40% 13" xfId="5417"/>
    <cellStyle name="Accent2 - 40% 14" xfId="5418"/>
    <cellStyle name="Accent2 - 40% 15" xfId="5419"/>
    <cellStyle name="Accent2 - 40% 16" xfId="5420"/>
    <cellStyle name="Accent2 - 40% 17" xfId="5421"/>
    <cellStyle name="Accent2 - 40% 18" xfId="5422"/>
    <cellStyle name="Accent2 - 40% 19" xfId="5423"/>
    <cellStyle name="Accent2 - 40% 2" xfId="5424"/>
    <cellStyle name="Accent2 - 40% 20" xfId="5425"/>
    <cellStyle name="Accent2 - 40% 21" xfId="5426"/>
    <cellStyle name="Accent2 - 40% 3" xfId="5427"/>
    <cellStyle name="Accent2 - 40% 4" xfId="5428"/>
    <cellStyle name="Accent2 - 40% 5" xfId="5429"/>
    <cellStyle name="Accent2 - 40% 6" xfId="5430"/>
    <cellStyle name="Accent2 - 40% 7" xfId="5431"/>
    <cellStyle name="Accent2 - 40% 8" xfId="5432"/>
    <cellStyle name="Accent2 - 40% 9" xfId="5433"/>
    <cellStyle name="Accent2 - 60%" xfId="3385"/>
    <cellStyle name="Accent2 2" xfId="3386"/>
    <cellStyle name="Accent2 2 2" xfId="3387"/>
    <cellStyle name="Accent2 2 3" xfId="3388"/>
    <cellStyle name="Accent2 3" xfId="3389"/>
    <cellStyle name="Accent2 4" xfId="5434"/>
    <cellStyle name="Accent3 - 20%" xfId="3390"/>
    <cellStyle name="Accent3 - 20% 10" xfId="5435"/>
    <cellStyle name="Accent3 - 20% 11" xfId="5436"/>
    <cellStyle name="Accent3 - 20% 12" xfId="5437"/>
    <cellStyle name="Accent3 - 20% 13" xfId="5438"/>
    <cellStyle name="Accent3 - 20% 14" xfId="5439"/>
    <cellStyle name="Accent3 - 20% 15" xfId="5440"/>
    <cellStyle name="Accent3 - 20% 16" xfId="5441"/>
    <cellStyle name="Accent3 - 20% 17" xfId="5442"/>
    <cellStyle name="Accent3 - 20% 18" xfId="5443"/>
    <cellStyle name="Accent3 - 20% 19" xfId="5444"/>
    <cellStyle name="Accent3 - 20% 2" xfId="5445"/>
    <cellStyle name="Accent3 - 20% 20" xfId="5446"/>
    <cellStyle name="Accent3 - 20% 21" xfId="5447"/>
    <cellStyle name="Accent3 - 20% 3" xfId="5448"/>
    <cellStyle name="Accent3 - 20% 4" xfId="5449"/>
    <cellStyle name="Accent3 - 20% 5" xfId="5450"/>
    <cellStyle name="Accent3 - 20% 6" xfId="5451"/>
    <cellStyle name="Accent3 - 20% 7" xfId="5452"/>
    <cellStyle name="Accent3 - 20% 8" xfId="5453"/>
    <cellStyle name="Accent3 - 20% 9" xfId="5454"/>
    <cellStyle name="Accent3 - 40%" xfId="3391"/>
    <cellStyle name="Accent3 - 40% 10" xfId="5455"/>
    <cellStyle name="Accent3 - 40% 11" xfId="5456"/>
    <cellStyle name="Accent3 - 40% 12" xfId="5457"/>
    <cellStyle name="Accent3 - 40% 13" xfId="5458"/>
    <cellStyle name="Accent3 - 40% 14" xfId="5459"/>
    <cellStyle name="Accent3 - 40% 15" xfId="5460"/>
    <cellStyle name="Accent3 - 40% 16" xfId="5461"/>
    <cellStyle name="Accent3 - 40% 17" xfId="5462"/>
    <cellStyle name="Accent3 - 40% 18" xfId="5463"/>
    <cellStyle name="Accent3 - 40% 19" xfId="5464"/>
    <cellStyle name="Accent3 - 40% 2" xfId="5465"/>
    <cellStyle name="Accent3 - 40% 20" xfId="5466"/>
    <cellStyle name="Accent3 - 40% 21" xfId="5467"/>
    <cellStyle name="Accent3 - 40% 3" xfId="5468"/>
    <cellStyle name="Accent3 - 40% 4" xfId="5469"/>
    <cellStyle name="Accent3 - 40% 5" xfId="5470"/>
    <cellStyle name="Accent3 - 40% 6" xfId="5471"/>
    <cellStyle name="Accent3 - 40% 7" xfId="5472"/>
    <cellStyle name="Accent3 - 40% 8" xfId="5473"/>
    <cellStyle name="Accent3 - 40% 9" xfId="5474"/>
    <cellStyle name="Accent3 - 60%" xfId="3392"/>
    <cellStyle name="Accent3 2" xfId="3393"/>
    <cellStyle name="Accent3 2 2" xfId="3394"/>
    <cellStyle name="Accent3 2 3" xfId="3395"/>
    <cellStyle name="Accent3 3" xfId="3396"/>
    <cellStyle name="Accent3 4" xfId="5475"/>
    <cellStyle name="Accent4 - 20%" xfId="3397"/>
    <cellStyle name="Accent4 - 20% 10" xfId="5476"/>
    <cellStyle name="Accent4 - 20% 11" xfId="5477"/>
    <cellStyle name="Accent4 - 20% 12" xfId="5478"/>
    <cellStyle name="Accent4 - 20% 13" xfId="5479"/>
    <cellStyle name="Accent4 - 20% 14" xfId="5480"/>
    <cellStyle name="Accent4 - 20% 15" xfId="5481"/>
    <cellStyle name="Accent4 - 20% 16" xfId="5482"/>
    <cellStyle name="Accent4 - 20% 17" xfId="5483"/>
    <cellStyle name="Accent4 - 20% 18" xfId="5484"/>
    <cellStyle name="Accent4 - 20% 19" xfId="5485"/>
    <cellStyle name="Accent4 - 20% 2" xfId="5486"/>
    <cellStyle name="Accent4 - 20% 20" xfId="5487"/>
    <cellStyle name="Accent4 - 20% 21" xfId="5488"/>
    <cellStyle name="Accent4 - 20% 3" xfId="5489"/>
    <cellStyle name="Accent4 - 20% 4" xfId="5490"/>
    <cellStyle name="Accent4 - 20% 5" xfId="5491"/>
    <cellStyle name="Accent4 - 20% 6" xfId="5492"/>
    <cellStyle name="Accent4 - 20% 7" xfId="5493"/>
    <cellStyle name="Accent4 - 20% 8" xfId="5494"/>
    <cellStyle name="Accent4 - 20% 9" xfId="5495"/>
    <cellStyle name="Accent4 - 40%" xfId="3398"/>
    <cellStyle name="Accent4 - 40% 10" xfId="5496"/>
    <cellStyle name="Accent4 - 40% 11" xfId="5497"/>
    <cellStyle name="Accent4 - 40% 12" xfId="5498"/>
    <cellStyle name="Accent4 - 40% 13" xfId="5499"/>
    <cellStyle name="Accent4 - 40% 14" xfId="5500"/>
    <cellStyle name="Accent4 - 40% 15" xfId="5501"/>
    <cellStyle name="Accent4 - 40% 16" xfId="5502"/>
    <cellStyle name="Accent4 - 40% 17" xfId="5503"/>
    <cellStyle name="Accent4 - 40% 18" xfId="5504"/>
    <cellStyle name="Accent4 - 40% 19" xfId="5505"/>
    <cellStyle name="Accent4 - 40% 2" xfId="5506"/>
    <cellStyle name="Accent4 - 40% 20" xfId="5507"/>
    <cellStyle name="Accent4 - 40% 21" xfId="5508"/>
    <cellStyle name="Accent4 - 40% 3" xfId="5509"/>
    <cellStyle name="Accent4 - 40% 4" xfId="5510"/>
    <cellStyle name="Accent4 - 40% 5" xfId="5511"/>
    <cellStyle name="Accent4 - 40% 6" xfId="5512"/>
    <cellStyle name="Accent4 - 40% 7" xfId="5513"/>
    <cellStyle name="Accent4 - 40% 8" xfId="5514"/>
    <cellStyle name="Accent4 - 40% 9" xfId="5515"/>
    <cellStyle name="Accent4 - 60%" xfId="3399"/>
    <cellStyle name="Accent4 2" xfId="3400"/>
    <cellStyle name="Accent4 2 2" xfId="3401"/>
    <cellStyle name="Accent4 2 3" xfId="3402"/>
    <cellStyle name="Accent4 3" xfId="3403"/>
    <cellStyle name="Accent4 4" xfId="5516"/>
    <cellStyle name="Accent5 - 20%" xfId="3404"/>
    <cellStyle name="Accent5 - 20% 10" xfId="5517"/>
    <cellStyle name="Accent5 - 20% 11" xfId="5518"/>
    <cellStyle name="Accent5 - 20% 12" xfId="5519"/>
    <cellStyle name="Accent5 - 20% 13" xfId="5520"/>
    <cellStyle name="Accent5 - 20% 14" xfId="5521"/>
    <cellStyle name="Accent5 - 20% 15" xfId="5522"/>
    <cellStyle name="Accent5 - 20% 16" xfId="5523"/>
    <cellStyle name="Accent5 - 20% 17" xfId="5524"/>
    <cellStyle name="Accent5 - 20% 18" xfId="5525"/>
    <cellStyle name="Accent5 - 20% 19" xfId="5526"/>
    <cellStyle name="Accent5 - 20% 2" xfId="5527"/>
    <cellStyle name="Accent5 - 20% 20" xfId="5528"/>
    <cellStyle name="Accent5 - 20% 21" xfId="5529"/>
    <cellStyle name="Accent5 - 20% 3" xfId="5530"/>
    <cellStyle name="Accent5 - 20% 4" xfId="5531"/>
    <cellStyle name="Accent5 - 20% 5" xfId="5532"/>
    <cellStyle name="Accent5 - 20% 6" xfId="5533"/>
    <cellStyle name="Accent5 - 20% 7" xfId="5534"/>
    <cellStyle name="Accent5 - 20% 8" xfId="5535"/>
    <cellStyle name="Accent5 - 20% 9" xfId="5536"/>
    <cellStyle name="Accent5 - 40%" xfId="3405"/>
    <cellStyle name="Accent5 - 40% 10" xfId="5537"/>
    <cellStyle name="Accent5 - 40% 11" xfId="5538"/>
    <cellStyle name="Accent5 - 40% 12" xfId="5539"/>
    <cellStyle name="Accent5 - 40% 13" xfId="5540"/>
    <cellStyle name="Accent5 - 40% 14" xfId="5541"/>
    <cellStyle name="Accent5 - 40% 15" xfId="5542"/>
    <cellStyle name="Accent5 - 40% 16" xfId="5543"/>
    <cellStyle name="Accent5 - 40% 17" xfId="5544"/>
    <cellStyle name="Accent5 - 40% 18" xfId="5545"/>
    <cellStyle name="Accent5 - 40% 19" xfId="5546"/>
    <cellStyle name="Accent5 - 40% 2" xfId="5547"/>
    <cellStyle name="Accent5 - 40% 20" xfId="5548"/>
    <cellStyle name="Accent5 - 40% 21" xfId="5549"/>
    <cellStyle name="Accent5 - 40% 3" xfId="5550"/>
    <cellStyle name="Accent5 - 40% 4" xfId="5551"/>
    <cellStyle name="Accent5 - 40% 5" xfId="5552"/>
    <cellStyle name="Accent5 - 40% 6" xfId="5553"/>
    <cellStyle name="Accent5 - 40% 7" xfId="5554"/>
    <cellStyle name="Accent5 - 40% 8" xfId="5555"/>
    <cellStyle name="Accent5 - 40% 9" xfId="5556"/>
    <cellStyle name="Accent5 - 60%" xfId="3406"/>
    <cellStyle name="Accent5 2" xfId="3407"/>
    <cellStyle name="Accent5 2 2" xfId="3408"/>
    <cellStyle name="Accent5 2 3" xfId="3409"/>
    <cellStyle name="Accent5 3" xfId="3410"/>
    <cellStyle name="Accent5 4" xfId="5557"/>
    <cellStyle name="Accent6 - 20%" xfId="3411"/>
    <cellStyle name="Accent6 - 20% 10" xfId="5558"/>
    <cellStyle name="Accent6 - 20% 11" xfId="5559"/>
    <cellStyle name="Accent6 - 20% 12" xfId="5560"/>
    <cellStyle name="Accent6 - 20% 13" xfId="5561"/>
    <cellStyle name="Accent6 - 20% 14" xfId="5562"/>
    <cellStyle name="Accent6 - 20% 15" xfId="5563"/>
    <cellStyle name="Accent6 - 20% 16" xfId="5564"/>
    <cellStyle name="Accent6 - 20% 17" xfId="5565"/>
    <cellStyle name="Accent6 - 20% 18" xfId="5566"/>
    <cellStyle name="Accent6 - 20% 19" xfId="5567"/>
    <cellStyle name="Accent6 - 20% 2" xfId="5568"/>
    <cellStyle name="Accent6 - 20% 20" xfId="5569"/>
    <cellStyle name="Accent6 - 20% 21" xfId="5570"/>
    <cellStyle name="Accent6 - 20% 3" xfId="5571"/>
    <cellStyle name="Accent6 - 20% 4" xfId="5572"/>
    <cellStyle name="Accent6 - 20% 5" xfId="5573"/>
    <cellStyle name="Accent6 - 20% 6" xfId="5574"/>
    <cellStyle name="Accent6 - 20% 7" xfId="5575"/>
    <cellStyle name="Accent6 - 20% 8" xfId="5576"/>
    <cellStyle name="Accent6 - 20% 9" xfId="5577"/>
    <cellStyle name="Accent6 - 40%" xfId="3412"/>
    <cellStyle name="Accent6 - 40% 10" xfId="5578"/>
    <cellStyle name="Accent6 - 40% 11" xfId="5579"/>
    <cellStyle name="Accent6 - 40% 12" xfId="5580"/>
    <cellStyle name="Accent6 - 40% 13" xfId="5581"/>
    <cellStyle name="Accent6 - 40% 14" xfId="5582"/>
    <cellStyle name="Accent6 - 40% 15" xfId="5583"/>
    <cellStyle name="Accent6 - 40% 16" xfId="5584"/>
    <cellStyle name="Accent6 - 40% 17" xfId="5585"/>
    <cellStyle name="Accent6 - 40% 18" xfId="5586"/>
    <cellStyle name="Accent6 - 40% 19" xfId="5587"/>
    <cellStyle name="Accent6 - 40% 2" xfId="5588"/>
    <cellStyle name="Accent6 - 40% 20" xfId="5589"/>
    <cellStyle name="Accent6 - 40% 21" xfId="5590"/>
    <cellStyle name="Accent6 - 40% 3" xfId="5591"/>
    <cellStyle name="Accent6 - 40% 4" xfId="5592"/>
    <cellStyle name="Accent6 - 40% 5" xfId="5593"/>
    <cellStyle name="Accent6 - 40% 6" xfId="5594"/>
    <cellStyle name="Accent6 - 40% 7" xfId="5595"/>
    <cellStyle name="Accent6 - 40% 8" xfId="5596"/>
    <cellStyle name="Accent6 - 40% 9" xfId="5597"/>
    <cellStyle name="Accent6 - 60%" xfId="3413"/>
    <cellStyle name="Accent6 2" xfId="3414"/>
    <cellStyle name="Accent6 2 2" xfId="3415"/>
    <cellStyle name="Accent6 2 3" xfId="3416"/>
    <cellStyle name="Accent6 3" xfId="3417"/>
    <cellStyle name="Accent6 4" xfId="5598"/>
    <cellStyle name="ACCNUM" xfId="3418"/>
    <cellStyle name="AeE­ [0]_´eºnC￥ " xfId="5599"/>
    <cellStyle name="ÅëÈ­ [0]_±âÅ¸" xfId="5600"/>
    <cellStyle name="AeE­ [0]_INQUIRY ¿µ¾÷AßAø " xfId="9526"/>
    <cellStyle name="AeE­_´eºnC￥ " xfId="5601"/>
    <cellStyle name="ÅëÈ­_±âÅ¸" xfId="5602"/>
    <cellStyle name="AeE­_INQUIRY ¿µ¾÷AßAø " xfId="9527"/>
    <cellStyle name="AeE¡ⓒ [0]_INQUIRY ￠?￥i¨u¡AAⓒ￢Aⓒª " xfId="5603"/>
    <cellStyle name="AeE¡ⓒ_INQUIRY ￠?￥i¨u¡AAⓒ￢Aⓒª " xfId="5604"/>
    <cellStyle name="Arial1 - Style1" xfId="5605"/>
    <cellStyle name="Arial1 - Style2" xfId="5606"/>
    <cellStyle name="Arial10" xfId="5607"/>
    <cellStyle name="AS" xfId="5608"/>
    <cellStyle name="AÞ¸¶ [0]_´eºnC￥ " xfId="5609"/>
    <cellStyle name="ÄÞ¸¶ [0]_±âÅ¸" xfId="5610"/>
    <cellStyle name="AÞ¸¶ [0]_INQUIRY ¿µ¾÷AßAø " xfId="9528"/>
    <cellStyle name="AÞ¸¶_´eºnC￥ " xfId="5611"/>
    <cellStyle name="ÄÞ¸¶_±âÅ¸" xfId="5612"/>
    <cellStyle name="AÞ¸¶_INQUIRY ¿µ¾÷AßAø " xfId="9529"/>
    <cellStyle name="b1x" xfId="5613"/>
    <cellStyle name="Bad 2" xfId="3419"/>
    <cellStyle name="Bad 2 2" xfId="3420"/>
    <cellStyle name="Bad 2 3" xfId="3421"/>
    <cellStyle name="Bad 3" xfId="3422"/>
    <cellStyle name="Bad 4" xfId="5614"/>
    <cellStyle name="Black" xfId="3423"/>
    <cellStyle name="Body" xfId="1"/>
    <cellStyle name="Border" xfId="3424"/>
    <cellStyle name="Border 2" xfId="3425"/>
    <cellStyle name="Border 2 2" xfId="5615"/>
    <cellStyle name="Border 3" xfId="5616"/>
    <cellStyle name="C?AØ_¿?¾÷CoE² " xfId="3426"/>
    <cellStyle name="C¡IA¨ª_¡ic¨u¡A¨￢I¨￢¡Æ AN¡Æe " xfId="5617"/>
    <cellStyle name="Ç¥ÁØ_¿¬°£´©°è¿¹»ó" xfId="5618"/>
    <cellStyle name="C￥AØ_¿μ¾÷CoE² " xfId="3427"/>
    <cellStyle name="Calc Currency (0)" xfId="3428"/>
    <cellStyle name="Calc Currency (0) 2" xfId="3429"/>
    <cellStyle name="Calc Currency (2)" xfId="3430"/>
    <cellStyle name="Calc Percent (0)" xfId="3431"/>
    <cellStyle name="Calc Percent (1)" xfId="3432"/>
    <cellStyle name="Calc Percent (2)" xfId="3433"/>
    <cellStyle name="Calc Units (0)" xfId="3434"/>
    <cellStyle name="Calc Units (1)" xfId="3435"/>
    <cellStyle name="Calc Units (2)" xfId="3436"/>
    <cellStyle name="CalculatedField" xfId="3437"/>
    <cellStyle name="Calculation 2" xfId="3438"/>
    <cellStyle name="Calculation 2 2" xfId="3439"/>
    <cellStyle name="Calculation 2 2 2" xfId="3440"/>
    <cellStyle name="Calculation 2 2 3" xfId="5619"/>
    <cellStyle name="Calculation 2 3" xfId="3441"/>
    <cellStyle name="Calculation 2 3 2" xfId="3442"/>
    <cellStyle name="Calculation 2 3 3" xfId="5620"/>
    <cellStyle name="Calculation 2 4" xfId="3443"/>
    <cellStyle name="Calculation 2 5" xfId="5621"/>
    <cellStyle name="Calculation 3" xfId="3444"/>
    <cellStyle name="Calculation 3 2" xfId="3445"/>
    <cellStyle name="Calculation 3 3" xfId="5622"/>
    <cellStyle name="Calculation 4" xfId="5623"/>
    <cellStyle name="Check Cell 2" xfId="3446"/>
    <cellStyle name="Check Cell 2 2" xfId="3447"/>
    <cellStyle name="Check Cell 2 3" xfId="3448"/>
    <cellStyle name="Check Cell 3" xfId="3449"/>
    <cellStyle name="Check Cell 4" xfId="5624"/>
    <cellStyle name="Column Heading" xfId="3450"/>
    <cellStyle name="Column Heading 2" xfId="3451"/>
    <cellStyle name="Column label" xfId="3452"/>
    <cellStyle name="Com? [0]_ SG&amp;A Bridge " xfId="5625"/>
    <cellStyle name="Comma" xfId="70" builtinId="3"/>
    <cellStyle name="Comma  - Style1" xfId="2"/>
    <cellStyle name="Comma  - Style2" xfId="3453"/>
    <cellStyle name="Comma  - Style3" xfId="3454"/>
    <cellStyle name="Comma  - Style4" xfId="3455"/>
    <cellStyle name="Comma  - Style5" xfId="3456"/>
    <cellStyle name="Comma  - Style6" xfId="3457"/>
    <cellStyle name="Comma  - Style7" xfId="3458"/>
    <cellStyle name="Comma  - Style8" xfId="3459"/>
    <cellStyle name="Comma [?_ SG&amp;A Bridge " xfId="5626"/>
    <cellStyle name="Comma [0] 2" xfId="3460"/>
    <cellStyle name="Comma [00]" xfId="3461"/>
    <cellStyle name="Comma 0" xfId="3462"/>
    <cellStyle name="Comma 0*" xfId="3463"/>
    <cellStyle name="Comma 0_2001 Budget Master v3_ART" xfId="3464"/>
    <cellStyle name="Comma 10" xfId="3465"/>
    <cellStyle name="Comma 10 10" xfId="3466"/>
    <cellStyle name="Comma 10 2" xfId="3467"/>
    <cellStyle name="Comma 10 2 2" xfId="5627"/>
    <cellStyle name="Comma 10 2 3" xfId="5628"/>
    <cellStyle name="Comma 10 2 3 2" xfId="5629"/>
    <cellStyle name="Comma 10 2 3 2 2" xfId="5630"/>
    <cellStyle name="Comma 10 2 3 2 3" xfId="5631"/>
    <cellStyle name="Comma 10 2 3 2 4" xfId="5632"/>
    <cellStyle name="Comma 10 2 3 2 5" xfId="5633"/>
    <cellStyle name="Comma 10 2 3 3" xfId="5634"/>
    <cellStyle name="Comma 10 2 3 3 2" xfId="5635"/>
    <cellStyle name="Comma 10 2 3 3 3" xfId="5636"/>
    <cellStyle name="Comma 10 2 3 3 4" xfId="5637"/>
    <cellStyle name="Comma 10 2 3 4" xfId="5638"/>
    <cellStyle name="Comma 10 2 3 5" xfId="5639"/>
    <cellStyle name="Comma 10 3" xfId="3468"/>
    <cellStyle name="Comma 10 4" xfId="5640"/>
    <cellStyle name="Comma 10 4 10" xfId="3469"/>
    <cellStyle name="Comma 10 4 10 10" xfId="5641"/>
    <cellStyle name="Comma 10 4 10 11" xfId="5642"/>
    <cellStyle name="Comma 10 4 10 12" xfId="5643"/>
    <cellStyle name="Comma 10 4 10 13" xfId="5644"/>
    <cellStyle name="Comma 10 4 10 14" xfId="5645"/>
    <cellStyle name="Comma 10 4 10 15" xfId="5646"/>
    <cellStyle name="Comma 10 4 10 2" xfId="5647"/>
    <cellStyle name="Comma 10 4 10 3" xfId="5648"/>
    <cellStyle name="Comma 10 4 10 4" xfId="5649"/>
    <cellStyle name="Comma 10 4 10 5" xfId="5650"/>
    <cellStyle name="Comma 10 4 10 6" xfId="5651"/>
    <cellStyle name="Comma 10 4 10 7" xfId="5652"/>
    <cellStyle name="Comma 10 4 10 8" xfId="5653"/>
    <cellStyle name="Comma 10 4 10 9" xfId="5654"/>
    <cellStyle name="Comma 10 4 11" xfId="5655"/>
    <cellStyle name="Comma 10 4 12" xfId="5656"/>
    <cellStyle name="Comma 10 4 13" xfId="5657"/>
    <cellStyle name="Comma 10 4 14" xfId="5658"/>
    <cellStyle name="Comma 10 4 15" xfId="5659"/>
    <cellStyle name="Comma 10 4 16" xfId="5660"/>
    <cellStyle name="Comma 10 4 17" xfId="5661"/>
    <cellStyle name="Comma 10 4 18" xfId="5662"/>
    <cellStyle name="Comma 10 4 19" xfId="5663"/>
    <cellStyle name="Comma 10 4 2" xfId="5664"/>
    <cellStyle name="Comma 10 4 20" xfId="5665"/>
    <cellStyle name="Comma 10 4 21" xfId="5666"/>
    <cellStyle name="Comma 10 4 3" xfId="5667"/>
    <cellStyle name="Comma 10 4 4" xfId="5668"/>
    <cellStyle name="Comma 10 4 5" xfId="5669"/>
    <cellStyle name="Comma 10 4 6" xfId="5670"/>
    <cellStyle name="Comma 10 4 7" xfId="5671"/>
    <cellStyle name="Comma 10 4 8" xfId="5672"/>
    <cellStyle name="Comma 10 4 9" xfId="5673"/>
    <cellStyle name="Comma 11" xfId="3470"/>
    <cellStyle name="Comma 11 10" xfId="5674"/>
    <cellStyle name="Comma 11 11" xfId="5675"/>
    <cellStyle name="Comma 11 12" xfId="5676"/>
    <cellStyle name="Comma 11 13" xfId="5677"/>
    <cellStyle name="Comma 11 14" xfId="5678"/>
    <cellStyle name="Comma 11 15" xfId="5679"/>
    <cellStyle name="Comma 11 16" xfId="5680"/>
    <cellStyle name="Comma 11 17" xfId="5681"/>
    <cellStyle name="Comma 11 18" xfId="5682"/>
    <cellStyle name="Comma 11 19" xfId="5683"/>
    <cellStyle name="Comma 11 2" xfId="22"/>
    <cellStyle name="Comma 11 2 2" xfId="3471"/>
    <cellStyle name="Comma 11 2 2 2" xfId="5684"/>
    <cellStyle name="Comma 11 2 3" xfId="5685"/>
    <cellStyle name="Comma 11 20" xfId="5686"/>
    <cellStyle name="Comma 11 21" xfId="5687"/>
    <cellStyle name="Comma 11 22" xfId="5688"/>
    <cellStyle name="Comma 11 23" xfId="5689"/>
    <cellStyle name="Comma 11 24" xfId="5690"/>
    <cellStyle name="Comma 11 25" xfId="5691"/>
    <cellStyle name="Comma 11 26" xfId="5692"/>
    <cellStyle name="Comma 11 27" xfId="5693"/>
    <cellStyle name="Comma 11 28" xfId="5694"/>
    <cellStyle name="Comma 11 29" xfId="5695"/>
    <cellStyle name="Comma 11 3" xfId="5696"/>
    <cellStyle name="Comma 11 30" xfId="5697"/>
    <cellStyle name="Comma 11 31" xfId="5698"/>
    <cellStyle name="Comma 11 32" xfId="5699"/>
    <cellStyle name="Comma 11 33" xfId="5700"/>
    <cellStyle name="Comma 11 34" xfId="5701"/>
    <cellStyle name="Comma 11 35" xfId="5702"/>
    <cellStyle name="Comma 11 36" xfId="5703"/>
    <cellStyle name="Comma 11 37" xfId="5704"/>
    <cellStyle name="Comma 11 38" xfId="5705"/>
    <cellStyle name="Comma 11 39" xfId="5706"/>
    <cellStyle name="Comma 11 4" xfId="5707"/>
    <cellStyle name="Comma 11 40" xfId="5708"/>
    <cellStyle name="Comma 11 41" xfId="5709"/>
    <cellStyle name="Comma 11 42" xfId="5710"/>
    <cellStyle name="Comma 11 43" xfId="5711"/>
    <cellStyle name="Comma 11 44" xfId="5712"/>
    <cellStyle name="Comma 11 45" xfId="5713"/>
    <cellStyle name="Comma 11 46" xfId="5714"/>
    <cellStyle name="Comma 11 46 2" xfId="5715"/>
    <cellStyle name="Comma 11 47" xfId="5716"/>
    <cellStyle name="Comma 11 48" xfId="5717"/>
    <cellStyle name="Comma 11 5" xfId="5718"/>
    <cellStyle name="Comma 11 6" xfId="5719"/>
    <cellStyle name="Comma 11 7" xfId="5720"/>
    <cellStyle name="Comma 11 8" xfId="5721"/>
    <cellStyle name="Comma 11 9" xfId="5722"/>
    <cellStyle name="Comma 12" xfId="3472"/>
    <cellStyle name="Comma 12 2" xfId="5723"/>
    <cellStyle name="Comma 12 2 2" xfId="5724"/>
    <cellStyle name="Comma 12 2 3" xfId="5725"/>
    <cellStyle name="Comma 12 2 3 2" xfId="5726"/>
    <cellStyle name="Comma 12 2 3 3" xfId="5727"/>
    <cellStyle name="Comma 12 2 3 4" xfId="5728"/>
    <cellStyle name="Comma 12 2 4" xfId="5729"/>
    <cellStyle name="Comma 12 2 4 2" xfId="5730"/>
    <cellStyle name="Comma 12 2 5" xfId="5731"/>
    <cellStyle name="Comma 12 2 6" xfId="5732"/>
    <cellStyle name="Comma 13" xfId="3473"/>
    <cellStyle name="Comma 13 2" xfId="3474"/>
    <cellStyle name="Comma 14" xfId="3475"/>
    <cellStyle name="Comma 15" xfId="3476"/>
    <cellStyle name="Comma 15 2" xfId="3477"/>
    <cellStyle name="Comma 15 2 2" xfId="5733"/>
    <cellStyle name="Comma 15 3" xfId="5734"/>
    <cellStyle name="Comma 15 3 2 2 2" xfId="3478"/>
    <cellStyle name="Comma 15 3 2 2 2 2" xfId="5735"/>
    <cellStyle name="Comma 15 4" xfId="5736"/>
    <cellStyle name="Comma 15 5" xfId="5737"/>
    <cellStyle name="Comma 15 6" xfId="5738"/>
    <cellStyle name="Comma 15 7" xfId="5739"/>
    <cellStyle name="Comma 16" xfId="3479"/>
    <cellStyle name="Comma 16 2" xfId="5740"/>
    <cellStyle name="Comma 16 2 2" xfId="5741"/>
    <cellStyle name="Comma 16 3" xfId="5742"/>
    <cellStyle name="Comma 16 4" xfId="5743"/>
    <cellStyle name="Comma 16 5" xfId="5744"/>
    <cellStyle name="Comma 16 6" xfId="5745"/>
    <cellStyle name="Comma 16 6 2" xfId="5746"/>
    <cellStyle name="Comma 16 6 2 2" xfId="5747"/>
    <cellStyle name="Comma 16 6 2 3" xfId="5748"/>
    <cellStyle name="Comma 16 6 2 4" xfId="5749"/>
    <cellStyle name="Comma 16 6 3" xfId="5750"/>
    <cellStyle name="Comma 16 6 4" xfId="5751"/>
    <cellStyle name="Comma 16 6 5" xfId="5752"/>
    <cellStyle name="Comma 16 7" xfId="5753"/>
    <cellStyle name="Comma 16 8" xfId="5754"/>
    <cellStyle name="Comma 16 9" xfId="5755"/>
    <cellStyle name="Comma 17" xfId="3480"/>
    <cellStyle name="Comma 18" xfId="3481"/>
    <cellStyle name="Comma 19" xfId="3482"/>
    <cellStyle name="Comma 2" xfId="32"/>
    <cellStyle name="Comma 2 10" xfId="3483"/>
    <cellStyle name="Comma 2 11" xfId="3484"/>
    <cellStyle name="Comma 2 12" xfId="3485"/>
    <cellStyle name="Comma 2 13" xfId="3486"/>
    <cellStyle name="Comma 2 14" xfId="3487"/>
    <cellStyle name="Comma 2 15" xfId="3488"/>
    <cellStyle name="Comma 2 16" xfId="5756"/>
    <cellStyle name="Comma 2 17" xfId="5757"/>
    <cellStyle name="Comma 2 18" xfId="5758"/>
    <cellStyle name="Comma 2 19" xfId="5759"/>
    <cellStyle name="Comma 2 2" xfId="33"/>
    <cellStyle name="Comma 2 2 10" xfId="3489"/>
    <cellStyle name="Comma 2 2 2" xfId="66"/>
    <cellStyle name="Comma 2 2 2 2" xfId="3490"/>
    <cellStyle name="Comma 2 2 3" xfId="3491"/>
    <cellStyle name="Comma 2 2 3 10" xfId="5760"/>
    <cellStyle name="Comma 2 2 3 2" xfId="5761"/>
    <cellStyle name="Comma 2 2 3 3" xfId="5762"/>
    <cellStyle name="Comma 2 2 3 4" xfId="5763"/>
    <cellStyle name="Comma 2 2 3 5" xfId="5764"/>
    <cellStyle name="Comma 2 2 3 6" xfId="5765"/>
    <cellStyle name="Comma 2 2 3 7" xfId="5766"/>
    <cellStyle name="Comma 2 2 3 8" xfId="5767"/>
    <cellStyle name="Comma 2 2 3 9" xfId="5768"/>
    <cellStyle name="Comma 2 2 4" xfId="5769"/>
    <cellStyle name="Comma 2 2 5" xfId="5770"/>
    <cellStyle name="Comma 2 2 6" xfId="5771"/>
    <cellStyle name="Comma 2 20" xfId="5772"/>
    <cellStyle name="Comma 2 21" xfId="5773"/>
    <cellStyle name="Comma 2 22" xfId="5774"/>
    <cellStyle name="Comma 2 3" xfId="34"/>
    <cellStyle name="Comma 2 3 2" xfId="3492"/>
    <cellStyle name="Comma 2 3 2 2" xfId="5775"/>
    <cellStyle name="Comma 2 3 3" xfId="5776"/>
    <cellStyle name="Comma 2 4" xfId="61"/>
    <cellStyle name="Comma 2 4 2" xfId="3493"/>
    <cellStyle name="Comma 2 4 3" xfId="5777"/>
    <cellStyle name="Comma 2 5" xfId="3494"/>
    <cellStyle name="Comma 2 5 2" xfId="3495"/>
    <cellStyle name="Comma 2 5 3" xfId="5778"/>
    <cellStyle name="Comma 2 6" xfId="3496"/>
    <cellStyle name="Comma 2 7" xfId="3497"/>
    <cellStyle name="Comma 2 8" xfId="3498"/>
    <cellStyle name="Comma 2 8 2" xfId="5779"/>
    <cellStyle name="Comma 2 9" xfId="3499"/>
    <cellStyle name="Comma 2_P&amp;L PROJECTION 11-12final_PSTR_Jaya" xfId="9530"/>
    <cellStyle name="Comma 20" xfId="3500"/>
    <cellStyle name="Comma 21" xfId="3501"/>
    <cellStyle name="Comma 22" xfId="3502"/>
    <cellStyle name="Comma 23" xfId="3503"/>
    <cellStyle name="Comma 24" xfId="3504"/>
    <cellStyle name="Comma 25" xfId="3505"/>
    <cellStyle name="Comma 26" xfId="3506"/>
    <cellStyle name="Comma 27" xfId="3507"/>
    <cellStyle name="Comma 28" xfId="3508"/>
    <cellStyle name="Comma 29" xfId="3509"/>
    <cellStyle name="Comma 3" xfId="35"/>
    <cellStyle name="Comma 3 10" xfId="5780"/>
    <cellStyle name="Comma 3 11" xfId="5781"/>
    <cellStyle name="Comma 3 12" xfId="5782"/>
    <cellStyle name="Comma 3 13" xfId="5783"/>
    <cellStyle name="Comma 3 14" xfId="5784"/>
    <cellStyle name="Comma 3 2" xfId="65"/>
    <cellStyle name="Comma 3 2 2" xfId="3510"/>
    <cellStyle name="Comma 3 2 2 2" xfId="5785"/>
    <cellStyle name="Comma 3 3" xfId="3511"/>
    <cellStyle name="Comma 3 3 2" xfId="3512"/>
    <cellStyle name="Comma 3 4" xfId="3513"/>
    <cellStyle name="Comma 3 5" xfId="3514"/>
    <cellStyle name="Comma 3 6" xfId="3515"/>
    <cellStyle name="Comma 3 6 10" xfId="5786"/>
    <cellStyle name="Comma 3 6 11" xfId="5787"/>
    <cellStyle name="Comma 3 6 12" xfId="5788"/>
    <cellStyle name="Comma 3 6 13" xfId="5789"/>
    <cellStyle name="Comma 3 6 14" xfId="5790"/>
    <cellStyle name="Comma 3 6 15" xfId="5791"/>
    <cellStyle name="Comma 3 6 16" xfId="5792"/>
    <cellStyle name="Comma 3 6 17" xfId="5793"/>
    <cellStyle name="Comma 3 6 18" xfId="5794"/>
    <cellStyle name="Comma 3 6 19" xfId="5795"/>
    <cellStyle name="Comma 3 6 2" xfId="5796"/>
    <cellStyle name="Comma 3 6 20" xfId="5797"/>
    <cellStyle name="Comma 3 6 21" xfId="5798"/>
    <cellStyle name="Comma 3 6 3" xfId="5799"/>
    <cellStyle name="Comma 3 6 4" xfId="5800"/>
    <cellStyle name="Comma 3 6 5" xfId="5801"/>
    <cellStyle name="Comma 3 6 6" xfId="5802"/>
    <cellStyle name="Comma 3 6 7" xfId="5803"/>
    <cellStyle name="Comma 3 6 8" xfId="5804"/>
    <cellStyle name="Comma 3 6 9" xfId="5805"/>
    <cellStyle name="Comma 3 7" xfId="5806"/>
    <cellStyle name="Comma 3 8" xfId="5807"/>
    <cellStyle name="Comma 3 9" xfId="5808"/>
    <cellStyle name="Comma 30" xfId="3516"/>
    <cellStyle name="Comma 31" xfId="3517"/>
    <cellStyle name="Comma 32" xfId="3518"/>
    <cellStyle name="Comma 33" xfId="3519"/>
    <cellStyle name="Comma 34" xfId="3520"/>
    <cellStyle name="Comma 35" xfId="3521"/>
    <cellStyle name="Comma 36" xfId="3522"/>
    <cellStyle name="Comma 37" xfId="3523"/>
    <cellStyle name="Comma 38" xfId="3524"/>
    <cellStyle name="Comma 39" xfId="3525"/>
    <cellStyle name="Comma 4" xfId="36"/>
    <cellStyle name="Comma 4 10" xfId="3526"/>
    <cellStyle name="Comma 4 10 10" xfId="5809"/>
    <cellStyle name="Comma 4 10 11" xfId="5810"/>
    <cellStyle name="Comma 4 10 12" xfId="5811"/>
    <cellStyle name="Comma 4 10 13" xfId="5812"/>
    <cellStyle name="Comma 4 10 14" xfId="5813"/>
    <cellStyle name="Comma 4 10 15" xfId="5814"/>
    <cellStyle name="Comma 4 10 16" xfId="5815"/>
    <cellStyle name="Comma 4 10 17" xfId="5816"/>
    <cellStyle name="Comma 4 10 18" xfId="5817"/>
    <cellStyle name="Comma 4 10 19" xfId="5818"/>
    <cellStyle name="Comma 4 10 2" xfId="5819"/>
    <cellStyle name="Comma 4 10 20" xfId="5820"/>
    <cellStyle name="Comma 4 10 21" xfId="5821"/>
    <cellStyle name="Comma 4 10 3" xfId="5822"/>
    <cellStyle name="Comma 4 10 4" xfId="5823"/>
    <cellStyle name="Comma 4 10 5" xfId="5824"/>
    <cellStyle name="Comma 4 10 6" xfId="5825"/>
    <cellStyle name="Comma 4 10 7" xfId="5826"/>
    <cellStyle name="Comma 4 10 8" xfId="5827"/>
    <cellStyle name="Comma 4 10 9" xfId="5828"/>
    <cellStyle name="Comma 4 11" xfId="5829"/>
    <cellStyle name="Comma 4 12" xfId="5830"/>
    <cellStyle name="Comma 4 13" xfId="5831"/>
    <cellStyle name="Comma 4 14" xfId="5832"/>
    <cellStyle name="Comma 4 15" xfId="5833"/>
    <cellStyle name="Comma 4 16" xfId="5834"/>
    <cellStyle name="Comma 4 17" xfId="5835"/>
    <cellStyle name="Comma 4 18" xfId="5836"/>
    <cellStyle name="Comma 4 19" xfId="5837"/>
    <cellStyle name="Comma 4 2" xfId="67"/>
    <cellStyle name="Comma 4 2 2" xfId="3527"/>
    <cellStyle name="Comma 4 2 2 2" xfId="3528"/>
    <cellStyle name="Comma 4 2 2 3" xfId="5838"/>
    <cellStyle name="Comma 4 2 3" xfId="5839"/>
    <cellStyle name="Comma 4 20" xfId="5840"/>
    <cellStyle name="Comma 4 21" xfId="5841"/>
    <cellStyle name="Comma 4 22" xfId="5842"/>
    <cellStyle name="Comma 4 23" xfId="5843"/>
    <cellStyle name="Comma 4 24" xfId="5844"/>
    <cellStyle name="Comma 4 25" xfId="5845"/>
    <cellStyle name="Comma 4 26" xfId="5846"/>
    <cellStyle name="Comma 4 27" xfId="5847"/>
    <cellStyle name="Comma 4 28" xfId="5848"/>
    <cellStyle name="Comma 4 29" xfId="5849"/>
    <cellStyle name="Comma 4 3" xfId="3529"/>
    <cellStyle name="Comma 4 3 2" xfId="5850"/>
    <cellStyle name="Comma 4 30" xfId="5851"/>
    <cellStyle name="Comma 4 31" xfId="5852"/>
    <cellStyle name="Comma 4 32" xfId="5853"/>
    <cellStyle name="Comma 4 33" xfId="5854"/>
    <cellStyle name="Comma 4 34" xfId="5855"/>
    <cellStyle name="Comma 4 35" xfId="5856"/>
    <cellStyle name="Comma 4 36" xfId="5857"/>
    <cellStyle name="Comma 4 37" xfId="5858"/>
    <cellStyle name="Comma 4 38" xfId="5859"/>
    <cellStyle name="Comma 4 39" xfId="5860"/>
    <cellStyle name="Comma 4 4" xfId="3530"/>
    <cellStyle name="Comma 4 4 10" xfId="5861"/>
    <cellStyle name="Comma 4 4 11" xfId="5862"/>
    <cellStyle name="Comma 4 4 12" xfId="5863"/>
    <cellStyle name="Comma 4 4 13" xfId="5864"/>
    <cellStyle name="Comma 4 4 14" xfId="5865"/>
    <cellStyle name="Comma 4 4 15" xfId="5866"/>
    <cellStyle name="Comma 4 4 16" xfId="5867"/>
    <cellStyle name="Comma 4 4 17" xfId="5868"/>
    <cellStyle name="Comma 4 4 18" xfId="5869"/>
    <cellStyle name="Comma 4 4 19" xfId="5870"/>
    <cellStyle name="Comma 4 4 2" xfId="5871"/>
    <cellStyle name="Comma 4 4 20" xfId="5872"/>
    <cellStyle name="Comma 4 4 21" xfId="5873"/>
    <cellStyle name="Comma 4 4 3" xfId="5874"/>
    <cellStyle name="Comma 4 4 4" xfId="5875"/>
    <cellStyle name="Comma 4 4 5" xfId="5876"/>
    <cellStyle name="Comma 4 4 6" xfId="5877"/>
    <cellStyle name="Comma 4 4 7" xfId="5878"/>
    <cellStyle name="Comma 4 4 8" xfId="5879"/>
    <cellStyle name="Comma 4 4 9" xfId="5880"/>
    <cellStyle name="Comma 4 40" xfId="5881"/>
    <cellStyle name="Comma 4 41" xfId="5882"/>
    <cellStyle name="Comma 4 42" xfId="5883"/>
    <cellStyle name="Comma 4 43" xfId="5884"/>
    <cellStyle name="Comma 4 44" xfId="5885"/>
    <cellStyle name="Comma 4 45" xfId="5886"/>
    <cellStyle name="Comma 4 46" xfId="5887"/>
    <cellStyle name="Comma 4 5" xfId="3531"/>
    <cellStyle name="Comma 4 5 10" xfId="5888"/>
    <cellStyle name="Comma 4 5 11" xfId="5889"/>
    <cellStyle name="Comma 4 5 12" xfId="5890"/>
    <cellStyle name="Comma 4 5 13" xfId="5891"/>
    <cellStyle name="Comma 4 5 14" xfId="5892"/>
    <cellStyle name="Comma 4 5 15" xfId="5893"/>
    <cellStyle name="Comma 4 5 16" xfId="5894"/>
    <cellStyle name="Comma 4 5 17" xfId="5895"/>
    <cellStyle name="Comma 4 5 18" xfId="5896"/>
    <cellStyle name="Comma 4 5 19" xfId="5897"/>
    <cellStyle name="Comma 4 5 2" xfId="5898"/>
    <cellStyle name="Comma 4 5 20" xfId="5899"/>
    <cellStyle name="Comma 4 5 21" xfId="5900"/>
    <cellStyle name="Comma 4 5 3" xfId="5901"/>
    <cellStyle name="Comma 4 5 4" xfId="5902"/>
    <cellStyle name="Comma 4 5 5" xfId="5903"/>
    <cellStyle name="Comma 4 5 6" xfId="5904"/>
    <cellStyle name="Comma 4 5 7" xfId="5905"/>
    <cellStyle name="Comma 4 5 8" xfId="5906"/>
    <cellStyle name="Comma 4 5 9" xfId="5907"/>
    <cellStyle name="Comma 4 6" xfId="3532"/>
    <cellStyle name="Comma 4 6 10" xfId="5908"/>
    <cellStyle name="Comma 4 6 11" xfId="5909"/>
    <cellStyle name="Comma 4 6 12" xfId="5910"/>
    <cellStyle name="Comma 4 6 13" xfId="5911"/>
    <cellStyle name="Comma 4 6 14" xfId="5912"/>
    <cellStyle name="Comma 4 6 15" xfId="5913"/>
    <cellStyle name="Comma 4 6 16" xfId="5914"/>
    <cellStyle name="Comma 4 6 17" xfId="5915"/>
    <cellStyle name="Comma 4 6 18" xfId="5916"/>
    <cellStyle name="Comma 4 6 19" xfId="5917"/>
    <cellStyle name="Comma 4 6 2" xfId="5918"/>
    <cellStyle name="Comma 4 6 20" xfId="5919"/>
    <cellStyle name="Comma 4 6 21" xfId="5920"/>
    <cellStyle name="Comma 4 6 3" xfId="5921"/>
    <cellStyle name="Comma 4 6 4" xfId="5922"/>
    <cellStyle name="Comma 4 6 5" xfId="5923"/>
    <cellStyle name="Comma 4 6 6" xfId="5924"/>
    <cellStyle name="Comma 4 6 7" xfId="5925"/>
    <cellStyle name="Comma 4 6 8" xfId="5926"/>
    <cellStyle name="Comma 4 6 9" xfId="5927"/>
    <cellStyle name="Comma 4 7" xfId="3533"/>
    <cellStyle name="Comma 4 7 10" xfId="5928"/>
    <cellStyle name="Comma 4 7 11" xfId="5929"/>
    <cellStyle name="Comma 4 7 12" xfId="5930"/>
    <cellStyle name="Comma 4 7 13" xfId="5931"/>
    <cellStyle name="Comma 4 7 14" xfId="5932"/>
    <cellStyle name="Comma 4 7 15" xfId="5933"/>
    <cellStyle name="Comma 4 7 16" xfId="5934"/>
    <cellStyle name="Comma 4 7 17" xfId="5935"/>
    <cellStyle name="Comma 4 7 18" xfId="5936"/>
    <cellStyle name="Comma 4 7 19" xfId="5937"/>
    <cellStyle name="Comma 4 7 2" xfId="5938"/>
    <cellStyle name="Comma 4 7 20" xfId="5939"/>
    <cellStyle name="Comma 4 7 21" xfId="5940"/>
    <cellStyle name="Comma 4 7 3" xfId="5941"/>
    <cellStyle name="Comma 4 7 4" xfId="5942"/>
    <cellStyle name="Comma 4 7 5" xfId="5943"/>
    <cellStyle name="Comma 4 7 6" xfId="5944"/>
    <cellStyle name="Comma 4 7 7" xfId="5945"/>
    <cellStyle name="Comma 4 7 8" xfId="5946"/>
    <cellStyle name="Comma 4 7 9" xfId="5947"/>
    <cellStyle name="Comma 4 8" xfId="3534"/>
    <cellStyle name="Comma 4 8 10" xfId="5948"/>
    <cellStyle name="Comma 4 8 11" xfId="5949"/>
    <cellStyle name="Comma 4 8 12" xfId="5950"/>
    <cellStyle name="Comma 4 8 13" xfId="5951"/>
    <cellStyle name="Comma 4 8 14" xfId="5952"/>
    <cellStyle name="Comma 4 8 15" xfId="5953"/>
    <cellStyle name="Comma 4 8 16" xfId="5954"/>
    <cellStyle name="Comma 4 8 17" xfId="5955"/>
    <cellStyle name="Comma 4 8 18" xfId="5956"/>
    <cellStyle name="Comma 4 8 19" xfId="5957"/>
    <cellStyle name="Comma 4 8 2" xfId="5958"/>
    <cellStyle name="Comma 4 8 20" xfId="5959"/>
    <cellStyle name="Comma 4 8 21" xfId="5960"/>
    <cellStyle name="Comma 4 8 3" xfId="5961"/>
    <cellStyle name="Comma 4 8 4" xfId="5962"/>
    <cellStyle name="Comma 4 8 5" xfId="5963"/>
    <cellStyle name="Comma 4 8 6" xfId="5964"/>
    <cellStyle name="Comma 4 8 7" xfId="5965"/>
    <cellStyle name="Comma 4 8 8" xfId="5966"/>
    <cellStyle name="Comma 4 8 9" xfId="5967"/>
    <cellStyle name="Comma 4 9" xfId="3535"/>
    <cellStyle name="Comma 4 9 10" xfId="5968"/>
    <cellStyle name="Comma 4 9 11" xfId="5969"/>
    <cellStyle name="Comma 4 9 12" xfId="5970"/>
    <cellStyle name="Comma 4 9 13" xfId="5971"/>
    <cellStyle name="Comma 4 9 14" xfId="5972"/>
    <cellStyle name="Comma 4 9 15" xfId="5973"/>
    <cellStyle name="Comma 4 9 16" xfId="5974"/>
    <cellStyle name="Comma 4 9 17" xfId="5975"/>
    <cellStyle name="Comma 4 9 18" xfId="5976"/>
    <cellStyle name="Comma 4 9 19" xfId="5977"/>
    <cellStyle name="Comma 4 9 2" xfId="5978"/>
    <cellStyle name="Comma 4 9 20" xfId="5979"/>
    <cellStyle name="Comma 4 9 21" xfId="5980"/>
    <cellStyle name="Comma 4 9 3" xfId="5981"/>
    <cellStyle name="Comma 4 9 4" xfId="5982"/>
    <cellStyle name="Comma 4 9 5" xfId="5983"/>
    <cellStyle name="Comma 4 9 6" xfId="5984"/>
    <cellStyle name="Comma 4 9 7" xfId="5985"/>
    <cellStyle name="Comma 4 9 8" xfId="5986"/>
    <cellStyle name="Comma 4 9 9" xfId="5987"/>
    <cellStyle name="Comma 4_Bidadi BOQ TATA 31-07-10" xfId="5988"/>
    <cellStyle name="Comma 40" xfId="3536"/>
    <cellStyle name="Comma 41" xfId="3537"/>
    <cellStyle name="Comma 42" xfId="3538"/>
    <cellStyle name="Comma 43" xfId="3539"/>
    <cellStyle name="Comma 43 2" xfId="5989"/>
    <cellStyle name="Comma 44" xfId="3540"/>
    <cellStyle name="Comma 44 2" xfId="5990"/>
    <cellStyle name="Comma 45" xfId="3541"/>
    <cellStyle name="Comma 45 2" xfId="5991"/>
    <cellStyle name="Comma 46" xfId="3542"/>
    <cellStyle name="Comma 46 2" xfId="5992"/>
    <cellStyle name="Comma 47" xfId="3543"/>
    <cellStyle name="Comma 48" xfId="3544"/>
    <cellStyle name="Comma 49" xfId="3545"/>
    <cellStyle name="Comma 5" xfId="37"/>
    <cellStyle name="Comma 5 2" xfId="3546"/>
    <cellStyle name="Comma 5 2 2" xfId="3547"/>
    <cellStyle name="Comma 5 3" xfId="3548"/>
    <cellStyle name="Comma 5_ENNORE BOQ 23.10.2010." xfId="5993"/>
    <cellStyle name="Comma 50" xfId="3549"/>
    <cellStyle name="Comma 51" xfId="3550"/>
    <cellStyle name="Comma 52" xfId="3551"/>
    <cellStyle name="Comma 53" xfId="3552"/>
    <cellStyle name="Comma 54" xfId="3553"/>
    <cellStyle name="Comma 55" xfId="3554"/>
    <cellStyle name="Comma 56" xfId="3555"/>
    <cellStyle name="Comma 57" xfId="3556"/>
    <cellStyle name="Comma 58" xfId="3557"/>
    <cellStyle name="Comma 59" xfId="3558"/>
    <cellStyle name="Comma 6" xfId="27"/>
    <cellStyle name="Comma 6 2" xfId="31"/>
    <cellStyle name="Comma 6 2 2" xfId="3559"/>
    <cellStyle name="Comma 6 2 3" xfId="5994"/>
    <cellStyle name="Comma 6 3" xfId="55"/>
    <cellStyle name="Comma 6 4" xfId="56"/>
    <cellStyle name="Comma 6 5" xfId="3560"/>
    <cellStyle name="Comma 6 5 2" xfId="5995"/>
    <cellStyle name="Comma 6 6" xfId="5996"/>
    <cellStyle name="Comma 6 7" xfId="5997"/>
    <cellStyle name="Comma 6 8" xfId="5998"/>
    <cellStyle name="Comma 60" xfId="3561"/>
    <cellStyle name="Comma 61" xfId="3562"/>
    <cellStyle name="Comma 62" xfId="3563"/>
    <cellStyle name="Comma 63" xfId="3564"/>
    <cellStyle name="Comma 64" xfId="3565"/>
    <cellStyle name="Comma 64 2" xfId="3566"/>
    <cellStyle name="Comma 64 2 2" xfId="3567"/>
    <cellStyle name="Comma 64 2 2 2" xfId="5999"/>
    <cellStyle name="Comma 64 2 3" xfId="6000"/>
    <cellStyle name="Comma 64 3" xfId="6001"/>
    <cellStyle name="Comma 65" xfId="3568"/>
    <cellStyle name="Comma 65 2" xfId="3569"/>
    <cellStyle name="Comma 65 2 2" xfId="6002"/>
    <cellStyle name="Comma 65 2 3" xfId="6003"/>
    <cellStyle name="Comma 65 3" xfId="6004"/>
    <cellStyle name="Comma 66" xfId="3570"/>
    <cellStyle name="Comma 66 2" xfId="3571"/>
    <cellStyle name="Comma 66 2 2" xfId="3572"/>
    <cellStyle name="Comma 66 2 2 2" xfId="6005"/>
    <cellStyle name="Comma 66 2 3" xfId="6006"/>
    <cellStyle name="Comma 66 3" xfId="6007"/>
    <cellStyle name="Comma 67" xfId="3573"/>
    <cellStyle name="Comma 67 2" xfId="6008"/>
    <cellStyle name="Comma 68" xfId="3574"/>
    <cellStyle name="Comma 68 2" xfId="6009"/>
    <cellStyle name="Comma 69" xfId="3575"/>
    <cellStyle name="Comma 69 2" xfId="6010"/>
    <cellStyle name="Comma 7" xfId="38"/>
    <cellStyle name="Comma 7 2" xfId="3576"/>
    <cellStyle name="Comma 7 3" xfId="3577"/>
    <cellStyle name="Comma 7 3 2" xfId="6011"/>
    <cellStyle name="Comma 70" xfId="6012"/>
    <cellStyle name="Comma 71" xfId="6013"/>
    <cellStyle name="Comma 8" xfId="68"/>
    <cellStyle name="Comma 8 10" xfId="6014"/>
    <cellStyle name="Comma 8 11" xfId="6015"/>
    <cellStyle name="Comma 8 12" xfId="6016"/>
    <cellStyle name="Comma 8 13" xfId="6017"/>
    <cellStyle name="Comma 8 14" xfId="6018"/>
    <cellStyle name="Comma 8 15" xfId="6019"/>
    <cellStyle name="Comma 8 16" xfId="6020"/>
    <cellStyle name="Comma 8 17" xfId="6021"/>
    <cellStyle name="Comma 8 18" xfId="6022"/>
    <cellStyle name="Comma 8 19" xfId="6023"/>
    <cellStyle name="Comma 8 2" xfId="3578"/>
    <cellStyle name="Comma 8 20" xfId="6024"/>
    <cellStyle name="Comma 8 21" xfId="6025"/>
    <cellStyle name="Comma 8 22" xfId="6026"/>
    <cellStyle name="Comma 8 23" xfId="6027"/>
    <cellStyle name="Comma 8 24" xfId="6028"/>
    <cellStyle name="Comma 8 25" xfId="6029"/>
    <cellStyle name="Comma 8 26" xfId="6030"/>
    <cellStyle name="Comma 8 27" xfId="6031"/>
    <cellStyle name="Comma 8 28" xfId="6032"/>
    <cellStyle name="Comma 8 29" xfId="6033"/>
    <cellStyle name="Comma 8 3" xfId="6034"/>
    <cellStyle name="Comma 8 30" xfId="6035"/>
    <cellStyle name="Comma 8 31" xfId="6036"/>
    <cellStyle name="Comma 8 32" xfId="6037"/>
    <cellStyle name="Comma 8 33" xfId="6038"/>
    <cellStyle name="Comma 8 34" xfId="6039"/>
    <cellStyle name="Comma 8 35" xfId="6040"/>
    <cellStyle name="Comma 8 36" xfId="6041"/>
    <cellStyle name="Comma 8 37" xfId="6042"/>
    <cellStyle name="Comma 8 38" xfId="6043"/>
    <cellStyle name="Comma 8 39" xfId="6044"/>
    <cellStyle name="Comma 8 4" xfId="6045"/>
    <cellStyle name="Comma 8 40" xfId="6046"/>
    <cellStyle name="Comma 8 41" xfId="6047"/>
    <cellStyle name="Comma 8 42" xfId="6048"/>
    <cellStyle name="Comma 8 43" xfId="6049"/>
    <cellStyle name="Comma 8 44" xfId="6050"/>
    <cellStyle name="Comma 8 45" xfId="6051"/>
    <cellStyle name="Comma 8 5" xfId="6052"/>
    <cellStyle name="Comma 8 6" xfId="6053"/>
    <cellStyle name="Comma 8 7" xfId="6054"/>
    <cellStyle name="Comma 8 8" xfId="6055"/>
    <cellStyle name="Comma 8 9" xfId="6056"/>
    <cellStyle name="Comma 9" xfId="3579"/>
    <cellStyle name="Comma 9 10" xfId="6057"/>
    <cellStyle name="Comma 9 11" xfId="6058"/>
    <cellStyle name="Comma 9 12" xfId="6059"/>
    <cellStyle name="Comma 9 13" xfId="6060"/>
    <cellStyle name="Comma 9 14" xfId="6061"/>
    <cellStyle name="Comma 9 15" xfId="6062"/>
    <cellStyle name="Comma 9 16" xfId="6063"/>
    <cellStyle name="Comma 9 17" xfId="6064"/>
    <cellStyle name="Comma 9 18" xfId="6065"/>
    <cellStyle name="Comma 9 19" xfId="6066"/>
    <cellStyle name="Comma 9 2" xfId="6067"/>
    <cellStyle name="Comma 9 20" xfId="6068"/>
    <cellStyle name="Comma 9 21" xfId="6069"/>
    <cellStyle name="Comma 9 22" xfId="6070"/>
    <cellStyle name="Comma 9 23" xfId="6071"/>
    <cellStyle name="Comma 9 24" xfId="6072"/>
    <cellStyle name="Comma 9 25" xfId="6073"/>
    <cellStyle name="Comma 9 26" xfId="6074"/>
    <cellStyle name="Comma 9 27" xfId="6075"/>
    <cellStyle name="Comma 9 28" xfId="6076"/>
    <cellStyle name="Comma 9 29" xfId="6077"/>
    <cellStyle name="Comma 9 3" xfId="6078"/>
    <cellStyle name="Comma 9 30" xfId="6079"/>
    <cellStyle name="Comma 9 31" xfId="6080"/>
    <cellStyle name="Comma 9 32" xfId="6081"/>
    <cellStyle name="Comma 9 33" xfId="6082"/>
    <cellStyle name="Comma 9 34" xfId="6083"/>
    <cellStyle name="Comma 9 35" xfId="6084"/>
    <cellStyle name="Comma 9 36" xfId="6085"/>
    <cellStyle name="Comma 9 37" xfId="6086"/>
    <cellStyle name="Comma 9 38" xfId="6087"/>
    <cellStyle name="Comma 9 39" xfId="6088"/>
    <cellStyle name="Comma 9 4" xfId="6089"/>
    <cellStyle name="Comma 9 40" xfId="6090"/>
    <cellStyle name="Comma 9 41" xfId="6091"/>
    <cellStyle name="Comma 9 42" xfId="6092"/>
    <cellStyle name="Comma 9 43" xfId="6093"/>
    <cellStyle name="Comma 9 44" xfId="6094"/>
    <cellStyle name="Comma 9 45" xfId="6095"/>
    <cellStyle name="Comma 9 5" xfId="6096"/>
    <cellStyle name="Comma 9 6" xfId="6097"/>
    <cellStyle name="Comma 9 7" xfId="6098"/>
    <cellStyle name="Comma 9 8" xfId="6099"/>
    <cellStyle name="Comma 9 9" xfId="6100"/>
    <cellStyle name="Comma0" xfId="3580"/>
    <cellStyle name="Comma0 - Style1" xfId="3581"/>
    <cellStyle name="Comma0 - Style2" xfId="3582"/>
    <cellStyle name="Comma0 - Style3" xfId="3583"/>
    <cellStyle name="Comma0 - Style4" xfId="3584"/>
    <cellStyle name="Comma0 2" xfId="3585"/>
    <cellStyle name="Comma0 3" xfId="3586"/>
    <cellStyle name="Comma0 4" xfId="3587"/>
    <cellStyle name="Comma0_00202066-May" xfId="3588"/>
    <cellStyle name="Comma1 - Style1" xfId="3589"/>
    <cellStyle name="COMPS" xfId="6101"/>
    <cellStyle name="Control %" xfId="3590"/>
    <cellStyle name="Control % 2" xfId="3591"/>
    <cellStyle name="Control % 3" xfId="6102"/>
    <cellStyle name="Control Comma" xfId="3592"/>
    <cellStyle name="Control Comma 2" xfId="3593"/>
    <cellStyle name="Control Comma 3" xfId="6103"/>
    <cellStyle name="Copied" xfId="3594"/>
    <cellStyle name="country" xfId="6104"/>
    <cellStyle name="COURIER" xfId="6105"/>
    <cellStyle name="Cover Date" xfId="3595"/>
    <cellStyle name="Cover Subtitle" xfId="3596"/>
    <cellStyle name="Cover Title" xfId="3597"/>
    <cellStyle name="CRORE" xfId="3598"/>
    <cellStyle name="CRORE2 - Style2" xfId="3599"/>
    <cellStyle name="Curren - Style2" xfId="3"/>
    <cellStyle name="Curren?_x0012_퐀_x0017_?" xfId="6106"/>
    <cellStyle name="Currencq [0]_Invoices_C730 (2)" xfId="6107"/>
    <cellStyle name="Currency [00]" xfId="3600"/>
    <cellStyle name="Currency [2]_Invoices_C740 (2)_981111~cost" xfId="6108"/>
    <cellStyle name="Currency 0" xfId="3601"/>
    <cellStyle name="Currency 2" xfId="3602"/>
    <cellStyle name="Currency 3" xfId="6109"/>
    <cellStyle name="Currency 4" xfId="6110"/>
    <cellStyle name="Currency0" xfId="3603"/>
    <cellStyle name="Currency0 2" xfId="3604"/>
    <cellStyle name="Currency0 3" xfId="3605"/>
    <cellStyle name="Currency0 4" xfId="3606"/>
    <cellStyle name="Currency1" xfId="6111"/>
    <cellStyle name="Currency2" xfId="3607"/>
    <cellStyle name="custom" xfId="3608"/>
    <cellStyle name="Custom - Style8" xfId="3609"/>
    <cellStyle name="Data   - Style2" xfId="3610"/>
    <cellStyle name="Data   - Style2 2" xfId="3611"/>
    <cellStyle name="DATA_ENT" xfId="6112"/>
    <cellStyle name="date" xfId="3612"/>
    <cellStyle name="Date 2" xfId="3613"/>
    <cellStyle name="Date 3" xfId="3614"/>
    <cellStyle name="Date 4" xfId="3615"/>
    <cellStyle name="date 5" xfId="6113"/>
    <cellStyle name="date 6" xfId="6114"/>
    <cellStyle name="date 7" xfId="6115"/>
    <cellStyle name="Date Aligned" xfId="3616"/>
    <cellStyle name="Date Short" xfId="3617"/>
    <cellStyle name="Date_~7131931" xfId="3618"/>
    <cellStyle name="Define your own named style" xfId="6116"/>
    <cellStyle name="DELTA" xfId="3619"/>
    <cellStyle name="Description" xfId="3620"/>
    <cellStyle name="Description 2" xfId="3621"/>
    <cellStyle name="Dezimal [0]_--&gt; Hyperion" xfId="3622"/>
    <cellStyle name="Dezimal_ Magirus " xfId="9531"/>
    <cellStyle name="Dollar" xfId="3623"/>
    <cellStyle name="Dotted Line" xfId="3624"/>
    <cellStyle name="DOWNFOOT" xfId="6117"/>
    <cellStyle name="DOWNFOOT 2" xfId="6118"/>
    <cellStyle name="Draw lines around data in range" xfId="6119"/>
    <cellStyle name="Draw shadow and lines within range" xfId="6120"/>
    <cellStyle name="Emphasis 1" xfId="3625"/>
    <cellStyle name="Emphasis 2" xfId="3626"/>
    <cellStyle name="Emphasis 3" xfId="3627"/>
    <cellStyle name="Enlarge title text, yellow on blue" xfId="6121"/>
    <cellStyle name="Enter Currency (0)" xfId="3628"/>
    <cellStyle name="Enter Currency (2)" xfId="3629"/>
    <cellStyle name="Enter Units (0)" xfId="3630"/>
    <cellStyle name="Enter Units (1)" xfId="3631"/>
    <cellStyle name="Enter Units (2)" xfId="3632"/>
    <cellStyle name="Entered" xfId="3633"/>
    <cellStyle name="Euro" xfId="3634"/>
    <cellStyle name="Euro 10" xfId="6122"/>
    <cellStyle name="Euro 11" xfId="6123"/>
    <cellStyle name="Euro 12" xfId="6124"/>
    <cellStyle name="Euro 13" xfId="6125"/>
    <cellStyle name="Euro 14" xfId="6126"/>
    <cellStyle name="Euro 15" xfId="6127"/>
    <cellStyle name="Euro 16" xfId="6128"/>
    <cellStyle name="Euro 17" xfId="6129"/>
    <cellStyle name="Euro 18" xfId="6130"/>
    <cellStyle name="Euro 19" xfId="6131"/>
    <cellStyle name="Euro 2" xfId="3635"/>
    <cellStyle name="Euro 20" xfId="6132"/>
    <cellStyle name="Euro 21" xfId="6133"/>
    <cellStyle name="Euro 22" xfId="6134"/>
    <cellStyle name="Euro 23" xfId="6135"/>
    <cellStyle name="Euro 24" xfId="6136"/>
    <cellStyle name="Euro 25" xfId="6137"/>
    <cellStyle name="Euro 26" xfId="6138"/>
    <cellStyle name="Euro 27" xfId="6139"/>
    <cellStyle name="Euro 28" xfId="6140"/>
    <cellStyle name="Euro 29" xfId="6141"/>
    <cellStyle name="Euro 3" xfId="6142"/>
    <cellStyle name="Euro 30" xfId="6143"/>
    <cellStyle name="Euro 31" xfId="6144"/>
    <cellStyle name="Euro 32" xfId="6145"/>
    <cellStyle name="Euro 33" xfId="6146"/>
    <cellStyle name="Euro 34" xfId="6147"/>
    <cellStyle name="Euro 35" xfId="6148"/>
    <cellStyle name="Euro 36" xfId="6149"/>
    <cellStyle name="Euro 37" xfId="6150"/>
    <cellStyle name="Euro 38" xfId="6151"/>
    <cellStyle name="Euro 39" xfId="6152"/>
    <cellStyle name="Euro 4" xfId="6153"/>
    <cellStyle name="Euro 40" xfId="6154"/>
    <cellStyle name="Euro 41" xfId="6155"/>
    <cellStyle name="Euro 42" xfId="6156"/>
    <cellStyle name="Euro 43" xfId="6157"/>
    <cellStyle name="Euro 44" xfId="6158"/>
    <cellStyle name="Euro 45" xfId="6159"/>
    <cellStyle name="Euro 46" xfId="6160"/>
    <cellStyle name="Euro 47" xfId="6161"/>
    <cellStyle name="Euro 48" xfId="6162"/>
    <cellStyle name="Euro 49" xfId="6163"/>
    <cellStyle name="Euro 5" xfId="6164"/>
    <cellStyle name="Euro 6" xfId="6165"/>
    <cellStyle name="Euro 7" xfId="6166"/>
    <cellStyle name="Euro 8" xfId="6167"/>
    <cellStyle name="Euro 9" xfId="6168"/>
    <cellStyle name="Euro, comma" xfId="3636"/>
    <cellStyle name="Euro, comma &quot;k&quot;" xfId="3637"/>
    <cellStyle name="Euro, comma_2005 Plan - Summary Sheets v7.3 and v7.5" xfId="3638"/>
    <cellStyle name="Excel Built-in Normal" xfId="3639"/>
    <cellStyle name="Excel Built-in Normal 2" xfId="6169"/>
    <cellStyle name="Explanatory Text 2" xfId="3640"/>
    <cellStyle name="Explanatory Text 2 2" xfId="3641"/>
    <cellStyle name="Explanatory Text 2 3" xfId="3642"/>
    <cellStyle name="Explanatory Text 3" xfId="3643"/>
    <cellStyle name="Explanatory Text 4" xfId="6170"/>
    <cellStyle name="F2" xfId="3644"/>
    <cellStyle name="F2 - Style3" xfId="3645"/>
    <cellStyle name="F2 - Style4" xfId="3646"/>
    <cellStyle name="F2 2" xfId="6171"/>
    <cellStyle name="F2 3" xfId="6172"/>
    <cellStyle name="F2 4" xfId="6173"/>
    <cellStyle name="F2_GSPB-RY2003" xfId="3647"/>
    <cellStyle name="F3" xfId="3648"/>
    <cellStyle name="F3 2" xfId="6174"/>
    <cellStyle name="F3 3" xfId="6175"/>
    <cellStyle name="F3 4" xfId="6176"/>
    <cellStyle name="F4" xfId="3649"/>
    <cellStyle name="F4 2" xfId="6177"/>
    <cellStyle name="F4 3" xfId="6178"/>
    <cellStyle name="F4 4" xfId="6179"/>
    <cellStyle name="F5" xfId="3650"/>
    <cellStyle name="F5 2" xfId="6180"/>
    <cellStyle name="F5 3" xfId="6181"/>
    <cellStyle name="F5 4" xfId="6182"/>
    <cellStyle name="F6" xfId="3651"/>
    <cellStyle name="F6 2" xfId="6183"/>
    <cellStyle name="F6 3" xfId="6184"/>
    <cellStyle name="F6 4" xfId="6185"/>
    <cellStyle name="F7" xfId="3652"/>
    <cellStyle name="F7 2" xfId="6186"/>
    <cellStyle name="F7 3" xfId="6187"/>
    <cellStyle name="F7 4" xfId="6188"/>
    <cellStyle name="F8" xfId="3653"/>
    <cellStyle name="F8 2" xfId="6189"/>
    <cellStyle name="F8 3" xfId="6190"/>
    <cellStyle name="F8 4" xfId="6191"/>
    <cellStyle name="Fixed" xfId="3654"/>
    <cellStyle name="Fixed 2" xfId="3655"/>
    <cellStyle name="Fixed 3" xfId="3656"/>
    <cellStyle name="Fixed 4" xfId="3657"/>
    <cellStyle name="Fixed 5" xfId="6192"/>
    <cellStyle name="Fixed 6" xfId="6193"/>
    <cellStyle name="Fixed 7" xfId="6194"/>
    <cellStyle name="Fixed1 - Style1" xfId="3658"/>
    <cellStyle name="Fixed3 - Style3" xfId="3659"/>
    <cellStyle name="Flag" xfId="6195"/>
    <cellStyle name="Footer SBILogo1" xfId="3660"/>
    <cellStyle name="Footer SBILogo2" xfId="3661"/>
    <cellStyle name="Footnote" xfId="3662"/>
    <cellStyle name="Footnote Reference" xfId="3663"/>
    <cellStyle name="Footnote_ACCC" xfId="3664"/>
    <cellStyle name="footnotes" xfId="3665"/>
    <cellStyle name="FORM" xfId="3666"/>
    <cellStyle name="Format a column of totals" xfId="6196"/>
    <cellStyle name="Format a row of totals" xfId="6197"/>
    <cellStyle name="Format text as bold, black on yello" xfId="6198"/>
    <cellStyle name="Format text as bold, black on yellow" xfId="6199"/>
    <cellStyle name="Formula" xfId="6200"/>
    <cellStyle name="ge" xfId="3667"/>
    <cellStyle name="general" xfId="3668"/>
    <cellStyle name="Good 2" xfId="3669"/>
    <cellStyle name="Good 2 2" xfId="3670"/>
    <cellStyle name="Good 2 3" xfId="3671"/>
    <cellStyle name="Good 3" xfId="3672"/>
    <cellStyle name="Good 4" xfId="6201"/>
    <cellStyle name="Grey" xfId="4"/>
    <cellStyle name="Grey 10" xfId="3673"/>
    <cellStyle name="Grey 2" xfId="3674"/>
    <cellStyle name="Grey 3" xfId="3675"/>
    <cellStyle name="Grey 4" xfId="3676"/>
    <cellStyle name="Grey 5" xfId="3677"/>
    <cellStyle name="Grey 6" xfId="3678"/>
    <cellStyle name="Grey 7" xfId="3679"/>
    <cellStyle name="Grey 8" xfId="3680"/>
    <cellStyle name="Grey 9" xfId="3681"/>
    <cellStyle name="Group Report Nov 06_RLIC-MIS-October 2008" xfId="3682"/>
    <cellStyle name="Hard Percent" xfId="3683"/>
    <cellStyle name="HEADER" xfId="3684"/>
    <cellStyle name="Header Draft Stamp" xfId="3685"/>
    <cellStyle name="Header_2005 Mgt Pack Consol v1.2" xfId="3686"/>
    <cellStyle name="Header1" xfId="5"/>
    <cellStyle name="Header1 2" xfId="6202"/>
    <cellStyle name="Header1 3" xfId="6203"/>
    <cellStyle name="Header2" xfId="6"/>
    <cellStyle name="Header2 2" xfId="3687"/>
    <cellStyle name="Header2 3" xfId="6204"/>
    <cellStyle name="HEADIN - Style5" xfId="3688"/>
    <cellStyle name="Heading" xfId="3689"/>
    <cellStyle name="Heading 1 2" xfId="3690"/>
    <cellStyle name="Heading 1 2 2" xfId="3691"/>
    <cellStyle name="Heading 1 2 3" xfId="3692"/>
    <cellStyle name="Heading 1 3" xfId="3693"/>
    <cellStyle name="Heading 1 4" xfId="6205"/>
    <cellStyle name="Heading 1 Above" xfId="3694"/>
    <cellStyle name="Heading 1+" xfId="3695"/>
    <cellStyle name="Heading 2 2" xfId="3696"/>
    <cellStyle name="Heading 2 2 2" xfId="3697"/>
    <cellStyle name="Heading 2 2 3" xfId="3698"/>
    <cellStyle name="Heading 2 3" xfId="3699"/>
    <cellStyle name="Heading 2 4" xfId="6206"/>
    <cellStyle name="Heading 2 Below" xfId="3700"/>
    <cellStyle name="Heading 2+" xfId="3701"/>
    <cellStyle name="Heading 3 2" xfId="3702"/>
    <cellStyle name="Heading 3 2 2" xfId="3703"/>
    <cellStyle name="Heading 3 2 3" xfId="3704"/>
    <cellStyle name="Heading 3 3" xfId="3705"/>
    <cellStyle name="Heading 3 4" xfId="6207"/>
    <cellStyle name="Heading 3+" xfId="3706"/>
    <cellStyle name="Heading 4 2" xfId="3707"/>
    <cellStyle name="Heading 4 2 2" xfId="3708"/>
    <cellStyle name="Heading 4 2 3" xfId="3709"/>
    <cellStyle name="Heading 4 3" xfId="3710"/>
    <cellStyle name="Heading 4 4" xfId="6208"/>
    <cellStyle name="Heading1" xfId="3711"/>
    <cellStyle name="Heading1 2" xfId="6209"/>
    <cellStyle name="Heading1 3" xfId="6210"/>
    <cellStyle name="Heading1 4" xfId="6211"/>
    <cellStyle name="Heading2" xfId="3712"/>
    <cellStyle name="Heading2 2" xfId="6212"/>
    <cellStyle name="Heading2 3" xfId="6213"/>
    <cellStyle name="Heading2 4" xfId="6214"/>
    <cellStyle name="Heading3" xfId="6215"/>
    <cellStyle name="Horizontal" xfId="6216"/>
    <cellStyle name="Hyperlink 2" xfId="3713"/>
    <cellStyle name="Hypertextový odkaz" xfId="6217"/>
    <cellStyle name="INCHES" xfId="6218"/>
    <cellStyle name="Indian Amount" xfId="3714"/>
    <cellStyle name="Input [yellow]" xfId="7"/>
    <cellStyle name="Input [yellow] 10" xfId="3715"/>
    <cellStyle name="Input [yellow] 10 2" xfId="3716"/>
    <cellStyle name="Input [yellow] 10 3" xfId="6219"/>
    <cellStyle name="Input [yellow] 11" xfId="3717"/>
    <cellStyle name="Input [yellow] 12" xfId="6220"/>
    <cellStyle name="Input [yellow] 2" xfId="3718"/>
    <cellStyle name="Input [yellow] 2 2" xfId="3719"/>
    <cellStyle name="Input [yellow] 2 3" xfId="6221"/>
    <cellStyle name="Input [yellow] 3" xfId="3720"/>
    <cellStyle name="Input [yellow] 3 2" xfId="3721"/>
    <cellStyle name="Input [yellow] 3 3" xfId="6222"/>
    <cellStyle name="Input [yellow] 4" xfId="3722"/>
    <cellStyle name="Input [yellow] 4 2" xfId="3723"/>
    <cellStyle name="Input [yellow] 4 3" xfId="6223"/>
    <cellStyle name="Input [yellow] 5" xfId="3724"/>
    <cellStyle name="Input [yellow] 5 2" xfId="3725"/>
    <cellStyle name="Input [yellow] 5 3" xfId="6224"/>
    <cellStyle name="Input [yellow] 6" xfId="3726"/>
    <cellStyle name="Input [yellow] 6 2" xfId="3727"/>
    <cellStyle name="Input [yellow] 6 3" xfId="6225"/>
    <cellStyle name="Input [yellow] 7" xfId="3728"/>
    <cellStyle name="Input [yellow] 7 2" xfId="3729"/>
    <cellStyle name="Input [yellow] 7 3" xfId="6226"/>
    <cellStyle name="Input [yellow] 8" xfId="3730"/>
    <cellStyle name="Input [yellow] 8 2" xfId="3731"/>
    <cellStyle name="Input [yellow] 8 3" xfId="6227"/>
    <cellStyle name="Input [yellow] 9" xfId="3732"/>
    <cellStyle name="Input [yellow] 9 2" xfId="3733"/>
    <cellStyle name="Input [yellow] 9 3" xfId="6228"/>
    <cellStyle name="Input 10" xfId="3734"/>
    <cellStyle name="Input 10 2" xfId="3735"/>
    <cellStyle name="Input 10 3" xfId="6229"/>
    <cellStyle name="Input 11" xfId="3736"/>
    <cellStyle name="Input 11 2" xfId="3737"/>
    <cellStyle name="Input 11 3" xfId="6230"/>
    <cellStyle name="Input 12" xfId="3738"/>
    <cellStyle name="Input 12 2" xfId="3739"/>
    <cellStyle name="Input 12 3" xfId="6231"/>
    <cellStyle name="Input 13" xfId="3740"/>
    <cellStyle name="Input 13 2" xfId="3741"/>
    <cellStyle name="Input 13 3" xfId="6232"/>
    <cellStyle name="Input 14" xfId="3742"/>
    <cellStyle name="Input 14 2" xfId="3743"/>
    <cellStyle name="Input 14 3" xfId="6233"/>
    <cellStyle name="Input 15" xfId="3744"/>
    <cellStyle name="Input 15 2" xfId="3745"/>
    <cellStyle name="Input 15 3" xfId="6234"/>
    <cellStyle name="Input 16" xfId="3746"/>
    <cellStyle name="Input 16 2" xfId="3747"/>
    <cellStyle name="Input 16 3" xfId="6235"/>
    <cellStyle name="Input 17" xfId="3748"/>
    <cellStyle name="Input 17 2" xfId="3749"/>
    <cellStyle name="Input 17 3" xfId="6236"/>
    <cellStyle name="Input 18" xfId="3750"/>
    <cellStyle name="Input 18 2" xfId="3751"/>
    <cellStyle name="Input 18 3" xfId="6237"/>
    <cellStyle name="Input 19" xfId="3752"/>
    <cellStyle name="Input 19 2" xfId="3753"/>
    <cellStyle name="Input 19 3" xfId="6238"/>
    <cellStyle name="Input 2" xfId="3754"/>
    <cellStyle name="Input 2 2" xfId="3755"/>
    <cellStyle name="Input 2 2 2" xfId="3756"/>
    <cellStyle name="Input 2 2 3" xfId="6239"/>
    <cellStyle name="Input 2 3" xfId="3757"/>
    <cellStyle name="Input 2 3 2" xfId="3758"/>
    <cellStyle name="Input 2 3 3" xfId="6240"/>
    <cellStyle name="Input 2 4" xfId="3759"/>
    <cellStyle name="Input 2 5" xfId="6241"/>
    <cellStyle name="Input 20" xfId="3760"/>
    <cellStyle name="Input 20 2" xfId="3761"/>
    <cellStyle name="Input 20 3" xfId="6242"/>
    <cellStyle name="Input 21" xfId="3762"/>
    <cellStyle name="Input 21 2" xfId="3763"/>
    <cellStyle name="Input 21 3" xfId="6243"/>
    <cellStyle name="Input 22" xfId="3764"/>
    <cellStyle name="Input 22 2" xfId="3765"/>
    <cellStyle name="Input 22 3" xfId="6244"/>
    <cellStyle name="Input 23" xfId="3766"/>
    <cellStyle name="Input 23 2" xfId="3767"/>
    <cellStyle name="Input 23 3" xfId="6245"/>
    <cellStyle name="Input 24" xfId="3768"/>
    <cellStyle name="Input 24 2" xfId="3769"/>
    <cellStyle name="Input 24 3" xfId="6246"/>
    <cellStyle name="Input 25" xfId="3770"/>
    <cellStyle name="Input 25 2" xfId="3771"/>
    <cellStyle name="Input 25 3" xfId="6247"/>
    <cellStyle name="Input 26" xfId="3772"/>
    <cellStyle name="Input 26 2" xfId="3773"/>
    <cellStyle name="Input 26 3" xfId="6248"/>
    <cellStyle name="Input 27" xfId="3774"/>
    <cellStyle name="Input 27 2" xfId="3775"/>
    <cellStyle name="Input 27 3" xfId="6249"/>
    <cellStyle name="Input 28" xfId="3776"/>
    <cellStyle name="Input 28 2" xfId="3777"/>
    <cellStyle name="Input 28 3" xfId="6250"/>
    <cellStyle name="Input 29" xfId="3778"/>
    <cellStyle name="Input 29 2" xfId="3779"/>
    <cellStyle name="Input 29 3" xfId="6251"/>
    <cellStyle name="Input 3" xfId="3780"/>
    <cellStyle name="Input 3 2" xfId="3781"/>
    <cellStyle name="Input 3 3" xfId="6252"/>
    <cellStyle name="Input 30" xfId="3782"/>
    <cellStyle name="Input 30 2" xfId="3783"/>
    <cellStyle name="Input 30 3" xfId="6253"/>
    <cellStyle name="Input 31" xfId="3784"/>
    <cellStyle name="Input 31 2" xfId="3785"/>
    <cellStyle name="Input 31 3" xfId="6254"/>
    <cellStyle name="Input 32" xfId="3786"/>
    <cellStyle name="Input 32 2" xfId="3787"/>
    <cellStyle name="Input 32 3" xfId="6255"/>
    <cellStyle name="Input 33" xfId="3788"/>
    <cellStyle name="Input 33 2" xfId="3789"/>
    <cellStyle name="Input 33 3" xfId="6256"/>
    <cellStyle name="Input 34" xfId="3790"/>
    <cellStyle name="Input 34 2" xfId="3791"/>
    <cellStyle name="Input 34 3" xfId="6257"/>
    <cellStyle name="Input 35" xfId="3792"/>
    <cellStyle name="Input 35 2" xfId="3793"/>
    <cellStyle name="Input 35 3" xfId="6258"/>
    <cellStyle name="Input 36" xfId="3794"/>
    <cellStyle name="Input 36 2" xfId="3795"/>
    <cellStyle name="Input 36 3" xfId="6259"/>
    <cellStyle name="Input 4" xfId="3796"/>
    <cellStyle name="Input 4 2" xfId="3797"/>
    <cellStyle name="Input 4 3" xfId="6260"/>
    <cellStyle name="Input 5" xfId="3798"/>
    <cellStyle name="Input 5 2" xfId="3799"/>
    <cellStyle name="Input 5 3" xfId="6261"/>
    <cellStyle name="Input 6" xfId="3800"/>
    <cellStyle name="Input 6 2" xfId="3801"/>
    <cellStyle name="Input 6 3" xfId="6262"/>
    <cellStyle name="Input 7" xfId="3802"/>
    <cellStyle name="Input 7 2" xfId="3803"/>
    <cellStyle name="Input 7 3" xfId="6263"/>
    <cellStyle name="Input 8" xfId="3804"/>
    <cellStyle name="Input 8 2" xfId="3805"/>
    <cellStyle name="Input 8 3" xfId="6264"/>
    <cellStyle name="Input 9" xfId="3806"/>
    <cellStyle name="Input 9 2" xfId="3807"/>
    <cellStyle name="Input 9 3" xfId="6265"/>
    <cellStyle name="Input Currency" xfId="3808"/>
    <cellStyle name="Input Currency 2" xfId="3809"/>
    <cellStyle name="Input Currency_Book2" xfId="3810"/>
    <cellStyle name="Input Multiple" xfId="3811"/>
    <cellStyle name="Input Percent" xfId="3812"/>
    <cellStyle name="InputCurrency" xfId="3813"/>
    <cellStyle name="InputCurrency2" xfId="3814"/>
    <cellStyle name="InputFields" xfId="3815"/>
    <cellStyle name="InputMultiple1" xfId="3816"/>
    <cellStyle name="InputPercent1" xfId="3817"/>
    <cellStyle name="INR" xfId="3818"/>
    <cellStyle name="inr (thousand)" xfId="3819"/>
    <cellStyle name="inr (thousands)" xfId="3820"/>
    <cellStyle name="INR 2" xfId="3821"/>
    <cellStyle name="INR 3" xfId="6266"/>
    <cellStyle name="INR 4" xfId="6267"/>
    <cellStyle name="INR 5" xfId="6268"/>
    <cellStyle name="INR Format" xfId="3822"/>
    <cellStyle name="inr(-)" xfId="3823"/>
    <cellStyle name="inr(thousand)" xfId="3824"/>
    <cellStyle name="inr.ps" xfId="3825"/>
    <cellStyle name="INR_~6730379" xfId="9532"/>
    <cellStyle name="INR-PS" xfId="3826"/>
    <cellStyle name="ITALICS" xfId="3827"/>
    <cellStyle name="item2" xfId="3828"/>
    <cellStyle name="Labels - Style3" xfId="3829"/>
    <cellStyle name="Labels - Style3 2" xfId="3830"/>
    <cellStyle name="Link Currency (0)" xfId="3831"/>
    <cellStyle name="Link Currency (2)" xfId="3832"/>
    <cellStyle name="Link Units (0)" xfId="3833"/>
    <cellStyle name="Link Units (1)" xfId="3834"/>
    <cellStyle name="Link Units (2)" xfId="3835"/>
    <cellStyle name="Linked Cell 2" xfId="3836"/>
    <cellStyle name="Linked Cell 2 2" xfId="3837"/>
    <cellStyle name="Linked Cell 2 3" xfId="3838"/>
    <cellStyle name="Linked Cell 3" xfId="3839"/>
    <cellStyle name="Linked Cell 4" xfId="6269"/>
    <cellStyle name="MANKAD" xfId="3840"/>
    <cellStyle name="Matrix" xfId="6270"/>
    <cellStyle name="Millares [0]_10 Empresas " xfId="9533"/>
    <cellStyle name="Millares_10 Empresas " xfId="9534"/>
    <cellStyle name="Milliers [0]_      " xfId="9535"/>
    <cellStyle name="Milliers_      " xfId="9536"/>
    <cellStyle name="Mon?aire [0]_      " xfId="9537"/>
    <cellStyle name="Mon?aire_      " xfId="9538"/>
    <cellStyle name="Mon?taire [0]_pldt" xfId="3841"/>
    <cellStyle name="Mon?taire_pldt" xfId="3842"/>
    <cellStyle name="Moneda [0]_10 Empresas " xfId="9539"/>
    <cellStyle name="Moneda_10 Empresas " xfId="9540"/>
    <cellStyle name="Monétaire [0]_calcul" xfId="9541"/>
    <cellStyle name="Monétaire_calcul" xfId="9542"/>
    <cellStyle name="Multiple" xfId="3843"/>
    <cellStyle name="Multiple1" xfId="3844"/>
    <cellStyle name="MultipleType" xfId="3845"/>
    <cellStyle name="Neutral 2" xfId="3846"/>
    <cellStyle name="Neutral 2 2" xfId="3847"/>
    <cellStyle name="Neutral 2 3" xfId="3848"/>
    <cellStyle name="Neutral 3" xfId="3849"/>
    <cellStyle name="Neutral 4" xfId="6271"/>
    <cellStyle name="New Times Roman" xfId="9543"/>
    <cellStyle name="no dec" xfId="8"/>
    <cellStyle name="Non défini" xfId="3850"/>
    <cellStyle name="Nor}al" xfId="3851"/>
    <cellStyle name="Normal" xfId="0" builtinId="0"/>
    <cellStyle name="Normal - Style1" xfId="9"/>
    <cellStyle name="Normal - Style1 10" xfId="3852"/>
    <cellStyle name="Normal - Style1 2" xfId="3853"/>
    <cellStyle name="Normal - Style1 3" xfId="3854"/>
    <cellStyle name="Normal - Style1 4" xfId="3855"/>
    <cellStyle name="Normal - Style1 5" xfId="3856"/>
    <cellStyle name="Normal - Style1 6" xfId="3857"/>
    <cellStyle name="Normal - Style1 7" xfId="3858"/>
    <cellStyle name="Normal - Style1 8" xfId="3859"/>
    <cellStyle name="Normal - Style1 9" xfId="3860"/>
    <cellStyle name="Normal - Style2" xfId="3861"/>
    <cellStyle name="Normal 10" xfId="71"/>
    <cellStyle name="Normal 10 2" xfId="3862"/>
    <cellStyle name="Normal 10 2 10" xfId="6272"/>
    <cellStyle name="Normal 10 2 11" xfId="6273"/>
    <cellStyle name="Normal 10 2 12" xfId="6274"/>
    <cellStyle name="Normal 10 2 13" xfId="6275"/>
    <cellStyle name="Normal 10 2 14" xfId="6276"/>
    <cellStyle name="Normal 10 2 15" xfId="6277"/>
    <cellStyle name="Normal 10 2 16" xfId="6278"/>
    <cellStyle name="Normal 10 2 17" xfId="6279"/>
    <cellStyle name="Normal 10 2 18" xfId="6280"/>
    <cellStyle name="Normal 10 2 19" xfId="6281"/>
    <cellStyle name="Normal 10 2 2" xfId="6282"/>
    <cellStyle name="Normal 10 2 20" xfId="6283"/>
    <cellStyle name="Normal 10 2 21" xfId="6284"/>
    <cellStyle name="Normal 10 2 22" xfId="6285"/>
    <cellStyle name="Normal 10 2 23" xfId="6286"/>
    <cellStyle name="Normal 10 2 24" xfId="6287"/>
    <cellStyle name="Normal 10 2 25" xfId="6288"/>
    <cellStyle name="Normal 10 2 26" xfId="6289"/>
    <cellStyle name="Normal 10 2 27" xfId="6290"/>
    <cellStyle name="Normal 10 2 28" xfId="6291"/>
    <cellStyle name="Normal 10 2 29" xfId="6292"/>
    <cellStyle name="Normal 10 2 3" xfId="6293"/>
    <cellStyle name="Normal 10 2 30" xfId="6294"/>
    <cellStyle name="Normal 10 2 31" xfId="6295"/>
    <cellStyle name="Normal 10 2 32" xfId="6296"/>
    <cellStyle name="Normal 10 2 33" xfId="6297"/>
    <cellStyle name="Normal 10 2 34" xfId="6298"/>
    <cellStyle name="Normal 10 2 35" xfId="6299"/>
    <cellStyle name="Normal 10 2 36" xfId="6300"/>
    <cellStyle name="Normal 10 2 37" xfId="6301"/>
    <cellStyle name="Normal 10 2 38" xfId="6302"/>
    <cellStyle name="Normal 10 2 39" xfId="6303"/>
    <cellStyle name="Normal 10 2 4" xfId="6304"/>
    <cellStyle name="Normal 10 2 40" xfId="6305"/>
    <cellStyle name="Normal 10 2 41" xfId="6306"/>
    <cellStyle name="Normal 10 2 42" xfId="6307"/>
    <cellStyle name="Normal 10 2 43" xfId="6308"/>
    <cellStyle name="Normal 10 2 44" xfId="6309"/>
    <cellStyle name="Normal 10 2 45" xfId="6310"/>
    <cellStyle name="Normal 10 2 46" xfId="6311"/>
    <cellStyle name="Normal 10 2 47" xfId="6312"/>
    <cellStyle name="Normal 10 2 48" xfId="6313"/>
    <cellStyle name="Normal 10 2 49" xfId="6314"/>
    <cellStyle name="Normal 10 2 5" xfId="6315"/>
    <cellStyle name="Normal 10 2 6" xfId="6316"/>
    <cellStyle name="Normal 10 2 7" xfId="6317"/>
    <cellStyle name="Normal 10 2 8" xfId="6318"/>
    <cellStyle name="Normal 10 2 9" xfId="6319"/>
    <cellStyle name="Normal 10 3" xfId="6320"/>
    <cellStyle name="Normal 10 3 10" xfId="6321"/>
    <cellStyle name="Normal 10 3 11" xfId="6322"/>
    <cellStyle name="Normal 10 3 12" xfId="6323"/>
    <cellStyle name="Normal 10 3 13" xfId="6324"/>
    <cellStyle name="Normal 10 3 14" xfId="6325"/>
    <cellStyle name="Normal 10 3 15" xfId="6326"/>
    <cellStyle name="Normal 10 3 16" xfId="6327"/>
    <cellStyle name="Normal 10 3 17" xfId="6328"/>
    <cellStyle name="Normal 10 3 18" xfId="6329"/>
    <cellStyle name="Normal 10 3 19" xfId="6330"/>
    <cellStyle name="Normal 10 3 2" xfId="6331"/>
    <cellStyle name="Normal 10 3 20" xfId="6332"/>
    <cellStyle name="Normal 10 3 21" xfId="6333"/>
    <cellStyle name="Normal 10 3 22" xfId="6334"/>
    <cellStyle name="Normal 10 3 23" xfId="6335"/>
    <cellStyle name="Normal 10 3 24" xfId="6336"/>
    <cellStyle name="Normal 10 3 25" xfId="6337"/>
    <cellStyle name="Normal 10 3 26" xfId="6338"/>
    <cellStyle name="Normal 10 3 27" xfId="6339"/>
    <cellStyle name="Normal 10 3 28" xfId="6340"/>
    <cellStyle name="Normal 10 3 29" xfId="6341"/>
    <cellStyle name="Normal 10 3 3" xfId="6342"/>
    <cellStyle name="Normal 10 3 30" xfId="6343"/>
    <cellStyle name="Normal 10 3 31" xfId="6344"/>
    <cellStyle name="Normal 10 3 32" xfId="6345"/>
    <cellStyle name="Normal 10 3 33" xfId="6346"/>
    <cellStyle name="Normal 10 3 34" xfId="6347"/>
    <cellStyle name="Normal 10 3 35" xfId="6348"/>
    <cellStyle name="Normal 10 3 36" xfId="6349"/>
    <cellStyle name="Normal 10 3 37" xfId="6350"/>
    <cellStyle name="Normal 10 3 38" xfId="6351"/>
    <cellStyle name="Normal 10 3 39" xfId="6352"/>
    <cellStyle name="Normal 10 3 4" xfId="6353"/>
    <cellStyle name="Normal 10 3 40" xfId="6354"/>
    <cellStyle name="Normal 10 3 41" xfId="6355"/>
    <cellStyle name="Normal 10 3 42" xfId="6356"/>
    <cellStyle name="Normal 10 3 43" xfId="6357"/>
    <cellStyle name="Normal 10 3 44" xfId="6358"/>
    <cellStyle name="Normal 10 3 45" xfId="6359"/>
    <cellStyle name="Normal 10 3 46" xfId="6360"/>
    <cellStyle name="Normal 10 3 47" xfId="6361"/>
    <cellStyle name="Normal 10 3 48" xfId="6362"/>
    <cellStyle name="Normal 10 3 49" xfId="6363"/>
    <cellStyle name="Normal 10 3 5" xfId="6364"/>
    <cellStyle name="Normal 10 3 6" xfId="6365"/>
    <cellStyle name="Normal 10 3 7" xfId="6366"/>
    <cellStyle name="Normal 10 3 8" xfId="6367"/>
    <cellStyle name="Normal 10 3 9" xfId="6368"/>
    <cellStyle name="Normal 11" xfId="3863"/>
    <cellStyle name="Normal 11 2" xfId="3864"/>
    <cellStyle name="Normal 11 2 10" xfId="6369"/>
    <cellStyle name="Normal 11 2 11" xfId="6370"/>
    <cellStyle name="Normal 11 2 12" xfId="6371"/>
    <cellStyle name="Normal 11 2 13" xfId="6372"/>
    <cellStyle name="Normal 11 2 14" xfId="6373"/>
    <cellStyle name="Normal 11 2 15" xfId="6374"/>
    <cellStyle name="Normal 11 2 16" xfId="6375"/>
    <cellStyle name="Normal 11 2 17" xfId="6376"/>
    <cellStyle name="Normal 11 2 18" xfId="6377"/>
    <cellStyle name="Normal 11 2 19" xfId="6378"/>
    <cellStyle name="Normal 11 2 2" xfId="6379"/>
    <cellStyle name="Normal 11 2 20" xfId="6380"/>
    <cellStyle name="Normal 11 2 21" xfId="6381"/>
    <cellStyle name="Normal 11 2 22" xfId="6382"/>
    <cellStyle name="Normal 11 2 23" xfId="6383"/>
    <cellStyle name="Normal 11 2 24" xfId="6384"/>
    <cellStyle name="Normal 11 2 25" xfId="6385"/>
    <cellStyle name="Normal 11 2 26" xfId="6386"/>
    <cellStyle name="Normal 11 2 27" xfId="6387"/>
    <cellStyle name="Normal 11 2 28" xfId="6388"/>
    <cellStyle name="Normal 11 2 29" xfId="6389"/>
    <cellStyle name="Normal 11 2 3" xfId="6390"/>
    <cellStyle name="Normal 11 2 30" xfId="6391"/>
    <cellStyle name="Normal 11 2 31" xfId="6392"/>
    <cellStyle name="Normal 11 2 32" xfId="6393"/>
    <cellStyle name="Normal 11 2 33" xfId="6394"/>
    <cellStyle name="Normal 11 2 34" xfId="6395"/>
    <cellStyle name="Normal 11 2 35" xfId="6396"/>
    <cellStyle name="Normal 11 2 36" xfId="6397"/>
    <cellStyle name="Normal 11 2 37" xfId="6398"/>
    <cellStyle name="Normal 11 2 38" xfId="6399"/>
    <cellStyle name="Normal 11 2 39" xfId="6400"/>
    <cellStyle name="Normal 11 2 4" xfId="6401"/>
    <cellStyle name="Normal 11 2 40" xfId="6402"/>
    <cellStyle name="Normal 11 2 41" xfId="6403"/>
    <cellStyle name="Normal 11 2 42" xfId="6404"/>
    <cellStyle name="Normal 11 2 43" xfId="6405"/>
    <cellStyle name="Normal 11 2 44" xfId="6406"/>
    <cellStyle name="Normal 11 2 45" xfId="6407"/>
    <cellStyle name="Normal 11 2 46" xfId="6408"/>
    <cellStyle name="Normal 11 2 47" xfId="6409"/>
    <cellStyle name="Normal 11 2 48" xfId="6410"/>
    <cellStyle name="Normal 11 2 49" xfId="6411"/>
    <cellStyle name="Normal 11 2 5" xfId="6412"/>
    <cellStyle name="Normal 11 2 6" xfId="6413"/>
    <cellStyle name="Normal 11 2 7" xfId="6414"/>
    <cellStyle name="Normal 11 2 8" xfId="6415"/>
    <cellStyle name="Normal 11 2 9" xfId="6416"/>
    <cellStyle name="Normal 11 3" xfId="6417"/>
    <cellStyle name="Normal 11 3 10" xfId="6418"/>
    <cellStyle name="Normal 11 3 11" xfId="6419"/>
    <cellStyle name="Normal 11 3 12" xfId="6420"/>
    <cellStyle name="Normal 11 3 13" xfId="6421"/>
    <cellStyle name="Normal 11 3 14" xfId="6422"/>
    <cellStyle name="Normal 11 3 15" xfId="6423"/>
    <cellStyle name="Normal 11 3 16" xfId="6424"/>
    <cellStyle name="Normal 11 3 17" xfId="6425"/>
    <cellStyle name="Normal 11 3 18" xfId="6426"/>
    <cellStyle name="Normal 11 3 19" xfId="6427"/>
    <cellStyle name="Normal 11 3 2" xfId="6428"/>
    <cellStyle name="Normal 11 3 20" xfId="6429"/>
    <cellStyle name="Normal 11 3 21" xfId="6430"/>
    <cellStyle name="Normal 11 3 22" xfId="6431"/>
    <cellStyle name="Normal 11 3 23" xfId="6432"/>
    <cellStyle name="Normal 11 3 24" xfId="6433"/>
    <cellStyle name="Normal 11 3 25" xfId="6434"/>
    <cellStyle name="Normal 11 3 26" xfId="6435"/>
    <cellStyle name="Normal 11 3 27" xfId="6436"/>
    <cellStyle name="Normal 11 3 28" xfId="6437"/>
    <cellStyle name="Normal 11 3 29" xfId="6438"/>
    <cellStyle name="Normal 11 3 3" xfId="6439"/>
    <cellStyle name="Normal 11 3 30" xfId="6440"/>
    <cellStyle name="Normal 11 3 31" xfId="6441"/>
    <cellStyle name="Normal 11 3 32" xfId="6442"/>
    <cellStyle name="Normal 11 3 33" xfId="6443"/>
    <cellStyle name="Normal 11 3 34" xfId="6444"/>
    <cellStyle name="Normal 11 3 35" xfId="6445"/>
    <cellStyle name="Normal 11 3 36" xfId="6446"/>
    <cellStyle name="Normal 11 3 37" xfId="6447"/>
    <cellStyle name="Normal 11 3 38" xfId="6448"/>
    <cellStyle name="Normal 11 3 39" xfId="6449"/>
    <cellStyle name="Normal 11 3 4" xfId="6450"/>
    <cellStyle name="Normal 11 3 40" xfId="6451"/>
    <cellStyle name="Normal 11 3 41" xfId="6452"/>
    <cellStyle name="Normal 11 3 42" xfId="6453"/>
    <cellStyle name="Normal 11 3 43" xfId="6454"/>
    <cellStyle name="Normal 11 3 44" xfId="6455"/>
    <cellStyle name="Normal 11 3 45" xfId="6456"/>
    <cellStyle name="Normal 11 3 46" xfId="6457"/>
    <cellStyle name="Normal 11 3 47" xfId="6458"/>
    <cellStyle name="Normal 11 3 48" xfId="6459"/>
    <cellStyle name="Normal 11 3 49" xfId="6460"/>
    <cellStyle name="Normal 11 3 5" xfId="6461"/>
    <cellStyle name="Normal 11 3 6" xfId="6462"/>
    <cellStyle name="Normal 11 3 7" xfId="6463"/>
    <cellStyle name="Normal 11 3 8" xfId="6464"/>
    <cellStyle name="Normal 11 3 9" xfId="6465"/>
    <cellStyle name="Normal 11 4" xfId="3865"/>
    <cellStyle name="Normal 11 4 2" xfId="6466"/>
    <cellStyle name="Normal 11 4 3" xfId="6467"/>
    <cellStyle name="Normal 11 4 4" xfId="6468"/>
    <cellStyle name="Normal 11 5" xfId="6469"/>
    <cellStyle name="Normal 11 6" xfId="6470"/>
    <cellStyle name="Normal 12" xfId="3866"/>
    <cellStyle name="Normal 12 10" xfId="6471"/>
    <cellStyle name="Normal 12 11" xfId="6472"/>
    <cellStyle name="Normal 12 12" xfId="6473"/>
    <cellStyle name="Normal 12 13" xfId="6474"/>
    <cellStyle name="Normal 12 14" xfId="6475"/>
    <cellStyle name="Normal 12 15" xfId="6476"/>
    <cellStyle name="Normal 12 16" xfId="6477"/>
    <cellStyle name="Normal 12 17" xfId="6478"/>
    <cellStyle name="Normal 12 18" xfId="6479"/>
    <cellStyle name="Normal 12 19" xfId="6480"/>
    <cellStyle name="Normal 12 2" xfId="3867"/>
    <cellStyle name="Normal 12 20" xfId="6481"/>
    <cellStyle name="Normal 12 21" xfId="6482"/>
    <cellStyle name="Normal 12 22" xfId="6483"/>
    <cellStyle name="Normal 12 23" xfId="6484"/>
    <cellStyle name="Normal 12 24" xfId="6485"/>
    <cellStyle name="Normal 12 25" xfId="6486"/>
    <cellStyle name="Normal 12 26" xfId="6487"/>
    <cellStyle name="Normal 12 27" xfId="6488"/>
    <cellStyle name="Normal 12 28" xfId="6489"/>
    <cellStyle name="Normal 12 29" xfId="6490"/>
    <cellStyle name="Normal 12 3" xfId="6491"/>
    <cellStyle name="Normal 12 30" xfId="6492"/>
    <cellStyle name="Normal 12 31" xfId="6493"/>
    <cellStyle name="Normal 12 32" xfId="6494"/>
    <cellStyle name="Normal 12 33" xfId="6495"/>
    <cellStyle name="Normal 12 34" xfId="6496"/>
    <cellStyle name="Normal 12 35" xfId="6497"/>
    <cellStyle name="Normal 12 36" xfId="6498"/>
    <cellStyle name="Normal 12 37" xfId="6499"/>
    <cellStyle name="Normal 12 38" xfId="6500"/>
    <cellStyle name="Normal 12 39" xfId="6501"/>
    <cellStyle name="Normal 12 4" xfId="6502"/>
    <cellStyle name="Normal 12 40" xfId="6503"/>
    <cellStyle name="Normal 12 41" xfId="6504"/>
    <cellStyle name="Normal 12 42" xfId="6505"/>
    <cellStyle name="Normal 12 43" xfId="6506"/>
    <cellStyle name="Normal 12 44" xfId="6507"/>
    <cellStyle name="Normal 12 45" xfId="6508"/>
    <cellStyle name="Normal 12 46" xfId="6509"/>
    <cellStyle name="Normal 12 47" xfId="6510"/>
    <cellStyle name="Normal 12 48" xfId="6511"/>
    <cellStyle name="Normal 12 49" xfId="6512"/>
    <cellStyle name="Normal 12 5" xfId="6513"/>
    <cellStyle name="Normal 12 6" xfId="6514"/>
    <cellStyle name="Normal 12 7" xfId="6515"/>
    <cellStyle name="Normal 12 8" xfId="6516"/>
    <cellStyle name="Normal 12 9" xfId="6517"/>
    <cellStyle name="Normal 13" xfId="3868"/>
    <cellStyle name="Normal 13 10" xfId="6518"/>
    <cellStyle name="Normal 13 11" xfId="6519"/>
    <cellStyle name="Normal 13 12" xfId="6520"/>
    <cellStyle name="Normal 13 13" xfId="6521"/>
    <cellStyle name="Normal 13 14" xfId="6522"/>
    <cellStyle name="Normal 13 15" xfId="6523"/>
    <cellStyle name="Normal 13 16" xfId="6524"/>
    <cellStyle name="Normal 13 17" xfId="6525"/>
    <cellStyle name="Normal 13 18" xfId="6526"/>
    <cellStyle name="Normal 13 19" xfId="6527"/>
    <cellStyle name="Normal 13 2" xfId="3869"/>
    <cellStyle name="Normal 13 20" xfId="6528"/>
    <cellStyle name="Normal 13 21" xfId="6529"/>
    <cellStyle name="Normal 13 22" xfId="6530"/>
    <cellStyle name="Normal 13 23" xfId="6531"/>
    <cellStyle name="Normal 13 24" xfId="6532"/>
    <cellStyle name="Normal 13 25" xfId="6533"/>
    <cellStyle name="Normal 13 26" xfId="6534"/>
    <cellStyle name="Normal 13 27" xfId="6535"/>
    <cellStyle name="Normal 13 28" xfId="6536"/>
    <cellStyle name="Normal 13 29" xfId="6537"/>
    <cellStyle name="Normal 13 3" xfId="6538"/>
    <cellStyle name="Normal 13 30" xfId="6539"/>
    <cellStyle name="Normal 13 31" xfId="6540"/>
    <cellStyle name="Normal 13 32" xfId="6541"/>
    <cellStyle name="Normal 13 33" xfId="6542"/>
    <cellStyle name="Normal 13 34" xfId="6543"/>
    <cellStyle name="Normal 13 35" xfId="6544"/>
    <cellStyle name="Normal 13 36" xfId="6545"/>
    <cellStyle name="Normal 13 37" xfId="6546"/>
    <cellStyle name="Normal 13 38" xfId="6547"/>
    <cellStyle name="Normal 13 39" xfId="6548"/>
    <cellStyle name="Normal 13 4" xfId="6549"/>
    <cellStyle name="Normal 13 40" xfId="6550"/>
    <cellStyle name="Normal 13 41" xfId="6551"/>
    <cellStyle name="Normal 13 42" xfId="6552"/>
    <cellStyle name="Normal 13 43" xfId="6553"/>
    <cellStyle name="Normal 13 44" xfId="6554"/>
    <cellStyle name="Normal 13 45" xfId="6555"/>
    <cellStyle name="Normal 13 46" xfId="6556"/>
    <cellStyle name="Normal 13 47" xfId="6557"/>
    <cellStyle name="Normal 13 48" xfId="6558"/>
    <cellStyle name="Normal 13 49" xfId="6559"/>
    <cellStyle name="Normal 13 5" xfId="6560"/>
    <cellStyle name="Normal 13 6" xfId="6561"/>
    <cellStyle name="Normal 13 7" xfId="6562"/>
    <cellStyle name="Normal 13 8" xfId="6563"/>
    <cellStyle name="Normal 13 9" xfId="6564"/>
    <cellStyle name="Normal 14" xfId="3870"/>
    <cellStyle name="Normal 14 10" xfId="6565"/>
    <cellStyle name="Normal 14 11" xfId="6566"/>
    <cellStyle name="Normal 14 12" xfId="6567"/>
    <cellStyle name="Normal 14 13" xfId="6568"/>
    <cellStyle name="Normal 14 14" xfId="6569"/>
    <cellStyle name="Normal 14 15" xfId="6570"/>
    <cellStyle name="Normal 14 16" xfId="6571"/>
    <cellStyle name="Normal 14 17" xfId="6572"/>
    <cellStyle name="Normal 14 18" xfId="6573"/>
    <cellStyle name="Normal 14 19" xfId="6574"/>
    <cellStyle name="Normal 14 2" xfId="3871"/>
    <cellStyle name="Normal 14 20" xfId="6575"/>
    <cellStyle name="Normal 14 21" xfId="6576"/>
    <cellStyle name="Normal 14 22" xfId="6577"/>
    <cellStyle name="Normal 14 23" xfId="6578"/>
    <cellStyle name="Normal 14 24" xfId="6579"/>
    <cellStyle name="Normal 14 25" xfId="6580"/>
    <cellStyle name="Normal 14 26" xfId="6581"/>
    <cellStyle name="Normal 14 27" xfId="6582"/>
    <cellStyle name="Normal 14 28" xfId="6583"/>
    <cellStyle name="Normal 14 29" xfId="6584"/>
    <cellStyle name="Normal 14 3" xfId="6585"/>
    <cellStyle name="Normal 14 30" xfId="6586"/>
    <cellStyle name="Normal 14 31" xfId="6587"/>
    <cellStyle name="Normal 14 32" xfId="6588"/>
    <cellStyle name="Normal 14 33" xfId="6589"/>
    <cellStyle name="Normal 14 34" xfId="6590"/>
    <cellStyle name="Normal 14 35" xfId="6591"/>
    <cellStyle name="Normal 14 36" xfId="6592"/>
    <cellStyle name="Normal 14 37" xfId="6593"/>
    <cellStyle name="Normal 14 38" xfId="6594"/>
    <cellStyle name="Normal 14 39" xfId="6595"/>
    <cellStyle name="Normal 14 4" xfId="6596"/>
    <cellStyle name="Normal 14 40" xfId="6597"/>
    <cellStyle name="Normal 14 41" xfId="6598"/>
    <cellStyle name="Normal 14 42" xfId="6599"/>
    <cellStyle name="Normal 14 43" xfId="6600"/>
    <cellStyle name="Normal 14 44" xfId="6601"/>
    <cellStyle name="Normal 14 45" xfId="6602"/>
    <cellStyle name="Normal 14 46" xfId="6603"/>
    <cellStyle name="Normal 14 47" xfId="6604"/>
    <cellStyle name="Normal 14 48" xfId="6605"/>
    <cellStyle name="Normal 14 49" xfId="6606"/>
    <cellStyle name="Normal 14 5" xfId="6607"/>
    <cellStyle name="Normal 14 6" xfId="6608"/>
    <cellStyle name="Normal 14 7" xfId="6609"/>
    <cellStyle name="Normal 14 8" xfId="6610"/>
    <cellStyle name="Normal 14 9" xfId="6611"/>
    <cellStyle name="Normal 15" xfId="21"/>
    <cellStyle name="Normal 15 10" xfId="6612"/>
    <cellStyle name="Normal 15 11" xfId="6613"/>
    <cellStyle name="Normal 15 12" xfId="6614"/>
    <cellStyle name="Normal 15 13" xfId="6615"/>
    <cellStyle name="Normal 15 14" xfId="6616"/>
    <cellStyle name="Normal 15 15" xfId="6617"/>
    <cellStyle name="Normal 15 16" xfId="6618"/>
    <cellStyle name="Normal 15 17" xfId="6619"/>
    <cellStyle name="Normal 15 18" xfId="6620"/>
    <cellStyle name="Normal 15 19" xfId="6621"/>
    <cellStyle name="Normal 15 2" xfId="3872"/>
    <cellStyle name="Normal 15 2 2" xfId="6622"/>
    <cellStyle name="Normal 15 20" xfId="6623"/>
    <cellStyle name="Normal 15 21" xfId="6624"/>
    <cellStyle name="Normal 15 22" xfId="6625"/>
    <cellStyle name="Normal 15 23" xfId="6626"/>
    <cellStyle name="Normal 15 24" xfId="6627"/>
    <cellStyle name="Normal 15 25" xfId="6628"/>
    <cellStyle name="Normal 15 26" xfId="6629"/>
    <cellStyle name="Normal 15 27" xfId="6630"/>
    <cellStyle name="Normal 15 28" xfId="6631"/>
    <cellStyle name="Normal 15 29" xfId="6632"/>
    <cellStyle name="Normal 15 3" xfId="6633"/>
    <cellStyle name="Normal 15 30" xfId="6634"/>
    <cellStyle name="Normal 15 31" xfId="6635"/>
    <cellStyle name="Normal 15 32" xfId="6636"/>
    <cellStyle name="Normal 15 33" xfId="6637"/>
    <cellStyle name="Normal 15 34" xfId="6638"/>
    <cellStyle name="Normal 15 35" xfId="6639"/>
    <cellStyle name="Normal 15 36" xfId="6640"/>
    <cellStyle name="Normal 15 37" xfId="6641"/>
    <cellStyle name="Normal 15 38" xfId="6642"/>
    <cellStyle name="Normal 15 39" xfId="6643"/>
    <cellStyle name="Normal 15 4" xfId="6644"/>
    <cellStyle name="Normal 15 40" xfId="6645"/>
    <cellStyle name="Normal 15 41" xfId="6646"/>
    <cellStyle name="Normal 15 42" xfId="6647"/>
    <cellStyle name="Normal 15 43" xfId="6648"/>
    <cellStyle name="Normal 15 44" xfId="6649"/>
    <cellStyle name="Normal 15 45" xfId="6650"/>
    <cellStyle name="Normal 15 46" xfId="6651"/>
    <cellStyle name="Normal 15 47" xfId="6652"/>
    <cellStyle name="Normal 15 48" xfId="6653"/>
    <cellStyle name="Normal 15 49" xfId="6654"/>
    <cellStyle name="Normal 15 5" xfId="6655"/>
    <cellStyle name="Normal 15 6" xfId="6656"/>
    <cellStyle name="Normal 15 7" xfId="6657"/>
    <cellStyle name="Normal 15 8" xfId="6658"/>
    <cellStyle name="Normal 15 9" xfId="6659"/>
    <cellStyle name="Normal 16" xfId="3873"/>
    <cellStyle name="Normal 16 10" xfId="6660"/>
    <cellStyle name="Normal 16 11" xfId="6661"/>
    <cellStyle name="Normal 16 12" xfId="6662"/>
    <cellStyle name="Normal 16 13" xfId="6663"/>
    <cellStyle name="Normal 16 14" xfId="6664"/>
    <cellStyle name="Normal 16 15" xfId="6665"/>
    <cellStyle name="Normal 16 16" xfId="6666"/>
    <cellStyle name="Normal 16 17" xfId="6667"/>
    <cellStyle name="Normal 16 18" xfId="6668"/>
    <cellStyle name="Normal 16 19" xfId="6669"/>
    <cellStyle name="Normal 16 2" xfId="6670"/>
    <cellStyle name="Normal 16 20" xfId="6671"/>
    <cellStyle name="Normal 16 21" xfId="6672"/>
    <cellStyle name="Normal 16 22" xfId="6673"/>
    <cellStyle name="Normal 16 23" xfId="6674"/>
    <cellStyle name="Normal 16 24" xfId="6675"/>
    <cellStyle name="Normal 16 25" xfId="6676"/>
    <cellStyle name="Normal 16 26" xfId="6677"/>
    <cellStyle name="Normal 16 27" xfId="6678"/>
    <cellStyle name="Normal 16 28" xfId="6679"/>
    <cellStyle name="Normal 16 29" xfId="6680"/>
    <cellStyle name="Normal 16 3" xfId="6681"/>
    <cellStyle name="Normal 16 30" xfId="6682"/>
    <cellStyle name="Normal 16 31" xfId="6683"/>
    <cellStyle name="Normal 16 32" xfId="6684"/>
    <cellStyle name="Normal 16 33" xfId="6685"/>
    <cellStyle name="Normal 16 34" xfId="6686"/>
    <cellStyle name="Normal 16 35" xfId="6687"/>
    <cellStyle name="Normal 16 36" xfId="6688"/>
    <cellStyle name="Normal 16 37" xfId="6689"/>
    <cellStyle name="Normal 16 38" xfId="6690"/>
    <cellStyle name="Normal 16 39" xfId="6691"/>
    <cellStyle name="Normal 16 4" xfId="6692"/>
    <cellStyle name="Normal 16 40" xfId="6693"/>
    <cellStyle name="Normal 16 41" xfId="6694"/>
    <cellStyle name="Normal 16 42" xfId="6695"/>
    <cellStyle name="Normal 16 43" xfId="6696"/>
    <cellStyle name="Normal 16 44" xfId="6697"/>
    <cellStyle name="Normal 16 45" xfId="6698"/>
    <cellStyle name="Normal 16 46" xfId="6699"/>
    <cellStyle name="Normal 16 47" xfId="6700"/>
    <cellStyle name="Normal 16 48" xfId="6701"/>
    <cellStyle name="Normal 16 49" xfId="6702"/>
    <cellStyle name="Normal 16 5" xfId="6703"/>
    <cellStyle name="Normal 16 6" xfId="6704"/>
    <cellStyle name="Normal 16 7" xfId="6705"/>
    <cellStyle name="Normal 16 8" xfId="6706"/>
    <cellStyle name="Normal 16 9" xfId="6707"/>
    <cellStyle name="Normal 17" xfId="3874"/>
    <cellStyle name="Normal 17 10" xfId="6708"/>
    <cellStyle name="Normal 17 11" xfId="6709"/>
    <cellStyle name="Normal 17 12" xfId="6710"/>
    <cellStyle name="Normal 17 13" xfId="6711"/>
    <cellStyle name="Normal 17 14" xfId="6712"/>
    <cellStyle name="Normal 17 15" xfId="6713"/>
    <cellStyle name="Normal 17 16" xfId="6714"/>
    <cellStyle name="Normal 17 17" xfId="6715"/>
    <cellStyle name="Normal 17 18" xfId="6716"/>
    <cellStyle name="Normal 17 19" xfId="6717"/>
    <cellStyle name="Normal 17 2" xfId="3875"/>
    <cellStyle name="Normal 17 20" xfId="6718"/>
    <cellStyle name="Normal 17 21" xfId="6719"/>
    <cellStyle name="Normal 17 22" xfId="6720"/>
    <cellStyle name="Normal 17 23" xfId="6721"/>
    <cellStyle name="Normal 17 24" xfId="6722"/>
    <cellStyle name="Normal 17 25" xfId="6723"/>
    <cellStyle name="Normal 17 26" xfId="6724"/>
    <cellStyle name="Normal 17 27" xfId="6725"/>
    <cellStyle name="Normal 17 28" xfId="6726"/>
    <cellStyle name="Normal 17 29" xfId="6727"/>
    <cellStyle name="Normal 17 3" xfId="6728"/>
    <cellStyle name="Normal 17 30" xfId="6729"/>
    <cellStyle name="Normal 17 31" xfId="6730"/>
    <cellStyle name="Normal 17 32" xfId="6731"/>
    <cellStyle name="Normal 17 33" xfId="6732"/>
    <cellStyle name="Normal 17 34" xfId="6733"/>
    <cellStyle name="Normal 17 35" xfId="6734"/>
    <cellStyle name="Normal 17 36" xfId="6735"/>
    <cellStyle name="Normal 17 37" xfId="6736"/>
    <cellStyle name="Normal 17 38" xfId="6737"/>
    <cellStyle name="Normal 17 39" xfId="6738"/>
    <cellStyle name="Normal 17 4" xfId="6739"/>
    <cellStyle name="Normal 17 40" xfId="6740"/>
    <cellStyle name="Normal 17 41" xfId="6741"/>
    <cellStyle name="Normal 17 42" xfId="6742"/>
    <cellStyle name="Normal 17 43" xfId="6743"/>
    <cellStyle name="Normal 17 44" xfId="6744"/>
    <cellStyle name="Normal 17 45" xfId="6745"/>
    <cellStyle name="Normal 17 46" xfId="6746"/>
    <cellStyle name="Normal 17 47" xfId="6747"/>
    <cellStyle name="Normal 17 48" xfId="6748"/>
    <cellStyle name="Normal 17 49" xfId="6749"/>
    <cellStyle name="Normal 17 5" xfId="6750"/>
    <cellStyle name="Normal 17 6" xfId="6751"/>
    <cellStyle name="Normal 17 7" xfId="6752"/>
    <cellStyle name="Normal 17 8" xfId="6753"/>
    <cellStyle name="Normal 17 9" xfId="6754"/>
    <cellStyle name="Normal 18" xfId="64"/>
    <cellStyle name="Normal 18 10" xfId="6755"/>
    <cellStyle name="Normal 18 11" xfId="6756"/>
    <cellStyle name="Normal 18 12" xfId="6757"/>
    <cellStyle name="Normal 18 13" xfId="6758"/>
    <cellStyle name="Normal 18 14" xfId="6759"/>
    <cellStyle name="Normal 18 15" xfId="6760"/>
    <cellStyle name="Normal 18 16" xfId="6761"/>
    <cellStyle name="Normal 18 17" xfId="6762"/>
    <cellStyle name="Normal 18 18" xfId="6763"/>
    <cellStyle name="Normal 18 19" xfId="6764"/>
    <cellStyle name="Normal 18 2" xfId="6765"/>
    <cellStyle name="Normal 18 20" xfId="6766"/>
    <cellStyle name="Normal 18 21" xfId="6767"/>
    <cellStyle name="Normal 18 22" xfId="6768"/>
    <cellStyle name="Normal 18 23" xfId="6769"/>
    <cellStyle name="Normal 18 24" xfId="6770"/>
    <cellStyle name="Normal 18 25" xfId="6771"/>
    <cellStyle name="Normal 18 26" xfId="6772"/>
    <cellStyle name="Normal 18 27" xfId="6773"/>
    <cellStyle name="Normal 18 28" xfId="6774"/>
    <cellStyle name="Normal 18 29" xfId="6775"/>
    <cellStyle name="Normal 18 3" xfId="6776"/>
    <cellStyle name="Normal 18 30" xfId="6777"/>
    <cellStyle name="Normal 18 31" xfId="6778"/>
    <cellStyle name="Normal 18 32" xfId="6779"/>
    <cellStyle name="Normal 18 33" xfId="6780"/>
    <cellStyle name="Normal 18 34" xfId="6781"/>
    <cellStyle name="Normal 18 35" xfId="6782"/>
    <cellStyle name="Normal 18 36" xfId="6783"/>
    <cellStyle name="Normal 18 37" xfId="6784"/>
    <cellStyle name="Normal 18 38" xfId="6785"/>
    <cellStyle name="Normal 18 39" xfId="6786"/>
    <cellStyle name="Normal 18 4" xfId="6787"/>
    <cellStyle name="Normal 18 40" xfId="6788"/>
    <cellStyle name="Normal 18 41" xfId="6789"/>
    <cellStyle name="Normal 18 42" xfId="6790"/>
    <cellStyle name="Normal 18 43" xfId="6791"/>
    <cellStyle name="Normal 18 44" xfId="6792"/>
    <cellStyle name="Normal 18 45" xfId="6793"/>
    <cellStyle name="Normal 18 46" xfId="6794"/>
    <cellStyle name="Normal 18 47" xfId="6795"/>
    <cellStyle name="Normal 18 48" xfId="6796"/>
    <cellStyle name="Normal 18 49" xfId="6797"/>
    <cellStyle name="Normal 18 5" xfId="6798"/>
    <cellStyle name="Normal 18 6" xfId="6799"/>
    <cellStyle name="Normal 18 7" xfId="6800"/>
    <cellStyle name="Normal 18 8" xfId="6801"/>
    <cellStyle name="Normal 18 9" xfId="6802"/>
    <cellStyle name="Normal 19" xfId="3876"/>
    <cellStyle name="Normal 19 10" xfId="6803"/>
    <cellStyle name="Normal 19 11" xfId="6804"/>
    <cellStyle name="Normal 19 12" xfId="6805"/>
    <cellStyle name="Normal 19 13" xfId="6806"/>
    <cellStyle name="Normal 19 14" xfId="6807"/>
    <cellStyle name="Normal 19 15" xfId="6808"/>
    <cellStyle name="Normal 19 16" xfId="6809"/>
    <cellStyle name="Normal 19 17" xfId="6810"/>
    <cellStyle name="Normal 19 18" xfId="6811"/>
    <cellStyle name="Normal 19 19" xfId="6812"/>
    <cellStyle name="Normal 19 2" xfId="6813"/>
    <cellStyle name="Normal 19 20" xfId="6814"/>
    <cellStyle name="Normal 19 21" xfId="6815"/>
    <cellStyle name="Normal 19 22" xfId="6816"/>
    <cellStyle name="Normal 19 23" xfId="6817"/>
    <cellStyle name="Normal 19 24" xfId="6818"/>
    <cellStyle name="Normal 19 25" xfId="6819"/>
    <cellStyle name="Normal 19 26" xfId="6820"/>
    <cellStyle name="Normal 19 27" xfId="6821"/>
    <cellStyle name="Normal 19 28" xfId="6822"/>
    <cellStyle name="Normal 19 29" xfId="6823"/>
    <cellStyle name="Normal 19 3" xfId="6824"/>
    <cellStyle name="Normal 19 30" xfId="6825"/>
    <cellStyle name="Normal 19 31" xfId="6826"/>
    <cellStyle name="Normal 19 32" xfId="6827"/>
    <cellStyle name="Normal 19 33" xfId="6828"/>
    <cellStyle name="Normal 19 34" xfId="6829"/>
    <cellStyle name="Normal 19 35" xfId="6830"/>
    <cellStyle name="Normal 19 36" xfId="6831"/>
    <cellStyle name="Normal 19 37" xfId="6832"/>
    <cellStyle name="Normal 19 38" xfId="6833"/>
    <cellStyle name="Normal 19 39" xfId="6834"/>
    <cellStyle name="Normal 19 4" xfId="6835"/>
    <cellStyle name="Normal 19 40" xfId="6836"/>
    <cellStyle name="Normal 19 41" xfId="6837"/>
    <cellStyle name="Normal 19 42" xfId="6838"/>
    <cellStyle name="Normal 19 43" xfId="6839"/>
    <cellStyle name="Normal 19 44" xfId="6840"/>
    <cellStyle name="Normal 19 45" xfId="6841"/>
    <cellStyle name="Normal 19 46" xfId="6842"/>
    <cellStyle name="Normal 19 47" xfId="6843"/>
    <cellStyle name="Normal 19 48" xfId="6844"/>
    <cellStyle name="Normal 19 49" xfId="6845"/>
    <cellStyle name="Normal 19 5" xfId="6846"/>
    <cellStyle name="Normal 19 6" xfId="6847"/>
    <cellStyle name="Normal 19 7" xfId="6848"/>
    <cellStyle name="Normal 19 8" xfId="6849"/>
    <cellStyle name="Normal 19 9" xfId="6850"/>
    <cellStyle name="Normal 2" xfId="10"/>
    <cellStyle name="Normal 2 10" xfId="3877"/>
    <cellStyle name="Normal 2 10 2" xfId="6851"/>
    <cellStyle name="Normal 2 10 3" xfId="6852"/>
    <cellStyle name="Normal 2 10 4" xfId="6853"/>
    <cellStyle name="Normal 2 10 5" xfId="6854"/>
    <cellStyle name="Normal 2 10 6" xfId="6855"/>
    <cellStyle name="Normal 2 10 7" xfId="6856"/>
    <cellStyle name="Normal 2 10 8" xfId="6857"/>
    <cellStyle name="Normal 2 11" xfId="3878"/>
    <cellStyle name="Normal 2 11 2" xfId="6858"/>
    <cellStyle name="Normal 2 12" xfId="3879"/>
    <cellStyle name="Normal 2 12 10" xfId="6859"/>
    <cellStyle name="Normal 2 12 11" xfId="6860"/>
    <cellStyle name="Normal 2 12 12" xfId="6861"/>
    <cellStyle name="Normal 2 12 13" xfId="6862"/>
    <cellStyle name="Normal 2 12 14" xfId="6863"/>
    <cellStyle name="Normal 2 12 15" xfId="6864"/>
    <cellStyle name="Normal 2 12 16" xfId="6865"/>
    <cellStyle name="Normal 2 12 17" xfId="6866"/>
    <cellStyle name="Normal 2 12 18" xfId="6867"/>
    <cellStyle name="Normal 2 12 19" xfId="6868"/>
    <cellStyle name="Normal 2 12 2" xfId="6869"/>
    <cellStyle name="Normal 2 12 20" xfId="6870"/>
    <cellStyle name="Normal 2 12 21" xfId="6871"/>
    <cellStyle name="Normal 2 12 22" xfId="6872"/>
    <cellStyle name="Normal 2 12 23" xfId="6873"/>
    <cellStyle name="Normal 2 12 24" xfId="6874"/>
    <cellStyle name="Normal 2 12 25" xfId="6875"/>
    <cellStyle name="Normal 2 12 26" xfId="6876"/>
    <cellStyle name="Normal 2 12 27" xfId="6877"/>
    <cellStyle name="Normal 2 12 28" xfId="6878"/>
    <cellStyle name="Normal 2 12 29" xfId="6879"/>
    <cellStyle name="Normal 2 12 3" xfId="6880"/>
    <cellStyle name="Normal 2 12 30" xfId="6881"/>
    <cellStyle name="Normal 2 12 31" xfId="6882"/>
    <cellStyle name="Normal 2 12 32" xfId="6883"/>
    <cellStyle name="Normal 2 12 33" xfId="6884"/>
    <cellStyle name="Normal 2 12 34" xfId="6885"/>
    <cellStyle name="Normal 2 12 35" xfId="6886"/>
    <cellStyle name="Normal 2 12 36" xfId="6887"/>
    <cellStyle name="Normal 2 12 37" xfId="6888"/>
    <cellStyle name="Normal 2 12 38" xfId="6889"/>
    <cellStyle name="Normal 2 12 39" xfId="6890"/>
    <cellStyle name="Normal 2 12 4" xfId="6891"/>
    <cellStyle name="Normal 2 12 40" xfId="6892"/>
    <cellStyle name="Normal 2 12 41" xfId="6893"/>
    <cellStyle name="Normal 2 12 42" xfId="6894"/>
    <cellStyle name="Normal 2 12 43" xfId="6895"/>
    <cellStyle name="Normal 2 12 44" xfId="6896"/>
    <cellStyle name="Normal 2 12 45" xfId="6897"/>
    <cellStyle name="Normal 2 12 46" xfId="6898"/>
    <cellStyle name="Normal 2 12 47" xfId="6899"/>
    <cellStyle name="Normal 2 12 48" xfId="6900"/>
    <cellStyle name="Normal 2 12 49" xfId="6901"/>
    <cellStyle name="Normal 2 12 5" xfId="6902"/>
    <cellStyle name="Normal 2 12 6" xfId="6903"/>
    <cellStyle name="Normal 2 12 7" xfId="6904"/>
    <cellStyle name="Normal 2 12 8" xfId="6905"/>
    <cellStyle name="Normal 2 12 9" xfId="6906"/>
    <cellStyle name="Normal 2 13" xfId="3880"/>
    <cellStyle name="Normal 2 13 10" xfId="6907"/>
    <cellStyle name="Normal 2 13 11" xfId="6908"/>
    <cellStyle name="Normal 2 13 12" xfId="6909"/>
    <cellStyle name="Normal 2 13 13" xfId="6910"/>
    <cellStyle name="Normal 2 13 14" xfId="6911"/>
    <cellStyle name="Normal 2 13 15" xfId="6912"/>
    <cellStyle name="Normal 2 13 16" xfId="6913"/>
    <cellStyle name="Normal 2 13 17" xfId="6914"/>
    <cellStyle name="Normal 2 13 18" xfId="6915"/>
    <cellStyle name="Normal 2 13 19" xfId="6916"/>
    <cellStyle name="Normal 2 13 2" xfId="6917"/>
    <cellStyle name="Normal 2 13 20" xfId="6918"/>
    <cellStyle name="Normal 2 13 21" xfId="6919"/>
    <cellStyle name="Normal 2 13 22" xfId="6920"/>
    <cellStyle name="Normal 2 13 23" xfId="6921"/>
    <cellStyle name="Normal 2 13 24" xfId="6922"/>
    <cellStyle name="Normal 2 13 25" xfId="6923"/>
    <cellStyle name="Normal 2 13 26" xfId="6924"/>
    <cellStyle name="Normal 2 13 27" xfId="6925"/>
    <cellStyle name="Normal 2 13 28" xfId="6926"/>
    <cellStyle name="Normal 2 13 29" xfId="6927"/>
    <cellStyle name="Normal 2 13 3" xfId="6928"/>
    <cellStyle name="Normal 2 13 30" xfId="6929"/>
    <cellStyle name="Normal 2 13 31" xfId="6930"/>
    <cellStyle name="Normal 2 13 32" xfId="6931"/>
    <cellStyle name="Normal 2 13 33" xfId="6932"/>
    <cellStyle name="Normal 2 13 34" xfId="6933"/>
    <cellStyle name="Normal 2 13 35" xfId="6934"/>
    <cellStyle name="Normal 2 13 36" xfId="6935"/>
    <cellStyle name="Normal 2 13 37" xfId="6936"/>
    <cellStyle name="Normal 2 13 38" xfId="6937"/>
    <cellStyle name="Normal 2 13 39" xfId="6938"/>
    <cellStyle name="Normal 2 13 4" xfId="6939"/>
    <cellStyle name="Normal 2 13 40" xfId="6940"/>
    <cellStyle name="Normal 2 13 41" xfId="6941"/>
    <cellStyle name="Normal 2 13 42" xfId="6942"/>
    <cellStyle name="Normal 2 13 43" xfId="6943"/>
    <cellStyle name="Normal 2 13 44" xfId="6944"/>
    <cellStyle name="Normal 2 13 45" xfId="6945"/>
    <cellStyle name="Normal 2 13 46" xfId="6946"/>
    <cellStyle name="Normal 2 13 47" xfId="6947"/>
    <cellStyle name="Normal 2 13 48" xfId="6948"/>
    <cellStyle name="Normal 2 13 49" xfId="6949"/>
    <cellStyle name="Normal 2 13 5" xfId="6950"/>
    <cellStyle name="Normal 2 13 6" xfId="6951"/>
    <cellStyle name="Normal 2 13 7" xfId="6952"/>
    <cellStyle name="Normal 2 13 8" xfId="6953"/>
    <cellStyle name="Normal 2 13 9" xfId="6954"/>
    <cellStyle name="Normal 2 14" xfId="3881"/>
    <cellStyle name="Normal 2 15" xfId="3882"/>
    <cellStyle name="Normal 2 16" xfId="3883"/>
    <cellStyle name="Normal 2 17" xfId="3884"/>
    <cellStyle name="Normal 2 18" xfId="3885"/>
    <cellStyle name="Normal 2 18 2" xfId="3886"/>
    <cellStyle name="Normal 2 19" xfId="3887"/>
    <cellStyle name="Normal 2 2" xfId="11"/>
    <cellStyle name="Normal 2 2 2" xfId="39"/>
    <cellStyle name="Normal 2 2 2 10" xfId="6955"/>
    <cellStyle name="Normal 2 2 2 11" xfId="6956"/>
    <cellStyle name="Normal 2 2 2 12" xfId="6957"/>
    <cellStyle name="Normal 2 2 2 13" xfId="6958"/>
    <cellStyle name="Normal 2 2 2 14" xfId="6959"/>
    <cellStyle name="Normal 2 2 2 15" xfId="6960"/>
    <cellStyle name="Normal 2 2 2 16" xfId="6961"/>
    <cellStyle name="Normal 2 2 2 17" xfId="6962"/>
    <cellStyle name="Normal 2 2 2 18" xfId="6963"/>
    <cellStyle name="Normal 2 2 2 19" xfId="6964"/>
    <cellStyle name="Normal 2 2 2 2" xfId="59"/>
    <cellStyle name="Normal 2 2 2 20" xfId="6965"/>
    <cellStyle name="Normal 2 2 2 21" xfId="6966"/>
    <cellStyle name="Normal 2 2 2 22" xfId="6967"/>
    <cellStyle name="Normal 2 2 2 23" xfId="6968"/>
    <cellStyle name="Normal 2 2 2 24" xfId="6969"/>
    <cellStyle name="Normal 2 2 2 25" xfId="6970"/>
    <cellStyle name="Normal 2 2 2 26" xfId="6971"/>
    <cellStyle name="Normal 2 2 2 27" xfId="6972"/>
    <cellStyle name="Normal 2 2 2 28" xfId="6973"/>
    <cellStyle name="Normal 2 2 2 29" xfId="6974"/>
    <cellStyle name="Normal 2 2 2 3" xfId="6975"/>
    <cellStyle name="Normal 2 2 2 30" xfId="6976"/>
    <cellStyle name="Normal 2 2 2 31" xfId="6977"/>
    <cellStyle name="Normal 2 2 2 32" xfId="6978"/>
    <cellStyle name="Normal 2 2 2 33" xfId="6979"/>
    <cellStyle name="Normal 2 2 2 34" xfId="6980"/>
    <cellStyle name="Normal 2 2 2 35" xfId="6981"/>
    <cellStyle name="Normal 2 2 2 36" xfId="6982"/>
    <cellStyle name="Normal 2 2 2 37" xfId="6983"/>
    <cellStyle name="Normal 2 2 2 38" xfId="6984"/>
    <cellStyle name="Normal 2 2 2 39" xfId="6985"/>
    <cellStyle name="Normal 2 2 2 4" xfId="6986"/>
    <cellStyle name="Normal 2 2 2 40" xfId="6987"/>
    <cellStyle name="Normal 2 2 2 41" xfId="6988"/>
    <cellStyle name="Normal 2 2 2 42" xfId="6989"/>
    <cellStyle name="Normal 2 2 2 43" xfId="6990"/>
    <cellStyle name="Normal 2 2 2 44" xfId="6991"/>
    <cellStyle name="Normal 2 2 2 45" xfId="6992"/>
    <cellStyle name="Normal 2 2 2 46" xfId="6993"/>
    <cellStyle name="Normal 2 2 2 47" xfId="6994"/>
    <cellStyle name="Normal 2 2 2 48" xfId="6995"/>
    <cellStyle name="Normal 2 2 2 49" xfId="6996"/>
    <cellStyle name="Normal 2 2 2 5" xfId="6997"/>
    <cellStyle name="Normal 2 2 2 6" xfId="6998"/>
    <cellStyle name="Normal 2 2 2 7" xfId="6999"/>
    <cellStyle name="Normal 2 2 2 8" xfId="7000"/>
    <cellStyle name="Normal 2 2 2 9" xfId="7001"/>
    <cellStyle name="Normal 2 2 2_ennore RTPS - BOQ - 22-08-10" xfId="7002"/>
    <cellStyle name="Normal 2 2 3" xfId="3888"/>
    <cellStyle name="Normal 2 2 3 10" xfId="7003"/>
    <cellStyle name="Normal 2 2 3 11" xfId="7004"/>
    <cellStyle name="Normal 2 2 3 12" xfId="7005"/>
    <cellStyle name="Normal 2 2 3 13" xfId="7006"/>
    <cellStyle name="Normal 2 2 3 14" xfId="7007"/>
    <cellStyle name="Normal 2 2 3 15" xfId="7008"/>
    <cellStyle name="Normal 2 2 3 16" xfId="7009"/>
    <cellStyle name="Normal 2 2 3 17" xfId="7010"/>
    <cellStyle name="Normal 2 2 3 18" xfId="7011"/>
    <cellStyle name="Normal 2 2 3 19" xfId="7012"/>
    <cellStyle name="Normal 2 2 3 2" xfId="7013"/>
    <cellStyle name="Normal 2 2 3 20" xfId="7014"/>
    <cellStyle name="Normal 2 2 3 21" xfId="7015"/>
    <cellStyle name="Normal 2 2 3 22" xfId="7016"/>
    <cellStyle name="Normal 2 2 3 23" xfId="7017"/>
    <cellStyle name="Normal 2 2 3 24" xfId="7018"/>
    <cellStyle name="Normal 2 2 3 25" xfId="7019"/>
    <cellStyle name="Normal 2 2 3 26" xfId="7020"/>
    <cellStyle name="Normal 2 2 3 27" xfId="7021"/>
    <cellStyle name="Normal 2 2 3 28" xfId="7022"/>
    <cellStyle name="Normal 2 2 3 29" xfId="7023"/>
    <cellStyle name="Normal 2 2 3 3" xfId="7024"/>
    <cellStyle name="Normal 2 2 3 30" xfId="7025"/>
    <cellStyle name="Normal 2 2 3 31" xfId="7026"/>
    <cellStyle name="Normal 2 2 3 32" xfId="7027"/>
    <cellStyle name="Normal 2 2 3 33" xfId="7028"/>
    <cellStyle name="Normal 2 2 3 34" xfId="7029"/>
    <cellStyle name="Normal 2 2 3 35" xfId="7030"/>
    <cellStyle name="Normal 2 2 3 36" xfId="7031"/>
    <cellStyle name="Normal 2 2 3 37" xfId="7032"/>
    <cellStyle name="Normal 2 2 3 38" xfId="7033"/>
    <cellStyle name="Normal 2 2 3 39" xfId="7034"/>
    <cellStyle name="Normal 2 2 3 4" xfId="7035"/>
    <cellStyle name="Normal 2 2 3 40" xfId="7036"/>
    <cellStyle name="Normal 2 2 3 41" xfId="7037"/>
    <cellStyle name="Normal 2 2 3 42" xfId="7038"/>
    <cellStyle name="Normal 2 2 3 43" xfId="7039"/>
    <cellStyle name="Normal 2 2 3 44" xfId="7040"/>
    <cellStyle name="Normal 2 2 3 45" xfId="7041"/>
    <cellStyle name="Normal 2 2 3 46" xfId="7042"/>
    <cellStyle name="Normal 2 2 3 47" xfId="7043"/>
    <cellStyle name="Normal 2 2 3 48" xfId="7044"/>
    <cellStyle name="Normal 2 2 3 49" xfId="7045"/>
    <cellStyle name="Normal 2 2 3 5" xfId="7046"/>
    <cellStyle name="Normal 2 2 3 6" xfId="7047"/>
    <cellStyle name="Normal 2 2 3 7" xfId="7048"/>
    <cellStyle name="Normal 2 2 3 8" xfId="7049"/>
    <cellStyle name="Normal 2 2 3 9" xfId="7050"/>
    <cellStyle name="Normal 2 2 4" xfId="7051"/>
    <cellStyle name="Normal 2 2 4 2" xfId="7052"/>
    <cellStyle name="Normal 2 2 5" xfId="7053"/>
    <cellStyle name="Normal 2 2 5 2" xfId="7054"/>
    <cellStyle name="Normal 2 2 6" xfId="7055"/>
    <cellStyle name="Normal 2 2 6 2" xfId="7056"/>
    <cellStyle name="Normal 2 2 7" xfId="7057"/>
    <cellStyle name="Normal 2 2 8" xfId="7058"/>
    <cellStyle name="Normal 2 2 9" xfId="7059"/>
    <cellStyle name="Normal 2 2_Annexure-6 for separation of vintage units(5.4)14-03-10" xfId="3889"/>
    <cellStyle name="Normal 2 20" xfId="3890"/>
    <cellStyle name="Normal 2 21" xfId="3891"/>
    <cellStyle name="Normal 2 22" xfId="3892"/>
    <cellStyle name="Normal 2 23" xfId="3893"/>
    <cellStyle name="Normal 2 24" xfId="3894"/>
    <cellStyle name="Normal 2 25" xfId="3895"/>
    <cellStyle name="Normal 2 26" xfId="3896"/>
    <cellStyle name="Normal 2 27" xfId="3897"/>
    <cellStyle name="Normal 2 28" xfId="3898"/>
    <cellStyle name="Normal 2 29" xfId="3899"/>
    <cellStyle name="Normal 2 3" xfId="12"/>
    <cellStyle name="Normal 2 3 2" xfId="3900"/>
    <cellStyle name="Normal 2 3 2 10" xfId="7060"/>
    <cellStyle name="Normal 2 3 2 11" xfId="7061"/>
    <cellStyle name="Normal 2 3 2 12" xfId="7062"/>
    <cellStyle name="Normal 2 3 2 13" xfId="7063"/>
    <cellStyle name="Normal 2 3 2 14" xfId="7064"/>
    <cellStyle name="Normal 2 3 2 15" xfId="7065"/>
    <cellStyle name="Normal 2 3 2 16" xfId="7066"/>
    <cellStyle name="Normal 2 3 2 17" xfId="7067"/>
    <cellStyle name="Normal 2 3 2 18" xfId="7068"/>
    <cellStyle name="Normal 2 3 2 19" xfId="7069"/>
    <cellStyle name="Normal 2 3 2 2" xfId="7070"/>
    <cellStyle name="Normal 2 3 2 20" xfId="7071"/>
    <cellStyle name="Normal 2 3 2 21" xfId="7072"/>
    <cellStyle name="Normal 2 3 2 22" xfId="7073"/>
    <cellStyle name="Normal 2 3 2 23" xfId="7074"/>
    <cellStyle name="Normal 2 3 2 24" xfId="7075"/>
    <cellStyle name="Normal 2 3 2 25" xfId="7076"/>
    <cellStyle name="Normal 2 3 2 26" xfId="7077"/>
    <cellStyle name="Normal 2 3 2 27" xfId="7078"/>
    <cellStyle name="Normal 2 3 2 28" xfId="7079"/>
    <cellStyle name="Normal 2 3 2 29" xfId="7080"/>
    <cellStyle name="Normal 2 3 2 3" xfId="7081"/>
    <cellStyle name="Normal 2 3 2 30" xfId="7082"/>
    <cellStyle name="Normal 2 3 2 31" xfId="7083"/>
    <cellStyle name="Normal 2 3 2 32" xfId="7084"/>
    <cellStyle name="Normal 2 3 2 33" xfId="7085"/>
    <cellStyle name="Normal 2 3 2 34" xfId="7086"/>
    <cellStyle name="Normal 2 3 2 35" xfId="7087"/>
    <cellStyle name="Normal 2 3 2 36" xfId="7088"/>
    <cellStyle name="Normal 2 3 2 37" xfId="7089"/>
    <cellStyle name="Normal 2 3 2 38" xfId="7090"/>
    <cellStyle name="Normal 2 3 2 39" xfId="7091"/>
    <cellStyle name="Normal 2 3 2 4" xfId="7092"/>
    <cellStyle name="Normal 2 3 2 40" xfId="7093"/>
    <cellStyle name="Normal 2 3 2 41" xfId="7094"/>
    <cellStyle name="Normal 2 3 2 42" xfId="7095"/>
    <cellStyle name="Normal 2 3 2 43" xfId="7096"/>
    <cellStyle name="Normal 2 3 2 44" xfId="7097"/>
    <cellStyle name="Normal 2 3 2 45" xfId="7098"/>
    <cellStyle name="Normal 2 3 2 46" xfId="7099"/>
    <cellStyle name="Normal 2 3 2 47" xfId="7100"/>
    <cellStyle name="Normal 2 3 2 48" xfId="7101"/>
    <cellStyle name="Normal 2 3 2 49" xfId="7102"/>
    <cellStyle name="Normal 2 3 2 5" xfId="7103"/>
    <cellStyle name="Normal 2 3 2 6" xfId="7104"/>
    <cellStyle name="Normal 2 3 2 7" xfId="7105"/>
    <cellStyle name="Normal 2 3 2 8" xfId="7106"/>
    <cellStyle name="Normal 2 3 2 9" xfId="7107"/>
    <cellStyle name="Normal 2 3 3" xfId="3901"/>
    <cellStyle name="Normal 2 3 3 10" xfId="7108"/>
    <cellStyle name="Normal 2 3 3 11" xfId="7109"/>
    <cellStyle name="Normal 2 3 3 12" xfId="7110"/>
    <cellStyle name="Normal 2 3 3 13" xfId="7111"/>
    <cellStyle name="Normal 2 3 3 14" xfId="7112"/>
    <cellStyle name="Normal 2 3 3 15" xfId="7113"/>
    <cellStyle name="Normal 2 3 3 16" xfId="7114"/>
    <cellStyle name="Normal 2 3 3 17" xfId="7115"/>
    <cellStyle name="Normal 2 3 3 18" xfId="7116"/>
    <cellStyle name="Normal 2 3 3 19" xfId="7117"/>
    <cellStyle name="Normal 2 3 3 2" xfId="7118"/>
    <cellStyle name="Normal 2 3 3 20" xfId="7119"/>
    <cellStyle name="Normal 2 3 3 21" xfId="7120"/>
    <cellStyle name="Normal 2 3 3 22" xfId="7121"/>
    <cellStyle name="Normal 2 3 3 23" xfId="7122"/>
    <cellStyle name="Normal 2 3 3 24" xfId="7123"/>
    <cellStyle name="Normal 2 3 3 25" xfId="7124"/>
    <cellStyle name="Normal 2 3 3 26" xfId="7125"/>
    <cellStyle name="Normal 2 3 3 27" xfId="7126"/>
    <cellStyle name="Normal 2 3 3 28" xfId="7127"/>
    <cellStyle name="Normal 2 3 3 29" xfId="7128"/>
    <cellStyle name="Normal 2 3 3 3" xfId="7129"/>
    <cellStyle name="Normal 2 3 3 30" xfId="7130"/>
    <cellStyle name="Normal 2 3 3 31" xfId="7131"/>
    <cellStyle name="Normal 2 3 3 32" xfId="7132"/>
    <cellStyle name="Normal 2 3 3 33" xfId="7133"/>
    <cellStyle name="Normal 2 3 3 34" xfId="7134"/>
    <cellStyle name="Normal 2 3 3 35" xfId="7135"/>
    <cellStyle name="Normal 2 3 3 36" xfId="7136"/>
    <cellStyle name="Normal 2 3 3 37" xfId="7137"/>
    <cellStyle name="Normal 2 3 3 38" xfId="7138"/>
    <cellStyle name="Normal 2 3 3 39" xfId="7139"/>
    <cellStyle name="Normal 2 3 3 4" xfId="7140"/>
    <cellStyle name="Normal 2 3 3 40" xfId="7141"/>
    <cellStyle name="Normal 2 3 3 41" xfId="7142"/>
    <cellStyle name="Normal 2 3 3 42" xfId="7143"/>
    <cellStyle name="Normal 2 3 3 43" xfId="7144"/>
    <cellStyle name="Normal 2 3 3 44" xfId="7145"/>
    <cellStyle name="Normal 2 3 3 45" xfId="7146"/>
    <cellStyle name="Normal 2 3 3 46" xfId="7147"/>
    <cellStyle name="Normal 2 3 3 47" xfId="7148"/>
    <cellStyle name="Normal 2 3 3 48" xfId="7149"/>
    <cellStyle name="Normal 2 3 3 49" xfId="7150"/>
    <cellStyle name="Normal 2 3 3 5" xfId="7151"/>
    <cellStyle name="Normal 2 3 3 6" xfId="7152"/>
    <cellStyle name="Normal 2 3 3 7" xfId="7153"/>
    <cellStyle name="Normal 2 3 3 8" xfId="7154"/>
    <cellStyle name="Normal 2 3 3 9" xfId="7155"/>
    <cellStyle name="Normal 2 3 4 3" xfId="7156"/>
    <cellStyle name="Normal 2 30" xfId="3902"/>
    <cellStyle name="Normal 2 31" xfId="3903"/>
    <cellStyle name="Normal 2 32" xfId="3904"/>
    <cellStyle name="Normal 2 33" xfId="3905"/>
    <cellStyle name="Normal 2 4" xfId="25"/>
    <cellStyle name="Normal 2 4 2" xfId="7157"/>
    <cellStyle name="Normal 2 5" xfId="3906"/>
    <cellStyle name="Normal 2 6" xfId="3907"/>
    <cellStyle name="Normal 2 7" xfId="3908"/>
    <cellStyle name="Normal 2 8" xfId="3909"/>
    <cellStyle name="Normal 2 9" xfId="3910"/>
    <cellStyle name="Normal 2_Advance Tax 11-12 Q1_REGL_RG&amp;SPL_RPDPL" xfId="9544"/>
    <cellStyle name="Normal 20" xfId="3911"/>
    <cellStyle name="Normal 20 10" xfId="7158"/>
    <cellStyle name="Normal 20 11" xfId="7159"/>
    <cellStyle name="Normal 20 12" xfId="7160"/>
    <cellStyle name="Normal 20 13" xfId="7161"/>
    <cellStyle name="Normal 20 14" xfId="7162"/>
    <cellStyle name="Normal 20 15" xfId="7163"/>
    <cellStyle name="Normal 20 16" xfId="7164"/>
    <cellStyle name="Normal 20 17" xfId="7165"/>
    <cellStyle name="Normal 20 18" xfId="7166"/>
    <cellStyle name="Normal 20 19" xfId="7167"/>
    <cellStyle name="Normal 20 2" xfId="7168"/>
    <cellStyle name="Normal 20 20" xfId="7169"/>
    <cellStyle name="Normal 20 21" xfId="7170"/>
    <cellStyle name="Normal 20 22" xfId="7171"/>
    <cellStyle name="Normal 20 23" xfId="7172"/>
    <cellStyle name="Normal 20 24" xfId="7173"/>
    <cellStyle name="Normal 20 25" xfId="7174"/>
    <cellStyle name="Normal 20 26" xfId="7175"/>
    <cellStyle name="Normal 20 27" xfId="7176"/>
    <cellStyle name="Normal 20 28" xfId="7177"/>
    <cellStyle name="Normal 20 29" xfId="7178"/>
    <cellStyle name="Normal 20 3" xfId="7179"/>
    <cellStyle name="Normal 20 30" xfId="7180"/>
    <cellStyle name="Normal 20 31" xfId="7181"/>
    <cellStyle name="Normal 20 32" xfId="7182"/>
    <cellStyle name="Normal 20 33" xfId="7183"/>
    <cellStyle name="Normal 20 34" xfId="7184"/>
    <cellStyle name="Normal 20 35" xfId="7185"/>
    <cellStyle name="Normal 20 36" xfId="7186"/>
    <cellStyle name="Normal 20 37" xfId="7187"/>
    <cellStyle name="Normal 20 38" xfId="7188"/>
    <cellStyle name="Normal 20 39" xfId="7189"/>
    <cellStyle name="Normal 20 4" xfId="7190"/>
    <cellStyle name="Normal 20 40" xfId="7191"/>
    <cellStyle name="Normal 20 41" xfId="7192"/>
    <cellStyle name="Normal 20 42" xfId="7193"/>
    <cellStyle name="Normal 20 43" xfId="7194"/>
    <cellStyle name="Normal 20 44" xfId="7195"/>
    <cellStyle name="Normal 20 45" xfId="7196"/>
    <cellStyle name="Normal 20 46" xfId="7197"/>
    <cellStyle name="Normal 20 47" xfId="7198"/>
    <cellStyle name="Normal 20 48" xfId="7199"/>
    <cellStyle name="Normal 20 49" xfId="7200"/>
    <cellStyle name="Normal 20 5" xfId="7201"/>
    <cellStyle name="Normal 20 6" xfId="7202"/>
    <cellStyle name="Normal 20 7" xfId="7203"/>
    <cellStyle name="Normal 20 8" xfId="7204"/>
    <cellStyle name="Normal 20 9" xfId="7205"/>
    <cellStyle name="Normal 21" xfId="3912"/>
    <cellStyle name="Normal 21 10" xfId="7206"/>
    <cellStyle name="Normal 21 11" xfId="7207"/>
    <cellStyle name="Normal 21 12" xfId="7208"/>
    <cellStyle name="Normal 21 13" xfId="7209"/>
    <cellStyle name="Normal 21 14" xfId="7210"/>
    <cellStyle name="Normal 21 15" xfId="7211"/>
    <cellStyle name="Normal 21 16" xfId="7212"/>
    <cellStyle name="Normal 21 17" xfId="7213"/>
    <cellStyle name="Normal 21 18" xfId="7214"/>
    <cellStyle name="Normal 21 19" xfId="7215"/>
    <cellStyle name="Normal 21 2" xfId="7216"/>
    <cellStyle name="Normal 21 20" xfId="7217"/>
    <cellStyle name="Normal 21 21" xfId="7218"/>
    <cellStyle name="Normal 21 22" xfId="7219"/>
    <cellStyle name="Normal 21 23" xfId="7220"/>
    <cellStyle name="Normal 21 24" xfId="7221"/>
    <cellStyle name="Normal 21 25" xfId="7222"/>
    <cellStyle name="Normal 21 26" xfId="7223"/>
    <cellStyle name="Normal 21 27" xfId="7224"/>
    <cellStyle name="Normal 21 28" xfId="7225"/>
    <cellStyle name="Normal 21 29" xfId="7226"/>
    <cellStyle name="Normal 21 3" xfId="7227"/>
    <cellStyle name="Normal 21 30" xfId="7228"/>
    <cellStyle name="Normal 21 31" xfId="7229"/>
    <cellStyle name="Normal 21 32" xfId="7230"/>
    <cellStyle name="Normal 21 33" xfId="7231"/>
    <cellStyle name="Normal 21 34" xfId="7232"/>
    <cellStyle name="Normal 21 35" xfId="7233"/>
    <cellStyle name="Normal 21 36" xfId="7234"/>
    <cellStyle name="Normal 21 37" xfId="7235"/>
    <cellStyle name="Normal 21 38" xfId="7236"/>
    <cellStyle name="Normal 21 39" xfId="7237"/>
    <cellStyle name="Normal 21 4" xfId="7238"/>
    <cellStyle name="Normal 21 40" xfId="7239"/>
    <cellStyle name="Normal 21 41" xfId="7240"/>
    <cellStyle name="Normal 21 42" xfId="7241"/>
    <cellStyle name="Normal 21 43" xfId="7242"/>
    <cellStyle name="Normal 21 44" xfId="7243"/>
    <cellStyle name="Normal 21 45" xfId="7244"/>
    <cellStyle name="Normal 21 46" xfId="7245"/>
    <cellStyle name="Normal 21 47" xfId="7246"/>
    <cellStyle name="Normal 21 48" xfId="7247"/>
    <cellStyle name="Normal 21 49" xfId="7248"/>
    <cellStyle name="Normal 21 5" xfId="7249"/>
    <cellStyle name="Normal 21 6" xfId="7250"/>
    <cellStyle name="Normal 21 7" xfId="7251"/>
    <cellStyle name="Normal 21 8" xfId="7252"/>
    <cellStyle name="Normal 21 9" xfId="7253"/>
    <cellStyle name="Normal 22" xfId="3913"/>
    <cellStyle name="Normal 22 10" xfId="7254"/>
    <cellStyle name="Normal 22 11" xfId="7255"/>
    <cellStyle name="Normal 22 12" xfId="7256"/>
    <cellStyle name="Normal 22 13" xfId="7257"/>
    <cellStyle name="Normal 22 14" xfId="7258"/>
    <cellStyle name="Normal 22 15" xfId="7259"/>
    <cellStyle name="Normal 22 16" xfId="7260"/>
    <cellStyle name="Normal 22 17" xfId="7261"/>
    <cellStyle name="Normal 22 18" xfId="7262"/>
    <cellStyle name="Normal 22 19" xfId="7263"/>
    <cellStyle name="Normal 22 2" xfId="7264"/>
    <cellStyle name="Normal 22 20" xfId="7265"/>
    <cellStyle name="Normal 22 21" xfId="7266"/>
    <cellStyle name="Normal 22 22" xfId="7267"/>
    <cellStyle name="Normal 22 23" xfId="7268"/>
    <cellStyle name="Normal 22 24" xfId="7269"/>
    <cellStyle name="Normal 22 25" xfId="7270"/>
    <cellStyle name="Normal 22 26" xfId="7271"/>
    <cellStyle name="Normal 22 27" xfId="7272"/>
    <cellStyle name="Normal 22 28" xfId="7273"/>
    <cellStyle name="Normal 22 29" xfId="7274"/>
    <cellStyle name="Normal 22 3" xfId="7275"/>
    <cellStyle name="Normal 22 30" xfId="7276"/>
    <cellStyle name="Normal 22 31" xfId="7277"/>
    <cellStyle name="Normal 22 32" xfId="7278"/>
    <cellStyle name="Normal 22 33" xfId="7279"/>
    <cellStyle name="Normal 22 34" xfId="7280"/>
    <cellStyle name="Normal 22 35" xfId="7281"/>
    <cellStyle name="Normal 22 36" xfId="7282"/>
    <cellStyle name="Normal 22 37" xfId="7283"/>
    <cellStyle name="Normal 22 38" xfId="7284"/>
    <cellStyle name="Normal 22 39" xfId="7285"/>
    <cellStyle name="Normal 22 4" xfId="7286"/>
    <cellStyle name="Normal 22 40" xfId="7287"/>
    <cellStyle name="Normal 22 41" xfId="7288"/>
    <cellStyle name="Normal 22 42" xfId="7289"/>
    <cellStyle name="Normal 22 43" xfId="7290"/>
    <cellStyle name="Normal 22 44" xfId="7291"/>
    <cellStyle name="Normal 22 45" xfId="7292"/>
    <cellStyle name="Normal 22 46" xfId="7293"/>
    <cellStyle name="Normal 22 47" xfId="7294"/>
    <cellStyle name="Normal 22 48" xfId="7295"/>
    <cellStyle name="Normal 22 49" xfId="7296"/>
    <cellStyle name="Normal 22 5" xfId="7297"/>
    <cellStyle name="Normal 22 6" xfId="7298"/>
    <cellStyle name="Normal 22 7" xfId="7299"/>
    <cellStyle name="Normal 22 8" xfId="7300"/>
    <cellStyle name="Normal 22 9" xfId="7301"/>
    <cellStyle name="Normal 23" xfId="3914"/>
    <cellStyle name="Normal 23 10" xfId="7302"/>
    <cellStyle name="Normal 23 11" xfId="7303"/>
    <cellStyle name="Normal 23 12" xfId="7304"/>
    <cellStyle name="Normal 23 13" xfId="7305"/>
    <cellStyle name="Normal 23 14" xfId="7306"/>
    <cellStyle name="Normal 23 15" xfId="7307"/>
    <cellStyle name="Normal 23 16" xfId="7308"/>
    <cellStyle name="Normal 23 17" xfId="7309"/>
    <cellStyle name="Normal 23 18" xfId="7310"/>
    <cellStyle name="Normal 23 19" xfId="7311"/>
    <cellStyle name="Normal 23 2" xfId="7312"/>
    <cellStyle name="Normal 23 20" xfId="7313"/>
    <cellStyle name="Normal 23 21" xfId="7314"/>
    <cellStyle name="Normal 23 22" xfId="7315"/>
    <cellStyle name="Normal 23 23" xfId="7316"/>
    <cellStyle name="Normal 23 24" xfId="7317"/>
    <cellStyle name="Normal 23 25" xfId="7318"/>
    <cellStyle name="Normal 23 26" xfId="7319"/>
    <cellStyle name="Normal 23 27" xfId="7320"/>
    <cellStyle name="Normal 23 28" xfId="7321"/>
    <cellStyle name="Normal 23 29" xfId="7322"/>
    <cellStyle name="Normal 23 3" xfId="7323"/>
    <cellStyle name="Normal 23 30" xfId="7324"/>
    <cellStyle name="Normal 23 31" xfId="7325"/>
    <cellStyle name="Normal 23 32" xfId="7326"/>
    <cellStyle name="Normal 23 33" xfId="7327"/>
    <cellStyle name="Normal 23 34" xfId="7328"/>
    <cellStyle name="Normal 23 35" xfId="7329"/>
    <cellStyle name="Normal 23 36" xfId="7330"/>
    <cellStyle name="Normal 23 37" xfId="7331"/>
    <cellStyle name="Normal 23 38" xfId="7332"/>
    <cellStyle name="Normal 23 39" xfId="7333"/>
    <cellStyle name="Normal 23 4" xfId="7334"/>
    <cellStyle name="Normal 23 40" xfId="7335"/>
    <cellStyle name="Normal 23 41" xfId="7336"/>
    <cellStyle name="Normal 23 42" xfId="7337"/>
    <cellStyle name="Normal 23 43" xfId="7338"/>
    <cellStyle name="Normal 23 44" xfId="7339"/>
    <cellStyle name="Normal 23 45" xfId="7340"/>
    <cellStyle name="Normal 23 46" xfId="7341"/>
    <cellStyle name="Normal 23 47" xfId="7342"/>
    <cellStyle name="Normal 23 48" xfId="7343"/>
    <cellStyle name="Normal 23 49" xfId="7344"/>
    <cellStyle name="Normal 23 5" xfId="7345"/>
    <cellStyle name="Normal 23 6" xfId="7346"/>
    <cellStyle name="Normal 23 7" xfId="7347"/>
    <cellStyle name="Normal 23 8" xfId="7348"/>
    <cellStyle name="Normal 23 9" xfId="7349"/>
    <cellStyle name="Normal 24" xfId="3915"/>
    <cellStyle name="Normal 25" xfId="3916"/>
    <cellStyle name="Normal 26" xfId="3917"/>
    <cellStyle name="Normal 27" xfId="3918"/>
    <cellStyle name="Normal 28" xfId="3919"/>
    <cellStyle name="Normal 29" xfId="3920"/>
    <cellStyle name="Normal 3" xfId="13"/>
    <cellStyle name="Normal 3 10" xfId="3921"/>
    <cellStyle name="Normal 3 11" xfId="3922"/>
    <cellStyle name="Normal 3 12" xfId="3923"/>
    <cellStyle name="Normal 3 13" xfId="3924"/>
    <cellStyle name="Normal 3 14" xfId="3925"/>
    <cellStyle name="Normal 3 15" xfId="3926"/>
    <cellStyle name="Normal 3 16" xfId="3927"/>
    <cellStyle name="Normal 3 17" xfId="3928"/>
    <cellStyle name="Normal 3 18" xfId="3929"/>
    <cellStyle name="Normal 3 19" xfId="3930"/>
    <cellStyle name="Normal 3 2" xfId="30"/>
    <cellStyle name="Normal 3 2 10" xfId="7350"/>
    <cellStyle name="Normal 3 2 11" xfId="7351"/>
    <cellStyle name="Normal 3 2 12" xfId="7352"/>
    <cellStyle name="Normal 3 2 13" xfId="7353"/>
    <cellStyle name="Normal 3 2 14" xfId="7354"/>
    <cellStyle name="Normal 3 2 15" xfId="7355"/>
    <cellStyle name="Normal 3 2 16" xfId="7356"/>
    <cellStyle name="Normal 3 2 17" xfId="7357"/>
    <cellStyle name="Normal 3 2 18" xfId="7358"/>
    <cellStyle name="Normal 3 2 19" xfId="7359"/>
    <cellStyle name="Normal 3 2 2" xfId="62"/>
    <cellStyle name="Normal 3 2 2 2" xfId="3931"/>
    <cellStyle name="Normal 3 2 2 2 2" xfId="7360"/>
    <cellStyle name="Normal 3 2 20" xfId="7361"/>
    <cellStyle name="Normal 3 2 21" xfId="7362"/>
    <cellStyle name="Normal 3 2 22" xfId="7363"/>
    <cellStyle name="Normal 3 2 23" xfId="7364"/>
    <cellStyle name="Normal 3 2 24" xfId="7365"/>
    <cellStyle name="Normal 3 2 25" xfId="7366"/>
    <cellStyle name="Normal 3 2 26" xfId="7367"/>
    <cellStyle name="Normal 3 2 27" xfId="7368"/>
    <cellStyle name="Normal 3 2 28" xfId="7369"/>
    <cellStyle name="Normal 3 2 29" xfId="7370"/>
    <cellStyle name="Normal 3 2 3" xfId="3932"/>
    <cellStyle name="Normal 3 2 3 2" xfId="7371"/>
    <cellStyle name="Normal 3 2 30" xfId="7372"/>
    <cellStyle name="Normal 3 2 31" xfId="7373"/>
    <cellStyle name="Normal 3 2 32" xfId="7374"/>
    <cellStyle name="Normal 3 2 33" xfId="7375"/>
    <cellStyle name="Normal 3 2 34" xfId="7376"/>
    <cellStyle name="Normal 3 2 35" xfId="7377"/>
    <cellStyle name="Normal 3 2 36" xfId="7378"/>
    <cellStyle name="Normal 3 2 37" xfId="7379"/>
    <cellStyle name="Normal 3 2 38" xfId="7380"/>
    <cellStyle name="Normal 3 2 39" xfId="7381"/>
    <cellStyle name="Normal 3 2 4" xfId="7382"/>
    <cellStyle name="Normal 3 2 40" xfId="7383"/>
    <cellStyle name="Normal 3 2 41" xfId="7384"/>
    <cellStyle name="Normal 3 2 42" xfId="7385"/>
    <cellStyle name="Normal 3 2 43" xfId="7386"/>
    <cellStyle name="Normal 3 2 44" xfId="7387"/>
    <cellStyle name="Normal 3 2 45" xfId="7388"/>
    <cellStyle name="Normal 3 2 46" xfId="7389"/>
    <cellStyle name="Normal 3 2 47" xfId="7390"/>
    <cellStyle name="Normal 3 2 48" xfId="7391"/>
    <cellStyle name="Normal 3 2 49" xfId="7392"/>
    <cellStyle name="Normal 3 2 5" xfId="7393"/>
    <cellStyle name="Normal 3 2 6" xfId="7394"/>
    <cellStyle name="Normal 3 2 7" xfId="7395"/>
    <cellStyle name="Normal 3 2 8" xfId="7396"/>
    <cellStyle name="Normal 3 2 9" xfId="7397"/>
    <cellStyle name="Normal 3 20" xfId="3933"/>
    <cellStyle name="Normal 3 21" xfId="3934"/>
    <cellStyle name="Normal 3 22" xfId="3935"/>
    <cellStyle name="Normal 3 23" xfId="3936"/>
    <cellStyle name="Normal 3 24" xfId="3937"/>
    <cellStyle name="Normal 3 25" xfId="3938"/>
    <cellStyle name="Normal 3 3" xfId="3939"/>
    <cellStyle name="Normal 3 3 10" xfId="7398"/>
    <cellStyle name="Normal 3 3 11" xfId="7399"/>
    <cellStyle name="Normal 3 3 12" xfId="7400"/>
    <cellStyle name="Normal 3 3 13" xfId="7401"/>
    <cellStyle name="Normal 3 3 14" xfId="7402"/>
    <cellStyle name="Normal 3 3 15" xfId="7403"/>
    <cellStyle name="Normal 3 3 16" xfId="7404"/>
    <cellStyle name="Normal 3 3 17" xfId="7405"/>
    <cellStyle name="Normal 3 3 18" xfId="7406"/>
    <cellStyle name="Normal 3 3 19" xfId="7407"/>
    <cellStyle name="Normal 3 3 2" xfId="3940"/>
    <cellStyle name="Normal 3 3 2 2" xfId="7408"/>
    <cellStyle name="Normal 3 3 20" xfId="7409"/>
    <cellStyle name="Normal 3 3 21" xfId="7410"/>
    <cellStyle name="Normal 3 3 22" xfId="7411"/>
    <cellStyle name="Normal 3 3 23" xfId="7412"/>
    <cellStyle name="Normal 3 3 24" xfId="7413"/>
    <cellStyle name="Normal 3 3 25" xfId="7414"/>
    <cellStyle name="Normal 3 3 26" xfId="7415"/>
    <cellStyle name="Normal 3 3 27" xfId="7416"/>
    <cellStyle name="Normal 3 3 28" xfId="7417"/>
    <cellStyle name="Normal 3 3 29" xfId="7418"/>
    <cellStyle name="Normal 3 3 3" xfId="7419"/>
    <cellStyle name="Normal 3 3 30" xfId="7420"/>
    <cellStyle name="Normal 3 3 31" xfId="7421"/>
    <cellStyle name="Normal 3 3 32" xfId="7422"/>
    <cellStyle name="Normal 3 3 33" xfId="7423"/>
    <cellStyle name="Normal 3 3 34" xfId="7424"/>
    <cellStyle name="Normal 3 3 35" xfId="7425"/>
    <cellStyle name="Normal 3 3 36" xfId="7426"/>
    <cellStyle name="Normal 3 3 37" xfId="7427"/>
    <cellStyle name="Normal 3 3 38" xfId="7428"/>
    <cellStyle name="Normal 3 3 39" xfId="7429"/>
    <cellStyle name="Normal 3 3 4" xfId="7430"/>
    <cellStyle name="Normal 3 3 40" xfId="7431"/>
    <cellStyle name="Normal 3 3 41" xfId="7432"/>
    <cellStyle name="Normal 3 3 42" xfId="7433"/>
    <cellStyle name="Normal 3 3 43" xfId="7434"/>
    <cellStyle name="Normal 3 3 44" xfId="7435"/>
    <cellStyle name="Normal 3 3 45" xfId="7436"/>
    <cellStyle name="Normal 3 3 46" xfId="7437"/>
    <cellStyle name="Normal 3 3 47" xfId="7438"/>
    <cellStyle name="Normal 3 3 48" xfId="7439"/>
    <cellStyle name="Normal 3 3 49" xfId="7440"/>
    <cellStyle name="Normal 3 3 5" xfId="7441"/>
    <cellStyle name="Normal 3 3 6" xfId="7442"/>
    <cellStyle name="Normal 3 3 7" xfId="7443"/>
    <cellStyle name="Normal 3 3 8" xfId="7444"/>
    <cellStyle name="Normal 3 3 9" xfId="7445"/>
    <cellStyle name="Normal 3 4" xfId="3941"/>
    <cellStyle name="Normal 3 4 2" xfId="3942"/>
    <cellStyle name="Normal 3 4 2 2" xfId="7446"/>
    <cellStyle name="Normal 3 5" xfId="3943"/>
    <cellStyle name="Normal 3 6" xfId="3944"/>
    <cellStyle name="Normal 3 6 12 3 2 2 2" xfId="3945"/>
    <cellStyle name="Normal 3 6 12 3 2 2 2 2" xfId="7447"/>
    <cellStyle name="Normal 3 7" xfId="3946"/>
    <cellStyle name="Normal 3 8" xfId="3947"/>
    <cellStyle name="Normal 3 9" xfId="3948"/>
    <cellStyle name="Normal 3_KhTPS - ARR OS Data 2011-12  (10-10-2011)" xfId="3949"/>
    <cellStyle name="Normal 30" xfId="3950"/>
    <cellStyle name="Normal 31" xfId="3951"/>
    <cellStyle name="Normal 31 2" xfId="3952"/>
    <cellStyle name="Normal 31 2 2" xfId="7448"/>
    <cellStyle name="Normal 31 3" xfId="7449"/>
    <cellStyle name="Normal 32" xfId="3953"/>
    <cellStyle name="Normal 32 2" xfId="7450"/>
    <cellStyle name="Normal 33" xfId="3954"/>
    <cellStyle name="Normal 34" xfId="3955"/>
    <cellStyle name="Normal 35" xfId="3956"/>
    <cellStyle name="Normal 35 14" xfId="3957"/>
    <cellStyle name="Normal 36" xfId="3958"/>
    <cellStyle name="Normal 36 2" xfId="3959"/>
    <cellStyle name="Normal 36 2 2" xfId="7451"/>
    <cellStyle name="Normal 36 3" xfId="7452"/>
    <cellStyle name="Normal 37" xfId="3960"/>
    <cellStyle name="Normal 37 2" xfId="3961"/>
    <cellStyle name="Normal 37 2 2" xfId="3962"/>
    <cellStyle name="Normal 37 2 2 2" xfId="7453"/>
    <cellStyle name="Normal 37 2 3" xfId="7454"/>
    <cellStyle name="Normal 37 3" xfId="7455"/>
    <cellStyle name="Normal 38" xfId="3963"/>
    <cellStyle name="Normal 38 2" xfId="3964"/>
    <cellStyle name="Normal 38 2 2" xfId="7456"/>
    <cellStyle name="Normal 38 2 3" xfId="7457"/>
    <cellStyle name="Normal 38 3" xfId="7458"/>
    <cellStyle name="Normal 39" xfId="40"/>
    <cellStyle name="Normal 39 2" xfId="3965"/>
    <cellStyle name="Normal 39 2 2" xfId="3966"/>
    <cellStyle name="Normal 39 2 2 2" xfId="7459"/>
    <cellStyle name="Normal 39 2 3" xfId="7460"/>
    <cellStyle name="Normal 39 3" xfId="7461"/>
    <cellStyle name="Normal 4" xfId="24"/>
    <cellStyle name="Normal 4 10" xfId="3967"/>
    <cellStyle name="Normal 4 11" xfId="3968"/>
    <cellStyle name="Normal 4 12" xfId="3969"/>
    <cellStyle name="Normal 4 13" xfId="3970"/>
    <cellStyle name="Normal 4 14" xfId="3971"/>
    <cellStyle name="Normal 4 15" xfId="3972"/>
    <cellStyle name="Normal 4 16" xfId="3973"/>
    <cellStyle name="Normal 4 17" xfId="3974"/>
    <cellStyle name="Normal 4 18" xfId="3975"/>
    <cellStyle name="Normal 4 19" xfId="3976"/>
    <cellStyle name="Normal 4 2" xfId="60"/>
    <cellStyle name="Normal 4 2 10" xfId="7462"/>
    <cellStyle name="Normal 4 2 11" xfId="7463"/>
    <cellStyle name="Normal 4 2 12" xfId="7464"/>
    <cellStyle name="Normal 4 2 13" xfId="7465"/>
    <cellStyle name="Normal 4 2 14" xfId="7466"/>
    <cellStyle name="Normal 4 2 15" xfId="7467"/>
    <cellStyle name="Normal 4 2 16" xfId="7468"/>
    <cellStyle name="Normal 4 2 17" xfId="7469"/>
    <cellStyle name="Normal 4 2 18" xfId="7470"/>
    <cellStyle name="Normal 4 2 19" xfId="7471"/>
    <cellStyle name="Normal 4 2 2" xfId="3977"/>
    <cellStyle name="Normal 4 2 2 2" xfId="7472"/>
    <cellStyle name="Normal 4 2 20" xfId="7473"/>
    <cellStyle name="Normal 4 2 21" xfId="7474"/>
    <cellStyle name="Normal 4 2 22" xfId="7475"/>
    <cellStyle name="Normal 4 2 23" xfId="7476"/>
    <cellStyle name="Normal 4 2 24" xfId="7477"/>
    <cellStyle name="Normal 4 2 25" xfId="7478"/>
    <cellStyle name="Normal 4 2 26" xfId="7479"/>
    <cellStyle name="Normal 4 2 27" xfId="7480"/>
    <cellStyle name="Normal 4 2 28" xfId="7481"/>
    <cellStyle name="Normal 4 2 29" xfId="7482"/>
    <cellStyle name="Normal 4 2 3" xfId="7483"/>
    <cellStyle name="Normal 4 2 30" xfId="7484"/>
    <cellStyle name="Normal 4 2 31" xfId="7485"/>
    <cellStyle name="Normal 4 2 32" xfId="7486"/>
    <cellStyle name="Normal 4 2 33" xfId="7487"/>
    <cellStyle name="Normal 4 2 34" xfId="7488"/>
    <cellStyle name="Normal 4 2 35" xfId="7489"/>
    <cellStyle name="Normal 4 2 36" xfId="7490"/>
    <cellStyle name="Normal 4 2 37" xfId="7491"/>
    <cellStyle name="Normal 4 2 38" xfId="7492"/>
    <cellStyle name="Normal 4 2 39" xfId="7493"/>
    <cellStyle name="Normal 4 2 4" xfId="7494"/>
    <cellStyle name="Normal 4 2 40" xfId="7495"/>
    <cellStyle name="Normal 4 2 41" xfId="7496"/>
    <cellStyle name="Normal 4 2 42" xfId="7497"/>
    <cellStyle name="Normal 4 2 43" xfId="7498"/>
    <cellStyle name="Normal 4 2 44" xfId="7499"/>
    <cellStyle name="Normal 4 2 45" xfId="7500"/>
    <cellStyle name="Normal 4 2 46" xfId="7501"/>
    <cellStyle name="Normal 4 2 47" xfId="7502"/>
    <cellStyle name="Normal 4 2 48" xfId="7503"/>
    <cellStyle name="Normal 4 2 49" xfId="7504"/>
    <cellStyle name="Normal 4 2 5" xfId="7505"/>
    <cellStyle name="Normal 4 2 6" xfId="7506"/>
    <cellStyle name="Normal 4 2 7" xfId="7507"/>
    <cellStyle name="Normal 4 2 8" xfId="7508"/>
    <cellStyle name="Normal 4 2 9" xfId="7509"/>
    <cellStyle name="Normal 4 20" xfId="3978"/>
    <cellStyle name="Normal 4 21" xfId="3979"/>
    <cellStyle name="Normal 4 22" xfId="3980"/>
    <cellStyle name="Normal 4 23" xfId="3981"/>
    <cellStyle name="Normal 4 24" xfId="3982"/>
    <cellStyle name="Normal 4 3" xfId="3983"/>
    <cellStyle name="Normal 4 3 10" xfId="7510"/>
    <cellStyle name="Normal 4 3 11" xfId="7511"/>
    <cellStyle name="Normal 4 3 12" xfId="7512"/>
    <cellStyle name="Normal 4 3 13" xfId="7513"/>
    <cellStyle name="Normal 4 3 14" xfId="7514"/>
    <cellStyle name="Normal 4 3 15" xfId="7515"/>
    <cellStyle name="Normal 4 3 16" xfId="7516"/>
    <cellStyle name="Normal 4 3 17" xfId="7517"/>
    <cellStyle name="Normal 4 3 18" xfId="7518"/>
    <cellStyle name="Normal 4 3 19" xfId="7519"/>
    <cellStyle name="Normal 4 3 2" xfId="3984"/>
    <cellStyle name="Normal 4 3 2 2" xfId="7520"/>
    <cellStyle name="Normal 4 3 20" xfId="7521"/>
    <cellStyle name="Normal 4 3 21" xfId="7522"/>
    <cellStyle name="Normal 4 3 22" xfId="7523"/>
    <cellStyle name="Normal 4 3 23" xfId="7524"/>
    <cellStyle name="Normal 4 3 24" xfId="7525"/>
    <cellStyle name="Normal 4 3 25" xfId="7526"/>
    <cellStyle name="Normal 4 3 26" xfId="7527"/>
    <cellStyle name="Normal 4 3 27" xfId="7528"/>
    <cellStyle name="Normal 4 3 28" xfId="7529"/>
    <cellStyle name="Normal 4 3 29" xfId="7530"/>
    <cellStyle name="Normal 4 3 3" xfId="7531"/>
    <cellStyle name="Normal 4 3 30" xfId="7532"/>
    <cellStyle name="Normal 4 3 31" xfId="7533"/>
    <cellStyle name="Normal 4 3 32" xfId="7534"/>
    <cellStyle name="Normal 4 3 33" xfId="7535"/>
    <cellStyle name="Normal 4 3 34" xfId="7536"/>
    <cellStyle name="Normal 4 3 35" xfId="7537"/>
    <cellStyle name="Normal 4 3 36" xfId="7538"/>
    <cellStyle name="Normal 4 3 37" xfId="7539"/>
    <cellStyle name="Normal 4 3 38" xfId="7540"/>
    <cellStyle name="Normal 4 3 39" xfId="7541"/>
    <cellStyle name="Normal 4 3 4" xfId="7542"/>
    <cellStyle name="Normal 4 3 40" xfId="7543"/>
    <cellStyle name="Normal 4 3 41" xfId="7544"/>
    <cellStyle name="Normal 4 3 42" xfId="7545"/>
    <cellStyle name="Normal 4 3 43" xfId="7546"/>
    <cellStyle name="Normal 4 3 44" xfId="7547"/>
    <cellStyle name="Normal 4 3 45" xfId="7548"/>
    <cellStyle name="Normal 4 3 46" xfId="7549"/>
    <cellStyle name="Normal 4 3 47" xfId="7550"/>
    <cellStyle name="Normal 4 3 48" xfId="7551"/>
    <cellStyle name="Normal 4 3 49" xfId="7552"/>
    <cellStyle name="Normal 4 3 5" xfId="7553"/>
    <cellStyle name="Normal 4 3 6" xfId="7554"/>
    <cellStyle name="Normal 4 3 7" xfId="7555"/>
    <cellStyle name="Normal 4 3 8" xfId="7556"/>
    <cellStyle name="Normal 4 3 9" xfId="7557"/>
    <cellStyle name="Normal 4 4" xfId="3985"/>
    <cellStyle name="Normal 4 5" xfId="3986"/>
    <cellStyle name="Normal 4 6" xfId="3987"/>
    <cellStyle name="Normal 4 7" xfId="3988"/>
    <cellStyle name="Normal 4 8" xfId="3989"/>
    <cellStyle name="Normal 4 9" xfId="3990"/>
    <cellStyle name="Normal 4_Book1" xfId="3991"/>
    <cellStyle name="Normal 40" xfId="3992"/>
    <cellStyle name="Normal 40 2" xfId="7558"/>
    <cellStyle name="Normal 41" xfId="3993"/>
    <cellStyle name="Normal 41 2" xfId="7559"/>
    <cellStyle name="Normal 42" xfId="3994"/>
    <cellStyle name="Normal 42 2" xfId="7560"/>
    <cellStyle name="Normal 43" xfId="3995"/>
    <cellStyle name="Normal 43 2" xfId="7561"/>
    <cellStyle name="Normal 44" xfId="3996"/>
    <cellStyle name="Normal 44 2" xfId="7562"/>
    <cellStyle name="Normal 45" xfId="3997"/>
    <cellStyle name="Normal 45 2" xfId="7563"/>
    <cellStyle name="Normal 46" xfId="3998"/>
    <cellStyle name="Normal 46 2" xfId="7564"/>
    <cellStyle name="Normal 47" xfId="3999"/>
    <cellStyle name="Normal 47 2" xfId="7565"/>
    <cellStyle name="Normal 48" xfId="4000"/>
    <cellStyle name="Normal 48 2" xfId="7566"/>
    <cellStyle name="Normal 49" xfId="4001"/>
    <cellStyle name="Normal 5" xfId="41"/>
    <cellStyle name="Normal 5 10" xfId="4002"/>
    <cellStyle name="Normal 5 10 10" xfId="7567"/>
    <cellStyle name="Normal 5 10 11" xfId="7568"/>
    <cellStyle name="Normal 5 10 12" xfId="7569"/>
    <cellStyle name="Normal 5 10 13" xfId="7570"/>
    <cellStyle name="Normal 5 10 14" xfId="7571"/>
    <cellStyle name="Normal 5 10 15" xfId="7572"/>
    <cellStyle name="Normal 5 10 16" xfId="7573"/>
    <cellStyle name="Normal 5 10 17" xfId="7574"/>
    <cellStyle name="Normal 5 10 18" xfId="7575"/>
    <cellStyle name="Normal 5 10 19" xfId="7576"/>
    <cellStyle name="Normal 5 10 2" xfId="7577"/>
    <cellStyle name="Normal 5 10 20" xfId="7578"/>
    <cellStyle name="Normal 5 10 21" xfId="7579"/>
    <cellStyle name="Normal 5 10 3" xfId="7580"/>
    <cellStyle name="Normal 5 10 4" xfId="7581"/>
    <cellStyle name="Normal 5 10 5" xfId="7582"/>
    <cellStyle name="Normal 5 10 6" xfId="7583"/>
    <cellStyle name="Normal 5 10 7" xfId="7584"/>
    <cellStyle name="Normal 5 10 8" xfId="7585"/>
    <cellStyle name="Normal 5 10 9" xfId="7586"/>
    <cellStyle name="Normal 5 11" xfId="4003"/>
    <cellStyle name="Normal 5 12" xfId="4004"/>
    <cellStyle name="Normal 5 13" xfId="4005"/>
    <cellStyle name="Normal 5 14" xfId="4006"/>
    <cellStyle name="Normal 5 15" xfId="4007"/>
    <cellStyle name="Normal 5 16" xfId="4008"/>
    <cellStyle name="Normal 5 17" xfId="4009"/>
    <cellStyle name="Normal 5 18" xfId="4010"/>
    <cellStyle name="Normal 5 19" xfId="4011"/>
    <cellStyle name="Normal 5 2" xfId="42"/>
    <cellStyle name="Normal 5 2 10" xfId="7587"/>
    <cellStyle name="Normal 5 2 11" xfId="7588"/>
    <cellStyle name="Normal 5 2 12" xfId="7589"/>
    <cellStyle name="Normal 5 2 13" xfId="7590"/>
    <cellStyle name="Normal 5 2 14" xfId="7591"/>
    <cellStyle name="Normal 5 2 15" xfId="7592"/>
    <cellStyle name="Normal 5 2 16" xfId="7593"/>
    <cellStyle name="Normal 5 2 17" xfId="7594"/>
    <cellStyle name="Normal 5 2 18" xfId="7595"/>
    <cellStyle name="Normal 5 2 19" xfId="7596"/>
    <cellStyle name="Normal 5 2 2" xfId="4012"/>
    <cellStyle name="Normal 5 2 2 2" xfId="7597"/>
    <cellStyle name="Normal 5 2 20" xfId="7598"/>
    <cellStyle name="Normal 5 2 21" xfId="7599"/>
    <cellStyle name="Normal 5 2 22" xfId="7600"/>
    <cellStyle name="Normal 5 2 23" xfId="7601"/>
    <cellStyle name="Normal 5 2 24" xfId="7602"/>
    <cellStyle name="Normal 5 2 25" xfId="7603"/>
    <cellStyle name="Normal 5 2 26" xfId="7604"/>
    <cellStyle name="Normal 5 2 27" xfId="7605"/>
    <cellStyle name="Normal 5 2 28" xfId="7606"/>
    <cellStyle name="Normal 5 2 29" xfId="7607"/>
    <cellStyle name="Normal 5 2 3" xfId="4013"/>
    <cellStyle name="Normal 5 2 3 2" xfId="7608"/>
    <cellStyle name="Normal 5 2 30" xfId="7609"/>
    <cellStyle name="Normal 5 2 31" xfId="7610"/>
    <cellStyle name="Normal 5 2 32" xfId="7611"/>
    <cellStyle name="Normal 5 2 33" xfId="7612"/>
    <cellStyle name="Normal 5 2 34" xfId="7613"/>
    <cellStyle name="Normal 5 2 35" xfId="7614"/>
    <cellStyle name="Normal 5 2 36" xfId="7615"/>
    <cellStyle name="Normal 5 2 37" xfId="7616"/>
    <cellStyle name="Normal 5 2 38" xfId="7617"/>
    <cellStyle name="Normal 5 2 39" xfId="7618"/>
    <cellStyle name="Normal 5 2 4" xfId="4014"/>
    <cellStyle name="Normal 5 2 4 2" xfId="4015"/>
    <cellStyle name="Normal 5 2 4 2 2" xfId="7619"/>
    <cellStyle name="Normal 5 2 4 3" xfId="7620"/>
    <cellStyle name="Normal 5 2 40" xfId="7621"/>
    <cellStyle name="Normal 5 2 41" xfId="7622"/>
    <cellStyle name="Normal 5 2 42" xfId="7623"/>
    <cellStyle name="Normal 5 2 43" xfId="7624"/>
    <cellStyle name="Normal 5 2 44" xfId="7625"/>
    <cellStyle name="Normal 5 2 45" xfId="7626"/>
    <cellStyle name="Normal 5 2 46" xfId="7627"/>
    <cellStyle name="Normal 5 2 47" xfId="7628"/>
    <cellStyle name="Normal 5 2 48" xfId="7629"/>
    <cellStyle name="Normal 5 2 49" xfId="7630"/>
    <cellStyle name="Normal 5 2 5" xfId="7631"/>
    <cellStyle name="Normal 5 2 6" xfId="7632"/>
    <cellStyle name="Normal 5 2 7" xfId="7633"/>
    <cellStyle name="Normal 5 2 8" xfId="7634"/>
    <cellStyle name="Normal 5 2 9" xfId="7635"/>
    <cellStyle name="Normal 5 20" xfId="4016"/>
    <cellStyle name="Normal 5 21" xfId="4017"/>
    <cellStyle name="Normal 5 22" xfId="4018"/>
    <cellStyle name="Normal 5 23" xfId="4019"/>
    <cellStyle name="Normal 5 24" xfId="4020"/>
    <cellStyle name="Normal 5 3" xfId="4021"/>
    <cellStyle name="Normal 5 3 10" xfId="7636"/>
    <cellStyle name="Normal 5 3 11" xfId="7637"/>
    <cellStyle name="Normal 5 3 12" xfId="7638"/>
    <cellStyle name="Normal 5 3 13" xfId="7639"/>
    <cellStyle name="Normal 5 3 14" xfId="7640"/>
    <cellStyle name="Normal 5 3 15" xfId="7641"/>
    <cellStyle name="Normal 5 3 16" xfId="7642"/>
    <cellStyle name="Normal 5 3 17" xfId="7643"/>
    <cellStyle name="Normal 5 3 18" xfId="7644"/>
    <cellStyle name="Normal 5 3 19" xfId="7645"/>
    <cellStyle name="Normal 5 3 2" xfId="7646"/>
    <cellStyle name="Normal 5 3 20" xfId="7647"/>
    <cellStyle name="Normal 5 3 21" xfId="7648"/>
    <cellStyle name="Normal 5 3 22" xfId="7649"/>
    <cellStyle name="Normal 5 3 23" xfId="7650"/>
    <cellStyle name="Normal 5 3 24" xfId="7651"/>
    <cellStyle name="Normal 5 3 25" xfId="7652"/>
    <cellStyle name="Normal 5 3 26" xfId="7653"/>
    <cellStyle name="Normal 5 3 27" xfId="7654"/>
    <cellStyle name="Normal 5 3 28" xfId="7655"/>
    <cellStyle name="Normal 5 3 29" xfId="7656"/>
    <cellStyle name="Normal 5 3 3" xfId="7657"/>
    <cellStyle name="Normal 5 3 30" xfId="7658"/>
    <cellStyle name="Normal 5 3 31" xfId="7659"/>
    <cellStyle name="Normal 5 3 32" xfId="7660"/>
    <cellStyle name="Normal 5 3 33" xfId="7661"/>
    <cellStyle name="Normal 5 3 34" xfId="7662"/>
    <cellStyle name="Normal 5 3 35" xfId="7663"/>
    <cellStyle name="Normal 5 3 36" xfId="7664"/>
    <cellStyle name="Normal 5 3 37" xfId="7665"/>
    <cellStyle name="Normal 5 3 38" xfId="7666"/>
    <cellStyle name="Normal 5 3 39" xfId="7667"/>
    <cellStyle name="Normal 5 3 4" xfId="7668"/>
    <cellStyle name="Normal 5 3 40" xfId="7669"/>
    <cellStyle name="Normal 5 3 41" xfId="7670"/>
    <cellStyle name="Normal 5 3 42" xfId="7671"/>
    <cellStyle name="Normal 5 3 43" xfId="7672"/>
    <cellStyle name="Normal 5 3 44" xfId="7673"/>
    <cellStyle name="Normal 5 3 45" xfId="7674"/>
    <cellStyle name="Normal 5 3 46" xfId="7675"/>
    <cellStyle name="Normal 5 3 47" xfId="7676"/>
    <cellStyle name="Normal 5 3 48" xfId="7677"/>
    <cellStyle name="Normal 5 3 49" xfId="7678"/>
    <cellStyle name="Normal 5 3 5" xfId="7679"/>
    <cellStyle name="Normal 5 3 6" xfId="7680"/>
    <cellStyle name="Normal 5 3 7" xfId="7681"/>
    <cellStyle name="Normal 5 3 8" xfId="7682"/>
    <cellStyle name="Normal 5 3 9" xfId="7683"/>
    <cellStyle name="Normal 5 4" xfId="4022"/>
    <cellStyle name="Normal 5 4 10" xfId="7684"/>
    <cellStyle name="Normal 5 4 11" xfId="7685"/>
    <cellStyle name="Normal 5 4 12" xfId="7686"/>
    <cellStyle name="Normal 5 4 13" xfId="7687"/>
    <cellStyle name="Normal 5 4 14" xfId="7688"/>
    <cellStyle name="Normal 5 4 15" xfId="7689"/>
    <cellStyle name="Normal 5 4 16" xfId="7690"/>
    <cellStyle name="Normal 5 4 17" xfId="7691"/>
    <cellStyle name="Normal 5 4 18" xfId="7692"/>
    <cellStyle name="Normal 5 4 19" xfId="7693"/>
    <cellStyle name="Normal 5 4 2" xfId="7694"/>
    <cellStyle name="Normal 5 4 20" xfId="7695"/>
    <cellStyle name="Normal 5 4 21" xfId="7696"/>
    <cellStyle name="Normal 5 4 3" xfId="7697"/>
    <cellStyle name="Normal 5 4 4" xfId="7698"/>
    <cellStyle name="Normal 5 4 5" xfId="7699"/>
    <cellStyle name="Normal 5 4 6" xfId="7700"/>
    <cellStyle name="Normal 5 4 7" xfId="7701"/>
    <cellStyle name="Normal 5 4 8" xfId="7702"/>
    <cellStyle name="Normal 5 4 9" xfId="7703"/>
    <cellStyle name="Normal 5 5" xfId="4023"/>
    <cellStyle name="Normal 5 5 10" xfId="7704"/>
    <cellStyle name="Normal 5 5 11" xfId="7705"/>
    <cellStyle name="Normal 5 5 12" xfId="7706"/>
    <cellStyle name="Normal 5 5 13" xfId="7707"/>
    <cellStyle name="Normal 5 5 14" xfId="7708"/>
    <cellStyle name="Normal 5 5 15" xfId="7709"/>
    <cellStyle name="Normal 5 5 16" xfId="7710"/>
    <cellStyle name="Normal 5 5 17" xfId="7711"/>
    <cellStyle name="Normal 5 5 18" xfId="7712"/>
    <cellStyle name="Normal 5 5 19" xfId="7713"/>
    <cellStyle name="Normal 5 5 2" xfId="7714"/>
    <cellStyle name="Normal 5 5 20" xfId="7715"/>
    <cellStyle name="Normal 5 5 21" xfId="7716"/>
    <cellStyle name="Normal 5 5 3" xfId="7717"/>
    <cellStyle name="Normal 5 5 4" xfId="7718"/>
    <cellStyle name="Normal 5 5 5" xfId="7719"/>
    <cellStyle name="Normal 5 5 6" xfId="7720"/>
    <cellStyle name="Normal 5 5 7" xfId="7721"/>
    <cellStyle name="Normal 5 5 8" xfId="7722"/>
    <cellStyle name="Normal 5 5 9" xfId="7723"/>
    <cellStyle name="Normal 5 6" xfId="4024"/>
    <cellStyle name="Normal 5 6 10" xfId="7724"/>
    <cellStyle name="Normal 5 6 11" xfId="7725"/>
    <cellStyle name="Normal 5 6 12" xfId="7726"/>
    <cellStyle name="Normal 5 6 13" xfId="7727"/>
    <cellStyle name="Normal 5 6 14" xfId="7728"/>
    <cellStyle name="Normal 5 6 15" xfId="7729"/>
    <cellStyle name="Normal 5 6 16" xfId="7730"/>
    <cellStyle name="Normal 5 6 17" xfId="7731"/>
    <cellStyle name="Normal 5 6 18" xfId="7732"/>
    <cellStyle name="Normal 5 6 19" xfId="7733"/>
    <cellStyle name="Normal 5 6 2" xfId="7734"/>
    <cellStyle name="Normal 5 6 20" xfId="7735"/>
    <cellStyle name="Normal 5 6 21" xfId="7736"/>
    <cellStyle name="Normal 5 6 3" xfId="7737"/>
    <cellStyle name="Normal 5 6 4" xfId="7738"/>
    <cellStyle name="Normal 5 6 5" xfId="7739"/>
    <cellStyle name="Normal 5 6 6" xfId="7740"/>
    <cellStyle name="Normal 5 6 7" xfId="7741"/>
    <cellStyle name="Normal 5 6 8" xfId="7742"/>
    <cellStyle name="Normal 5 6 9" xfId="7743"/>
    <cellStyle name="Normal 5 7" xfId="4025"/>
    <cellStyle name="Normal 5 7 10" xfId="7744"/>
    <cellStyle name="Normal 5 7 11" xfId="7745"/>
    <cellStyle name="Normal 5 7 12" xfId="7746"/>
    <cellStyle name="Normal 5 7 13" xfId="7747"/>
    <cellStyle name="Normal 5 7 14" xfId="7748"/>
    <cellStyle name="Normal 5 7 15" xfId="7749"/>
    <cellStyle name="Normal 5 7 16" xfId="7750"/>
    <cellStyle name="Normal 5 7 17" xfId="7751"/>
    <cellStyle name="Normal 5 7 18" xfId="7752"/>
    <cellStyle name="Normal 5 7 19" xfId="7753"/>
    <cellStyle name="Normal 5 7 2" xfId="7754"/>
    <cellStyle name="Normal 5 7 20" xfId="7755"/>
    <cellStyle name="Normal 5 7 21" xfId="7756"/>
    <cellStyle name="Normal 5 7 3" xfId="7757"/>
    <cellStyle name="Normal 5 7 4" xfId="7758"/>
    <cellStyle name="Normal 5 7 5" xfId="7759"/>
    <cellStyle name="Normal 5 7 6" xfId="7760"/>
    <cellStyle name="Normal 5 7 7" xfId="7761"/>
    <cellStyle name="Normal 5 7 8" xfId="7762"/>
    <cellStyle name="Normal 5 7 9" xfId="7763"/>
    <cellStyle name="Normal 5 8" xfId="4026"/>
    <cellStyle name="Normal 5 8 10" xfId="7764"/>
    <cellStyle name="Normal 5 8 11" xfId="7765"/>
    <cellStyle name="Normal 5 8 12" xfId="7766"/>
    <cellStyle name="Normal 5 8 13" xfId="7767"/>
    <cellStyle name="Normal 5 8 14" xfId="7768"/>
    <cellStyle name="Normal 5 8 15" xfId="7769"/>
    <cellStyle name="Normal 5 8 16" xfId="7770"/>
    <cellStyle name="Normal 5 8 17" xfId="7771"/>
    <cellStyle name="Normal 5 8 18" xfId="7772"/>
    <cellStyle name="Normal 5 8 19" xfId="7773"/>
    <cellStyle name="Normal 5 8 2" xfId="7774"/>
    <cellStyle name="Normal 5 8 20" xfId="7775"/>
    <cellStyle name="Normal 5 8 21" xfId="7776"/>
    <cellStyle name="Normal 5 8 3" xfId="7777"/>
    <cellStyle name="Normal 5 8 4" xfId="7778"/>
    <cellStyle name="Normal 5 8 5" xfId="7779"/>
    <cellStyle name="Normal 5 8 6" xfId="7780"/>
    <cellStyle name="Normal 5 8 7" xfId="7781"/>
    <cellStyle name="Normal 5 8 8" xfId="7782"/>
    <cellStyle name="Normal 5 8 9" xfId="7783"/>
    <cellStyle name="Normal 5 9" xfId="4027"/>
    <cellStyle name="Normal 5 9 10" xfId="7784"/>
    <cellStyle name="Normal 5 9 11" xfId="7785"/>
    <cellStyle name="Normal 5 9 12" xfId="7786"/>
    <cellStyle name="Normal 5 9 13" xfId="7787"/>
    <cellStyle name="Normal 5 9 14" xfId="7788"/>
    <cellStyle name="Normal 5 9 15" xfId="7789"/>
    <cellStyle name="Normal 5 9 16" xfId="7790"/>
    <cellStyle name="Normal 5 9 17" xfId="7791"/>
    <cellStyle name="Normal 5 9 18" xfId="7792"/>
    <cellStyle name="Normal 5 9 19" xfId="7793"/>
    <cellStyle name="Normal 5 9 2" xfId="7794"/>
    <cellStyle name="Normal 5 9 20" xfId="7795"/>
    <cellStyle name="Normal 5 9 21" xfId="7796"/>
    <cellStyle name="Normal 5 9 3" xfId="7797"/>
    <cellStyle name="Normal 5 9 4" xfId="7798"/>
    <cellStyle name="Normal 5 9 5" xfId="7799"/>
    <cellStyle name="Normal 5 9 6" xfId="7800"/>
    <cellStyle name="Normal 5 9 7" xfId="7801"/>
    <cellStyle name="Normal 5 9 8" xfId="7802"/>
    <cellStyle name="Normal 5 9 9" xfId="7803"/>
    <cellStyle name="Normal 5_Copy of MYTUnit_3-5(1)" xfId="4028"/>
    <cellStyle name="Normal 50" xfId="4029"/>
    <cellStyle name="Normal 50 2" xfId="7804"/>
    <cellStyle name="Normal 51" xfId="4030"/>
    <cellStyle name="Normal 51 2" xfId="7805"/>
    <cellStyle name="Normal 52" xfId="4031"/>
    <cellStyle name="Normal 52 2" xfId="4032"/>
    <cellStyle name="Normal 52 2 2" xfId="7806"/>
    <cellStyle name="Normal 52 3" xfId="7807"/>
    <cellStyle name="Normal 53" xfId="4033"/>
    <cellStyle name="Normal 53 2" xfId="7808"/>
    <cellStyle name="Normal 54" xfId="4034"/>
    <cellStyle name="Normal 54 2" xfId="7809"/>
    <cellStyle name="Normal 55" xfId="4035"/>
    <cellStyle name="Normal 55 2" xfId="7810"/>
    <cellStyle name="Normal 56" xfId="4036"/>
    <cellStyle name="Normal 57" xfId="4037"/>
    <cellStyle name="Normal 58" xfId="4038"/>
    <cellStyle name="Normal 58 2" xfId="7811"/>
    <cellStyle name="Normal 59" xfId="7812"/>
    <cellStyle name="Normal 6" xfId="43"/>
    <cellStyle name="Normal 6 10" xfId="4039"/>
    <cellStyle name="Normal 6 11" xfId="4040"/>
    <cellStyle name="Normal 6 12" xfId="4041"/>
    <cellStyle name="Normal 6 13" xfId="4042"/>
    <cellStyle name="Normal 6 14" xfId="4043"/>
    <cellStyle name="Normal 6 15" xfId="4044"/>
    <cellStyle name="Normal 6 16" xfId="4045"/>
    <cellStyle name="Normal 6 17" xfId="4046"/>
    <cellStyle name="Normal 6 18" xfId="4047"/>
    <cellStyle name="Normal 6 19" xfId="4048"/>
    <cellStyle name="Normal 6 2" xfId="4049"/>
    <cellStyle name="Normal 6 2 10" xfId="7813"/>
    <cellStyle name="Normal 6 2 11" xfId="7814"/>
    <cellStyle name="Normal 6 2 12" xfId="7815"/>
    <cellStyle name="Normal 6 2 13" xfId="7816"/>
    <cellStyle name="Normal 6 2 14" xfId="7817"/>
    <cellStyle name="Normal 6 2 15" xfId="7818"/>
    <cellStyle name="Normal 6 2 16" xfId="7819"/>
    <cellStyle name="Normal 6 2 17" xfId="7820"/>
    <cellStyle name="Normal 6 2 18" xfId="7821"/>
    <cellStyle name="Normal 6 2 19" xfId="7822"/>
    <cellStyle name="Normal 6 2 2" xfId="7823"/>
    <cellStyle name="Normal 6 2 20" xfId="7824"/>
    <cellStyle name="Normal 6 2 21" xfId="7825"/>
    <cellStyle name="Normal 6 2 22" xfId="7826"/>
    <cellStyle name="Normal 6 2 23" xfId="7827"/>
    <cellStyle name="Normal 6 2 24" xfId="7828"/>
    <cellStyle name="Normal 6 2 25" xfId="7829"/>
    <cellStyle name="Normal 6 2 26" xfId="7830"/>
    <cellStyle name="Normal 6 2 27" xfId="7831"/>
    <cellStyle name="Normal 6 2 28" xfId="7832"/>
    <cellStyle name="Normal 6 2 29" xfId="7833"/>
    <cellStyle name="Normal 6 2 3" xfId="7834"/>
    <cellStyle name="Normal 6 2 30" xfId="7835"/>
    <cellStyle name="Normal 6 2 31" xfId="7836"/>
    <cellStyle name="Normal 6 2 32" xfId="7837"/>
    <cellStyle name="Normal 6 2 33" xfId="7838"/>
    <cellStyle name="Normal 6 2 34" xfId="7839"/>
    <cellStyle name="Normal 6 2 35" xfId="7840"/>
    <cellStyle name="Normal 6 2 36" xfId="7841"/>
    <cellStyle name="Normal 6 2 37" xfId="7842"/>
    <cellStyle name="Normal 6 2 38" xfId="7843"/>
    <cellStyle name="Normal 6 2 39" xfId="7844"/>
    <cellStyle name="Normal 6 2 4" xfId="7845"/>
    <cellStyle name="Normal 6 2 40" xfId="7846"/>
    <cellStyle name="Normal 6 2 41" xfId="7847"/>
    <cellStyle name="Normal 6 2 42" xfId="7848"/>
    <cellStyle name="Normal 6 2 43" xfId="7849"/>
    <cellStyle name="Normal 6 2 44" xfId="7850"/>
    <cellStyle name="Normal 6 2 45" xfId="7851"/>
    <cellStyle name="Normal 6 2 46" xfId="7852"/>
    <cellStyle name="Normal 6 2 47" xfId="7853"/>
    <cellStyle name="Normal 6 2 48" xfId="7854"/>
    <cellStyle name="Normal 6 2 49" xfId="7855"/>
    <cellStyle name="Normal 6 2 5" xfId="7856"/>
    <cellStyle name="Normal 6 2 6" xfId="7857"/>
    <cellStyle name="Normal 6 2 7" xfId="7858"/>
    <cellStyle name="Normal 6 2 8" xfId="7859"/>
    <cellStyle name="Normal 6 2 9" xfId="7860"/>
    <cellStyle name="Normal 6 20" xfId="4050"/>
    <cellStyle name="Normal 6 21" xfId="4051"/>
    <cellStyle name="Normal 6 22" xfId="4052"/>
    <cellStyle name="Normal 6 23" xfId="4053"/>
    <cellStyle name="Normal 6 24" xfId="4054"/>
    <cellStyle name="Normal 6 3" xfId="4055"/>
    <cellStyle name="Normal 6 3 10" xfId="7861"/>
    <cellStyle name="Normal 6 3 11" xfId="7862"/>
    <cellStyle name="Normal 6 3 12" xfId="7863"/>
    <cellStyle name="Normal 6 3 13" xfId="7864"/>
    <cellStyle name="Normal 6 3 14" xfId="7865"/>
    <cellStyle name="Normal 6 3 15" xfId="7866"/>
    <cellStyle name="Normal 6 3 16" xfId="7867"/>
    <cellStyle name="Normal 6 3 17" xfId="7868"/>
    <cellStyle name="Normal 6 3 18" xfId="7869"/>
    <cellStyle name="Normal 6 3 19" xfId="7870"/>
    <cellStyle name="Normal 6 3 2" xfId="4056"/>
    <cellStyle name="Normal 6 3 20" xfId="7871"/>
    <cellStyle name="Normal 6 3 21" xfId="7872"/>
    <cellStyle name="Normal 6 3 22" xfId="7873"/>
    <cellStyle name="Normal 6 3 23" xfId="7874"/>
    <cellStyle name="Normal 6 3 24" xfId="7875"/>
    <cellStyle name="Normal 6 3 25" xfId="7876"/>
    <cellStyle name="Normal 6 3 26" xfId="7877"/>
    <cellStyle name="Normal 6 3 27" xfId="7878"/>
    <cellStyle name="Normal 6 3 28" xfId="7879"/>
    <cellStyle name="Normal 6 3 29" xfId="7880"/>
    <cellStyle name="Normal 6 3 3" xfId="7881"/>
    <cellStyle name="Normal 6 3 30" xfId="7882"/>
    <cellStyle name="Normal 6 3 31" xfId="7883"/>
    <cellStyle name="Normal 6 3 32" xfId="7884"/>
    <cellStyle name="Normal 6 3 33" xfId="7885"/>
    <cellStyle name="Normal 6 3 34" xfId="7886"/>
    <cellStyle name="Normal 6 3 35" xfId="7887"/>
    <cellStyle name="Normal 6 3 36" xfId="7888"/>
    <cellStyle name="Normal 6 3 37" xfId="7889"/>
    <cellStyle name="Normal 6 3 38" xfId="7890"/>
    <cellStyle name="Normal 6 3 39" xfId="7891"/>
    <cellStyle name="Normal 6 3 4" xfId="7892"/>
    <cellStyle name="Normal 6 3 40" xfId="7893"/>
    <cellStyle name="Normal 6 3 41" xfId="7894"/>
    <cellStyle name="Normal 6 3 42" xfId="7895"/>
    <cellStyle name="Normal 6 3 43" xfId="7896"/>
    <cellStyle name="Normal 6 3 44" xfId="7897"/>
    <cellStyle name="Normal 6 3 45" xfId="7898"/>
    <cellStyle name="Normal 6 3 46" xfId="7899"/>
    <cellStyle name="Normal 6 3 47" xfId="7900"/>
    <cellStyle name="Normal 6 3 48" xfId="7901"/>
    <cellStyle name="Normal 6 3 49" xfId="7902"/>
    <cellStyle name="Normal 6 3 5" xfId="7903"/>
    <cellStyle name="Normal 6 3 6" xfId="7904"/>
    <cellStyle name="Normal 6 3 7" xfId="7905"/>
    <cellStyle name="Normal 6 3 8" xfId="7906"/>
    <cellStyle name="Normal 6 3 9" xfId="7907"/>
    <cellStyle name="Normal 6 4" xfId="4057"/>
    <cellStyle name="Normal 6 5" xfId="4058"/>
    <cellStyle name="Normal 6 6" xfId="4059"/>
    <cellStyle name="Normal 6 7" xfId="4060"/>
    <cellStyle name="Normal 6 8" xfId="4061"/>
    <cellStyle name="Normal 6 9" xfId="4062"/>
    <cellStyle name="Normal 6_BTPS-Revised MYT-11-12-27032011" xfId="4063"/>
    <cellStyle name="Normal 60" xfId="9475"/>
    <cellStyle name="Normal 65" xfId="4064"/>
    <cellStyle name="Normal 7" xfId="44"/>
    <cellStyle name="Normal 7 10" xfId="4065"/>
    <cellStyle name="Normal 7 11" xfId="4066"/>
    <cellStyle name="Normal 7 12" xfId="4067"/>
    <cellStyle name="Normal 7 13" xfId="4068"/>
    <cellStyle name="Normal 7 14" xfId="4069"/>
    <cellStyle name="Normal 7 15" xfId="4070"/>
    <cellStyle name="Normal 7 16" xfId="4071"/>
    <cellStyle name="Normal 7 17" xfId="4072"/>
    <cellStyle name="Normal 7 18" xfId="4073"/>
    <cellStyle name="Normal 7 19" xfId="4074"/>
    <cellStyle name="Normal 7 2" xfId="4075"/>
    <cellStyle name="Normal 7 2 10" xfId="7908"/>
    <cellStyle name="Normal 7 2 11" xfId="7909"/>
    <cellStyle name="Normal 7 2 12" xfId="7910"/>
    <cellStyle name="Normal 7 2 13" xfId="7911"/>
    <cellStyle name="Normal 7 2 14" xfId="7912"/>
    <cellStyle name="Normal 7 2 15" xfId="7913"/>
    <cellStyle name="Normal 7 2 16" xfId="7914"/>
    <cellStyle name="Normal 7 2 17" xfId="7915"/>
    <cellStyle name="Normal 7 2 18" xfId="7916"/>
    <cellStyle name="Normal 7 2 19" xfId="7917"/>
    <cellStyle name="Normal 7 2 2" xfId="7918"/>
    <cellStyle name="Normal 7 2 20" xfId="7919"/>
    <cellStyle name="Normal 7 2 21" xfId="7920"/>
    <cellStyle name="Normal 7 2 22" xfId="7921"/>
    <cellStyle name="Normal 7 2 23" xfId="7922"/>
    <cellStyle name="Normal 7 2 24" xfId="7923"/>
    <cellStyle name="Normal 7 2 25" xfId="7924"/>
    <cellStyle name="Normal 7 2 26" xfId="7925"/>
    <cellStyle name="Normal 7 2 27" xfId="7926"/>
    <cellStyle name="Normal 7 2 28" xfId="7927"/>
    <cellStyle name="Normal 7 2 29" xfId="7928"/>
    <cellStyle name="Normal 7 2 3" xfId="7929"/>
    <cellStyle name="Normal 7 2 30" xfId="7930"/>
    <cellStyle name="Normal 7 2 31" xfId="7931"/>
    <cellStyle name="Normal 7 2 32" xfId="7932"/>
    <cellStyle name="Normal 7 2 33" xfId="7933"/>
    <cellStyle name="Normal 7 2 34" xfId="7934"/>
    <cellStyle name="Normal 7 2 35" xfId="7935"/>
    <cellStyle name="Normal 7 2 36" xfId="7936"/>
    <cellStyle name="Normal 7 2 37" xfId="7937"/>
    <cellStyle name="Normal 7 2 38" xfId="7938"/>
    <cellStyle name="Normal 7 2 39" xfId="7939"/>
    <cellStyle name="Normal 7 2 4" xfId="7940"/>
    <cellStyle name="Normal 7 2 40" xfId="7941"/>
    <cellStyle name="Normal 7 2 41" xfId="7942"/>
    <cellStyle name="Normal 7 2 42" xfId="7943"/>
    <cellStyle name="Normal 7 2 43" xfId="7944"/>
    <cellStyle name="Normal 7 2 44" xfId="7945"/>
    <cellStyle name="Normal 7 2 45" xfId="7946"/>
    <cellStyle name="Normal 7 2 46" xfId="7947"/>
    <cellStyle name="Normal 7 2 47" xfId="7948"/>
    <cellStyle name="Normal 7 2 48" xfId="7949"/>
    <cellStyle name="Normal 7 2 49" xfId="7950"/>
    <cellStyle name="Normal 7 2 5" xfId="7951"/>
    <cellStyle name="Normal 7 2 6" xfId="7952"/>
    <cellStyle name="Normal 7 2 7" xfId="7953"/>
    <cellStyle name="Normal 7 2 8" xfId="7954"/>
    <cellStyle name="Normal 7 2 9" xfId="7955"/>
    <cellStyle name="Normal 7 20" xfId="4076"/>
    <cellStyle name="Normal 7 21" xfId="4077"/>
    <cellStyle name="Normal 7 22" xfId="4078"/>
    <cellStyle name="Normal 7 23" xfId="4079"/>
    <cellStyle name="Normal 7 24" xfId="4080"/>
    <cellStyle name="Normal 7 3" xfId="4081"/>
    <cellStyle name="Normal 7 3 10" xfId="7956"/>
    <cellStyle name="Normal 7 3 11" xfId="7957"/>
    <cellStyle name="Normal 7 3 12" xfId="7958"/>
    <cellStyle name="Normal 7 3 13" xfId="7959"/>
    <cellStyle name="Normal 7 3 14" xfId="7960"/>
    <cellStyle name="Normal 7 3 15" xfId="7961"/>
    <cellStyle name="Normal 7 3 16" xfId="7962"/>
    <cellStyle name="Normal 7 3 17" xfId="7963"/>
    <cellStyle name="Normal 7 3 18" xfId="7964"/>
    <cellStyle name="Normal 7 3 19" xfId="7965"/>
    <cellStyle name="Normal 7 3 2" xfId="7966"/>
    <cellStyle name="Normal 7 3 20" xfId="7967"/>
    <cellStyle name="Normal 7 3 21" xfId="7968"/>
    <cellStyle name="Normal 7 3 22" xfId="7969"/>
    <cellStyle name="Normal 7 3 23" xfId="7970"/>
    <cellStyle name="Normal 7 3 24" xfId="7971"/>
    <cellStyle name="Normal 7 3 25" xfId="7972"/>
    <cellStyle name="Normal 7 3 26" xfId="7973"/>
    <cellStyle name="Normal 7 3 27" xfId="7974"/>
    <cellStyle name="Normal 7 3 28" xfId="7975"/>
    <cellStyle name="Normal 7 3 29" xfId="7976"/>
    <cellStyle name="Normal 7 3 3" xfId="7977"/>
    <cellStyle name="Normal 7 3 30" xfId="7978"/>
    <cellStyle name="Normal 7 3 31" xfId="7979"/>
    <cellStyle name="Normal 7 3 32" xfId="7980"/>
    <cellStyle name="Normal 7 3 33" xfId="7981"/>
    <cellStyle name="Normal 7 3 34" xfId="7982"/>
    <cellStyle name="Normal 7 3 35" xfId="7983"/>
    <cellStyle name="Normal 7 3 36" xfId="7984"/>
    <cellStyle name="Normal 7 3 37" xfId="7985"/>
    <cellStyle name="Normal 7 3 38" xfId="7986"/>
    <cellStyle name="Normal 7 3 39" xfId="7987"/>
    <cellStyle name="Normal 7 3 4" xfId="7988"/>
    <cellStyle name="Normal 7 3 40" xfId="7989"/>
    <cellStyle name="Normal 7 3 41" xfId="7990"/>
    <cellStyle name="Normal 7 3 42" xfId="7991"/>
    <cellStyle name="Normal 7 3 43" xfId="7992"/>
    <cellStyle name="Normal 7 3 44" xfId="7993"/>
    <cellStyle name="Normal 7 3 45" xfId="7994"/>
    <cellStyle name="Normal 7 3 46" xfId="7995"/>
    <cellStyle name="Normal 7 3 47" xfId="7996"/>
    <cellStyle name="Normal 7 3 48" xfId="7997"/>
    <cellStyle name="Normal 7 3 49" xfId="7998"/>
    <cellStyle name="Normal 7 3 5" xfId="7999"/>
    <cellStyle name="Normal 7 3 6" xfId="8000"/>
    <cellStyle name="Normal 7 3 7" xfId="8001"/>
    <cellStyle name="Normal 7 3 8" xfId="8002"/>
    <cellStyle name="Normal 7 3 9" xfId="8003"/>
    <cellStyle name="Normal 7 4" xfId="4082"/>
    <cellStyle name="Normal 7 5" xfId="4083"/>
    <cellStyle name="Normal 7 6" xfId="4084"/>
    <cellStyle name="Normal 7 7" xfId="4085"/>
    <cellStyle name="Normal 7 8" xfId="4086"/>
    <cellStyle name="Normal 7 9" xfId="4087"/>
    <cellStyle name="Normal 75" xfId="4088"/>
    <cellStyle name="Normal 75 2" xfId="8004"/>
    <cellStyle name="Normal 8" xfId="57"/>
    <cellStyle name="Normal 8 10" xfId="4089"/>
    <cellStyle name="Normal 8 11" xfId="4090"/>
    <cellStyle name="Normal 8 12" xfId="4091"/>
    <cellStyle name="Normal 8 13" xfId="4092"/>
    <cellStyle name="Normal 8 14" xfId="4093"/>
    <cellStyle name="Normal 8 15" xfId="4094"/>
    <cellStyle name="Normal 8 16" xfId="4095"/>
    <cellStyle name="Normal 8 17" xfId="4096"/>
    <cellStyle name="Normal 8 18" xfId="4097"/>
    <cellStyle name="Normal 8 19" xfId="4098"/>
    <cellStyle name="Normal 8 2" xfId="4099"/>
    <cellStyle name="Normal 8 2 10" xfId="8005"/>
    <cellStyle name="Normal 8 2 11" xfId="8006"/>
    <cellStyle name="Normal 8 2 12" xfId="8007"/>
    <cellStyle name="Normal 8 2 13" xfId="8008"/>
    <cellStyle name="Normal 8 2 14" xfId="8009"/>
    <cellStyle name="Normal 8 2 15" xfId="8010"/>
    <cellStyle name="Normal 8 2 16" xfId="8011"/>
    <cellStyle name="Normal 8 2 17" xfId="8012"/>
    <cellStyle name="Normal 8 2 18" xfId="8013"/>
    <cellStyle name="Normal 8 2 19" xfId="8014"/>
    <cellStyle name="Normal 8 2 2" xfId="4100"/>
    <cellStyle name="Normal 8 2 20" xfId="8015"/>
    <cellStyle name="Normal 8 2 21" xfId="8016"/>
    <cellStyle name="Normal 8 2 22" xfId="8017"/>
    <cellStyle name="Normal 8 2 23" xfId="8018"/>
    <cellStyle name="Normal 8 2 24" xfId="8019"/>
    <cellStyle name="Normal 8 2 25" xfId="8020"/>
    <cellStyle name="Normal 8 2 26" xfId="8021"/>
    <cellStyle name="Normal 8 2 27" xfId="8022"/>
    <cellStyle name="Normal 8 2 28" xfId="8023"/>
    <cellStyle name="Normal 8 2 29" xfId="8024"/>
    <cellStyle name="Normal 8 2 3" xfId="8025"/>
    <cellStyle name="Normal 8 2 30" xfId="8026"/>
    <cellStyle name="Normal 8 2 31" xfId="8027"/>
    <cellStyle name="Normal 8 2 32" xfId="8028"/>
    <cellStyle name="Normal 8 2 33" xfId="8029"/>
    <cellStyle name="Normal 8 2 34" xfId="8030"/>
    <cellStyle name="Normal 8 2 35" xfId="8031"/>
    <cellStyle name="Normal 8 2 36" xfId="8032"/>
    <cellStyle name="Normal 8 2 37" xfId="8033"/>
    <cellStyle name="Normal 8 2 38" xfId="8034"/>
    <cellStyle name="Normal 8 2 39" xfId="8035"/>
    <cellStyle name="Normal 8 2 4" xfId="8036"/>
    <cellStyle name="Normal 8 2 40" xfId="8037"/>
    <cellStyle name="Normal 8 2 41" xfId="8038"/>
    <cellStyle name="Normal 8 2 42" xfId="8039"/>
    <cellStyle name="Normal 8 2 43" xfId="8040"/>
    <cellStyle name="Normal 8 2 44" xfId="8041"/>
    <cellStyle name="Normal 8 2 45" xfId="8042"/>
    <cellStyle name="Normal 8 2 46" xfId="8043"/>
    <cellStyle name="Normal 8 2 47" xfId="8044"/>
    <cellStyle name="Normal 8 2 48" xfId="8045"/>
    <cellStyle name="Normal 8 2 49" xfId="8046"/>
    <cellStyle name="Normal 8 2 5" xfId="8047"/>
    <cellStyle name="Normal 8 2 6" xfId="8048"/>
    <cellStyle name="Normal 8 2 7" xfId="8049"/>
    <cellStyle name="Normal 8 2 8" xfId="8050"/>
    <cellStyle name="Normal 8 2 9" xfId="8051"/>
    <cellStyle name="Normal 8 20" xfId="4101"/>
    <cellStyle name="Normal 8 21" xfId="4102"/>
    <cellStyle name="Normal 8 22" xfId="4103"/>
    <cellStyle name="Normal 8 23" xfId="4104"/>
    <cellStyle name="Normal 8 24" xfId="4105"/>
    <cellStyle name="Normal 8 3" xfId="4106"/>
    <cellStyle name="Normal 8 3 10" xfId="8052"/>
    <cellStyle name="Normal 8 3 11" xfId="8053"/>
    <cellStyle name="Normal 8 3 12" xfId="8054"/>
    <cellStyle name="Normal 8 3 13" xfId="8055"/>
    <cellStyle name="Normal 8 3 14" xfId="8056"/>
    <cellStyle name="Normal 8 3 15" xfId="8057"/>
    <cellStyle name="Normal 8 3 16" xfId="8058"/>
    <cellStyle name="Normal 8 3 17" xfId="8059"/>
    <cellStyle name="Normal 8 3 18" xfId="8060"/>
    <cellStyle name="Normal 8 3 19" xfId="8061"/>
    <cellStyle name="Normal 8 3 2" xfId="8062"/>
    <cellStyle name="Normal 8 3 20" xfId="8063"/>
    <cellStyle name="Normal 8 3 21" xfId="8064"/>
    <cellStyle name="Normal 8 3 22" xfId="8065"/>
    <cellStyle name="Normal 8 3 23" xfId="8066"/>
    <cellStyle name="Normal 8 3 24" xfId="8067"/>
    <cellStyle name="Normal 8 3 25" xfId="8068"/>
    <cellStyle name="Normal 8 3 26" xfId="8069"/>
    <cellStyle name="Normal 8 3 27" xfId="8070"/>
    <cellStyle name="Normal 8 3 28" xfId="8071"/>
    <cellStyle name="Normal 8 3 29" xfId="8072"/>
    <cellStyle name="Normal 8 3 3" xfId="8073"/>
    <cellStyle name="Normal 8 3 30" xfId="8074"/>
    <cellStyle name="Normal 8 3 31" xfId="8075"/>
    <cellStyle name="Normal 8 3 32" xfId="8076"/>
    <cellStyle name="Normal 8 3 33" xfId="8077"/>
    <cellStyle name="Normal 8 3 34" xfId="8078"/>
    <cellStyle name="Normal 8 3 35" xfId="8079"/>
    <cellStyle name="Normal 8 3 36" xfId="8080"/>
    <cellStyle name="Normal 8 3 37" xfId="8081"/>
    <cellStyle name="Normal 8 3 38" xfId="8082"/>
    <cellStyle name="Normal 8 3 39" xfId="8083"/>
    <cellStyle name="Normal 8 3 4" xfId="8084"/>
    <cellStyle name="Normal 8 3 40" xfId="8085"/>
    <cellStyle name="Normal 8 3 41" xfId="8086"/>
    <cellStyle name="Normal 8 3 42" xfId="8087"/>
    <cellStyle name="Normal 8 3 43" xfId="8088"/>
    <cellStyle name="Normal 8 3 44" xfId="8089"/>
    <cellStyle name="Normal 8 3 45" xfId="8090"/>
    <cellStyle name="Normal 8 3 46" xfId="8091"/>
    <cellStyle name="Normal 8 3 47" xfId="8092"/>
    <cellStyle name="Normal 8 3 48" xfId="8093"/>
    <cellStyle name="Normal 8 3 49" xfId="8094"/>
    <cellStyle name="Normal 8 3 5" xfId="8095"/>
    <cellStyle name="Normal 8 3 6" xfId="8096"/>
    <cellStyle name="Normal 8 3 7" xfId="8097"/>
    <cellStyle name="Normal 8 3 8" xfId="8098"/>
    <cellStyle name="Normal 8 3 9" xfId="8099"/>
    <cellStyle name="Normal 8 4" xfId="4107"/>
    <cellStyle name="Normal 8 5" xfId="4108"/>
    <cellStyle name="Normal 8 6" xfId="4109"/>
    <cellStyle name="Normal 8 7" xfId="4110"/>
    <cellStyle name="Normal 8 8" xfId="4111"/>
    <cellStyle name="Normal 8 9" xfId="4112"/>
    <cellStyle name="Normal 81" xfId="4113"/>
    <cellStyle name="Normal 81 2" xfId="8100"/>
    <cellStyle name="Normal 9" xfId="58"/>
    <cellStyle name="Normal 9 2" xfId="4114"/>
    <cellStyle name="Normal 9 2 10" xfId="8101"/>
    <cellStyle name="Normal 9 2 11" xfId="8102"/>
    <cellStyle name="Normal 9 2 12" xfId="8103"/>
    <cellStyle name="Normal 9 2 13" xfId="8104"/>
    <cellStyle name="Normal 9 2 14" xfId="8105"/>
    <cellStyle name="Normal 9 2 15" xfId="8106"/>
    <cellStyle name="Normal 9 2 16" xfId="8107"/>
    <cellStyle name="Normal 9 2 17" xfId="8108"/>
    <cellStyle name="Normal 9 2 18" xfId="8109"/>
    <cellStyle name="Normal 9 2 19" xfId="8110"/>
    <cellStyle name="Normal 9 2 2" xfId="8111"/>
    <cellStyle name="Normal 9 2 20" xfId="8112"/>
    <cellStyle name="Normal 9 2 21" xfId="8113"/>
    <cellStyle name="Normal 9 2 22" xfId="8114"/>
    <cellStyle name="Normal 9 2 23" xfId="8115"/>
    <cellStyle name="Normal 9 2 24" xfId="8116"/>
    <cellStyle name="Normal 9 2 25" xfId="8117"/>
    <cellStyle name="Normal 9 2 26" xfId="8118"/>
    <cellStyle name="Normal 9 2 27" xfId="8119"/>
    <cellStyle name="Normal 9 2 28" xfId="8120"/>
    <cellStyle name="Normal 9 2 29" xfId="8121"/>
    <cellStyle name="Normal 9 2 3" xfId="8122"/>
    <cellStyle name="Normal 9 2 30" xfId="8123"/>
    <cellStyle name="Normal 9 2 31" xfId="8124"/>
    <cellStyle name="Normal 9 2 32" xfId="8125"/>
    <cellStyle name="Normal 9 2 33" xfId="8126"/>
    <cellStyle name="Normal 9 2 34" xfId="8127"/>
    <cellStyle name="Normal 9 2 35" xfId="8128"/>
    <cellStyle name="Normal 9 2 36" xfId="8129"/>
    <cellStyle name="Normal 9 2 37" xfId="8130"/>
    <cellStyle name="Normal 9 2 38" xfId="8131"/>
    <cellStyle name="Normal 9 2 39" xfId="8132"/>
    <cellStyle name="Normal 9 2 4" xfId="8133"/>
    <cellStyle name="Normal 9 2 40" xfId="8134"/>
    <cellStyle name="Normal 9 2 41" xfId="8135"/>
    <cellStyle name="Normal 9 2 42" xfId="8136"/>
    <cellStyle name="Normal 9 2 43" xfId="8137"/>
    <cellStyle name="Normal 9 2 44" xfId="8138"/>
    <cellStyle name="Normal 9 2 45" xfId="8139"/>
    <cellStyle name="Normal 9 2 46" xfId="8140"/>
    <cellStyle name="Normal 9 2 47" xfId="8141"/>
    <cellStyle name="Normal 9 2 48" xfId="8142"/>
    <cellStyle name="Normal 9 2 49" xfId="8143"/>
    <cellStyle name="Normal 9 2 5" xfId="8144"/>
    <cellStyle name="Normal 9 2 6" xfId="8145"/>
    <cellStyle name="Normal 9 2 7" xfId="8146"/>
    <cellStyle name="Normal 9 2 8" xfId="8147"/>
    <cellStyle name="Normal 9 2 9" xfId="8148"/>
    <cellStyle name="Normal 9 3" xfId="8149"/>
    <cellStyle name="Normal 9 3 10" xfId="8150"/>
    <cellStyle name="Normal 9 3 11" xfId="8151"/>
    <cellStyle name="Normal 9 3 12" xfId="8152"/>
    <cellStyle name="Normal 9 3 13" xfId="8153"/>
    <cellStyle name="Normal 9 3 14" xfId="8154"/>
    <cellStyle name="Normal 9 3 15" xfId="8155"/>
    <cellStyle name="Normal 9 3 16" xfId="8156"/>
    <cellStyle name="Normal 9 3 17" xfId="8157"/>
    <cellStyle name="Normal 9 3 18" xfId="8158"/>
    <cellStyle name="Normal 9 3 19" xfId="8159"/>
    <cellStyle name="Normal 9 3 2" xfId="8160"/>
    <cellStyle name="Normal 9 3 20" xfId="8161"/>
    <cellStyle name="Normal 9 3 21" xfId="8162"/>
    <cellStyle name="Normal 9 3 22" xfId="8163"/>
    <cellStyle name="Normal 9 3 23" xfId="8164"/>
    <cellStyle name="Normal 9 3 24" xfId="8165"/>
    <cellStyle name="Normal 9 3 25" xfId="8166"/>
    <cellStyle name="Normal 9 3 26" xfId="8167"/>
    <cellStyle name="Normal 9 3 27" xfId="8168"/>
    <cellStyle name="Normal 9 3 28" xfId="8169"/>
    <cellStyle name="Normal 9 3 29" xfId="8170"/>
    <cellStyle name="Normal 9 3 3" xfId="8171"/>
    <cellStyle name="Normal 9 3 30" xfId="8172"/>
    <cellStyle name="Normal 9 3 31" xfId="8173"/>
    <cellStyle name="Normal 9 3 32" xfId="8174"/>
    <cellStyle name="Normal 9 3 33" xfId="8175"/>
    <cellStyle name="Normal 9 3 34" xfId="8176"/>
    <cellStyle name="Normal 9 3 35" xfId="8177"/>
    <cellStyle name="Normal 9 3 36" xfId="8178"/>
    <cellStyle name="Normal 9 3 37" xfId="8179"/>
    <cellStyle name="Normal 9 3 38" xfId="8180"/>
    <cellStyle name="Normal 9 3 39" xfId="8181"/>
    <cellStyle name="Normal 9 3 4" xfId="8182"/>
    <cellStyle name="Normal 9 3 40" xfId="8183"/>
    <cellStyle name="Normal 9 3 41" xfId="8184"/>
    <cellStyle name="Normal 9 3 42" xfId="8185"/>
    <cellStyle name="Normal 9 3 43" xfId="8186"/>
    <cellStyle name="Normal 9 3 44" xfId="8187"/>
    <cellStyle name="Normal 9 3 45" xfId="8188"/>
    <cellStyle name="Normal 9 3 46" xfId="8189"/>
    <cellStyle name="Normal 9 3 47" xfId="8190"/>
    <cellStyle name="Normal 9 3 48" xfId="8191"/>
    <cellStyle name="Normal 9 3 49" xfId="8192"/>
    <cellStyle name="Normal 9 3 5" xfId="8193"/>
    <cellStyle name="Normal 9 3 6" xfId="8194"/>
    <cellStyle name="Normal 9 3 7" xfId="8195"/>
    <cellStyle name="Normal 9 3 8" xfId="8196"/>
    <cellStyle name="Normal 9 3 9" xfId="8197"/>
    <cellStyle name="Normal 9 4" xfId="8198"/>
    <cellStyle name="Normal 9 5" xfId="8199"/>
    <cellStyle name="Normal 9 6" xfId="8200"/>
    <cellStyle name="Normal_FORMATS 5 YEAR ALOKE" xfId="14"/>
    <cellStyle name="Normal_FORMATS 5 YEAR ALOKE 2" xfId="15"/>
    <cellStyle name="Normal_FORMATS 5 YEAR ALOKE 2 2" xfId="26"/>
    <cellStyle name="Normal_FORMATS 5 YEAR ALOKE 3" xfId="16"/>
    <cellStyle name="Normal_FORMATS 5 YEAR ALOKE 3 2" xfId="17"/>
    <cellStyle name="Normal_FORMATS 5 YEAR ALOKE 4" xfId="45"/>
    <cellStyle name="Normal_Sheet1" xfId="28"/>
    <cellStyle name="Normal2" xfId="4115"/>
    <cellStyle name="Normale_BILL" xfId="8201"/>
    <cellStyle name="NormalGB" xfId="4116"/>
    <cellStyle name="Note 10" xfId="4117"/>
    <cellStyle name="Note 10 2" xfId="8202"/>
    <cellStyle name="Note 11" xfId="4118"/>
    <cellStyle name="Note 11 2" xfId="8203"/>
    <cellStyle name="Note 12" xfId="4119"/>
    <cellStyle name="Note 12 2" xfId="8204"/>
    <cellStyle name="Note 13" xfId="4120"/>
    <cellStyle name="Note 13 2" xfId="8205"/>
    <cellStyle name="Note 14" xfId="4121"/>
    <cellStyle name="Note 14 2" xfId="8206"/>
    <cellStyle name="Note 15" xfId="4122"/>
    <cellStyle name="Note 15 2" xfId="4123"/>
    <cellStyle name="Note 16" xfId="4124"/>
    <cellStyle name="Note 16 2" xfId="4125"/>
    <cellStyle name="Note 2" xfId="4126"/>
    <cellStyle name="Note 2 10" xfId="4127"/>
    <cellStyle name="Note 2 10 2" xfId="4128"/>
    <cellStyle name="Note 2 11" xfId="4129"/>
    <cellStyle name="Note 2 2" xfId="4130"/>
    <cellStyle name="Note 2 2 2" xfId="4131"/>
    <cellStyle name="Note 2 2 2 2" xfId="4132"/>
    <cellStyle name="Note 2 2 2 2 2" xfId="8207"/>
    <cellStyle name="Note 2 2 2 3" xfId="8208"/>
    <cellStyle name="Note 2 2 3" xfId="8209"/>
    <cellStyle name="Note 2 3" xfId="4133"/>
    <cellStyle name="Note 2 3 2" xfId="4134"/>
    <cellStyle name="Note 2 3 2 2" xfId="8210"/>
    <cellStyle name="Note 2 3 3" xfId="8211"/>
    <cellStyle name="Note 2 4" xfId="4135"/>
    <cellStyle name="Note 2 4 2" xfId="8212"/>
    <cellStyle name="Note 2 5" xfId="4136"/>
    <cellStyle name="Note 2 5 2" xfId="4137"/>
    <cellStyle name="Note 2 6" xfId="4138"/>
    <cellStyle name="Note 2 6 2" xfId="4139"/>
    <cellStyle name="Note 2 7" xfId="4140"/>
    <cellStyle name="Note 2 7 2" xfId="4141"/>
    <cellStyle name="Note 2 8" xfId="4142"/>
    <cellStyle name="Note 2 8 2" xfId="4143"/>
    <cellStyle name="Note 2 9" xfId="4144"/>
    <cellStyle name="Note 2 9 2" xfId="4145"/>
    <cellStyle name="Note 3" xfId="4146"/>
    <cellStyle name="Note 3 2" xfId="4147"/>
    <cellStyle name="Note 3 2 2" xfId="4148"/>
    <cellStyle name="Note 3 2 2 2" xfId="8213"/>
    <cellStyle name="Note 3 2 3" xfId="8214"/>
    <cellStyle name="Note 3 3" xfId="4149"/>
    <cellStyle name="Note 3 3 2" xfId="4150"/>
    <cellStyle name="Note 3 3 2 2" xfId="8215"/>
    <cellStyle name="Note 3 3 3" xfId="8216"/>
    <cellStyle name="Note 3 4" xfId="4151"/>
    <cellStyle name="Note 3 4 2" xfId="8217"/>
    <cellStyle name="Note 3 5" xfId="4152"/>
    <cellStyle name="Note 4" xfId="4153"/>
    <cellStyle name="Note 4 2" xfId="4154"/>
    <cellStyle name="Note 4 2 2" xfId="8218"/>
    <cellStyle name="Note 4 3" xfId="8219"/>
    <cellStyle name="Note 5" xfId="4155"/>
    <cellStyle name="Note 5 2" xfId="4156"/>
    <cellStyle name="Note 5 2 2" xfId="8220"/>
    <cellStyle name="Note 5 3" xfId="8221"/>
    <cellStyle name="Note 6" xfId="4157"/>
    <cellStyle name="Note 6 2" xfId="4158"/>
    <cellStyle name="Note 6 2 2" xfId="8222"/>
    <cellStyle name="Note 6 3" xfId="8223"/>
    <cellStyle name="Note 7" xfId="4159"/>
    <cellStyle name="Note 7 2" xfId="4160"/>
    <cellStyle name="Note 7 2 2" xfId="8224"/>
    <cellStyle name="Note 7 3" xfId="8225"/>
    <cellStyle name="Note 8" xfId="4161"/>
    <cellStyle name="Note 8 2" xfId="4162"/>
    <cellStyle name="Note 8 2 2" xfId="8226"/>
    <cellStyle name="Note 8 3" xfId="8227"/>
    <cellStyle name="Note 9" xfId="4163"/>
    <cellStyle name="Note 9 2" xfId="4164"/>
    <cellStyle name="Note 9 2 2" xfId="8228"/>
    <cellStyle name="Note 9 3" xfId="8229"/>
    <cellStyle name="number" xfId="4165"/>
    <cellStyle name="Obsolete" xfId="4166"/>
    <cellStyle name="Œ…‹æØ‚è [0.00]_laroux" xfId="4167"/>
    <cellStyle name="Œ…‹æØ‚è_laroux" xfId="8230"/>
    <cellStyle name="omma [0]_Mktg Prog" xfId="8231"/>
    <cellStyle name="Option" xfId="8232"/>
    <cellStyle name="OptionHeading" xfId="8233"/>
    <cellStyle name="original cost" xfId="8234"/>
    <cellStyle name="ormal_Sheet1_1" xfId="8235"/>
    <cellStyle name="OtherSEEntry" xfId="8236"/>
    <cellStyle name="Output 2" xfId="4168"/>
    <cellStyle name="Output 2 2" xfId="4169"/>
    <cellStyle name="Output 2 2 2" xfId="4170"/>
    <cellStyle name="Output 2 3" xfId="4171"/>
    <cellStyle name="Output 2 3 2" xfId="4172"/>
    <cellStyle name="Output 2 4" xfId="4173"/>
    <cellStyle name="Output 3" xfId="4174"/>
    <cellStyle name="Output 3 2" xfId="4175"/>
    <cellStyle name="Output 4" xfId="8237"/>
    <cellStyle name="OverHead" xfId="8238"/>
    <cellStyle name="ParaBirimi [0]_RESULTS" xfId="8239"/>
    <cellStyle name="ParaBirimi_RESULTS" xfId="8240"/>
    <cellStyle name="Percen - Style2" xfId="4176"/>
    <cellStyle name="Percent" xfId="69" builtinId="5"/>
    <cellStyle name="Percent [0]" xfId="4177"/>
    <cellStyle name="Percent [00]" xfId="4178"/>
    <cellStyle name="Percent [2]" xfId="18"/>
    <cellStyle name="Percent [2] 10" xfId="8241"/>
    <cellStyle name="Percent [2] 11" xfId="8242"/>
    <cellStyle name="Percent [2] 12" xfId="8243"/>
    <cellStyle name="Percent [2] 13" xfId="8244"/>
    <cellStyle name="Percent [2] 14" xfId="8245"/>
    <cellStyle name="Percent [2] 15" xfId="8246"/>
    <cellStyle name="Percent [2] 16" xfId="8247"/>
    <cellStyle name="Percent [2] 17" xfId="8248"/>
    <cellStyle name="Percent [2] 18" xfId="8249"/>
    <cellStyle name="Percent [2] 19" xfId="8250"/>
    <cellStyle name="Percent [2] 2" xfId="4179"/>
    <cellStyle name="Percent [2] 20" xfId="8251"/>
    <cellStyle name="Percent [2] 21" xfId="8252"/>
    <cellStyle name="Percent [2] 22" xfId="8253"/>
    <cellStyle name="Percent [2] 23" xfId="8254"/>
    <cellStyle name="Percent [2] 24" xfId="8255"/>
    <cellStyle name="Percent [2] 25" xfId="8256"/>
    <cellStyle name="Percent [2] 26" xfId="8257"/>
    <cellStyle name="Percent [2] 27" xfId="8258"/>
    <cellStyle name="Percent [2] 28" xfId="8259"/>
    <cellStyle name="Percent [2] 29" xfId="8260"/>
    <cellStyle name="Percent [2] 3" xfId="4180"/>
    <cellStyle name="Percent [2] 30" xfId="8261"/>
    <cellStyle name="Percent [2] 31" xfId="8262"/>
    <cellStyle name="Percent [2] 32" xfId="8263"/>
    <cellStyle name="Percent [2] 33" xfId="8264"/>
    <cellStyle name="Percent [2] 34" xfId="8265"/>
    <cellStyle name="Percent [2] 35" xfId="8266"/>
    <cellStyle name="Percent [2] 36" xfId="8267"/>
    <cellStyle name="Percent [2] 37" xfId="8268"/>
    <cellStyle name="Percent [2] 38" xfId="8269"/>
    <cellStyle name="Percent [2] 39" xfId="8270"/>
    <cellStyle name="Percent [2] 4" xfId="4181"/>
    <cellStyle name="Percent [2] 40" xfId="8271"/>
    <cellStyle name="Percent [2] 41" xfId="8272"/>
    <cellStyle name="Percent [2] 42" xfId="8273"/>
    <cellStyle name="Percent [2] 43" xfId="8274"/>
    <cellStyle name="Percent [2] 44" xfId="8275"/>
    <cellStyle name="Percent [2] 45" xfId="8276"/>
    <cellStyle name="Percent [2] 46" xfId="8277"/>
    <cellStyle name="Percent [2] 47" xfId="8278"/>
    <cellStyle name="Percent [2] 48" xfId="8279"/>
    <cellStyle name="Percent [2] 49" xfId="8280"/>
    <cellStyle name="Percent [2] 5" xfId="4182"/>
    <cellStyle name="Percent [2] 6" xfId="4183"/>
    <cellStyle name="Percent [2] 7" xfId="4184"/>
    <cellStyle name="Percent [2] 8" xfId="4185"/>
    <cellStyle name="Percent [2] 9" xfId="4186"/>
    <cellStyle name="Percent 10" xfId="4187"/>
    <cellStyle name="Percent 11" xfId="4188"/>
    <cellStyle name="Percent 12" xfId="4189"/>
    <cellStyle name="Percent 13" xfId="4190"/>
    <cellStyle name="Percent 14" xfId="4191"/>
    <cellStyle name="Percent 15" xfId="4192"/>
    <cellStyle name="Percent 16" xfId="4193"/>
    <cellStyle name="Percent 17" xfId="4194"/>
    <cellStyle name="Percent 18" xfId="4195"/>
    <cellStyle name="Percent 19" xfId="4196"/>
    <cellStyle name="Percent 19 2" xfId="4197"/>
    <cellStyle name="Percent 2" xfId="29"/>
    <cellStyle name="Percent 2 10" xfId="4198"/>
    <cellStyle name="Percent 2 10 10" xfId="8281"/>
    <cellStyle name="Percent 2 10 11" xfId="8282"/>
    <cellStyle name="Percent 2 10 12" xfId="8283"/>
    <cellStyle name="Percent 2 10 13" xfId="8284"/>
    <cellStyle name="Percent 2 10 14" xfId="8285"/>
    <cellStyle name="Percent 2 10 15" xfId="8286"/>
    <cellStyle name="Percent 2 10 16" xfId="8287"/>
    <cellStyle name="Percent 2 10 17" xfId="8288"/>
    <cellStyle name="Percent 2 10 18" xfId="8289"/>
    <cellStyle name="Percent 2 10 19" xfId="8290"/>
    <cellStyle name="Percent 2 10 2" xfId="8291"/>
    <cellStyle name="Percent 2 10 20" xfId="8292"/>
    <cellStyle name="Percent 2 10 21" xfId="8293"/>
    <cellStyle name="Percent 2 10 22" xfId="8294"/>
    <cellStyle name="Percent 2 10 23" xfId="8295"/>
    <cellStyle name="Percent 2 10 24" xfId="8296"/>
    <cellStyle name="Percent 2 10 25" xfId="8297"/>
    <cellStyle name="Percent 2 10 26" xfId="8298"/>
    <cellStyle name="Percent 2 10 27" xfId="8299"/>
    <cellStyle name="Percent 2 10 28" xfId="8300"/>
    <cellStyle name="Percent 2 10 29" xfId="8301"/>
    <cellStyle name="Percent 2 10 3" xfId="8302"/>
    <cellStyle name="Percent 2 10 30" xfId="8303"/>
    <cellStyle name="Percent 2 10 31" xfId="8304"/>
    <cellStyle name="Percent 2 10 32" xfId="8305"/>
    <cellStyle name="Percent 2 10 33" xfId="8306"/>
    <cellStyle name="Percent 2 10 34" xfId="8307"/>
    <cellStyle name="Percent 2 10 35" xfId="8308"/>
    <cellStyle name="Percent 2 10 36" xfId="8309"/>
    <cellStyle name="Percent 2 10 37" xfId="8310"/>
    <cellStyle name="Percent 2 10 38" xfId="8311"/>
    <cellStyle name="Percent 2 10 39" xfId="8312"/>
    <cellStyle name="Percent 2 10 4" xfId="8313"/>
    <cellStyle name="Percent 2 10 40" xfId="8314"/>
    <cellStyle name="Percent 2 10 41" xfId="8315"/>
    <cellStyle name="Percent 2 10 42" xfId="8316"/>
    <cellStyle name="Percent 2 10 43" xfId="8317"/>
    <cellStyle name="Percent 2 10 44" xfId="8318"/>
    <cellStyle name="Percent 2 10 45" xfId="8319"/>
    <cellStyle name="Percent 2 10 46" xfId="8320"/>
    <cellStyle name="Percent 2 10 47" xfId="8321"/>
    <cellStyle name="Percent 2 10 48" xfId="8322"/>
    <cellStyle name="Percent 2 10 49" xfId="8323"/>
    <cellStyle name="Percent 2 10 5" xfId="8324"/>
    <cellStyle name="Percent 2 10 6" xfId="8325"/>
    <cellStyle name="Percent 2 10 7" xfId="8326"/>
    <cellStyle name="Percent 2 10 8" xfId="8327"/>
    <cellStyle name="Percent 2 10 9" xfId="8328"/>
    <cellStyle name="Percent 2 11" xfId="8329"/>
    <cellStyle name="Percent 2 11 10" xfId="8330"/>
    <cellStyle name="Percent 2 11 11" xfId="8331"/>
    <cellStyle name="Percent 2 11 12" xfId="8332"/>
    <cellStyle name="Percent 2 11 13" xfId="8333"/>
    <cellStyle name="Percent 2 11 14" xfId="8334"/>
    <cellStyle name="Percent 2 11 15" xfId="8335"/>
    <cellStyle name="Percent 2 11 16" xfId="8336"/>
    <cellStyle name="Percent 2 11 17" xfId="8337"/>
    <cellStyle name="Percent 2 11 18" xfId="8338"/>
    <cellStyle name="Percent 2 11 19" xfId="8339"/>
    <cellStyle name="Percent 2 11 2" xfId="8340"/>
    <cellStyle name="Percent 2 11 20" xfId="8341"/>
    <cellStyle name="Percent 2 11 21" xfId="8342"/>
    <cellStyle name="Percent 2 11 22" xfId="8343"/>
    <cellStyle name="Percent 2 11 23" xfId="8344"/>
    <cellStyle name="Percent 2 11 24" xfId="8345"/>
    <cellStyle name="Percent 2 11 25" xfId="8346"/>
    <cellStyle name="Percent 2 11 26" xfId="8347"/>
    <cellStyle name="Percent 2 11 27" xfId="8348"/>
    <cellStyle name="Percent 2 11 28" xfId="8349"/>
    <cellStyle name="Percent 2 11 29" xfId="8350"/>
    <cellStyle name="Percent 2 11 3" xfId="8351"/>
    <cellStyle name="Percent 2 11 30" xfId="8352"/>
    <cellStyle name="Percent 2 11 31" xfId="8353"/>
    <cellStyle name="Percent 2 11 32" xfId="8354"/>
    <cellStyle name="Percent 2 11 33" xfId="8355"/>
    <cellStyle name="Percent 2 11 34" xfId="8356"/>
    <cellStyle name="Percent 2 11 35" xfId="8357"/>
    <cellStyle name="Percent 2 11 36" xfId="8358"/>
    <cellStyle name="Percent 2 11 37" xfId="8359"/>
    <cellStyle name="Percent 2 11 38" xfId="8360"/>
    <cellStyle name="Percent 2 11 39" xfId="8361"/>
    <cellStyle name="Percent 2 11 4" xfId="8362"/>
    <cellStyle name="Percent 2 11 40" xfId="8363"/>
    <cellStyle name="Percent 2 11 41" xfId="8364"/>
    <cellStyle name="Percent 2 11 42" xfId="8365"/>
    <cellStyle name="Percent 2 11 43" xfId="8366"/>
    <cellStyle name="Percent 2 11 44" xfId="8367"/>
    <cellStyle name="Percent 2 11 45" xfId="8368"/>
    <cellStyle name="Percent 2 11 46" xfId="8369"/>
    <cellStyle name="Percent 2 11 47" xfId="8370"/>
    <cellStyle name="Percent 2 11 48" xfId="8371"/>
    <cellStyle name="Percent 2 11 49" xfId="8372"/>
    <cellStyle name="Percent 2 11 5" xfId="8373"/>
    <cellStyle name="Percent 2 11 6" xfId="8374"/>
    <cellStyle name="Percent 2 11 7" xfId="8375"/>
    <cellStyle name="Percent 2 11 8" xfId="8376"/>
    <cellStyle name="Percent 2 11 9" xfId="8377"/>
    <cellStyle name="Percent 2 12" xfId="8378"/>
    <cellStyle name="Percent 2 12 10" xfId="8379"/>
    <cellStyle name="Percent 2 12 11" xfId="8380"/>
    <cellStyle name="Percent 2 12 12" xfId="8381"/>
    <cellStyle name="Percent 2 12 13" xfId="8382"/>
    <cellStyle name="Percent 2 12 14" xfId="8383"/>
    <cellStyle name="Percent 2 12 15" xfId="8384"/>
    <cellStyle name="Percent 2 12 16" xfId="8385"/>
    <cellStyle name="Percent 2 12 17" xfId="8386"/>
    <cellStyle name="Percent 2 12 18" xfId="8387"/>
    <cellStyle name="Percent 2 12 19" xfId="8388"/>
    <cellStyle name="Percent 2 12 2" xfId="8389"/>
    <cellStyle name="Percent 2 12 20" xfId="8390"/>
    <cellStyle name="Percent 2 12 21" xfId="8391"/>
    <cellStyle name="Percent 2 12 22" xfId="8392"/>
    <cellStyle name="Percent 2 12 23" xfId="8393"/>
    <cellStyle name="Percent 2 12 24" xfId="8394"/>
    <cellStyle name="Percent 2 12 25" xfId="8395"/>
    <cellStyle name="Percent 2 12 26" xfId="8396"/>
    <cellStyle name="Percent 2 12 27" xfId="8397"/>
    <cellStyle name="Percent 2 12 28" xfId="8398"/>
    <cellStyle name="Percent 2 12 29" xfId="8399"/>
    <cellStyle name="Percent 2 12 3" xfId="8400"/>
    <cellStyle name="Percent 2 12 30" xfId="8401"/>
    <cellStyle name="Percent 2 12 31" xfId="8402"/>
    <cellStyle name="Percent 2 12 32" xfId="8403"/>
    <cellStyle name="Percent 2 12 33" xfId="8404"/>
    <cellStyle name="Percent 2 12 34" xfId="8405"/>
    <cellStyle name="Percent 2 12 35" xfId="8406"/>
    <cellStyle name="Percent 2 12 36" xfId="8407"/>
    <cellStyle name="Percent 2 12 37" xfId="8408"/>
    <cellStyle name="Percent 2 12 38" xfId="8409"/>
    <cellStyle name="Percent 2 12 39" xfId="8410"/>
    <cellStyle name="Percent 2 12 4" xfId="8411"/>
    <cellStyle name="Percent 2 12 40" xfId="8412"/>
    <cellStyle name="Percent 2 12 41" xfId="8413"/>
    <cellStyle name="Percent 2 12 42" xfId="8414"/>
    <cellStyle name="Percent 2 12 43" xfId="8415"/>
    <cellStyle name="Percent 2 12 44" xfId="8416"/>
    <cellStyle name="Percent 2 12 45" xfId="8417"/>
    <cellStyle name="Percent 2 12 46" xfId="8418"/>
    <cellStyle name="Percent 2 12 47" xfId="8419"/>
    <cellStyle name="Percent 2 12 48" xfId="8420"/>
    <cellStyle name="Percent 2 12 49" xfId="8421"/>
    <cellStyle name="Percent 2 12 5" xfId="8422"/>
    <cellStyle name="Percent 2 12 6" xfId="8423"/>
    <cellStyle name="Percent 2 12 7" xfId="8424"/>
    <cellStyle name="Percent 2 12 8" xfId="8425"/>
    <cellStyle name="Percent 2 12 9" xfId="8426"/>
    <cellStyle name="Percent 2 13" xfId="8427"/>
    <cellStyle name="Percent 2 13 10" xfId="8428"/>
    <cellStyle name="Percent 2 13 11" xfId="8429"/>
    <cellStyle name="Percent 2 13 12" xfId="8430"/>
    <cellStyle name="Percent 2 13 13" xfId="8431"/>
    <cellStyle name="Percent 2 13 14" xfId="8432"/>
    <cellStyle name="Percent 2 13 15" xfId="8433"/>
    <cellStyle name="Percent 2 13 16" xfId="8434"/>
    <cellStyle name="Percent 2 13 17" xfId="8435"/>
    <cellStyle name="Percent 2 13 18" xfId="8436"/>
    <cellStyle name="Percent 2 13 19" xfId="8437"/>
    <cellStyle name="Percent 2 13 2" xfId="8438"/>
    <cellStyle name="Percent 2 13 20" xfId="8439"/>
    <cellStyle name="Percent 2 13 21" xfId="8440"/>
    <cellStyle name="Percent 2 13 22" xfId="8441"/>
    <cellStyle name="Percent 2 13 23" xfId="8442"/>
    <cellStyle name="Percent 2 13 24" xfId="8443"/>
    <cellStyle name="Percent 2 13 25" xfId="8444"/>
    <cellStyle name="Percent 2 13 26" xfId="8445"/>
    <cellStyle name="Percent 2 13 27" xfId="8446"/>
    <cellStyle name="Percent 2 13 28" xfId="8447"/>
    <cellStyle name="Percent 2 13 29" xfId="8448"/>
    <cellStyle name="Percent 2 13 3" xfId="8449"/>
    <cellStyle name="Percent 2 13 30" xfId="8450"/>
    <cellStyle name="Percent 2 13 31" xfId="8451"/>
    <cellStyle name="Percent 2 13 32" xfId="8452"/>
    <cellStyle name="Percent 2 13 33" xfId="8453"/>
    <cellStyle name="Percent 2 13 34" xfId="8454"/>
    <cellStyle name="Percent 2 13 35" xfId="8455"/>
    <cellStyle name="Percent 2 13 36" xfId="8456"/>
    <cellStyle name="Percent 2 13 37" xfId="8457"/>
    <cellStyle name="Percent 2 13 38" xfId="8458"/>
    <cellStyle name="Percent 2 13 39" xfId="8459"/>
    <cellStyle name="Percent 2 13 4" xfId="8460"/>
    <cellStyle name="Percent 2 13 40" xfId="8461"/>
    <cellStyle name="Percent 2 13 41" xfId="8462"/>
    <cellStyle name="Percent 2 13 42" xfId="8463"/>
    <cellStyle name="Percent 2 13 43" xfId="8464"/>
    <cellStyle name="Percent 2 13 44" xfId="8465"/>
    <cellStyle name="Percent 2 13 45" xfId="8466"/>
    <cellStyle name="Percent 2 13 46" xfId="8467"/>
    <cellStyle name="Percent 2 13 47" xfId="8468"/>
    <cellStyle name="Percent 2 13 48" xfId="8469"/>
    <cellStyle name="Percent 2 13 49" xfId="8470"/>
    <cellStyle name="Percent 2 13 5" xfId="8471"/>
    <cellStyle name="Percent 2 13 6" xfId="8472"/>
    <cellStyle name="Percent 2 13 7" xfId="8473"/>
    <cellStyle name="Percent 2 13 8" xfId="8474"/>
    <cellStyle name="Percent 2 13 9" xfId="8475"/>
    <cellStyle name="Percent 2 14" xfId="8476"/>
    <cellStyle name="Percent 2 14 10" xfId="8477"/>
    <cellStyle name="Percent 2 14 11" xfId="8478"/>
    <cellStyle name="Percent 2 14 12" xfId="8479"/>
    <cellStyle name="Percent 2 14 13" xfId="8480"/>
    <cellStyle name="Percent 2 14 14" xfId="8481"/>
    <cellStyle name="Percent 2 14 15" xfId="8482"/>
    <cellStyle name="Percent 2 14 16" xfId="8483"/>
    <cellStyle name="Percent 2 14 17" xfId="8484"/>
    <cellStyle name="Percent 2 14 18" xfId="8485"/>
    <cellStyle name="Percent 2 14 19" xfId="8486"/>
    <cellStyle name="Percent 2 14 2" xfId="8487"/>
    <cellStyle name="Percent 2 14 20" xfId="8488"/>
    <cellStyle name="Percent 2 14 21" xfId="8489"/>
    <cellStyle name="Percent 2 14 22" xfId="8490"/>
    <cellStyle name="Percent 2 14 23" xfId="8491"/>
    <cellStyle name="Percent 2 14 24" xfId="8492"/>
    <cellStyle name="Percent 2 14 25" xfId="8493"/>
    <cellStyle name="Percent 2 14 26" xfId="8494"/>
    <cellStyle name="Percent 2 14 27" xfId="8495"/>
    <cellStyle name="Percent 2 14 28" xfId="8496"/>
    <cellStyle name="Percent 2 14 29" xfId="8497"/>
    <cellStyle name="Percent 2 14 3" xfId="8498"/>
    <cellStyle name="Percent 2 14 30" xfId="8499"/>
    <cellStyle name="Percent 2 14 31" xfId="8500"/>
    <cellStyle name="Percent 2 14 32" xfId="8501"/>
    <cellStyle name="Percent 2 14 33" xfId="8502"/>
    <cellStyle name="Percent 2 14 34" xfId="8503"/>
    <cellStyle name="Percent 2 14 35" xfId="8504"/>
    <cellStyle name="Percent 2 14 36" xfId="8505"/>
    <cellStyle name="Percent 2 14 37" xfId="8506"/>
    <cellStyle name="Percent 2 14 38" xfId="8507"/>
    <cellStyle name="Percent 2 14 39" xfId="8508"/>
    <cellStyle name="Percent 2 14 4" xfId="8509"/>
    <cellStyle name="Percent 2 14 40" xfId="8510"/>
    <cellStyle name="Percent 2 14 41" xfId="8511"/>
    <cellStyle name="Percent 2 14 42" xfId="8512"/>
    <cellStyle name="Percent 2 14 43" xfId="8513"/>
    <cellStyle name="Percent 2 14 44" xfId="8514"/>
    <cellStyle name="Percent 2 14 45" xfId="8515"/>
    <cellStyle name="Percent 2 14 46" xfId="8516"/>
    <cellStyle name="Percent 2 14 47" xfId="8517"/>
    <cellStyle name="Percent 2 14 48" xfId="8518"/>
    <cellStyle name="Percent 2 14 49" xfId="8519"/>
    <cellStyle name="Percent 2 14 5" xfId="8520"/>
    <cellStyle name="Percent 2 14 6" xfId="8521"/>
    <cellStyle name="Percent 2 14 7" xfId="8522"/>
    <cellStyle name="Percent 2 14 8" xfId="8523"/>
    <cellStyle name="Percent 2 14 9" xfId="8524"/>
    <cellStyle name="Percent 2 15" xfId="8525"/>
    <cellStyle name="Percent 2 15 10" xfId="8526"/>
    <cellStyle name="Percent 2 15 11" xfId="8527"/>
    <cellStyle name="Percent 2 15 12" xfId="8528"/>
    <cellStyle name="Percent 2 15 13" xfId="8529"/>
    <cellStyle name="Percent 2 15 14" xfId="8530"/>
    <cellStyle name="Percent 2 15 15" xfId="8531"/>
    <cellStyle name="Percent 2 15 16" xfId="8532"/>
    <cellStyle name="Percent 2 15 17" xfId="8533"/>
    <cellStyle name="Percent 2 15 18" xfId="8534"/>
    <cellStyle name="Percent 2 15 19" xfId="8535"/>
    <cellStyle name="Percent 2 15 2" xfId="8536"/>
    <cellStyle name="Percent 2 15 20" xfId="8537"/>
    <cellStyle name="Percent 2 15 21" xfId="8538"/>
    <cellStyle name="Percent 2 15 22" xfId="8539"/>
    <cellStyle name="Percent 2 15 23" xfId="8540"/>
    <cellStyle name="Percent 2 15 24" xfId="8541"/>
    <cellStyle name="Percent 2 15 25" xfId="8542"/>
    <cellStyle name="Percent 2 15 26" xfId="8543"/>
    <cellStyle name="Percent 2 15 27" xfId="8544"/>
    <cellStyle name="Percent 2 15 28" xfId="8545"/>
    <cellStyle name="Percent 2 15 29" xfId="8546"/>
    <cellStyle name="Percent 2 15 3" xfId="8547"/>
    <cellStyle name="Percent 2 15 30" xfId="8548"/>
    <cellStyle name="Percent 2 15 31" xfId="8549"/>
    <cellStyle name="Percent 2 15 32" xfId="8550"/>
    <cellStyle name="Percent 2 15 33" xfId="8551"/>
    <cellStyle name="Percent 2 15 34" xfId="8552"/>
    <cellStyle name="Percent 2 15 35" xfId="8553"/>
    <cellStyle name="Percent 2 15 36" xfId="8554"/>
    <cellStyle name="Percent 2 15 37" xfId="8555"/>
    <cellStyle name="Percent 2 15 38" xfId="8556"/>
    <cellStyle name="Percent 2 15 39" xfId="8557"/>
    <cellStyle name="Percent 2 15 4" xfId="8558"/>
    <cellStyle name="Percent 2 15 40" xfId="8559"/>
    <cellStyle name="Percent 2 15 41" xfId="8560"/>
    <cellStyle name="Percent 2 15 42" xfId="8561"/>
    <cellStyle name="Percent 2 15 43" xfId="8562"/>
    <cellStyle name="Percent 2 15 44" xfId="8563"/>
    <cellStyle name="Percent 2 15 45" xfId="8564"/>
    <cellStyle name="Percent 2 15 46" xfId="8565"/>
    <cellStyle name="Percent 2 15 47" xfId="8566"/>
    <cellStyle name="Percent 2 15 48" xfId="8567"/>
    <cellStyle name="Percent 2 15 49" xfId="8568"/>
    <cellStyle name="Percent 2 15 5" xfId="8569"/>
    <cellStyle name="Percent 2 15 6" xfId="8570"/>
    <cellStyle name="Percent 2 15 7" xfId="8571"/>
    <cellStyle name="Percent 2 15 8" xfId="8572"/>
    <cellStyle name="Percent 2 15 9" xfId="8573"/>
    <cellStyle name="Percent 2 16" xfId="8574"/>
    <cellStyle name="Percent 2 16 10" xfId="8575"/>
    <cellStyle name="Percent 2 16 11" xfId="8576"/>
    <cellStyle name="Percent 2 16 12" xfId="8577"/>
    <cellStyle name="Percent 2 16 13" xfId="8578"/>
    <cellStyle name="Percent 2 16 14" xfId="8579"/>
    <cellStyle name="Percent 2 16 15" xfId="8580"/>
    <cellStyle name="Percent 2 16 16" xfId="8581"/>
    <cellStyle name="Percent 2 16 17" xfId="8582"/>
    <cellStyle name="Percent 2 16 18" xfId="8583"/>
    <cellStyle name="Percent 2 16 19" xfId="8584"/>
    <cellStyle name="Percent 2 16 2" xfId="8585"/>
    <cellStyle name="Percent 2 16 20" xfId="8586"/>
    <cellStyle name="Percent 2 16 21" xfId="8587"/>
    <cellStyle name="Percent 2 16 22" xfId="8588"/>
    <cellStyle name="Percent 2 16 23" xfId="8589"/>
    <cellStyle name="Percent 2 16 24" xfId="8590"/>
    <cellStyle name="Percent 2 16 25" xfId="8591"/>
    <cellStyle name="Percent 2 16 26" xfId="8592"/>
    <cellStyle name="Percent 2 16 27" xfId="8593"/>
    <cellStyle name="Percent 2 16 28" xfId="8594"/>
    <cellStyle name="Percent 2 16 29" xfId="8595"/>
    <cellStyle name="Percent 2 16 3" xfId="8596"/>
    <cellStyle name="Percent 2 16 30" xfId="8597"/>
    <cellStyle name="Percent 2 16 31" xfId="8598"/>
    <cellStyle name="Percent 2 16 32" xfId="8599"/>
    <cellStyle name="Percent 2 16 33" xfId="8600"/>
    <cellStyle name="Percent 2 16 34" xfId="8601"/>
    <cellStyle name="Percent 2 16 35" xfId="8602"/>
    <cellStyle name="Percent 2 16 36" xfId="8603"/>
    <cellStyle name="Percent 2 16 37" xfId="8604"/>
    <cellStyle name="Percent 2 16 38" xfId="8605"/>
    <cellStyle name="Percent 2 16 39" xfId="8606"/>
    <cellStyle name="Percent 2 16 4" xfId="8607"/>
    <cellStyle name="Percent 2 16 40" xfId="8608"/>
    <cellStyle name="Percent 2 16 41" xfId="8609"/>
    <cellStyle name="Percent 2 16 42" xfId="8610"/>
    <cellStyle name="Percent 2 16 43" xfId="8611"/>
    <cellStyle name="Percent 2 16 44" xfId="8612"/>
    <cellStyle name="Percent 2 16 45" xfId="8613"/>
    <cellStyle name="Percent 2 16 46" xfId="8614"/>
    <cellStyle name="Percent 2 16 47" xfId="8615"/>
    <cellStyle name="Percent 2 16 48" xfId="8616"/>
    <cellStyle name="Percent 2 16 49" xfId="8617"/>
    <cellStyle name="Percent 2 16 5" xfId="8618"/>
    <cellStyle name="Percent 2 16 6" xfId="8619"/>
    <cellStyle name="Percent 2 16 7" xfId="8620"/>
    <cellStyle name="Percent 2 16 8" xfId="8621"/>
    <cellStyle name="Percent 2 16 9" xfId="8622"/>
    <cellStyle name="Percent 2 17" xfId="8623"/>
    <cellStyle name="Percent 2 17 10" xfId="8624"/>
    <cellStyle name="Percent 2 17 11" xfId="8625"/>
    <cellStyle name="Percent 2 17 12" xfId="8626"/>
    <cellStyle name="Percent 2 17 13" xfId="8627"/>
    <cellStyle name="Percent 2 17 14" xfId="8628"/>
    <cellStyle name="Percent 2 17 15" xfId="8629"/>
    <cellStyle name="Percent 2 17 16" xfId="8630"/>
    <cellStyle name="Percent 2 17 17" xfId="8631"/>
    <cellStyle name="Percent 2 17 18" xfId="8632"/>
    <cellStyle name="Percent 2 17 19" xfId="8633"/>
    <cellStyle name="Percent 2 17 2" xfId="8634"/>
    <cellStyle name="Percent 2 17 20" xfId="8635"/>
    <cellStyle name="Percent 2 17 21" xfId="8636"/>
    <cellStyle name="Percent 2 17 22" xfId="8637"/>
    <cellStyle name="Percent 2 17 23" xfId="8638"/>
    <cellStyle name="Percent 2 17 24" xfId="8639"/>
    <cellStyle name="Percent 2 17 25" xfId="8640"/>
    <cellStyle name="Percent 2 17 26" xfId="8641"/>
    <cellStyle name="Percent 2 17 27" xfId="8642"/>
    <cellStyle name="Percent 2 17 28" xfId="8643"/>
    <cellStyle name="Percent 2 17 29" xfId="8644"/>
    <cellStyle name="Percent 2 17 3" xfId="8645"/>
    <cellStyle name="Percent 2 17 30" xfId="8646"/>
    <cellStyle name="Percent 2 17 31" xfId="8647"/>
    <cellStyle name="Percent 2 17 32" xfId="8648"/>
    <cellStyle name="Percent 2 17 33" xfId="8649"/>
    <cellStyle name="Percent 2 17 34" xfId="8650"/>
    <cellStyle name="Percent 2 17 35" xfId="8651"/>
    <cellStyle name="Percent 2 17 36" xfId="8652"/>
    <cellStyle name="Percent 2 17 37" xfId="8653"/>
    <cellStyle name="Percent 2 17 38" xfId="8654"/>
    <cellStyle name="Percent 2 17 39" xfId="8655"/>
    <cellStyle name="Percent 2 17 4" xfId="8656"/>
    <cellStyle name="Percent 2 17 40" xfId="8657"/>
    <cellStyle name="Percent 2 17 41" xfId="8658"/>
    <cellStyle name="Percent 2 17 42" xfId="8659"/>
    <cellStyle name="Percent 2 17 43" xfId="8660"/>
    <cellStyle name="Percent 2 17 44" xfId="8661"/>
    <cellStyle name="Percent 2 17 45" xfId="8662"/>
    <cellStyle name="Percent 2 17 46" xfId="8663"/>
    <cellStyle name="Percent 2 17 47" xfId="8664"/>
    <cellStyle name="Percent 2 17 48" xfId="8665"/>
    <cellStyle name="Percent 2 17 49" xfId="8666"/>
    <cellStyle name="Percent 2 17 5" xfId="8667"/>
    <cellStyle name="Percent 2 17 6" xfId="8668"/>
    <cellStyle name="Percent 2 17 7" xfId="8669"/>
    <cellStyle name="Percent 2 17 8" xfId="8670"/>
    <cellStyle name="Percent 2 17 9" xfId="8671"/>
    <cellStyle name="Percent 2 18" xfId="8672"/>
    <cellStyle name="Percent 2 18 10" xfId="8673"/>
    <cellStyle name="Percent 2 18 11" xfId="8674"/>
    <cellStyle name="Percent 2 18 12" xfId="8675"/>
    <cellStyle name="Percent 2 18 13" xfId="8676"/>
    <cellStyle name="Percent 2 18 14" xfId="8677"/>
    <cellStyle name="Percent 2 18 15" xfId="8678"/>
    <cellStyle name="Percent 2 18 16" xfId="8679"/>
    <cellStyle name="Percent 2 18 17" xfId="8680"/>
    <cellStyle name="Percent 2 18 18" xfId="8681"/>
    <cellStyle name="Percent 2 18 19" xfId="8682"/>
    <cellStyle name="Percent 2 18 2" xfId="8683"/>
    <cellStyle name="Percent 2 18 20" xfId="8684"/>
    <cellStyle name="Percent 2 18 21" xfId="8685"/>
    <cellStyle name="Percent 2 18 22" xfId="8686"/>
    <cellStyle name="Percent 2 18 23" xfId="8687"/>
    <cellStyle name="Percent 2 18 24" xfId="8688"/>
    <cellStyle name="Percent 2 18 25" xfId="8689"/>
    <cellStyle name="Percent 2 18 26" xfId="8690"/>
    <cellStyle name="Percent 2 18 27" xfId="8691"/>
    <cellStyle name="Percent 2 18 28" xfId="8692"/>
    <cellStyle name="Percent 2 18 29" xfId="8693"/>
    <cellStyle name="Percent 2 18 3" xfId="8694"/>
    <cellStyle name="Percent 2 18 30" xfId="8695"/>
    <cellStyle name="Percent 2 18 31" xfId="8696"/>
    <cellStyle name="Percent 2 18 32" xfId="8697"/>
    <cellStyle name="Percent 2 18 33" xfId="8698"/>
    <cellStyle name="Percent 2 18 34" xfId="8699"/>
    <cellStyle name="Percent 2 18 35" xfId="8700"/>
    <cellStyle name="Percent 2 18 36" xfId="8701"/>
    <cellStyle name="Percent 2 18 37" xfId="8702"/>
    <cellStyle name="Percent 2 18 38" xfId="8703"/>
    <cellStyle name="Percent 2 18 39" xfId="8704"/>
    <cellStyle name="Percent 2 18 4" xfId="8705"/>
    <cellStyle name="Percent 2 18 40" xfId="8706"/>
    <cellStyle name="Percent 2 18 41" xfId="8707"/>
    <cellStyle name="Percent 2 18 42" xfId="8708"/>
    <cellStyle name="Percent 2 18 43" xfId="8709"/>
    <cellStyle name="Percent 2 18 44" xfId="8710"/>
    <cellStyle name="Percent 2 18 45" xfId="8711"/>
    <cellStyle name="Percent 2 18 46" xfId="8712"/>
    <cellStyle name="Percent 2 18 47" xfId="8713"/>
    <cellStyle name="Percent 2 18 48" xfId="8714"/>
    <cellStyle name="Percent 2 18 49" xfId="8715"/>
    <cellStyle name="Percent 2 18 5" xfId="8716"/>
    <cellStyle name="Percent 2 18 6" xfId="8717"/>
    <cellStyle name="Percent 2 18 7" xfId="8718"/>
    <cellStyle name="Percent 2 18 8" xfId="8719"/>
    <cellStyle name="Percent 2 18 9" xfId="8720"/>
    <cellStyle name="Percent 2 19" xfId="8721"/>
    <cellStyle name="Percent 2 19 10" xfId="8722"/>
    <cellStyle name="Percent 2 19 11" xfId="8723"/>
    <cellStyle name="Percent 2 19 12" xfId="8724"/>
    <cellStyle name="Percent 2 19 13" xfId="8725"/>
    <cellStyle name="Percent 2 19 14" xfId="8726"/>
    <cellStyle name="Percent 2 19 15" xfId="8727"/>
    <cellStyle name="Percent 2 19 16" xfId="8728"/>
    <cellStyle name="Percent 2 19 17" xfId="8729"/>
    <cellStyle name="Percent 2 19 18" xfId="8730"/>
    <cellStyle name="Percent 2 19 19" xfId="8731"/>
    <cellStyle name="Percent 2 19 2" xfId="8732"/>
    <cellStyle name="Percent 2 19 20" xfId="8733"/>
    <cellStyle name="Percent 2 19 21" xfId="8734"/>
    <cellStyle name="Percent 2 19 22" xfId="8735"/>
    <cellStyle name="Percent 2 19 23" xfId="8736"/>
    <cellStyle name="Percent 2 19 24" xfId="8737"/>
    <cellStyle name="Percent 2 19 25" xfId="8738"/>
    <cellStyle name="Percent 2 19 26" xfId="8739"/>
    <cellStyle name="Percent 2 19 27" xfId="8740"/>
    <cellStyle name="Percent 2 19 28" xfId="8741"/>
    <cellStyle name="Percent 2 19 29" xfId="8742"/>
    <cellStyle name="Percent 2 19 3" xfId="8743"/>
    <cellStyle name="Percent 2 19 30" xfId="8744"/>
    <cellStyle name="Percent 2 19 31" xfId="8745"/>
    <cellStyle name="Percent 2 19 32" xfId="8746"/>
    <cellStyle name="Percent 2 19 33" xfId="8747"/>
    <cellStyle name="Percent 2 19 34" xfId="8748"/>
    <cellStyle name="Percent 2 19 35" xfId="8749"/>
    <cellStyle name="Percent 2 19 36" xfId="8750"/>
    <cellStyle name="Percent 2 19 37" xfId="8751"/>
    <cellStyle name="Percent 2 19 38" xfId="8752"/>
    <cellStyle name="Percent 2 19 39" xfId="8753"/>
    <cellStyle name="Percent 2 19 4" xfId="8754"/>
    <cellStyle name="Percent 2 19 40" xfId="8755"/>
    <cellStyle name="Percent 2 19 41" xfId="8756"/>
    <cellStyle name="Percent 2 19 42" xfId="8757"/>
    <cellStyle name="Percent 2 19 43" xfId="8758"/>
    <cellStyle name="Percent 2 19 44" xfId="8759"/>
    <cellStyle name="Percent 2 19 45" xfId="8760"/>
    <cellStyle name="Percent 2 19 46" xfId="8761"/>
    <cellStyle name="Percent 2 19 47" xfId="8762"/>
    <cellStyle name="Percent 2 19 48" xfId="8763"/>
    <cellStyle name="Percent 2 19 49" xfId="8764"/>
    <cellStyle name="Percent 2 19 5" xfId="8765"/>
    <cellStyle name="Percent 2 19 6" xfId="8766"/>
    <cellStyle name="Percent 2 19 7" xfId="8767"/>
    <cellStyle name="Percent 2 19 8" xfId="8768"/>
    <cellStyle name="Percent 2 19 9" xfId="8769"/>
    <cellStyle name="Percent 2 2" xfId="46"/>
    <cellStyle name="Percent 2 2 10" xfId="8770"/>
    <cellStyle name="Percent 2 2 11" xfId="8771"/>
    <cellStyle name="Percent 2 2 12" xfId="8772"/>
    <cellStyle name="Percent 2 2 13" xfId="8773"/>
    <cellStyle name="Percent 2 2 14" xfId="8774"/>
    <cellStyle name="Percent 2 2 15" xfId="8775"/>
    <cellStyle name="Percent 2 2 16" xfId="8776"/>
    <cellStyle name="Percent 2 2 17" xfId="8777"/>
    <cellStyle name="Percent 2 2 18" xfId="8778"/>
    <cellStyle name="Percent 2 2 19" xfId="8779"/>
    <cellStyle name="Percent 2 2 2" xfId="8780"/>
    <cellStyle name="Percent 2 2 20" xfId="8781"/>
    <cellStyle name="Percent 2 2 21" xfId="8782"/>
    <cellStyle name="Percent 2 2 22" xfId="8783"/>
    <cellStyle name="Percent 2 2 23" xfId="8784"/>
    <cellStyle name="Percent 2 2 24" xfId="8785"/>
    <cellStyle name="Percent 2 2 25" xfId="8786"/>
    <cellStyle name="Percent 2 2 26" xfId="8787"/>
    <cellStyle name="Percent 2 2 27" xfId="8788"/>
    <cellStyle name="Percent 2 2 28" xfId="8789"/>
    <cellStyle name="Percent 2 2 29" xfId="8790"/>
    <cellStyle name="Percent 2 2 3" xfId="8791"/>
    <cellStyle name="Percent 2 2 30" xfId="8792"/>
    <cellStyle name="Percent 2 2 31" xfId="8793"/>
    <cellStyle name="Percent 2 2 32" xfId="8794"/>
    <cellStyle name="Percent 2 2 33" xfId="8795"/>
    <cellStyle name="Percent 2 2 34" xfId="8796"/>
    <cellStyle name="Percent 2 2 35" xfId="8797"/>
    <cellStyle name="Percent 2 2 36" xfId="8798"/>
    <cellStyle name="Percent 2 2 37" xfId="8799"/>
    <cellStyle name="Percent 2 2 38" xfId="8800"/>
    <cellStyle name="Percent 2 2 39" xfId="8801"/>
    <cellStyle name="Percent 2 2 4" xfId="8802"/>
    <cellStyle name="Percent 2 2 40" xfId="8803"/>
    <cellStyle name="Percent 2 2 41" xfId="8804"/>
    <cellStyle name="Percent 2 2 42" xfId="8805"/>
    <cellStyle name="Percent 2 2 43" xfId="8806"/>
    <cellStyle name="Percent 2 2 44" xfId="8807"/>
    <cellStyle name="Percent 2 2 45" xfId="8808"/>
    <cellStyle name="Percent 2 2 46" xfId="8809"/>
    <cellStyle name="Percent 2 2 47" xfId="8810"/>
    <cellStyle name="Percent 2 2 48" xfId="8811"/>
    <cellStyle name="Percent 2 2 49" xfId="8812"/>
    <cellStyle name="Percent 2 2 5" xfId="8813"/>
    <cellStyle name="Percent 2 2 6" xfId="8814"/>
    <cellStyle name="Percent 2 2 7" xfId="8815"/>
    <cellStyle name="Percent 2 2 8" xfId="8816"/>
    <cellStyle name="Percent 2 2 9" xfId="8817"/>
    <cellStyle name="Percent 2 20" xfId="8818"/>
    <cellStyle name="Percent 2 20 10" xfId="8819"/>
    <cellStyle name="Percent 2 20 11" xfId="8820"/>
    <cellStyle name="Percent 2 20 12" xfId="8821"/>
    <cellStyle name="Percent 2 20 13" xfId="8822"/>
    <cellStyle name="Percent 2 20 14" xfId="8823"/>
    <cellStyle name="Percent 2 20 15" xfId="8824"/>
    <cellStyle name="Percent 2 20 16" xfId="8825"/>
    <cellStyle name="Percent 2 20 17" xfId="8826"/>
    <cellStyle name="Percent 2 20 18" xfId="8827"/>
    <cellStyle name="Percent 2 20 19" xfId="8828"/>
    <cellStyle name="Percent 2 20 2" xfId="8829"/>
    <cellStyle name="Percent 2 20 20" xfId="8830"/>
    <cellStyle name="Percent 2 20 21" xfId="8831"/>
    <cellStyle name="Percent 2 20 22" xfId="8832"/>
    <cellStyle name="Percent 2 20 23" xfId="8833"/>
    <cellStyle name="Percent 2 20 24" xfId="8834"/>
    <cellStyle name="Percent 2 20 25" xfId="8835"/>
    <cellStyle name="Percent 2 20 26" xfId="8836"/>
    <cellStyle name="Percent 2 20 27" xfId="8837"/>
    <cellStyle name="Percent 2 20 28" xfId="8838"/>
    <cellStyle name="Percent 2 20 29" xfId="8839"/>
    <cellStyle name="Percent 2 20 3" xfId="8840"/>
    <cellStyle name="Percent 2 20 30" xfId="8841"/>
    <cellStyle name="Percent 2 20 31" xfId="8842"/>
    <cellStyle name="Percent 2 20 32" xfId="8843"/>
    <cellStyle name="Percent 2 20 33" xfId="8844"/>
    <cellStyle name="Percent 2 20 34" xfId="8845"/>
    <cellStyle name="Percent 2 20 35" xfId="8846"/>
    <cellStyle name="Percent 2 20 36" xfId="8847"/>
    <cellStyle name="Percent 2 20 37" xfId="8848"/>
    <cellStyle name="Percent 2 20 38" xfId="8849"/>
    <cellStyle name="Percent 2 20 39" xfId="8850"/>
    <cellStyle name="Percent 2 20 4" xfId="8851"/>
    <cellStyle name="Percent 2 20 40" xfId="8852"/>
    <cellStyle name="Percent 2 20 41" xfId="8853"/>
    <cellStyle name="Percent 2 20 42" xfId="8854"/>
    <cellStyle name="Percent 2 20 43" xfId="8855"/>
    <cellStyle name="Percent 2 20 44" xfId="8856"/>
    <cellStyle name="Percent 2 20 45" xfId="8857"/>
    <cellStyle name="Percent 2 20 46" xfId="8858"/>
    <cellStyle name="Percent 2 20 47" xfId="8859"/>
    <cellStyle name="Percent 2 20 48" xfId="8860"/>
    <cellStyle name="Percent 2 20 49" xfId="8861"/>
    <cellStyle name="Percent 2 20 5" xfId="8862"/>
    <cellStyle name="Percent 2 20 6" xfId="8863"/>
    <cellStyle name="Percent 2 20 7" xfId="8864"/>
    <cellStyle name="Percent 2 20 8" xfId="8865"/>
    <cellStyle name="Percent 2 20 9" xfId="8866"/>
    <cellStyle name="Percent 2 21" xfId="8867"/>
    <cellStyle name="Percent 2 21 10" xfId="8868"/>
    <cellStyle name="Percent 2 21 11" xfId="8869"/>
    <cellStyle name="Percent 2 21 12" xfId="8870"/>
    <cellStyle name="Percent 2 21 13" xfId="8871"/>
    <cellStyle name="Percent 2 21 14" xfId="8872"/>
    <cellStyle name="Percent 2 21 15" xfId="8873"/>
    <cellStyle name="Percent 2 21 16" xfId="8874"/>
    <cellStyle name="Percent 2 21 17" xfId="8875"/>
    <cellStyle name="Percent 2 21 18" xfId="8876"/>
    <cellStyle name="Percent 2 21 19" xfId="8877"/>
    <cellStyle name="Percent 2 21 2" xfId="8878"/>
    <cellStyle name="Percent 2 21 20" xfId="8879"/>
    <cellStyle name="Percent 2 21 21" xfId="8880"/>
    <cellStyle name="Percent 2 21 22" xfId="8881"/>
    <cellStyle name="Percent 2 21 23" xfId="8882"/>
    <cellStyle name="Percent 2 21 24" xfId="8883"/>
    <cellStyle name="Percent 2 21 25" xfId="8884"/>
    <cellStyle name="Percent 2 21 26" xfId="8885"/>
    <cellStyle name="Percent 2 21 27" xfId="8886"/>
    <cellStyle name="Percent 2 21 28" xfId="8887"/>
    <cellStyle name="Percent 2 21 29" xfId="8888"/>
    <cellStyle name="Percent 2 21 3" xfId="8889"/>
    <cellStyle name="Percent 2 21 30" xfId="8890"/>
    <cellStyle name="Percent 2 21 31" xfId="8891"/>
    <cellStyle name="Percent 2 21 32" xfId="8892"/>
    <cellStyle name="Percent 2 21 33" xfId="8893"/>
    <cellStyle name="Percent 2 21 34" xfId="8894"/>
    <cellStyle name="Percent 2 21 35" xfId="8895"/>
    <cellStyle name="Percent 2 21 36" xfId="8896"/>
    <cellStyle name="Percent 2 21 37" xfId="8897"/>
    <cellStyle name="Percent 2 21 38" xfId="8898"/>
    <cellStyle name="Percent 2 21 39" xfId="8899"/>
    <cellStyle name="Percent 2 21 4" xfId="8900"/>
    <cellStyle name="Percent 2 21 40" xfId="8901"/>
    <cellStyle name="Percent 2 21 41" xfId="8902"/>
    <cellStyle name="Percent 2 21 42" xfId="8903"/>
    <cellStyle name="Percent 2 21 43" xfId="8904"/>
    <cellStyle name="Percent 2 21 44" xfId="8905"/>
    <cellStyle name="Percent 2 21 45" xfId="8906"/>
    <cellStyle name="Percent 2 21 46" xfId="8907"/>
    <cellStyle name="Percent 2 21 47" xfId="8908"/>
    <cellStyle name="Percent 2 21 48" xfId="8909"/>
    <cellStyle name="Percent 2 21 49" xfId="8910"/>
    <cellStyle name="Percent 2 21 5" xfId="8911"/>
    <cellStyle name="Percent 2 21 6" xfId="8912"/>
    <cellStyle name="Percent 2 21 7" xfId="8913"/>
    <cellStyle name="Percent 2 21 8" xfId="8914"/>
    <cellStyle name="Percent 2 21 9" xfId="8915"/>
    <cellStyle name="Percent 2 22" xfId="8916"/>
    <cellStyle name="Percent 2 22 10" xfId="8917"/>
    <cellStyle name="Percent 2 22 11" xfId="8918"/>
    <cellStyle name="Percent 2 22 12" xfId="8919"/>
    <cellStyle name="Percent 2 22 13" xfId="8920"/>
    <cellStyle name="Percent 2 22 14" xfId="8921"/>
    <cellStyle name="Percent 2 22 15" xfId="8922"/>
    <cellStyle name="Percent 2 22 16" xfId="8923"/>
    <cellStyle name="Percent 2 22 17" xfId="8924"/>
    <cellStyle name="Percent 2 22 18" xfId="8925"/>
    <cellStyle name="Percent 2 22 19" xfId="8926"/>
    <cellStyle name="Percent 2 22 2" xfId="8927"/>
    <cellStyle name="Percent 2 22 20" xfId="8928"/>
    <cellStyle name="Percent 2 22 21" xfId="8929"/>
    <cellStyle name="Percent 2 22 22" xfId="8930"/>
    <cellStyle name="Percent 2 22 23" xfId="8931"/>
    <cellStyle name="Percent 2 22 24" xfId="8932"/>
    <cellStyle name="Percent 2 22 25" xfId="8933"/>
    <cellStyle name="Percent 2 22 26" xfId="8934"/>
    <cellStyle name="Percent 2 22 27" xfId="8935"/>
    <cellStyle name="Percent 2 22 28" xfId="8936"/>
    <cellStyle name="Percent 2 22 29" xfId="8937"/>
    <cellStyle name="Percent 2 22 3" xfId="8938"/>
    <cellStyle name="Percent 2 22 30" xfId="8939"/>
    <cellStyle name="Percent 2 22 31" xfId="8940"/>
    <cellStyle name="Percent 2 22 32" xfId="8941"/>
    <cellStyle name="Percent 2 22 33" xfId="8942"/>
    <cellStyle name="Percent 2 22 34" xfId="8943"/>
    <cellStyle name="Percent 2 22 35" xfId="8944"/>
    <cellStyle name="Percent 2 22 36" xfId="8945"/>
    <cellStyle name="Percent 2 22 37" xfId="8946"/>
    <cellStyle name="Percent 2 22 38" xfId="8947"/>
    <cellStyle name="Percent 2 22 39" xfId="8948"/>
    <cellStyle name="Percent 2 22 4" xfId="8949"/>
    <cellStyle name="Percent 2 22 40" xfId="8950"/>
    <cellStyle name="Percent 2 22 41" xfId="8951"/>
    <cellStyle name="Percent 2 22 42" xfId="8952"/>
    <cellStyle name="Percent 2 22 43" xfId="8953"/>
    <cellStyle name="Percent 2 22 44" xfId="8954"/>
    <cellStyle name="Percent 2 22 45" xfId="8955"/>
    <cellStyle name="Percent 2 22 46" xfId="8956"/>
    <cellStyle name="Percent 2 22 47" xfId="8957"/>
    <cellStyle name="Percent 2 22 48" xfId="8958"/>
    <cellStyle name="Percent 2 22 49" xfId="8959"/>
    <cellStyle name="Percent 2 22 5" xfId="8960"/>
    <cellStyle name="Percent 2 22 6" xfId="8961"/>
    <cellStyle name="Percent 2 22 7" xfId="8962"/>
    <cellStyle name="Percent 2 22 8" xfId="8963"/>
    <cellStyle name="Percent 2 22 9" xfId="8964"/>
    <cellStyle name="Percent 2 23" xfId="8965"/>
    <cellStyle name="Percent 2 23 10" xfId="8966"/>
    <cellStyle name="Percent 2 23 11" xfId="8967"/>
    <cellStyle name="Percent 2 23 12" xfId="8968"/>
    <cellStyle name="Percent 2 23 13" xfId="8969"/>
    <cellStyle name="Percent 2 23 14" xfId="8970"/>
    <cellStyle name="Percent 2 23 15" xfId="8971"/>
    <cellStyle name="Percent 2 23 16" xfId="8972"/>
    <cellStyle name="Percent 2 23 17" xfId="8973"/>
    <cellStyle name="Percent 2 23 18" xfId="8974"/>
    <cellStyle name="Percent 2 23 19" xfId="8975"/>
    <cellStyle name="Percent 2 23 2" xfId="8976"/>
    <cellStyle name="Percent 2 23 20" xfId="8977"/>
    <cellStyle name="Percent 2 23 21" xfId="8978"/>
    <cellStyle name="Percent 2 23 22" xfId="8979"/>
    <cellStyle name="Percent 2 23 23" xfId="8980"/>
    <cellStyle name="Percent 2 23 24" xfId="8981"/>
    <cellStyle name="Percent 2 23 25" xfId="8982"/>
    <cellStyle name="Percent 2 23 26" xfId="8983"/>
    <cellStyle name="Percent 2 23 27" xfId="8984"/>
    <cellStyle name="Percent 2 23 28" xfId="8985"/>
    <cellStyle name="Percent 2 23 29" xfId="8986"/>
    <cellStyle name="Percent 2 23 3" xfId="8987"/>
    <cellStyle name="Percent 2 23 30" xfId="8988"/>
    <cellStyle name="Percent 2 23 31" xfId="8989"/>
    <cellStyle name="Percent 2 23 32" xfId="8990"/>
    <cellStyle name="Percent 2 23 33" xfId="8991"/>
    <cellStyle name="Percent 2 23 34" xfId="8992"/>
    <cellStyle name="Percent 2 23 35" xfId="8993"/>
    <cellStyle name="Percent 2 23 36" xfId="8994"/>
    <cellStyle name="Percent 2 23 37" xfId="8995"/>
    <cellStyle name="Percent 2 23 38" xfId="8996"/>
    <cellStyle name="Percent 2 23 39" xfId="8997"/>
    <cellStyle name="Percent 2 23 4" xfId="8998"/>
    <cellStyle name="Percent 2 23 40" xfId="8999"/>
    <cellStyle name="Percent 2 23 41" xfId="9000"/>
    <cellStyle name="Percent 2 23 42" xfId="9001"/>
    <cellStyle name="Percent 2 23 43" xfId="9002"/>
    <cellStyle name="Percent 2 23 44" xfId="9003"/>
    <cellStyle name="Percent 2 23 45" xfId="9004"/>
    <cellStyle name="Percent 2 23 46" xfId="9005"/>
    <cellStyle name="Percent 2 23 47" xfId="9006"/>
    <cellStyle name="Percent 2 23 48" xfId="9007"/>
    <cellStyle name="Percent 2 23 49" xfId="9008"/>
    <cellStyle name="Percent 2 23 5" xfId="9009"/>
    <cellStyle name="Percent 2 23 6" xfId="9010"/>
    <cellStyle name="Percent 2 23 7" xfId="9011"/>
    <cellStyle name="Percent 2 23 8" xfId="9012"/>
    <cellStyle name="Percent 2 23 9" xfId="9013"/>
    <cellStyle name="Percent 2 24" xfId="9014"/>
    <cellStyle name="Percent 2 25" xfId="9015"/>
    <cellStyle name="Percent 2 26" xfId="9016"/>
    <cellStyle name="Percent 2 3" xfId="63"/>
    <cellStyle name="Percent 2 3 10" xfId="9017"/>
    <cellStyle name="Percent 2 3 11" xfId="9018"/>
    <cellStyle name="Percent 2 3 12" xfId="9019"/>
    <cellStyle name="Percent 2 3 13" xfId="9020"/>
    <cellStyle name="Percent 2 3 14" xfId="9021"/>
    <cellStyle name="Percent 2 3 15" xfId="9022"/>
    <cellStyle name="Percent 2 3 16" xfId="9023"/>
    <cellStyle name="Percent 2 3 17" xfId="9024"/>
    <cellStyle name="Percent 2 3 18" xfId="9025"/>
    <cellStyle name="Percent 2 3 19" xfId="9026"/>
    <cellStyle name="Percent 2 3 2" xfId="9027"/>
    <cellStyle name="Percent 2 3 20" xfId="9028"/>
    <cellStyle name="Percent 2 3 21" xfId="9029"/>
    <cellStyle name="Percent 2 3 22" xfId="9030"/>
    <cellStyle name="Percent 2 3 23" xfId="9031"/>
    <cellStyle name="Percent 2 3 24" xfId="9032"/>
    <cellStyle name="Percent 2 3 25" xfId="9033"/>
    <cellStyle name="Percent 2 3 26" xfId="9034"/>
    <cellStyle name="Percent 2 3 27" xfId="9035"/>
    <cellStyle name="Percent 2 3 28" xfId="9036"/>
    <cellStyle name="Percent 2 3 29" xfId="9037"/>
    <cellStyle name="Percent 2 3 3" xfId="9038"/>
    <cellStyle name="Percent 2 3 30" xfId="9039"/>
    <cellStyle name="Percent 2 3 31" xfId="9040"/>
    <cellStyle name="Percent 2 3 32" xfId="9041"/>
    <cellStyle name="Percent 2 3 33" xfId="9042"/>
    <cellStyle name="Percent 2 3 34" xfId="9043"/>
    <cellStyle name="Percent 2 3 35" xfId="9044"/>
    <cellStyle name="Percent 2 3 36" xfId="9045"/>
    <cellStyle name="Percent 2 3 37" xfId="9046"/>
    <cellStyle name="Percent 2 3 38" xfId="9047"/>
    <cellStyle name="Percent 2 3 39" xfId="9048"/>
    <cellStyle name="Percent 2 3 4" xfId="9049"/>
    <cellStyle name="Percent 2 3 40" xfId="9050"/>
    <cellStyle name="Percent 2 3 41" xfId="9051"/>
    <cellStyle name="Percent 2 3 42" xfId="9052"/>
    <cellStyle name="Percent 2 3 43" xfId="9053"/>
    <cellStyle name="Percent 2 3 44" xfId="9054"/>
    <cellStyle name="Percent 2 3 45" xfId="9055"/>
    <cellStyle name="Percent 2 3 46" xfId="9056"/>
    <cellStyle name="Percent 2 3 47" xfId="9057"/>
    <cellStyle name="Percent 2 3 48" xfId="9058"/>
    <cellStyle name="Percent 2 3 49" xfId="9059"/>
    <cellStyle name="Percent 2 3 5" xfId="9060"/>
    <cellStyle name="Percent 2 3 6" xfId="9061"/>
    <cellStyle name="Percent 2 3 7" xfId="9062"/>
    <cellStyle name="Percent 2 3 8" xfId="9063"/>
    <cellStyle name="Percent 2 3 9" xfId="9064"/>
    <cellStyle name="Percent 2 4" xfId="4199"/>
    <cellStyle name="Percent 2 4 10" xfId="9065"/>
    <cellStyle name="Percent 2 4 11" xfId="9066"/>
    <cellStyle name="Percent 2 4 12" xfId="9067"/>
    <cellStyle name="Percent 2 4 13" xfId="9068"/>
    <cellStyle name="Percent 2 4 14" xfId="9069"/>
    <cellStyle name="Percent 2 4 15" xfId="9070"/>
    <cellStyle name="Percent 2 4 16" xfId="9071"/>
    <cellStyle name="Percent 2 4 17" xfId="9072"/>
    <cellStyle name="Percent 2 4 18" xfId="9073"/>
    <cellStyle name="Percent 2 4 19" xfId="9074"/>
    <cellStyle name="Percent 2 4 2" xfId="9075"/>
    <cellStyle name="Percent 2 4 20" xfId="9076"/>
    <cellStyle name="Percent 2 4 21" xfId="9077"/>
    <cellStyle name="Percent 2 4 22" xfId="9078"/>
    <cellStyle name="Percent 2 4 23" xfId="9079"/>
    <cellStyle name="Percent 2 4 24" xfId="9080"/>
    <cellStyle name="Percent 2 4 25" xfId="9081"/>
    <cellStyle name="Percent 2 4 26" xfId="9082"/>
    <cellStyle name="Percent 2 4 27" xfId="9083"/>
    <cellStyle name="Percent 2 4 28" xfId="9084"/>
    <cellStyle name="Percent 2 4 29" xfId="9085"/>
    <cellStyle name="Percent 2 4 3" xfId="9086"/>
    <cellStyle name="Percent 2 4 30" xfId="9087"/>
    <cellStyle name="Percent 2 4 31" xfId="9088"/>
    <cellStyle name="Percent 2 4 32" xfId="9089"/>
    <cellStyle name="Percent 2 4 33" xfId="9090"/>
    <cellStyle name="Percent 2 4 34" xfId="9091"/>
    <cellStyle name="Percent 2 4 35" xfId="9092"/>
    <cellStyle name="Percent 2 4 36" xfId="9093"/>
    <cellStyle name="Percent 2 4 37" xfId="9094"/>
    <cellStyle name="Percent 2 4 38" xfId="9095"/>
    <cellStyle name="Percent 2 4 39" xfId="9096"/>
    <cellStyle name="Percent 2 4 4" xfId="9097"/>
    <cellStyle name="Percent 2 4 40" xfId="9098"/>
    <cellStyle name="Percent 2 4 41" xfId="9099"/>
    <cellStyle name="Percent 2 4 42" xfId="9100"/>
    <cellStyle name="Percent 2 4 43" xfId="9101"/>
    <cellStyle name="Percent 2 4 44" xfId="9102"/>
    <cellStyle name="Percent 2 4 45" xfId="9103"/>
    <cellStyle name="Percent 2 4 46" xfId="9104"/>
    <cellStyle name="Percent 2 4 47" xfId="9105"/>
    <cellStyle name="Percent 2 4 48" xfId="9106"/>
    <cellStyle name="Percent 2 4 49" xfId="9107"/>
    <cellStyle name="Percent 2 4 5" xfId="9108"/>
    <cellStyle name="Percent 2 4 6" xfId="9109"/>
    <cellStyle name="Percent 2 4 7" xfId="9110"/>
    <cellStyle name="Percent 2 4 8" xfId="9111"/>
    <cellStyle name="Percent 2 4 9" xfId="9112"/>
    <cellStyle name="Percent 2 5" xfId="4200"/>
    <cellStyle name="Percent 2 5 10" xfId="9113"/>
    <cellStyle name="Percent 2 5 11" xfId="9114"/>
    <cellStyle name="Percent 2 5 12" xfId="9115"/>
    <cellStyle name="Percent 2 5 13" xfId="9116"/>
    <cellStyle name="Percent 2 5 14" xfId="9117"/>
    <cellStyle name="Percent 2 5 15" xfId="9118"/>
    <cellStyle name="Percent 2 5 16" xfId="9119"/>
    <cellStyle name="Percent 2 5 17" xfId="9120"/>
    <cellStyle name="Percent 2 5 18" xfId="9121"/>
    <cellStyle name="Percent 2 5 19" xfId="9122"/>
    <cellStyle name="Percent 2 5 2" xfId="9123"/>
    <cellStyle name="Percent 2 5 20" xfId="9124"/>
    <cellStyle name="Percent 2 5 21" xfId="9125"/>
    <cellStyle name="Percent 2 5 22" xfId="9126"/>
    <cellStyle name="Percent 2 5 23" xfId="9127"/>
    <cellStyle name="Percent 2 5 24" xfId="9128"/>
    <cellStyle name="Percent 2 5 25" xfId="9129"/>
    <cellStyle name="Percent 2 5 26" xfId="9130"/>
    <cellStyle name="Percent 2 5 27" xfId="9131"/>
    <cellStyle name="Percent 2 5 28" xfId="9132"/>
    <cellStyle name="Percent 2 5 29" xfId="9133"/>
    <cellStyle name="Percent 2 5 3" xfId="9134"/>
    <cellStyle name="Percent 2 5 30" xfId="9135"/>
    <cellStyle name="Percent 2 5 31" xfId="9136"/>
    <cellStyle name="Percent 2 5 32" xfId="9137"/>
    <cellStyle name="Percent 2 5 33" xfId="9138"/>
    <cellStyle name="Percent 2 5 34" xfId="9139"/>
    <cellStyle name="Percent 2 5 35" xfId="9140"/>
    <cellStyle name="Percent 2 5 36" xfId="9141"/>
    <cellStyle name="Percent 2 5 37" xfId="9142"/>
    <cellStyle name="Percent 2 5 38" xfId="9143"/>
    <cellStyle name="Percent 2 5 39" xfId="9144"/>
    <cellStyle name="Percent 2 5 4" xfId="9145"/>
    <cellStyle name="Percent 2 5 40" xfId="9146"/>
    <cellStyle name="Percent 2 5 41" xfId="9147"/>
    <cellStyle name="Percent 2 5 42" xfId="9148"/>
    <cellStyle name="Percent 2 5 43" xfId="9149"/>
    <cellStyle name="Percent 2 5 44" xfId="9150"/>
    <cellStyle name="Percent 2 5 45" xfId="9151"/>
    <cellStyle name="Percent 2 5 46" xfId="9152"/>
    <cellStyle name="Percent 2 5 47" xfId="9153"/>
    <cellStyle name="Percent 2 5 48" xfId="9154"/>
    <cellStyle name="Percent 2 5 49" xfId="9155"/>
    <cellStyle name="Percent 2 5 5" xfId="9156"/>
    <cellStyle name="Percent 2 5 6" xfId="9157"/>
    <cellStyle name="Percent 2 5 7" xfId="9158"/>
    <cellStyle name="Percent 2 5 8" xfId="9159"/>
    <cellStyle name="Percent 2 5 9" xfId="9160"/>
    <cellStyle name="Percent 2 6" xfId="4201"/>
    <cellStyle name="Percent 2 6 10" xfId="9161"/>
    <cellStyle name="Percent 2 6 11" xfId="9162"/>
    <cellStyle name="Percent 2 6 12" xfId="9163"/>
    <cellStyle name="Percent 2 6 13" xfId="9164"/>
    <cellStyle name="Percent 2 6 14" xfId="9165"/>
    <cellStyle name="Percent 2 6 15" xfId="9166"/>
    <cellStyle name="Percent 2 6 16" xfId="9167"/>
    <cellStyle name="Percent 2 6 17" xfId="9168"/>
    <cellStyle name="Percent 2 6 18" xfId="9169"/>
    <cellStyle name="Percent 2 6 19" xfId="9170"/>
    <cellStyle name="Percent 2 6 2" xfId="9171"/>
    <cellStyle name="Percent 2 6 20" xfId="9172"/>
    <cellStyle name="Percent 2 6 21" xfId="9173"/>
    <cellStyle name="Percent 2 6 22" xfId="9174"/>
    <cellStyle name="Percent 2 6 23" xfId="9175"/>
    <cellStyle name="Percent 2 6 24" xfId="9176"/>
    <cellStyle name="Percent 2 6 25" xfId="9177"/>
    <cellStyle name="Percent 2 6 26" xfId="9178"/>
    <cellStyle name="Percent 2 6 27" xfId="9179"/>
    <cellStyle name="Percent 2 6 28" xfId="9180"/>
    <cellStyle name="Percent 2 6 29" xfId="9181"/>
    <cellStyle name="Percent 2 6 3" xfId="9182"/>
    <cellStyle name="Percent 2 6 30" xfId="9183"/>
    <cellStyle name="Percent 2 6 31" xfId="9184"/>
    <cellStyle name="Percent 2 6 32" xfId="9185"/>
    <cellStyle name="Percent 2 6 33" xfId="9186"/>
    <cellStyle name="Percent 2 6 34" xfId="9187"/>
    <cellStyle name="Percent 2 6 35" xfId="9188"/>
    <cellStyle name="Percent 2 6 36" xfId="9189"/>
    <cellStyle name="Percent 2 6 37" xfId="9190"/>
    <cellStyle name="Percent 2 6 38" xfId="9191"/>
    <cellStyle name="Percent 2 6 39" xfId="9192"/>
    <cellStyle name="Percent 2 6 4" xfId="9193"/>
    <cellStyle name="Percent 2 6 40" xfId="9194"/>
    <cellStyle name="Percent 2 6 41" xfId="9195"/>
    <cellStyle name="Percent 2 6 42" xfId="9196"/>
    <cellStyle name="Percent 2 6 43" xfId="9197"/>
    <cellStyle name="Percent 2 6 44" xfId="9198"/>
    <cellStyle name="Percent 2 6 45" xfId="9199"/>
    <cellStyle name="Percent 2 6 46" xfId="9200"/>
    <cellStyle name="Percent 2 6 47" xfId="9201"/>
    <cellStyle name="Percent 2 6 48" xfId="9202"/>
    <cellStyle name="Percent 2 6 49" xfId="9203"/>
    <cellStyle name="Percent 2 6 5" xfId="9204"/>
    <cellStyle name="Percent 2 6 6" xfId="9205"/>
    <cellStyle name="Percent 2 6 7" xfId="9206"/>
    <cellStyle name="Percent 2 6 8" xfId="9207"/>
    <cellStyle name="Percent 2 6 9" xfId="9208"/>
    <cellStyle name="Percent 2 7" xfId="4202"/>
    <cellStyle name="Percent 2 7 10" xfId="9209"/>
    <cellStyle name="Percent 2 7 11" xfId="9210"/>
    <cellStyle name="Percent 2 7 12" xfId="9211"/>
    <cellStyle name="Percent 2 7 13" xfId="9212"/>
    <cellStyle name="Percent 2 7 14" xfId="9213"/>
    <cellStyle name="Percent 2 7 15" xfId="9214"/>
    <cellStyle name="Percent 2 7 16" xfId="9215"/>
    <cellStyle name="Percent 2 7 17" xfId="9216"/>
    <cellStyle name="Percent 2 7 18" xfId="9217"/>
    <cellStyle name="Percent 2 7 19" xfId="9218"/>
    <cellStyle name="Percent 2 7 2" xfId="9219"/>
    <cellStyle name="Percent 2 7 20" xfId="9220"/>
    <cellStyle name="Percent 2 7 21" xfId="9221"/>
    <cellStyle name="Percent 2 7 22" xfId="9222"/>
    <cellStyle name="Percent 2 7 23" xfId="9223"/>
    <cellStyle name="Percent 2 7 24" xfId="9224"/>
    <cellStyle name="Percent 2 7 25" xfId="9225"/>
    <cellStyle name="Percent 2 7 26" xfId="9226"/>
    <cellStyle name="Percent 2 7 27" xfId="9227"/>
    <cellStyle name="Percent 2 7 28" xfId="9228"/>
    <cellStyle name="Percent 2 7 29" xfId="9229"/>
    <cellStyle name="Percent 2 7 3" xfId="9230"/>
    <cellStyle name="Percent 2 7 30" xfId="9231"/>
    <cellStyle name="Percent 2 7 31" xfId="9232"/>
    <cellStyle name="Percent 2 7 32" xfId="9233"/>
    <cellStyle name="Percent 2 7 33" xfId="9234"/>
    <cellStyle name="Percent 2 7 34" xfId="9235"/>
    <cellStyle name="Percent 2 7 35" xfId="9236"/>
    <cellStyle name="Percent 2 7 36" xfId="9237"/>
    <cellStyle name="Percent 2 7 37" xfId="9238"/>
    <cellStyle name="Percent 2 7 38" xfId="9239"/>
    <cellStyle name="Percent 2 7 39" xfId="9240"/>
    <cellStyle name="Percent 2 7 4" xfId="9241"/>
    <cellStyle name="Percent 2 7 40" xfId="9242"/>
    <cellStyle name="Percent 2 7 41" xfId="9243"/>
    <cellStyle name="Percent 2 7 42" xfId="9244"/>
    <cellStyle name="Percent 2 7 43" xfId="9245"/>
    <cellStyle name="Percent 2 7 44" xfId="9246"/>
    <cellStyle name="Percent 2 7 45" xfId="9247"/>
    <cellStyle name="Percent 2 7 46" xfId="9248"/>
    <cellStyle name="Percent 2 7 47" xfId="9249"/>
    <cellStyle name="Percent 2 7 48" xfId="9250"/>
    <cellStyle name="Percent 2 7 49" xfId="9251"/>
    <cellStyle name="Percent 2 7 5" xfId="9252"/>
    <cellStyle name="Percent 2 7 6" xfId="9253"/>
    <cellStyle name="Percent 2 7 7" xfId="9254"/>
    <cellStyle name="Percent 2 7 8" xfId="9255"/>
    <cellStyle name="Percent 2 7 9" xfId="9256"/>
    <cellStyle name="Percent 2 8" xfId="4203"/>
    <cellStyle name="Percent 2 8 10" xfId="9257"/>
    <cellStyle name="Percent 2 8 11" xfId="9258"/>
    <cellStyle name="Percent 2 8 12" xfId="9259"/>
    <cellStyle name="Percent 2 8 13" xfId="9260"/>
    <cellStyle name="Percent 2 8 14" xfId="9261"/>
    <cellStyle name="Percent 2 8 15" xfId="9262"/>
    <cellStyle name="Percent 2 8 16" xfId="9263"/>
    <cellStyle name="Percent 2 8 17" xfId="9264"/>
    <cellStyle name="Percent 2 8 18" xfId="9265"/>
    <cellStyle name="Percent 2 8 19" xfId="9266"/>
    <cellStyle name="Percent 2 8 2" xfId="9267"/>
    <cellStyle name="Percent 2 8 20" xfId="9268"/>
    <cellStyle name="Percent 2 8 21" xfId="9269"/>
    <cellStyle name="Percent 2 8 22" xfId="9270"/>
    <cellStyle name="Percent 2 8 23" xfId="9271"/>
    <cellStyle name="Percent 2 8 24" xfId="9272"/>
    <cellStyle name="Percent 2 8 25" xfId="9273"/>
    <cellStyle name="Percent 2 8 26" xfId="9274"/>
    <cellStyle name="Percent 2 8 27" xfId="9275"/>
    <cellStyle name="Percent 2 8 28" xfId="9276"/>
    <cellStyle name="Percent 2 8 29" xfId="9277"/>
    <cellStyle name="Percent 2 8 3" xfId="9278"/>
    <cellStyle name="Percent 2 8 30" xfId="9279"/>
    <cellStyle name="Percent 2 8 31" xfId="9280"/>
    <cellStyle name="Percent 2 8 32" xfId="9281"/>
    <cellStyle name="Percent 2 8 33" xfId="9282"/>
    <cellStyle name="Percent 2 8 34" xfId="9283"/>
    <cellStyle name="Percent 2 8 35" xfId="9284"/>
    <cellStyle name="Percent 2 8 36" xfId="9285"/>
    <cellStyle name="Percent 2 8 37" xfId="9286"/>
    <cellStyle name="Percent 2 8 38" xfId="9287"/>
    <cellStyle name="Percent 2 8 39" xfId="9288"/>
    <cellStyle name="Percent 2 8 4" xfId="9289"/>
    <cellStyle name="Percent 2 8 40" xfId="9290"/>
    <cellStyle name="Percent 2 8 41" xfId="9291"/>
    <cellStyle name="Percent 2 8 42" xfId="9292"/>
    <cellStyle name="Percent 2 8 43" xfId="9293"/>
    <cellStyle name="Percent 2 8 44" xfId="9294"/>
    <cellStyle name="Percent 2 8 45" xfId="9295"/>
    <cellStyle name="Percent 2 8 46" xfId="9296"/>
    <cellStyle name="Percent 2 8 47" xfId="9297"/>
    <cellStyle name="Percent 2 8 48" xfId="9298"/>
    <cellStyle name="Percent 2 8 49" xfId="9299"/>
    <cellStyle name="Percent 2 8 5" xfId="9300"/>
    <cellStyle name="Percent 2 8 6" xfId="9301"/>
    <cellStyle name="Percent 2 8 7" xfId="9302"/>
    <cellStyle name="Percent 2 8 8" xfId="9303"/>
    <cellStyle name="Percent 2 8 9" xfId="9304"/>
    <cellStyle name="Percent 2 9" xfId="4204"/>
    <cellStyle name="Percent 2 9 10" xfId="9305"/>
    <cellStyle name="Percent 2 9 11" xfId="9306"/>
    <cellStyle name="Percent 2 9 12" xfId="9307"/>
    <cellStyle name="Percent 2 9 13" xfId="9308"/>
    <cellStyle name="Percent 2 9 14" xfId="9309"/>
    <cellStyle name="Percent 2 9 15" xfId="9310"/>
    <cellStyle name="Percent 2 9 16" xfId="9311"/>
    <cellStyle name="Percent 2 9 17" xfId="9312"/>
    <cellStyle name="Percent 2 9 18" xfId="9313"/>
    <cellStyle name="Percent 2 9 19" xfId="9314"/>
    <cellStyle name="Percent 2 9 2" xfId="9315"/>
    <cellStyle name="Percent 2 9 20" xfId="9316"/>
    <cellStyle name="Percent 2 9 21" xfId="9317"/>
    <cellStyle name="Percent 2 9 22" xfId="9318"/>
    <cellStyle name="Percent 2 9 23" xfId="9319"/>
    <cellStyle name="Percent 2 9 24" xfId="9320"/>
    <cellStyle name="Percent 2 9 25" xfId="9321"/>
    <cellStyle name="Percent 2 9 26" xfId="9322"/>
    <cellStyle name="Percent 2 9 27" xfId="9323"/>
    <cellStyle name="Percent 2 9 28" xfId="9324"/>
    <cellStyle name="Percent 2 9 29" xfId="9325"/>
    <cellStyle name="Percent 2 9 3" xfId="9326"/>
    <cellStyle name="Percent 2 9 30" xfId="9327"/>
    <cellStyle name="Percent 2 9 31" xfId="9328"/>
    <cellStyle name="Percent 2 9 32" xfId="9329"/>
    <cellStyle name="Percent 2 9 33" xfId="9330"/>
    <cellStyle name="Percent 2 9 34" xfId="9331"/>
    <cellStyle name="Percent 2 9 35" xfId="9332"/>
    <cellStyle name="Percent 2 9 36" xfId="9333"/>
    <cellStyle name="Percent 2 9 37" xfId="9334"/>
    <cellStyle name="Percent 2 9 38" xfId="9335"/>
    <cellStyle name="Percent 2 9 39" xfId="9336"/>
    <cellStyle name="Percent 2 9 4" xfId="9337"/>
    <cellStyle name="Percent 2 9 40" xfId="9338"/>
    <cellStyle name="Percent 2 9 41" xfId="9339"/>
    <cellStyle name="Percent 2 9 42" xfId="9340"/>
    <cellStyle name="Percent 2 9 43" xfId="9341"/>
    <cellStyle name="Percent 2 9 44" xfId="9342"/>
    <cellStyle name="Percent 2 9 45" xfId="9343"/>
    <cellStyle name="Percent 2 9 46" xfId="9344"/>
    <cellStyle name="Percent 2 9 47" xfId="9345"/>
    <cellStyle name="Percent 2 9 48" xfId="9346"/>
    <cellStyle name="Percent 2 9 49" xfId="9347"/>
    <cellStyle name="Percent 2 9 5" xfId="9348"/>
    <cellStyle name="Percent 2 9 6" xfId="9349"/>
    <cellStyle name="Percent 2 9 7" xfId="9350"/>
    <cellStyle name="Percent 2 9 8" xfId="9351"/>
    <cellStyle name="Percent 2 9 9" xfId="9352"/>
    <cellStyle name="Percent 20" xfId="4205"/>
    <cellStyle name="Percent 21" xfId="4206"/>
    <cellStyle name="Percent 22" xfId="4207"/>
    <cellStyle name="Percent 23" xfId="4208"/>
    <cellStyle name="Percent 24" xfId="4209"/>
    <cellStyle name="Percent 25" xfId="4210"/>
    <cellStyle name="Percent 26" xfId="4211"/>
    <cellStyle name="Percent 27" xfId="4212"/>
    <cellStyle name="Percent 28" xfId="4213"/>
    <cellStyle name="Percent 29" xfId="4214"/>
    <cellStyle name="Percent 3" xfId="47"/>
    <cellStyle name="Percent 3 2" xfId="48"/>
    <cellStyle name="Percent 3 2 2" xfId="4215"/>
    <cellStyle name="Percent 3 3" xfId="4216"/>
    <cellStyle name="Percent 30" xfId="4217"/>
    <cellStyle name="Percent 31" xfId="4218"/>
    <cellStyle name="Percent 32" xfId="4219"/>
    <cellStyle name="Percent 33" xfId="4220"/>
    <cellStyle name="Percent 34" xfId="4221"/>
    <cellStyle name="Percent 35" xfId="4222"/>
    <cellStyle name="Percent 36" xfId="4223"/>
    <cellStyle name="Percent 37" xfId="4224"/>
    <cellStyle name="Percent 38" xfId="4225"/>
    <cellStyle name="Percent 39" xfId="4226"/>
    <cellStyle name="Percent 39 2" xfId="9353"/>
    <cellStyle name="Percent 4" xfId="49"/>
    <cellStyle name="Percent 4 2" xfId="4227"/>
    <cellStyle name="Percent 4 3" xfId="4228"/>
    <cellStyle name="Percent 4 4" xfId="4229"/>
    <cellStyle name="Percent 40" xfId="4230"/>
    <cellStyle name="Percent 40 2" xfId="9354"/>
    <cellStyle name="Percent 41" xfId="23"/>
    <cellStyle name="Percent 41 2" xfId="4231"/>
    <cellStyle name="Percent 41 2 2" xfId="4232"/>
    <cellStyle name="Percent 41 2 2 2" xfId="9355"/>
    <cellStyle name="Percent 41 2 3" xfId="9356"/>
    <cellStyle name="Percent 41 3" xfId="9357"/>
    <cellStyle name="Percent 42" xfId="4233"/>
    <cellStyle name="Percent 42 2" xfId="4234"/>
    <cellStyle name="Percent 42 2 2" xfId="9358"/>
    <cellStyle name="Percent 42 2 3" xfId="9359"/>
    <cellStyle name="Percent 42 3" xfId="9360"/>
    <cellStyle name="Percent 43" xfId="4235"/>
    <cellStyle name="Percent 43 2" xfId="4236"/>
    <cellStyle name="Percent 43 2 2" xfId="4237"/>
    <cellStyle name="Percent 43 2 2 2" xfId="4238"/>
    <cellStyle name="Percent 43 2 2 2 2" xfId="9361"/>
    <cellStyle name="Percent 43 2 2 3" xfId="9362"/>
    <cellStyle name="Percent 43 2 3" xfId="9363"/>
    <cellStyle name="Percent 43 3" xfId="9364"/>
    <cellStyle name="Percent 44" xfId="4239"/>
    <cellStyle name="Percent 44 2" xfId="9365"/>
    <cellStyle name="Percent 45" xfId="4240"/>
    <cellStyle name="Percent 45 2" xfId="9366"/>
    <cellStyle name="Percent 46" xfId="4241"/>
    <cellStyle name="Percent 46 2" xfId="9367"/>
    <cellStyle name="Percent 47" xfId="4242"/>
    <cellStyle name="Percent 48" xfId="9368"/>
    <cellStyle name="Percent 49" xfId="9476"/>
    <cellStyle name="Percent 5" xfId="50"/>
    <cellStyle name="Percent 5 2" xfId="51"/>
    <cellStyle name="Percent 5 2 2" xfId="9369"/>
    <cellStyle name="Percent 5 3" xfId="52"/>
    <cellStyle name="Percent 5 3 2" xfId="4243"/>
    <cellStyle name="Percent 6" xfId="53"/>
    <cellStyle name="Percent 6 2" xfId="54"/>
    <cellStyle name="Percent 6 2 2" xfId="9370"/>
    <cellStyle name="Percent 6 3 2 2 2" xfId="4244"/>
    <cellStyle name="Percent 6 3 2 2 2 2" xfId="9371"/>
    <cellStyle name="Percent 7" xfId="4245"/>
    <cellStyle name="Percent 7 2" xfId="4246"/>
    <cellStyle name="Percent 7 3" xfId="4247"/>
    <cellStyle name="Percent 7 3 2" xfId="4248"/>
    <cellStyle name="Percent 8" xfId="4249"/>
    <cellStyle name="Percent 9" xfId="4250"/>
    <cellStyle name="Phalai" xfId="4251"/>
    <cellStyle name="Popis" xfId="9372"/>
    <cellStyle name="PrePop Currency (0)" xfId="4252"/>
    <cellStyle name="PrePop Currency (2)" xfId="4253"/>
    <cellStyle name="PrePop Units (0)" xfId="4254"/>
    <cellStyle name="PrePop Units (1)" xfId="4255"/>
    <cellStyle name="PrePop Units (2)" xfId="4256"/>
    <cellStyle name="Price" xfId="9373"/>
    <cellStyle name="PwC" xfId="4257"/>
    <cellStyle name="PwC 2" xfId="4258"/>
    <cellStyle name="Quantity" xfId="9374"/>
    <cellStyle name="Red" xfId="4259"/>
    <cellStyle name="Reset  - Style7" xfId="4260"/>
    <cellStyle name="Reset range style to defaults" xfId="9375"/>
    <cellStyle name="RevList" xfId="4261"/>
    <cellStyle name="Rs" xfId="4262"/>
    <cellStyle name="RS (000)" xfId="4263"/>
    <cellStyle name="RS (000) 2" xfId="4264"/>
    <cellStyle name="rs.ps" xfId="4265"/>
    <cellStyle name="rs.ps(000)" xfId="9376"/>
    <cellStyle name="rs.ps_JPPL06_Q3" xfId="9377"/>
    <cellStyle name="Rs_~6730379" xfId="9545"/>
    <cellStyle name="S## ## ## ###.00" xfId="4266"/>
    <cellStyle name="SAPBEXaggData" xfId="4267"/>
    <cellStyle name="SAPBEXaggData 2" xfId="4268"/>
    <cellStyle name="SAPBEXaggData 3" xfId="4269"/>
    <cellStyle name="SAPBEXaggData 3 2" xfId="4270"/>
    <cellStyle name="SAPBEXaggDataEmph" xfId="4271"/>
    <cellStyle name="SAPBEXaggDataEmph 2" xfId="4272"/>
    <cellStyle name="SAPBEXaggItem" xfId="4273"/>
    <cellStyle name="SAPBEXaggItem 2" xfId="4274"/>
    <cellStyle name="SAPBEXaggItem 3" xfId="4275"/>
    <cellStyle name="SAPBEXaggItem 3 2" xfId="4276"/>
    <cellStyle name="SAPBEXaggItemX" xfId="4277"/>
    <cellStyle name="SAPBEXaggItemX 2" xfId="4278"/>
    <cellStyle name="SAPBEXaggItemX 2 2" xfId="4279"/>
    <cellStyle name="SAPBEXaggItemX 3" xfId="4280"/>
    <cellStyle name="SAPBEXchaText" xfId="4281"/>
    <cellStyle name="SAPBEXchaText 3" xfId="4282"/>
    <cellStyle name="SAPBEXchaText 3 2" xfId="4283"/>
    <cellStyle name="SAPBEXexcBad7" xfId="4284"/>
    <cellStyle name="SAPBEXexcBad7 2" xfId="4285"/>
    <cellStyle name="SAPBEXexcBad8" xfId="4286"/>
    <cellStyle name="SAPBEXexcBad8 2" xfId="4287"/>
    <cellStyle name="SAPBEXexcBad9" xfId="4288"/>
    <cellStyle name="SAPBEXexcBad9 2" xfId="4289"/>
    <cellStyle name="SAPBEXexcCritical4" xfId="4290"/>
    <cellStyle name="SAPBEXexcCritical4 2" xfId="4291"/>
    <cellStyle name="SAPBEXexcCritical5" xfId="4292"/>
    <cellStyle name="SAPBEXexcCritical5 2" xfId="4293"/>
    <cellStyle name="SAPBEXexcCritical6" xfId="4294"/>
    <cellStyle name="SAPBEXexcCritical6 2" xfId="4295"/>
    <cellStyle name="SAPBEXexcGood1" xfId="4296"/>
    <cellStyle name="SAPBEXexcGood1 2" xfId="4297"/>
    <cellStyle name="SAPBEXexcGood2" xfId="4298"/>
    <cellStyle name="SAPBEXexcGood2 2" xfId="4299"/>
    <cellStyle name="SAPBEXexcGood3" xfId="4300"/>
    <cellStyle name="SAPBEXexcGood3 2" xfId="4301"/>
    <cellStyle name="SAPBEXfilterDrill" xfId="4302"/>
    <cellStyle name="SAPBEXfilterDrill 2" xfId="9378"/>
    <cellStyle name="SAPBEXfilterDrill 3" xfId="9379"/>
    <cellStyle name="SAPBEXfilterDrill 4" xfId="9380"/>
    <cellStyle name="SAPBEXfilterItem" xfId="4303"/>
    <cellStyle name="SAPBEXfilterText" xfId="4304"/>
    <cellStyle name="SAPBEXformats" xfId="4305"/>
    <cellStyle name="SAPBEXformats 2" xfId="4306"/>
    <cellStyle name="SAPBEXformats 3" xfId="4307"/>
    <cellStyle name="SAPBEXformats 3 2" xfId="4308"/>
    <cellStyle name="SAPBEXheaderItem" xfId="4309"/>
    <cellStyle name="SAPBEXheaderItem 2" xfId="4310"/>
    <cellStyle name="SAPBEXheaderText" xfId="4311"/>
    <cellStyle name="SAPBEXheaderText 2" xfId="4312"/>
    <cellStyle name="SAPBEXHLevel0" xfId="4313"/>
    <cellStyle name="SAPBEXHLevel0 2" xfId="4314"/>
    <cellStyle name="SAPBEXHLevel0X" xfId="4315"/>
    <cellStyle name="SAPBEXHLevel0X 2" xfId="4316"/>
    <cellStyle name="SAPBEXHLevel1" xfId="4317"/>
    <cellStyle name="SAPBEXHLevel1 2" xfId="4318"/>
    <cellStyle name="SAPBEXHLevel1X" xfId="4319"/>
    <cellStyle name="SAPBEXHLevel1X 2" xfId="4320"/>
    <cellStyle name="SAPBEXHLevel2" xfId="4321"/>
    <cellStyle name="SAPBEXHLevel2 2" xfId="4322"/>
    <cellStyle name="SAPBEXHLevel2X" xfId="4323"/>
    <cellStyle name="SAPBEXHLevel2X 2" xfId="4324"/>
    <cellStyle name="SAPBEXHLevel3" xfId="4325"/>
    <cellStyle name="SAPBEXHLevel3 2" xfId="4326"/>
    <cellStyle name="SAPBEXHLevel3X" xfId="4327"/>
    <cellStyle name="SAPBEXHLevel3X 2" xfId="4328"/>
    <cellStyle name="SAPBEXinputData" xfId="4329"/>
    <cellStyle name="SAPBEXinputData 2" xfId="9381"/>
    <cellStyle name="SAPBEXinputData 3" xfId="9382"/>
    <cellStyle name="SAPBEXinputData 4" xfId="9383"/>
    <cellStyle name="SAPBEXItemHeader" xfId="4330"/>
    <cellStyle name="SAPBEXItemHeader 2" xfId="4331"/>
    <cellStyle name="SAPBEXresData" xfId="4332"/>
    <cellStyle name="SAPBEXresData 2" xfId="4333"/>
    <cellStyle name="SAPBEXresDataEmph" xfId="4334"/>
    <cellStyle name="SAPBEXresDataEmph 2" xfId="4335"/>
    <cellStyle name="SAPBEXresItem" xfId="4336"/>
    <cellStyle name="SAPBEXresItem 2" xfId="4337"/>
    <cellStyle name="SAPBEXresItemX" xfId="4338"/>
    <cellStyle name="SAPBEXresItemX 2" xfId="4339"/>
    <cellStyle name="SAPBEXstdData" xfId="4340"/>
    <cellStyle name="SAPBEXstdData 2" xfId="4341"/>
    <cellStyle name="SAPBEXstdData 3" xfId="4342"/>
    <cellStyle name="SAPBEXstdData 3 2" xfId="4343"/>
    <cellStyle name="SAPBEXstdDataEmph" xfId="4344"/>
    <cellStyle name="SAPBEXstdDataEmph 2" xfId="4345"/>
    <cellStyle name="SAPBEXstdItem" xfId="4346"/>
    <cellStyle name="SAPBEXstdItem 2" xfId="4347"/>
    <cellStyle name="SAPBEXstdItem 2 2" xfId="4348"/>
    <cellStyle name="SAPBEXstdItem 2 2 2" xfId="4349"/>
    <cellStyle name="SAPBEXstdItem 3" xfId="4350"/>
    <cellStyle name="SAPBEXstdItem 3 2" xfId="4351"/>
    <cellStyle name="SAPBEXstdItemX" xfId="4352"/>
    <cellStyle name="SAPBEXstdItemX 2" xfId="4353"/>
    <cellStyle name="SAPBEXtitle" xfId="4354"/>
    <cellStyle name="SAPBEXtitle 2" xfId="4355"/>
    <cellStyle name="SAPBEXunassignedItem" xfId="4356"/>
    <cellStyle name="SAPBEXunassignedItem 2" xfId="4357"/>
    <cellStyle name="SAPBEXunassignedItem 3" xfId="9384"/>
    <cellStyle name="SAPBEXundefined" xfId="4358"/>
    <cellStyle name="SAPBEXundefined 2" xfId="4359"/>
    <cellStyle name="SAPBEXundefined 3" xfId="9385"/>
    <cellStyle name="SAPBEXundefined 4" xfId="9386"/>
    <cellStyle name="SAPBEXundefined 5" xfId="9387"/>
    <cellStyle name="SDEntry" xfId="9388"/>
    <cellStyle name="SDHeader" xfId="9389"/>
    <cellStyle name="sebi" xfId="9390"/>
    <cellStyle name="SECategory" xfId="9391"/>
    <cellStyle name="SEEntry" xfId="9392"/>
    <cellStyle name="SEFormula" xfId="9393"/>
    <cellStyle name="SEHeader" xfId="9394"/>
    <cellStyle name="SELocked" xfId="9395"/>
    <cellStyle name="SEPEntry" xfId="9396"/>
    <cellStyle name="Sheet Title" xfId="4360"/>
    <cellStyle name="Sledovaný hypertextový odkaz" xfId="9397"/>
    <cellStyle name="SPEntry" xfId="9398"/>
    <cellStyle name="SPFormula" xfId="9399"/>
    <cellStyle name="SPHeader" xfId="9400"/>
    <cellStyle name="SPLocked" xfId="9401"/>
    <cellStyle name="SRHeader" xfId="9402"/>
    <cellStyle name="Standard_--&gt; BANKDET" xfId="4361"/>
    <cellStyle name="Style 1" xfId="19"/>
    <cellStyle name="Style 1 10" xfId="4362"/>
    <cellStyle name="Style 1 11" xfId="9403"/>
    <cellStyle name="Style 1 12" xfId="9404"/>
    <cellStyle name="Style 1 13" xfId="9405"/>
    <cellStyle name="Style 1 2" xfId="4363"/>
    <cellStyle name="Style 1 2 2" xfId="4364"/>
    <cellStyle name="Style 1 2 3" xfId="4365"/>
    <cellStyle name="Style 1 3" xfId="4366"/>
    <cellStyle name="Style 1 4" xfId="4367"/>
    <cellStyle name="Style 1 5" xfId="4368"/>
    <cellStyle name="Style 1 6" xfId="4369"/>
    <cellStyle name="Style 1 7" xfId="4370"/>
    <cellStyle name="Style 1 8" xfId="4371"/>
    <cellStyle name="Style 1 9" xfId="4372"/>
    <cellStyle name="Style 1_Tax Audit Annexures-3CD-AY_10-11" xfId="4373"/>
    <cellStyle name="Style 2" xfId="20"/>
    <cellStyle name="Style 2 2" xfId="4374"/>
    <cellStyle name="Style 3" xfId="4375"/>
    <cellStyle name="Style 3 2" xfId="4376"/>
    <cellStyle name="Style 4" xfId="4377"/>
    <cellStyle name="Style 4 2" xfId="4378"/>
    <cellStyle name="Style 5" xfId="4379"/>
    <cellStyle name="Style 5 2" xfId="4380"/>
    <cellStyle name="Style 6" xfId="4381"/>
    <cellStyle name="Style 6 2" xfId="4382"/>
    <cellStyle name="Style 7" xfId="9546"/>
    <cellStyle name="Style 8" xfId="9547"/>
    <cellStyle name="Style 9" xfId="9548"/>
    <cellStyle name="SUB TITLE" xfId="4383"/>
    <cellStyle name="SUB TITLE 2" xfId="4384"/>
    <cellStyle name="Subtotal" xfId="4385"/>
    <cellStyle name="sub-total" xfId="9406"/>
    <cellStyle name="Subtotal 2" xfId="9549"/>
    <cellStyle name="Subtotal_Advance Tax 11-12 Q1_REGL_RG&amp;SPL_RPDPL" xfId="9550"/>
    <cellStyle name="Table  - Style6" xfId="4386"/>
    <cellStyle name="Table  - Style6 2" xfId="4387"/>
    <cellStyle name="Text Indent A" xfId="4388"/>
    <cellStyle name="Text Indent B" xfId="4389"/>
    <cellStyle name="Text Indent C" xfId="4390"/>
    <cellStyle name="þ_x001d_ð&quot;_x000c_Býò_x000c_5ýU_x0001_e_x0005_¹,_x0007__x0001__x0001_" xfId="9407"/>
    <cellStyle name="þ_x001d_ðK_x000c_Fý_x001b__x000d_9ýU_x0001_Ð_x0008_¦)_x0007__x0001__x0001_" xfId="9551"/>
    <cellStyle name="Times New Roman" xfId="4391"/>
    <cellStyle name="Title  - Style1" xfId="4392"/>
    <cellStyle name="Title 2" xfId="4393"/>
    <cellStyle name="Title 2 2" xfId="4394"/>
    <cellStyle name="Title 2 3" xfId="4395"/>
    <cellStyle name="Title 3" xfId="4396"/>
    <cellStyle name="Title 4" xfId="4397"/>
    <cellStyle name="Title 5" xfId="4398"/>
    <cellStyle name="Title 6" xfId="4399"/>
    <cellStyle name="Title 7" xfId="4400"/>
    <cellStyle name="Titre1" xfId="9408"/>
    <cellStyle name="Titre1 2" xfId="9409"/>
    <cellStyle name="Titre1 3" xfId="9410"/>
    <cellStyle name="Titre2" xfId="9411"/>
    <cellStyle name="Total 2" xfId="4401"/>
    <cellStyle name="Total 2 2" xfId="4402"/>
    <cellStyle name="Total 2 2 2" xfId="4403"/>
    <cellStyle name="Total 2 3" xfId="4404"/>
    <cellStyle name="Total 2 3 2" xfId="4405"/>
    <cellStyle name="Total 2 4" xfId="4406"/>
    <cellStyle name="Total 3" xfId="4407"/>
    <cellStyle name="Total 3 2" xfId="4408"/>
    <cellStyle name="Total 4" xfId="9412"/>
    <cellStyle name="totalmarch" xfId="9413"/>
    <cellStyle name="TotCol - Style5" xfId="4409"/>
    <cellStyle name="TotRow - Style4" xfId="4410"/>
    <cellStyle name="TotRow - Style4 2" xfId="4411"/>
    <cellStyle name="Tusental (0)_pldt" xfId="9414"/>
    <cellStyle name="Tusental_pldt" xfId="9415"/>
    <cellStyle name="Unit" xfId="9416"/>
    <cellStyle name="v" xfId="9417"/>
    <cellStyle name="v_Bidadi BOQ TATA 31-07-10" xfId="9418"/>
    <cellStyle name="v_Bidadi BOQ TATA 31-07-10_ennore RTPS - BOQ - 22-08-10" xfId="9419"/>
    <cellStyle name="v_ENNORE BOQ 23.10.2010." xfId="9420"/>
    <cellStyle name="v_ennore RTPS - BOQ - 22-08-10" xfId="9421"/>
    <cellStyle name="v_misc building" xfId="9422"/>
    <cellStyle name="v_Wankbori TPP" xfId="9423"/>
    <cellStyle name="Valuta (0)_pldt" xfId="9424"/>
    <cellStyle name="Valuta_pldt" xfId="9425"/>
    <cellStyle name="Vertical" xfId="9426"/>
    <cellStyle name="Vide" xfId="9427"/>
    <cellStyle name="Virg・ [0]_RESULTS" xfId="9428"/>
    <cellStyle name="Virg・_RESULTS" xfId="9429"/>
    <cellStyle name="Währung [0]_--&gt; Hyperion" xfId="4412"/>
    <cellStyle name="Währung_--&gt; Hyperion" xfId="4413"/>
    <cellStyle name="Warning Text 2" xfId="4414"/>
    <cellStyle name="Warning Text 2 2" xfId="4415"/>
    <cellStyle name="Warning Text 2 3" xfId="4416"/>
    <cellStyle name="Warning Text 3" xfId="4417"/>
    <cellStyle name="Warning Text 4" xfId="9430"/>
    <cellStyle name="アクセント 1" xfId="9431"/>
    <cellStyle name="アクセント 2" xfId="9432"/>
    <cellStyle name="アクセント 3" xfId="9433"/>
    <cellStyle name="アクセント 4" xfId="9434"/>
    <cellStyle name="アクセント 5" xfId="9435"/>
    <cellStyle name="アクセント 6" xfId="9436"/>
    <cellStyle name="タイトル" xfId="9437"/>
    <cellStyle name="チェック セル" xfId="9438"/>
    <cellStyle name="どちらでもない" xfId="9439"/>
    <cellStyle name="ﾄ褊褂燾・[0]_PERSONAL" xfId="9440"/>
    <cellStyle name="ﾄ褊褂燾饑PERSONAL" xfId="9441"/>
    <cellStyle name="ハイパーリンク" xfId="9442"/>
    <cellStyle name="ﾌﾟﾛｼﾞｪｸﾄ名" xfId="9443"/>
    <cellStyle name="ﾎ磊隆_PERSONAL" xfId="9444"/>
    <cellStyle name="メモ" xfId="9445"/>
    <cellStyle name="ﾔ竟瑙糺・[0]_PERSONAL" xfId="9446"/>
    <cellStyle name="ﾔ竟瑙糺饑PERSONAL" xfId="9447"/>
    <cellStyle name="リンク セル" xfId="9448"/>
    <cellStyle name="똿뗦먛귟 [0.00]_PRODUCT DETAIL Q1" xfId="4418"/>
    <cellStyle name="똿뗦먛귟_PRODUCT DETAIL Q1" xfId="4419"/>
    <cellStyle name="믅됞 [0.00]_PRODUCT DETAIL Q1" xfId="4420"/>
    <cellStyle name="믅됞_PRODUCT DETAIL Q1" xfId="4421"/>
    <cellStyle name="백분율_95" xfId="4422"/>
    <cellStyle name="뷭?_BOOKSHIP" xfId="4423"/>
    <cellStyle name="콤마 [0]_  종  합  " xfId="9449"/>
    <cellStyle name="콤마_  종  합  " xfId="9450"/>
    <cellStyle name="통화 [0]_ 비목별 월별기술 " xfId="4424"/>
    <cellStyle name="통화_ 비목별 월별기술 " xfId="4425"/>
    <cellStyle name="표준_ 1-3 " xfId="4426"/>
    <cellStyle name="一般_Book1" xfId="4427"/>
    <cellStyle name="入力" xfId="9451"/>
    <cellStyle name="出力" xfId="9452"/>
    <cellStyle name="千位[0]_GetDateDialog" xfId="4428"/>
    <cellStyle name="千位_GetDateDialog" xfId="4429"/>
    <cellStyle name="千位分隔[0]_top能力原単位" xfId="9453"/>
    <cellStyle name="千位分隔_Shedule AE －Final Price (041224)" xfId="4430"/>
    <cellStyle name="千分位[0]_Book1" xfId="4431"/>
    <cellStyle name="千分位_Book1" xfId="4432"/>
    <cellStyle name="寘嬫愗傝 [0.00]_laroux" xfId="9454"/>
    <cellStyle name="寘嬫愗傝_laroux" xfId="9455"/>
    <cellStyle name="常规_（7）加硫" xfId="9456"/>
    <cellStyle name="悪い" xfId="9457"/>
    <cellStyle name="捠壿 [0.00]_BSD-Academic" xfId="9458"/>
    <cellStyle name="捠壿_BSD-Academic" xfId="9459"/>
    <cellStyle name="昗弨_97,1寧搙" xfId="9460"/>
    <cellStyle name="普通_ANALYSE" xfId="4433"/>
    <cellStyle name="未定義" xfId="9461"/>
    <cellStyle name="桁区切り [0.00]_††††† " xfId="9552"/>
    <cellStyle name="桁区切り_††††† " xfId="9553"/>
    <cellStyle name="標準_10インチ生産中止検討" xfId="9462"/>
    <cellStyle name="良い" xfId="9463"/>
    <cellStyle name="表示済みのハイパーリンク" xfId="9464"/>
    <cellStyle name="見出し 1" xfId="9465"/>
    <cellStyle name="見出し 2" xfId="9466"/>
    <cellStyle name="見出し 3" xfId="9467"/>
    <cellStyle name="見出し 4" xfId="9468"/>
    <cellStyle name="計算" xfId="9469"/>
    <cellStyle name="説明文" xfId="9470"/>
    <cellStyle name="警告文" xfId="9471"/>
    <cellStyle name="貨幣 [0]_Book1" xfId="4434"/>
    <cellStyle name="貨幣_Book1" xfId="4435"/>
    <cellStyle name="超级链接_2006.03.15" xfId="4436"/>
    <cellStyle name="通浦 [0.00]_laroux" xfId="9472"/>
    <cellStyle name="通浦_laroux" xfId="9473"/>
    <cellStyle name="通貨 [0.00]_††††† " xfId="9554"/>
    <cellStyle name="通貨_††††† " xfId="9555"/>
    <cellStyle name="集計" xfId="947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0.xml"/><Relationship Id="rId21" Type="http://schemas.openxmlformats.org/officeDocument/2006/relationships/worksheet" Target="worksheets/sheet21.xml"/><Relationship Id="rId42" Type="http://schemas.openxmlformats.org/officeDocument/2006/relationships/externalLink" Target="externalLinks/externalLink5.xml"/><Relationship Id="rId63" Type="http://schemas.openxmlformats.org/officeDocument/2006/relationships/externalLink" Target="externalLinks/externalLink26.xml"/><Relationship Id="rId84" Type="http://schemas.openxmlformats.org/officeDocument/2006/relationships/externalLink" Target="externalLinks/externalLink47.xml"/><Relationship Id="rId138" Type="http://schemas.openxmlformats.org/officeDocument/2006/relationships/externalLink" Target="externalLinks/externalLink101.xml"/><Relationship Id="rId159" Type="http://schemas.openxmlformats.org/officeDocument/2006/relationships/externalLink" Target="externalLinks/externalLink122.xml"/><Relationship Id="rId170" Type="http://schemas.openxmlformats.org/officeDocument/2006/relationships/externalLink" Target="externalLinks/externalLink133.xml"/><Relationship Id="rId191" Type="http://schemas.openxmlformats.org/officeDocument/2006/relationships/externalLink" Target="externalLinks/externalLink154.xml"/><Relationship Id="rId205" Type="http://schemas.openxmlformats.org/officeDocument/2006/relationships/externalLink" Target="externalLinks/externalLink168.xml"/><Relationship Id="rId226" Type="http://schemas.openxmlformats.org/officeDocument/2006/relationships/externalLink" Target="externalLinks/externalLink189.xml"/><Relationship Id="rId107" Type="http://schemas.openxmlformats.org/officeDocument/2006/relationships/externalLink" Target="externalLinks/externalLink7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6.xml"/><Relationship Id="rId74" Type="http://schemas.openxmlformats.org/officeDocument/2006/relationships/externalLink" Target="externalLinks/externalLink37.xml"/><Relationship Id="rId128" Type="http://schemas.openxmlformats.org/officeDocument/2006/relationships/externalLink" Target="externalLinks/externalLink91.xml"/><Relationship Id="rId149" Type="http://schemas.openxmlformats.org/officeDocument/2006/relationships/externalLink" Target="externalLinks/externalLink112.xml"/><Relationship Id="rId5" Type="http://schemas.openxmlformats.org/officeDocument/2006/relationships/worksheet" Target="worksheets/sheet5.xml"/><Relationship Id="rId95" Type="http://schemas.openxmlformats.org/officeDocument/2006/relationships/externalLink" Target="externalLinks/externalLink58.xml"/><Relationship Id="rId160" Type="http://schemas.openxmlformats.org/officeDocument/2006/relationships/externalLink" Target="externalLinks/externalLink123.xml"/><Relationship Id="rId181" Type="http://schemas.openxmlformats.org/officeDocument/2006/relationships/externalLink" Target="externalLinks/externalLink144.xml"/><Relationship Id="rId216" Type="http://schemas.openxmlformats.org/officeDocument/2006/relationships/externalLink" Target="externalLinks/externalLink179.xml"/><Relationship Id="rId237"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externalLink" Target="externalLinks/externalLink6.xml"/><Relationship Id="rId64" Type="http://schemas.openxmlformats.org/officeDocument/2006/relationships/externalLink" Target="externalLinks/externalLink27.xml"/><Relationship Id="rId118" Type="http://schemas.openxmlformats.org/officeDocument/2006/relationships/externalLink" Target="externalLinks/externalLink81.xml"/><Relationship Id="rId139" Type="http://schemas.openxmlformats.org/officeDocument/2006/relationships/externalLink" Target="externalLinks/externalLink102.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50" Type="http://schemas.openxmlformats.org/officeDocument/2006/relationships/externalLink" Target="externalLinks/externalLink113.xml"/><Relationship Id="rId155" Type="http://schemas.openxmlformats.org/officeDocument/2006/relationships/externalLink" Target="externalLinks/externalLink118.xml"/><Relationship Id="rId171" Type="http://schemas.openxmlformats.org/officeDocument/2006/relationships/externalLink" Target="externalLinks/externalLink134.xml"/><Relationship Id="rId176" Type="http://schemas.openxmlformats.org/officeDocument/2006/relationships/externalLink" Target="externalLinks/externalLink139.xml"/><Relationship Id="rId192" Type="http://schemas.openxmlformats.org/officeDocument/2006/relationships/externalLink" Target="externalLinks/externalLink155.xml"/><Relationship Id="rId197" Type="http://schemas.openxmlformats.org/officeDocument/2006/relationships/externalLink" Target="externalLinks/externalLink160.xml"/><Relationship Id="rId206" Type="http://schemas.openxmlformats.org/officeDocument/2006/relationships/externalLink" Target="externalLinks/externalLink169.xml"/><Relationship Id="rId227" Type="http://schemas.openxmlformats.org/officeDocument/2006/relationships/externalLink" Target="externalLinks/externalLink190.xml"/><Relationship Id="rId201" Type="http://schemas.openxmlformats.org/officeDocument/2006/relationships/externalLink" Target="externalLinks/externalLink164.xml"/><Relationship Id="rId222" Type="http://schemas.openxmlformats.org/officeDocument/2006/relationships/externalLink" Target="externalLinks/externalLink1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externalLink" Target="externalLinks/externalLink66.xml"/><Relationship Id="rId108" Type="http://schemas.openxmlformats.org/officeDocument/2006/relationships/externalLink" Target="externalLinks/externalLink71.xml"/><Relationship Id="rId124" Type="http://schemas.openxmlformats.org/officeDocument/2006/relationships/externalLink" Target="externalLinks/externalLink87.xml"/><Relationship Id="rId129" Type="http://schemas.openxmlformats.org/officeDocument/2006/relationships/externalLink" Target="externalLinks/externalLink92.xml"/><Relationship Id="rId54" Type="http://schemas.openxmlformats.org/officeDocument/2006/relationships/externalLink" Target="externalLinks/externalLink17.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40" Type="http://schemas.openxmlformats.org/officeDocument/2006/relationships/externalLink" Target="externalLinks/externalLink103.xml"/><Relationship Id="rId145" Type="http://schemas.openxmlformats.org/officeDocument/2006/relationships/externalLink" Target="externalLinks/externalLink108.xml"/><Relationship Id="rId161" Type="http://schemas.openxmlformats.org/officeDocument/2006/relationships/externalLink" Target="externalLinks/externalLink124.xml"/><Relationship Id="rId166" Type="http://schemas.openxmlformats.org/officeDocument/2006/relationships/externalLink" Target="externalLinks/externalLink129.xml"/><Relationship Id="rId182" Type="http://schemas.openxmlformats.org/officeDocument/2006/relationships/externalLink" Target="externalLinks/externalLink145.xml"/><Relationship Id="rId187" Type="http://schemas.openxmlformats.org/officeDocument/2006/relationships/externalLink" Target="externalLinks/externalLink150.xml"/><Relationship Id="rId217" Type="http://schemas.openxmlformats.org/officeDocument/2006/relationships/externalLink" Target="externalLinks/externalLink180.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75.xml"/><Relationship Id="rId233" Type="http://schemas.openxmlformats.org/officeDocument/2006/relationships/externalLink" Target="externalLinks/externalLink196.xml"/><Relationship Id="rId238"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2.xml"/><Relationship Id="rId114" Type="http://schemas.openxmlformats.org/officeDocument/2006/relationships/externalLink" Target="externalLinks/externalLink77.xml"/><Relationship Id="rId119" Type="http://schemas.openxmlformats.org/officeDocument/2006/relationships/externalLink" Target="externalLinks/externalLink82.xml"/><Relationship Id="rId44" Type="http://schemas.openxmlformats.org/officeDocument/2006/relationships/externalLink" Target="externalLinks/externalLink7.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130" Type="http://schemas.openxmlformats.org/officeDocument/2006/relationships/externalLink" Target="externalLinks/externalLink93.xml"/><Relationship Id="rId135" Type="http://schemas.openxmlformats.org/officeDocument/2006/relationships/externalLink" Target="externalLinks/externalLink98.xml"/><Relationship Id="rId151" Type="http://schemas.openxmlformats.org/officeDocument/2006/relationships/externalLink" Target="externalLinks/externalLink114.xml"/><Relationship Id="rId156" Type="http://schemas.openxmlformats.org/officeDocument/2006/relationships/externalLink" Target="externalLinks/externalLink119.xml"/><Relationship Id="rId177" Type="http://schemas.openxmlformats.org/officeDocument/2006/relationships/externalLink" Target="externalLinks/externalLink140.xml"/><Relationship Id="rId198" Type="http://schemas.openxmlformats.org/officeDocument/2006/relationships/externalLink" Target="externalLinks/externalLink161.xml"/><Relationship Id="rId172" Type="http://schemas.openxmlformats.org/officeDocument/2006/relationships/externalLink" Target="externalLinks/externalLink135.xml"/><Relationship Id="rId193" Type="http://schemas.openxmlformats.org/officeDocument/2006/relationships/externalLink" Target="externalLinks/externalLink156.xml"/><Relationship Id="rId202" Type="http://schemas.openxmlformats.org/officeDocument/2006/relationships/externalLink" Target="externalLinks/externalLink165.xml"/><Relationship Id="rId207" Type="http://schemas.openxmlformats.org/officeDocument/2006/relationships/externalLink" Target="externalLinks/externalLink170.xml"/><Relationship Id="rId223" Type="http://schemas.openxmlformats.org/officeDocument/2006/relationships/externalLink" Target="externalLinks/externalLink186.xml"/><Relationship Id="rId228" Type="http://schemas.openxmlformats.org/officeDocument/2006/relationships/externalLink" Target="externalLinks/externalLink19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109" Type="http://schemas.openxmlformats.org/officeDocument/2006/relationships/externalLink" Target="externalLinks/externalLink7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externalLink" Target="externalLinks/externalLink67.xml"/><Relationship Id="rId120" Type="http://schemas.openxmlformats.org/officeDocument/2006/relationships/externalLink" Target="externalLinks/externalLink83.xml"/><Relationship Id="rId125" Type="http://schemas.openxmlformats.org/officeDocument/2006/relationships/externalLink" Target="externalLinks/externalLink88.xml"/><Relationship Id="rId141" Type="http://schemas.openxmlformats.org/officeDocument/2006/relationships/externalLink" Target="externalLinks/externalLink104.xml"/><Relationship Id="rId146" Type="http://schemas.openxmlformats.org/officeDocument/2006/relationships/externalLink" Target="externalLinks/externalLink109.xml"/><Relationship Id="rId167" Type="http://schemas.openxmlformats.org/officeDocument/2006/relationships/externalLink" Target="externalLinks/externalLink130.xml"/><Relationship Id="rId188" Type="http://schemas.openxmlformats.org/officeDocument/2006/relationships/externalLink" Target="externalLinks/externalLink151.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162" Type="http://schemas.openxmlformats.org/officeDocument/2006/relationships/externalLink" Target="externalLinks/externalLink125.xml"/><Relationship Id="rId183" Type="http://schemas.openxmlformats.org/officeDocument/2006/relationships/externalLink" Target="externalLinks/externalLink146.xml"/><Relationship Id="rId213" Type="http://schemas.openxmlformats.org/officeDocument/2006/relationships/externalLink" Target="externalLinks/externalLink176.xml"/><Relationship Id="rId218" Type="http://schemas.openxmlformats.org/officeDocument/2006/relationships/externalLink" Target="externalLinks/externalLink181.xml"/><Relationship Id="rId234" Type="http://schemas.openxmlformats.org/officeDocument/2006/relationships/externalLink" Target="externalLinks/externalLink197.xml"/><Relationship Id="rId239"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110" Type="http://schemas.openxmlformats.org/officeDocument/2006/relationships/externalLink" Target="externalLinks/externalLink73.xml"/><Relationship Id="rId115" Type="http://schemas.openxmlformats.org/officeDocument/2006/relationships/externalLink" Target="externalLinks/externalLink78.xml"/><Relationship Id="rId131" Type="http://schemas.openxmlformats.org/officeDocument/2006/relationships/externalLink" Target="externalLinks/externalLink94.xml"/><Relationship Id="rId136" Type="http://schemas.openxmlformats.org/officeDocument/2006/relationships/externalLink" Target="externalLinks/externalLink99.xml"/><Relationship Id="rId157" Type="http://schemas.openxmlformats.org/officeDocument/2006/relationships/externalLink" Target="externalLinks/externalLink120.xml"/><Relationship Id="rId178" Type="http://schemas.openxmlformats.org/officeDocument/2006/relationships/externalLink" Target="externalLinks/externalLink141.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52" Type="http://schemas.openxmlformats.org/officeDocument/2006/relationships/externalLink" Target="externalLinks/externalLink115.xml"/><Relationship Id="rId173" Type="http://schemas.openxmlformats.org/officeDocument/2006/relationships/externalLink" Target="externalLinks/externalLink136.xml"/><Relationship Id="rId194" Type="http://schemas.openxmlformats.org/officeDocument/2006/relationships/externalLink" Target="externalLinks/externalLink157.xml"/><Relationship Id="rId199" Type="http://schemas.openxmlformats.org/officeDocument/2006/relationships/externalLink" Target="externalLinks/externalLink162.xml"/><Relationship Id="rId203" Type="http://schemas.openxmlformats.org/officeDocument/2006/relationships/externalLink" Target="externalLinks/externalLink166.xml"/><Relationship Id="rId208" Type="http://schemas.openxmlformats.org/officeDocument/2006/relationships/externalLink" Target="externalLinks/externalLink171.xml"/><Relationship Id="rId229" Type="http://schemas.openxmlformats.org/officeDocument/2006/relationships/externalLink" Target="externalLinks/externalLink192.xml"/><Relationship Id="rId19" Type="http://schemas.openxmlformats.org/officeDocument/2006/relationships/worksheet" Target="worksheets/sheet19.xml"/><Relationship Id="rId224" Type="http://schemas.openxmlformats.org/officeDocument/2006/relationships/externalLink" Target="externalLinks/externalLink187.xml"/><Relationship Id="rId240"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externalLink" Target="externalLinks/externalLink68.xml"/><Relationship Id="rId126" Type="http://schemas.openxmlformats.org/officeDocument/2006/relationships/externalLink" Target="externalLinks/externalLink89.xml"/><Relationship Id="rId147" Type="http://schemas.openxmlformats.org/officeDocument/2006/relationships/externalLink" Target="externalLinks/externalLink110.xml"/><Relationship Id="rId168"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121" Type="http://schemas.openxmlformats.org/officeDocument/2006/relationships/externalLink" Target="externalLinks/externalLink84.xml"/><Relationship Id="rId142" Type="http://schemas.openxmlformats.org/officeDocument/2006/relationships/externalLink" Target="externalLinks/externalLink105.xml"/><Relationship Id="rId163" Type="http://schemas.openxmlformats.org/officeDocument/2006/relationships/externalLink" Target="externalLinks/externalLink126.xml"/><Relationship Id="rId184" Type="http://schemas.openxmlformats.org/officeDocument/2006/relationships/externalLink" Target="externalLinks/externalLink147.xml"/><Relationship Id="rId189" Type="http://schemas.openxmlformats.org/officeDocument/2006/relationships/externalLink" Target="externalLinks/externalLink152.xml"/><Relationship Id="rId219" Type="http://schemas.openxmlformats.org/officeDocument/2006/relationships/externalLink" Target="externalLinks/externalLink182.xml"/><Relationship Id="rId3" Type="http://schemas.openxmlformats.org/officeDocument/2006/relationships/worksheet" Target="worksheets/sheet3.xml"/><Relationship Id="rId214" Type="http://schemas.openxmlformats.org/officeDocument/2006/relationships/externalLink" Target="externalLinks/externalLink177.xml"/><Relationship Id="rId230" Type="http://schemas.openxmlformats.org/officeDocument/2006/relationships/externalLink" Target="externalLinks/externalLink193.xml"/><Relationship Id="rId235" Type="http://schemas.openxmlformats.org/officeDocument/2006/relationships/externalLink" Target="externalLinks/externalLink198.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 Id="rId116" Type="http://schemas.openxmlformats.org/officeDocument/2006/relationships/externalLink" Target="externalLinks/externalLink79.xml"/><Relationship Id="rId137" Type="http://schemas.openxmlformats.org/officeDocument/2006/relationships/externalLink" Target="externalLinks/externalLink100.xml"/><Relationship Id="rId158" Type="http://schemas.openxmlformats.org/officeDocument/2006/relationships/externalLink" Target="externalLinks/externalLink121.xml"/><Relationship Id="rId20" Type="http://schemas.openxmlformats.org/officeDocument/2006/relationships/worksheet" Target="worksheets/sheet20.xml"/><Relationship Id="rId41" Type="http://schemas.openxmlformats.org/officeDocument/2006/relationships/externalLink" Target="externalLinks/externalLink4.xml"/><Relationship Id="rId62" Type="http://schemas.openxmlformats.org/officeDocument/2006/relationships/externalLink" Target="externalLinks/externalLink25.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111" Type="http://schemas.openxmlformats.org/officeDocument/2006/relationships/externalLink" Target="externalLinks/externalLink74.xml"/><Relationship Id="rId132" Type="http://schemas.openxmlformats.org/officeDocument/2006/relationships/externalLink" Target="externalLinks/externalLink95.xml"/><Relationship Id="rId153" Type="http://schemas.openxmlformats.org/officeDocument/2006/relationships/externalLink" Target="externalLinks/externalLink116.xml"/><Relationship Id="rId174" Type="http://schemas.openxmlformats.org/officeDocument/2006/relationships/externalLink" Target="externalLinks/externalLink137.xml"/><Relationship Id="rId179" Type="http://schemas.openxmlformats.org/officeDocument/2006/relationships/externalLink" Target="externalLinks/externalLink142.xml"/><Relationship Id="rId195" Type="http://schemas.openxmlformats.org/officeDocument/2006/relationships/externalLink" Target="externalLinks/externalLink158.xml"/><Relationship Id="rId209" Type="http://schemas.openxmlformats.org/officeDocument/2006/relationships/externalLink" Target="externalLinks/externalLink172.xml"/><Relationship Id="rId190" Type="http://schemas.openxmlformats.org/officeDocument/2006/relationships/externalLink" Target="externalLinks/externalLink153.xml"/><Relationship Id="rId204" Type="http://schemas.openxmlformats.org/officeDocument/2006/relationships/externalLink" Target="externalLinks/externalLink167.xml"/><Relationship Id="rId220" Type="http://schemas.openxmlformats.org/officeDocument/2006/relationships/externalLink" Target="externalLinks/externalLink183.xml"/><Relationship Id="rId225" Type="http://schemas.openxmlformats.org/officeDocument/2006/relationships/externalLink" Target="externalLinks/externalLink1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0.xml"/><Relationship Id="rId106" Type="http://schemas.openxmlformats.org/officeDocument/2006/relationships/externalLink" Target="externalLinks/externalLink69.xml"/><Relationship Id="rId127" Type="http://schemas.openxmlformats.org/officeDocument/2006/relationships/externalLink" Target="externalLinks/externalLink9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5.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122" Type="http://schemas.openxmlformats.org/officeDocument/2006/relationships/externalLink" Target="externalLinks/externalLink85.xml"/><Relationship Id="rId143" Type="http://schemas.openxmlformats.org/officeDocument/2006/relationships/externalLink" Target="externalLinks/externalLink106.xml"/><Relationship Id="rId148" Type="http://schemas.openxmlformats.org/officeDocument/2006/relationships/externalLink" Target="externalLinks/externalLink111.xml"/><Relationship Id="rId164" Type="http://schemas.openxmlformats.org/officeDocument/2006/relationships/externalLink" Target="externalLinks/externalLink127.xml"/><Relationship Id="rId169" Type="http://schemas.openxmlformats.org/officeDocument/2006/relationships/externalLink" Target="externalLinks/externalLink132.xml"/><Relationship Id="rId185" Type="http://schemas.openxmlformats.org/officeDocument/2006/relationships/externalLink" Target="externalLinks/externalLink14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3.xml"/><Relationship Id="rId210" Type="http://schemas.openxmlformats.org/officeDocument/2006/relationships/externalLink" Target="externalLinks/externalLink173.xml"/><Relationship Id="rId215" Type="http://schemas.openxmlformats.org/officeDocument/2006/relationships/externalLink" Target="externalLinks/externalLink178.xml"/><Relationship Id="rId236" Type="http://schemas.openxmlformats.org/officeDocument/2006/relationships/externalLink" Target="externalLinks/externalLink199.xml"/><Relationship Id="rId26" Type="http://schemas.openxmlformats.org/officeDocument/2006/relationships/worksheet" Target="worksheets/sheet26.xml"/><Relationship Id="rId231" Type="http://schemas.openxmlformats.org/officeDocument/2006/relationships/externalLink" Target="externalLinks/externalLink194.xml"/><Relationship Id="rId47" Type="http://schemas.openxmlformats.org/officeDocument/2006/relationships/externalLink" Target="externalLinks/externalLink10.xml"/><Relationship Id="rId68" Type="http://schemas.openxmlformats.org/officeDocument/2006/relationships/externalLink" Target="externalLinks/externalLink31.xml"/><Relationship Id="rId89" Type="http://schemas.openxmlformats.org/officeDocument/2006/relationships/externalLink" Target="externalLinks/externalLink52.xml"/><Relationship Id="rId112" Type="http://schemas.openxmlformats.org/officeDocument/2006/relationships/externalLink" Target="externalLinks/externalLink75.xml"/><Relationship Id="rId133" Type="http://schemas.openxmlformats.org/officeDocument/2006/relationships/externalLink" Target="externalLinks/externalLink96.xml"/><Relationship Id="rId154" Type="http://schemas.openxmlformats.org/officeDocument/2006/relationships/externalLink" Target="externalLinks/externalLink117.xml"/><Relationship Id="rId175" Type="http://schemas.openxmlformats.org/officeDocument/2006/relationships/externalLink" Target="externalLinks/externalLink138.xml"/><Relationship Id="rId196" Type="http://schemas.openxmlformats.org/officeDocument/2006/relationships/externalLink" Target="externalLinks/externalLink159.xml"/><Relationship Id="rId200" Type="http://schemas.openxmlformats.org/officeDocument/2006/relationships/externalLink" Target="externalLinks/externalLink163.xml"/><Relationship Id="rId16" Type="http://schemas.openxmlformats.org/officeDocument/2006/relationships/worksheet" Target="worksheets/sheet16.xml"/><Relationship Id="rId221" Type="http://schemas.openxmlformats.org/officeDocument/2006/relationships/externalLink" Target="externalLinks/externalLink184.xml"/><Relationship Id="rId37" Type="http://schemas.openxmlformats.org/officeDocument/2006/relationships/worksheet" Target="worksheets/sheet37.xml"/><Relationship Id="rId58" Type="http://schemas.openxmlformats.org/officeDocument/2006/relationships/externalLink" Target="externalLinks/externalLink21.xml"/><Relationship Id="rId79" Type="http://schemas.openxmlformats.org/officeDocument/2006/relationships/externalLink" Target="externalLinks/externalLink42.xml"/><Relationship Id="rId102" Type="http://schemas.openxmlformats.org/officeDocument/2006/relationships/externalLink" Target="externalLinks/externalLink65.xml"/><Relationship Id="rId123" Type="http://schemas.openxmlformats.org/officeDocument/2006/relationships/externalLink" Target="externalLinks/externalLink86.xml"/><Relationship Id="rId144" Type="http://schemas.openxmlformats.org/officeDocument/2006/relationships/externalLink" Target="externalLinks/externalLink107.xml"/><Relationship Id="rId90" Type="http://schemas.openxmlformats.org/officeDocument/2006/relationships/externalLink" Target="externalLinks/externalLink53.xml"/><Relationship Id="rId165" Type="http://schemas.openxmlformats.org/officeDocument/2006/relationships/externalLink" Target="externalLinks/externalLink128.xml"/><Relationship Id="rId186" Type="http://schemas.openxmlformats.org/officeDocument/2006/relationships/externalLink" Target="externalLinks/externalLink149.xml"/><Relationship Id="rId211" Type="http://schemas.openxmlformats.org/officeDocument/2006/relationships/externalLink" Target="externalLinks/externalLink174.xml"/><Relationship Id="rId232" Type="http://schemas.openxmlformats.org/officeDocument/2006/relationships/externalLink" Target="externalLinks/externalLink195.xml"/><Relationship Id="rId27" Type="http://schemas.openxmlformats.org/officeDocument/2006/relationships/worksheet" Target="worksheets/sheet27.xml"/><Relationship Id="rId48" Type="http://schemas.openxmlformats.org/officeDocument/2006/relationships/externalLink" Target="externalLinks/externalLink11.xml"/><Relationship Id="rId69" Type="http://schemas.openxmlformats.org/officeDocument/2006/relationships/externalLink" Target="externalLinks/externalLink32.xml"/><Relationship Id="rId113" Type="http://schemas.openxmlformats.org/officeDocument/2006/relationships/externalLink" Target="externalLinks/externalLink76.xml"/><Relationship Id="rId134" Type="http://schemas.openxmlformats.org/officeDocument/2006/relationships/externalLink" Target="externalLinks/externalLink97.xml"/></Relationships>
</file>

<file path=xl/drawings/drawing1.xml><?xml version="1.0" encoding="utf-8"?>
<xdr:wsDr xmlns:xdr="http://schemas.openxmlformats.org/drawingml/2006/spreadsheetDrawing" xmlns:a="http://schemas.openxmlformats.org/drawingml/2006/main">
  <xdr:twoCellAnchor>
    <xdr:from>
      <xdr:col>4</xdr:col>
      <xdr:colOff>884463</xdr:colOff>
      <xdr:row>20</xdr:row>
      <xdr:rowOff>95249</xdr:rowOff>
    </xdr:from>
    <xdr:to>
      <xdr:col>10</xdr:col>
      <xdr:colOff>837765</xdr:colOff>
      <xdr:row>27</xdr:row>
      <xdr:rowOff>100011</xdr:rowOff>
    </xdr:to>
    <xdr:sp macro="" textlink="">
      <xdr:nvSpPr>
        <xdr:cNvPr id="2" name="TextBox 1">
          <a:extLst>
            <a:ext uri="{FF2B5EF4-FFF2-40B4-BE49-F238E27FC236}">
              <a16:creationId xmlns="" xmlns:a16="http://schemas.microsoft.com/office/drawing/2014/main" id="{3A31DB35-E40F-35E4-9073-C0323DF0499B}"/>
            </a:ext>
          </a:extLst>
        </xdr:cNvPr>
        <xdr:cNvSpPr txBox="1"/>
      </xdr:nvSpPr>
      <xdr:spPr>
        <a:xfrm rot="20342781">
          <a:off x="6095999" y="4259035"/>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twoCellAnchor>
    <xdr:from>
      <xdr:col>4</xdr:col>
      <xdr:colOff>0</xdr:colOff>
      <xdr:row>139</xdr:row>
      <xdr:rowOff>0</xdr:rowOff>
    </xdr:from>
    <xdr:to>
      <xdr:col>9</xdr:col>
      <xdr:colOff>987445</xdr:colOff>
      <xdr:row>146</xdr:row>
      <xdr:rowOff>4762</xdr:rowOff>
    </xdr:to>
    <xdr:sp macro="" textlink="">
      <xdr:nvSpPr>
        <xdr:cNvPr id="3" name="TextBox 2">
          <a:extLst>
            <a:ext uri="{FF2B5EF4-FFF2-40B4-BE49-F238E27FC236}">
              <a16:creationId xmlns="" xmlns:a16="http://schemas.microsoft.com/office/drawing/2014/main" id="{3A31DB35-E40F-35E4-9073-C0323DF0499B}"/>
            </a:ext>
          </a:extLst>
        </xdr:cNvPr>
        <xdr:cNvSpPr txBox="1"/>
      </xdr:nvSpPr>
      <xdr:spPr>
        <a:xfrm rot="20342781">
          <a:off x="5211536" y="23404286"/>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26</xdr:row>
      <xdr:rowOff>0</xdr:rowOff>
    </xdr:from>
    <xdr:to>
      <xdr:col>12</xdr:col>
      <xdr:colOff>293480</xdr:colOff>
      <xdr:row>33</xdr:row>
      <xdr:rowOff>4762</xdr:rowOff>
    </xdr:to>
    <xdr:sp macro="" textlink="">
      <xdr:nvSpPr>
        <xdr:cNvPr id="2" name="TextBox 1">
          <a:extLst>
            <a:ext uri="{FF2B5EF4-FFF2-40B4-BE49-F238E27FC236}">
              <a16:creationId xmlns="" xmlns:a16="http://schemas.microsoft.com/office/drawing/2014/main" id="{3A31DB35-E40F-35E4-9073-C0323DF0499B}"/>
            </a:ext>
          </a:extLst>
        </xdr:cNvPr>
        <xdr:cNvSpPr txBox="1"/>
      </xdr:nvSpPr>
      <xdr:spPr>
        <a:xfrm rot="20342781">
          <a:off x="9130393" y="5075464"/>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19</xdr:row>
      <xdr:rowOff>0</xdr:rowOff>
    </xdr:from>
    <xdr:to>
      <xdr:col>9</xdr:col>
      <xdr:colOff>1014659</xdr:colOff>
      <xdr:row>26</xdr:row>
      <xdr:rowOff>4762</xdr:rowOff>
    </xdr:to>
    <xdr:sp macro="" textlink="">
      <xdr:nvSpPr>
        <xdr:cNvPr id="2" name="TextBox 1">
          <a:extLst>
            <a:ext uri="{FF2B5EF4-FFF2-40B4-BE49-F238E27FC236}">
              <a16:creationId xmlns="" xmlns:a16="http://schemas.microsoft.com/office/drawing/2014/main" id="{3A31DB35-E40F-35E4-9073-C0323DF0499B}"/>
            </a:ext>
          </a:extLst>
        </xdr:cNvPr>
        <xdr:cNvSpPr txBox="1"/>
      </xdr:nvSpPr>
      <xdr:spPr>
        <a:xfrm rot="20342781">
          <a:off x="5157107" y="4218214"/>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465668</xdr:colOff>
      <xdr:row>86</xdr:row>
      <xdr:rowOff>190499</xdr:rowOff>
    </xdr:from>
    <xdr:to>
      <xdr:col>15</xdr:col>
      <xdr:colOff>777291</xdr:colOff>
      <xdr:row>94</xdr:row>
      <xdr:rowOff>4761</xdr:rowOff>
    </xdr:to>
    <xdr:sp macro="" textlink="">
      <xdr:nvSpPr>
        <xdr:cNvPr id="2" name="TextBox 1">
          <a:extLst>
            <a:ext uri="{FF2B5EF4-FFF2-40B4-BE49-F238E27FC236}">
              <a16:creationId xmlns="" xmlns:a16="http://schemas.microsoft.com/office/drawing/2014/main" id="{3A31DB35-E40F-35E4-9073-C0323DF0499B}"/>
            </a:ext>
          </a:extLst>
        </xdr:cNvPr>
        <xdr:cNvSpPr txBox="1"/>
      </xdr:nvSpPr>
      <xdr:spPr>
        <a:xfrm rot="20342781">
          <a:off x="12022668" y="17081499"/>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GENERAL\India\Utilities\LANCO\Company_docs\Users\research\rashi\Autos\Bajaj\Models\bajaj%20Auto%20Ltd.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Startup" Target="consumer/Cosmetic/EXCEL/Models/IFF/IFF_model.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Startup" Target="EQ_RES/Rajesh/Tobacco/Itc/it0306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BERNARD\OILS\COS\PetroChina\Models\Oil\NEW_TEAM\Company%20models\Matt%20models\ENI.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BERNARD\OILS\COS\PetroChina\Models\TEMP\BPA_ARCOjuly20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rmwide\irroot\arias\Official_Numbers\PDmodel%20(new)_offici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44060;&#48156;program\fdn_bm_pr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125.28.34\cts\Users\skedia\Desktop\MSPGCL%20Main%20Folder\Revised%20True-up%20&amp;%20APR\Workings\Annexure%202_revis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25.28.34\cts\Users\skedia\Documents\MSPGCL%20FY12%20ARR%20Petition%20and%20Model%2031Mar11\ARR%20formats%20SM%2029Mar1940_ol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Bsidfna04\Reporting%202010\Documents%20and%20Settings\Arun\Local%20Settings\Temporary%20Internet%20Files\OLKA1\My%20Documents%20Ravi\Production%20plans\Plans%202007%201%20half\Apr-07\Apr%20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125.11.28\vsj\EXCEL\I.Tax%20A.Y.2010-11\Reliance%20Infrastructure%20Ltd%20(Rinfra)\FY%202009-10-Rinfra%20Demerger_Mayur\Tax%20Provisions\Tax%20provision_March-2010_Rinfra_2nd%20revised_Consilidated.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OCUME~1/41004373/LOCALS~1/Temp/notes6030C8/WFSL/Fin%20Model/NEWTABL1_9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Startup" Target="EQ_RES/VINAY/MODELS/INDIA/Reliance/RELI.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IRESHK01D\PROJECTS\GENERAL\TELECOMS\VALUATION\valuation\New%20valuation\WEEKLYxl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ukesh\SharedFolders\eReturn-Mta\eReturn_Form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X:\Documents%20and%20Settings\41002211\Desktop\Abhinav\Projects\MIDC\DOCUME~1\Rocky\LOCALS~1\Temp\notes6030C8\Rocky\Anpara\Input\Backup%20of%20Anpara%20Project%20Model%20-%207%20Feb.xlk"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Startup" Target="EQ_RES/Kuleen/RELI/Vinay%20Takeover/Reli-GasMode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Documents%20and%20Settings\singhbi\Desktop\TTPW-wi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DOCUME~1\gangahar\LOCALS~1\Temp\hongnak\DATA\EXCEL\REGION\MARGSUM.XLW"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skf-sv000\8101\&#26085;&#12293;&#31649;&#29702;\6&#215;4No2\NO297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Regine\f_assets%20200\GSIP%20FA\GSIPFA03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mail01.secpg.com/@-Lien/DT-TN.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Startup" Target="EQ_RES/SameerB/Sun/Jan%2004/SUN0104_Modelwar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Vkulkarni\c\Shilpa%20Shetye\Jan-01\MIS%20NEW\Financial%20Nov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MECH\3157\SPLHTL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25.28.34\cts\Users\skedia\Desktop\To%20MERC\Annexures\Annexure%20-%20I%20ARR_Existing.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Databank\1-Projects%20In%20Hand\DFID\ARR%202003-04\Arr%20Petition%202003-04\For%20Submission\ARR%20Forms%20For%20Submissio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EKI&#51060;&#51333;&#47749;\JEBEL%20ALI%20KI\My%20Documents\Jebel%20Ali%20KII\MOBI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ocuments%20and%20Settings/ffcs/Desktop/SkoryDove-eReturn_Form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X:\Documents%20and%20Settings\ffcs\Desktop\SkoryDove-eReturn_Form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pr1-lv-plt\Public\PSR%20Operations\PSR%20Operation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ccounts\c\WINDOWS\TEMP\TB-7-00to3-01&amp;9-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50.0.253\Commom\kumar\17sep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haju\rep%2004\Reporting\Reporting%202003\Monthly%20Closing\Jun'03\Jpn.Pack\Final%20Files\T010636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50689;&#49689;\D\share\loss&#44228;&#49328;-TAWEELAH-msf-jan6.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Startup" Target="EQ_RES/RIDHAM/RELIANCE/MODELS/Quarterly-bkup-Jan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cw\budget\Plan2004\Package%20to%20Genting%20DB\capitalisation-OCT-MAR-board.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125.42.82\vsj\WINDOWS\TEMP\User%20Authorisat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server\Broking\USERS\NEELESH\TELECOM\VSNL\VSN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GENERAL\India\Utilities\LANCO\Company_docs\TEMP\MTNL%20-%2031%20March%20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skf-sv000\8101\IE&#65400;&#65438;&#65433;&#65392;&#65420;&#65439;\&#20581;&#35029;\&#65431;&#65404;&#65438;&#65393;&#65433;\&#65404;&#65437;&#65400;&#65438;&#65433;&#27573;&#21462;\MM&#65409;&#65388;&#65392;&#654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JEREMY/CREAF/Q4%20results%20Thric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SES\Creaf\3Q98_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Startup" Target="G_mode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irmwide\irroot\metals\base\aluminum\AlSupply&amp;Demand%205-20-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Documents%20and%20Settings\m-munoz\Configuraci&#243;n%20local\Archivos%20temporales%20de%20Internet\OLKB9\PRODUCTIVIDAD%20DE%20Mayo%202004.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EQ_RES/Rajesh/Fmcgrep/Residual%20Incom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egine\doc\Mthly%20Clg\F_Assets\F_Assets%202002\PHSB%20FA\PHSBFA030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Bsidfna04\Reporting%202008\ASIA\DISK\asia49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Drinks\New\Models\Rank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Jscoserver\doc\DOCUME~1\41009837\LOCALS~1\Temp\notesAD3563\Balance%20sheet%20&amp;%20P%20&amp;%20L%20Rosa-25%2005%201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Jscoserver\doc\Documents%20and%20Settings\41002211\Desktop\Abhinav\Projects\MIDC\Vivek\BussDev-Power\AnparaC\FinModels-Jun6,06-InLucknow\ANPARA'C'Model_Rev22_Base%20Case%2020%25IRR-AsBi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Jscoserver\doc\Documents%20and%20Settings\41002211\Desktop\Abhinav\Projects\MIDC\DOCUME~1\Rocky\LOCALS~1\Temp\notes6030C8\Rocky\Anpara\Input\Backup%20of%20Anpara%20Project%20Model%20-%207%20Feb.xlk"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Documents%20and%20Settings\anurag\My%20Documents\petitions\Petition%20for%20trans%20ARR.doc\Databank\1-Projects%20In%20Hand\DFID\ARR%202003-04\Arr%20Petition%202003-04\For%20Submission\ARR%20Forms%20For%20Submissio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anurag/My%20Documents/petitions/Petition%20for%20trans%20ARR.doc/Databank/1-Projects%20In%20Hand/DFID/ARR%202003-04/Arr%20Petition%202003-04/For%20Submission/ARR%20Forms%20For%20Submission.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N:\8013&#20849;&#36890;\8013\&#65400;&#65438;&#65435;&#65392;&#65418;&#65438;&#65433;\02&#24180;&#19979;&#26399;&#65436;&#65392;&#65399;&#65437;&#65400;&#65438;\PSR\&#26908;&#35342;&#29992;\&#38656;&#32102;&#12496;&#12521;&#12531;&#12473;\OE&#65295;Rep&#33258;&#32102;&#2957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pk\iq-10%20(doosa\BD\2005-06\IQ\IQ-10%20(Doosan%20-%20Anpara%20C)\Offer\pulau%20final\WINDOWS\Desktop\New%20Folder\Qo-1585.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Startup" Target="SHENJ/CHT/FINA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ireshk01d\PROJECTS\general\telecoms\INDIA\MTNL\Tables-101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BERNARD\OILS\COS\PetroChina\Models\Oil\NEW_TEAM\Company%20models\quarterly\ELF.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BERNARD\OILS\COS\PetroChina\Models\Oil\NEW_TEAM\Company%20models\quarterly\RepsolYPF.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ln01s\res1\DATA\OILTEAM\MODELS\LIVE\ELF.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reshk01d\PROJECTS\general\telecoms\INDIA\MTNL\dem_MTN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S2K3BOMBKH03\users\Users\research\shilpa\capital%20goods\Electrical%20Equipment\BHEL\BHEL%20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Hrd_27\d\My%20Documents\SALARY-2\October%20'02-NMS\MEC-OCT'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125.7.135\vsj\WINDOWS\TEMP\User%20Authorisations.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Shivashish-das\D\MONTHLY\2005\October%20'05\OVERALL%20EMP%20Oct%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Documents%20and%20Settings\sourav.garg\Local%20Settings\Temporary%20Internet%20Files\Content.Outlook\MB2DEA4Y\Company_docs\tmx_vdf.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LSS-FS1\SYS\SPROJECT\NATSTEEL\NATSTE1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Sameer's%20folder\MSEB\Tariff%20Filing%202003-04\Outputs\Models\Working%20Models\old\Dispatch%202.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ameer's%20folder/MSEB/Tariff%20Filing%202003-04/Outputs/Models/Working%20Models/old/Dispatch%202.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25.42.82\vsj\EXCEL\I.Tax%20A.Y.2007-08\RI&amp;CPL(Previously%20Reliance%20Infratructure%20Ltd)\IT%20Return\ITR6-0708_RIL_Fina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125.7.135\vsj\VSJ\EXCEL\I.Tax%20A.Y.2005-06\IT%20Return\REL\80IA%20working%20&amp;%20Computation%20TOR-AY%2005-06-Revised%20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MM\Iq-17\mmm\technimount_icb_iq14\JC\Petrogal-Sines\Weldingbook\Piping%20material%20HG%20take%20off%20-%20Rev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8.116.173\year%202009\mar'11\ARUN%20BAL%20SHEET%2021%2006%2011\Balance%20sheet%20&amp;%20P%20&amp;%20L%20Rosa-7%2006%2011%20Final.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Startup" Target="Documents%20and%20Settings/etam/Local%20Settings/Temporary%20Internet%20Files/OLK33/Bajaj%20Auto%20FMmay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Jscoserver\doc\Documents%20and%20Settings\41002211\Desktop\Abhinav\Projects\MIDC\Documents%20and%20Settings\vibhav\My%20Documents\RIM%20%20list%20as%20on%2001.11.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erformance\PERFORMANCE\ocm\Yearly_perf\OCMJAN20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BERNARD\OILS\COS\PetroChina\Models\General\Telecom\LG%20TELECOM\Old%20models\EM-LGT_Publish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RPL/ACCOUNTS/2010-11-Q3/R.02%20Rpower_%20Finacials20.01.2011.xlsx%20(RNRL).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arendra\MERE%20KAGZAT\BAIL%20Budget\Budget%202005\Budget%202005(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P:\T.KIMURA\WINNT\Profiles\brinsonmark\Temporary%20Internet%20Files\OLK2E\itoWilson%20Simulated_Spiral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X:\Documents%20and%20Settings\41002301\My%20Documents\Reliance%20Power\Hydro%20Models\Model_Hydro_Siyom_040807.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sawa\c\Ravi%20Neer\Ravi\Mfgcost\Mfg%20Cost%202000\Feb%202000\Mfg%20Cost%20Feb%20200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50948;&#46160;&#54872;\&#44277;&#49324;&#44288;&#47144;&#47928;&#49436;\&#47785;&#50857;&#44053;\MANUAL\calculation\DESIGN57.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M:\BERNARD\OILS\COS\PetroChina\Models\lohadr\Cnooc\Models\CEO_03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reshk01d\PROJECTS\GENERAL\TELECOMS\TARIFFS\REGIONAL%20FIXED%20LIN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wed06\SYS\DYC\&#20195;&#24066;&#21464;\DS9803\DSBTJ.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sawa\c\Ravi%20Neer\Ravi\Mfgcost\Mfg%20Cost%202000\March%202000\Mfg%20Cost%20March%202k.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125.42.82\vsj\EXCEL\I.Tax%20A.Y.2006-07\I.T.%20Return\Dhiren\REMSPL\eForm1-0607_REMSP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Omserver2\F&amp;A\USERS\FA\WAISUM\SAF-GB.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bsidfna04\Rep%202007\Monthly%20Closing-07\Financial%20Report'07\Jun'07\Fin%20Rep%20-%20Jun'07%20dt%2012.07.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N:\&#8748;E2%20&#65415;&#65423;&#65408;\&#8217;&#31934;&#32244;\&#31934;&#32244;FOA&#65411;&#65438;&#65392;&#65408;\BB8&#26376;&#23455;&#32318;\8&#26376;&#31934;&#32244;&#21487;&#21205;&#29575;&#24115;&#31080;\T_BB01_Monthly_Report(2003_08)_036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J1476\&#45812;&#49688;PSM%20TFT\&#45812;&#49688;%20PSM\&#54408;&#47785;&#48324;%20&#44277;&#44553;&#50629;&#52404;%20&#54217;&#44032;%20SHEET-&#50896;&#4837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Documents%20and%20Settings/yangy.SECPG/&#26700;&#38754;/WIN95/Desktop/&#25105;&#30340;&#24037;&#20316;&#25991;&#26723;/&#24037;&#31243;&#25991;&#26723;/&#22269;&#20869;&#24037;&#31243;/&#30333;&#40548;&#30005;&#21378;/&#30333;&#40548;&#21487;&#30740;/&#30333;&#40548;&#21487;&#30740;&#32534;&#21046;/GCGL/PTGC/KLDC/KL1QYS/KLYQZYS.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Documents%20and%20Settings/yangy.SECPG/&#26700;&#38754;/LRP/GCGL/PTGC/BHDC/BHDCKY/BHDCKYBZ/GCGL/PTGC/KLDC/KL1QYS/KLYQZYS.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wed06\SYS\&#29662;&#29852;&#36865;&#20986;\RHBTJ.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5.7.87\vsj\VSJ\EXCEL\I.Tax%20A.Y.2005-06\IT%20Return\REL\80IA%20working%20&amp;%20Computation%20TOR-AY%2005-06-Revised%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eshk01d\PROJECTS\GENERAL\TELECOMS\INDIA\MTNL\Tables-1015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TEMP\SCH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2K3BOMBKH03\users\windows\TEMP\Tables-1015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GENERAL\India\Utilities\NTPC\NTPC_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ocuments%20and%20Settings\tayals\Local%20Settings\Temporary%20Internet%20Files\OLK3\MTNL_A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BERNARD\OILS\COS\India\Utilities\Reliance%20Infra\Reliance%20Infrastructure_wi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GENERAL\India\Utilities\Suzlon\Suzlon(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skf-sv000\8101\IE&#65400;&#65438;&#65433;&#65392;&#65420;&#65439;\&#24115;&#31080;&#21407;&#32025;\&#23569;&#20154;&#35336;&#30011;\B01H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cuments%20and%20Settings\41003500\My%20Documents\working%20v\account%2009-10\March%202009\March%202009%20accounts\VIPL%20Mar%202009%201505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F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5.7.88\vsj\VSJ\EXCEL\I.Tax%20A.Y.2005-06\IT%20Return\REL\80IA%20working%20&amp;%20Computation%20TOR-AY%2005-06-Revised%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rmwide.corp.gs.com\irroot\BERNARD\OILS\COS\India\BPCL\BPCL%20Mast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GENERAL\India\Utilities\LANCO\Company_docs\USERS\NEELESH\TELECOM\VSNL\VSN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125.28.34\cts\Users\skedia\AppData\Local\Microsoft\Windows\Temporary%20Internet%20Files\Content.Outlook\2JFMFI1J\201-04REL-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9510124\f\GRPMAIL\tmp\&#65331;&#24037;\&#32887;&#31278;&#21029;&#20154;&#2172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ovindr\d$\Govind\Auto\TELCO\Tata%20Engineer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wed06\SYS\DYC\&#26354;&#38742;&#27010;&#31639;\GYZBJG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9510124\f\NOT50\Not50%20&#21508;&#24037;&#22580;&#23455;&#32318;\&#65320;&#24037;NOT50%209&#26376;\94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RESHK01D\Projects\BERNARD\CHEMS\MACRO\SUPPLY\Asian%20Chemical%20Capacity%20-%20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125.11.28\vsj\ITRWizard0910\Template-eForm1-06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VSJ\EXCEL\I.Tax%20A.Y.2007-08\IT%20RETURN\REL%20Return\TDS%20Certificates\Template-eForm1-06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GENERAL\India\Utilities\LANCO\Company_docs\old%20research\Research\Bharat%20Forge\BFL_DC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BERNARD\OILS\COS\PetroChina\Models\TEMP\CSFB\TEO\TEO_vdf.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yak\D\SALARY%202005\Non%20Managment%20Staff%202005\October'05\OT%20PAYMENT%20-Oct%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Vaibhav/RLICL/200708/0712/Financials/Quarterly/August2002/workings%20for%20schedules%20aug%2002/exp%20alloc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K000447\aws\DOCUME~1\DBSV_IM\LOCALS~1\Temp\WINDOWS\TEMP\JLL\Gunung%20Maras%20Lestari\LS%20GML%20-%2024%20Mar%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radeep\D\Documents%20and%20Settings\mukesh.tiwari\My%20Documents\RHC\Navin\Runwal\Final\Finale1\afterRam\Runwal_TDR_Adj_UsedforTease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41015194/AppData/Local/Temp/notes887379/Master%20She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ESHK01D\Projects\pras1\ENERGY\GENERAL\OIL\PRESENT\IOGC_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egine\f_assets%20200\GSIP%20FA\GSIPFA1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ackup%20d%20%20drive/Backup/OEM%20170502/BUSINESS%20PLANS/MTP'08/Post%20BKK/MTP'08/As%20per%20Finance/backup%20d%20%20drive/Backup/OEM%20170502/BUSINESS%20PLANS/IB'08/IB'08%2031st%20Oct'07/vipul/P%20plans/Plans%202003%202%20half/Sept%2003/Mar%2003/Feb%2003/Copy%20of%20Ram%20Nov%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ovindr\Research\Rashi\Rashi\Research\swaraj%20mazda\Swaraj%20Mazda_arisai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GENERAL\India\Utilities\LANCO\Company_docs\old%20research\Research\Rico\blan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125.28.34\cts\GRID%20Energy\Work\MSPGCL%20True%20Up%20Fy%202010-11\Earlier%20Orders\EXCEL%20MODELS%20FINAL\PwC_MSPGCL_20.12.201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ID%20Energy/Work/MSPGCL%20True%20Up%20Fy%202010-11/Earlier%20Orders/EXCEL%20MODELS%20FINAL/PwC_MSPGCL_20.12.201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GRID%20Energy\Work\MSPGCL%20True%20Up%20Fy%202010-11\Earlier%20Orders\EXCEL%20MODELS%20FINAL\PwC_MSPGCL_20.12.201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avi\D\Findings%20GEN_Eng%202006_02_09%2016_1_1900279~fe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NARAYAN/FMCG/ITC/IT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ovindr\Research\Rashi\Rashi\Research\Telco\Telc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EMP/cache/Temporary%20Internet%20Files/Temporary%20Internet%20Files/BASF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OLDDATA1\My%20Documents\dilip\BKPL\F.Model\Financial%20Restr.%20Gas%20as%20Fuel%203.1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TEMP/cache/Temporary%20Internet%20Files/Temporary%20Internet%20Files/HOECHS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f1mail.rediff.com/cgi-bin/gold/download.cgi/tisco-model_Jun03.xls?login=taherb&amp;session_id=1K1KAKrtn1CAjrlbujkbAT7fOs90&amp;formname=download&amp;filetype=application/WINNT\Profiles\taherb\Temporary%20Internet%20Files\OLK1\dkbw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r1-lv-plt\Public\PSR%20Operations\new%20ptb%20book.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BERNARD\OILS\COS\PetroChina\Models\Zurlo\Telecom%20Argentina\TEOMO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RESHK01D\Projects\GENERAL\TELECOMS\THAILAND\TAC\EM-TA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25.11.28\vsj\ITRWizard0910\T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X:\VSJ\EXCEL\I.Tax%20A.Y.2007-08\IT%20RETURN\REL%20Return\TDS%20Certificates\T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50.0.253\Commom\datta\Budgets\DOCUME~1\ghosh.tk\LOCALS~1\Temp\Rar$DI01.250\Cost%20Estimate%20OL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bmsrv\btps_techinical_papers\Documents%20and%20Settings\PPMS1_ST2.MSEB\Desktop\Sep-08\Yearly%20dat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BERNARD\OILS\COS\PetroChina\Models\TEMP\Book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G-Pdc-Na-Hir-Fmo\MACRO\CONSUMER\Operational\Psrlt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resko01d\PROJECTS\General\Tak\Asia%20Team%20Work\Asia%20Pacific%20Telecom%20Team\INDIA\VSNL\EM-VSN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41004373/LOCALS~1/Temp/notes6030C8/WFSL/Fin%20Model/GS%20Reports/My%20Documents/NEWTABL1_9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1372\&#48176;&#44288;&#44592;&#49696;\spring\VSDAT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RESHK01D\Projects\GENERAL\TELECOMS\HONGKONG\HKT\EM-HKT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cheduling2\my%20documents\My%20Documents\schedule\2-8JAN'99\BUILDING%20SCH(FOR%20NARATA%20SA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RSCHData\sujit\software\models\INFOSY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RESHK01D\projects\ECON\Database\REER\TradeW%20Re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TEMP\BSJ-00-BUD-TEM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GENERAL\India\Utilities\LANCO\Company_docs\New%20Microsoft%20Excel%20Work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BERNARD\OILS\COS\PetroChina\Models\BERNARD\CHEMS\COS\Korea\SK%20Corp\varkki%20sk%20mode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Midcap\TEAM\Anjali%20Sharma\Renewable%20Energy\Weekly\Renewable%20Energy%20Weekly%20repositor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25.95.105\ProjectEST&amp;Cost\Cost%20Control\Sasan\Billing%20Breakups\SUMPP%20-%20Master%20Billing%20Break%20U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BERNARD\OILS\COS\PetroChina\Models\GROUPS\OILS\E&amp;P\XPL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resko01d\PROJECTS\parekh\daily\Consensus%20Estimat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9510124\f\GMAXCL\Mail\tmp\MsgTmp\M0fc16db\&#29983;&#29987;&#20154;&#21729;02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G-Pdc-Na-Hir-Fmo\MACRO\CONSUMER\Operational\InvStrategies\OperationalMonthlyZ1(121500)-OPE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e%20on%20202.202.202.92/pwc0607/tax%20audit%20251106/New%20Folder%20(2)/atul/financial/WINDOWS/TEMP/My%20Documents/Johnson%20&amp;%20Johnson%20Group/Depuy%20Dec%202001/Final/Accounts-%20draft%206%20final%20s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41011670/AppData/Local/Temp/Rar$DI80.096/Users/41013461/AppData/Local/Temp/notes87944B/FERV%20Hedging%20Scenarios_VIPL%20Butibori%2021%20May2014.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backup-c\FAC_MERC\FAC_2008-09\July08\Energy_2008_07(A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0.125.11.28\vsj\Backup\I.Tax%20A.Y.2009-10\Monthly%20Provision\REL\March-09\cri-int-March-2009_Tax%20Free%20Incom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BERNARD\OILS\COS\PetroChina\Models\tmx_vdf.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41007913/LOCALS~1/Temp/notesF9044E/MARCH%2012/Rs.%20in%20lakhs-Consol/PROGRA~1/MICROS~2/OFFICE11/cwip.XXV/cwip.v02"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125.48.48\dept_data\DOCUME~1\41013461\LOCALS~1\Temp\Xl00000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Startup" Target="EQ_RES/VINAY/MODELS/ASIA/MACRO/PetroPrices-Feb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s\iq65_alstom\prc_sc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rpc-ii\d\Mera%20panna\MONTHLY\Feb'04\Manpower%20Breakup%20as%20on%2029%20Feb'0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server\Broking\COMPANY\do%20not%20delete\misslin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Startup" Target="consumer/Cosmetic/EXCEL/Models/Procter&amp;%20Gamble/pg_model4.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Startup" Target="consumer/Cosmetic/EXCEL/Models/Estee%20Lauder/EL_mode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t1"/>
      <sheetName val="T11"/>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Bia"/>
      <sheetName val="Tm"/>
      <sheetName val="THKP"/>
      <sheetName val="DGi"/>
      <sheetName val="CV den trong to聮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H  goi 4-x"/>
      <sheetName val="kl m m d"/>
      <sheetName val="kl vt tho"/>
      <sheetName val="kl dat"/>
      <sheetName val="Sheet4"/>
      <sheetName val="xin kinh phi"/>
      <sheetName val="lan trai"/>
      <sheetName val="thuoc no"/>
      <sheetName val="so thuc pham"/>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fOOD"/>
      <sheetName val="FORM hc"/>
      <sheetName val="FORM pc"/>
      <sheetName val="PNT_QUOT__3"/>
      <sheetName val="COAT_WRAP_QIOT__3"/>
      <sheetName val="CamPha"/>
      <sheetName val="MongCai"/>
      <sheetName val="70000000"/>
      <sheetName val="Km27' - Km278"/>
      <sheetName val="ȴ0000000"/>
      <sheetName val="BangTH"/>
      <sheetName val="Xaylap "/>
      <sheetName val="Nhan cong"/>
      <sheetName val="Thietbi"/>
      <sheetName val="Diengiai"/>
      <sheetName val="Vanchuyen"/>
      <sheetName val="XLÇ_x0015_oppy"/>
      <sheetName val="Thang06-2002"/>
      <sheetName val="Thang07-2002"/>
      <sheetName val="Thang08-2002"/>
      <sheetName val="Thang09-2002"/>
      <sheetName val="Thang10-2002 "/>
      <sheetName val="Thang11-2002"/>
      <sheetName val="Thang12-2002"/>
      <sheetName val="Sheet1 (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cremental analysis"/>
      <sheetName val="Raw Materials "/>
      <sheetName val="Invsetments"/>
      <sheetName val="Financials"/>
      <sheetName val="Productwise break up"/>
      <sheetName val="Monthly (1)"/>
      <sheetName val="Forecast"/>
      <sheetName val="InQuart"/>
      <sheetName val="InqUpdate"/>
      <sheetName val="Header"/>
      <sheetName val="Monthly"/>
      <sheetName val="Chart"/>
      <sheetName val="fins"/>
      <sheetName val="Sheet1"/>
      <sheetName val="RM"/>
      <sheetName val="Dubai"/>
      <sheetName val="bajaj_copeland"/>
      <sheetName val="segment wise"/>
      <sheetName val="BA-HH-TVS"/>
      <sheetName val="graphs"/>
      <sheetName val="Sheet2"/>
      <sheetName val="quarterly"/>
      <sheetName val="Q1FY04"/>
      <sheetName val="Q4FY03"/>
      <sheetName val="Q3FY02"/>
      <sheetName val="share price info"/>
      <sheetName val="WACC"/>
      <sheetName val="formatted"/>
      <sheetName val="Chart3"/>
      <sheetName val="Chart4"/>
      <sheetName val="Chart5"/>
      <sheetName val="Chart6"/>
      <sheetName val="Chart7"/>
      <sheetName val="Chart8"/>
      <sheetName val="Chart9"/>
      <sheetName val="Chart10"/>
    </sheetNames>
    <sheetDataSet>
      <sheetData sheetId="0" refreshError="1"/>
      <sheetData sheetId="1" refreshError="1"/>
      <sheetData sheetId="2" refreshError="1"/>
      <sheetData sheetId="3" refreshError="1">
        <row r="20">
          <cell r="C20">
            <v>1991</v>
          </cell>
          <cell r="D20" t="str">
            <v>1992</v>
          </cell>
          <cell r="E20" t="str">
            <v>1993</v>
          </cell>
          <cell r="F20" t="str">
            <v>1994</v>
          </cell>
          <cell r="G20" t="str">
            <v>1995</v>
          </cell>
        </row>
        <row r="21">
          <cell r="B21">
            <v>806614</v>
          </cell>
          <cell r="C21">
            <v>860453</v>
          </cell>
          <cell r="D21">
            <v>808962</v>
          </cell>
          <cell r="E21">
            <v>768142</v>
          </cell>
          <cell r="F21">
            <v>913622</v>
          </cell>
          <cell r="G21">
            <v>1135637</v>
          </cell>
        </row>
        <row r="22">
          <cell r="D22">
            <v>-5.9841734528207846E-2</v>
          </cell>
          <cell r="E22">
            <v>-5.0459724931455341E-2</v>
          </cell>
          <cell r="F22">
            <v>0.18939206552955046</v>
          </cell>
          <cell r="G22">
            <v>0.24300531291934746</v>
          </cell>
        </row>
        <row r="23">
          <cell r="D23">
            <v>589241</v>
          </cell>
          <cell r="E23">
            <v>538421</v>
          </cell>
          <cell r="F23">
            <v>623890</v>
          </cell>
          <cell r="G23">
            <v>741104</v>
          </cell>
        </row>
        <row r="24">
          <cell r="E24">
            <v>-8.6246544283238968E-2</v>
          </cell>
          <cell r="F24">
            <v>0.15874009371848419</v>
          </cell>
          <cell r="G24">
            <v>0.18787606789658429</v>
          </cell>
        </row>
        <row r="31">
          <cell r="D31">
            <v>808286</v>
          </cell>
          <cell r="E31">
            <v>773313</v>
          </cell>
          <cell r="F31">
            <v>920762</v>
          </cell>
          <cell r="G31">
            <v>1132104</v>
          </cell>
        </row>
        <row r="32">
          <cell r="E32">
            <v>-4.3268100647543051E-2</v>
          </cell>
          <cell r="F32">
            <v>0.19067182369881275</v>
          </cell>
          <cell r="G32">
            <v>0.22952945495144239</v>
          </cell>
        </row>
        <row r="39">
          <cell r="B39" t="str">
            <v>1989 launch</v>
          </cell>
          <cell r="C39">
            <v>47957</v>
          </cell>
          <cell r="D39">
            <v>30108</v>
          </cell>
          <cell r="E39">
            <v>34672</v>
          </cell>
          <cell r="F39">
            <v>42080</v>
          </cell>
          <cell r="G39">
            <v>75087</v>
          </cell>
        </row>
        <row r="40">
          <cell r="D40">
            <v>-0.37218758471130386</v>
          </cell>
          <cell r="E40">
            <v>0.15158761790886133</v>
          </cell>
          <cell r="F40">
            <v>0.21365943700969092</v>
          </cell>
          <cell r="G40">
            <v>0.78438688212927765</v>
          </cell>
        </row>
        <row r="47">
          <cell r="B47" t="str">
            <v>1983 launch</v>
          </cell>
          <cell r="C47">
            <v>74692</v>
          </cell>
          <cell r="D47">
            <v>85433</v>
          </cell>
          <cell r="E47">
            <v>75221</v>
          </cell>
          <cell r="F47">
            <v>92023</v>
          </cell>
          <cell r="G47">
            <v>123968</v>
          </cell>
        </row>
        <row r="48">
          <cell r="D48">
            <v>0.14380388796658283</v>
          </cell>
          <cell r="E48">
            <v>-0.11953226504980508</v>
          </cell>
          <cell r="F48">
            <v>0.22336847422927097</v>
          </cell>
          <cell r="G48">
            <v>0.34714147550069008</v>
          </cell>
        </row>
        <row r="55">
          <cell r="B55" t="str">
            <v>1991 launch</v>
          </cell>
          <cell r="C55">
            <v>2172</v>
          </cell>
          <cell r="D55">
            <v>34574</v>
          </cell>
          <cell r="E55">
            <v>61115</v>
          </cell>
          <cell r="F55">
            <v>68286</v>
          </cell>
          <cell r="G55">
            <v>73882</v>
          </cell>
        </row>
        <row r="56">
          <cell r="D56">
            <v>14.91804788213628</v>
          </cell>
          <cell r="E56">
            <v>0.76765777752068032</v>
          </cell>
          <cell r="F56">
            <v>0.1173361695164854</v>
          </cell>
          <cell r="G56">
            <v>8.1949447910259821E-2</v>
          </cell>
        </row>
        <row r="61">
          <cell r="B61" t="str">
            <v>1980 launch</v>
          </cell>
          <cell r="C61">
            <v>79364</v>
          </cell>
          <cell r="D61">
            <v>69606</v>
          </cell>
          <cell r="E61">
            <v>58713</v>
          </cell>
          <cell r="F61">
            <v>87343</v>
          </cell>
          <cell r="G61">
            <v>121596</v>
          </cell>
        </row>
        <row r="62">
          <cell r="D62">
            <v>-0.12295247215362126</v>
          </cell>
          <cell r="E62">
            <v>-0.15649512973019564</v>
          </cell>
          <cell r="F62">
            <v>0.48762624972322999</v>
          </cell>
          <cell r="G62">
            <v>0.39216651591999363</v>
          </cell>
        </row>
        <row r="69">
          <cell r="D69">
            <v>531.17700000000002</v>
          </cell>
          <cell r="E69">
            <v>557.05799999999999</v>
          </cell>
          <cell r="F69">
            <v>688.58699999999999</v>
          </cell>
          <cell r="G69">
            <v>1062.5999999999999</v>
          </cell>
        </row>
        <row r="70">
          <cell r="E70">
            <v>4.872387170378234E-2</v>
          </cell>
          <cell r="F70">
            <v>0.23611365423349095</v>
          </cell>
          <cell r="G70">
            <v>0.54316012355737175</v>
          </cell>
        </row>
        <row r="74">
          <cell r="C74">
            <v>399.67346399999997</v>
          </cell>
          <cell r="D74">
            <v>388.57301999999999</v>
          </cell>
          <cell r="E74">
            <v>388.27496600000001</v>
          </cell>
          <cell r="F74">
            <v>447.916766</v>
          </cell>
          <cell r="G74">
            <v>559.78139699999997</v>
          </cell>
        </row>
        <row r="75">
          <cell r="E75">
            <v>-7.6704759378298792E-4</v>
          </cell>
          <cell r="F75">
            <v>0.15360712181480163</v>
          </cell>
          <cell r="G75">
            <v>0.24974423707997562</v>
          </cell>
        </row>
        <row r="81">
          <cell r="D81" t="str">
            <v>1992</v>
          </cell>
          <cell r="E81" t="str">
            <v>1993</v>
          </cell>
          <cell r="F81" t="str">
            <v>1994</v>
          </cell>
          <cell r="G81" t="str">
            <v>1995</v>
          </cell>
        </row>
        <row r="84">
          <cell r="C84">
            <v>11549.940387000001</v>
          </cell>
          <cell r="D84">
            <v>12121.301301</v>
          </cell>
          <cell r="E84">
            <v>12410.06366</v>
          </cell>
          <cell r="F84">
            <v>15979.746736999999</v>
          </cell>
          <cell r="G84">
            <v>21440.273613000001</v>
          </cell>
        </row>
        <row r="85">
          <cell r="C85">
            <v>2213.7750070000002</v>
          </cell>
          <cell r="D85">
            <v>2327.7985920000001</v>
          </cell>
          <cell r="E85">
            <v>2344.2822580000002</v>
          </cell>
          <cell r="F85">
            <v>2713.5462560000001</v>
          </cell>
          <cell r="G85">
            <v>3571.271659</v>
          </cell>
        </row>
        <row r="88">
          <cell r="C88">
            <v>9336.1653800000004</v>
          </cell>
          <cell r="D88">
            <v>9793.5027090000003</v>
          </cell>
          <cell r="E88">
            <v>10065.781402000001</v>
          </cell>
          <cell r="F88">
            <v>13266.200481</v>
          </cell>
          <cell r="G88">
            <v>17869.001953999999</v>
          </cell>
        </row>
        <row r="89">
          <cell r="C89">
            <v>399.67346399999997</v>
          </cell>
          <cell r="D89">
            <v>388.57301999999999</v>
          </cell>
          <cell r="E89">
            <v>388.27496600000001</v>
          </cell>
          <cell r="F89">
            <v>447.916766</v>
          </cell>
          <cell r="G89">
            <v>559.78139699999997</v>
          </cell>
        </row>
        <row r="90">
          <cell r="D90">
            <v>-2.7773782849891626E-2</v>
          </cell>
          <cell r="E90">
            <v>-7.6704759378298792E-4</v>
          </cell>
          <cell r="F90">
            <v>0.15360712181480163</v>
          </cell>
          <cell r="G90">
            <v>0.24974423707997562</v>
          </cell>
        </row>
        <row r="91">
          <cell r="C91">
            <v>9735.8388439999999</v>
          </cell>
          <cell r="D91">
            <v>10182.075729</v>
          </cell>
          <cell r="E91">
            <v>10454.056368000001</v>
          </cell>
          <cell r="F91">
            <v>13714.117247</v>
          </cell>
          <cell r="G91">
            <v>18428.783350999998</v>
          </cell>
        </row>
        <row r="94">
          <cell r="E94">
            <v>79</v>
          </cell>
          <cell r="F94">
            <v>52.78</v>
          </cell>
          <cell r="G94">
            <v>-14.03</v>
          </cell>
        </row>
        <row r="96">
          <cell r="E96">
            <v>10533.056368000001</v>
          </cell>
          <cell r="F96">
            <v>13766.897247000001</v>
          </cell>
          <cell r="G96">
            <v>18414.753350999999</v>
          </cell>
        </row>
        <row r="99">
          <cell r="C99">
            <v>6164.8167729999996</v>
          </cell>
          <cell r="D99">
            <v>6146.9487280000003</v>
          </cell>
          <cell r="E99">
            <v>6512.0013150000004</v>
          </cell>
          <cell r="F99">
            <v>7753.7512130000005</v>
          </cell>
          <cell r="G99">
            <v>10417.157952000001</v>
          </cell>
        </row>
        <row r="100">
          <cell r="C100">
            <v>-130.45293000000001</v>
          </cell>
          <cell r="D100">
            <v>118.67894699999999</v>
          </cell>
          <cell r="E100">
            <v>-77</v>
          </cell>
          <cell r="F100">
            <v>81.61</v>
          </cell>
          <cell r="G100">
            <v>6.7496869999999998</v>
          </cell>
        </row>
        <row r="101">
          <cell r="C101">
            <v>6034.3638429999992</v>
          </cell>
          <cell r="D101">
            <v>6265.6276750000006</v>
          </cell>
          <cell r="E101">
            <v>6435.0013150000004</v>
          </cell>
          <cell r="F101">
            <v>7835.3612130000001</v>
          </cell>
          <cell r="G101">
            <v>10423.907639000001</v>
          </cell>
        </row>
        <row r="103">
          <cell r="C103">
            <v>831.61858099999995</v>
          </cell>
          <cell r="D103">
            <v>872.15034300000002</v>
          </cell>
          <cell r="E103">
            <v>996.01015900000004</v>
          </cell>
          <cell r="F103">
            <v>1049.18174</v>
          </cell>
          <cell r="G103">
            <v>1279.200094</v>
          </cell>
        </row>
        <row r="105">
          <cell r="C105">
            <v>899.8075540000001</v>
          </cell>
          <cell r="D105">
            <v>888.56516799999997</v>
          </cell>
          <cell r="E105">
            <v>1060.637434</v>
          </cell>
          <cell r="F105">
            <v>1172.000581</v>
          </cell>
          <cell r="G105">
            <v>1502.5856040000001</v>
          </cell>
        </row>
        <row r="106">
          <cell r="C106">
            <v>8.743017</v>
          </cell>
          <cell r="D106">
            <v>11.279229000000001</v>
          </cell>
          <cell r="E106">
            <v>10.303694</v>
          </cell>
          <cell r="F106">
            <v>9.6539000000000001</v>
          </cell>
          <cell r="G106">
            <v>13.364953999999999</v>
          </cell>
        </row>
        <row r="107">
          <cell r="C107">
            <v>371.95347300000003</v>
          </cell>
          <cell r="D107">
            <v>450.19233300000002</v>
          </cell>
          <cell r="E107">
            <v>471.63548700000001</v>
          </cell>
          <cell r="F107">
            <v>707.15147999999999</v>
          </cell>
          <cell r="G107">
            <v>960.23516600000005</v>
          </cell>
        </row>
        <row r="109">
          <cell r="C109">
            <v>36.888435000000001</v>
          </cell>
          <cell r="D109">
            <v>48.892175000000002</v>
          </cell>
          <cell r="E109">
            <v>49.063445000000002</v>
          </cell>
          <cell r="F109">
            <v>73.662903999999997</v>
          </cell>
          <cell r="G109">
            <v>76.715789000000001</v>
          </cell>
        </row>
        <row r="110">
          <cell r="E110">
            <v>8.167160488276802E-2</v>
          </cell>
          <cell r="F110">
            <v>0.23234830252962449</v>
          </cell>
          <cell r="G110">
            <v>5.7947931751721034E-2</v>
          </cell>
        </row>
        <row r="111">
          <cell r="C111">
            <v>8109.5980329999993</v>
          </cell>
          <cell r="D111">
            <v>8438.9225729999998</v>
          </cell>
          <cell r="E111">
            <v>8924.524644000001</v>
          </cell>
          <cell r="F111">
            <v>10699.686009999999</v>
          </cell>
          <cell r="G111">
            <v>14102.577668000002</v>
          </cell>
        </row>
        <row r="113">
          <cell r="C113">
            <v>1626.2408110000006</v>
          </cell>
          <cell r="D113">
            <v>1743.1531560000003</v>
          </cell>
          <cell r="E113">
            <v>1608.5317240000004</v>
          </cell>
          <cell r="F113">
            <v>3067.2112370000013</v>
          </cell>
          <cell r="G113">
            <v>4312.1756829999977</v>
          </cell>
        </row>
        <row r="115">
          <cell r="C115">
            <v>183.82514900000001</v>
          </cell>
          <cell r="D115">
            <v>215.864867</v>
          </cell>
          <cell r="E115">
            <v>256.19737800000001</v>
          </cell>
          <cell r="F115">
            <v>331.79179899999997</v>
          </cell>
          <cell r="G115">
            <v>704.74375300000008</v>
          </cell>
        </row>
        <row r="116">
          <cell r="D116" t="str">
            <v>NOI/(Inv+Loans)</v>
          </cell>
          <cell r="F116" t="e">
            <v>#REF!</v>
          </cell>
          <cell r="G116" t="e">
            <v>#REF!</v>
          </cell>
        </row>
        <row r="117">
          <cell r="C117">
            <v>65.581873999999971</v>
          </cell>
          <cell r="D117">
            <v>62.38</v>
          </cell>
          <cell r="E117">
            <v>192.87</v>
          </cell>
          <cell r="F117">
            <v>49.030833000000086</v>
          </cell>
          <cell r="G117">
            <v>166.37473499999999</v>
          </cell>
        </row>
        <row r="118">
          <cell r="C118">
            <v>6.9517159999999194</v>
          </cell>
          <cell r="D118">
            <v>20.712864</v>
          </cell>
          <cell r="E118">
            <v>2.4747669999999999</v>
          </cell>
          <cell r="F118">
            <v>2.1963550000000001</v>
          </cell>
          <cell r="G118">
            <v>9.2413659999999993</v>
          </cell>
        </row>
        <row r="120">
          <cell r="C120">
            <v>250.85856200000001</v>
          </cell>
          <cell r="D120">
            <v>330.551939</v>
          </cell>
          <cell r="E120">
            <v>262.74609600000002</v>
          </cell>
          <cell r="F120">
            <v>151.546695</v>
          </cell>
          <cell r="G120">
            <v>114.61515</v>
          </cell>
        </row>
        <row r="121">
          <cell r="D121">
            <v>0.15361664545722983</v>
          </cell>
          <cell r="E121">
            <v>0.14021214253883313</v>
          </cell>
          <cell r="F121">
            <v>8.21981825030631E-2</v>
          </cell>
          <cell r="G121">
            <v>5.6601868003895543E-2</v>
          </cell>
        </row>
        <row r="122">
          <cell r="C122">
            <v>1617.8375560000006</v>
          </cell>
          <cell r="D122">
            <v>1670.1332200000002</v>
          </cell>
          <cell r="E122">
            <v>1792.3782390000003</v>
          </cell>
          <cell r="F122">
            <v>3294.2908190000016</v>
          </cell>
          <cell r="G122">
            <v>5059.4376549999979</v>
          </cell>
        </row>
        <row r="124">
          <cell r="C124">
            <v>694.44873700000005</v>
          </cell>
          <cell r="D124">
            <v>832.72556299999997</v>
          </cell>
          <cell r="E124">
            <v>811.86362899999995</v>
          </cell>
          <cell r="F124">
            <v>664.61281199999996</v>
          </cell>
          <cell r="G124">
            <v>586.63266299999998</v>
          </cell>
        </row>
        <row r="125">
          <cell r="D125">
            <v>0.13026786330190546</v>
          </cell>
          <cell r="E125">
            <v>0.11298135181897004</v>
          </cell>
          <cell r="F125">
            <v>8.6484437665473965E-2</v>
          </cell>
          <cell r="G125">
            <v>6.8917663019596453E-2</v>
          </cell>
        </row>
        <row r="126">
          <cell r="C126">
            <v>923.38881900000058</v>
          </cell>
          <cell r="D126">
            <v>837.4076570000002</v>
          </cell>
          <cell r="E126">
            <v>980.5146100000004</v>
          </cell>
          <cell r="F126">
            <v>2629.6780070000018</v>
          </cell>
          <cell r="G126">
            <v>4472.8049919999976</v>
          </cell>
        </row>
        <row r="127">
          <cell r="C127">
            <v>360</v>
          </cell>
          <cell r="D127">
            <v>390</v>
          </cell>
          <cell r="E127">
            <v>460</v>
          </cell>
          <cell r="F127">
            <v>1172.5</v>
          </cell>
          <cell r="G127">
            <v>1435</v>
          </cell>
        </row>
        <row r="128">
          <cell r="D128">
            <v>0.46572299254722471</v>
          </cell>
          <cell r="E128">
            <v>0.46914140320662823</v>
          </cell>
          <cell r="F128">
            <v>0.44587207896894399</v>
          </cell>
          <cell r="G128">
            <v>0.32082775854673362</v>
          </cell>
        </row>
        <row r="129">
          <cell r="C129">
            <v>563.38881900000058</v>
          </cell>
          <cell r="D129">
            <v>447.4076570000002</v>
          </cell>
          <cell r="E129">
            <v>520.5146100000004</v>
          </cell>
          <cell r="F129">
            <v>1457.1780070000018</v>
          </cell>
          <cell r="G129">
            <v>3037.8049919999976</v>
          </cell>
        </row>
        <row r="130">
          <cell r="D130">
            <v>-0.20586344295199843</v>
          </cell>
          <cell r="E130">
            <v>0.16340121107940764</v>
          </cell>
          <cell r="F130">
            <v>1.7994949209975117</v>
          </cell>
          <cell r="G130">
            <v>1.0847178432607198</v>
          </cell>
        </row>
        <row r="136">
          <cell r="G136" t="str">
            <v>EPS</v>
          </cell>
        </row>
        <row r="137">
          <cell r="G137" t="str">
            <v>RoE</v>
          </cell>
        </row>
        <row r="138">
          <cell r="D138" t="str">
            <v>BALANCE SHEET</v>
          </cell>
          <cell r="G138" t="str">
            <v>BV</v>
          </cell>
        </row>
        <row r="141">
          <cell r="D141">
            <v>1992</v>
          </cell>
          <cell r="E141">
            <v>1993</v>
          </cell>
          <cell r="F141">
            <v>1994</v>
          </cell>
          <cell r="G141" t="str">
            <v>1995</v>
          </cell>
        </row>
        <row r="142">
          <cell r="E142">
            <v>0.79599991908056267</v>
          </cell>
          <cell r="F142">
            <v>0.61841892136129983</v>
          </cell>
          <cell r="G142">
            <v>0.48442772936101142</v>
          </cell>
        </row>
        <row r="143">
          <cell r="D143" t="str">
            <v>Ret on Op asets</v>
          </cell>
          <cell r="E143" t="e">
            <v>#REF!</v>
          </cell>
          <cell r="F143" t="e">
            <v>#REF!</v>
          </cell>
          <cell r="G143" t="e">
            <v>#REF!</v>
          </cell>
        </row>
        <row r="146">
          <cell r="C146">
            <v>188.12799999999999</v>
          </cell>
          <cell r="D146">
            <v>376.25599999999997</v>
          </cell>
          <cell r="E146">
            <v>376.25599999999997</v>
          </cell>
          <cell r="F146">
            <v>376.25599999999997</v>
          </cell>
          <cell r="G146">
            <v>796</v>
          </cell>
        </row>
        <row r="147">
          <cell r="D147">
            <v>4293.3365280000016</v>
          </cell>
          <cell r="E147">
            <v>1156.1780070000018</v>
          </cell>
          <cell r="F147">
            <v>1181.5116860000003</v>
          </cell>
        </row>
        <row r="148">
          <cell r="C148">
            <v>2698.6920719999998</v>
          </cell>
          <cell r="D148">
            <v>2799.656896</v>
          </cell>
          <cell r="E148">
            <v>3137.1585209999998</v>
          </cell>
          <cell r="F148">
            <v>4318.6702070000001</v>
          </cell>
          <cell r="G148">
            <v>6460.9900969999999</v>
          </cell>
        </row>
        <row r="149">
          <cell r="C149">
            <v>0</v>
          </cell>
        </row>
        <row r="150">
          <cell r="C150">
            <v>280.315</v>
          </cell>
          <cell r="D150">
            <v>233.755</v>
          </cell>
          <cell r="E150">
            <v>223.22499999999999</v>
          </cell>
          <cell r="F150">
            <v>202.42500000000001</v>
          </cell>
          <cell r="G150">
            <v>163.5</v>
          </cell>
        </row>
        <row r="151">
          <cell r="C151">
            <v>0</v>
          </cell>
          <cell r="D151">
            <v>0</v>
          </cell>
          <cell r="E151">
            <v>0</v>
          </cell>
          <cell r="F151">
            <v>0</v>
          </cell>
          <cell r="G151">
            <v>3290.1033819999998</v>
          </cell>
        </row>
        <row r="153">
          <cell r="C153">
            <v>2979.0070719999999</v>
          </cell>
          <cell r="D153">
            <v>3033.4118960000001</v>
          </cell>
          <cell r="E153">
            <v>3360.3835209999997</v>
          </cell>
          <cell r="F153">
            <v>4521.0952070000003</v>
          </cell>
          <cell r="G153">
            <v>9914.5934789999992</v>
          </cell>
        </row>
        <row r="154">
          <cell r="C154">
            <v>3167.135072</v>
          </cell>
          <cell r="D154">
            <v>3409.6678959999999</v>
          </cell>
          <cell r="E154">
            <v>3736.6395209999996</v>
          </cell>
          <cell r="F154">
            <v>4897.3512070000006</v>
          </cell>
          <cell r="G154">
            <v>10710.593478999999</v>
          </cell>
        </row>
        <row r="157">
          <cell r="B157" t="str">
            <v>Term Loans</v>
          </cell>
          <cell r="C157">
            <v>217.94772600000002</v>
          </cell>
          <cell r="D157">
            <v>549.53688899999997</v>
          </cell>
          <cell r="E157">
            <v>287.73159800000002</v>
          </cell>
          <cell r="F157">
            <v>129.33698899999999</v>
          </cell>
          <cell r="G157">
            <v>81.755629999999996</v>
          </cell>
        </row>
        <row r="158">
          <cell r="B158" t="str">
            <v>Debentures</v>
          </cell>
          <cell r="C158">
            <v>461.089021</v>
          </cell>
          <cell r="D158">
            <v>102.8366</v>
          </cell>
          <cell r="E158">
            <v>122.033006</v>
          </cell>
          <cell r="F158">
            <v>132.435936</v>
          </cell>
          <cell r="G158">
            <v>142.91200499999999</v>
          </cell>
        </row>
        <row r="159">
          <cell r="B159" t="str">
            <v>Working Cap. Loan</v>
          </cell>
          <cell r="C159">
            <v>981.13987299999997</v>
          </cell>
          <cell r="D159">
            <v>447.92335700000001</v>
          </cell>
          <cell r="E159">
            <v>210.31267199999999</v>
          </cell>
          <cell r="F159">
            <v>562.22399700000005</v>
          </cell>
          <cell r="G159">
            <v>223.42221900000001</v>
          </cell>
        </row>
        <row r="160">
          <cell r="C160">
            <v>1660.17662</v>
          </cell>
          <cell r="D160">
            <v>1100.296846</v>
          </cell>
          <cell r="E160">
            <v>620.07727599999998</v>
          </cell>
          <cell r="F160">
            <v>823.99692200000004</v>
          </cell>
          <cell r="G160">
            <v>448.089854</v>
          </cell>
        </row>
        <row r="161">
          <cell r="C161">
            <v>0.27794999999999997</v>
          </cell>
          <cell r="D161">
            <v>9.265000000000001E-2</v>
          </cell>
          <cell r="E161">
            <v>0</v>
          </cell>
          <cell r="F161">
            <v>0</v>
          </cell>
          <cell r="G161">
            <v>0</v>
          </cell>
        </row>
        <row r="162">
          <cell r="C162">
            <v>539.59548299999994</v>
          </cell>
          <cell r="D162">
            <v>1003.155781</v>
          </cell>
          <cell r="E162">
            <v>1024.2139930000001</v>
          </cell>
          <cell r="F162">
            <v>1219.0608569999999</v>
          </cell>
          <cell r="G162">
            <v>1558.724007</v>
          </cell>
        </row>
        <row r="164">
          <cell r="C164">
            <v>2200.0500529999999</v>
          </cell>
          <cell r="D164">
            <v>2103.5452770000002</v>
          </cell>
          <cell r="E164">
            <v>1644.2912690000001</v>
          </cell>
          <cell r="F164">
            <v>2043.057779</v>
          </cell>
          <cell r="G164">
            <v>2006.8138610000001</v>
          </cell>
        </row>
        <row r="165">
          <cell r="E165">
            <v>-459.25400800000011</v>
          </cell>
        </row>
        <row r="166">
          <cell r="C166">
            <v>5367.185125</v>
          </cell>
          <cell r="D166">
            <v>5513.2131730000001</v>
          </cell>
          <cell r="E166">
            <v>5380.9307899999994</v>
          </cell>
          <cell r="F166">
            <v>6940.4089860000004</v>
          </cell>
          <cell r="G166">
            <v>12717.40734</v>
          </cell>
        </row>
        <row r="168">
          <cell r="D168">
            <v>6109.8457937000012</v>
          </cell>
        </row>
        <row r="169">
          <cell r="B169" t="str">
            <v>Capex</v>
          </cell>
          <cell r="D169">
            <v>905.31237200000078</v>
          </cell>
          <cell r="E169">
            <v>600.74055200000055</v>
          </cell>
          <cell r="F169">
            <v>317.03654899999947</v>
          </cell>
          <cell r="G169">
            <v>1323.8744969999998</v>
          </cell>
        </row>
        <row r="170">
          <cell r="C170">
            <v>5900.6997279999996</v>
          </cell>
          <cell r="D170">
            <v>6884.1198260000001</v>
          </cell>
          <cell r="E170">
            <v>7487.5196690000002</v>
          </cell>
          <cell r="F170">
            <v>7882.0157049999998</v>
          </cell>
          <cell r="G170">
            <v>9142.1443519999993</v>
          </cell>
        </row>
        <row r="171">
          <cell r="C171">
            <v>3024.39192</v>
          </cell>
          <cell r="D171">
            <v>3869.2786059999999</v>
          </cell>
          <cell r="E171">
            <v>4660.1338809999997</v>
          </cell>
          <cell r="F171">
            <v>5308.0323680000001</v>
          </cell>
          <cell r="G171">
            <v>5873.8063009999996</v>
          </cell>
        </row>
        <row r="173">
          <cell r="C173">
            <v>2876.3078079999996</v>
          </cell>
          <cell r="D173">
            <v>3014.8412200000002</v>
          </cell>
          <cell r="E173">
            <v>2827.3857880000005</v>
          </cell>
          <cell r="F173">
            <v>2573.9833369999997</v>
          </cell>
          <cell r="G173">
            <v>3268.3380509999997</v>
          </cell>
        </row>
        <row r="174">
          <cell r="C174">
            <v>3.3672270000000002</v>
          </cell>
          <cell r="D174">
            <v>3.4201730000000001</v>
          </cell>
          <cell r="E174">
            <v>1.9000969999999999</v>
          </cell>
          <cell r="F174">
            <v>0.38148799999999999</v>
          </cell>
          <cell r="G174">
            <v>0</v>
          </cell>
        </row>
        <row r="175">
          <cell r="C175">
            <v>172.15901600000001</v>
          </cell>
          <cell r="D175">
            <v>94.051289999999995</v>
          </cell>
          <cell r="E175">
            <v>91.391998999999998</v>
          </cell>
          <cell r="F175">
            <v>13.932511999999999</v>
          </cell>
          <cell r="G175">
            <v>77.678362000000007</v>
          </cell>
        </row>
        <row r="177">
          <cell r="C177">
            <v>859.54995000000008</v>
          </cell>
          <cell r="D177">
            <v>758.54260800000009</v>
          </cell>
          <cell r="E177">
            <v>670.96364199999994</v>
          </cell>
          <cell r="F177">
            <v>2317.6264799999999</v>
          </cell>
          <cell r="G177">
            <v>4402.3985190000003</v>
          </cell>
        </row>
        <row r="178">
          <cell r="B178" t="str">
            <v>Units</v>
          </cell>
          <cell r="C178">
            <v>812.28645100000006</v>
          </cell>
          <cell r="D178">
            <v>664.03155100000004</v>
          </cell>
          <cell r="E178">
            <v>477.39493099999999</v>
          </cell>
          <cell r="F178">
            <v>1458.4044670000001</v>
          </cell>
          <cell r="G178">
            <v>2210.978204</v>
          </cell>
        </row>
        <row r="179">
          <cell r="B179" t="str">
            <v>Bonds</v>
          </cell>
          <cell r="C179">
            <v>0</v>
          </cell>
          <cell r="D179">
            <v>0</v>
          </cell>
          <cell r="E179">
            <v>0</v>
          </cell>
          <cell r="F179">
            <v>31.837109999999999</v>
          </cell>
          <cell r="G179">
            <v>240.11561600000002</v>
          </cell>
        </row>
        <row r="180">
          <cell r="B180" t="str">
            <v>Unquoted</v>
          </cell>
          <cell r="C180">
            <v>27.950099999999999</v>
          </cell>
          <cell r="D180">
            <v>27.950099999999999</v>
          </cell>
          <cell r="E180">
            <v>39.950099999999999</v>
          </cell>
          <cell r="F180">
            <v>161.9686489999998</v>
          </cell>
          <cell r="G180">
            <v>726.91744700000027</v>
          </cell>
        </row>
        <row r="181">
          <cell r="B181" t="str">
            <v>Quoted</v>
          </cell>
          <cell r="C181">
            <v>19.313399</v>
          </cell>
          <cell r="D181">
            <v>66.560957000000002</v>
          </cell>
          <cell r="E181">
            <v>153.61861100000002</v>
          </cell>
          <cell r="F181">
            <v>665.41625400000009</v>
          </cell>
          <cell r="G181">
            <v>1224.387252</v>
          </cell>
        </row>
        <row r="183">
          <cell r="D183" t="e">
            <v>#REF!</v>
          </cell>
          <cell r="E183" t="e">
            <v>#REF!</v>
          </cell>
          <cell r="F183" t="e">
            <v>#REF!</v>
          </cell>
          <cell r="G183" t="e">
            <v>#REF!</v>
          </cell>
        </row>
        <row r="186">
          <cell r="C186">
            <v>1984.8667190000001</v>
          </cell>
          <cell r="D186">
            <v>2131.2525569999998</v>
          </cell>
          <cell r="E186">
            <v>1726.852781</v>
          </cell>
          <cell r="F186">
            <v>1613.280133</v>
          </cell>
          <cell r="G186">
            <v>2548.4411279999999</v>
          </cell>
        </row>
        <row r="188">
          <cell r="C188">
            <v>214.48661100000001</v>
          </cell>
          <cell r="D188">
            <v>338.358428</v>
          </cell>
          <cell r="E188">
            <v>589.33249999999998</v>
          </cell>
          <cell r="F188">
            <v>721.41789300000005</v>
          </cell>
          <cell r="G188">
            <v>944.79577700000004</v>
          </cell>
        </row>
        <row r="189">
          <cell r="C189">
            <v>110.086412</v>
          </cell>
          <cell r="D189" t="e">
            <v>#REF!</v>
          </cell>
          <cell r="E189" t="e">
            <v>#REF!</v>
          </cell>
          <cell r="F189" t="e">
            <v>#REF!</v>
          </cell>
          <cell r="G189" t="e">
            <v>#REF!</v>
          </cell>
        </row>
        <row r="190">
          <cell r="C190">
            <v>1477.9364350000001</v>
          </cell>
          <cell r="D190" t="e">
            <v>#REF!</v>
          </cell>
          <cell r="E190" t="e">
            <v>#REF!</v>
          </cell>
          <cell r="F190" t="e">
            <v>#REF!</v>
          </cell>
          <cell r="G190" t="e">
            <v>#REF!</v>
          </cell>
        </row>
        <row r="191">
          <cell r="C191">
            <v>13.154474</v>
          </cell>
          <cell r="D191">
            <v>18.296713</v>
          </cell>
          <cell r="E191">
            <v>41.757530000000003</v>
          </cell>
          <cell r="F191">
            <v>32.451300000000003</v>
          </cell>
          <cell r="G191">
            <v>98.799239</v>
          </cell>
        </row>
        <row r="193">
          <cell r="C193">
            <v>3800.530651</v>
          </cell>
          <cell r="D193" t="e">
            <v>#REF!</v>
          </cell>
          <cell r="E193" t="e">
            <v>#REF!</v>
          </cell>
          <cell r="F193" t="e">
            <v>#REF!</v>
          </cell>
          <cell r="G193" t="e">
            <v>#REF!</v>
          </cell>
        </row>
        <row r="196">
          <cell r="C196">
            <v>968.58196299999997</v>
          </cell>
          <cell r="D196">
            <v>1135.8706830000001</v>
          </cell>
          <cell r="E196">
            <v>1149.3373300000001</v>
          </cell>
          <cell r="F196">
            <v>1386.2953889999999</v>
          </cell>
          <cell r="G196">
            <v>1896.958257</v>
          </cell>
        </row>
        <row r="197">
          <cell r="C197">
            <v>1023.128</v>
          </cell>
          <cell r="D197">
            <v>1298.1279999999999</v>
          </cell>
          <cell r="E197">
            <v>1758.1279999999999</v>
          </cell>
          <cell r="F197">
            <v>2323.5048000000002</v>
          </cell>
          <cell r="G197">
            <v>3628.6917090000002</v>
          </cell>
        </row>
        <row r="198">
          <cell r="C198">
            <v>353.01956499999994</v>
          </cell>
          <cell r="D198">
            <v>508.41951999999992</v>
          </cell>
          <cell r="E198">
            <v>244.11416499999996</v>
          </cell>
          <cell r="F198">
            <v>296.44695400000001</v>
          </cell>
          <cell r="G198">
            <v>465.41172900000015</v>
          </cell>
        </row>
        <row r="200">
          <cell r="C200">
            <v>2344.7295279999998</v>
          </cell>
          <cell r="D200">
            <v>2942.4182029999997</v>
          </cell>
          <cell r="E200">
            <v>3151.579495</v>
          </cell>
          <cell r="F200">
            <v>4006.2471430000001</v>
          </cell>
          <cell r="G200">
            <v>5991.0616950000003</v>
          </cell>
        </row>
        <row r="202">
          <cell r="C202">
            <v>1455.8011230000002</v>
          </cell>
          <cell r="D202" t="e">
            <v>#REF!</v>
          </cell>
          <cell r="E202" t="e">
            <v>#REF!</v>
          </cell>
          <cell r="F202" t="e">
            <v>#REF!</v>
          </cell>
          <cell r="G202" t="e">
            <v>#REF!</v>
          </cell>
        </row>
        <row r="203">
          <cell r="E203" t="e">
            <v>#REF!</v>
          </cell>
          <cell r="F203" t="e">
            <v>#REF!</v>
          </cell>
          <cell r="G203" t="e">
            <v>#REF!</v>
          </cell>
        </row>
        <row r="207">
          <cell r="C207">
            <v>0</v>
          </cell>
          <cell r="D207">
            <v>0</v>
          </cell>
          <cell r="E207">
            <v>0</v>
          </cell>
          <cell r="F207">
            <v>0</v>
          </cell>
          <cell r="G207">
            <v>0</v>
          </cell>
        </row>
        <row r="209">
          <cell r="C209">
            <v>5367.1851239999987</v>
          </cell>
          <cell r="D209" t="e">
            <v>#REF!</v>
          </cell>
          <cell r="E209" t="e">
            <v>#REF!</v>
          </cell>
          <cell r="F209" t="e">
            <v>#REF!</v>
          </cell>
          <cell r="G209" t="e">
            <v>#REF!</v>
          </cell>
        </row>
        <row r="212">
          <cell r="C212" t="str">
            <v>Common sized P&amp;L</v>
          </cell>
        </row>
        <row r="329">
          <cell r="H329" t="str">
            <v>1996</v>
          </cell>
        </row>
        <row r="474">
          <cell r="B474" t="str">
            <v>Working</v>
          </cell>
        </row>
        <row r="536">
          <cell r="A536" t="str">
            <v>Assumptions</v>
          </cell>
        </row>
        <row r="717">
          <cell r="B717" t="str">
            <v>Bajaj</v>
          </cell>
        </row>
        <row r="719">
          <cell r="A719" t="str">
            <v>Sales</v>
          </cell>
        </row>
        <row r="851">
          <cell r="J851" t="str">
            <v>wht avg pr of chetak &amp; super</v>
          </cell>
        </row>
        <row r="1148">
          <cell r="A1148" t="str">
            <v>Debtors  ( Days)</v>
          </cell>
        </row>
        <row r="1289">
          <cell r="I1289" t="str">
            <v>1997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Inc-Yr Summary"/>
      <sheetName val="Revenue- Assumptions"/>
      <sheetName val="Charts"/>
      <sheetName val="Main Cover"/>
      <sheetName val="Cover"/>
      <sheetName val="FAS 131"/>
      <sheetName val="Inc.-Qtr Var Analysis"/>
      <sheetName val="Balance"/>
      <sheetName val="Cash Flow"/>
      <sheetName val="DCF - EVA"/>
      <sheetName val="Free Cash Flow"/>
      <sheetName val="Depreciation Schedule"/>
      <sheetName val="__FDSCACHE__"/>
      <sheetName val="Geographic "/>
      <sheetName val="Inc. - Yr."/>
      <sheetName val="Flavor Market"/>
      <sheetName val="Fragrance Market"/>
      <sheetName val="MainCode"/>
    </sheetNames>
    <sheetDataSet>
      <sheetData sheetId="0" refreshError="1">
        <row r="46">
          <cell r="Z46">
            <v>384.97099980163591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FinancialsNew"/>
      <sheetName val="Diversification"/>
      <sheetName val="Volumes"/>
      <sheetName val="report"/>
      <sheetName val="fd"/>
      <sheetName val="p&amp;l"/>
      <sheetName val="bs"/>
      <sheetName val="comp"/>
      <sheetName val="Segmental Forecasts"/>
      <sheetName val="ITC+ITCB"/>
      <sheetName val="Formatted Segmental"/>
      <sheetName val="Segmental"/>
      <sheetName val="ITC-DCF"/>
      <sheetName val="pt"/>
      <sheetName val="Interims-ITC"/>
      <sheetName val="Interims-ITCB"/>
      <sheetName val="fmtd segmental"/>
      <sheetName val="ebitda-dcf"/>
      <sheetName val="warren"/>
      <sheetName val="ecopro"/>
      <sheetName val="caphis"/>
      <sheetName val="fdeps"/>
      <sheetName val="mm"/>
      <sheetName val="plsum"/>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EUROMacroSystem"/>
      <sheetName val="Q"/>
      <sheetName val="quarter"/>
      <sheetName val="Figures"/>
      <sheetName val="NXp"/>
      <sheetName val="eval"/>
      <sheetName val="costcutting"/>
      <sheetName val="Projections"/>
      <sheetName val="dcf"/>
      <sheetName val="assms"/>
      <sheetName val="Oildisc"/>
      <sheetName val="debt"/>
      <sheetName val="R&amp;M"/>
      <sheetName val="chems"/>
      <sheetName val="groupE&amp;P"/>
      <sheetName val="Italy"/>
      <sheetName val="North Africa"/>
      <sheetName val="West Africa"/>
      <sheetName val="North Sea"/>
      <sheetName val="RoW"/>
      <sheetName val="Elec"/>
      <sheetName val="SNAM"/>
      <sheetName val="Snam erosion and leverage"/>
      <sheetName val="Snam demerger"/>
      <sheetName val="Oilservice"/>
      <sheetName val="Other"/>
      <sheetName val="Accounting"/>
      <sheetName val="LR"/>
      <sheetName val="dayval"/>
      <sheetName val="Output"/>
      <sheetName val="old_dcf"/>
      <sheetName val="Production"/>
      <sheetName val="E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-461</v>
          </cell>
          <cell r="C16">
            <v>-206.48</v>
          </cell>
          <cell r="D16">
            <v>-192.39000000000001</v>
          </cell>
          <cell r="E16">
            <v>-4.6999999999999993</v>
          </cell>
          <cell r="F16">
            <v>-44.37</v>
          </cell>
          <cell r="G16">
            <v>-53</v>
          </cell>
          <cell r="H16">
            <v>-57</v>
          </cell>
        </row>
        <row r="19">
          <cell r="B19">
            <v>-132</v>
          </cell>
          <cell r="C19">
            <v>-219.82</v>
          </cell>
          <cell r="D19">
            <v>-60.42</v>
          </cell>
          <cell r="E19">
            <v>29.61</v>
          </cell>
          <cell r="F19">
            <v>-34.17</v>
          </cell>
          <cell r="G19">
            <v>33</v>
          </cell>
          <cell r="H19">
            <v>444</v>
          </cell>
        </row>
        <row r="20">
          <cell r="B20">
            <v>-758</v>
          </cell>
          <cell r="C20">
            <v>-828.2399999999999</v>
          </cell>
          <cell r="D20">
            <v>-232.67000000000002</v>
          </cell>
          <cell r="E20">
            <v>-225.6</v>
          </cell>
          <cell r="F20">
            <v>-483.48</v>
          </cell>
          <cell r="G20">
            <v>-198</v>
          </cell>
          <cell r="H20">
            <v>-860</v>
          </cell>
        </row>
        <row r="23">
          <cell r="B23">
            <v>-768</v>
          </cell>
          <cell r="C23">
            <v>-752.83999999999992</v>
          </cell>
          <cell r="D23">
            <v>-958.24</v>
          </cell>
          <cell r="E23">
            <v>-1732.8899999999999</v>
          </cell>
          <cell r="F23">
            <v>-2139.96</v>
          </cell>
          <cell r="G23">
            <v>-2254</v>
          </cell>
        </row>
        <row r="24">
          <cell r="B24">
            <v>-82</v>
          </cell>
          <cell r="C24">
            <v>-102.08</v>
          </cell>
          <cell r="D24">
            <v>-20.14</v>
          </cell>
          <cell r="E24">
            <v>-106.69</v>
          </cell>
          <cell r="F24">
            <v>-71.400000000000006</v>
          </cell>
          <cell r="G24">
            <v>-80</v>
          </cell>
        </row>
        <row r="31">
          <cell r="G31">
            <v>0.68707088386048254</v>
          </cell>
        </row>
        <row r="32">
          <cell r="D32">
            <v>6.1129484788162824E-2</v>
          </cell>
          <cell r="E32">
            <v>0.2</v>
          </cell>
          <cell r="F32">
            <v>0.24</v>
          </cell>
          <cell r="G32">
            <v>0.3</v>
          </cell>
        </row>
        <row r="36">
          <cell r="H36">
            <v>-262</v>
          </cell>
        </row>
        <row r="37">
          <cell r="C37">
            <v>364</v>
          </cell>
          <cell r="D37">
            <v>1968</v>
          </cell>
          <cell r="E37">
            <v>1841</v>
          </cell>
          <cell r="F37">
            <v>2566</v>
          </cell>
          <cell r="G37">
            <v>4400</v>
          </cell>
        </row>
        <row r="89">
          <cell r="B89">
            <v>2306</v>
          </cell>
          <cell r="C89">
            <v>958.22000000000025</v>
          </cell>
          <cell r="D89">
            <v>347.97000000000025</v>
          </cell>
          <cell r="E89">
            <v>1759.62</v>
          </cell>
          <cell r="F89">
            <v>-597.41000000000076</v>
          </cell>
          <cell r="G89">
            <v>292</v>
          </cell>
          <cell r="H89">
            <v>-698</v>
          </cell>
        </row>
        <row r="93">
          <cell r="B93">
            <v>0</v>
          </cell>
          <cell r="E93">
            <v>471</v>
          </cell>
          <cell r="F93">
            <v>917</v>
          </cell>
          <cell r="G93">
            <v>1032</v>
          </cell>
        </row>
        <row r="96">
          <cell r="E96">
            <v>-231</v>
          </cell>
          <cell r="F96">
            <v>-352</v>
          </cell>
          <cell r="G96">
            <v>-153</v>
          </cell>
        </row>
        <row r="97">
          <cell r="B97">
            <v>300</v>
          </cell>
          <cell r="C97">
            <v>293</v>
          </cell>
          <cell r="D97">
            <v>1293</v>
          </cell>
          <cell r="E97">
            <v>850</v>
          </cell>
          <cell r="F97">
            <v>689</v>
          </cell>
          <cell r="G97">
            <v>363</v>
          </cell>
        </row>
        <row r="99">
          <cell r="B99">
            <v>714.9</v>
          </cell>
          <cell r="C99">
            <v>620.19000000000415</v>
          </cell>
          <cell r="D99">
            <v>-819.26000000000158</v>
          </cell>
          <cell r="E99">
            <v>-340.27999999999884</v>
          </cell>
          <cell r="F99">
            <v>-174.57999999999993</v>
          </cell>
          <cell r="G99">
            <v>-9</v>
          </cell>
        </row>
        <row r="118">
          <cell r="B118">
            <v>240</v>
          </cell>
          <cell r="C118">
            <v>155</v>
          </cell>
          <cell r="D118">
            <v>107</v>
          </cell>
          <cell r="E118">
            <v>36</v>
          </cell>
          <cell r="F118">
            <v>21</v>
          </cell>
          <cell r="G118">
            <v>29</v>
          </cell>
          <cell r="H118">
            <v>0</v>
          </cell>
        </row>
        <row r="119">
          <cell r="H119">
            <v>601</v>
          </cell>
        </row>
        <row r="120">
          <cell r="B120">
            <v>4009</v>
          </cell>
          <cell r="C120">
            <v>3484</v>
          </cell>
          <cell r="D120">
            <v>3229</v>
          </cell>
          <cell r="E120">
            <v>3152</v>
          </cell>
          <cell r="F120">
            <v>3775</v>
          </cell>
          <cell r="G120">
            <v>3768</v>
          </cell>
        </row>
        <row r="132">
          <cell r="B132">
            <v>248</v>
          </cell>
          <cell r="C132">
            <v>124</v>
          </cell>
          <cell r="D132">
            <v>54</v>
          </cell>
          <cell r="E132">
            <v>22</v>
          </cell>
          <cell r="F132">
            <v>9</v>
          </cell>
          <cell r="G132">
            <v>18</v>
          </cell>
          <cell r="H132">
            <v>17</v>
          </cell>
        </row>
        <row r="133">
          <cell r="H133">
            <v>0</v>
          </cell>
        </row>
        <row r="134">
          <cell r="B134">
            <v>6822</v>
          </cell>
          <cell r="C134">
            <v>5686.9</v>
          </cell>
          <cell r="D134">
            <v>3615.6600000000003</v>
          </cell>
          <cell r="E134">
            <v>3680</v>
          </cell>
          <cell r="F134">
            <v>3744.42</v>
          </cell>
          <cell r="G134">
            <v>4169</v>
          </cell>
        </row>
        <row r="229">
          <cell r="B229">
            <v>43110.9</v>
          </cell>
          <cell r="C229">
            <v>41967.18</v>
          </cell>
          <cell r="D229">
            <v>41503.279999999999</v>
          </cell>
          <cell r="E229">
            <v>38131</v>
          </cell>
          <cell r="F229">
            <v>42686</v>
          </cell>
          <cell r="G229">
            <v>46584</v>
          </cell>
        </row>
        <row r="230">
          <cell r="C230">
            <v>-18600.3</v>
          </cell>
          <cell r="D230">
            <v>-19478.68</v>
          </cell>
          <cell r="E230">
            <v>-19097</v>
          </cell>
          <cell r="F230">
            <v>-22483</v>
          </cell>
          <cell r="G230">
            <v>-25872</v>
          </cell>
        </row>
        <row r="231">
          <cell r="B231">
            <v>24919.02</v>
          </cell>
        </row>
        <row r="234">
          <cell r="B234">
            <v>2694.51</v>
          </cell>
          <cell r="C234">
            <v>1458</v>
          </cell>
          <cell r="D234">
            <v>1278.1600000000001</v>
          </cell>
          <cell r="E234">
            <v>995</v>
          </cell>
          <cell r="F234">
            <v>1000</v>
          </cell>
          <cell r="G234">
            <v>1695</v>
          </cell>
        </row>
        <row r="236">
          <cell r="B236">
            <v>625.59</v>
          </cell>
          <cell r="C236">
            <v>1105.3800000000001</v>
          </cell>
          <cell r="D236">
            <v>3928.08</v>
          </cell>
          <cell r="E236">
            <v>4271</v>
          </cell>
          <cell r="F236">
            <v>3921</v>
          </cell>
          <cell r="G236">
            <v>3640</v>
          </cell>
        </row>
        <row r="237">
          <cell r="B237">
            <v>1907.64</v>
          </cell>
          <cell r="C237">
            <v>2309.58</v>
          </cell>
          <cell r="D237">
            <v>960.96</v>
          </cell>
          <cell r="E237">
            <v>1363</v>
          </cell>
          <cell r="F237">
            <v>1313</v>
          </cell>
          <cell r="G237">
            <v>1487</v>
          </cell>
        </row>
        <row r="238">
          <cell r="B238">
            <v>-2715.93</v>
          </cell>
          <cell r="C238">
            <v>-2561.7600000000002</v>
          </cell>
          <cell r="D238">
            <v>-1193.4000000000001</v>
          </cell>
          <cell r="E238">
            <v>-1047</v>
          </cell>
          <cell r="F238">
            <v>-329</v>
          </cell>
          <cell r="G238">
            <v>-451</v>
          </cell>
        </row>
        <row r="239">
          <cell r="B239">
            <v>-2709</v>
          </cell>
          <cell r="C239">
            <v>-2525.04</v>
          </cell>
          <cell r="D239">
            <v>-4578.08</v>
          </cell>
          <cell r="E239">
            <v>-4779</v>
          </cell>
          <cell r="F239">
            <v>-5095</v>
          </cell>
          <cell r="G239">
            <v>-5359</v>
          </cell>
        </row>
        <row r="240">
          <cell r="B240">
            <v>0</v>
          </cell>
          <cell r="C240">
            <v>0</v>
          </cell>
          <cell r="D240">
            <v>0</v>
          </cell>
          <cell r="E240">
            <v>0</v>
          </cell>
          <cell r="F240">
            <v>0</v>
          </cell>
          <cell r="G240">
            <v>0</v>
          </cell>
        </row>
        <row r="243">
          <cell r="B243">
            <v>10229.31</v>
          </cell>
          <cell r="C243">
            <v>8767.44</v>
          </cell>
          <cell r="D243">
            <v>10170.16</v>
          </cell>
          <cell r="E243">
            <v>10803</v>
          </cell>
          <cell r="F243">
            <v>12932</v>
          </cell>
          <cell r="G243">
            <v>15376</v>
          </cell>
        </row>
        <row r="244">
          <cell r="B244">
            <v>1016.19</v>
          </cell>
          <cell r="C244">
            <v>820.80000000000007</v>
          </cell>
          <cell r="D244">
            <v>843.44</v>
          </cell>
          <cell r="E244">
            <v>807</v>
          </cell>
          <cell r="F244">
            <v>874</v>
          </cell>
          <cell r="G244">
            <v>924</v>
          </cell>
        </row>
        <row r="252">
          <cell r="B252">
            <v>1882</v>
          </cell>
          <cell r="C252">
            <v>1630</v>
          </cell>
          <cell r="D252">
            <v>1567</v>
          </cell>
          <cell r="E252">
            <v>1407</v>
          </cell>
        </row>
      </sheetData>
      <sheetData sheetId="8" refreshError="1"/>
      <sheetData sheetId="9" refreshError="1">
        <row r="7">
          <cell r="B7">
            <v>0.77335389182697201</v>
          </cell>
          <cell r="C7">
            <v>0.85422944102855303</v>
          </cell>
          <cell r="D7">
            <v>0.84222845708135441</v>
          </cell>
          <cell r="E7">
            <v>0.76610557525943446</v>
          </cell>
          <cell r="F7">
            <v>0.78510378704781181</v>
          </cell>
          <cell r="G7">
            <v>0.88312134754620797</v>
          </cell>
        </row>
        <row r="9">
          <cell r="B9">
            <v>0.47040990987042092</v>
          </cell>
          <cell r="C9">
            <v>0.51623280469282784</v>
          </cell>
          <cell r="D9">
            <v>0.51986185781386329</v>
          </cell>
          <cell r="E9">
            <v>0.53012816904051496</v>
          </cell>
          <cell r="F9">
            <v>0.57683178112095401</v>
          </cell>
          <cell r="G9">
            <v>0.58558299850202733</v>
          </cell>
        </row>
      </sheetData>
      <sheetData sheetId="10" refreshError="1"/>
      <sheetData sheetId="11" refreshError="1">
        <row r="5">
          <cell r="O5">
            <v>8475.39</v>
          </cell>
          <cell r="P5">
            <v>7376.9400000000005</v>
          </cell>
          <cell r="Q5">
            <v>7384</v>
          </cell>
          <cell r="R5">
            <v>5999</v>
          </cell>
          <cell r="S5">
            <v>5442</v>
          </cell>
          <cell r="T5">
            <v>5366</v>
          </cell>
        </row>
        <row r="6">
          <cell r="Q6">
            <v>6847.3600000000006</v>
          </cell>
          <cell r="R6">
            <v>1141</v>
          </cell>
          <cell r="S6">
            <v>1563</v>
          </cell>
          <cell r="T6">
            <v>822</v>
          </cell>
        </row>
        <row r="7">
          <cell r="O7">
            <v>13989.15</v>
          </cell>
          <cell r="P7">
            <v>12532.86</v>
          </cell>
          <cell r="Q7">
            <v>3062.8</v>
          </cell>
          <cell r="R7">
            <v>5544</v>
          </cell>
          <cell r="S7">
            <v>6680</v>
          </cell>
          <cell r="T7">
            <v>7129</v>
          </cell>
        </row>
        <row r="8">
          <cell r="O8">
            <v>0</v>
          </cell>
          <cell r="P8">
            <v>0</v>
          </cell>
          <cell r="Q8">
            <v>0</v>
          </cell>
          <cell r="R8">
            <v>0</v>
          </cell>
          <cell r="S8">
            <v>0</v>
          </cell>
          <cell r="T8">
            <v>0</v>
          </cell>
        </row>
        <row r="11">
          <cell r="O11">
            <v>1022.49</v>
          </cell>
          <cell r="P11">
            <v>597.24</v>
          </cell>
          <cell r="Q11">
            <v>994.76</v>
          </cell>
          <cell r="R11">
            <v>894</v>
          </cell>
          <cell r="S11">
            <v>1014</v>
          </cell>
          <cell r="T11">
            <v>1591</v>
          </cell>
        </row>
        <row r="12">
          <cell r="O12">
            <v>1702.26</v>
          </cell>
          <cell r="P12">
            <v>1289.52</v>
          </cell>
          <cell r="Q12">
            <v>1720.16</v>
          </cell>
          <cell r="R12">
            <v>1402</v>
          </cell>
          <cell r="S12">
            <v>2090</v>
          </cell>
          <cell r="T12">
            <v>2467</v>
          </cell>
        </row>
        <row r="19">
          <cell r="O19">
            <v>-2615</v>
          </cell>
          <cell r="P19">
            <v>-2491.6799999999998</v>
          </cell>
          <cell r="Q19">
            <v>-1802.5300000000002</v>
          </cell>
          <cell r="R19">
            <v>-1708.9199999999998</v>
          </cell>
          <cell r="S19">
            <v>-1368.84</v>
          </cell>
          <cell r="T19">
            <v>-1125</v>
          </cell>
        </row>
        <row r="21">
          <cell r="O21">
            <v>960</v>
          </cell>
          <cell r="P21">
            <v>774.3</v>
          </cell>
          <cell r="Q21">
            <v>500.85</v>
          </cell>
          <cell r="R21">
            <v>775.5</v>
          </cell>
          <cell r="S21">
            <v>615.06000000000006</v>
          </cell>
          <cell r="T21">
            <v>579</v>
          </cell>
        </row>
        <row r="23">
          <cell r="O23">
            <v>127</v>
          </cell>
          <cell r="P23">
            <v>448.34</v>
          </cell>
          <cell r="Q23">
            <v>336.55000000000024</v>
          </cell>
          <cell r="R23">
            <v>165.43999999999983</v>
          </cell>
          <cell r="S23">
            <v>446.25</v>
          </cell>
          <cell r="T23">
            <v>343</v>
          </cell>
        </row>
        <row r="70">
          <cell r="O70">
            <v>31252</v>
          </cell>
          <cell r="P70">
            <v>27310</v>
          </cell>
          <cell r="Q70">
            <v>25740</v>
          </cell>
          <cell r="R70">
            <v>29381</v>
          </cell>
          <cell r="S70">
            <v>29790</v>
          </cell>
          <cell r="T70">
            <v>31359</v>
          </cell>
        </row>
        <row r="75">
          <cell r="O75">
            <v>7579.53</v>
          </cell>
          <cell r="P75">
            <v>5394.06</v>
          </cell>
          <cell r="Q75">
            <v>5086.12</v>
          </cell>
          <cell r="R75">
            <v>4846</v>
          </cell>
          <cell r="S75">
            <v>2600</v>
          </cell>
          <cell r="T75">
            <v>2638</v>
          </cell>
        </row>
        <row r="79">
          <cell r="O79">
            <v>13717.62</v>
          </cell>
          <cell r="P79">
            <v>12625.740000000002</v>
          </cell>
          <cell r="Q79">
            <v>9507.68</v>
          </cell>
          <cell r="R79">
            <v>8428</v>
          </cell>
          <cell r="S79">
            <v>9843</v>
          </cell>
          <cell r="T79">
            <v>10146</v>
          </cell>
        </row>
        <row r="83">
          <cell r="O83">
            <v>0</v>
          </cell>
          <cell r="P83">
            <v>0</v>
          </cell>
          <cell r="Q83">
            <v>525.20000000000005</v>
          </cell>
          <cell r="R83">
            <v>404</v>
          </cell>
          <cell r="S83">
            <v>400</v>
          </cell>
          <cell r="T83">
            <v>435</v>
          </cell>
        </row>
        <row r="87">
          <cell r="O87">
            <v>5481</v>
          </cell>
          <cell r="P87">
            <v>3735.1800000000003</v>
          </cell>
          <cell r="Q87">
            <v>4087.2000000000003</v>
          </cell>
          <cell r="R87">
            <v>3125</v>
          </cell>
          <cell r="S87">
            <v>3433</v>
          </cell>
          <cell r="T87">
            <v>3505</v>
          </cell>
        </row>
        <row r="91">
          <cell r="O91">
            <v>9552.6900000000041</v>
          </cell>
          <cell r="P91">
            <v>9826.3799999999974</v>
          </cell>
          <cell r="Q91">
            <v>7859.2800000000007</v>
          </cell>
          <cell r="R91">
            <v>8392</v>
          </cell>
          <cell r="S91">
            <v>6036</v>
          </cell>
          <cell r="T91">
            <v>5879</v>
          </cell>
        </row>
      </sheetData>
      <sheetData sheetId="12" refreshError="1">
        <row r="25">
          <cell r="B25">
            <v>-454</v>
          </cell>
          <cell r="C25">
            <v>-429</v>
          </cell>
          <cell r="D25">
            <v>-434</v>
          </cell>
          <cell r="E25">
            <v>-426</v>
          </cell>
          <cell r="F25">
            <v>-430</v>
          </cell>
          <cell r="G25">
            <v>-451</v>
          </cell>
        </row>
        <row r="33">
          <cell r="H33">
            <v>0</v>
          </cell>
        </row>
        <row r="34">
          <cell r="B34">
            <v>384</v>
          </cell>
          <cell r="C34">
            <v>620.59999999999991</v>
          </cell>
          <cell r="D34">
            <v>324.36</v>
          </cell>
          <cell r="E34">
            <v>415.01</v>
          </cell>
          <cell r="F34">
            <v>491.64</v>
          </cell>
          <cell r="G34">
            <v>578</v>
          </cell>
        </row>
        <row r="45">
          <cell r="B45">
            <v>439</v>
          </cell>
          <cell r="C45">
            <v>391</v>
          </cell>
          <cell r="D45">
            <v>374</v>
          </cell>
          <cell r="E45">
            <v>188</v>
          </cell>
          <cell r="F45">
            <v>128</v>
          </cell>
          <cell r="G45">
            <v>119</v>
          </cell>
          <cell r="H45">
            <v>157</v>
          </cell>
        </row>
        <row r="47">
          <cell r="B47">
            <v>676</v>
          </cell>
          <cell r="C47">
            <v>678</v>
          </cell>
          <cell r="D47">
            <v>655</v>
          </cell>
          <cell r="E47">
            <v>420</v>
          </cell>
          <cell r="F47">
            <v>549</v>
          </cell>
          <cell r="G47">
            <v>463</v>
          </cell>
          <cell r="H47">
            <v>586</v>
          </cell>
        </row>
        <row r="55">
          <cell r="G55">
            <v>0</v>
          </cell>
        </row>
        <row r="57">
          <cell r="G57">
            <v>0</v>
          </cell>
        </row>
        <row r="58">
          <cell r="C58">
            <v>7100</v>
          </cell>
          <cell r="D58">
            <v>7294</v>
          </cell>
          <cell r="E58">
            <v>7254</v>
          </cell>
          <cell r="F58">
            <v>7439</v>
          </cell>
          <cell r="G58">
            <v>7879</v>
          </cell>
        </row>
        <row r="60">
          <cell r="C60">
            <v>3966</v>
          </cell>
          <cell r="D60">
            <v>4081</v>
          </cell>
          <cell r="E60">
            <v>3732</v>
          </cell>
          <cell r="F60">
            <v>3358</v>
          </cell>
          <cell r="G60">
            <v>3420</v>
          </cell>
        </row>
      </sheetData>
      <sheetData sheetId="13" refreshError="1">
        <row r="15">
          <cell r="B15">
            <v>5846</v>
          </cell>
          <cell r="C15">
            <v>5342</v>
          </cell>
          <cell r="D15">
            <v>5523</v>
          </cell>
          <cell r="E15">
            <v>5906</v>
          </cell>
          <cell r="F15">
            <v>4668</v>
          </cell>
          <cell r="G15">
            <v>4656</v>
          </cell>
        </row>
        <row r="23">
          <cell r="B23">
            <v>-580</v>
          </cell>
          <cell r="C23">
            <v>-592</v>
          </cell>
          <cell r="D23">
            <v>-502</v>
          </cell>
          <cell r="E23">
            <v>-329</v>
          </cell>
          <cell r="F23">
            <v>-288</v>
          </cell>
          <cell r="G23">
            <v>-265</v>
          </cell>
        </row>
        <row r="27">
          <cell r="B27">
            <v>-276</v>
          </cell>
          <cell r="C27">
            <v>-455.88</v>
          </cell>
          <cell r="D27">
            <v>192.39000000000001</v>
          </cell>
          <cell r="E27">
            <v>948.45999999999992</v>
          </cell>
          <cell r="F27">
            <v>99.960000000000008</v>
          </cell>
        </row>
        <row r="38">
          <cell r="H38">
            <v>331</v>
          </cell>
        </row>
        <row r="48">
          <cell r="B48">
            <v>0</v>
          </cell>
          <cell r="C48">
            <v>0</v>
          </cell>
          <cell r="D48">
            <v>0</v>
          </cell>
          <cell r="E48">
            <v>0</v>
          </cell>
          <cell r="F48">
            <v>0</v>
          </cell>
          <cell r="G48">
            <v>0</v>
          </cell>
          <cell r="H48">
            <v>0</v>
          </cell>
        </row>
        <row r="49">
          <cell r="B49">
            <v>0</v>
          </cell>
          <cell r="C49">
            <v>0</v>
          </cell>
          <cell r="D49">
            <v>0</v>
          </cell>
          <cell r="E49">
            <v>0</v>
          </cell>
          <cell r="F49">
            <v>0</v>
          </cell>
        </row>
        <row r="51">
          <cell r="C51">
            <v>6591</v>
          </cell>
          <cell r="D51">
            <v>5994</v>
          </cell>
          <cell r="E51">
            <v>4217</v>
          </cell>
          <cell r="F51">
            <v>3983</v>
          </cell>
          <cell r="G51">
            <v>4177</v>
          </cell>
        </row>
        <row r="52">
          <cell r="C52">
            <v>-2023</v>
          </cell>
          <cell r="D52">
            <v>-2235</v>
          </cell>
          <cell r="E52">
            <v>-1859</v>
          </cell>
          <cell r="F52">
            <v>-1844</v>
          </cell>
          <cell r="G52">
            <v>-2095</v>
          </cell>
        </row>
        <row r="56">
          <cell r="B56">
            <v>0</v>
          </cell>
          <cell r="C56">
            <v>0</v>
          </cell>
          <cell r="D56">
            <v>0</v>
          </cell>
          <cell r="E56">
            <v>0</v>
          </cell>
          <cell r="F56">
            <v>0</v>
          </cell>
          <cell r="G56">
            <v>0</v>
          </cell>
          <cell r="H56">
            <v>0</v>
          </cell>
        </row>
      </sheetData>
      <sheetData sheetId="14" refreshError="1">
        <row r="206">
          <cell r="B206">
            <v>5960</v>
          </cell>
          <cell r="C206">
            <v>4907</v>
          </cell>
          <cell r="D206">
            <v>5002</v>
          </cell>
          <cell r="E206">
            <v>5145</v>
          </cell>
          <cell r="F206">
            <v>6501</v>
          </cell>
          <cell r="G206">
            <v>6920</v>
          </cell>
        </row>
        <row r="209">
          <cell r="B209">
            <v>-1226</v>
          </cell>
          <cell r="C209">
            <v>-998</v>
          </cell>
          <cell r="D209">
            <v>-1040</v>
          </cell>
          <cell r="E209">
            <v>-1160</v>
          </cell>
          <cell r="F209">
            <v>-1266</v>
          </cell>
          <cell r="G209">
            <v>-1417</v>
          </cell>
        </row>
        <row r="210">
          <cell r="B210">
            <v>1366</v>
          </cell>
          <cell r="C210">
            <v>1725.4999999999998</v>
          </cell>
          <cell r="D210">
            <v>1974.25</v>
          </cell>
          <cell r="E210">
            <v>1905.3799999999999</v>
          </cell>
          <cell r="F210">
            <v>2578.56</v>
          </cell>
          <cell r="G210">
            <v>2590</v>
          </cell>
        </row>
        <row r="225">
          <cell r="B225">
            <v>1610</v>
          </cell>
          <cell r="C225">
            <v>1460</v>
          </cell>
          <cell r="D225">
            <v>886</v>
          </cell>
          <cell r="E225">
            <v>1011</v>
          </cell>
          <cell r="F225">
            <v>970</v>
          </cell>
          <cell r="G225">
            <v>1547</v>
          </cell>
        </row>
        <row r="245">
          <cell r="C245">
            <v>14965</v>
          </cell>
          <cell r="D245">
            <v>14826</v>
          </cell>
          <cell r="E245">
            <v>14256</v>
          </cell>
          <cell r="F245">
            <v>16858</v>
          </cell>
          <cell r="G245">
            <v>20429</v>
          </cell>
        </row>
        <row r="247">
          <cell r="C247">
            <v>8916</v>
          </cell>
          <cell r="D247">
            <v>8299</v>
          </cell>
          <cell r="E247">
            <v>7506</v>
          </cell>
          <cell r="F247">
            <v>8579</v>
          </cell>
          <cell r="G247">
            <v>9985</v>
          </cell>
        </row>
        <row r="252">
          <cell r="C252">
            <v>13123</v>
          </cell>
          <cell r="D252">
            <v>13015</v>
          </cell>
          <cell r="E252">
            <v>12539</v>
          </cell>
          <cell r="F252">
            <v>14665</v>
          </cell>
          <cell r="G252">
            <v>17693</v>
          </cell>
        </row>
        <row r="256">
          <cell r="C256">
            <v>7145</v>
          </cell>
          <cell r="D256">
            <v>6641</v>
          </cell>
          <cell r="E256">
            <v>5859</v>
          </cell>
          <cell r="F256">
            <v>6597</v>
          </cell>
          <cell r="G256">
            <v>7677</v>
          </cell>
        </row>
      </sheetData>
      <sheetData sheetId="15" refreshError="1">
        <row r="15">
          <cell r="B15">
            <v>1845</v>
          </cell>
          <cell r="C15">
            <v>1976</v>
          </cell>
          <cell r="D15">
            <v>2253</v>
          </cell>
          <cell r="E15">
            <v>2215</v>
          </cell>
          <cell r="F15">
            <v>2627</v>
          </cell>
          <cell r="G15">
            <v>2767</v>
          </cell>
        </row>
        <row r="16">
          <cell r="B16">
            <v>-182</v>
          </cell>
          <cell r="C16">
            <v>-214</v>
          </cell>
          <cell r="D16">
            <v>-215</v>
          </cell>
          <cell r="E16">
            <v>-163</v>
          </cell>
          <cell r="F16">
            <v>-220</v>
          </cell>
          <cell r="G16">
            <v>-308</v>
          </cell>
        </row>
        <row r="17">
          <cell r="B17">
            <v>-240</v>
          </cell>
          <cell r="C17">
            <v>-154</v>
          </cell>
          <cell r="D17">
            <v>-144</v>
          </cell>
          <cell r="E17">
            <v>-129</v>
          </cell>
          <cell r="F17">
            <v>-173</v>
          </cell>
          <cell r="G17">
            <v>-151</v>
          </cell>
        </row>
        <row r="20">
          <cell r="B20">
            <v>-314</v>
          </cell>
          <cell r="C20">
            <v>-397</v>
          </cell>
          <cell r="D20">
            <v>-473</v>
          </cell>
          <cell r="E20">
            <v>-414</v>
          </cell>
          <cell r="F20">
            <v>-614</v>
          </cell>
          <cell r="G20">
            <v>-453</v>
          </cell>
        </row>
        <row r="21">
          <cell r="B21">
            <v>-122</v>
          </cell>
          <cell r="C21">
            <v>-41</v>
          </cell>
          <cell r="D21">
            <v>-26</v>
          </cell>
          <cell r="E21">
            <v>-59</v>
          </cell>
          <cell r="F21">
            <v>-106</v>
          </cell>
          <cell r="G21">
            <v>-133</v>
          </cell>
          <cell r="H21">
            <v>-98</v>
          </cell>
        </row>
        <row r="23">
          <cell r="B23">
            <v>-544</v>
          </cell>
          <cell r="C23">
            <v>-629</v>
          </cell>
          <cell r="D23">
            <v>-726</v>
          </cell>
          <cell r="E23">
            <v>-777</v>
          </cell>
          <cell r="F23">
            <v>-794</v>
          </cell>
          <cell r="G23">
            <v>-918</v>
          </cell>
        </row>
        <row r="33">
          <cell r="B33">
            <v>349</v>
          </cell>
          <cell r="C33">
            <v>235</v>
          </cell>
          <cell r="D33">
            <v>196</v>
          </cell>
          <cell r="E33">
            <v>213</v>
          </cell>
          <cell r="F33">
            <v>286</v>
          </cell>
          <cell r="G33">
            <v>278</v>
          </cell>
          <cell r="H33">
            <v>303</v>
          </cell>
        </row>
        <row r="34">
          <cell r="B34">
            <v>875</v>
          </cell>
          <cell r="C34">
            <v>523</v>
          </cell>
          <cell r="D34">
            <v>365</v>
          </cell>
          <cell r="E34">
            <v>390</v>
          </cell>
          <cell r="F34">
            <v>347</v>
          </cell>
          <cell r="G34">
            <v>560</v>
          </cell>
          <cell r="H34">
            <v>488</v>
          </cell>
        </row>
        <row r="36">
          <cell r="B36">
            <v>0</v>
          </cell>
          <cell r="C36">
            <v>0</v>
          </cell>
          <cell r="D36">
            <v>0</v>
          </cell>
          <cell r="E36">
            <v>0</v>
          </cell>
          <cell r="F36">
            <v>55</v>
          </cell>
          <cell r="G36">
            <v>49</v>
          </cell>
          <cell r="H36">
            <v>0</v>
          </cell>
        </row>
      </sheetData>
      <sheetData sheetId="16" refreshError="1">
        <row r="28">
          <cell r="B28">
            <v>1032</v>
          </cell>
          <cell r="C28">
            <v>918</v>
          </cell>
          <cell r="D28">
            <v>960</v>
          </cell>
          <cell r="E28">
            <v>919</v>
          </cell>
          <cell r="F28">
            <v>1240</v>
          </cell>
          <cell r="G28">
            <v>1249</v>
          </cell>
        </row>
        <row r="29">
          <cell r="B29">
            <v>-417</v>
          </cell>
          <cell r="C29">
            <v>-393</v>
          </cell>
          <cell r="D29">
            <v>-457</v>
          </cell>
          <cell r="E29">
            <v>-360</v>
          </cell>
          <cell r="F29">
            <v>-378</v>
          </cell>
          <cell r="G29">
            <v>-395</v>
          </cell>
        </row>
        <row r="30">
          <cell r="B30">
            <v>-40</v>
          </cell>
          <cell r="C30">
            <v>-93</v>
          </cell>
          <cell r="D30">
            <v>-60</v>
          </cell>
          <cell r="E30">
            <v>-58</v>
          </cell>
          <cell r="F30">
            <v>-80</v>
          </cell>
          <cell r="G30">
            <v>-133</v>
          </cell>
        </row>
        <row r="33">
          <cell r="B33">
            <v>-135</v>
          </cell>
          <cell r="C33">
            <v>-196</v>
          </cell>
          <cell r="D33">
            <v>-180</v>
          </cell>
          <cell r="E33">
            <v>-184</v>
          </cell>
          <cell r="F33">
            <v>-196</v>
          </cell>
          <cell r="G33">
            <v>-274</v>
          </cell>
        </row>
        <row r="34">
          <cell r="B34">
            <v>-117</v>
          </cell>
          <cell r="C34">
            <v>374</v>
          </cell>
          <cell r="D34">
            <v>-15</v>
          </cell>
          <cell r="E34">
            <v>0</v>
          </cell>
          <cell r="F34">
            <v>-16</v>
          </cell>
          <cell r="G34">
            <v>-20</v>
          </cell>
        </row>
        <row r="36">
          <cell r="B36">
            <v>-243</v>
          </cell>
          <cell r="C36">
            <v>-141</v>
          </cell>
          <cell r="D36">
            <v>-124</v>
          </cell>
          <cell r="E36">
            <v>-153</v>
          </cell>
          <cell r="F36">
            <v>-225</v>
          </cell>
          <cell r="G36">
            <v>-225</v>
          </cell>
        </row>
        <row r="46">
          <cell r="B46">
            <v>110</v>
          </cell>
          <cell r="C46">
            <v>122</v>
          </cell>
          <cell r="D46">
            <v>128</v>
          </cell>
          <cell r="E46">
            <v>124</v>
          </cell>
          <cell r="F46">
            <v>196</v>
          </cell>
          <cell r="G46">
            <v>237</v>
          </cell>
          <cell r="H46">
            <v>171</v>
          </cell>
        </row>
        <row r="47">
          <cell r="B47">
            <v>180</v>
          </cell>
          <cell r="C47">
            <v>163</v>
          </cell>
          <cell r="D47">
            <v>198</v>
          </cell>
          <cell r="E47">
            <v>216</v>
          </cell>
          <cell r="F47">
            <v>161</v>
          </cell>
          <cell r="G47">
            <v>213</v>
          </cell>
          <cell r="H47">
            <v>352</v>
          </cell>
        </row>
        <row r="49">
          <cell r="B49">
            <v>3</v>
          </cell>
          <cell r="C49">
            <v>346</v>
          </cell>
          <cell r="D49">
            <v>2</v>
          </cell>
          <cell r="E49">
            <v>0</v>
          </cell>
          <cell r="F49">
            <v>12</v>
          </cell>
          <cell r="G49">
            <v>9</v>
          </cell>
          <cell r="H49">
            <v>39</v>
          </cell>
        </row>
      </sheetData>
      <sheetData sheetId="17" refreshError="1">
        <row r="23">
          <cell r="B23">
            <v>985</v>
          </cell>
          <cell r="C23">
            <v>982</v>
          </cell>
          <cell r="D23">
            <v>920</v>
          </cell>
          <cell r="E23">
            <v>890</v>
          </cell>
          <cell r="F23">
            <v>1060</v>
          </cell>
          <cell r="G23">
            <v>1054</v>
          </cell>
        </row>
        <row r="24">
          <cell r="B24">
            <v>-334</v>
          </cell>
          <cell r="C24">
            <v>-350</v>
          </cell>
          <cell r="D24">
            <v>-363</v>
          </cell>
          <cell r="E24">
            <v>-331</v>
          </cell>
          <cell r="F24">
            <v>-320</v>
          </cell>
          <cell r="G24">
            <v>-317</v>
          </cell>
        </row>
        <row r="25">
          <cell r="B25">
            <v>-43</v>
          </cell>
          <cell r="C25">
            <v>-32</v>
          </cell>
          <cell r="D25">
            <v>-27</v>
          </cell>
          <cell r="E25">
            <v>-28</v>
          </cell>
          <cell r="F25">
            <v>-34</v>
          </cell>
          <cell r="G25">
            <v>-63</v>
          </cell>
        </row>
        <row r="28">
          <cell r="B28">
            <v>-205</v>
          </cell>
          <cell r="C28">
            <v>-218</v>
          </cell>
          <cell r="D28">
            <v>-199</v>
          </cell>
          <cell r="E28">
            <v>-208</v>
          </cell>
          <cell r="F28">
            <v>-201</v>
          </cell>
          <cell r="G28">
            <v>-216</v>
          </cell>
        </row>
        <row r="29">
          <cell r="B29">
            <v>10</v>
          </cell>
          <cell r="C29">
            <v>5</v>
          </cell>
          <cell r="D29">
            <v>10</v>
          </cell>
          <cell r="E29">
            <v>91</v>
          </cell>
          <cell r="F29">
            <v>-52</v>
          </cell>
          <cell r="G29">
            <v>-70</v>
          </cell>
        </row>
        <row r="31">
          <cell r="B31">
            <v>-296</v>
          </cell>
          <cell r="C31">
            <v>-277</v>
          </cell>
          <cell r="D31">
            <v>-247</v>
          </cell>
          <cell r="E31">
            <v>-184</v>
          </cell>
          <cell r="F31">
            <v>-266</v>
          </cell>
          <cell r="G31">
            <v>-263</v>
          </cell>
        </row>
        <row r="41">
          <cell r="B41">
            <v>55</v>
          </cell>
          <cell r="C41">
            <v>52</v>
          </cell>
          <cell r="D41">
            <v>36</v>
          </cell>
          <cell r="E41">
            <v>36</v>
          </cell>
          <cell r="F41">
            <v>53</v>
          </cell>
          <cell r="G41">
            <v>112</v>
          </cell>
          <cell r="H41">
            <v>150</v>
          </cell>
        </row>
        <row r="42">
          <cell r="B42">
            <v>264</v>
          </cell>
          <cell r="C42">
            <v>198</v>
          </cell>
          <cell r="D42">
            <v>175</v>
          </cell>
          <cell r="E42">
            <v>107</v>
          </cell>
          <cell r="F42">
            <v>130</v>
          </cell>
          <cell r="G42">
            <v>289</v>
          </cell>
          <cell r="H42">
            <v>367</v>
          </cell>
        </row>
        <row r="44">
          <cell r="B44">
            <v>0</v>
          </cell>
          <cell r="C44">
            <v>18</v>
          </cell>
          <cell r="D44">
            <v>15</v>
          </cell>
          <cell r="E44">
            <v>3</v>
          </cell>
          <cell r="F44">
            <v>21</v>
          </cell>
          <cell r="G44">
            <v>21</v>
          </cell>
          <cell r="H44">
            <v>9</v>
          </cell>
        </row>
      </sheetData>
      <sheetData sheetId="18" refreshError="1">
        <row r="21">
          <cell r="B21">
            <v>342</v>
          </cell>
          <cell r="C21">
            <v>310</v>
          </cell>
          <cell r="D21">
            <v>408</v>
          </cell>
          <cell r="E21">
            <v>475</v>
          </cell>
          <cell r="F21">
            <v>617</v>
          </cell>
          <cell r="G21">
            <v>876</v>
          </cell>
        </row>
        <row r="22">
          <cell r="B22">
            <v>-166</v>
          </cell>
          <cell r="C22">
            <v>-145</v>
          </cell>
          <cell r="D22">
            <v>-145</v>
          </cell>
          <cell r="E22">
            <v>-144</v>
          </cell>
          <cell r="F22">
            <v>-152</v>
          </cell>
          <cell r="G22">
            <v>-231</v>
          </cell>
        </row>
        <row r="23">
          <cell r="B23">
            <v>-40</v>
          </cell>
          <cell r="C23">
            <v>-27</v>
          </cell>
          <cell r="D23">
            <v>-31</v>
          </cell>
          <cell r="E23">
            <v>-47</v>
          </cell>
          <cell r="F23">
            <v>-46</v>
          </cell>
          <cell r="G23">
            <v>-34</v>
          </cell>
        </row>
        <row r="26">
          <cell r="B26">
            <v>-45</v>
          </cell>
          <cell r="C26">
            <v>-80</v>
          </cell>
          <cell r="D26">
            <v>-158</v>
          </cell>
          <cell r="E26">
            <v>-187</v>
          </cell>
          <cell r="F26">
            <v>-216</v>
          </cell>
          <cell r="G26">
            <v>-423</v>
          </cell>
        </row>
        <row r="27">
          <cell r="B27">
            <v>4</v>
          </cell>
          <cell r="C27">
            <v>11</v>
          </cell>
          <cell r="D27">
            <v>44</v>
          </cell>
          <cell r="E27">
            <v>28</v>
          </cell>
          <cell r="F27">
            <v>6</v>
          </cell>
          <cell r="G27">
            <v>6</v>
          </cell>
        </row>
        <row r="39">
          <cell r="B39">
            <v>55</v>
          </cell>
          <cell r="C39">
            <v>43</v>
          </cell>
          <cell r="D39">
            <v>34</v>
          </cell>
          <cell r="E39">
            <v>48</v>
          </cell>
          <cell r="F39">
            <v>47</v>
          </cell>
          <cell r="G39">
            <v>51</v>
          </cell>
          <cell r="H39">
            <v>51</v>
          </cell>
        </row>
        <row r="40">
          <cell r="B40">
            <v>295</v>
          </cell>
          <cell r="C40">
            <v>201</v>
          </cell>
          <cell r="D40">
            <v>162</v>
          </cell>
          <cell r="E40">
            <v>254</v>
          </cell>
          <cell r="F40">
            <v>251</v>
          </cell>
          <cell r="G40">
            <v>395</v>
          </cell>
          <cell r="H40">
            <v>583</v>
          </cell>
        </row>
        <row r="42">
          <cell r="B42">
            <v>1</v>
          </cell>
          <cell r="C42">
            <v>4</v>
          </cell>
          <cell r="D42">
            <v>0</v>
          </cell>
          <cell r="E42">
            <v>0</v>
          </cell>
          <cell r="F42">
            <v>196</v>
          </cell>
          <cell r="G42">
            <v>0</v>
          </cell>
          <cell r="H42">
            <v>0</v>
          </cell>
        </row>
      </sheetData>
      <sheetData sheetId="19" refreshError="1">
        <row r="33">
          <cell r="B33">
            <v>339</v>
          </cell>
          <cell r="C33">
            <v>149</v>
          </cell>
          <cell r="D33">
            <v>136</v>
          </cell>
          <cell r="E33">
            <v>168</v>
          </cell>
          <cell r="F33">
            <v>267</v>
          </cell>
          <cell r="G33">
            <v>266</v>
          </cell>
        </row>
        <row r="34">
          <cell r="B34">
            <v>-87</v>
          </cell>
          <cell r="C34">
            <v>-23</v>
          </cell>
          <cell r="D34">
            <v>-14</v>
          </cell>
          <cell r="E34">
            <v>-20</v>
          </cell>
          <cell r="F34">
            <v>-58</v>
          </cell>
          <cell r="G34">
            <v>-58</v>
          </cell>
        </row>
        <row r="35">
          <cell r="B35">
            <v>-55</v>
          </cell>
          <cell r="C35">
            <v>-58</v>
          </cell>
          <cell r="D35">
            <v>-11</v>
          </cell>
          <cell r="E35">
            <v>-39</v>
          </cell>
          <cell r="F35">
            <v>-50</v>
          </cell>
          <cell r="G35">
            <v>-98</v>
          </cell>
        </row>
        <row r="38">
          <cell r="B38">
            <v>-82</v>
          </cell>
          <cell r="C38">
            <v>-76</v>
          </cell>
          <cell r="D38">
            <v>-52</v>
          </cell>
          <cell r="E38">
            <v>-71</v>
          </cell>
          <cell r="F38">
            <v>-81</v>
          </cell>
          <cell r="G38">
            <v>-89</v>
          </cell>
        </row>
        <row r="39">
          <cell r="B39">
            <v>-157</v>
          </cell>
          <cell r="C39">
            <v>-10</v>
          </cell>
          <cell r="D39">
            <v>-19</v>
          </cell>
          <cell r="E39">
            <v>-9</v>
          </cell>
          <cell r="F39">
            <v>-20</v>
          </cell>
          <cell r="G39">
            <v>25</v>
          </cell>
        </row>
        <row r="41">
          <cell r="B41">
            <v>-9</v>
          </cell>
          <cell r="C41">
            <v>-7</v>
          </cell>
          <cell r="D41">
            <v>-7</v>
          </cell>
          <cell r="E41">
            <v>-7</v>
          </cell>
          <cell r="F41">
            <v>-23</v>
          </cell>
          <cell r="G41">
            <v>-13</v>
          </cell>
        </row>
        <row r="51">
          <cell r="B51">
            <v>90</v>
          </cell>
          <cell r="C51">
            <v>64</v>
          </cell>
          <cell r="D51">
            <v>15</v>
          </cell>
          <cell r="E51">
            <v>23</v>
          </cell>
          <cell r="F51">
            <v>60</v>
          </cell>
          <cell r="G51">
            <v>99</v>
          </cell>
          <cell r="H51">
            <v>111</v>
          </cell>
        </row>
        <row r="52">
          <cell r="B52">
            <v>43</v>
          </cell>
          <cell r="C52">
            <v>76</v>
          </cell>
          <cell r="D52">
            <v>54</v>
          </cell>
          <cell r="E52">
            <v>54</v>
          </cell>
          <cell r="F52">
            <v>66</v>
          </cell>
          <cell r="G52">
            <v>65</v>
          </cell>
          <cell r="H52">
            <v>198</v>
          </cell>
        </row>
        <row r="54">
          <cell r="B54">
            <v>9</v>
          </cell>
          <cell r="C54">
            <v>0</v>
          </cell>
          <cell r="D54">
            <v>2</v>
          </cell>
          <cell r="E54">
            <v>0</v>
          </cell>
          <cell r="F54">
            <v>5</v>
          </cell>
          <cell r="G54">
            <v>18</v>
          </cell>
          <cell r="H54">
            <v>149</v>
          </cell>
        </row>
      </sheetData>
      <sheetData sheetId="20" refreshError="1"/>
      <sheetData sheetId="21" refreshError="1">
        <row r="9">
          <cell r="B9">
            <v>7572</v>
          </cell>
          <cell r="C9">
            <v>7204</v>
          </cell>
          <cell r="D9">
            <v>7059</v>
          </cell>
          <cell r="E9">
            <v>7116</v>
          </cell>
          <cell r="F9">
            <v>8674</v>
          </cell>
          <cell r="G9">
            <v>9595</v>
          </cell>
        </row>
        <row r="34">
          <cell r="B34">
            <v>-4778</v>
          </cell>
          <cell r="C34">
            <v>-4880</v>
          </cell>
          <cell r="D34">
            <v>-4644</v>
          </cell>
          <cell r="E34">
            <v>-4804</v>
          </cell>
          <cell r="F34">
            <v>-5755</v>
          </cell>
          <cell r="G34">
            <v>-6369</v>
          </cell>
        </row>
        <row r="37">
          <cell r="B37">
            <v>-754</v>
          </cell>
          <cell r="C37">
            <v>-636</v>
          </cell>
          <cell r="D37">
            <v>-778</v>
          </cell>
          <cell r="E37">
            <v>-766</v>
          </cell>
          <cell r="F37">
            <v>-919</v>
          </cell>
          <cell r="G37">
            <v>-1021</v>
          </cell>
        </row>
        <row r="41">
          <cell r="B41">
            <v>2040</v>
          </cell>
          <cell r="C41">
            <v>1802.06</v>
          </cell>
          <cell r="D41">
            <v>1648.3000000000002</v>
          </cell>
          <cell r="E41">
            <v>1549.59</v>
          </cell>
          <cell r="F41">
            <v>1998.69</v>
          </cell>
          <cell r="G41">
            <v>2012</v>
          </cell>
        </row>
        <row r="50">
          <cell r="B50">
            <v>1196</v>
          </cell>
          <cell r="C50">
            <v>2002</v>
          </cell>
          <cell r="D50">
            <v>1017</v>
          </cell>
          <cell r="E50">
            <v>1051</v>
          </cell>
          <cell r="F50">
            <v>1094</v>
          </cell>
          <cell r="G50">
            <v>786</v>
          </cell>
          <cell r="H50">
            <v>921</v>
          </cell>
          <cell r="I50">
            <v>906</v>
          </cell>
          <cell r="J50">
            <v>780</v>
          </cell>
          <cell r="K50">
            <v>802</v>
          </cell>
        </row>
        <row r="58">
          <cell r="B58">
            <v>13485</v>
          </cell>
          <cell r="C58">
            <v>12552</v>
          </cell>
          <cell r="D58">
            <v>12958</v>
          </cell>
          <cell r="E58">
            <v>12296</v>
          </cell>
          <cell r="F58">
            <v>14251</v>
          </cell>
          <cell r="G58">
            <v>14563</v>
          </cell>
        </row>
        <row r="60">
          <cell r="B60">
            <v>8608</v>
          </cell>
          <cell r="C60">
            <v>6879</v>
          </cell>
          <cell r="D60">
            <v>6900</v>
          </cell>
          <cell r="E60">
            <v>6426</v>
          </cell>
          <cell r="F60">
            <v>7387</v>
          </cell>
          <cell r="G60">
            <v>6647</v>
          </cell>
        </row>
      </sheetData>
      <sheetData sheetId="22" refreshError="1"/>
      <sheetData sheetId="23" refreshError="1"/>
      <sheetData sheetId="24" refreshError="1">
        <row r="5">
          <cell r="B5">
            <v>1337</v>
          </cell>
          <cell r="C5">
            <v>1585</v>
          </cell>
          <cell r="D5">
            <v>1374</v>
          </cell>
          <cell r="E5">
            <v>1692</v>
          </cell>
          <cell r="F5">
            <v>2124</v>
          </cell>
          <cell r="G5">
            <v>2458</v>
          </cell>
        </row>
        <row r="8">
          <cell r="B8">
            <v>-1156</v>
          </cell>
          <cell r="C8">
            <v>-1312</v>
          </cell>
          <cell r="D8">
            <v>-1156</v>
          </cell>
          <cell r="E8">
            <v>-1492</v>
          </cell>
          <cell r="F8">
            <v>-1886</v>
          </cell>
          <cell r="G8">
            <v>-2202</v>
          </cell>
        </row>
        <row r="9">
          <cell r="B9">
            <v>-101</v>
          </cell>
          <cell r="C9">
            <v>-109</v>
          </cell>
          <cell r="D9">
            <v>-84</v>
          </cell>
          <cell r="E9">
            <v>-68</v>
          </cell>
          <cell r="F9">
            <v>-81</v>
          </cell>
          <cell r="G9">
            <v>-87</v>
          </cell>
        </row>
        <row r="13">
          <cell r="B13">
            <v>80</v>
          </cell>
          <cell r="C13">
            <v>180.95999999999998</v>
          </cell>
          <cell r="D13">
            <v>131.97</v>
          </cell>
          <cell r="E13">
            <v>131.13</v>
          </cell>
          <cell r="F13">
            <v>157.08000000000001</v>
          </cell>
          <cell r="G13">
            <v>169</v>
          </cell>
        </row>
        <row r="21">
          <cell r="B21">
            <v>41</v>
          </cell>
          <cell r="C21">
            <v>66</v>
          </cell>
          <cell r="D21">
            <v>193</v>
          </cell>
          <cell r="E21">
            <v>136</v>
          </cell>
          <cell r="F21">
            <v>139</v>
          </cell>
          <cell r="G21">
            <v>236</v>
          </cell>
        </row>
        <row r="24">
          <cell r="B24">
            <v>405</v>
          </cell>
          <cell r="C24">
            <v>299</v>
          </cell>
          <cell r="D24">
            <v>413</v>
          </cell>
          <cell r="E24">
            <v>430</v>
          </cell>
          <cell r="F24">
            <v>540</v>
          </cell>
          <cell r="G24">
            <v>721</v>
          </cell>
        </row>
      </sheetData>
      <sheetData sheetId="25" refreshError="1">
        <row r="7">
          <cell r="B7">
            <v>52</v>
          </cell>
          <cell r="C7">
            <v>110</v>
          </cell>
          <cell r="D7">
            <v>94</v>
          </cell>
          <cell r="E7">
            <v>80</v>
          </cell>
          <cell r="F7">
            <v>82</v>
          </cell>
          <cell r="G7">
            <v>129</v>
          </cell>
        </row>
        <row r="10">
          <cell r="B10">
            <v>-644</v>
          </cell>
          <cell r="C10">
            <v>-644</v>
          </cell>
          <cell r="D10">
            <v>-236</v>
          </cell>
          <cell r="E10">
            <v>-205</v>
          </cell>
          <cell r="F10">
            <v>-204</v>
          </cell>
        </row>
        <row r="11">
          <cell r="B11">
            <v>-237</v>
          </cell>
          <cell r="C11">
            <v>-203</v>
          </cell>
          <cell r="D11">
            <v>-11</v>
          </cell>
          <cell r="E11">
            <v>-17</v>
          </cell>
          <cell r="F11">
            <v>-25</v>
          </cell>
          <cell r="G11">
            <v>-31</v>
          </cell>
        </row>
        <row r="15">
          <cell r="B15">
            <v>-458</v>
          </cell>
          <cell r="C15">
            <v>-353.79999999999995</v>
          </cell>
          <cell r="D15">
            <v>-139.39000000000001</v>
          </cell>
          <cell r="E15">
            <v>-107.63</v>
          </cell>
          <cell r="F15">
            <v>-96.9</v>
          </cell>
          <cell r="G15">
            <v>-138</v>
          </cell>
        </row>
        <row r="23">
          <cell r="B23">
            <v>8</v>
          </cell>
          <cell r="C23">
            <v>4</v>
          </cell>
          <cell r="D23">
            <v>3</v>
          </cell>
          <cell r="E23">
            <v>29</v>
          </cell>
          <cell r="F23">
            <v>26</v>
          </cell>
          <cell r="G23">
            <v>26</v>
          </cell>
        </row>
        <row r="26">
          <cell r="E26">
            <v>205</v>
          </cell>
          <cell r="F26">
            <v>224</v>
          </cell>
        </row>
      </sheetData>
      <sheetData sheetId="26" refreshError="1">
        <row r="5">
          <cell r="C5">
            <v>13.014833043360136</v>
          </cell>
          <cell r="D5">
            <v>12.539173187712287</v>
          </cell>
          <cell r="E5">
            <v>14.664799476144042</v>
          </cell>
          <cell r="H5">
            <v>14.911414494480059</v>
          </cell>
          <cell r="I5">
            <v>14.164743192778998</v>
          </cell>
          <cell r="J5">
            <v>15.313607612254424</v>
          </cell>
        </row>
        <row r="6">
          <cell r="C6">
            <v>12.958405826632601</v>
          </cell>
          <cell r="D6">
            <v>12.296158681904334</v>
          </cell>
          <cell r="E6">
            <v>14.520846766165185</v>
          </cell>
          <cell r="H6">
            <v>12.259857782514878</v>
          </cell>
          <cell r="I6">
            <v>11.722400495411812</v>
          </cell>
          <cell r="J6">
            <v>13.944525455646993</v>
          </cell>
        </row>
        <row r="7">
          <cell r="C7">
            <v>7.7211241555510277</v>
          </cell>
          <cell r="D7">
            <v>7.2543113963482142</v>
          </cell>
          <cell r="E7">
            <v>7.439088094049259</v>
          </cell>
          <cell r="H7">
            <v>6.9311431213655386</v>
          </cell>
          <cell r="I7">
            <v>6.9484321342115631</v>
          </cell>
          <cell r="J7">
            <v>7.1782376160379249</v>
          </cell>
        </row>
        <row r="8">
          <cell r="C8">
            <v>5.9943468288426676</v>
          </cell>
          <cell r="D8">
            <v>4.2166300737488038</v>
          </cell>
          <cell r="E8">
            <v>3.9826916427483923</v>
          </cell>
          <cell r="H8">
            <v>5.9326948698255455</v>
          </cell>
          <cell r="I8">
            <v>4.1664320966803654</v>
          </cell>
          <cell r="J8">
            <v>3.9510424653771543</v>
          </cell>
        </row>
        <row r="9">
          <cell r="C9">
            <v>1.0407686640856439</v>
          </cell>
          <cell r="D9">
            <v>1.0128732008482051</v>
          </cell>
          <cell r="E9">
            <v>1.3384539204417181</v>
          </cell>
          <cell r="H9">
            <v>0.97754928238164651</v>
          </cell>
          <cell r="I9">
            <v>0.96173694383456254</v>
          </cell>
          <cell r="J9">
            <v>1.2817916835351466</v>
          </cell>
        </row>
        <row r="10">
          <cell r="C10">
            <v>0.97127959163414268</v>
          </cell>
          <cell r="D10">
            <v>0.81161215260185027</v>
          </cell>
          <cell r="E10">
            <v>0.73967190340200206</v>
          </cell>
          <cell r="H10">
            <v>0.96709979780247335</v>
          </cell>
          <cell r="I10">
            <v>0.78393289421831902</v>
          </cell>
          <cell r="J10">
            <v>0.72588919712743061</v>
          </cell>
        </row>
        <row r="13">
          <cell r="C13">
            <v>6.3736631190666522</v>
          </cell>
          <cell r="D13">
            <v>6.6805532098556926</v>
          </cell>
          <cell r="E13">
            <v>8.0674774060491661</v>
          </cell>
          <cell r="H13">
            <v>6.5450346661650913</v>
          </cell>
          <cell r="I13">
            <v>6.6524048114995589</v>
          </cell>
          <cell r="J13">
            <v>8.1277129371750707</v>
          </cell>
        </row>
        <row r="14">
          <cell r="C14">
            <v>6.0586111590045819</v>
          </cell>
          <cell r="D14">
            <v>5.8698793371990465</v>
          </cell>
          <cell r="E14">
            <v>7.1343371442004013</v>
          </cell>
          <cell r="H14">
            <v>3.5105043443732136</v>
          </cell>
          <cell r="I14">
            <v>3.2225224718046879</v>
          </cell>
          <cell r="J14">
            <v>3.9505319947743924</v>
          </cell>
        </row>
        <row r="15">
          <cell r="C15">
            <v>3.6406004273839194</v>
          </cell>
          <cell r="D15">
            <v>3.5227720542701122</v>
          </cell>
          <cell r="E15">
            <v>4.0807019984786788</v>
          </cell>
          <cell r="H15">
            <v>2.8584565066328103</v>
          </cell>
          <cell r="I15">
            <v>3.2136088123252455</v>
          </cell>
          <cell r="J15">
            <v>3.8295504619198204</v>
          </cell>
        </row>
        <row r="16">
          <cell r="C16">
            <v>2.2346222772561743</v>
          </cell>
          <cell r="D16">
            <v>1.85920171142262</v>
          </cell>
          <cell r="E16">
            <v>1.8443302877787673</v>
          </cell>
          <cell r="H16">
            <v>2.2158132050136627</v>
          </cell>
          <cell r="I16">
            <v>1.8404361125185311</v>
          </cell>
          <cell r="J16">
            <v>1.8239114636682909</v>
          </cell>
        </row>
        <row r="17">
          <cell r="C17">
            <v>0.61599711594225615</v>
          </cell>
          <cell r="D17">
            <v>0.57235076657471529</v>
          </cell>
          <cell r="E17">
            <v>0.79837602271962138</v>
          </cell>
          <cell r="H17">
            <v>0.5647946415043078</v>
          </cell>
          <cell r="I17">
            <v>0.53200472893092388</v>
          </cell>
          <cell r="J17">
            <v>0.75243366847104975</v>
          </cell>
        </row>
        <row r="18">
          <cell r="C18">
            <v>0.6478680439087342</v>
          </cell>
          <cell r="D18">
            <v>0.59252378539661099</v>
          </cell>
          <cell r="E18">
            <v>0.55743389821600164</v>
          </cell>
          <cell r="H18">
            <v>0.64682309545081684</v>
          </cell>
          <cell r="I18">
            <v>0.57844958621854414</v>
          </cell>
          <cell r="J18">
            <v>0.55130825098285874</v>
          </cell>
        </row>
        <row r="62">
          <cell r="D62">
            <v>2.2720448873125787</v>
          </cell>
        </row>
        <row r="68">
          <cell r="D68">
            <v>1.4604327347107284</v>
          </cell>
          <cell r="E68">
            <v>1.6488200469209571</v>
          </cell>
        </row>
        <row r="69">
          <cell r="D69">
            <v>0.76563643528683223</v>
          </cell>
          <cell r="E69">
            <v>0.91884708497143119</v>
          </cell>
        </row>
        <row r="70">
          <cell r="D70">
            <v>0.42550995515021861</v>
          </cell>
          <cell r="E70">
            <v>0.71006460844181152</v>
          </cell>
        </row>
        <row r="71">
          <cell r="D71">
            <v>0.32933626076676237</v>
          </cell>
          <cell r="E71">
            <v>0.28790541995771513</v>
          </cell>
        </row>
        <row r="72">
          <cell r="D72">
            <v>6.8494435999924941E-2</v>
          </cell>
          <cell r="E72">
            <v>8.0654355236381189E-2</v>
          </cell>
        </row>
        <row r="73">
          <cell r="D73">
            <v>1.7358178986282349E-2</v>
          </cell>
          <cell r="E73">
            <v>2.4502588932571498E-2</v>
          </cell>
        </row>
        <row r="74">
          <cell r="D74">
            <v>3.5654637917769148E-2</v>
          </cell>
          <cell r="E74">
            <v>2.0929294713238154E-2</v>
          </cell>
        </row>
        <row r="79">
          <cell r="E79">
            <v>2.7029418416242934</v>
          </cell>
        </row>
        <row r="80">
          <cell r="E80">
            <v>2.0005342922239104</v>
          </cell>
        </row>
        <row r="81">
          <cell r="E81">
            <v>0.49209366106247759</v>
          </cell>
        </row>
        <row r="82">
          <cell r="E82">
            <v>0.10311506175790505</v>
          </cell>
        </row>
        <row r="83">
          <cell r="E83">
            <v>0.15722494565066711</v>
          </cell>
        </row>
        <row r="84">
          <cell r="E84">
            <v>-9.6989414524762188E-2</v>
          </cell>
        </row>
        <row r="85">
          <cell r="E85">
            <v>-1.5314118082857186E-2</v>
          </cell>
        </row>
        <row r="89">
          <cell r="E89">
            <v>2.5809393675641981</v>
          </cell>
        </row>
        <row r="90">
          <cell r="E90">
            <v>2.0005342922239104</v>
          </cell>
        </row>
        <row r="91">
          <cell r="E91">
            <v>0.21184530014619107</v>
          </cell>
        </row>
        <row r="92">
          <cell r="E92">
            <v>0.10005223814133361</v>
          </cell>
        </row>
        <row r="93">
          <cell r="E93">
            <v>0.10617788537447649</v>
          </cell>
        </row>
        <row r="94">
          <cell r="E94">
            <v>-9.6989414524762188E-2</v>
          </cell>
        </row>
        <row r="95">
          <cell r="E95">
            <v>-5.1047060276190624E-2</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Figures"/>
      <sheetName val="projections"/>
      <sheetName val="Targets &amp; Cost cutting"/>
      <sheetName val="eval"/>
      <sheetName val="dayval"/>
      <sheetName val="debt"/>
      <sheetName val="dcf"/>
      <sheetName val="Oildisc"/>
      <sheetName val="assms"/>
      <sheetName val="chem"/>
      <sheetName val="r&amp;m"/>
      <sheetName val="Other"/>
      <sheetName val="group e&amp;p"/>
      <sheetName val="ARCO_E&amp;P"/>
      <sheetName val="USA"/>
      <sheetName val="UK"/>
      <sheetName val="Europe"/>
      <sheetName val="RoW"/>
      <sheetName val="prodprofile"/>
      <sheetName val="lr"/>
      <sheetName val="SOP"/>
      <sheetName val="Amoco Cost sav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FAME Persistence"/>
      <sheetName val="Price"/>
      <sheetName val="Comp#s"/>
      <sheetName val="FINSUM"/>
      <sheetName val="Sheet1"/>
      <sheetName val="ASSUMPT"/>
      <sheetName val="Q_Input sheet"/>
      <sheetName val="Income Statement"/>
      <sheetName val="Balance Sheet"/>
      <sheetName val="Cash Flow"/>
      <sheetName val="GQ"/>
      <sheetName val="qryReport_Exceptions"/>
      <sheetName val="PROD-PD"/>
      <sheetName val="Costs"/>
      <sheetName val="Backup P&amp;L"/>
      <sheetName val="Backup Production"/>
      <sheetName val="Report-Model"/>
      <sheetName val="PD-PROD (old)"/>
      <sheetName val="PRODPDCYM"/>
      <sheetName val="PDmodel (new)_official"/>
    </sheetNames>
    <sheetDataSet>
      <sheetData sheetId="0" refreshError="1"/>
      <sheetData sheetId="1" refreshError="1"/>
      <sheetData sheetId="2" refreshError="1"/>
      <sheetData sheetId="3" refreshError="1"/>
      <sheetData sheetId="4" refreshError="1"/>
      <sheetData sheetId="5" refreshError="1">
        <row r="50">
          <cell r="L50">
            <v>-3.7886817662007597</v>
          </cell>
          <cell r="M50">
            <v>-1.6906575586575585</v>
          </cell>
          <cell r="N50">
            <v>0.4374515235457066</v>
          </cell>
          <cell r="O50">
            <v>11.05276445342086</v>
          </cell>
        </row>
        <row r="52">
          <cell r="CK52">
            <v>2.8076610505450939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Manual"/>
      <sheetName val="equipment"/>
      <sheetName val="eq_data"/>
      <sheetName val="out_put"/>
      <sheetName val="drawing"/>
      <sheetName val="Loading"/>
      <sheetName val="Sheet1"/>
      <sheetName val="Sheet2"/>
      <sheetName val="Sheet3"/>
      <sheetName val="A"/>
    </sheetNames>
    <sheetDataSet>
      <sheetData sheetId="0" refreshError="1"/>
      <sheetData sheetId="1" refreshError="1"/>
      <sheetData sheetId="2" refreshError="1">
        <row r="5">
          <cell r="C5" t="str">
            <v>Isolated type</v>
          </cell>
        </row>
        <row r="6">
          <cell r="C6" t="str">
            <v>Sleeper type</v>
          </cell>
        </row>
        <row r="7">
          <cell r="C7" t="str">
            <v xml:space="preserve"> Horizontal Vessel</v>
          </cell>
        </row>
        <row r="8">
          <cell r="C8" t="str">
            <v>Vertical vessel type</v>
          </cell>
        </row>
        <row r="9">
          <cell r="C9" t="str">
            <v>Pump Type</v>
          </cell>
        </row>
        <row r="10">
          <cell r="C10" t="str">
            <v>Combined type</v>
          </cell>
        </row>
        <row r="11">
          <cell r="C11" t="str">
            <v>기타1</v>
          </cell>
        </row>
        <row r="12">
          <cell r="C12" t="str">
            <v>기타2</v>
          </cell>
        </row>
        <row r="13">
          <cell r="C13" t="str">
            <v>기타3</v>
          </cell>
        </row>
        <row r="14">
          <cell r="C14" t="str">
            <v>기타4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Level_qty"/>
      <sheetName val="Nov_04"/>
      <sheetName val="Dec_04"/>
      <sheetName val="Assumptions"/>
      <sheetName val="dpc cost"/>
      <sheetName val="SUMMERY"/>
      <sheetName val="dpc_cost"/>
      <sheetName val="OCM3"/>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s>
    <sheetDataSet>
      <sheetData sheetId="0">
        <row r="3">
          <cell r="B3">
            <v>7.8600000000000003E-2</v>
          </cell>
        </row>
        <row r="6">
          <cell r="B6">
            <v>0.06</v>
          </cell>
        </row>
        <row r="7">
          <cell r="B7">
            <v>0.06</v>
          </cell>
        </row>
        <row r="8">
          <cell r="B8">
            <v>0.06</v>
          </cell>
        </row>
        <row r="9">
          <cell r="B9">
            <v>0.06</v>
          </cell>
        </row>
        <row r="10">
          <cell r="B10">
            <v>0.05</v>
          </cell>
        </row>
        <row r="14">
          <cell r="B14">
            <v>0</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Rep Letter "/>
      <sheetName val="Dot"/>
      <sheetName val="Trns"/>
      <sheetName val="NTKT"/>
      <sheetName val="IMP"/>
      <sheetName val="CUR PM"/>
      <sheetName val="auto"/>
      <sheetName val="auto _2_"/>
      <sheetName val="APR result"/>
      <sheetName val="Tyre Disp"/>
      <sheetName val="MAR TY"/>
      <sheetName val="MAR Cu"/>
      <sheetName val="TB CHK"/>
      <sheetName val="APR TY95%"/>
      <sheetName val="MAR Tb"/>
      <sheetName val="MAR Tbc"/>
      <sheetName val="APR TY"/>
      <sheetName val="Tkt"/>
      <sheetName val="APR Cu"/>
      <sheetName val="Sz1"/>
      <sheetName val="Tb Disp"/>
      <sheetName val="Tb Position"/>
      <sheetName val="Apr Tb"/>
      <sheetName val="Apr Tbc"/>
      <sheetName val="Apr Tb TKT"/>
      <sheetName val="APR TY TKT"/>
      <sheetName val="TKT L"/>
      <sheetName val="Module2"/>
      <sheetName val="Module3"/>
      <sheetName val="Module4"/>
      <sheetName val="Module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Comp R-Infra (Consolidated)"/>
      <sheetName val="8OIA"/>
      <sheetName val="14 A-R-Infra"/>
      <sheetName val="BS"/>
      <sheetName val="PL"/>
      <sheetName val="MAT Tax Credit"/>
      <sheetName val="Clause 15-35D-WORKING"/>
      <sheetName val="Clause 15-35DD-WORKING"/>
      <sheetName val="full figure- with movement"/>
      <sheetName val="COMMI"/>
      <sheetName val="DRS"/>
      <sheetName val="EPS"/>
      <sheetName val="SW"/>
      <sheetName val="ACT"/>
      <sheetName val="BASE"/>
      <sheetName val="QR"/>
      <sheetName val="Income-Expn. summary"/>
      <sheetName val="Tax provision_March-2010_Rinfra"/>
    </sheetNames>
    <sheetDataSet>
      <sheetData sheetId="0"/>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EBITDA"/>
      <sheetName val="Sheet1"/>
      <sheetName val="DDETABLE "/>
      <sheetName val="Control"/>
      <sheetName val="Comments"/>
    </sheetNames>
    <sheetDataSet>
      <sheetData sheetId="0" refreshError="1"/>
      <sheetData sheetId="1" refreshError="1"/>
      <sheetData sheetId="2" refreshError="1">
        <row r="2">
          <cell r="AC2" t="str">
            <v>Setup</v>
          </cell>
          <cell r="AJ2">
            <v>1</v>
          </cell>
          <cell r="AK2" t="str">
            <v>YES</v>
          </cell>
          <cell r="AL2" t="str">
            <v>Static</v>
          </cell>
          <cell r="AM2" t="str">
            <v>S</v>
          </cell>
          <cell r="AN2" t="str">
            <v>No Headings</v>
          </cell>
          <cell r="AO2" t="str">
            <v>X</v>
          </cell>
          <cell r="AP2" t="str">
            <v>D</v>
          </cell>
          <cell r="AQ2">
            <v>1</v>
          </cell>
        </row>
        <row r="3">
          <cell r="AJ3">
            <v>2</v>
          </cell>
          <cell r="AK3" t="str">
            <v>NO</v>
          </cell>
          <cell r="AL3" t="str">
            <v>Timeseries</v>
          </cell>
          <cell r="AM3" t="str">
            <v>TS</v>
          </cell>
          <cell r="AN3" t="str">
            <v>Row Headings</v>
          </cell>
          <cell r="AO3" t="str">
            <v>R</v>
          </cell>
          <cell r="AP3" t="str">
            <v>W</v>
          </cell>
          <cell r="AQ3">
            <v>2</v>
          </cell>
        </row>
        <row r="4">
          <cell r="AJ4">
            <v>3</v>
          </cell>
          <cell r="AM4" t="str">
            <v>CAF</v>
          </cell>
          <cell r="AN4" t="str">
            <v>Col Headings</v>
          </cell>
          <cell r="AO4" t="str">
            <v>C</v>
          </cell>
          <cell r="AP4" t="str">
            <v>M</v>
          </cell>
          <cell r="AQ4">
            <v>1</v>
          </cell>
        </row>
        <row r="5">
          <cell r="H5">
            <v>62</v>
          </cell>
          <cell r="AJ5">
            <v>4</v>
          </cell>
          <cell r="AN5" t="str">
            <v>Row/Col Headings</v>
          </cell>
          <cell r="AO5" t="str">
            <v>RC</v>
          </cell>
          <cell r="AP5" t="str">
            <v>Q</v>
          </cell>
          <cell r="AQ5">
            <v>1</v>
          </cell>
        </row>
        <row r="6">
          <cell r="E6" t="str">
            <v>Global_cellular</v>
          </cell>
          <cell r="AJ6">
            <v>5</v>
          </cell>
          <cell r="AN6" t="str">
            <v>Titles/ Row Col Heading</v>
          </cell>
          <cell r="AO6" t="str">
            <v>RCH</v>
          </cell>
          <cell r="AP6" t="str">
            <v>Y</v>
          </cell>
        </row>
        <row r="7">
          <cell r="AJ7">
            <v>6</v>
          </cell>
          <cell r="AN7" t="str">
            <v>Titles/Row Headings</v>
          </cell>
          <cell r="AO7" t="str">
            <v>RH</v>
          </cell>
        </row>
        <row r="8">
          <cell r="AD8" t="str">
            <v>8.0d</v>
          </cell>
          <cell r="AJ8">
            <v>7</v>
          </cell>
          <cell r="AN8" t="str">
            <v>Transposed/No Heading</v>
          </cell>
          <cell r="AO8" t="str">
            <v>T</v>
          </cell>
        </row>
        <row r="9">
          <cell r="AJ9">
            <v>8</v>
          </cell>
          <cell r="AN9" t="str">
            <v>Transposed/Row Heading</v>
          </cell>
          <cell r="AO9" t="str">
            <v>TR</v>
          </cell>
        </row>
        <row r="10">
          <cell r="AJ10">
            <v>9</v>
          </cell>
          <cell r="AN10" t="str">
            <v>Transposed/Col Heading</v>
          </cell>
          <cell r="AO10" t="str">
            <v>TC</v>
          </cell>
        </row>
        <row r="11">
          <cell r="AJ11">
            <v>10</v>
          </cell>
          <cell r="AN11" t="str">
            <v>Transposed/Row Col Heading</v>
          </cell>
          <cell r="AO11" t="str">
            <v>HC</v>
          </cell>
        </row>
        <row r="13">
          <cell r="AH13" t="b">
            <v>0</v>
          </cell>
        </row>
      </sheetData>
      <sheetData sheetId="3" refreshError="1"/>
      <sheetData sheetId="4"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infocomm details"/>
      <sheetName val="Sheet2"/>
      <sheetName val="to do"/>
      <sheetName val="mwareTaxoPres"/>
      <sheetName val="mwareValPrintout"/>
      <sheetName val="ModelWare"/>
      <sheetName val="Excel Linked Summary"/>
      <sheetName val="Summary Tables"/>
      <sheetName val="First Page"/>
      <sheetName val="Valuation"/>
      <sheetName val="mwarePreview"/>
      <sheetName val="BS"/>
      <sheetName val="Income"/>
      <sheetName val="Gas Model"/>
      <sheetName val="Chemicals"/>
      <sheetName val="Chemicals - REV"/>
      <sheetName val="Chemicals - COSTS"/>
      <sheetName val="Chemicals-Pricing"/>
      <sheetName val="Energy"/>
      <sheetName val="Energy-P&amp;L"/>
      <sheetName val="Energy-Refining"/>
      <sheetName val="Energy-Marketing"/>
      <sheetName val="Energy-Assumptions"/>
      <sheetName val="Energy-Prices"/>
      <sheetName val="Energy-BS"/>
      <sheetName val="Energy-Debt"/>
      <sheetName val="Gas"/>
      <sheetName val="Energy-ProjCost"/>
      <sheetName val="Energy-Capex"/>
      <sheetName val="jamnagar"/>
      <sheetName val="Qtrly"/>
      <sheetName val="Tables"/>
      <sheetName val="Reported Cons"/>
      <sheetName val="Ratios"/>
      <sheetName val="Consol"/>
      <sheetName val="Strategy Links"/>
      <sheetName val="GE Upload2"/>
      <sheetName val="Misc-2"/>
      <sheetName val="Misc-1"/>
      <sheetName val="Sheet1"/>
      <sheetName val="Chemicals-BS"/>
      <sheetName val="Cons"/>
      <sheetName val="Subs"/>
      <sheetName val="mwareDates_38488_3824934"/>
      <sheetName val="mwareDates_38489_5573756"/>
      <sheetName val="mwareDates_38489_5578892"/>
      <sheetName val="mwareDates_38489_5683339"/>
      <sheetName val="mwareDates"/>
      <sheetName val="mwareSettings"/>
      <sheetName val="GE3"/>
      <sheetName val="GE 2"/>
      <sheetName val="DDETAB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alculation (2)"/>
      <sheetName val="Sheet1"/>
      <sheetName val="Cell Input"/>
      <sheetName val="C_1"/>
      <sheetName val="F_1"/>
      <sheetName val="Fixed Input"/>
      <sheetName val="C_Cal"/>
      <sheetName val="Calculation"/>
      <sheetName val="Price Performance"/>
      <sheetName val="Earnings Estimates"/>
      <sheetName val="EV Estimates"/>
      <sheetName val="Demand Multiples"/>
      <sheetName val="Bal Multiples"/>
      <sheetName val="Earnings Multiples"/>
      <sheetName val="Output"/>
      <sheetName val="Sheet2"/>
      <sheetName val="Sheet3"/>
      <sheetName val="Summary"/>
      <sheetName val="Profit&amp;Loss"/>
      <sheetName val="Quarterly"/>
      <sheetName val="DCF detailed"/>
      <sheetName val="Revenue"/>
      <sheetName val="Demand"/>
      <sheetName val="Other rev"/>
      <sheetName val="Int'l Revenue"/>
      <sheetName val="Celcom"/>
      <sheetName val="Mobile"/>
      <sheetName val="Balance Sheet"/>
      <sheetName val="Cash Flow"/>
      <sheetName val="External"/>
      <sheetName val="Associates"/>
      <sheetName val="Depreciation"/>
      <sheetName val="Costs"/>
      <sheetName val="GS_PNL"/>
      <sheetName val="GS_Cash "/>
      <sheetName val="GS_Balance"/>
      <sheetName val="GS Assumptions-F"/>
      <sheetName val="Company profile"/>
      <sheetName val="CROCI"/>
      <sheetName val="GS data"/>
      <sheetName val="GEM"/>
      <sheetName val="F-data"/>
      <sheetName val="Comps-Celcom"/>
      <sheetName val="Comps"/>
      <sheetName val="Externšl"/>
      <sheetName val="Chemicals -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10-city points"/>
      <sheetName val="CRITERIA4"/>
      <sheetName val="Calculation (2)"/>
      <sheetName val="ecc_res"/>
    </sheetNames>
    <sheetDataSet>
      <sheetData sheetId="0" refreshError="1">
        <row r="61">
          <cell r="A61" t="str">
            <v>21 - Sec 115WD(1)</v>
          </cell>
        </row>
        <row r="62">
          <cell r="A62" t="str">
            <v>22 - Sec 115WD(2)</v>
          </cell>
        </row>
        <row r="63">
          <cell r="A63" t="str">
            <v>23 - Sec 115WH</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IDC (2)"/>
      <sheetName val="2_Part"/>
      <sheetName val="To CEA"/>
      <sheetName val="To_PTC"/>
      <sheetName val="Tar_sum"/>
      <sheetName val="Output"/>
      <sheetName val="V_Tar"/>
      <sheetName val="Cost_Comp"/>
      <sheetName val="Cost_IP"/>
      <sheetName val="OP"/>
      <sheetName val="Checks"/>
      <sheetName val="IP"/>
      <sheetName val="Date_indices"/>
      <sheetName val="IDC"/>
      <sheetName val="K_D"/>
      <sheetName val="P&amp;L"/>
      <sheetName val="Chart2"/>
      <sheetName val="WC"/>
      <sheetName val="FC"/>
      <sheetName val="CC"/>
      <sheetName val="DS"/>
      <sheetName val="Sen_Macro"/>
      <sheetName val="Input"/>
      <sheetName val="Proj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7">
          <cell r="E57">
            <v>38352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Gas"/>
      <sheetName val="Inputs"/>
      <sheetName val="yemen"/>
      <sheetName val="reserves"/>
      <sheetName val="Tables"/>
      <sheetName val="Reserve_Value"/>
      <sheetName val="Lists"/>
    </sheetNames>
    <sheetDataSet>
      <sheetData sheetId="0"/>
      <sheetData sheetId="1" refreshError="1">
        <row r="13">
          <cell r="L13">
            <v>0.75</v>
          </cell>
        </row>
        <row r="15">
          <cell r="L15">
            <v>7</v>
          </cell>
        </row>
      </sheetData>
      <sheetData sheetId="2" refreshError="1"/>
      <sheetData sheetId="3"/>
      <sheetData sheetId="4"/>
      <sheetData sheetId="5" refreshError="1"/>
      <sheetData sheetId="6"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Sheet3 (2)"/>
      <sheetName val="Inputs"/>
      <sheetName val="Sheet3 _2_"/>
      <sheetName val="LISTS"/>
      <sheetName val="download"/>
      <sheetName val="170810-lease tax"/>
      <sheetName val="유통망계획"/>
      <sheetName val="CV"/>
      <sheetName val="ES(Kor)"/>
      <sheetName val="JCF"/>
      <sheetName val="Multiple output"/>
      <sheetName val="sheet6"/>
      <sheetName val="Sheet3_(2)"/>
      <sheetName val="Sheet3__2_"/>
      <sheetName val="TIll_Q_sal"/>
      <sheetName val="tiller"/>
      <sheetName val="Calculation (2)"/>
      <sheetName val="analysis"/>
      <sheetName val="Set"/>
      <sheetName val="BBEuros"/>
      <sheetName val="QoQ Forecast"/>
      <sheetName val="Income Statements"/>
      <sheetName val="DEPRE"/>
      <sheetName val="InvoiceList"/>
      <sheetName val="Income &amp; Occupancy Customer"/>
      <sheetName val="ABP inputs"/>
      <sheetName val="Synergy Sales Budget"/>
      <sheetName val="Project Budget Worksheet"/>
      <sheetName val="F1a-Pile"/>
      <sheetName val="Builtup Area"/>
      <sheetName val="INDIGINEOUS ITEMS "/>
      <sheetName val="fco"/>
      <sheetName val="Headings"/>
      <sheetName val="RCC,Ret. Wall"/>
      <sheetName val="BOQ T4B"/>
      <sheetName val="Summary"/>
      <sheetName val="노무비"/>
      <sheetName val="Formulas"/>
      <sheetName val="Input"/>
      <sheetName val="Main Sheet (MTD)"/>
      <sheetName val="Consl Daily Report"/>
      <sheetName val="Acc_10_5"/>
      <sheetName val="Preside"/>
      <sheetName val="balance sheet"/>
      <sheetName val="Sheet2"/>
      <sheetName val="van khuon"/>
      <sheetName val="Names"/>
      <sheetName val="Introduction"/>
      <sheetName val="IDC macro"/>
      <sheetName val="SALE"/>
      <sheetName val="Aladdin Macro1"/>
      <sheetName val="BalSht"/>
      <sheetName val="Acc_10.5"/>
      <sheetName val="Global Assm."/>
      <sheetName val="GBW"/>
      <sheetName val="Material "/>
      <sheetName val="Labour &amp; Plant"/>
      <sheetName val="Design"/>
      <sheetName val="BOQ"/>
      <sheetName val=" B3"/>
      <sheetName val=" B1"/>
      <sheetName val="Lead"/>
      <sheetName val="Main-Material"/>
      <sheetName val="Sheet1"/>
      <sheetName val="beam-reinft-IIInd floor"/>
      <sheetName val="CFForecast detail"/>
      <sheetName val="Site Dev BOQ"/>
      <sheetName val="Break up Sheet"/>
      <sheetName val="Vind-BtB"/>
      <sheetName val="Approved MTD Proj #'s"/>
      <sheetName val="MN T.B."/>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Portfolio Summary"/>
      <sheetName val="strand"/>
      <sheetName val="CABLE DATA"/>
      <sheetName val="1st flr"/>
      <sheetName val="final abstract"/>
      <sheetName val="Rate analysis"/>
      <sheetName val="q-details"/>
      <sheetName val="Rollup Summary"/>
      <sheetName val="Depreciation"/>
      <sheetName val="CapitalOutlay"/>
      <sheetName val="Assum"/>
      <sheetName val="Assumptions"/>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Occ"/>
      <sheetName val="Demand"/>
      <sheetName val="Ref"/>
      <sheetName val="02"/>
      <sheetName val="03"/>
      <sheetName val="04"/>
      <sheetName val="01"/>
      <sheetName val="Civil Boq"/>
      <sheetName val="QoQ In Lakhs"/>
      <sheetName val="Main workings"/>
      <sheetName val="02022005"/>
      <sheetName val="16022005"/>
      <sheetName val="05012005"/>
      <sheetName val="19012005"/>
      <sheetName val="02032005"/>
      <sheetName val="16032005"/>
      <sheetName val="30032005"/>
      <sheetName val="GENERAL2"/>
      <sheetName val="EBITDA"/>
      <sheetName val="Summary Excise"/>
      <sheetName val="BS"/>
      <sheetName val="Other BS Sch 5-9"/>
      <sheetName val="Excess Calc"/>
      <sheetName val="Grouping Master"/>
      <sheetName val="Current Bill MB ref"/>
      <sheetName val="Meas.-Hotel Part"/>
      <sheetName val="March Analysts"/>
      <sheetName val="Company"/>
      <sheetName val="compu"/>
      <sheetName val="P &amp; L"/>
      <sheetName val="PLAN_FEB97"/>
      <sheetName val="Fin Sum"/>
      <sheetName val="International"/>
      <sheetName val="Internet"/>
      <sheetName val="MIS - kINR"/>
      <sheetName val="Factor_Sheet"/>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van_khuon"/>
      <sheetName val="IDC_macro"/>
      <sheetName val="Aladdin_Macro15"/>
      <sheetName val="Acc_10_55"/>
      <sheetName val="Portfolio_Summary"/>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Recon"/>
      <sheetName val="F"/>
      <sheetName val="EXHIBIT&quot; T&quot;"/>
      <sheetName val="Turnover"/>
      <sheetName val="SCH-E-1"/>
      <sheetName val="BIPR"/>
      <sheetName val="BPCA"/>
      <sheetName val="BBRS"/>
      <sheetName val="KPM DT"/>
      <sheetName val="AOP13"/>
      <sheetName val="M-2 Adjusted"/>
      <sheetName val="Master Price List"/>
      <sheetName val="reference"/>
      <sheetName val="new_data"/>
      <sheetName val="earnmodl"/>
      <sheetName val="Dom Cell (IS)"/>
      <sheetName val="sept-plan"/>
      <sheetName val="classes"/>
      <sheetName val="IT Block"/>
      <sheetName val="Location CODE"/>
      <sheetName val="Location TYPE"/>
      <sheetName val="sub class"/>
      <sheetName val=" sub Loc "/>
      <sheetName val=" Acc. Sched."/>
      <sheetName val="LBO"/>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65">
          <cell r="A65" t="str">
            <v>(II)</v>
          </cell>
        </row>
      </sheetData>
      <sheetData sheetId="74">
        <row r="65">
          <cell r="A65" t="str">
            <v>(II)</v>
          </cell>
        </row>
      </sheetData>
      <sheetData sheetId="75">
        <row r="65">
          <cell r="A65" t="str">
            <v>(II)</v>
          </cell>
        </row>
      </sheetData>
      <sheetData sheetId="76">
        <row r="65">
          <cell r="A65" t="str">
            <v>(II)</v>
          </cell>
        </row>
      </sheetData>
      <sheetData sheetId="77">
        <row r="65">
          <cell r="A65" t="str">
            <v>(II)</v>
          </cell>
        </row>
      </sheetData>
      <sheetData sheetId="78">
        <row r="65">
          <cell r="A65" t="str">
            <v>(II)</v>
          </cell>
        </row>
      </sheetData>
      <sheetData sheetId="79">
        <row r="65">
          <cell r="A65" t="str">
            <v>(II)</v>
          </cell>
        </row>
      </sheetData>
      <sheetData sheetId="80">
        <row r="65">
          <cell r="A65" t="str">
            <v>(II)</v>
          </cell>
        </row>
      </sheetData>
      <sheetData sheetId="81">
        <row r="65">
          <cell r="A65" t="str">
            <v>(II)</v>
          </cell>
        </row>
      </sheetData>
      <sheetData sheetId="82">
        <row r="65">
          <cell r="A65" t="str">
            <v>(II)</v>
          </cell>
        </row>
      </sheetData>
      <sheetData sheetId="83">
        <row r="65">
          <cell r="A65" t="str">
            <v>(II)</v>
          </cell>
        </row>
      </sheetData>
      <sheetData sheetId="84">
        <row r="65">
          <cell r="A65" t="str">
            <v>(II)</v>
          </cell>
        </row>
      </sheetData>
      <sheetData sheetId="85">
        <row r="65">
          <cell r="A65" t="str">
            <v>(II)</v>
          </cell>
        </row>
      </sheetData>
      <sheetData sheetId="86">
        <row r="65">
          <cell r="A65" t="str">
            <v>(II)</v>
          </cell>
        </row>
      </sheetData>
      <sheetData sheetId="87">
        <row r="65">
          <cell r="A65" t="str">
            <v>(II)</v>
          </cell>
        </row>
      </sheetData>
      <sheetData sheetId="88">
        <row r="65">
          <cell r="A65" t="str">
            <v>(II)</v>
          </cell>
        </row>
      </sheetData>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ow r="65">
          <cell r="A65" t="str">
            <v>(II)</v>
          </cell>
        </row>
      </sheetData>
      <sheetData sheetId="264"/>
      <sheetData sheetId="265"/>
      <sheetData sheetId="266"/>
      <sheetData sheetId="267"/>
      <sheetData sheetId="268"/>
      <sheetData sheetId="269"/>
      <sheetData sheetId="270"/>
      <sheetData sheetId="271"/>
      <sheetData sheetId="272">
        <row r="65">
          <cell r="A65" t="str">
            <v>(II)</v>
          </cell>
        </row>
      </sheetData>
      <sheetData sheetId="273"/>
      <sheetData sheetId="274"/>
      <sheetData sheetId="275"/>
      <sheetData sheetId="276"/>
      <sheetData sheetId="277"/>
      <sheetData sheetId="278"/>
      <sheetData sheetId="279"/>
      <sheetData sheetId="280">
        <row r="65">
          <cell r="A65" t="str">
            <v>(II)</v>
          </cell>
        </row>
      </sheetData>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Segment"/>
      <sheetName val="Qtly"/>
      <sheetName val="Production"/>
      <sheetName val="Questionnaire"/>
      <sheetName val="Distribution"/>
      <sheetName val="Company"/>
      <sheetName val="new dcf"/>
      <sheetName val="AG-Quest"/>
      <sheetName val="Tables"/>
      <sheetName val="P&amp;L"/>
      <sheetName val="BS"/>
      <sheetName val="Modelware"/>
      <sheetName val="Report data"/>
      <sheetName val="Regulated returns"/>
      <sheetName val="mwareTaxoPres"/>
      <sheetName val="mwareValPrintout"/>
      <sheetName val="mwarePreview"/>
      <sheetName val="MS last page"/>
      <sheetName val="EVA calc"/>
      <sheetName val="mwareDates"/>
      <sheetName val="mwareSettings"/>
      <sheetName val="Sheet3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Daily_input"/>
      <sheetName val="Daily_report"/>
      <sheetName val="Inputs &amp; Assump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nversion_cost_quarterly"/>
      <sheetName val="margin_sum_annual"/>
      <sheetName val="margin_perc_annual"/>
      <sheetName val="price_sum_annual"/>
      <sheetName val="margin_sum_quarterly"/>
      <sheetName val="margin_perc_quarterly"/>
      <sheetName val="price_sum_quarterly"/>
      <sheetName val="MACRO.XLM"/>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NO29710"/>
    </sheetNames>
    <definedNames>
      <definedName name="gotomenu"/>
    </definedNames>
    <sheetDataSet>
      <sheetData sheetId="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000000"/>
      <sheetName val="SAP GSWE"/>
      <sheetName val="ICGSIP"/>
      <sheetName val="GSIP"/>
      <sheetName val="Rates"/>
      <sheetName val="Criteria"/>
      <sheetName val="Summary"/>
      <sheetName val="TB"/>
      <sheetName val="Journal"/>
      <sheetName val="Sheet1"/>
      <sheetName val="SAF"/>
      <sheetName val="Computer"/>
      <sheetName val="Land"/>
      <sheetName val="Add"/>
      <sheetName val="Dec02"/>
      <sheetName val="Opg Stk"/>
      <sheetName val="Nov02"/>
      <sheetName val="Project"/>
      <sheetName val="Grade - Grade Code list"/>
      <sheetName val="Detail"/>
    </sheetNames>
    <sheetDataSet>
      <sheetData sheetId="0" refreshError="1"/>
      <sheetData sheetId="1" refreshError="1"/>
      <sheetData sheetId="2" refreshError="1"/>
      <sheetData sheetId="3" refreshError="1">
        <row r="5">
          <cell r="B5" t="str">
            <v>Account</v>
          </cell>
          <cell r="C5" t="str">
            <v>Reference</v>
          </cell>
          <cell r="E5" t="str">
            <v>Period</v>
          </cell>
          <cell r="F5" t="str">
            <v>Description</v>
          </cell>
          <cell r="G5" t="str">
            <v>Cost B/F</v>
          </cell>
          <cell r="H5" t="str">
            <v>Additions</v>
          </cell>
          <cell r="I5" t="str">
            <v>Cost C/F</v>
          </cell>
          <cell r="J5" t="str">
            <v>Dep. B/F</v>
          </cell>
          <cell r="K5" t="str">
            <v>Dep YTD</v>
          </cell>
          <cell r="L5" t="str">
            <v>Month</v>
          </cell>
          <cell r="M5" t="str">
            <v>Dep. C/F</v>
          </cell>
          <cell r="N5" t="str">
            <v>NBV</v>
          </cell>
          <cell r="O5" t="str">
            <v>Rate</v>
          </cell>
          <cell r="P5" t="str">
            <v>Reclass</v>
          </cell>
          <cell r="Q5" t="str">
            <v>Transfer</v>
          </cell>
          <cell r="R5" t="str">
            <v>Reversed</v>
          </cell>
          <cell r="S5" t="str">
            <v>Dep</v>
          </cell>
          <cell r="T5" t="str">
            <v>Cost D</v>
          </cell>
          <cell r="U5" t="str">
            <v>Dep D</v>
          </cell>
          <cell r="V5" t="str">
            <v>Fully Dep</v>
          </cell>
        </row>
        <row r="7">
          <cell r="B7">
            <v>9007000</v>
          </cell>
          <cell r="C7" t="str">
            <v>IPFA~9101</v>
          </cell>
          <cell r="F7" t="str">
            <v>Land at Cost - Freehold</v>
          </cell>
          <cell r="G7">
            <v>25552496</v>
          </cell>
          <cell r="H7">
            <v>0</v>
          </cell>
          <cell r="I7">
            <v>25552496</v>
          </cell>
          <cell r="J7">
            <v>0</v>
          </cell>
          <cell r="K7">
            <v>0</v>
          </cell>
          <cell r="L7">
            <v>0</v>
          </cell>
          <cell r="M7">
            <v>0</v>
          </cell>
          <cell r="N7">
            <v>25552496</v>
          </cell>
          <cell r="O7">
            <v>0</v>
          </cell>
          <cell r="P7">
            <v>0</v>
          </cell>
          <cell r="Q7">
            <v>0</v>
          </cell>
          <cell r="R7">
            <v>0</v>
          </cell>
          <cell r="S7">
            <v>0</v>
          </cell>
          <cell r="T7">
            <v>0</v>
          </cell>
          <cell r="U7">
            <v>0</v>
          </cell>
          <cell r="V7">
            <v>0</v>
          </cell>
        </row>
        <row r="8">
          <cell r="B8">
            <v>9007041</v>
          </cell>
          <cell r="C8" t="str">
            <v>IPFA~9101</v>
          </cell>
          <cell r="F8" t="str">
            <v>Stock Prep Building</v>
          </cell>
          <cell r="G8">
            <v>11951898.310000001</v>
          </cell>
          <cell r="H8">
            <v>0</v>
          </cell>
          <cell r="I8">
            <v>11951898.310000001</v>
          </cell>
          <cell r="J8">
            <v>-2914661.4503958337</v>
          </cell>
          <cell r="K8">
            <v>-74699.3644375</v>
          </cell>
          <cell r="L8">
            <v>-24899.788145833332</v>
          </cell>
          <cell r="M8">
            <v>-2989360.8148333337</v>
          </cell>
          <cell r="N8">
            <v>8962537.4951666668</v>
          </cell>
          <cell r="O8">
            <v>2.5000000000000001E-2</v>
          </cell>
          <cell r="P8">
            <v>0</v>
          </cell>
          <cell r="Q8">
            <v>0</v>
          </cell>
          <cell r="R8">
            <v>0</v>
          </cell>
          <cell r="S8">
            <v>0</v>
          </cell>
          <cell r="T8">
            <v>0</v>
          </cell>
          <cell r="U8">
            <v>0</v>
          </cell>
          <cell r="V8">
            <v>0</v>
          </cell>
        </row>
        <row r="9">
          <cell r="B9">
            <v>9007042</v>
          </cell>
          <cell r="C9" t="str">
            <v>IPFA~9101</v>
          </cell>
          <cell r="F9" t="str">
            <v>Paper Machine Building</v>
          </cell>
          <cell r="G9">
            <v>18579743.359999996</v>
          </cell>
          <cell r="H9">
            <v>0</v>
          </cell>
          <cell r="I9">
            <v>18579743.359999996</v>
          </cell>
          <cell r="J9">
            <v>-3959071.3157291659</v>
          </cell>
          <cell r="K9">
            <v>-116123.39599999998</v>
          </cell>
          <cell r="L9">
            <v>-38707.798666666669</v>
          </cell>
          <cell r="M9">
            <v>-4075194.7117291661</v>
          </cell>
          <cell r="N9">
            <v>14504548.648270831</v>
          </cell>
          <cell r="O9">
            <v>2.5000000000000001E-2</v>
          </cell>
          <cell r="P9">
            <v>0</v>
          </cell>
          <cell r="Q9">
            <v>0</v>
          </cell>
          <cell r="R9">
            <v>0</v>
          </cell>
          <cell r="S9">
            <v>0</v>
          </cell>
          <cell r="T9">
            <v>0</v>
          </cell>
          <cell r="U9">
            <v>0</v>
          </cell>
          <cell r="V9">
            <v>0</v>
          </cell>
        </row>
        <row r="10">
          <cell r="B10">
            <v>9007043</v>
          </cell>
          <cell r="C10" t="str">
            <v>IPFA~9101</v>
          </cell>
          <cell r="F10" t="str">
            <v>Raw Material Warehouse</v>
          </cell>
          <cell r="G10">
            <v>5438917.3200000003</v>
          </cell>
          <cell r="H10">
            <v>0</v>
          </cell>
          <cell r="I10">
            <v>5438917.3200000003</v>
          </cell>
          <cell r="J10">
            <v>-1328310.3723333334</v>
          </cell>
          <cell r="K10">
            <v>-33993.23324999999</v>
          </cell>
          <cell r="L10">
            <v>-11331.077750000002</v>
          </cell>
          <cell r="M10">
            <v>-1362303.6055833334</v>
          </cell>
          <cell r="N10">
            <v>4076613.7144166669</v>
          </cell>
          <cell r="O10">
            <v>2.5000000000000001E-2</v>
          </cell>
          <cell r="P10">
            <v>0</v>
          </cell>
          <cell r="Q10">
            <v>0</v>
          </cell>
          <cell r="R10">
            <v>0</v>
          </cell>
          <cell r="S10">
            <v>0</v>
          </cell>
          <cell r="T10">
            <v>0</v>
          </cell>
          <cell r="U10">
            <v>0</v>
          </cell>
          <cell r="V10">
            <v>0</v>
          </cell>
        </row>
        <row r="11">
          <cell r="B11">
            <v>9007044</v>
          </cell>
          <cell r="C11" t="str">
            <v>IPFA~9101</v>
          </cell>
          <cell r="F11" t="str">
            <v>Finished Goods Warehouse</v>
          </cell>
          <cell r="G11">
            <v>8460870.2599999998</v>
          </cell>
          <cell r="H11">
            <v>0</v>
          </cell>
          <cell r="I11">
            <v>8460870.2599999998</v>
          </cell>
          <cell r="J11">
            <v>-2024082.5363541672</v>
          </cell>
          <cell r="K11">
            <v>-52880.439125000004</v>
          </cell>
          <cell r="L11">
            <v>-17626.813041666668</v>
          </cell>
          <cell r="M11">
            <v>-2076962.9754791672</v>
          </cell>
          <cell r="N11">
            <v>6383907.2845208328</v>
          </cell>
          <cell r="O11">
            <v>2.5000000000000001E-2</v>
          </cell>
          <cell r="P11">
            <v>0</v>
          </cell>
          <cell r="Q11">
            <v>0</v>
          </cell>
          <cell r="R11">
            <v>0</v>
          </cell>
          <cell r="S11">
            <v>0</v>
          </cell>
          <cell r="T11">
            <v>0</v>
          </cell>
          <cell r="U11">
            <v>0</v>
          </cell>
          <cell r="V11">
            <v>0</v>
          </cell>
        </row>
        <row r="12">
          <cell r="B12">
            <v>9007050</v>
          </cell>
          <cell r="C12" t="str">
            <v>IPFA~9101</v>
          </cell>
          <cell r="F12" t="str">
            <v>Office Building At Cost</v>
          </cell>
          <cell r="G12">
            <v>1557646.84</v>
          </cell>
          <cell r="H12">
            <v>0</v>
          </cell>
          <cell r="I12">
            <v>1557646.84</v>
          </cell>
          <cell r="J12">
            <v>-379127.57966666663</v>
          </cell>
          <cell r="K12">
            <v>-9735.2927500000023</v>
          </cell>
          <cell r="L12">
            <v>-3245.0975833333337</v>
          </cell>
          <cell r="M12">
            <v>-388862.87241666665</v>
          </cell>
          <cell r="N12">
            <v>1168783.9675833334</v>
          </cell>
          <cell r="O12">
            <v>2.5000000000000001E-2</v>
          </cell>
          <cell r="P12">
            <v>0</v>
          </cell>
          <cell r="Q12">
            <v>0</v>
          </cell>
          <cell r="R12">
            <v>0</v>
          </cell>
          <cell r="S12">
            <v>0</v>
          </cell>
          <cell r="T12">
            <v>0</v>
          </cell>
          <cell r="U12">
            <v>0</v>
          </cell>
          <cell r="V12">
            <v>0</v>
          </cell>
        </row>
        <row r="13">
          <cell r="B13">
            <v>9007104</v>
          </cell>
          <cell r="C13" t="str">
            <v>IPFA~9101</v>
          </cell>
          <cell r="F13" t="str">
            <v>Weighbridge</v>
          </cell>
          <cell r="G13">
            <v>439681.38</v>
          </cell>
          <cell r="H13">
            <v>0</v>
          </cell>
          <cell r="I13">
            <v>439681.38</v>
          </cell>
          <cell r="J13">
            <v>-176768.38299999997</v>
          </cell>
          <cell r="K13">
            <v>-21984.069</v>
          </cell>
          <cell r="L13">
            <v>-7328.023000000001</v>
          </cell>
          <cell r="M13">
            <v>-198752.45199999996</v>
          </cell>
          <cell r="N13">
            <v>240928.92800000004</v>
          </cell>
          <cell r="O13">
            <v>0.2</v>
          </cell>
          <cell r="P13">
            <v>0</v>
          </cell>
          <cell r="Q13">
            <v>0</v>
          </cell>
          <cell r="R13">
            <v>0</v>
          </cell>
          <cell r="S13">
            <v>0</v>
          </cell>
          <cell r="T13">
            <v>0</v>
          </cell>
          <cell r="U13">
            <v>0</v>
          </cell>
          <cell r="V13">
            <v>0</v>
          </cell>
        </row>
        <row r="14">
          <cell r="B14">
            <v>9007105</v>
          </cell>
          <cell r="C14" t="str">
            <v>IPFA~9101</v>
          </cell>
          <cell r="F14" t="str">
            <v>Fencing</v>
          </cell>
          <cell r="G14">
            <v>87851</v>
          </cell>
          <cell r="H14">
            <v>0</v>
          </cell>
          <cell r="I14">
            <v>87851</v>
          </cell>
          <cell r="J14">
            <v>-36396.991666666669</v>
          </cell>
          <cell r="K14">
            <v>-1098.1375</v>
          </cell>
          <cell r="L14">
            <v>-366.04583333333335</v>
          </cell>
          <cell r="M14">
            <v>-37495.129166666666</v>
          </cell>
          <cell r="N14">
            <v>50355.870833333334</v>
          </cell>
          <cell r="O14">
            <v>0.05</v>
          </cell>
          <cell r="P14">
            <v>0</v>
          </cell>
          <cell r="Q14">
            <v>0</v>
          </cell>
          <cell r="R14">
            <v>0</v>
          </cell>
          <cell r="S14">
            <v>0</v>
          </cell>
          <cell r="T14">
            <v>0</v>
          </cell>
          <cell r="U14">
            <v>0</v>
          </cell>
          <cell r="V14">
            <v>0</v>
          </cell>
        </row>
        <row r="15">
          <cell r="B15">
            <v>9007106</v>
          </cell>
          <cell r="C15" t="str">
            <v>IPFA~9101</v>
          </cell>
          <cell r="F15" t="str">
            <v>ASRS Building</v>
          </cell>
          <cell r="G15">
            <v>44277042.831999995</v>
          </cell>
          <cell r="H15">
            <v>0</v>
          </cell>
          <cell r="I15">
            <v>44277042.831999995</v>
          </cell>
          <cell r="J15">
            <v>-821179.13332916657</v>
          </cell>
          <cell r="K15">
            <v>-276731.51770000003</v>
          </cell>
          <cell r="L15">
            <v>-92243.839233333318</v>
          </cell>
          <cell r="M15">
            <v>-1097910.6510291665</v>
          </cell>
          <cell r="N15">
            <v>43179132.180970825</v>
          </cell>
          <cell r="O15">
            <v>2.5000000000000001E-2</v>
          </cell>
          <cell r="P15">
            <v>0</v>
          </cell>
          <cell r="Q15">
            <v>0</v>
          </cell>
          <cell r="R15">
            <v>0</v>
          </cell>
          <cell r="S15">
            <v>0</v>
          </cell>
          <cell r="T15">
            <v>0</v>
          </cell>
          <cell r="U15">
            <v>0</v>
          </cell>
          <cell r="V15">
            <v>0</v>
          </cell>
        </row>
        <row r="16">
          <cell r="B16">
            <v>9007107</v>
          </cell>
          <cell r="C16" t="str">
            <v>IPFA~9101</v>
          </cell>
          <cell r="F16" t="str">
            <v>ASRS Equipment</v>
          </cell>
          <cell r="G16">
            <v>14474181.667999994</v>
          </cell>
          <cell r="H16">
            <v>0</v>
          </cell>
          <cell r="I16">
            <v>14474181.667999994</v>
          </cell>
          <cell r="J16">
            <v>-2163015.5413666666</v>
          </cell>
          <cell r="K16">
            <v>-723709.08339999989</v>
          </cell>
          <cell r="L16">
            <v>-241236.36113333327</v>
          </cell>
          <cell r="M16">
            <v>-2886724.6247666664</v>
          </cell>
          <cell r="N16">
            <v>11587457.043233328</v>
          </cell>
          <cell r="O16">
            <v>0.2</v>
          </cell>
          <cell r="P16">
            <v>0</v>
          </cell>
          <cell r="Q16">
            <v>0</v>
          </cell>
          <cell r="R16">
            <v>0</v>
          </cell>
          <cell r="S16">
            <v>0</v>
          </cell>
          <cell r="T16">
            <v>0</v>
          </cell>
          <cell r="U16">
            <v>0</v>
          </cell>
          <cell r="V16">
            <v>0</v>
          </cell>
        </row>
        <row r="17">
          <cell r="B17">
            <v>9007109</v>
          </cell>
          <cell r="C17" t="str">
            <v>IPFA~9101</v>
          </cell>
          <cell r="F17" t="str">
            <v>Plant &amp; Machinery - Roll Grinder</v>
          </cell>
          <cell r="G17">
            <v>8318579.1300000018</v>
          </cell>
          <cell r="H17">
            <v>0</v>
          </cell>
          <cell r="I17">
            <v>8318579.1300000018</v>
          </cell>
          <cell r="J17">
            <v>-1962555.2367083335</v>
          </cell>
          <cell r="K17">
            <v>-103982.23912500002</v>
          </cell>
          <cell r="L17">
            <v>-34660.746375000002</v>
          </cell>
          <cell r="M17">
            <v>-2066537.4758333336</v>
          </cell>
          <cell r="N17">
            <v>6252041.6541666687</v>
          </cell>
          <cell r="O17">
            <v>0.05</v>
          </cell>
          <cell r="P17">
            <v>0</v>
          </cell>
          <cell r="Q17">
            <v>0</v>
          </cell>
          <cell r="R17">
            <v>0</v>
          </cell>
          <cell r="S17">
            <v>0</v>
          </cell>
          <cell r="T17">
            <v>0</v>
          </cell>
          <cell r="U17">
            <v>0</v>
          </cell>
          <cell r="V17">
            <v>0</v>
          </cell>
        </row>
        <row r="18">
          <cell r="B18">
            <v>9007110</v>
          </cell>
          <cell r="C18" t="str">
            <v>IPFA~9101</v>
          </cell>
          <cell r="F18" t="str">
            <v>Plant &amp; Machinery At Cost</v>
          </cell>
          <cell r="G18">
            <v>8176746.7400000002</v>
          </cell>
          <cell r="H18">
            <v>0</v>
          </cell>
          <cell r="I18">
            <v>8176746.7400000002</v>
          </cell>
          <cell r="J18">
            <v>-6142965.5776666719</v>
          </cell>
          <cell r="K18">
            <v>-201412.48816666665</v>
          </cell>
          <cell r="L18">
            <v>-66343.740166666656</v>
          </cell>
          <cell r="M18">
            <v>-6344378.0658333385</v>
          </cell>
          <cell r="N18">
            <v>1832368.6741666617</v>
          </cell>
          <cell r="O18">
            <v>0.2</v>
          </cell>
          <cell r="P18">
            <v>0</v>
          </cell>
          <cell r="Q18">
            <v>0</v>
          </cell>
          <cell r="R18">
            <v>0</v>
          </cell>
          <cell r="S18">
            <v>0</v>
          </cell>
          <cell r="T18">
            <v>0</v>
          </cell>
          <cell r="U18">
            <v>0</v>
          </cell>
          <cell r="V18">
            <v>4196122.3299999991</v>
          </cell>
        </row>
        <row r="19">
          <cell r="B19">
            <v>9007111</v>
          </cell>
          <cell r="C19" t="str">
            <v>IPFA~9101</v>
          </cell>
          <cell r="F19" t="str">
            <v>Plant &amp; Machinery - Workshop</v>
          </cell>
          <cell r="G19">
            <v>124879.20000000001</v>
          </cell>
          <cell r="H19">
            <v>0</v>
          </cell>
          <cell r="I19">
            <v>124879.20000000001</v>
          </cell>
          <cell r="J19">
            <v>-124870.21999999997</v>
          </cell>
          <cell r="K19">
            <v>0</v>
          </cell>
          <cell r="L19">
            <v>0</v>
          </cell>
          <cell r="M19">
            <v>-124870.21999999997</v>
          </cell>
          <cell r="N19">
            <v>8.9800000000395812</v>
          </cell>
          <cell r="O19">
            <v>0.2</v>
          </cell>
          <cell r="P19">
            <v>0</v>
          </cell>
          <cell r="Q19">
            <v>0</v>
          </cell>
          <cell r="R19">
            <v>0</v>
          </cell>
          <cell r="S19">
            <v>0</v>
          </cell>
          <cell r="T19">
            <v>0</v>
          </cell>
          <cell r="U19">
            <v>0</v>
          </cell>
          <cell r="V19">
            <v>124879.20000000001</v>
          </cell>
        </row>
        <row r="20">
          <cell r="B20">
            <v>9007112</v>
          </cell>
          <cell r="C20" t="str">
            <v>IPFA~9101</v>
          </cell>
          <cell r="F20" t="str">
            <v>Bleaching Plant Project</v>
          </cell>
          <cell r="G20">
            <v>17077894.529999997</v>
          </cell>
          <cell r="H20">
            <v>0</v>
          </cell>
          <cell r="I20">
            <v>17077894.529999997</v>
          </cell>
          <cell r="J20">
            <v>-1688308.6662083326</v>
          </cell>
          <cell r="K20">
            <v>-213473.68162499991</v>
          </cell>
          <cell r="L20">
            <v>-71157.893874999951</v>
          </cell>
          <cell r="M20">
            <v>-1901782.3478333326</v>
          </cell>
          <cell r="N20">
            <v>15176112.182166666</v>
          </cell>
          <cell r="O20">
            <v>0.05</v>
          </cell>
          <cell r="P20">
            <v>0</v>
          </cell>
          <cell r="Q20">
            <v>0</v>
          </cell>
          <cell r="R20">
            <v>0</v>
          </cell>
          <cell r="S20">
            <v>0</v>
          </cell>
          <cell r="T20">
            <v>0</v>
          </cell>
          <cell r="U20">
            <v>0</v>
          </cell>
          <cell r="V20">
            <v>0</v>
          </cell>
        </row>
        <row r="21">
          <cell r="B21">
            <v>9007121</v>
          </cell>
          <cell r="C21" t="str">
            <v>IPFA~9101</v>
          </cell>
          <cell r="F21" t="str">
            <v>Stock Prep Machinery</v>
          </cell>
          <cell r="G21">
            <v>101120246.72999999</v>
          </cell>
          <cell r="H21">
            <v>0</v>
          </cell>
          <cell r="I21">
            <v>101120246.72999999</v>
          </cell>
          <cell r="J21">
            <v>-48942752.866208337</v>
          </cell>
          <cell r="K21">
            <v>-1264003.0841249998</v>
          </cell>
          <cell r="L21">
            <v>-421334.36137499998</v>
          </cell>
          <cell r="M21">
            <v>-50206755.950333335</v>
          </cell>
          <cell r="N21">
            <v>50913490.779666655</v>
          </cell>
          <cell r="O21">
            <v>0.05</v>
          </cell>
          <cell r="P21">
            <v>0</v>
          </cell>
          <cell r="Q21">
            <v>0</v>
          </cell>
          <cell r="R21">
            <v>0</v>
          </cell>
          <cell r="S21">
            <v>0</v>
          </cell>
          <cell r="T21">
            <v>0</v>
          </cell>
          <cell r="U21">
            <v>0</v>
          </cell>
          <cell r="V21">
            <v>0</v>
          </cell>
        </row>
        <row r="22">
          <cell r="B22">
            <v>9007122</v>
          </cell>
          <cell r="C22" t="str">
            <v>IPFA~9101</v>
          </cell>
          <cell r="F22" t="str">
            <v>Paper Machine Machinery</v>
          </cell>
          <cell r="G22">
            <v>163774428.38999999</v>
          </cell>
          <cell r="H22">
            <v>0</v>
          </cell>
          <cell r="I22">
            <v>163774428.38999999</v>
          </cell>
          <cell r="J22">
            <v>-73570991.51941666</v>
          </cell>
          <cell r="K22">
            <v>-2047180.3548750007</v>
          </cell>
          <cell r="L22">
            <v>-682393.4516250001</v>
          </cell>
          <cell r="M22">
            <v>-75618171.874291658</v>
          </cell>
          <cell r="N22">
            <v>88156256.515708327</v>
          </cell>
          <cell r="O22">
            <v>0.05</v>
          </cell>
          <cell r="P22">
            <v>0</v>
          </cell>
          <cell r="Q22">
            <v>0</v>
          </cell>
          <cell r="R22">
            <v>0</v>
          </cell>
          <cell r="S22">
            <v>0</v>
          </cell>
          <cell r="T22">
            <v>0</v>
          </cell>
          <cell r="U22">
            <v>0</v>
          </cell>
          <cell r="V22">
            <v>0</v>
          </cell>
        </row>
        <row r="23">
          <cell r="B23">
            <v>9007123</v>
          </cell>
          <cell r="C23" t="str">
            <v>IPFA~9101</v>
          </cell>
          <cell r="F23" t="str">
            <v>Slitter Rewinder</v>
          </cell>
          <cell r="G23">
            <v>624739.32999999996</v>
          </cell>
          <cell r="H23">
            <v>0</v>
          </cell>
          <cell r="I23">
            <v>624739.32999999996</v>
          </cell>
          <cell r="J23">
            <v>-550446.24566666689</v>
          </cell>
          <cell r="K23">
            <v>-17574.966499999999</v>
          </cell>
          <cell r="L23">
            <v>-5858.3221666666677</v>
          </cell>
          <cell r="M23">
            <v>-568021.21216666687</v>
          </cell>
          <cell r="N23">
            <v>56718.11783333309</v>
          </cell>
          <cell r="O23">
            <v>0.2</v>
          </cell>
          <cell r="P23">
            <v>0</v>
          </cell>
          <cell r="Q23">
            <v>0</v>
          </cell>
          <cell r="R23">
            <v>0</v>
          </cell>
          <cell r="S23">
            <v>0</v>
          </cell>
          <cell r="T23">
            <v>0</v>
          </cell>
          <cell r="U23">
            <v>0</v>
          </cell>
          <cell r="V23">
            <v>273240</v>
          </cell>
        </row>
        <row r="24">
          <cell r="B24">
            <v>9007130</v>
          </cell>
          <cell r="C24" t="str">
            <v>IPFA~9101</v>
          </cell>
          <cell r="F24" t="str">
            <v>Motor Vehicles At Cost</v>
          </cell>
          <cell r="G24">
            <v>1314407.2100000002</v>
          </cell>
          <cell r="H24">
            <v>0</v>
          </cell>
          <cell r="I24">
            <v>1314407.2100000002</v>
          </cell>
          <cell r="J24">
            <v>-770380.02816666651</v>
          </cell>
          <cell r="K24">
            <v>-56280.764500000005</v>
          </cell>
          <cell r="L24">
            <v>-18760.25483333334</v>
          </cell>
          <cell r="M24">
            <v>-826660.79266666656</v>
          </cell>
          <cell r="N24">
            <v>487746.41733333364</v>
          </cell>
          <cell r="O24">
            <v>0.2</v>
          </cell>
          <cell r="P24">
            <v>0</v>
          </cell>
          <cell r="Q24">
            <v>0</v>
          </cell>
          <cell r="R24">
            <v>0</v>
          </cell>
          <cell r="S24">
            <v>0</v>
          </cell>
          <cell r="T24">
            <v>0</v>
          </cell>
          <cell r="U24">
            <v>0</v>
          </cell>
          <cell r="V24">
            <v>188791.91999999998</v>
          </cell>
        </row>
        <row r="25">
          <cell r="B25">
            <v>9007140</v>
          </cell>
          <cell r="C25" t="str">
            <v>IPFA~9101</v>
          </cell>
          <cell r="F25" t="str">
            <v>Office Equipment At Cost</v>
          </cell>
          <cell r="G25">
            <v>667717.68000000017</v>
          </cell>
          <cell r="H25">
            <v>0</v>
          </cell>
          <cell r="I25">
            <v>667717.68000000017</v>
          </cell>
          <cell r="J25">
            <v>-576827.52016666695</v>
          </cell>
          <cell r="K25">
            <v>-8323.5041666666675</v>
          </cell>
          <cell r="L25">
            <v>-2684.4458333333341</v>
          </cell>
          <cell r="M25">
            <v>-585151.0243333336</v>
          </cell>
          <cell r="N25">
            <v>82566.655666666571</v>
          </cell>
          <cell r="O25">
            <v>0.2</v>
          </cell>
          <cell r="P25">
            <v>0</v>
          </cell>
          <cell r="Q25">
            <v>0</v>
          </cell>
          <cell r="R25">
            <v>0</v>
          </cell>
          <cell r="S25">
            <v>0</v>
          </cell>
          <cell r="T25">
            <v>0</v>
          </cell>
          <cell r="U25">
            <v>0</v>
          </cell>
          <cell r="V25">
            <v>506650.93000000011</v>
          </cell>
        </row>
        <row r="26">
          <cell r="B26">
            <v>9007141</v>
          </cell>
          <cell r="C26" t="str">
            <v>IPFA~9101</v>
          </cell>
          <cell r="F26" t="str">
            <v>Fire Safety Equipment</v>
          </cell>
          <cell r="G26">
            <v>348788.1</v>
          </cell>
          <cell r="H26">
            <v>0</v>
          </cell>
          <cell r="I26">
            <v>348788.1</v>
          </cell>
          <cell r="J26">
            <v>-215331.87000000002</v>
          </cell>
          <cell r="K26">
            <v>-15603.675000000001</v>
          </cell>
          <cell r="L26">
            <v>-5201.2249999999995</v>
          </cell>
          <cell r="M26">
            <v>-230935.54500000001</v>
          </cell>
          <cell r="N26">
            <v>117852.55499999996</v>
          </cell>
          <cell r="O26">
            <v>0.2</v>
          </cell>
          <cell r="P26">
            <v>0</v>
          </cell>
          <cell r="Q26">
            <v>0</v>
          </cell>
          <cell r="R26">
            <v>0</v>
          </cell>
          <cell r="S26">
            <v>0</v>
          </cell>
          <cell r="T26">
            <v>0</v>
          </cell>
          <cell r="U26">
            <v>0</v>
          </cell>
          <cell r="V26">
            <v>36714.6</v>
          </cell>
        </row>
        <row r="27">
          <cell r="B27">
            <v>9007150</v>
          </cell>
          <cell r="C27" t="str">
            <v>IPFA~9101</v>
          </cell>
          <cell r="F27" t="str">
            <v>Utilities Tel Cable</v>
          </cell>
          <cell r="G27">
            <v>454291.6</v>
          </cell>
          <cell r="H27">
            <v>0</v>
          </cell>
          <cell r="I27">
            <v>454291.6</v>
          </cell>
          <cell r="J27">
            <v>-352806.66166666668</v>
          </cell>
          <cell r="K27">
            <v>-7820.6500000000005</v>
          </cell>
          <cell r="L27">
            <v>-2582.5500000000002</v>
          </cell>
          <cell r="M27">
            <v>-360627.3116666667</v>
          </cell>
          <cell r="N27">
            <v>93664.288333333272</v>
          </cell>
          <cell r="O27">
            <v>0.2</v>
          </cell>
          <cell r="P27">
            <v>0</v>
          </cell>
          <cell r="Q27">
            <v>0</v>
          </cell>
          <cell r="R27">
            <v>0</v>
          </cell>
          <cell r="S27">
            <v>0</v>
          </cell>
          <cell r="T27">
            <v>0</v>
          </cell>
          <cell r="U27">
            <v>0</v>
          </cell>
          <cell r="V27">
            <v>299338.59999999998</v>
          </cell>
        </row>
        <row r="28">
          <cell r="B28">
            <v>9007151</v>
          </cell>
          <cell r="C28" t="str">
            <v>IPFA~9101</v>
          </cell>
          <cell r="F28" t="str">
            <v>Hardstand &amp; Roadwork</v>
          </cell>
          <cell r="G28">
            <v>8323578.2300000004</v>
          </cell>
          <cell r="H28">
            <v>0</v>
          </cell>
          <cell r="I28">
            <v>8323578.2300000004</v>
          </cell>
          <cell r="J28">
            <v>-2684658.5714583336</v>
          </cell>
          <cell r="K28">
            <v>-104044.72787500001</v>
          </cell>
          <cell r="L28">
            <v>-34681.575958333327</v>
          </cell>
          <cell r="M28">
            <v>-2788703.2993333335</v>
          </cell>
          <cell r="N28">
            <v>5534874.9306666665</v>
          </cell>
          <cell r="O28">
            <v>0.05</v>
          </cell>
          <cell r="P28">
            <v>0</v>
          </cell>
          <cell r="Q28">
            <v>0</v>
          </cell>
          <cell r="R28">
            <v>0</v>
          </cell>
          <cell r="S28">
            <v>0</v>
          </cell>
          <cell r="T28">
            <v>0</v>
          </cell>
          <cell r="U28">
            <v>0</v>
          </cell>
          <cell r="V28">
            <v>0</v>
          </cell>
        </row>
        <row r="29">
          <cell r="B29">
            <v>9007152</v>
          </cell>
          <cell r="C29" t="str">
            <v>IPFA~9101</v>
          </cell>
          <cell r="F29" t="str">
            <v>Landscaping</v>
          </cell>
          <cell r="G29">
            <v>91053.41</v>
          </cell>
          <cell r="H29">
            <v>0</v>
          </cell>
          <cell r="I29">
            <v>91053.41</v>
          </cell>
          <cell r="J29">
            <v>-36041.974791666667</v>
          </cell>
          <cell r="K29">
            <v>-1138.167625</v>
          </cell>
          <cell r="L29">
            <v>-379.38920833333333</v>
          </cell>
          <cell r="M29">
            <v>-37180.142416666669</v>
          </cell>
          <cell r="N29">
            <v>53873.267583333334</v>
          </cell>
          <cell r="O29">
            <v>0.05</v>
          </cell>
          <cell r="P29">
            <v>0</v>
          </cell>
          <cell r="Q29">
            <v>0</v>
          </cell>
          <cell r="R29">
            <v>0</v>
          </cell>
          <cell r="S29">
            <v>0</v>
          </cell>
          <cell r="T29">
            <v>0</v>
          </cell>
          <cell r="U29">
            <v>0</v>
          </cell>
          <cell r="V29">
            <v>0</v>
          </cell>
        </row>
        <row r="30">
          <cell r="B30">
            <v>9007153</v>
          </cell>
          <cell r="C30" t="str">
            <v>IPFA~9101</v>
          </cell>
          <cell r="F30" t="str">
            <v>Pipe Rack &amp; Tunnel</v>
          </cell>
          <cell r="G30">
            <v>9468974.6699999999</v>
          </cell>
          <cell r="H30">
            <v>0</v>
          </cell>
          <cell r="I30">
            <v>9468974.6699999999</v>
          </cell>
          <cell r="J30">
            <v>-4672587.5828749994</v>
          </cell>
          <cell r="K30">
            <v>-118362.18337499999</v>
          </cell>
          <cell r="L30">
            <v>-39454.061125</v>
          </cell>
          <cell r="M30">
            <v>-4790949.7662499994</v>
          </cell>
          <cell r="N30">
            <v>4678024.9037500005</v>
          </cell>
          <cell r="O30">
            <v>0.05</v>
          </cell>
          <cell r="P30">
            <v>0</v>
          </cell>
          <cell r="Q30">
            <v>0</v>
          </cell>
          <cell r="R30">
            <v>0</v>
          </cell>
          <cell r="S30">
            <v>0</v>
          </cell>
          <cell r="T30">
            <v>0</v>
          </cell>
          <cell r="U30">
            <v>0</v>
          </cell>
          <cell r="V30">
            <v>0</v>
          </cell>
        </row>
        <row r="31">
          <cell r="B31">
            <v>9007154</v>
          </cell>
          <cell r="C31" t="str">
            <v>IPFA~9101</v>
          </cell>
          <cell r="F31" t="str">
            <v>Mechanical &amp; Electrical</v>
          </cell>
          <cell r="G31">
            <v>32020526.300000001</v>
          </cell>
          <cell r="H31">
            <v>0</v>
          </cell>
          <cell r="I31">
            <v>32020526.300000001</v>
          </cell>
          <cell r="J31">
            <v>-22078967.478625003</v>
          </cell>
          <cell r="K31">
            <v>-600384.86812500004</v>
          </cell>
          <cell r="L31">
            <v>-200128.28937499999</v>
          </cell>
          <cell r="M31">
            <v>-22679352.346750002</v>
          </cell>
          <cell r="N31">
            <v>9341173.9532499984</v>
          </cell>
          <cell r="O31">
            <v>7.4999999999999997E-2</v>
          </cell>
          <cell r="P31">
            <v>0</v>
          </cell>
          <cell r="Q31">
            <v>0</v>
          </cell>
          <cell r="R31">
            <v>0</v>
          </cell>
          <cell r="S31">
            <v>0</v>
          </cell>
          <cell r="T31">
            <v>0</v>
          </cell>
          <cell r="U31">
            <v>0</v>
          </cell>
          <cell r="V31">
            <v>0</v>
          </cell>
        </row>
        <row r="32">
          <cell r="B32">
            <v>9007155</v>
          </cell>
          <cell r="C32" t="str">
            <v>IPFA~9101</v>
          </cell>
          <cell r="F32" t="str">
            <v>Ancillary Equipment</v>
          </cell>
          <cell r="G32">
            <v>9460605.7899999991</v>
          </cell>
          <cell r="H32">
            <v>0</v>
          </cell>
          <cell r="I32">
            <v>9460605.7899999991</v>
          </cell>
          <cell r="J32">
            <v>-6969054.5964999981</v>
          </cell>
          <cell r="K32">
            <v>-177386.35856249998</v>
          </cell>
          <cell r="L32">
            <v>-59128.786187499994</v>
          </cell>
          <cell r="M32">
            <v>-7146440.9550624983</v>
          </cell>
          <cell r="N32">
            <v>2314164.8349375008</v>
          </cell>
          <cell r="O32">
            <v>7.4999999999999997E-2</v>
          </cell>
          <cell r="P32">
            <v>0</v>
          </cell>
          <cell r="Q32">
            <v>0</v>
          </cell>
          <cell r="R32">
            <v>0</v>
          </cell>
          <cell r="S32">
            <v>0</v>
          </cell>
          <cell r="T32">
            <v>0</v>
          </cell>
          <cell r="U32">
            <v>0</v>
          </cell>
          <cell r="V32">
            <v>0</v>
          </cell>
        </row>
        <row r="33">
          <cell r="B33">
            <v>9007156</v>
          </cell>
          <cell r="C33" t="str">
            <v>IPFA~9101</v>
          </cell>
          <cell r="F33" t="str">
            <v>Warehouse Equipment</v>
          </cell>
          <cell r="G33">
            <v>183503.1</v>
          </cell>
          <cell r="H33">
            <v>0</v>
          </cell>
          <cell r="I33">
            <v>183503.1</v>
          </cell>
          <cell r="J33">
            <v>-128640.09500000002</v>
          </cell>
          <cell r="K33">
            <v>-5553.1550000000007</v>
          </cell>
          <cell r="L33">
            <v>-1851.0516666666667</v>
          </cell>
          <cell r="M33">
            <v>-134193.25000000003</v>
          </cell>
          <cell r="N33">
            <v>49309.849999999977</v>
          </cell>
          <cell r="O33">
            <v>0.2</v>
          </cell>
          <cell r="P33">
            <v>0</v>
          </cell>
          <cell r="Q33">
            <v>0</v>
          </cell>
          <cell r="R33">
            <v>0</v>
          </cell>
          <cell r="S33">
            <v>0</v>
          </cell>
          <cell r="T33">
            <v>0</v>
          </cell>
          <cell r="U33">
            <v>0</v>
          </cell>
          <cell r="V33">
            <v>72440</v>
          </cell>
        </row>
        <row r="34">
          <cell r="B34">
            <v>9007157</v>
          </cell>
          <cell r="C34" t="str">
            <v>IPFA~9101</v>
          </cell>
          <cell r="F34" t="str">
            <v>Laboratory Equipment</v>
          </cell>
          <cell r="G34">
            <v>1827088.74</v>
          </cell>
          <cell r="H34">
            <v>0</v>
          </cell>
          <cell r="I34">
            <v>1827088.74</v>
          </cell>
          <cell r="J34">
            <v>-1269810.7344166667</v>
          </cell>
          <cell r="K34">
            <v>-40051.532083333324</v>
          </cell>
          <cell r="L34">
            <v>-9601.0530833333341</v>
          </cell>
          <cell r="M34">
            <v>-1309862.2664999999</v>
          </cell>
          <cell r="N34">
            <v>517226.47350000008</v>
          </cell>
          <cell r="O34">
            <v>0.1</v>
          </cell>
          <cell r="P34">
            <v>0</v>
          </cell>
          <cell r="Q34">
            <v>0</v>
          </cell>
          <cell r="R34">
            <v>0</v>
          </cell>
          <cell r="S34">
            <v>0</v>
          </cell>
          <cell r="T34">
            <v>0</v>
          </cell>
          <cell r="U34">
            <v>0</v>
          </cell>
          <cell r="V34">
            <v>0</v>
          </cell>
        </row>
        <row r="35">
          <cell r="B35">
            <v>9007158</v>
          </cell>
          <cell r="C35" t="str">
            <v>IPFA~9101</v>
          </cell>
          <cell r="F35" t="str">
            <v>DCS System</v>
          </cell>
          <cell r="G35">
            <v>11682829.539999999</v>
          </cell>
          <cell r="H35">
            <v>0</v>
          </cell>
          <cell r="I35">
            <v>11682829.539999999</v>
          </cell>
          <cell r="J35">
            <v>-8172941.1453124993</v>
          </cell>
          <cell r="K35">
            <v>-219053.05387499998</v>
          </cell>
          <cell r="L35">
            <v>-73017.684624999994</v>
          </cell>
          <cell r="M35">
            <v>-8391994.1991874985</v>
          </cell>
          <cell r="N35">
            <v>3290835.3408125006</v>
          </cell>
          <cell r="O35">
            <v>7.4999999999999997E-2</v>
          </cell>
          <cell r="P35">
            <v>0</v>
          </cell>
          <cell r="Q35">
            <v>0</v>
          </cell>
          <cell r="R35">
            <v>0</v>
          </cell>
          <cell r="S35">
            <v>0</v>
          </cell>
          <cell r="T35">
            <v>0</v>
          </cell>
          <cell r="U35">
            <v>0</v>
          </cell>
          <cell r="V35">
            <v>0</v>
          </cell>
        </row>
        <row r="36">
          <cell r="B36">
            <v>9007159</v>
          </cell>
          <cell r="C36" t="str">
            <v>IPFA~9101</v>
          </cell>
          <cell r="F36" t="str">
            <v>KIWIPLAN -Hardware</v>
          </cell>
          <cell r="G36">
            <v>0</v>
          </cell>
          <cell r="H36">
            <v>0</v>
          </cell>
          <cell r="I36">
            <v>0</v>
          </cell>
          <cell r="J36">
            <v>0</v>
          </cell>
          <cell r="K36">
            <v>0</v>
          </cell>
          <cell r="L36">
            <v>0</v>
          </cell>
          <cell r="M36">
            <v>0</v>
          </cell>
          <cell r="N36">
            <v>0</v>
          </cell>
          <cell r="O36">
            <v>7.4999999999999997E-2</v>
          </cell>
          <cell r="P36">
            <v>0</v>
          </cell>
          <cell r="Q36">
            <v>0</v>
          </cell>
          <cell r="R36">
            <v>0</v>
          </cell>
          <cell r="S36">
            <v>0</v>
          </cell>
          <cell r="T36">
            <v>0</v>
          </cell>
          <cell r="U36">
            <v>0</v>
          </cell>
          <cell r="V36">
            <v>0</v>
          </cell>
        </row>
        <row r="37">
          <cell r="B37">
            <v>9007160</v>
          </cell>
          <cell r="C37" t="str">
            <v>IPFA~9101</v>
          </cell>
          <cell r="F37" t="str">
            <v>Furniture &amp; Fittings</v>
          </cell>
          <cell r="G37">
            <v>1728442.4999999998</v>
          </cell>
          <cell r="H37">
            <v>0</v>
          </cell>
          <cell r="I37">
            <v>1728442.4999999998</v>
          </cell>
          <cell r="J37">
            <v>-1418540.9519999996</v>
          </cell>
          <cell r="K37">
            <v>-35577.130833333336</v>
          </cell>
          <cell r="L37">
            <v>-11652.086833333333</v>
          </cell>
          <cell r="M37">
            <v>-1454118.0828333329</v>
          </cell>
          <cell r="N37">
            <v>274324.41716666683</v>
          </cell>
          <cell r="O37">
            <v>0.2</v>
          </cell>
          <cell r="P37">
            <v>0</v>
          </cell>
          <cell r="Q37">
            <v>0</v>
          </cell>
          <cell r="R37">
            <v>0</v>
          </cell>
          <cell r="S37">
            <v>0</v>
          </cell>
          <cell r="T37">
            <v>0</v>
          </cell>
          <cell r="U37">
            <v>0</v>
          </cell>
          <cell r="V37">
            <v>1029317.29</v>
          </cell>
        </row>
        <row r="38">
          <cell r="B38">
            <v>9007171</v>
          </cell>
          <cell r="C38" t="str">
            <v>IPFA~9101</v>
          </cell>
          <cell r="F38" t="str">
            <v>Drainage</v>
          </cell>
          <cell r="G38">
            <v>548126.11</v>
          </cell>
          <cell r="H38">
            <v>0</v>
          </cell>
          <cell r="I38">
            <v>548126.11</v>
          </cell>
          <cell r="J38">
            <v>-163913.28050000002</v>
          </cell>
          <cell r="K38">
            <v>-6851.5763749999996</v>
          </cell>
          <cell r="L38">
            <v>-2283.858791666667</v>
          </cell>
          <cell r="M38">
            <v>-170764.85687500003</v>
          </cell>
          <cell r="N38">
            <v>377361.25312499993</v>
          </cell>
          <cell r="O38">
            <v>0.05</v>
          </cell>
          <cell r="P38">
            <v>0</v>
          </cell>
          <cell r="Q38">
            <v>0</v>
          </cell>
          <cell r="R38">
            <v>0</v>
          </cell>
          <cell r="S38">
            <v>0</v>
          </cell>
          <cell r="T38">
            <v>0</v>
          </cell>
          <cell r="U38">
            <v>0</v>
          </cell>
          <cell r="V38">
            <v>0</v>
          </cell>
        </row>
        <row r="39">
          <cell r="B39">
            <v>9007180</v>
          </cell>
          <cell r="C39" t="str">
            <v>IPFA~9101</v>
          </cell>
          <cell r="F39" t="str">
            <v>Computer &amp; Related Equipment</v>
          </cell>
          <cell r="G39">
            <v>2969030.7899999996</v>
          </cell>
          <cell r="H39">
            <v>0</v>
          </cell>
          <cell r="I39">
            <v>2969030.7899999996</v>
          </cell>
          <cell r="J39">
            <v>-2738081.7633333341</v>
          </cell>
          <cell r="K39">
            <v>-60108.409166666665</v>
          </cell>
          <cell r="L39">
            <v>-18877.622499999998</v>
          </cell>
          <cell r="M39">
            <v>-2798190.1725000008</v>
          </cell>
          <cell r="N39">
            <v>170840.61749999877</v>
          </cell>
          <cell r="O39">
            <v>0.5</v>
          </cell>
          <cell r="P39">
            <v>0</v>
          </cell>
          <cell r="Q39">
            <v>0</v>
          </cell>
          <cell r="R39">
            <v>0</v>
          </cell>
          <cell r="S39">
            <v>0</v>
          </cell>
          <cell r="T39">
            <v>0</v>
          </cell>
          <cell r="U39">
            <v>0</v>
          </cell>
          <cell r="V39">
            <v>2515967.8499999996</v>
          </cell>
        </row>
        <row r="40">
          <cell r="B40">
            <v>9007181</v>
          </cell>
          <cell r="C40" t="str">
            <v>IPFA~9101</v>
          </cell>
          <cell r="F40" t="str">
            <v>Maximise Customisation</v>
          </cell>
          <cell r="G40">
            <v>557707.94999999995</v>
          </cell>
          <cell r="H40">
            <v>0</v>
          </cell>
          <cell r="I40">
            <v>557707.94999999995</v>
          </cell>
          <cell r="J40">
            <v>-458546.38333333336</v>
          </cell>
          <cell r="K40">
            <v>-16451.099999999999</v>
          </cell>
          <cell r="L40">
            <v>-5483.7</v>
          </cell>
          <cell r="M40">
            <v>-474997.48333333334</v>
          </cell>
          <cell r="N40">
            <v>82710.466666666616</v>
          </cell>
          <cell r="O40">
            <v>0.2</v>
          </cell>
          <cell r="P40">
            <v>0</v>
          </cell>
          <cell r="Q40">
            <v>0</v>
          </cell>
          <cell r="R40">
            <v>0</v>
          </cell>
          <cell r="S40">
            <v>0</v>
          </cell>
          <cell r="T40">
            <v>0</v>
          </cell>
          <cell r="U40">
            <v>0</v>
          </cell>
          <cell r="V40">
            <v>228685.95</v>
          </cell>
        </row>
        <row r="41">
          <cell r="B41">
            <v>9007182</v>
          </cell>
          <cell r="C41" t="str">
            <v>IPFA~9101</v>
          </cell>
          <cell r="F41" t="str">
            <v>SAP - Hardware</v>
          </cell>
          <cell r="G41">
            <v>0</v>
          </cell>
          <cell r="H41">
            <v>0</v>
          </cell>
          <cell r="I41">
            <v>0</v>
          </cell>
          <cell r="J41">
            <v>0</v>
          </cell>
          <cell r="K41">
            <v>0</v>
          </cell>
          <cell r="L41">
            <v>0</v>
          </cell>
          <cell r="M41">
            <v>0</v>
          </cell>
          <cell r="N41">
            <v>0</v>
          </cell>
          <cell r="O41">
            <v>0.5</v>
          </cell>
          <cell r="P41">
            <v>0</v>
          </cell>
          <cell r="Q41">
            <v>0</v>
          </cell>
          <cell r="R41">
            <v>0</v>
          </cell>
          <cell r="S41">
            <v>0</v>
          </cell>
          <cell r="T41">
            <v>0</v>
          </cell>
          <cell r="U41">
            <v>0</v>
          </cell>
          <cell r="V41">
            <v>0</v>
          </cell>
        </row>
        <row r="42">
          <cell r="B42">
            <v>9007183</v>
          </cell>
          <cell r="C42" t="str">
            <v>IPFA~9101</v>
          </cell>
          <cell r="F42" t="str">
            <v>SAP - Software</v>
          </cell>
          <cell r="G42">
            <v>0</v>
          </cell>
          <cell r="H42">
            <v>0</v>
          </cell>
          <cell r="I42">
            <v>0</v>
          </cell>
          <cell r="J42">
            <v>0</v>
          </cell>
          <cell r="K42">
            <v>0</v>
          </cell>
          <cell r="L42">
            <v>0</v>
          </cell>
          <cell r="M42">
            <v>0</v>
          </cell>
          <cell r="N42">
            <v>0</v>
          </cell>
          <cell r="O42">
            <v>0.5</v>
          </cell>
          <cell r="P42">
            <v>0</v>
          </cell>
          <cell r="Q42">
            <v>0</v>
          </cell>
          <cell r="R42">
            <v>0</v>
          </cell>
          <cell r="S42">
            <v>0</v>
          </cell>
          <cell r="T42">
            <v>0</v>
          </cell>
          <cell r="U42">
            <v>0</v>
          </cell>
          <cell r="V42">
            <v>0</v>
          </cell>
        </row>
        <row r="43">
          <cell r="B43">
            <v>9007184</v>
          </cell>
          <cell r="C43" t="str">
            <v>IPFA~9101</v>
          </cell>
          <cell r="F43" t="str">
            <v>SAP - Consultancy</v>
          </cell>
          <cell r="G43">
            <v>0</v>
          </cell>
          <cell r="H43">
            <v>0</v>
          </cell>
          <cell r="I43">
            <v>0</v>
          </cell>
          <cell r="J43">
            <v>0</v>
          </cell>
          <cell r="K43">
            <v>0</v>
          </cell>
          <cell r="L43">
            <v>0</v>
          </cell>
          <cell r="M43">
            <v>0</v>
          </cell>
          <cell r="N43">
            <v>0</v>
          </cell>
          <cell r="O43">
            <v>0.5</v>
          </cell>
          <cell r="P43">
            <v>0</v>
          </cell>
          <cell r="Q43">
            <v>0</v>
          </cell>
          <cell r="R43">
            <v>0</v>
          </cell>
          <cell r="S43">
            <v>0</v>
          </cell>
          <cell r="T43">
            <v>0</v>
          </cell>
          <cell r="U43">
            <v>0</v>
          </cell>
          <cell r="V43">
            <v>0</v>
          </cell>
        </row>
        <row r="44">
          <cell r="B44">
            <v>9007190</v>
          </cell>
          <cell r="C44" t="str">
            <v>IPFA~9101</v>
          </cell>
          <cell r="F44" t="str">
            <v>Mobile Equipment</v>
          </cell>
          <cell r="G44">
            <v>306416.56</v>
          </cell>
          <cell r="H44">
            <v>0</v>
          </cell>
          <cell r="I44">
            <v>306416.56</v>
          </cell>
          <cell r="J44">
            <v>-279152.26466666663</v>
          </cell>
          <cell r="K44">
            <v>-2446.1206666666667</v>
          </cell>
          <cell r="L44">
            <v>-798.8180000000001</v>
          </cell>
          <cell r="M44">
            <v>-281598.38533333328</v>
          </cell>
          <cell r="N44">
            <v>24818.174666666717</v>
          </cell>
          <cell r="O44">
            <v>0.2</v>
          </cell>
          <cell r="P44">
            <v>0</v>
          </cell>
          <cell r="Q44">
            <v>0</v>
          </cell>
          <cell r="R44">
            <v>0</v>
          </cell>
          <cell r="S44">
            <v>0</v>
          </cell>
          <cell r="T44">
            <v>0</v>
          </cell>
          <cell r="U44">
            <v>0</v>
          </cell>
          <cell r="V44">
            <v>258487.47999999998</v>
          </cell>
        </row>
        <row r="45">
          <cell r="B45">
            <v>9007199</v>
          </cell>
          <cell r="C45" t="str">
            <v>IPFA~9101</v>
          </cell>
          <cell r="F45" t="str">
            <v>Tools</v>
          </cell>
          <cell r="G45">
            <v>939539.51</v>
          </cell>
          <cell r="H45">
            <v>0</v>
          </cell>
          <cell r="I45">
            <v>939539.51</v>
          </cell>
          <cell r="J45">
            <v>-691221.90366666694</v>
          </cell>
          <cell r="K45">
            <v>-17901.663166666665</v>
          </cell>
          <cell r="L45">
            <v>-5908.408833333333</v>
          </cell>
          <cell r="M45">
            <v>-709123.56683333358</v>
          </cell>
          <cell r="N45">
            <v>230415.94316666643</v>
          </cell>
          <cell r="O45">
            <v>0.2</v>
          </cell>
          <cell r="P45">
            <v>0</v>
          </cell>
          <cell r="Q45">
            <v>0</v>
          </cell>
          <cell r="R45">
            <v>0</v>
          </cell>
          <cell r="S45">
            <v>0</v>
          </cell>
          <cell r="T45">
            <v>0</v>
          </cell>
          <cell r="U45">
            <v>0</v>
          </cell>
          <cell r="V45">
            <v>585034.9800000001</v>
          </cell>
        </row>
        <row r="46">
          <cell r="B46">
            <v>9007200</v>
          </cell>
          <cell r="C46" t="str">
            <v>IPFA~9101</v>
          </cell>
          <cell r="F46" t="str">
            <v>Tools - Workshop</v>
          </cell>
          <cell r="G46">
            <v>554324.47</v>
          </cell>
          <cell r="H46">
            <v>0</v>
          </cell>
          <cell r="I46">
            <v>554324.47</v>
          </cell>
          <cell r="J46">
            <v>-499054.47800000006</v>
          </cell>
          <cell r="K46">
            <v>-12608.075499999997</v>
          </cell>
          <cell r="L46">
            <v>-4202.6918333333342</v>
          </cell>
          <cell r="M46">
            <v>-511662.55350000004</v>
          </cell>
          <cell r="N46">
            <v>42661.916499999934</v>
          </cell>
          <cell r="O46">
            <v>0.2</v>
          </cell>
          <cell r="P46">
            <v>0</v>
          </cell>
          <cell r="Q46">
            <v>0</v>
          </cell>
          <cell r="R46">
            <v>0</v>
          </cell>
          <cell r="S46">
            <v>0</v>
          </cell>
          <cell r="T46">
            <v>0</v>
          </cell>
          <cell r="U46">
            <v>0</v>
          </cell>
          <cell r="V46">
            <v>302162.95999999996</v>
          </cell>
        </row>
        <row r="47">
          <cell r="B47">
            <v>9007110</v>
          </cell>
          <cell r="C47" t="str">
            <v>GJ37069</v>
          </cell>
          <cell r="E47">
            <v>37624</v>
          </cell>
          <cell r="F47" t="str">
            <v>F3630 - Double spirale in one pieces L=10880mm.</v>
          </cell>
          <cell r="G47">
            <v>0</v>
          </cell>
          <cell r="H47">
            <v>64280.89</v>
          </cell>
          <cell r="I47">
            <v>64280.89</v>
          </cell>
          <cell r="J47">
            <v>0</v>
          </cell>
          <cell r="K47">
            <v>-3214.0445</v>
          </cell>
          <cell r="L47">
            <v>-1071.3481666666667</v>
          </cell>
          <cell r="M47">
            <v>-3214.0445</v>
          </cell>
          <cell r="N47">
            <v>61066.845499999996</v>
          </cell>
          <cell r="O47">
            <v>0.2</v>
          </cell>
        </row>
        <row r="48">
          <cell r="B48">
            <v>9007110</v>
          </cell>
          <cell r="C48" t="str">
            <v>GJ37069</v>
          </cell>
          <cell r="E48">
            <v>37624</v>
          </cell>
          <cell r="F48" t="str">
            <v>F3633 - Bearing assembly complete.</v>
          </cell>
          <cell r="G48">
            <v>0</v>
          </cell>
          <cell r="H48">
            <v>34057.54</v>
          </cell>
          <cell r="I48">
            <v>34057.54</v>
          </cell>
          <cell r="J48">
            <v>0</v>
          </cell>
          <cell r="K48">
            <v>-1702.8770000000002</v>
          </cell>
          <cell r="L48">
            <v>-567.62566666666669</v>
          </cell>
          <cell r="M48">
            <v>-1702.8770000000002</v>
          </cell>
          <cell r="N48">
            <v>32354.663</v>
          </cell>
          <cell r="O48">
            <v>0.2</v>
          </cell>
        </row>
        <row r="49">
          <cell r="B49">
            <v>9007110</v>
          </cell>
          <cell r="C49" t="str">
            <v>PV289404</v>
          </cell>
          <cell r="E49">
            <v>37624</v>
          </cell>
          <cell r="F49" t="str">
            <v>New rewinder plain drum roll.</v>
          </cell>
          <cell r="G49">
            <v>0</v>
          </cell>
          <cell r="H49">
            <v>47616</v>
          </cell>
          <cell r="I49">
            <v>47616</v>
          </cell>
          <cell r="J49">
            <v>0</v>
          </cell>
          <cell r="K49">
            <v>-2380.8000000000002</v>
          </cell>
          <cell r="L49">
            <v>-793.6</v>
          </cell>
          <cell r="M49">
            <v>-2380.8000000000002</v>
          </cell>
          <cell r="N49">
            <v>45235.199999999997</v>
          </cell>
          <cell r="O49">
            <v>0.2</v>
          </cell>
        </row>
        <row r="50">
          <cell r="B50">
            <v>9007110</v>
          </cell>
          <cell r="C50" t="str">
            <v>PV291630</v>
          </cell>
          <cell r="E50">
            <v>37624</v>
          </cell>
          <cell r="F50" t="str">
            <v>Netzsch nemo pump type NM038BY01L06B.</v>
          </cell>
          <cell r="G50">
            <v>0</v>
          </cell>
          <cell r="H50">
            <v>7638.48</v>
          </cell>
          <cell r="I50">
            <v>7638.48</v>
          </cell>
          <cell r="J50">
            <v>0</v>
          </cell>
          <cell r="K50">
            <v>-381.92399999999998</v>
          </cell>
          <cell r="L50">
            <v>-127.30799999999999</v>
          </cell>
          <cell r="M50">
            <v>-381.92399999999998</v>
          </cell>
          <cell r="N50">
            <v>7256.5559999999996</v>
          </cell>
          <cell r="O50">
            <v>0.2</v>
          </cell>
        </row>
        <row r="51">
          <cell r="B51">
            <v>9007110</v>
          </cell>
          <cell r="C51" t="str">
            <v>PV291631</v>
          </cell>
          <cell r="E51">
            <v>37624</v>
          </cell>
          <cell r="F51" t="str">
            <v>Netzsch nemo pump type NM038SY01S04B.</v>
          </cell>
          <cell r="G51">
            <v>0</v>
          </cell>
          <cell r="H51">
            <v>9321.5400000000009</v>
          </cell>
          <cell r="I51">
            <v>9321.5400000000009</v>
          </cell>
          <cell r="J51">
            <v>0</v>
          </cell>
          <cell r="K51">
            <v>-466.07700000000006</v>
          </cell>
          <cell r="L51">
            <v>-155.35900000000001</v>
          </cell>
          <cell r="M51">
            <v>-466.07700000000006</v>
          </cell>
          <cell r="N51">
            <v>8855.4630000000016</v>
          </cell>
          <cell r="O51">
            <v>0.2</v>
          </cell>
        </row>
        <row r="52">
          <cell r="B52">
            <v>9007110</v>
          </cell>
          <cell r="C52" t="str">
            <v>PV287378</v>
          </cell>
          <cell r="E52">
            <v>37624</v>
          </cell>
          <cell r="F52" t="str">
            <v>F3683 - Transport charges.</v>
          </cell>
          <cell r="G52">
            <v>0</v>
          </cell>
          <cell r="H52">
            <v>1051.4100000000001</v>
          </cell>
          <cell r="I52">
            <v>1051.4100000000001</v>
          </cell>
          <cell r="J52">
            <v>0</v>
          </cell>
          <cell r="K52">
            <v>-52.57050000000001</v>
          </cell>
          <cell r="L52">
            <v>-17.523500000000002</v>
          </cell>
          <cell r="M52">
            <v>-52.57050000000001</v>
          </cell>
          <cell r="N52">
            <v>998.83950000000004</v>
          </cell>
          <cell r="O52">
            <v>0.2</v>
          </cell>
        </row>
        <row r="53">
          <cell r="B53">
            <v>9007121</v>
          </cell>
          <cell r="C53" t="str">
            <v>PV291645</v>
          </cell>
          <cell r="E53">
            <v>37624</v>
          </cell>
          <cell r="F53" t="str">
            <v>PM1 refiner door sus seal ring &amp; cover for modification.</v>
          </cell>
          <cell r="G53">
            <v>0</v>
          </cell>
          <cell r="H53">
            <v>4830</v>
          </cell>
          <cell r="I53">
            <v>4830</v>
          </cell>
          <cell r="J53">
            <v>0</v>
          </cell>
          <cell r="K53">
            <v>-60.375</v>
          </cell>
          <cell r="L53">
            <v>-20.125</v>
          </cell>
          <cell r="M53">
            <v>-60.375</v>
          </cell>
          <cell r="N53">
            <v>4769.625</v>
          </cell>
          <cell r="O53">
            <v>0.05</v>
          </cell>
        </row>
        <row r="54">
          <cell r="B54">
            <v>9007121</v>
          </cell>
          <cell r="C54" t="str">
            <v>PV293199</v>
          </cell>
          <cell r="E54">
            <v>37624</v>
          </cell>
          <cell r="F54" t="str">
            <v>S/Steel 304 pipe, stud end, elbow &amp; flange.</v>
          </cell>
          <cell r="G54">
            <v>0</v>
          </cell>
          <cell r="H54">
            <v>158</v>
          </cell>
          <cell r="I54">
            <v>158</v>
          </cell>
          <cell r="J54">
            <v>0</v>
          </cell>
          <cell r="K54">
            <v>-1.9750000000000003</v>
          </cell>
          <cell r="L54">
            <v>-0.65833333333333333</v>
          </cell>
          <cell r="M54">
            <v>-1.9750000000000003</v>
          </cell>
          <cell r="N54">
            <v>156.02500000000001</v>
          </cell>
          <cell r="O54">
            <v>0.05</v>
          </cell>
        </row>
        <row r="55">
          <cell r="B55">
            <v>9007121</v>
          </cell>
          <cell r="C55" t="str">
            <v>PV289235</v>
          </cell>
          <cell r="E55">
            <v>37624</v>
          </cell>
          <cell r="F55" t="str">
            <v>Loose flange, U-bolt with nut &amp; washer.</v>
          </cell>
          <cell r="G55">
            <v>0</v>
          </cell>
          <cell r="H55">
            <v>2041.5</v>
          </cell>
          <cell r="I55">
            <v>2041.5</v>
          </cell>
          <cell r="J55">
            <v>0</v>
          </cell>
          <cell r="K55">
            <v>-25.518750000000001</v>
          </cell>
          <cell r="L55">
            <v>-8.5062499999999996</v>
          </cell>
          <cell r="M55">
            <v>-25.518750000000001</v>
          </cell>
          <cell r="N55">
            <v>2015.98125</v>
          </cell>
          <cell r="O55">
            <v>0.05</v>
          </cell>
        </row>
        <row r="56">
          <cell r="B56">
            <v>9007121</v>
          </cell>
          <cell r="C56" t="str">
            <v>PV291784</v>
          </cell>
          <cell r="E56">
            <v>37624</v>
          </cell>
          <cell r="G56">
            <v>0</v>
          </cell>
          <cell r="H56">
            <v>7.1999999999999318</v>
          </cell>
          <cell r="I56">
            <v>7.1999999999999318</v>
          </cell>
          <cell r="J56">
            <v>0</v>
          </cell>
          <cell r="K56">
            <v>-8.999999999999915E-2</v>
          </cell>
          <cell r="L56">
            <v>-2.9999999999999718E-2</v>
          </cell>
          <cell r="M56">
            <v>-8.999999999999915E-2</v>
          </cell>
          <cell r="N56">
            <v>7.1099999999999328</v>
          </cell>
          <cell r="O56">
            <v>0.05</v>
          </cell>
        </row>
        <row r="57">
          <cell r="B57">
            <v>9007121</v>
          </cell>
          <cell r="C57" t="str">
            <v>PV291700</v>
          </cell>
          <cell r="E57">
            <v>37624</v>
          </cell>
          <cell r="F57" t="str">
            <v>4" "Astam" cast iron wafer check valve.</v>
          </cell>
          <cell r="G57">
            <v>0</v>
          </cell>
          <cell r="H57">
            <v>115</v>
          </cell>
          <cell r="I57">
            <v>115</v>
          </cell>
          <cell r="J57">
            <v>0</v>
          </cell>
          <cell r="K57">
            <v>-1.4375</v>
          </cell>
          <cell r="L57">
            <v>-0.47916666666666669</v>
          </cell>
          <cell r="M57">
            <v>-1.4375</v>
          </cell>
          <cell r="N57">
            <v>113.5625</v>
          </cell>
          <cell r="O57">
            <v>0.05</v>
          </cell>
        </row>
        <row r="58">
          <cell r="B58">
            <v>9007121</v>
          </cell>
          <cell r="C58" t="str">
            <v>PV291689</v>
          </cell>
          <cell r="E58">
            <v>37624</v>
          </cell>
          <cell r="F58" t="str">
            <v>Supply manpower to lay cable from CC rack SP to field install.</v>
          </cell>
          <cell r="G58">
            <v>0</v>
          </cell>
          <cell r="H58">
            <v>2700</v>
          </cell>
          <cell r="I58">
            <v>2700</v>
          </cell>
          <cell r="J58">
            <v>0</v>
          </cell>
          <cell r="K58">
            <v>-33.75</v>
          </cell>
          <cell r="L58">
            <v>-11.25</v>
          </cell>
          <cell r="M58">
            <v>-33.75</v>
          </cell>
          <cell r="N58">
            <v>2666.25</v>
          </cell>
          <cell r="O58">
            <v>0.05</v>
          </cell>
        </row>
        <row r="59">
          <cell r="B59">
            <v>9007121</v>
          </cell>
          <cell r="C59" t="str">
            <v>PV293286</v>
          </cell>
          <cell r="E59">
            <v>37624</v>
          </cell>
          <cell r="F59" t="str">
            <v>MS channel, HILTI chemicals anchor, H/T stud rod, nut, flat washer.</v>
          </cell>
          <cell r="G59">
            <v>0</v>
          </cell>
          <cell r="H59">
            <v>2030</v>
          </cell>
          <cell r="I59">
            <v>2030</v>
          </cell>
          <cell r="J59">
            <v>0</v>
          </cell>
          <cell r="K59">
            <v>-25.375</v>
          </cell>
          <cell r="L59">
            <v>-8.4583333333333339</v>
          </cell>
          <cell r="M59">
            <v>-25.375</v>
          </cell>
          <cell r="N59">
            <v>2004.625</v>
          </cell>
          <cell r="O59">
            <v>0.05</v>
          </cell>
        </row>
        <row r="60">
          <cell r="B60">
            <v>9007121</v>
          </cell>
          <cell r="C60" t="str">
            <v>PV287377</v>
          </cell>
          <cell r="E60">
            <v>37624</v>
          </cell>
          <cell r="F60" t="str">
            <v>F3518 - Transport charges.</v>
          </cell>
          <cell r="G60">
            <v>0</v>
          </cell>
          <cell r="H60">
            <v>4726.51</v>
          </cell>
          <cell r="I60">
            <v>4726.51</v>
          </cell>
          <cell r="J60">
            <v>0</v>
          </cell>
          <cell r="K60">
            <v>-59.081375000000008</v>
          </cell>
          <cell r="L60">
            <v>-19.693791666666669</v>
          </cell>
          <cell r="M60">
            <v>-59.081375000000008</v>
          </cell>
          <cell r="N60">
            <v>4667.4286250000005</v>
          </cell>
          <cell r="O60">
            <v>0.05</v>
          </cell>
        </row>
        <row r="61">
          <cell r="B61">
            <v>9007140</v>
          </cell>
          <cell r="C61" t="str">
            <v>PV291912</v>
          </cell>
          <cell r="E61">
            <v>37624</v>
          </cell>
          <cell r="F61" t="str">
            <v>Supply labour &amp; transportation to upgrade the card access control system.</v>
          </cell>
          <cell r="G61">
            <v>0</v>
          </cell>
          <cell r="H61">
            <v>2070</v>
          </cell>
          <cell r="I61">
            <v>2070</v>
          </cell>
          <cell r="J61">
            <v>0</v>
          </cell>
          <cell r="K61">
            <v>-103.5</v>
          </cell>
          <cell r="L61">
            <v>-34.5</v>
          </cell>
          <cell r="M61">
            <v>-103.5</v>
          </cell>
          <cell r="N61">
            <v>1966.5</v>
          </cell>
          <cell r="O61">
            <v>0.2</v>
          </cell>
        </row>
        <row r="62">
          <cell r="B62">
            <v>9007140</v>
          </cell>
          <cell r="C62" t="str">
            <v>PV291776</v>
          </cell>
          <cell r="E62">
            <v>37624</v>
          </cell>
          <cell r="G62">
            <v>0</v>
          </cell>
          <cell r="H62">
            <v>600</v>
          </cell>
          <cell r="I62">
            <v>600</v>
          </cell>
          <cell r="J62">
            <v>0</v>
          </cell>
          <cell r="K62">
            <v>-30</v>
          </cell>
          <cell r="L62">
            <v>-10</v>
          </cell>
          <cell r="M62">
            <v>-30</v>
          </cell>
          <cell r="N62">
            <v>570</v>
          </cell>
          <cell r="O62">
            <v>0.2</v>
          </cell>
        </row>
        <row r="63">
          <cell r="B63">
            <v>9007154</v>
          </cell>
          <cell r="C63" t="str">
            <v>PV291865</v>
          </cell>
          <cell r="E63">
            <v>37624</v>
          </cell>
          <cell r="F63" t="str">
            <v>ABB capacitor bank CLMD 53 for new upgarding to improve power factor.</v>
          </cell>
          <cell r="G63">
            <v>0</v>
          </cell>
          <cell r="H63">
            <v>11900</v>
          </cell>
          <cell r="I63">
            <v>11900</v>
          </cell>
          <cell r="J63">
            <v>0</v>
          </cell>
          <cell r="K63">
            <v>-223.125</v>
          </cell>
          <cell r="L63">
            <v>-74.375</v>
          </cell>
          <cell r="M63">
            <v>-223.125</v>
          </cell>
          <cell r="N63">
            <v>11676.875</v>
          </cell>
          <cell r="O63">
            <v>7.4999999999999997E-2</v>
          </cell>
        </row>
        <row r="64">
          <cell r="B64">
            <v>9007154</v>
          </cell>
          <cell r="C64" t="str">
            <v>PV291697</v>
          </cell>
          <cell r="E64">
            <v>37624</v>
          </cell>
          <cell r="F64" t="str">
            <v>Supply labour &amp; hand tool welding machine fabricate install monorail at PM1 S/P OCC heating screw area.</v>
          </cell>
          <cell r="G64">
            <v>0</v>
          </cell>
          <cell r="H64">
            <v>5300</v>
          </cell>
          <cell r="I64">
            <v>5300</v>
          </cell>
          <cell r="J64">
            <v>0</v>
          </cell>
          <cell r="K64">
            <v>-99.375</v>
          </cell>
          <cell r="L64">
            <v>-33.125</v>
          </cell>
          <cell r="M64">
            <v>-99.375</v>
          </cell>
          <cell r="N64">
            <v>5200.625</v>
          </cell>
          <cell r="O64">
            <v>7.4999999999999997E-2</v>
          </cell>
        </row>
        <row r="65">
          <cell r="B65">
            <v>9007160</v>
          </cell>
          <cell r="C65" t="str">
            <v>PV291655</v>
          </cell>
          <cell r="E65">
            <v>37624</v>
          </cell>
          <cell r="F65" t="str">
            <v>Supply material &amp; install doset at wet laboratory PM1.</v>
          </cell>
          <cell r="G65">
            <v>0</v>
          </cell>
          <cell r="H65">
            <v>850</v>
          </cell>
          <cell r="I65">
            <v>850</v>
          </cell>
          <cell r="J65">
            <v>0</v>
          </cell>
          <cell r="K65">
            <v>-42.5</v>
          </cell>
          <cell r="L65">
            <v>-14.166666666666666</v>
          </cell>
          <cell r="M65">
            <v>-42.5</v>
          </cell>
          <cell r="N65">
            <v>807.5</v>
          </cell>
          <cell r="O65">
            <v>0.2</v>
          </cell>
        </row>
        <row r="66">
          <cell r="B66">
            <v>9007180</v>
          </cell>
          <cell r="C66" t="str">
            <v>PV291745</v>
          </cell>
          <cell r="E66">
            <v>37624</v>
          </cell>
          <cell r="F66" t="str">
            <v>Klenco typhoon 122 industrial dry vacuum cleaner.</v>
          </cell>
          <cell r="G66">
            <v>0</v>
          </cell>
          <cell r="H66">
            <v>680</v>
          </cell>
          <cell r="I66">
            <v>680</v>
          </cell>
          <cell r="J66">
            <v>0</v>
          </cell>
          <cell r="K66">
            <v>-85</v>
          </cell>
          <cell r="L66">
            <v>-28.333333333333332</v>
          </cell>
          <cell r="M66">
            <v>-85</v>
          </cell>
          <cell r="N66">
            <v>595</v>
          </cell>
          <cell r="O66">
            <v>0.5</v>
          </cell>
        </row>
        <row r="67">
          <cell r="B67">
            <v>9007180</v>
          </cell>
          <cell r="C67" t="str">
            <v>PV287334</v>
          </cell>
          <cell r="E67">
            <v>37624</v>
          </cell>
          <cell r="F67" t="str">
            <v>Microsoft windows server 2000 english CD 5 clients.</v>
          </cell>
          <cell r="G67">
            <v>0</v>
          </cell>
          <cell r="H67">
            <v>5180</v>
          </cell>
          <cell r="I67">
            <v>5180</v>
          </cell>
          <cell r="J67">
            <v>0</v>
          </cell>
          <cell r="K67">
            <v>-647.5</v>
          </cell>
          <cell r="L67">
            <v>-215.83333333333334</v>
          </cell>
          <cell r="M67">
            <v>-647.5</v>
          </cell>
          <cell r="N67">
            <v>4532.5</v>
          </cell>
          <cell r="O67">
            <v>0.5</v>
          </cell>
        </row>
        <row r="68">
          <cell r="B68">
            <v>9007180</v>
          </cell>
          <cell r="C68" t="str">
            <v>PV287363</v>
          </cell>
          <cell r="E68">
            <v>37624</v>
          </cell>
          <cell r="F68" t="str">
            <v>Upgrade WinGate from version 4 x 50 users to pro version 5 x 50 users.</v>
          </cell>
          <cell r="G68">
            <v>0</v>
          </cell>
          <cell r="H68">
            <v>1040</v>
          </cell>
          <cell r="I68">
            <v>1040</v>
          </cell>
          <cell r="J68">
            <v>0</v>
          </cell>
          <cell r="K68">
            <v>-130</v>
          </cell>
          <cell r="L68">
            <v>-43.333333333333336</v>
          </cell>
          <cell r="M68">
            <v>-130</v>
          </cell>
          <cell r="N68">
            <v>910</v>
          </cell>
          <cell r="O68">
            <v>0.5</v>
          </cell>
        </row>
        <row r="69">
          <cell r="B69">
            <v>9007180</v>
          </cell>
          <cell r="C69" t="str">
            <v>PV289219</v>
          </cell>
          <cell r="E69">
            <v>37624</v>
          </cell>
          <cell r="F69" t="str">
            <v>Epson LQ2080 [S/N:BJ2Y028849, BY2Y030477] &amp; LQ300+ dot matrix printer [S/N:DCAY023362].</v>
          </cell>
          <cell r="G69">
            <v>0</v>
          </cell>
          <cell r="H69">
            <v>4275</v>
          </cell>
          <cell r="I69">
            <v>4275</v>
          </cell>
          <cell r="J69">
            <v>0</v>
          </cell>
          <cell r="K69">
            <v>-534.375</v>
          </cell>
          <cell r="L69">
            <v>-178.125</v>
          </cell>
          <cell r="M69">
            <v>-534.375</v>
          </cell>
          <cell r="N69">
            <v>3740.625</v>
          </cell>
          <cell r="O69">
            <v>0.5</v>
          </cell>
        </row>
        <row r="70">
          <cell r="B70">
            <v>9007199</v>
          </cell>
          <cell r="C70" t="str">
            <v>PV291889</v>
          </cell>
          <cell r="E70">
            <v>37624</v>
          </cell>
          <cell r="F70" t="str">
            <v>Air scaler W99E for removing rust at rolls internal end covers.</v>
          </cell>
          <cell r="G70">
            <v>0</v>
          </cell>
          <cell r="H70">
            <v>2360</v>
          </cell>
          <cell r="I70">
            <v>2360</v>
          </cell>
          <cell r="J70">
            <v>0</v>
          </cell>
          <cell r="K70">
            <v>-118</v>
          </cell>
          <cell r="L70">
            <v>-39.333333333333336</v>
          </cell>
          <cell r="M70">
            <v>-118</v>
          </cell>
          <cell r="N70">
            <v>2242</v>
          </cell>
          <cell r="O70">
            <v>0.2</v>
          </cell>
        </row>
        <row r="71">
          <cell r="B71">
            <v>9007121</v>
          </cell>
          <cell r="C71" t="str">
            <v>PV291583</v>
          </cell>
          <cell r="E71">
            <v>37655</v>
          </cell>
          <cell r="F71" t="str">
            <v>Additional work to bleaching plant  - (T-Rex project).</v>
          </cell>
          <cell r="G71">
            <v>0</v>
          </cell>
          <cell r="H71">
            <v>2000</v>
          </cell>
          <cell r="I71">
            <v>2000</v>
          </cell>
          <cell r="J71">
            <v>0</v>
          </cell>
          <cell r="K71">
            <v>-16.666666666666668</v>
          </cell>
          <cell r="L71">
            <v>-8.3333333333333339</v>
          </cell>
          <cell r="M71">
            <v>-16.666666666666668</v>
          </cell>
          <cell r="N71">
            <v>1983.3333333333333</v>
          </cell>
          <cell r="O71">
            <v>0.05</v>
          </cell>
        </row>
        <row r="72">
          <cell r="B72">
            <v>9007121</v>
          </cell>
          <cell r="C72" t="str">
            <v>PV293345, 293346</v>
          </cell>
          <cell r="E72">
            <v>37655</v>
          </cell>
          <cell r="F72" t="str">
            <v>4" Vade SS316 CLVE knife gate valve, teflon seat, Pn10.</v>
          </cell>
          <cell r="G72">
            <v>0</v>
          </cell>
          <cell r="H72">
            <v>5160</v>
          </cell>
          <cell r="I72">
            <v>5160</v>
          </cell>
          <cell r="J72">
            <v>0</v>
          </cell>
          <cell r="K72">
            <v>-43</v>
          </cell>
          <cell r="L72">
            <v>-21.5</v>
          </cell>
          <cell r="M72">
            <v>-43</v>
          </cell>
          <cell r="N72">
            <v>5117</v>
          </cell>
          <cell r="O72">
            <v>0.05</v>
          </cell>
        </row>
        <row r="73">
          <cell r="B73">
            <v>9007121</v>
          </cell>
          <cell r="C73" t="str">
            <v>PV293265</v>
          </cell>
          <cell r="E73">
            <v>37655</v>
          </cell>
          <cell r="F73" t="str">
            <v>T-Rex hopper parts.</v>
          </cell>
          <cell r="G73">
            <v>0</v>
          </cell>
          <cell r="H73">
            <v>10715</v>
          </cell>
          <cell r="I73">
            <v>10715</v>
          </cell>
          <cell r="J73">
            <v>0</v>
          </cell>
          <cell r="K73">
            <v>-89.291666666666671</v>
          </cell>
          <cell r="L73">
            <v>-44.645833333333336</v>
          </cell>
          <cell r="M73">
            <v>-89.291666666666671</v>
          </cell>
          <cell r="N73">
            <v>10625.708333333334</v>
          </cell>
          <cell r="O73">
            <v>0.05</v>
          </cell>
        </row>
        <row r="74">
          <cell r="B74">
            <v>9007121</v>
          </cell>
          <cell r="C74" t="str">
            <v>PV293314</v>
          </cell>
          <cell r="E74">
            <v>37655</v>
          </cell>
          <cell r="F74" t="str">
            <v>Rental for plasma cutter.</v>
          </cell>
          <cell r="G74">
            <v>0</v>
          </cell>
          <cell r="H74">
            <v>1200</v>
          </cell>
          <cell r="I74">
            <v>1200</v>
          </cell>
          <cell r="J74">
            <v>0</v>
          </cell>
          <cell r="K74">
            <v>-10</v>
          </cell>
          <cell r="L74">
            <v>-5</v>
          </cell>
          <cell r="M74">
            <v>-10</v>
          </cell>
          <cell r="N74">
            <v>1190</v>
          </cell>
          <cell r="O74">
            <v>0.05</v>
          </cell>
        </row>
        <row r="75">
          <cell r="B75">
            <v>9007121</v>
          </cell>
          <cell r="C75" t="str">
            <v>PO132822</v>
          </cell>
          <cell r="E75">
            <v>37655</v>
          </cell>
          <cell r="G75">
            <v>0</v>
          </cell>
          <cell r="H75">
            <v>4462</v>
          </cell>
          <cell r="I75">
            <v>4462</v>
          </cell>
          <cell r="J75">
            <v>0</v>
          </cell>
          <cell r="K75">
            <v>-37.183333333333337</v>
          </cell>
          <cell r="L75">
            <v>-18.591666666666669</v>
          </cell>
          <cell r="M75">
            <v>-37.183333333333337</v>
          </cell>
          <cell r="N75">
            <v>4424.8166666666666</v>
          </cell>
          <cell r="O75">
            <v>0.05</v>
          </cell>
        </row>
        <row r="76">
          <cell r="B76">
            <v>9007121</v>
          </cell>
          <cell r="C76" t="str">
            <v>PO132823</v>
          </cell>
          <cell r="E76">
            <v>37655</v>
          </cell>
          <cell r="G76">
            <v>0</v>
          </cell>
          <cell r="H76">
            <v>324</v>
          </cell>
          <cell r="I76">
            <v>324</v>
          </cell>
          <cell r="J76">
            <v>0</v>
          </cell>
          <cell r="K76">
            <v>-2.6999999999999997</v>
          </cell>
          <cell r="L76">
            <v>-1.3499999999999999</v>
          </cell>
          <cell r="M76">
            <v>-2.6999999999999997</v>
          </cell>
          <cell r="N76">
            <v>321.3</v>
          </cell>
          <cell r="O76">
            <v>0.05</v>
          </cell>
        </row>
        <row r="77">
          <cell r="B77">
            <v>9007121</v>
          </cell>
          <cell r="C77" t="str">
            <v>PV293366, 293367</v>
          </cell>
          <cell r="E77">
            <v>37655</v>
          </cell>
          <cell r="F77" t="str">
            <v>4" Astam cast iron wafer check valve, set ring, (single door) wafer type.</v>
          </cell>
          <cell r="G77">
            <v>0</v>
          </cell>
          <cell r="H77">
            <v>490</v>
          </cell>
          <cell r="I77">
            <v>490</v>
          </cell>
          <cell r="J77">
            <v>0</v>
          </cell>
          <cell r="K77">
            <v>-4.083333333333333</v>
          </cell>
          <cell r="L77">
            <v>-2.0416666666666665</v>
          </cell>
          <cell r="M77">
            <v>-4.083333333333333</v>
          </cell>
          <cell r="N77">
            <v>485.91666666666669</v>
          </cell>
          <cell r="O77">
            <v>0.05</v>
          </cell>
        </row>
        <row r="78">
          <cell r="B78">
            <v>9007121</v>
          </cell>
          <cell r="C78" t="str">
            <v>PV293278</v>
          </cell>
          <cell r="E78">
            <v>37655</v>
          </cell>
          <cell r="F78" t="str">
            <v>4" &amp; 6" Galv'd U-bolt.</v>
          </cell>
          <cell r="G78">
            <v>0</v>
          </cell>
          <cell r="H78">
            <v>52</v>
          </cell>
          <cell r="I78">
            <v>52</v>
          </cell>
          <cell r="J78">
            <v>0</v>
          </cell>
          <cell r="K78">
            <v>-0.43333333333333335</v>
          </cell>
          <cell r="L78">
            <v>-0.21666666666666667</v>
          </cell>
          <cell r="M78">
            <v>-0.43333333333333335</v>
          </cell>
          <cell r="N78">
            <v>51.56666666666667</v>
          </cell>
          <cell r="O78">
            <v>0.05</v>
          </cell>
        </row>
        <row r="79">
          <cell r="B79">
            <v>9007122</v>
          </cell>
          <cell r="C79" t="str">
            <v>GJ37296</v>
          </cell>
          <cell r="E79">
            <v>37655</v>
          </cell>
          <cell r="F79" t="str">
            <v>F3677 - Nash model SRA-5000 shower driver without control panel.</v>
          </cell>
          <cell r="G79">
            <v>0</v>
          </cell>
          <cell r="H79">
            <v>25517</v>
          </cell>
          <cell r="I79">
            <v>25517</v>
          </cell>
          <cell r="J79">
            <v>0</v>
          </cell>
          <cell r="K79">
            <v>-212.64166666666668</v>
          </cell>
          <cell r="L79">
            <v>-106.32083333333334</v>
          </cell>
          <cell r="M79">
            <v>-212.64166666666668</v>
          </cell>
          <cell r="N79">
            <v>25304.358333333334</v>
          </cell>
          <cell r="O79">
            <v>0.05</v>
          </cell>
        </row>
        <row r="80">
          <cell r="B80">
            <v>9007180</v>
          </cell>
          <cell r="C80" t="str">
            <v>PV290311</v>
          </cell>
          <cell r="E80">
            <v>37655</v>
          </cell>
          <cell r="F80" t="str">
            <v>SCSI accessories adapter convertor an cable, keyboard &amp; mouse.</v>
          </cell>
          <cell r="G80">
            <v>0</v>
          </cell>
          <cell r="H80">
            <v>274</v>
          </cell>
          <cell r="I80">
            <v>274</v>
          </cell>
          <cell r="J80">
            <v>0</v>
          </cell>
          <cell r="K80">
            <v>-22.833333333333332</v>
          </cell>
          <cell r="L80">
            <v>-11.416666666666666</v>
          </cell>
          <cell r="M80">
            <v>-22.833333333333332</v>
          </cell>
          <cell r="N80">
            <v>251.16666666666666</v>
          </cell>
          <cell r="O80">
            <v>0.5</v>
          </cell>
        </row>
        <row r="81">
          <cell r="B81">
            <v>9007190</v>
          </cell>
          <cell r="C81" t="str">
            <v>PV291587</v>
          </cell>
          <cell r="E81">
            <v>37655</v>
          </cell>
          <cell r="F81" t="str">
            <v>Motorola GP328 16 channels walkie talkie - Incinerator.</v>
          </cell>
          <cell r="G81">
            <v>0</v>
          </cell>
          <cell r="H81">
            <v>3420</v>
          </cell>
          <cell r="I81">
            <v>3420</v>
          </cell>
          <cell r="J81">
            <v>0</v>
          </cell>
          <cell r="K81">
            <v>-114</v>
          </cell>
          <cell r="L81">
            <v>-57</v>
          </cell>
          <cell r="M81">
            <v>-114</v>
          </cell>
          <cell r="N81">
            <v>3306</v>
          </cell>
          <cell r="O81">
            <v>0.2</v>
          </cell>
        </row>
        <row r="82">
          <cell r="B82">
            <v>9007110</v>
          </cell>
          <cell r="E82">
            <v>37711</v>
          </cell>
          <cell r="G82">
            <v>0</v>
          </cell>
          <cell r="H82">
            <v>65159.22</v>
          </cell>
          <cell r="I82">
            <v>65159.22</v>
          </cell>
          <cell r="J82">
            <v>0</v>
          </cell>
          <cell r="K82">
            <v>-1085.9870000000001</v>
          </cell>
          <cell r="L82">
            <v>-1085.9870000000001</v>
          </cell>
          <cell r="M82">
            <v>-1085.9870000000001</v>
          </cell>
          <cell r="N82">
            <v>64073.233</v>
          </cell>
          <cell r="O82">
            <v>0.2</v>
          </cell>
        </row>
        <row r="83">
          <cell r="B83">
            <v>9007121</v>
          </cell>
          <cell r="E83">
            <v>37711</v>
          </cell>
          <cell r="G83">
            <v>0</v>
          </cell>
          <cell r="H83">
            <v>112977.75</v>
          </cell>
          <cell r="I83">
            <v>112977.75</v>
          </cell>
          <cell r="J83">
            <v>0</v>
          </cell>
          <cell r="K83">
            <v>-470.74062500000008</v>
          </cell>
          <cell r="L83">
            <v>-470.74062500000008</v>
          </cell>
          <cell r="M83">
            <v>-470.74062500000008</v>
          </cell>
          <cell r="N83">
            <v>112507.00937499999</v>
          </cell>
          <cell r="O83">
            <v>0.05</v>
          </cell>
        </row>
        <row r="84">
          <cell r="B84">
            <v>9007122</v>
          </cell>
          <cell r="E84">
            <v>37711</v>
          </cell>
          <cell r="G84">
            <v>0</v>
          </cell>
          <cell r="H84">
            <v>168263.08</v>
          </cell>
          <cell r="I84">
            <v>168263.08</v>
          </cell>
          <cell r="J84">
            <v>0</v>
          </cell>
          <cell r="K84">
            <v>-701.0961666666667</v>
          </cell>
          <cell r="L84">
            <v>-701.0961666666667</v>
          </cell>
          <cell r="M84">
            <v>-701.0961666666667</v>
          </cell>
          <cell r="N84">
            <v>167561.98383333333</v>
          </cell>
          <cell r="O84">
            <v>0.05</v>
          </cell>
        </row>
        <row r="85">
          <cell r="B85">
            <v>9007160</v>
          </cell>
          <cell r="E85">
            <v>37711</v>
          </cell>
          <cell r="G85">
            <v>0</v>
          </cell>
          <cell r="H85">
            <v>1450</v>
          </cell>
          <cell r="I85">
            <v>1450</v>
          </cell>
          <cell r="J85">
            <v>0</v>
          </cell>
          <cell r="K85">
            <v>-24.166666666666668</v>
          </cell>
          <cell r="L85">
            <v>-24.166666666666668</v>
          </cell>
          <cell r="M85">
            <v>-24.166666666666668</v>
          </cell>
          <cell r="N85">
            <v>1425.8333333333333</v>
          </cell>
          <cell r="O85">
            <v>0.2</v>
          </cell>
        </row>
        <row r="86">
          <cell r="B86">
            <v>9007180</v>
          </cell>
          <cell r="E86">
            <v>37711</v>
          </cell>
          <cell r="G86">
            <v>0</v>
          </cell>
          <cell r="H86">
            <v>10947.13</v>
          </cell>
          <cell r="I86">
            <v>10947.13</v>
          </cell>
          <cell r="J86">
            <v>0</v>
          </cell>
          <cell r="K86">
            <v>-456.13041666666663</v>
          </cell>
          <cell r="L86">
            <v>-456.13041666666663</v>
          </cell>
          <cell r="M86">
            <v>-456.13041666666663</v>
          </cell>
          <cell r="N86">
            <v>10490.999583333332</v>
          </cell>
          <cell r="O86">
            <v>0.5</v>
          </cell>
        </row>
        <row r="87">
          <cell r="B87">
            <v>9007190</v>
          </cell>
          <cell r="E87">
            <v>37711</v>
          </cell>
          <cell r="G87">
            <v>0</v>
          </cell>
          <cell r="H87">
            <v>1180</v>
          </cell>
          <cell r="I87">
            <v>1180</v>
          </cell>
          <cell r="J87">
            <v>0</v>
          </cell>
          <cell r="K87">
            <v>-19.666666666666668</v>
          </cell>
          <cell r="L87">
            <v>-19.666666666666668</v>
          </cell>
          <cell r="M87">
            <v>-19.666666666666668</v>
          </cell>
          <cell r="N87">
            <v>1160.3333333333333</v>
          </cell>
          <cell r="O87">
            <v>0.2</v>
          </cell>
        </row>
        <row r="88">
          <cell r="B88">
            <v>9007199</v>
          </cell>
          <cell r="E88">
            <v>37711</v>
          </cell>
          <cell r="G88">
            <v>0</v>
          </cell>
          <cell r="H88">
            <v>6350</v>
          </cell>
          <cell r="I88">
            <v>6350</v>
          </cell>
          <cell r="J88">
            <v>0</v>
          </cell>
          <cell r="K88">
            <v>-105.83333333333333</v>
          </cell>
          <cell r="L88">
            <v>-105.83333333333333</v>
          </cell>
          <cell r="M88">
            <v>-105.83333333333333</v>
          </cell>
          <cell r="N88">
            <v>6244.166666666667</v>
          </cell>
          <cell r="O88">
            <v>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Recovered_Sheet1"/>
      <sheetName val="Chronology "/>
      <sheetName val="Notes"/>
      <sheetName val="Assmpt"/>
      <sheetName val="Rev"/>
      <sheetName val="Buy Back Impact"/>
      <sheetName val="Inc_st"/>
      <sheetName val="Ratios"/>
      <sheetName val="Bal_sht"/>
      <sheetName val="Tables"/>
      <sheetName val="Cover Page"/>
      <sheetName val="mwarePreview"/>
      <sheetName val="mwareTaxoPres"/>
      <sheetName val="Modelware"/>
      <sheetName val="GE Upload2"/>
      <sheetName val="Caraco Valuation"/>
      <sheetName val="Qtrly"/>
      <sheetName val="mwareDates"/>
      <sheetName val="mwareSettings"/>
      <sheetName val="GE3"/>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Range Info"/>
      <sheetName val="Sheet1"/>
      <sheetName val="MPR Summ"/>
      <sheetName val="MPR Cons"/>
      <sheetName val="CPGA"/>
      <sheetName val="Channel Wise Subs"/>
      <sheetName val="False"/>
      <sheetName val="Financial Position (C)"/>
      <sheetName val="Capex Details"/>
      <sheetName val="Profit &amp; Loss Account (C)"/>
      <sheetName val="Fixed License-Entry Fee"/>
      <sheetName val="Investment"/>
      <sheetName val="Deposit"/>
      <sheetName val="Advances"/>
      <sheetName val="Other CA"/>
      <sheetName val="Cash &amp; Bank Balance"/>
      <sheetName val="Inventories"/>
      <sheetName val="Debtors"/>
      <sheetName val="Roaming  Debtors"/>
      <sheetName val="Borrowings"/>
      <sheetName val="Creditors"/>
      <sheetName val="Sub Dep"/>
      <sheetName val="Revenue Statement (C)"/>
      <sheetName val="Engineering Expenses (C)"/>
      <sheetName val="Customer Servicing Expenses (C)"/>
      <sheetName val="Marketing Expenses (C)"/>
      <sheetName val="General &amp; Admin Expenses (C)"/>
      <sheetName val="Interest &amp; Fin Expenses (C)"/>
      <sheetName val="MPR SUMM (M)"/>
      <sheetName val="MPR Maha"/>
      <sheetName val="False M"/>
      <sheetName val="Capex (M)"/>
      <sheetName val="Financial Position"/>
      <sheetName val="Profit &amp; Loss Account"/>
      <sheetName val="Revenue Statement"/>
      <sheetName val="Engineering Expenses"/>
      <sheetName val="Customer Servicing Expenses"/>
      <sheetName val="Marketing Expenses"/>
      <sheetName val="General &amp; Admin Expenses"/>
      <sheetName val="Interest &amp; Financing Expenses"/>
      <sheetName val="MPR Summ (G)"/>
      <sheetName val="MPR GUJ"/>
      <sheetName val="False G"/>
      <sheetName val="Financial Position (2)"/>
      <sheetName val="Capex Guj"/>
      <sheetName val="Profit &amp; Loss Account (G)"/>
      <sheetName val="Revenue Statement (G)"/>
      <sheetName val="Engineering Expenses (G)"/>
      <sheetName val="Customer Servicing Expenses (G)"/>
      <sheetName val="Marketing Expenses (G)"/>
      <sheetName val="General &amp; Admin Expenses (G)"/>
      <sheetName val="Interest &amp; Fin Expenses (G)"/>
      <sheetName val="ARPU Statement"/>
      <sheetName val="Sheet2"/>
      <sheetName val="Sheet3"/>
      <sheetName val="Input"/>
      <sheetName val="b"/>
      <sheetName val="fco"/>
      <sheetName val="Inc_st"/>
      <sheetName val="FACTORS"/>
      <sheetName val="INI"/>
      <sheetName val="Assumptions"/>
      <sheetName val="Output"/>
      <sheetName val="Sheet4"/>
      <sheetName val="AC1"/>
      <sheetName val="O1"/>
      <sheetName val="Information"/>
    </sheetNames>
    <sheetDataSet>
      <sheetData sheetId="0" refreshError="1"/>
      <sheetData sheetId="1" refreshError="1">
        <row r="4">
          <cell r="B4">
            <v>36831</v>
          </cell>
        </row>
        <row r="10">
          <cell r="A10" t="str">
            <v>Million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Testing"/>
      <sheetName val="설산1.나"/>
      <sheetName val="본사S"/>
      <sheetName val="당초"/>
      <sheetName val="예산서"/>
      <sheetName val="WORK"/>
      <sheetName val="2F 회의실견적(5_14 일대)"/>
      <sheetName val="공사비 내역 (가)"/>
      <sheetName val="OCT_FDN"/>
      <sheetName val="정부노임단가"/>
      <sheetName val="INDIRECT COST-PART l"/>
      <sheetName val="OCT.FDN"/>
      <sheetName val="BM"/>
      <sheetName val="BQ"/>
      <sheetName val="COVER"/>
    </sheetNames>
    <sheetDataSet>
      <sheetData sheetId="0" refreshError="1">
        <row r="8">
          <cell r="E8">
            <v>65.62</v>
          </cell>
        </row>
        <row r="9">
          <cell r="E9">
            <v>59.04</v>
          </cell>
        </row>
        <row r="10">
          <cell r="E10">
            <v>56</v>
          </cell>
        </row>
        <row r="11">
          <cell r="E11">
            <v>3.2809999999999999E-2</v>
          </cell>
        </row>
        <row r="12">
          <cell r="E12">
            <v>0.16400000000000001</v>
          </cell>
        </row>
        <row r="15">
          <cell r="E15">
            <v>122</v>
          </cell>
        </row>
        <row r="16">
          <cell r="E16">
            <v>117</v>
          </cell>
        </row>
        <row r="17">
          <cell r="E17">
            <v>64</v>
          </cell>
        </row>
        <row r="18">
          <cell r="E18">
            <v>59</v>
          </cell>
        </row>
        <row r="21">
          <cell r="E21">
            <v>24.84</v>
          </cell>
        </row>
        <row r="22">
          <cell r="E22">
            <v>2.1899999999999999E-2</v>
          </cell>
        </row>
        <row r="23">
          <cell r="E23">
            <v>0.8</v>
          </cell>
        </row>
        <row r="26">
          <cell r="E26">
            <v>0.5</v>
          </cell>
        </row>
        <row r="27">
          <cell r="E27">
            <v>0.5</v>
          </cell>
        </row>
        <row r="30">
          <cell r="E30">
            <v>1000</v>
          </cell>
        </row>
        <row r="31">
          <cell r="E31">
            <v>800</v>
          </cell>
        </row>
        <row r="32">
          <cell r="E32">
            <v>1000</v>
          </cell>
        </row>
        <row r="33">
          <cell r="E33">
            <v>500</v>
          </cell>
        </row>
        <row r="35">
          <cell r="E35">
            <v>417000000</v>
          </cell>
        </row>
        <row r="36">
          <cell r="E36">
            <v>1.95</v>
          </cell>
        </row>
        <row r="37">
          <cell r="E37">
            <v>493.2</v>
          </cell>
        </row>
        <row r="43">
          <cell r="D43">
            <v>55.56</v>
          </cell>
          <cell r="E43">
            <v>0.08</v>
          </cell>
          <cell r="F43">
            <v>0.08</v>
          </cell>
        </row>
        <row r="44">
          <cell r="D44">
            <v>0.47899999999999998</v>
          </cell>
          <cell r="E44">
            <v>0.25</v>
          </cell>
          <cell r="F44">
            <v>0.25</v>
          </cell>
        </row>
        <row r="45">
          <cell r="D45">
            <v>1076.54</v>
          </cell>
          <cell r="E45">
            <v>1.6930000000000001E-2</v>
          </cell>
          <cell r="F45">
            <v>1.6930000000000001E-2</v>
          </cell>
        </row>
        <row r="46">
          <cell r="D46">
            <v>8.2299999999999998E-2</v>
          </cell>
          <cell r="E46">
            <v>1.5100000000000001E-2</v>
          </cell>
          <cell r="F46">
            <v>1.5100000000000001E-2</v>
          </cell>
        </row>
        <row r="47">
          <cell r="D47">
            <v>9.9999999999999995E-7</v>
          </cell>
          <cell r="E47">
            <v>2E-3</v>
          </cell>
          <cell r="F47">
            <v>2E-3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Koradi"/>
      <sheetName val="F1(Kor) "/>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Koyna)"/>
      <sheetName val="F5.4(Koyna)"/>
      <sheetName val="F5.3(PuneHydro)"/>
      <sheetName val="F5.4(PuneHydro)"/>
      <sheetName val="F5.3(NasikHydro)"/>
      <sheetName val="F5.4(NasikHydro)"/>
      <sheetName val="F6(Hydro)"/>
      <sheetName val="F11(Hydro)"/>
      <sheetName val="F12(Hydro)"/>
      <sheetName val="ARR"/>
      <sheetName val="Interest &amp; RoE"/>
      <sheetName val="Dep."/>
      <sheetName val="O&amp;M"/>
      <sheetName val="Int. on WC"/>
      <sheetName val="Fuel Cost"/>
      <sheetName val="Generation"/>
      <sheetName val="Fuel Cost for Upcoming Units"/>
      <sheetName val="Actual Tariff"/>
      <sheetName val="Working Sheet"/>
      <sheetName val="Summary_ARR"/>
      <sheetName val="Summary_tariff"/>
      <sheetName val="Fuel Cost existing"/>
      <sheetName val="Fuel Cost upcoming"/>
      <sheetName val="O&amp;M Proj"/>
      <sheetName val="Fixed Charges"/>
      <sheetName val="Sheet4"/>
      <sheetName val="IOWC"/>
      <sheetName val="NTI"/>
      <sheetName val="Normative Repayment"/>
      <sheetName val="Fixed Charge_Paras 3"/>
      <sheetName val="Fixed Charge_Parli 6"/>
      <sheetName val="Fixed Charge_Paras 4"/>
      <sheetName val="Fixed Charge_Parli 7"/>
      <sheetName val="kpkd - 5"/>
      <sheetName val="Upcoming Units_ARR"/>
      <sheetName val="Sheet8"/>
    </sheetNames>
    <sheetDataSet>
      <sheetData sheetId="0">
        <row r="3">
          <cell r="B3">
            <v>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 3_7"/>
      <sheetName val="form_x0000__x0000__x0000__x0000__x0000__x0000__x0000__x0000__x0000__x0000__x0000__x0000__x0000_"/>
      <sheetName val=""/>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
      <sheetName val="form_x0000_"/>
      <sheetName val="04REL"/>
      <sheetName val="Sept "/>
      <sheetName val="7"/>
      <sheetName val="Salient1"/>
      <sheetName val="Labour charges"/>
      <sheetName val="RAJ"/>
      <sheetName val="Feb-06"/>
      <sheetName val="Inputs"/>
      <sheetName val="form_____________"/>
      <sheetName val="form_x0000__x0000__x0000__x0000"/>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TL"/>
      <sheetName val="기능공"/>
      <sheetName val="기능공 (3)"/>
      <sheetName val="연도별 자금"/>
      <sheetName val="월별자금"/>
      <sheetName val="기능공 (2)"/>
      <sheetName val="LOA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s>
    <sheetDataSet>
      <sheetData sheetId="0">
        <row r="16">
          <cell r="A16" t="str">
            <v xml:space="preserve">01 - ANDAMAN AND NICOBAR ISLANDS </v>
          </cell>
        </row>
        <row r="17">
          <cell r="A17" t="str">
            <v xml:space="preserve">02 - ANDHRA PRADESH </v>
          </cell>
        </row>
        <row r="18">
          <cell r="A18" t="str">
            <v xml:space="preserve">03 - ARUNACHAL PRADESH </v>
          </cell>
        </row>
        <row r="19">
          <cell r="A19" t="str">
            <v xml:space="preserve">04 - ASSAM </v>
          </cell>
        </row>
        <row r="20">
          <cell r="A20" t="str">
            <v xml:space="preserve">05 - BIHAR </v>
          </cell>
        </row>
        <row r="21">
          <cell r="A21" t="str">
            <v xml:space="preserve">06 - CHANDIGARH </v>
          </cell>
        </row>
        <row r="22">
          <cell r="A22" t="str">
            <v xml:space="preserve">07 - DADRA &amp; NAGAR HAVELI </v>
          </cell>
        </row>
        <row r="23">
          <cell r="A23" t="str">
            <v xml:space="preserve">08 - DAMAN &amp; DIU </v>
          </cell>
        </row>
        <row r="24">
          <cell r="A24" t="str">
            <v xml:space="preserve">09 - DELHI </v>
          </cell>
        </row>
        <row r="25">
          <cell r="A25" t="str">
            <v xml:space="preserve">10 - GOA </v>
          </cell>
        </row>
        <row r="26">
          <cell r="A26" t="str">
            <v xml:space="preserve">11 - GUJARAT </v>
          </cell>
        </row>
        <row r="27">
          <cell r="A27" t="str">
            <v xml:space="preserve">12 - HARYANA </v>
          </cell>
        </row>
        <row r="28">
          <cell r="A28" t="str">
            <v xml:space="preserve">13 - HIMACHAL PRADESH </v>
          </cell>
        </row>
        <row r="29">
          <cell r="A29" t="str">
            <v xml:space="preserve">14 - JAMMU &amp; KASHMIR </v>
          </cell>
        </row>
        <row r="30">
          <cell r="A30" t="str">
            <v xml:space="preserve">15 - KARNATAKA </v>
          </cell>
        </row>
        <row r="31">
          <cell r="A31" t="str">
            <v xml:space="preserve">16 - KERALA </v>
          </cell>
        </row>
        <row r="32">
          <cell r="A32" t="str">
            <v xml:space="preserve">17 - LAKHSWADEEP </v>
          </cell>
        </row>
        <row r="33">
          <cell r="A33" t="str">
            <v xml:space="preserve">18 - MADHYA PRADESH </v>
          </cell>
        </row>
        <row r="34">
          <cell r="A34" t="str">
            <v xml:space="preserve">19 - MAHARASHTRA </v>
          </cell>
        </row>
        <row r="35">
          <cell r="A35" t="str">
            <v xml:space="preserve">20 - MANIPUR </v>
          </cell>
        </row>
        <row r="36">
          <cell r="A36" t="str">
            <v xml:space="preserve">21 - MEGHALAYA </v>
          </cell>
        </row>
        <row r="37">
          <cell r="A37" t="str">
            <v xml:space="preserve">22 - MIZORAM </v>
          </cell>
        </row>
        <row r="38">
          <cell r="A38" t="str">
            <v xml:space="preserve">23 - NAGALAND </v>
          </cell>
        </row>
        <row r="39">
          <cell r="A39" t="str">
            <v xml:space="preserve">24 - ORISSA </v>
          </cell>
        </row>
        <row r="40">
          <cell r="A40" t="str">
            <v xml:space="preserve">25 - PONDICHERRY </v>
          </cell>
        </row>
        <row r="41">
          <cell r="A41" t="str">
            <v xml:space="preserve">26 - PUNJAB </v>
          </cell>
        </row>
        <row r="42">
          <cell r="A42" t="str">
            <v xml:space="preserve">27 - RAJASTHAN </v>
          </cell>
        </row>
        <row r="43">
          <cell r="A43" t="str">
            <v xml:space="preserve">28 - SIKKIM </v>
          </cell>
        </row>
        <row r="44">
          <cell r="A44" t="str">
            <v xml:space="preserve">29 - TAMILNADU </v>
          </cell>
        </row>
        <row r="45">
          <cell r="A45" t="str">
            <v xml:space="preserve">30 - TRIPURA </v>
          </cell>
        </row>
        <row r="46">
          <cell r="A46" t="str">
            <v xml:space="preserve">31 - UTTAR PRADESH </v>
          </cell>
        </row>
        <row r="47">
          <cell r="A47" t="str">
            <v xml:space="preserve">32 - WEST BENGAL </v>
          </cell>
        </row>
        <row r="48">
          <cell r="A48" t="str">
            <v xml:space="preserve">33 - CHHATISHGARH </v>
          </cell>
        </row>
        <row r="49">
          <cell r="A49" t="str">
            <v xml:space="preserve">34 - UTTARANCHAL </v>
          </cell>
        </row>
        <row r="50">
          <cell r="A50" t="str">
            <v>35 - JHARKHAND</v>
          </cell>
        </row>
        <row r="56">
          <cell r="A56" t="str">
            <v>11- Sec 139</v>
          </cell>
        </row>
        <row r="57">
          <cell r="A57" t="str">
            <v>12 - Sec 142</v>
          </cell>
        </row>
        <row r="58">
          <cell r="A58" t="str">
            <v>13 - Sec 148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s>
    <sheetDataSet>
      <sheetData sheetId="0" refreshError="1">
        <row r="16">
          <cell r="A16" t="str">
            <v xml:space="preserve">01 - ANDAMAN AND NICOBAR ISLANDS </v>
          </cell>
        </row>
        <row r="56">
          <cell r="A56" t="str">
            <v>11- Sec 139</v>
          </cell>
        </row>
        <row r="57">
          <cell r="A57" t="str">
            <v>12 - Sec 142</v>
          </cell>
        </row>
        <row r="58">
          <cell r="A58" t="str">
            <v>13 - Sec 148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1to6"/>
      <sheetName val="7to12"/>
      <sheetName val="Day"/>
      <sheetName val="week"/>
      <sheetName val="bpln"/>
      <sheetName val="bpres"/>
      <sheetName val="o"/>
      <sheetName val="div"/>
      <sheetName val="a"/>
      <sheetName val="b"/>
      <sheetName val="c"/>
      <sheetName val="ciip"/>
      <sheetName val="d"/>
      <sheetName val="e"/>
      <sheetName val="de"/>
      <sheetName val="jm"/>
      <sheetName val="gf"/>
      <sheetName val="dm"/>
      <sheetName val="kd"/>
      <sheetName val="th"/>
      <sheetName val="mf"/>
      <sheetName val="su"/>
      <sheetName val="ce"/>
      <sheetName val="LavC"/>
      <sheetName val="63k2"/>
      <sheetName val="7k4"/>
      <sheetName val="8k10"/>
      <sheetName val="105"/>
      <sheetName val="corpsaf"/>
      <sheetName val="7k3"/>
      <sheetName val="man"/>
      <sheetName val="gk"/>
      <sheetName val="cb"/>
      <sheetName val="instruction"/>
      <sheetName val="BPDIV"/>
      <sheetName val="p"/>
      <sheetName val="cost"/>
      <sheetName val="costbud"/>
      <sheetName val="strat"/>
      <sheetName val="refine"/>
      <sheetName val="oldsheet"/>
      <sheetName val="month"/>
      <sheetName val="bpdm"/>
      <sheetName val="sk"/>
      <sheetName val="Cost Center-Cost Element"/>
    </sheetNames>
    <sheetDataSet>
      <sheetData sheetId="0"/>
      <sheetData sheetId="1" refreshError="1">
        <row r="5">
          <cell r="I5">
            <v>37073</v>
          </cell>
          <cell r="J5">
            <v>37074</v>
          </cell>
          <cell r="K5">
            <v>37075</v>
          </cell>
          <cell r="L5">
            <v>37076</v>
          </cell>
          <cell r="M5">
            <v>37077</v>
          </cell>
          <cell r="N5">
            <v>37078</v>
          </cell>
          <cell r="O5">
            <v>37079</v>
          </cell>
          <cell r="P5">
            <v>37080</v>
          </cell>
          <cell r="Q5">
            <v>37081</v>
          </cell>
          <cell r="R5">
            <v>37082</v>
          </cell>
          <cell r="S5">
            <v>37083</v>
          </cell>
          <cell r="T5">
            <v>37084</v>
          </cell>
          <cell r="U5">
            <v>37085</v>
          </cell>
          <cell r="V5">
            <v>37086</v>
          </cell>
          <cell r="W5">
            <v>37087</v>
          </cell>
          <cell r="X5">
            <v>37088</v>
          </cell>
          <cell r="Y5">
            <v>37089</v>
          </cell>
          <cell r="Z5">
            <v>37090</v>
          </cell>
          <cell r="AA5">
            <v>37091</v>
          </cell>
          <cell r="AB5">
            <v>37092</v>
          </cell>
          <cell r="AC5">
            <v>37093</v>
          </cell>
          <cell r="AD5">
            <v>37094</v>
          </cell>
          <cell r="AE5">
            <v>37095</v>
          </cell>
          <cell r="AF5">
            <v>37096</v>
          </cell>
          <cell r="AG5">
            <v>37097</v>
          </cell>
          <cell r="AH5">
            <v>37098</v>
          </cell>
          <cell r="AI5">
            <v>37099</v>
          </cell>
          <cell r="AJ5">
            <v>37100</v>
          </cell>
          <cell r="AK5">
            <v>37101</v>
          </cell>
          <cell r="AL5">
            <v>37102</v>
          </cell>
          <cell r="AM5">
            <v>37103</v>
          </cell>
          <cell r="AN5">
            <v>37104</v>
          </cell>
          <cell r="AO5">
            <v>37105</v>
          </cell>
          <cell r="AP5">
            <v>37106</v>
          </cell>
          <cell r="AQ5">
            <v>37107</v>
          </cell>
          <cell r="AR5">
            <v>37108</v>
          </cell>
          <cell r="AS5">
            <v>37109</v>
          </cell>
          <cell r="AT5">
            <v>37110</v>
          </cell>
          <cell r="AU5">
            <v>37111</v>
          </cell>
          <cell r="AV5">
            <v>37112</v>
          </cell>
          <cell r="AW5">
            <v>37113</v>
          </cell>
          <cell r="AX5">
            <v>37114</v>
          </cell>
          <cell r="AY5">
            <v>37115</v>
          </cell>
          <cell r="AZ5">
            <v>37116</v>
          </cell>
          <cell r="BA5">
            <v>37117</v>
          </cell>
          <cell r="BB5">
            <v>37118</v>
          </cell>
          <cell r="BC5">
            <v>37119</v>
          </cell>
          <cell r="BD5">
            <v>37120</v>
          </cell>
          <cell r="BE5">
            <v>37121</v>
          </cell>
          <cell r="BF5">
            <v>37122</v>
          </cell>
          <cell r="BG5">
            <v>37123</v>
          </cell>
          <cell r="BH5">
            <v>37124</v>
          </cell>
          <cell r="BI5">
            <v>37125</v>
          </cell>
          <cell r="BJ5">
            <v>37126</v>
          </cell>
          <cell r="BK5">
            <v>37127</v>
          </cell>
          <cell r="BL5">
            <v>37128</v>
          </cell>
          <cell r="BM5">
            <v>37129</v>
          </cell>
          <cell r="BN5">
            <v>37130</v>
          </cell>
          <cell r="BO5">
            <v>37131</v>
          </cell>
          <cell r="BP5">
            <v>37132</v>
          </cell>
          <cell r="BQ5">
            <v>37133</v>
          </cell>
          <cell r="BR5">
            <v>37134</v>
          </cell>
          <cell r="BS5">
            <v>37135</v>
          </cell>
          <cell r="BT5">
            <v>37136</v>
          </cell>
          <cell r="BU5">
            <v>37137</v>
          </cell>
          <cell r="BV5">
            <v>37138</v>
          </cell>
          <cell r="BW5">
            <v>37139</v>
          </cell>
          <cell r="BX5">
            <v>37140</v>
          </cell>
          <cell r="BY5">
            <v>37141</v>
          </cell>
          <cell r="BZ5">
            <v>37142</v>
          </cell>
          <cell r="CA5">
            <v>37143</v>
          </cell>
          <cell r="CB5">
            <v>37144</v>
          </cell>
          <cell r="CC5">
            <v>37145</v>
          </cell>
          <cell r="CD5">
            <v>37146</v>
          </cell>
          <cell r="CE5">
            <v>37147</v>
          </cell>
          <cell r="CF5">
            <v>37148</v>
          </cell>
          <cell r="CG5">
            <v>37149</v>
          </cell>
          <cell r="CH5">
            <v>37150</v>
          </cell>
          <cell r="CI5">
            <v>37151</v>
          </cell>
          <cell r="CJ5">
            <v>37152</v>
          </cell>
          <cell r="CK5">
            <v>37153</v>
          </cell>
          <cell r="CL5">
            <v>37154</v>
          </cell>
          <cell r="CM5">
            <v>37155</v>
          </cell>
          <cell r="CN5">
            <v>37156</v>
          </cell>
          <cell r="CO5">
            <v>37157</v>
          </cell>
          <cell r="CP5">
            <v>37158</v>
          </cell>
          <cell r="CQ5">
            <v>37159</v>
          </cell>
          <cell r="CR5">
            <v>37160</v>
          </cell>
          <cell r="CS5">
            <v>37161</v>
          </cell>
          <cell r="CT5">
            <v>37162</v>
          </cell>
          <cell r="CU5">
            <v>37163</v>
          </cell>
          <cell r="CV5">
            <v>37164</v>
          </cell>
          <cell r="CW5">
            <v>37165</v>
          </cell>
          <cell r="CX5">
            <v>37166</v>
          </cell>
          <cell r="CY5">
            <v>37167</v>
          </cell>
          <cell r="CZ5">
            <v>37168</v>
          </cell>
          <cell r="DA5">
            <v>37169</v>
          </cell>
          <cell r="DB5">
            <v>37170</v>
          </cell>
          <cell r="DC5">
            <v>37171</v>
          </cell>
          <cell r="DD5">
            <v>37172</v>
          </cell>
          <cell r="DE5">
            <v>37173</v>
          </cell>
          <cell r="DF5">
            <v>37174</v>
          </cell>
          <cell r="DG5">
            <v>37175</v>
          </cell>
          <cell r="DH5">
            <v>37176</v>
          </cell>
          <cell r="DI5">
            <v>37177</v>
          </cell>
          <cell r="DJ5">
            <v>37178</v>
          </cell>
          <cell r="DK5">
            <v>37179</v>
          </cell>
          <cell r="DL5">
            <v>37180</v>
          </cell>
          <cell r="DM5">
            <v>37181</v>
          </cell>
          <cell r="DN5">
            <v>37182</v>
          </cell>
          <cell r="DO5">
            <v>37183</v>
          </cell>
          <cell r="DP5">
            <v>37184</v>
          </cell>
          <cell r="DQ5">
            <v>37185</v>
          </cell>
          <cell r="DR5">
            <v>37186</v>
          </cell>
          <cell r="DS5">
            <v>37187</v>
          </cell>
          <cell r="DT5">
            <v>37188</v>
          </cell>
          <cell r="DU5">
            <v>37189</v>
          </cell>
          <cell r="DV5">
            <v>37190</v>
          </cell>
          <cell r="DW5">
            <v>37191</v>
          </cell>
          <cell r="DX5">
            <v>37192</v>
          </cell>
          <cell r="DY5">
            <v>37193</v>
          </cell>
          <cell r="DZ5">
            <v>37194</v>
          </cell>
          <cell r="EA5">
            <v>37195</v>
          </cell>
          <cell r="EB5">
            <v>37196</v>
          </cell>
          <cell r="EC5">
            <v>37197</v>
          </cell>
          <cell r="ED5">
            <v>37198</v>
          </cell>
          <cell r="EE5">
            <v>37199</v>
          </cell>
          <cell r="EF5">
            <v>37200</v>
          </cell>
          <cell r="EG5">
            <v>37201</v>
          </cell>
          <cell r="EH5">
            <v>37202</v>
          </cell>
          <cell r="EI5">
            <v>37203</v>
          </cell>
          <cell r="EJ5">
            <v>37204</v>
          </cell>
          <cell r="EK5">
            <v>37205</v>
          </cell>
          <cell r="EL5">
            <v>37206</v>
          </cell>
          <cell r="EM5">
            <v>37207</v>
          </cell>
          <cell r="EN5">
            <v>37208</v>
          </cell>
          <cell r="EO5">
            <v>37209</v>
          </cell>
          <cell r="EP5">
            <v>37210</v>
          </cell>
          <cell r="EQ5">
            <v>37211</v>
          </cell>
          <cell r="ER5">
            <v>37212</v>
          </cell>
          <cell r="ES5">
            <v>37213</v>
          </cell>
          <cell r="ET5">
            <v>37214</v>
          </cell>
          <cell r="EU5">
            <v>37215</v>
          </cell>
          <cell r="EV5">
            <v>37216</v>
          </cell>
          <cell r="EW5">
            <v>37217</v>
          </cell>
          <cell r="EX5">
            <v>37218</v>
          </cell>
          <cell r="EY5">
            <v>37219</v>
          </cell>
          <cell r="EZ5">
            <v>37220</v>
          </cell>
          <cell r="FA5">
            <v>37221</v>
          </cell>
          <cell r="FB5">
            <v>37222</v>
          </cell>
          <cell r="FC5">
            <v>37223</v>
          </cell>
          <cell r="FD5">
            <v>37224</v>
          </cell>
          <cell r="FE5">
            <v>37225</v>
          </cell>
          <cell r="FF5">
            <v>37226</v>
          </cell>
          <cell r="FG5">
            <v>37227</v>
          </cell>
          <cell r="FH5">
            <v>37228</v>
          </cell>
          <cell r="FI5">
            <v>37229</v>
          </cell>
          <cell r="FJ5">
            <v>37230</v>
          </cell>
          <cell r="FK5">
            <v>37231</v>
          </cell>
          <cell r="FL5">
            <v>37232</v>
          </cell>
          <cell r="FM5">
            <v>37233</v>
          </cell>
          <cell r="FN5">
            <v>37234</v>
          </cell>
          <cell r="FO5">
            <v>37235</v>
          </cell>
          <cell r="FP5">
            <v>37236</v>
          </cell>
          <cell r="FQ5">
            <v>37237</v>
          </cell>
          <cell r="FR5">
            <v>37238</v>
          </cell>
          <cell r="FS5">
            <v>37239</v>
          </cell>
          <cell r="FT5">
            <v>37240</v>
          </cell>
          <cell r="FU5">
            <v>37241</v>
          </cell>
          <cell r="FV5">
            <v>37242</v>
          </cell>
          <cell r="FW5">
            <v>37243</v>
          </cell>
          <cell r="FX5">
            <v>37244</v>
          </cell>
          <cell r="FY5">
            <v>37245</v>
          </cell>
          <cell r="FZ5">
            <v>37246</v>
          </cell>
          <cell r="GA5">
            <v>37247</v>
          </cell>
          <cell r="GB5">
            <v>37248</v>
          </cell>
          <cell r="GC5">
            <v>37249</v>
          </cell>
          <cell r="GD5">
            <v>37250</v>
          </cell>
          <cell r="GE5">
            <v>37251</v>
          </cell>
          <cell r="GF5">
            <v>37252</v>
          </cell>
          <cell r="GG5">
            <v>37253</v>
          </cell>
          <cell r="GH5">
            <v>37254</v>
          </cell>
          <cell r="GI5">
            <v>37255</v>
          </cell>
          <cell r="GJ5">
            <v>37256</v>
          </cell>
          <cell r="GK5">
            <v>7</v>
          </cell>
          <cell r="GL5">
            <v>8</v>
          </cell>
          <cell r="GM5">
            <v>9</v>
          </cell>
          <cell r="GN5">
            <v>10</v>
          </cell>
          <cell r="GO5">
            <v>11</v>
          </cell>
          <cell r="GP5">
            <v>12</v>
          </cell>
          <cell r="GR5">
            <v>7</v>
          </cell>
          <cell r="GS5">
            <v>8</v>
          </cell>
          <cell r="GT5">
            <v>9</v>
          </cell>
          <cell r="GU5">
            <v>10</v>
          </cell>
          <cell r="GV5">
            <v>11</v>
          </cell>
          <cell r="GW5">
            <v>12</v>
          </cell>
        </row>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R6">
            <v>0</v>
          </cell>
          <cell r="GS6">
            <v>0</v>
          </cell>
          <cell r="GT6">
            <v>0</v>
          </cell>
          <cell r="GU6">
            <v>0</v>
          </cell>
          <cell r="GV6">
            <v>0</v>
          </cell>
          <cell r="GW6">
            <v>0</v>
          </cell>
        </row>
        <row r="7">
          <cell r="I7">
            <v>0</v>
          </cell>
          <cell r="J7">
            <v>0</v>
          </cell>
          <cell r="K7">
            <v>0</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v>0</v>
          </cell>
          <cell r="GL7">
            <v>0</v>
          </cell>
          <cell r="GM7">
            <v>0</v>
          </cell>
          <cell r="GN7">
            <v>0</v>
          </cell>
          <cell r="GO7">
            <v>0</v>
          </cell>
          <cell r="GP7">
            <v>0</v>
          </cell>
          <cell r="GR7">
            <v>0</v>
          </cell>
          <cell r="GS7">
            <v>0</v>
          </cell>
          <cell r="GT7">
            <v>0</v>
          </cell>
          <cell r="GU7">
            <v>0</v>
          </cell>
          <cell r="GV7">
            <v>0</v>
          </cell>
          <cell r="GW7">
            <v>0</v>
          </cell>
        </row>
        <row r="8">
          <cell r="I8">
            <v>0</v>
          </cell>
          <cell r="J8">
            <v>0</v>
          </cell>
          <cell r="K8">
            <v>0</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v>0</v>
          </cell>
          <cell r="GL8">
            <v>0</v>
          </cell>
          <cell r="GM8">
            <v>0</v>
          </cell>
          <cell r="GN8">
            <v>0</v>
          </cell>
          <cell r="GO8">
            <v>0</v>
          </cell>
          <cell r="GP8">
            <v>0</v>
          </cell>
          <cell r="GR8">
            <v>0</v>
          </cell>
          <cell r="GS8">
            <v>0</v>
          </cell>
          <cell r="GT8">
            <v>0</v>
          </cell>
          <cell r="GU8">
            <v>0</v>
          </cell>
          <cell r="GV8">
            <v>0</v>
          </cell>
          <cell r="GW8">
            <v>0</v>
          </cell>
        </row>
        <row r="9">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v>0</v>
          </cell>
          <cell r="GL9">
            <v>0</v>
          </cell>
          <cell r="GM9">
            <v>0</v>
          </cell>
          <cell r="GN9">
            <v>0</v>
          </cell>
          <cell r="GO9">
            <v>0</v>
          </cell>
          <cell r="GP9">
            <v>0</v>
          </cell>
          <cell r="GR9">
            <v>0</v>
          </cell>
          <cell r="GS9">
            <v>0</v>
          </cell>
          <cell r="GT9">
            <v>0</v>
          </cell>
          <cell r="GU9">
            <v>0</v>
          </cell>
          <cell r="GV9">
            <v>0</v>
          </cell>
          <cell r="GW9">
            <v>0</v>
          </cell>
        </row>
        <row r="10">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v>0</v>
          </cell>
          <cell r="GL10">
            <v>0</v>
          </cell>
          <cell r="GM10">
            <v>0</v>
          </cell>
          <cell r="GN10">
            <v>0</v>
          </cell>
          <cell r="GO10">
            <v>0</v>
          </cell>
          <cell r="GP10">
            <v>0</v>
          </cell>
          <cell r="GR10">
            <v>0</v>
          </cell>
          <cell r="GS10">
            <v>0</v>
          </cell>
          <cell r="GT10">
            <v>0</v>
          </cell>
          <cell r="GU10">
            <v>0</v>
          </cell>
          <cell r="GV10">
            <v>0</v>
          </cell>
          <cell r="GW10">
            <v>0</v>
          </cell>
        </row>
        <row r="11">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I11" t="str">
            <v/>
          </cell>
          <cell r="GJ11" t="str">
            <v/>
          </cell>
          <cell r="GK11">
            <v>0</v>
          </cell>
          <cell r="GL11">
            <v>0</v>
          </cell>
          <cell r="GM11">
            <v>0</v>
          </cell>
          <cell r="GN11">
            <v>0</v>
          </cell>
          <cell r="GO11">
            <v>0</v>
          </cell>
          <cell r="GP11">
            <v>0</v>
          </cell>
          <cell r="GR11">
            <v>0</v>
          </cell>
          <cell r="GS11">
            <v>0</v>
          </cell>
          <cell r="GT11">
            <v>0</v>
          </cell>
          <cell r="GU11">
            <v>0</v>
          </cell>
          <cell r="GV11">
            <v>0</v>
          </cell>
          <cell r="GW11">
            <v>0</v>
          </cell>
        </row>
        <row r="12">
          <cell r="I12" t="str">
            <v/>
          </cell>
          <cell r="J12" t="str">
            <v/>
          </cell>
          <cell r="K12" t="str">
            <v/>
          </cell>
          <cell r="L12" t="str">
            <v/>
          </cell>
          <cell r="M12" t="str">
            <v/>
          </cell>
          <cell r="N12" t="str">
            <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v>0</v>
          </cell>
          <cell r="GL12">
            <v>0</v>
          </cell>
          <cell r="GM12">
            <v>0</v>
          </cell>
          <cell r="GN12">
            <v>0</v>
          </cell>
          <cell r="GO12">
            <v>0</v>
          </cell>
          <cell r="GP12">
            <v>0</v>
          </cell>
          <cell r="GR12">
            <v>0</v>
          </cell>
          <cell r="GS12">
            <v>0</v>
          </cell>
          <cell r="GT12">
            <v>0</v>
          </cell>
          <cell r="GU12">
            <v>0</v>
          </cell>
          <cell r="GV12">
            <v>0</v>
          </cell>
          <cell r="GW12">
            <v>0</v>
          </cell>
        </row>
        <row r="13">
          <cell r="I13" t="str">
            <v/>
          </cell>
          <cell r="J13" t="str">
            <v/>
          </cell>
          <cell r="K13" t="str">
            <v/>
          </cell>
          <cell r="L13" t="str">
            <v/>
          </cell>
          <cell r="M13" t="str">
            <v/>
          </cell>
          <cell r="N13" t="str">
            <v/>
          </cell>
          <cell r="O13" t="str">
            <v/>
          </cell>
          <cell r="P13" t="str">
            <v/>
          </cell>
          <cell r="Q13" t="str">
            <v/>
          </cell>
          <cell r="R13" t="str">
            <v/>
          </cell>
          <cell r="S13" t="str">
            <v/>
          </cell>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v>1.0000000000000001E-5</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v>0</v>
          </cell>
          <cell r="GL13">
            <v>0</v>
          </cell>
          <cell r="GM13">
            <v>0</v>
          </cell>
          <cell r="GN13">
            <v>1.0000000000000001E-5</v>
          </cell>
          <cell r="GO13">
            <v>0</v>
          </cell>
          <cell r="GP13">
            <v>0</v>
          </cell>
          <cell r="GR13">
            <v>0</v>
          </cell>
          <cell r="GS13">
            <v>0</v>
          </cell>
          <cell r="GT13">
            <v>0</v>
          </cell>
          <cell r="GU13">
            <v>1.0000000000000001E-5</v>
          </cell>
          <cell r="GV13">
            <v>0</v>
          </cell>
          <cell r="GW13">
            <v>0</v>
          </cell>
        </row>
        <row r="14">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v>0</v>
          </cell>
          <cell r="GL14">
            <v>0</v>
          </cell>
          <cell r="GM14">
            <v>0</v>
          </cell>
          <cell r="GN14">
            <v>0</v>
          </cell>
          <cell r="GO14">
            <v>0</v>
          </cell>
          <cell r="GP14">
            <v>0</v>
          </cell>
          <cell r="GR14">
            <v>0</v>
          </cell>
          <cell r="GS14">
            <v>0</v>
          </cell>
          <cell r="GT14">
            <v>0</v>
          </cell>
          <cell r="GU14">
            <v>0</v>
          </cell>
          <cell r="GV14">
            <v>0</v>
          </cell>
          <cell r="GW14">
            <v>0</v>
          </cell>
        </row>
        <row r="15">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I15" t="str">
            <v/>
          </cell>
          <cell r="GJ15" t="str">
            <v/>
          </cell>
          <cell r="GK15">
            <v>0</v>
          </cell>
          <cell r="GL15">
            <v>0</v>
          </cell>
          <cell r="GM15">
            <v>0</v>
          </cell>
          <cell r="GN15">
            <v>0</v>
          </cell>
          <cell r="GO15">
            <v>0</v>
          </cell>
          <cell r="GP15">
            <v>0</v>
          </cell>
          <cell r="GR15">
            <v>0</v>
          </cell>
          <cell r="GS15">
            <v>0</v>
          </cell>
          <cell r="GT15">
            <v>0</v>
          </cell>
          <cell r="GU15">
            <v>0</v>
          </cell>
          <cell r="GV15">
            <v>0</v>
          </cell>
          <cell r="GW15">
            <v>0</v>
          </cell>
        </row>
        <row r="16">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v>0</v>
          </cell>
          <cell r="GL16">
            <v>0</v>
          </cell>
          <cell r="GM16">
            <v>0</v>
          </cell>
          <cell r="GN16">
            <v>0</v>
          </cell>
          <cell r="GO16">
            <v>0</v>
          </cell>
          <cell r="GP16">
            <v>0</v>
          </cell>
        </row>
        <row r="17">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v>0</v>
          </cell>
          <cell r="GL17">
            <v>0</v>
          </cell>
          <cell r="GM17">
            <v>0</v>
          </cell>
          <cell r="GN17">
            <v>0</v>
          </cell>
          <cell r="GO17">
            <v>0</v>
          </cell>
          <cell r="GP17">
            <v>0</v>
          </cell>
          <cell r="GR17">
            <v>0</v>
          </cell>
          <cell r="GS17">
            <v>0</v>
          </cell>
          <cell r="GT17">
            <v>0</v>
          </cell>
          <cell r="GU17">
            <v>0</v>
          </cell>
          <cell r="GV17">
            <v>0</v>
          </cell>
          <cell r="GW17">
            <v>0</v>
          </cell>
        </row>
        <row r="18">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v>
          </cell>
          <cell r="GL18">
            <v>0</v>
          </cell>
          <cell r="GM18">
            <v>0</v>
          </cell>
          <cell r="GN18">
            <v>0</v>
          </cell>
          <cell r="GO18">
            <v>0</v>
          </cell>
          <cell r="GP18">
            <v>0</v>
          </cell>
        </row>
        <row r="19">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
          </cell>
          <cell r="GD19" t="str">
            <v/>
          </cell>
          <cell r="GE19" t="str">
            <v/>
          </cell>
          <cell r="GF19" t="str">
            <v/>
          </cell>
          <cell r="GG19" t="str">
            <v/>
          </cell>
          <cell r="GH19" t="str">
            <v/>
          </cell>
          <cell r="GI19" t="str">
            <v/>
          </cell>
          <cell r="GJ19" t="str">
            <v/>
          </cell>
          <cell r="GK19">
            <v>0</v>
          </cell>
          <cell r="GL19">
            <v>0</v>
          </cell>
          <cell r="GM19">
            <v>0</v>
          </cell>
          <cell r="GN19">
            <v>0</v>
          </cell>
          <cell r="GO19">
            <v>0</v>
          </cell>
          <cell r="GP19">
            <v>0</v>
          </cell>
        </row>
        <row r="20">
          <cell r="GK20">
            <v>0</v>
          </cell>
          <cell r="GL20">
            <v>0</v>
          </cell>
          <cell r="GM20">
            <v>0</v>
          </cell>
          <cell r="GN20">
            <v>0</v>
          </cell>
          <cell r="GO20">
            <v>0</v>
          </cell>
          <cell r="GP20">
            <v>0</v>
          </cell>
        </row>
        <row r="21">
          <cell r="GK21">
            <v>0</v>
          </cell>
          <cell r="GL21">
            <v>0</v>
          </cell>
          <cell r="GM21">
            <v>0</v>
          </cell>
          <cell r="GN21">
            <v>0</v>
          </cell>
          <cell r="GO21">
            <v>0</v>
          </cell>
          <cell r="GP21">
            <v>0</v>
          </cell>
        </row>
        <row r="22">
          <cell r="GK22">
            <v>0</v>
          </cell>
          <cell r="GL22">
            <v>0</v>
          </cell>
          <cell r="GM22">
            <v>0</v>
          </cell>
          <cell r="GN22">
            <v>0</v>
          </cell>
          <cell r="GO22">
            <v>0</v>
          </cell>
          <cell r="GP22">
            <v>0</v>
          </cell>
        </row>
        <row r="23">
          <cell r="GK23">
            <v>0</v>
          </cell>
          <cell r="GL23">
            <v>0</v>
          </cell>
          <cell r="GM23">
            <v>0</v>
          </cell>
          <cell r="GN23">
            <v>0</v>
          </cell>
          <cell r="GO23">
            <v>0</v>
          </cell>
          <cell r="GP23">
            <v>0</v>
          </cell>
          <cell r="GR23" t="e">
            <v>#DIV/0!</v>
          </cell>
          <cell r="GS23" t="e">
            <v>#DIV/0!</v>
          </cell>
          <cell r="GT23" t="e">
            <v>#DIV/0!</v>
          </cell>
          <cell r="GU23" t="e">
            <v>#DIV/0!</v>
          </cell>
          <cell r="GV23" t="e">
            <v>#DIV/0!</v>
          </cell>
          <cell r="GW23" t="e">
            <v>#DIV/0!</v>
          </cell>
        </row>
        <row r="24">
          <cell r="GK24">
            <v>0</v>
          </cell>
          <cell r="GL24">
            <v>0</v>
          </cell>
          <cell r="GM24">
            <v>0</v>
          </cell>
          <cell r="GN24">
            <v>0</v>
          </cell>
          <cell r="GO24">
            <v>0</v>
          </cell>
          <cell r="GP24">
            <v>0</v>
          </cell>
          <cell r="GV24" t="e">
            <v>#REF!</v>
          </cell>
        </row>
        <row r="25">
          <cell r="GK25">
            <v>0</v>
          </cell>
          <cell r="GL25">
            <v>0</v>
          </cell>
          <cell r="GM25">
            <v>0</v>
          </cell>
          <cell r="GN25">
            <v>0</v>
          </cell>
          <cell r="GO25">
            <v>0</v>
          </cell>
          <cell r="GP25">
            <v>0</v>
          </cell>
          <cell r="GR25">
            <v>21.47</v>
          </cell>
          <cell r="GS25">
            <v>21.47</v>
          </cell>
          <cell r="GT25">
            <v>21.47</v>
          </cell>
          <cell r="GU25">
            <v>21.47</v>
          </cell>
          <cell r="GV25">
            <v>21.47</v>
          </cell>
          <cell r="GW25">
            <v>21.47</v>
          </cell>
        </row>
        <row r="26">
          <cell r="DK26">
            <v>3794945</v>
          </cell>
          <cell r="GR26">
            <v>0</v>
          </cell>
          <cell r="GS26">
            <v>0</v>
          </cell>
          <cell r="GT26">
            <v>0</v>
          </cell>
          <cell r="GU26">
            <v>0</v>
          </cell>
          <cell r="GV26">
            <v>0</v>
          </cell>
          <cell r="GW26">
            <v>0</v>
          </cell>
        </row>
        <row r="27">
          <cell r="GR27">
            <v>0</v>
          </cell>
          <cell r="GS27">
            <v>0</v>
          </cell>
          <cell r="GT27">
            <v>0</v>
          </cell>
          <cell r="GU27">
            <v>0</v>
          </cell>
          <cell r="GV27">
            <v>0</v>
          </cell>
          <cell r="GW27">
            <v>0</v>
          </cell>
        </row>
        <row r="28">
          <cell r="GR28" t="e">
            <v>#DIV/0!</v>
          </cell>
          <cell r="GS28" t="e">
            <v>#DIV/0!</v>
          </cell>
          <cell r="GT28" t="e">
            <v>#DIV/0!</v>
          </cell>
          <cell r="GU28" t="e">
            <v>#DIV/0!</v>
          </cell>
          <cell r="GV28" t="e">
            <v>#DIV/0!</v>
          </cell>
          <cell r="GW28" t="e">
            <v>#DIV/0!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R29" t="str">
            <v/>
          </cell>
          <cell r="GS29" t="str">
            <v/>
          </cell>
          <cell r="GT29" t="str">
            <v/>
          </cell>
          <cell r="GU29" t="str">
            <v/>
          </cell>
          <cell r="GV29" t="str">
            <v/>
          </cell>
          <cell r="GW29" t="str">
            <v/>
          </cell>
        </row>
        <row r="30">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v>0</v>
          </cell>
          <cell r="GL30">
            <v>0</v>
          </cell>
          <cell r="GM30">
            <v>0</v>
          </cell>
          <cell r="GN30">
            <v>0</v>
          </cell>
          <cell r="GO30">
            <v>0</v>
          </cell>
          <cell r="GP30">
            <v>0</v>
          </cell>
          <cell r="GR30">
            <v>0</v>
          </cell>
          <cell r="GS30">
            <v>0</v>
          </cell>
          <cell r="GT30">
            <v>0</v>
          </cell>
          <cell r="GU30">
            <v>0</v>
          </cell>
          <cell r="GV30">
            <v>0</v>
          </cell>
          <cell r="GW30">
            <v>0</v>
          </cell>
        </row>
        <row r="31">
          <cell r="I31" t="str">
            <v/>
          </cell>
          <cell r="J31" t="str">
            <v/>
          </cell>
          <cell r="K31" t="str">
            <v/>
          </cell>
          <cell r="L31" t="str">
            <v/>
          </cell>
          <cell r="M31" t="str">
            <v/>
          </cell>
          <cell r="N31" t="str">
            <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t="str">
            <v/>
          </cell>
          <cell r="CF31">
            <v>0</v>
          </cell>
          <cell r="CG31">
            <v>0</v>
          </cell>
          <cell r="CH31">
            <v>0</v>
          </cell>
          <cell r="CI31">
            <v>0</v>
          </cell>
          <cell r="CJ31">
            <v>0</v>
          </cell>
          <cell r="CK31">
            <v>0</v>
          </cell>
          <cell r="CL31">
            <v>0</v>
          </cell>
          <cell r="CM31">
            <v>0</v>
          </cell>
          <cell r="CN31">
            <v>0</v>
          </cell>
          <cell r="CO31">
            <v>0</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v>0</v>
          </cell>
          <cell r="GL31">
            <v>0</v>
          </cell>
          <cell r="GM31">
            <v>0</v>
          </cell>
          <cell r="GN31">
            <v>0</v>
          </cell>
          <cell r="GO31">
            <v>0</v>
          </cell>
          <cell r="GP31">
            <v>0</v>
          </cell>
          <cell r="GR31">
            <v>0</v>
          </cell>
          <cell r="GS31">
            <v>0</v>
          </cell>
          <cell r="GT31">
            <v>0</v>
          </cell>
          <cell r="GU31">
            <v>0</v>
          </cell>
          <cell r="GV31">
            <v>0</v>
          </cell>
          <cell r="GW31">
            <v>0</v>
          </cell>
        </row>
        <row r="32">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v>0</v>
          </cell>
          <cell r="GL32">
            <v>0</v>
          </cell>
          <cell r="GM32">
            <v>0</v>
          </cell>
          <cell r="GN32">
            <v>0</v>
          </cell>
          <cell r="GO32">
            <v>0</v>
          </cell>
          <cell r="GP32">
            <v>0</v>
          </cell>
          <cell r="GR32">
            <v>0</v>
          </cell>
          <cell r="GS32">
            <v>0</v>
          </cell>
          <cell r="GT32">
            <v>0</v>
          </cell>
          <cell r="GU32">
            <v>0</v>
          </cell>
          <cell r="GV32">
            <v>0</v>
          </cell>
          <cell r="GW32">
            <v>0</v>
          </cell>
        </row>
        <row r="33">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v>0</v>
          </cell>
          <cell r="GL33">
            <v>0</v>
          </cell>
          <cell r="GM33">
            <v>0</v>
          </cell>
          <cell r="GN33">
            <v>0</v>
          </cell>
          <cell r="GO33">
            <v>0</v>
          </cell>
          <cell r="GP33">
            <v>0</v>
          </cell>
          <cell r="GR33">
            <v>0</v>
          </cell>
          <cell r="GS33">
            <v>0</v>
          </cell>
          <cell r="GT33">
            <v>0</v>
          </cell>
          <cell r="GU33">
            <v>0</v>
          </cell>
          <cell r="GV33">
            <v>0</v>
          </cell>
          <cell r="GW33">
            <v>0</v>
          </cell>
        </row>
        <row r="34">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v>0</v>
          </cell>
          <cell r="GL34">
            <v>0</v>
          </cell>
          <cell r="GM34">
            <v>0</v>
          </cell>
          <cell r="GN34">
            <v>0</v>
          </cell>
          <cell r="GO34">
            <v>0</v>
          </cell>
          <cell r="GP34">
            <v>0</v>
          </cell>
          <cell r="GR34">
            <v>0</v>
          </cell>
          <cell r="GS34">
            <v>0</v>
          </cell>
          <cell r="GT34">
            <v>0</v>
          </cell>
          <cell r="GU34">
            <v>0</v>
          </cell>
          <cell r="GV34">
            <v>0</v>
          </cell>
          <cell r="GW34">
            <v>0</v>
          </cell>
        </row>
        <row r="35">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v>0</v>
          </cell>
          <cell r="GL35">
            <v>0</v>
          </cell>
          <cell r="GM35">
            <v>0</v>
          </cell>
          <cell r="GN35">
            <v>0</v>
          </cell>
          <cell r="GO35">
            <v>0</v>
          </cell>
          <cell r="GP35">
            <v>0</v>
          </cell>
          <cell r="GR35">
            <v>0</v>
          </cell>
          <cell r="GS35">
            <v>0</v>
          </cell>
          <cell r="GT35">
            <v>0</v>
          </cell>
          <cell r="GU35">
            <v>0</v>
          </cell>
          <cell r="GV35">
            <v>0</v>
          </cell>
          <cell r="GW35">
            <v>0</v>
          </cell>
        </row>
        <row r="36">
          <cell r="I36" t="e">
            <v>#VALUE!</v>
          </cell>
          <cell r="J36" t="e">
            <v>#VALUE!</v>
          </cell>
          <cell r="K36" t="e">
            <v>#VALUE!</v>
          </cell>
          <cell r="L36" t="str">
            <v/>
          </cell>
          <cell r="M36" t="str">
            <v/>
          </cell>
          <cell r="N36" t="str">
            <v/>
          </cell>
          <cell r="O36" t="e">
            <v>#VALUE!</v>
          </cell>
          <cell r="P36" t="e">
            <v>#VALUE!</v>
          </cell>
          <cell r="Q36" t="e">
            <v>#VALUE!</v>
          </cell>
          <cell r="R36" t="e">
            <v>#VALUE!</v>
          </cell>
          <cell r="S36" t="e">
            <v>#VALUE!</v>
          </cell>
          <cell r="T36" t="e">
            <v>#VALUE!</v>
          </cell>
          <cell r="U36" t="e">
            <v>#VALUE!</v>
          </cell>
          <cell r="V36" t="e">
            <v>#VALUE!</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v>0</v>
          </cell>
          <cell r="GL36">
            <v>0</v>
          </cell>
          <cell r="GM36">
            <v>0</v>
          </cell>
          <cell r="GN36">
            <v>0</v>
          </cell>
          <cell r="GO36">
            <v>0</v>
          </cell>
          <cell r="GP36">
            <v>0</v>
          </cell>
          <cell r="GR36" t="e">
            <v>#VALUE!</v>
          </cell>
          <cell r="GS36" t="e">
            <v>#VALUE!</v>
          </cell>
          <cell r="GT36" t="e">
            <v>#VALUE!</v>
          </cell>
          <cell r="GU36">
            <v>0</v>
          </cell>
          <cell r="GV36">
            <v>0</v>
          </cell>
          <cell r="GW36">
            <v>0</v>
          </cell>
        </row>
        <row r="37">
          <cell r="GK37" t="e">
            <v>#DIV/0!</v>
          </cell>
          <cell r="GL37" t="e">
            <v>#DIV/0!</v>
          </cell>
          <cell r="GM37" t="e">
            <v>#DIV/0!</v>
          </cell>
          <cell r="GN37" t="e">
            <v>#DIV/0!</v>
          </cell>
          <cell r="GO37" t="e">
            <v>#DIV/0!</v>
          </cell>
          <cell r="GP37" t="e">
            <v>#DIV/0!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R38">
            <v>0</v>
          </cell>
          <cell r="GS38">
            <v>0</v>
          </cell>
          <cell r="GT38">
            <v>0</v>
          </cell>
          <cell r="GU38">
            <v>0</v>
          </cell>
          <cell r="GV38">
            <v>0</v>
          </cell>
          <cell r="GW38">
            <v>0</v>
          </cell>
        </row>
        <row r="39">
          <cell r="GR39" t="str">
            <v/>
          </cell>
          <cell r="GS39" t="str">
            <v/>
          </cell>
          <cell r="GT39" t="str">
            <v/>
          </cell>
          <cell r="GU39" t="str">
            <v/>
          </cell>
          <cell r="GV39" t="str">
            <v/>
          </cell>
          <cell r="GW39" t="str">
            <v/>
          </cell>
        </row>
        <row r="41">
          <cell r="GK41">
            <v>0</v>
          </cell>
          <cell r="GL41">
            <v>0</v>
          </cell>
          <cell r="GM41">
            <v>0</v>
          </cell>
          <cell r="GN41">
            <v>0</v>
          </cell>
          <cell r="GO41">
            <v>0</v>
          </cell>
          <cell r="GP41">
            <v>0</v>
          </cell>
        </row>
        <row r="42">
          <cell r="GK42">
            <v>0</v>
          </cell>
          <cell r="GL42">
            <v>0</v>
          </cell>
          <cell r="GM42">
            <v>0</v>
          </cell>
          <cell r="GN42">
            <v>0</v>
          </cell>
          <cell r="GO42">
            <v>0</v>
          </cell>
          <cell r="GP42">
            <v>0</v>
          </cell>
          <cell r="GR42">
            <v>0</v>
          </cell>
          <cell r="GS42">
            <v>0</v>
          </cell>
          <cell r="GT42">
            <v>0</v>
          </cell>
          <cell r="GU42">
            <v>0</v>
          </cell>
          <cell r="GV42">
            <v>0</v>
          </cell>
          <cell r="GW42">
            <v>0</v>
          </cell>
        </row>
        <row r="43">
          <cell r="GK43">
            <v>0</v>
          </cell>
          <cell r="GL43">
            <v>0</v>
          </cell>
          <cell r="GM43">
            <v>0</v>
          </cell>
          <cell r="GN43">
            <v>0</v>
          </cell>
          <cell r="GO43">
            <v>0</v>
          </cell>
          <cell r="GP43">
            <v>0</v>
          </cell>
          <cell r="GR43">
            <v>0</v>
          </cell>
          <cell r="GS43">
            <v>0</v>
          </cell>
          <cell r="GT43">
            <v>0</v>
          </cell>
          <cell r="GU43">
            <v>0</v>
          </cell>
          <cell r="GV43">
            <v>0</v>
          </cell>
          <cell r="GW43">
            <v>0</v>
          </cell>
        </row>
        <row r="44">
          <cell r="GK44">
            <v>0</v>
          </cell>
          <cell r="GL44">
            <v>0</v>
          </cell>
          <cell r="GM44">
            <v>0</v>
          </cell>
          <cell r="GN44">
            <v>0</v>
          </cell>
          <cell r="GO44">
            <v>0</v>
          </cell>
          <cell r="GP44">
            <v>0</v>
          </cell>
          <cell r="GR44">
            <v>0</v>
          </cell>
          <cell r="GS44">
            <v>0</v>
          </cell>
          <cell r="GT44">
            <v>0</v>
          </cell>
          <cell r="GU44">
            <v>0</v>
          </cell>
          <cell r="GV44">
            <v>0</v>
          </cell>
          <cell r="GW44">
            <v>0</v>
          </cell>
        </row>
        <row r="45">
          <cell r="GK45">
            <v>0</v>
          </cell>
          <cell r="GL45">
            <v>0</v>
          </cell>
          <cell r="GM45">
            <v>0</v>
          </cell>
          <cell r="GN45">
            <v>0</v>
          </cell>
          <cell r="GO45">
            <v>0</v>
          </cell>
          <cell r="GP45">
            <v>0</v>
          </cell>
          <cell r="GR45">
            <v>0</v>
          </cell>
          <cell r="GS45">
            <v>0</v>
          </cell>
          <cell r="GT45">
            <v>0</v>
          </cell>
          <cell r="GU45">
            <v>0</v>
          </cell>
          <cell r="GV45">
            <v>0</v>
          </cell>
          <cell r="GW45">
            <v>0</v>
          </cell>
        </row>
        <row r="46">
          <cell r="GK46">
            <v>0</v>
          </cell>
          <cell r="GL46">
            <v>0</v>
          </cell>
          <cell r="GM46">
            <v>0</v>
          </cell>
          <cell r="GN46">
            <v>0</v>
          </cell>
          <cell r="GO46">
            <v>0</v>
          </cell>
          <cell r="GP46">
            <v>0</v>
          </cell>
          <cell r="GR46">
            <v>0</v>
          </cell>
          <cell r="GS46">
            <v>0</v>
          </cell>
          <cell r="GT46">
            <v>0</v>
          </cell>
          <cell r="GU46">
            <v>0</v>
          </cell>
          <cell r="GV46">
            <v>0</v>
          </cell>
          <cell r="GW46">
            <v>0</v>
          </cell>
        </row>
        <row r="47">
          <cell r="GK47">
            <v>0</v>
          </cell>
          <cell r="GL47">
            <v>0</v>
          </cell>
          <cell r="GM47">
            <v>0</v>
          </cell>
          <cell r="GN47">
            <v>0</v>
          </cell>
          <cell r="GO47">
            <v>0</v>
          </cell>
          <cell r="GP47">
            <v>0</v>
          </cell>
          <cell r="GR47">
            <v>0</v>
          </cell>
          <cell r="GS47">
            <v>0</v>
          </cell>
          <cell r="GT47">
            <v>0</v>
          </cell>
          <cell r="GU47">
            <v>0</v>
          </cell>
          <cell r="GV47">
            <v>0</v>
          </cell>
          <cell r="GW47">
            <v>0</v>
          </cell>
        </row>
        <row r="48">
          <cell r="GK48">
            <v>0</v>
          </cell>
          <cell r="GL48">
            <v>0</v>
          </cell>
          <cell r="GM48">
            <v>0</v>
          </cell>
          <cell r="GN48">
            <v>0</v>
          </cell>
          <cell r="GO48">
            <v>0</v>
          </cell>
          <cell r="GP48">
            <v>0</v>
          </cell>
          <cell r="GR48">
            <v>0</v>
          </cell>
          <cell r="GS48">
            <v>0</v>
          </cell>
          <cell r="GT48">
            <v>0</v>
          </cell>
          <cell r="GU48">
            <v>0</v>
          </cell>
          <cell r="GV48">
            <v>0</v>
          </cell>
          <cell r="GW48">
            <v>0</v>
          </cell>
        </row>
        <row r="49">
          <cell r="I49" t="e">
            <v>#DIV/0!</v>
          </cell>
          <cell r="J49" t="e">
            <v>#DIV/0!</v>
          </cell>
          <cell r="K49" t="e">
            <v>#DIV/0!</v>
          </cell>
          <cell r="L49" t="e">
            <v>#DIV/0!</v>
          </cell>
          <cell r="M49" t="e">
            <v>#DIV/0!</v>
          </cell>
          <cell r="N49" t="e">
            <v>#DIV/0!</v>
          </cell>
          <cell r="O49" t="e">
            <v>#DIV/0!</v>
          </cell>
          <cell r="P49" t="e">
            <v>#DIV/0!</v>
          </cell>
          <cell r="Q49" t="e">
            <v>#DIV/0!</v>
          </cell>
          <cell r="R49" t="e">
            <v>#DIV/0!</v>
          </cell>
          <cell r="S49" t="e">
            <v>#DIV/0!</v>
          </cell>
          <cell r="T49" t="e">
            <v>#DIV/0!</v>
          </cell>
          <cell r="U49" t="e">
            <v>#DIV/0!</v>
          </cell>
          <cell r="V49" t="e">
            <v>#DIV/0!</v>
          </cell>
          <cell r="W49" t="e">
            <v>#DIV/0!</v>
          </cell>
          <cell r="X49" t="e">
            <v>#DIV/0!</v>
          </cell>
          <cell r="Y49" t="e">
            <v>#DIV/0!</v>
          </cell>
          <cell r="Z49" t="e">
            <v>#DIV/0!</v>
          </cell>
          <cell r="AA49" t="e">
            <v>#DIV/0!</v>
          </cell>
          <cell r="AB49" t="e">
            <v>#DIV/0!</v>
          </cell>
          <cell r="AC49" t="e">
            <v>#DIV/0!</v>
          </cell>
          <cell r="AD49" t="e">
            <v>#DIV/0!</v>
          </cell>
          <cell r="AE49" t="e">
            <v>#DIV/0!</v>
          </cell>
          <cell r="AF49" t="e">
            <v>#DIV/0!</v>
          </cell>
          <cell r="AG49" t="e">
            <v>#DIV/0!</v>
          </cell>
          <cell r="AH49" t="e">
            <v>#DIV/0!</v>
          </cell>
          <cell r="AI49" t="e">
            <v>#DIV/0!</v>
          </cell>
          <cell r="AJ49" t="e">
            <v>#DIV/0!</v>
          </cell>
          <cell r="AK49" t="e">
            <v>#DIV/0!</v>
          </cell>
          <cell r="AL49" t="e">
            <v>#DIV/0!</v>
          </cell>
          <cell r="AM49" t="e">
            <v>#DIV/0!</v>
          </cell>
          <cell r="AN49" t="e">
            <v>#DIV/0!</v>
          </cell>
          <cell r="AO49" t="e">
            <v>#DIV/0!</v>
          </cell>
          <cell r="AP49" t="e">
            <v>#DIV/0!</v>
          </cell>
          <cell r="AQ49" t="e">
            <v>#DIV/0!</v>
          </cell>
          <cell r="AR49" t="e">
            <v>#DIV/0!</v>
          </cell>
          <cell r="AS49" t="e">
            <v>#DIV/0!</v>
          </cell>
          <cell r="AT49" t="e">
            <v>#DIV/0!</v>
          </cell>
          <cell r="AU49" t="e">
            <v>#DIV/0!</v>
          </cell>
          <cell r="AV49" t="e">
            <v>#DIV/0!</v>
          </cell>
          <cell r="AW49" t="e">
            <v>#DIV/0!</v>
          </cell>
          <cell r="AX49" t="e">
            <v>#DIV/0!</v>
          </cell>
          <cell r="AY49" t="e">
            <v>#DIV/0!</v>
          </cell>
          <cell r="AZ49" t="e">
            <v>#DIV/0!</v>
          </cell>
          <cell r="BA49" t="e">
            <v>#DIV/0!</v>
          </cell>
          <cell r="BB49" t="e">
            <v>#DIV/0!</v>
          </cell>
          <cell r="BC49" t="e">
            <v>#DIV/0!</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t="e">
            <v>#DIV/0!</v>
          </cell>
          <cell r="BQ49" t="e">
            <v>#DIV/0!</v>
          </cell>
          <cell r="BR49" t="e">
            <v>#DIV/0!</v>
          </cell>
          <cell r="BS49" t="e">
            <v>#DIV/0!</v>
          </cell>
          <cell r="BT49" t="e">
            <v>#DIV/0!</v>
          </cell>
          <cell r="BU49" t="e">
            <v>#DIV/0!</v>
          </cell>
          <cell r="BV49" t="e">
            <v>#DIV/0!</v>
          </cell>
          <cell r="BW49" t="e">
            <v>#DIV/0!</v>
          </cell>
          <cell r="BX49" t="e">
            <v>#DIV/0!</v>
          </cell>
          <cell r="BY49" t="e">
            <v>#DIV/0!</v>
          </cell>
          <cell r="BZ49" t="e">
            <v>#DIV/0!</v>
          </cell>
          <cell r="CA49" t="e">
            <v>#DIV/0!</v>
          </cell>
          <cell r="CB49" t="e">
            <v>#DIV/0!</v>
          </cell>
          <cell r="CC49" t="e">
            <v>#DIV/0!</v>
          </cell>
          <cell r="CD49" t="e">
            <v>#DIV/0!</v>
          </cell>
          <cell r="CE49" t="e">
            <v>#DIV/0!</v>
          </cell>
          <cell r="CF49" t="e">
            <v>#DIV/0!</v>
          </cell>
          <cell r="CG49" t="e">
            <v>#DIV/0!</v>
          </cell>
          <cell r="CH49" t="e">
            <v>#DIV/0!</v>
          </cell>
          <cell r="CI49" t="e">
            <v>#DIV/0!</v>
          </cell>
          <cell r="CJ49" t="e">
            <v>#DIV/0!</v>
          </cell>
          <cell r="CK49" t="e">
            <v>#DIV/0!</v>
          </cell>
          <cell r="CL49" t="e">
            <v>#DIV/0!</v>
          </cell>
          <cell r="CM49" t="e">
            <v>#DIV/0!</v>
          </cell>
          <cell r="CN49" t="e">
            <v>#DIV/0!</v>
          </cell>
          <cell r="CO49" t="e">
            <v>#DIV/0!</v>
          </cell>
          <cell r="CP49" t="e">
            <v>#DIV/0!</v>
          </cell>
          <cell r="CQ49" t="e">
            <v>#DIV/0!</v>
          </cell>
          <cell r="CR49" t="e">
            <v>#DIV/0!</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t="e">
            <v>#DIV/0!</v>
          </cell>
          <cell r="DE49" t="e">
            <v>#DIV/0!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t="e">
            <v>#DIV/0!</v>
          </cell>
          <cell r="DU49" t="e">
            <v>#DIV/0!</v>
          </cell>
          <cell r="DV49" t="e">
            <v>#DIV/0!</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t="e">
            <v>#DIV/0!</v>
          </cell>
          <cell r="EI49" t="e">
            <v>#DIV/0!</v>
          </cell>
          <cell r="EJ49" t="e">
            <v>#DIV/0!</v>
          </cell>
          <cell r="EK49" t="e">
            <v>#DIV/0!</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R49" t="e">
            <v>#DIV/0!</v>
          </cell>
          <cell r="GS49" t="e">
            <v>#DIV/0!</v>
          </cell>
          <cell r="GT49" t="e">
            <v>#DIV/0!</v>
          </cell>
          <cell r="GU49" t="e">
            <v>#DIV/0!</v>
          </cell>
          <cell r="GV49" t="e">
            <v>#DIV/0!</v>
          </cell>
          <cell r="GW49" t="e">
            <v>#DIV/0!</v>
          </cell>
        </row>
        <row r="54">
          <cell r="GK54">
            <v>0</v>
          </cell>
          <cell r="GL54">
            <v>0</v>
          </cell>
          <cell r="GM54">
            <v>0</v>
          </cell>
          <cell r="GN54">
            <v>0</v>
          </cell>
          <cell r="GO54">
            <v>0</v>
          </cell>
          <cell r="GP54">
            <v>0</v>
          </cell>
        </row>
        <row r="55">
          <cell r="GK55">
            <v>0</v>
          </cell>
          <cell r="GL55">
            <v>0</v>
          </cell>
          <cell r="GM55">
            <v>0</v>
          </cell>
          <cell r="GN55">
            <v>0</v>
          </cell>
          <cell r="GO55">
            <v>0</v>
          </cell>
          <cell r="GP55">
            <v>0</v>
          </cell>
          <cell r="GR55">
            <v>0</v>
          </cell>
          <cell r="GS55">
            <v>0</v>
          </cell>
          <cell r="GT55">
            <v>0</v>
          </cell>
          <cell r="GU55">
            <v>0</v>
          </cell>
          <cell r="GV55">
            <v>0</v>
          </cell>
          <cell r="GW55">
            <v>0</v>
          </cell>
        </row>
        <row r="56">
          <cell r="GK56">
            <v>0</v>
          </cell>
          <cell r="GL56">
            <v>0</v>
          </cell>
          <cell r="GM56">
            <v>0</v>
          </cell>
          <cell r="GN56">
            <v>0</v>
          </cell>
          <cell r="GO56">
            <v>0</v>
          </cell>
          <cell r="GP56">
            <v>0</v>
          </cell>
          <cell r="GR56">
            <v>0</v>
          </cell>
          <cell r="GS56">
            <v>0</v>
          </cell>
          <cell r="GT56">
            <v>0</v>
          </cell>
          <cell r="GU56">
            <v>0</v>
          </cell>
          <cell r="GV56">
            <v>0</v>
          </cell>
          <cell r="GW56">
            <v>0</v>
          </cell>
        </row>
        <row r="57">
          <cell r="GK57">
            <v>0</v>
          </cell>
          <cell r="GL57">
            <v>0</v>
          </cell>
          <cell r="GM57">
            <v>0</v>
          </cell>
          <cell r="GN57">
            <v>0</v>
          </cell>
          <cell r="GO57">
            <v>0</v>
          </cell>
          <cell r="GP57">
            <v>0</v>
          </cell>
          <cell r="GR57">
            <v>0</v>
          </cell>
          <cell r="GS57">
            <v>0</v>
          </cell>
          <cell r="GT57">
            <v>0</v>
          </cell>
          <cell r="GU57">
            <v>0</v>
          </cell>
          <cell r="GV57">
            <v>0</v>
          </cell>
          <cell r="GW57">
            <v>0</v>
          </cell>
        </row>
        <row r="58">
          <cell r="GK58">
            <v>0</v>
          </cell>
          <cell r="GL58">
            <v>0</v>
          </cell>
          <cell r="GM58">
            <v>0</v>
          </cell>
          <cell r="GN58">
            <v>0</v>
          </cell>
          <cell r="GO58">
            <v>0</v>
          </cell>
          <cell r="GP58">
            <v>0</v>
          </cell>
          <cell r="GR58">
            <v>0</v>
          </cell>
          <cell r="GS58">
            <v>0</v>
          </cell>
          <cell r="GT58">
            <v>0</v>
          </cell>
          <cell r="GU58">
            <v>0</v>
          </cell>
          <cell r="GV58">
            <v>0</v>
          </cell>
          <cell r="GW58">
            <v>0</v>
          </cell>
        </row>
        <row r="59">
          <cell r="GK59">
            <v>0</v>
          </cell>
          <cell r="GL59">
            <v>0</v>
          </cell>
          <cell r="GM59">
            <v>0</v>
          </cell>
          <cell r="GN59">
            <v>0</v>
          </cell>
          <cell r="GO59">
            <v>0</v>
          </cell>
          <cell r="GP59">
            <v>0</v>
          </cell>
          <cell r="GR59">
            <v>0</v>
          </cell>
          <cell r="GS59">
            <v>0</v>
          </cell>
          <cell r="GT59">
            <v>0</v>
          </cell>
          <cell r="GU59">
            <v>0</v>
          </cell>
          <cell r="GV59">
            <v>0</v>
          </cell>
          <cell r="GW59">
            <v>0</v>
          </cell>
        </row>
        <row r="60">
          <cell r="GK60">
            <v>0</v>
          </cell>
          <cell r="GL60">
            <v>0</v>
          </cell>
          <cell r="GM60">
            <v>0</v>
          </cell>
          <cell r="GN60">
            <v>0</v>
          </cell>
          <cell r="GO60">
            <v>0</v>
          </cell>
          <cell r="GP60">
            <v>0</v>
          </cell>
          <cell r="GR60">
            <v>0</v>
          </cell>
          <cell r="GS60">
            <v>0</v>
          </cell>
          <cell r="GT60">
            <v>0</v>
          </cell>
          <cell r="GU60">
            <v>0</v>
          </cell>
          <cell r="GV60">
            <v>0</v>
          </cell>
          <cell r="GW60">
            <v>0</v>
          </cell>
        </row>
        <row r="62">
          <cell r="I62" t="e">
            <v>#DIV/0!</v>
          </cell>
          <cell r="J62" t="e">
            <v>#DIV/0!</v>
          </cell>
          <cell r="K62" t="e">
            <v>#DIV/0!</v>
          </cell>
          <cell r="L62" t="e">
            <v>#DIV/0!</v>
          </cell>
          <cell r="M62" t="e">
            <v>#DIV/0!</v>
          </cell>
          <cell r="N62" t="e">
            <v>#DIV/0!</v>
          </cell>
          <cell r="O62" t="e">
            <v>#DIV/0!</v>
          </cell>
          <cell r="P62" t="e">
            <v>#DIV/0!</v>
          </cell>
          <cell r="Q62" t="e">
            <v>#DIV/0!</v>
          </cell>
          <cell r="R62" t="e">
            <v>#DIV/0!</v>
          </cell>
          <cell r="S62" t="e">
            <v>#DIV/0!</v>
          </cell>
          <cell r="T62" t="e">
            <v>#DIV/0!</v>
          </cell>
          <cell r="U62" t="e">
            <v>#DIV/0!</v>
          </cell>
          <cell r="V62" t="e">
            <v>#DIV/0!</v>
          </cell>
          <cell r="W62" t="e">
            <v>#DIV/0!</v>
          </cell>
          <cell r="X62" t="e">
            <v>#DIV/0!</v>
          </cell>
          <cell r="Y62" t="e">
            <v>#DIV/0!</v>
          </cell>
          <cell r="Z62" t="e">
            <v>#DIV/0!</v>
          </cell>
          <cell r="AA62" t="e">
            <v>#DIV/0!</v>
          </cell>
          <cell r="AB62" t="e">
            <v>#DIV/0!</v>
          </cell>
          <cell r="AC62" t="e">
            <v>#DIV/0!</v>
          </cell>
          <cell r="AD62" t="e">
            <v>#DIV/0!</v>
          </cell>
          <cell r="AE62" t="e">
            <v>#DIV/0!</v>
          </cell>
          <cell r="AF62" t="e">
            <v>#DIV/0!</v>
          </cell>
          <cell r="AG62" t="e">
            <v>#DIV/0!</v>
          </cell>
          <cell r="AH62" t="e">
            <v>#DIV/0!</v>
          </cell>
          <cell r="AI62" t="e">
            <v>#DIV/0!</v>
          </cell>
          <cell r="AJ62" t="e">
            <v>#DIV/0!</v>
          </cell>
          <cell r="AK62" t="e">
            <v>#DIV/0!</v>
          </cell>
          <cell r="AL62" t="e">
            <v>#DIV/0!</v>
          </cell>
          <cell r="AM62" t="e">
            <v>#DIV/0!</v>
          </cell>
          <cell r="AN62" t="e">
            <v>#DIV/0!</v>
          </cell>
          <cell r="AO62" t="e">
            <v>#DIV/0!</v>
          </cell>
          <cell r="AP62" t="e">
            <v>#DIV/0!</v>
          </cell>
          <cell r="AQ62" t="e">
            <v>#DIV/0!</v>
          </cell>
          <cell r="AR62" t="e">
            <v>#DIV/0!</v>
          </cell>
          <cell r="AS62" t="e">
            <v>#DIV/0!</v>
          </cell>
          <cell r="AT62" t="e">
            <v>#DIV/0!</v>
          </cell>
          <cell r="AU62" t="e">
            <v>#DIV/0!</v>
          </cell>
          <cell r="AV62" t="e">
            <v>#DIV/0!</v>
          </cell>
          <cell r="AW62" t="e">
            <v>#DIV/0!</v>
          </cell>
          <cell r="AX62" t="e">
            <v>#DIV/0!</v>
          </cell>
          <cell r="AY62" t="e">
            <v>#DIV/0!</v>
          </cell>
          <cell r="AZ62" t="e">
            <v>#DIV/0!</v>
          </cell>
          <cell r="BA62" t="e">
            <v>#DIV/0!</v>
          </cell>
          <cell r="BB62" t="e">
            <v>#DIV/0!</v>
          </cell>
          <cell r="BC62" t="e">
            <v>#DIV/0!</v>
          </cell>
          <cell r="BD62" t="e">
            <v>#DIV/0!</v>
          </cell>
          <cell r="BE62" t="e">
            <v>#DIV/0!</v>
          </cell>
          <cell r="BF62" t="e">
            <v>#DIV/0!</v>
          </cell>
          <cell r="BG62" t="e">
            <v>#DIV/0!</v>
          </cell>
          <cell r="BH62" t="e">
            <v>#DIV/0!</v>
          </cell>
          <cell r="BI62" t="e">
            <v>#DIV/0!</v>
          </cell>
          <cell r="BJ62" t="e">
            <v>#DIV/0!</v>
          </cell>
          <cell r="BK62" t="e">
            <v>#DIV/0!</v>
          </cell>
          <cell r="BL62" t="e">
            <v>#DIV/0!</v>
          </cell>
          <cell r="BM62" t="e">
            <v>#DIV/0!</v>
          </cell>
          <cell r="BN62" t="e">
            <v>#DIV/0!</v>
          </cell>
          <cell r="BO62" t="e">
            <v>#DIV/0!</v>
          </cell>
          <cell r="BP62" t="e">
            <v>#DIV/0!</v>
          </cell>
          <cell r="BQ62" t="e">
            <v>#DIV/0!</v>
          </cell>
          <cell r="BR62" t="e">
            <v>#DIV/0!</v>
          </cell>
          <cell r="BS62" t="e">
            <v>#DIV/0!</v>
          </cell>
          <cell r="BT62" t="e">
            <v>#DIV/0!</v>
          </cell>
          <cell r="BU62" t="e">
            <v>#DIV/0!</v>
          </cell>
          <cell r="BV62" t="e">
            <v>#DIV/0!</v>
          </cell>
          <cell r="BW62" t="e">
            <v>#DIV/0!</v>
          </cell>
          <cell r="BX62" t="e">
            <v>#DIV/0!</v>
          </cell>
          <cell r="BY62" t="e">
            <v>#DIV/0!</v>
          </cell>
          <cell r="BZ62" t="e">
            <v>#DIV/0!</v>
          </cell>
          <cell r="CA62" t="e">
            <v>#DIV/0!</v>
          </cell>
          <cell r="CB62" t="e">
            <v>#DIV/0!</v>
          </cell>
          <cell r="CC62" t="e">
            <v>#DIV/0!</v>
          </cell>
          <cell r="CD62" t="e">
            <v>#DIV/0!</v>
          </cell>
          <cell r="CE62" t="e">
            <v>#DIV/0!</v>
          </cell>
          <cell r="CF62" t="e">
            <v>#DIV/0!</v>
          </cell>
          <cell r="CG62" t="e">
            <v>#DIV/0!</v>
          </cell>
          <cell r="CH62" t="e">
            <v>#DIV/0!</v>
          </cell>
          <cell r="CI62" t="e">
            <v>#DIV/0!</v>
          </cell>
          <cell r="CJ62" t="e">
            <v>#DIV/0!</v>
          </cell>
          <cell r="CK62" t="e">
            <v>#DIV/0!</v>
          </cell>
          <cell r="CL62" t="e">
            <v>#DIV/0!</v>
          </cell>
          <cell r="CM62" t="e">
            <v>#DIV/0!</v>
          </cell>
          <cell r="CN62" t="e">
            <v>#DIV/0!</v>
          </cell>
          <cell r="CO62" t="e">
            <v>#DIV/0!</v>
          </cell>
          <cell r="CP62" t="e">
            <v>#DIV/0!</v>
          </cell>
          <cell r="CQ62" t="e">
            <v>#DIV/0!</v>
          </cell>
          <cell r="CR62" t="e">
            <v>#DIV/0!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t="e">
            <v>#DIV/0!</v>
          </cell>
          <cell r="DE62" t="e">
            <v>#DIV/0!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t="e">
            <v>#DIV/0!</v>
          </cell>
          <cell r="DU62" t="e">
            <v>#DIV/0!</v>
          </cell>
          <cell r="DV62" t="e">
            <v>#DIV/0!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t="e">
            <v>#DIV/0!</v>
          </cell>
          <cell r="EI62" t="e">
            <v>#DIV/0!</v>
          </cell>
          <cell r="EJ62" t="e">
            <v>#DIV/0!</v>
          </cell>
          <cell r="EK62" t="e">
            <v>#DIV/0!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t="e">
            <v>#DIV/0!</v>
          </cell>
          <cell r="EX62" t="e">
            <v>#DIV/0!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t="e">
            <v>#DIV/0!</v>
          </cell>
          <cell r="FN62" t="e">
            <v>#DIV/0!</v>
          </cell>
          <cell r="FO62" t="e">
            <v>#DIV/0!</v>
          </cell>
          <cell r="FP62" t="e">
            <v>#DIV/0!</v>
          </cell>
          <cell r="FQ62" t="e">
            <v>#DIV/0!</v>
          </cell>
          <cell r="FR62" t="e">
            <v>#DIV/0!</v>
          </cell>
          <cell r="FS62" t="e">
            <v>#DIV/0!</v>
          </cell>
          <cell r="FT62" t="e">
            <v>#DIV/0!</v>
          </cell>
          <cell r="FU62" t="e">
            <v>#DIV/0!</v>
          </cell>
          <cell r="FV62" t="e">
            <v>#DIV/0!</v>
          </cell>
          <cell r="FW62" t="e">
            <v>#DIV/0!</v>
          </cell>
          <cell r="FX62" t="e">
            <v>#DIV/0!</v>
          </cell>
          <cell r="FY62" t="e">
            <v>#DIV/0!</v>
          </cell>
          <cell r="FZ62" t="e">
            <v>#DIV/0!</v>
          </cell>
          <cell r="GA62" t="e">
            <v>#DIV/0!</v>
          </cell>
          <cell r="GB62" t="e">
            <v>#DIV/0!</v>
          </cell>
          <cell r="GC62" t="e">
            <v>#DIV/0!</v>
          </cell>
          <cell r="GD62" t="e">
            <v>#DIV/0!</v>
          </cell>
          <cell r="GE62" t="e">
            <v>#DIV/0!</v>
          </cell>
          <cell r="GF62" t="e">
            <v>#DIV/0!</v>
          </cell>
          <cell r="GG62" t="e">
            <v>#DIV/0!</v>
          </cell>
          <cell r="GH62" t="e">
            <v>#DIV/0!</v>
          </cell>
          <cell r="GI62" t="e">
            <v>#DIV/0!</v>
          </cell>
          <cell r="GJ62" t="e">
            <v>#DIV/0!</v>
          </cell>
          <cell r="GK62" t="e">
            <v>#DIV/0!</v>
          </cell>
          <cell r="GL62" t="e">
            <v>#DIV/0!</v>
          </cell>
          <cell r="GM62" t="e">
            <v>#DIV/0!</v>
          </cell>
          <cell r="GN62" t="e">
            <v>#DIV/0!</v>
          </cell>
          <cell r="GO62" t="e">
            <v>#DIV/0!</v>
          </cell>
          <cell r="GP62" t="e">
            <v>#DIV/0!</v>
          </cell>
          <cell r="GR62" t="e">
            <v>#DIV/0!</v>
          </cell>
          <cell r="GS62" t="e">
            <v>#DIV/0!</v>
          </cell>
          <cell r="GT62" t="e">
            <v>#DIV/0!</v>
          </cell>
          <cell r="GU62" t="e">
            <v>#DIV/0!</v>
          </cell>
          <cell r="GV62" t="e">
            <v>#DIV/0!</v>
          </cell>
          <cell r="GW62" t="e">
            <v>#DIV/0!</v>
          </cell>
        </row>
        <row r="65">
          <cell r="GK65">
            <v>0</v>
          </cell>
          <cell r="GL65">
            <v>0</v>
          </cell>
          <cell r="GM65">
            <v>0</v>
          </cell>
          <cell r="GN65">
            <v>0</v>
          </cell>
          <cell r="GO65">
            <v>0</v>
          </cell>
          <cell r="GP65">
            <v>0</v>
          </cell>
        </row>
        <row r="66">
          <cell r="GK66">
            <v>0</v>
          </cell>
          <cell r="GL66">
            <v>0</v>
          </cell>
          <cell r="GM66">
            <v>0</v>
          </cell>
          <cell r="GN66">
            <v>0</v>
          </cell>
          <cell r="GO66">
            <v>0</v>
          </cell>
          <cell r="GP66">
            <v>0</v>
          </cell>
          <cell r="GR66">
            <v>0</v>
          </cell>
          <cell r="GS66">
            <v>0</v>
          </cell>
          <cell r="GT66">
            <v>0</v>
          </cell>
          <cell r="GU66">
            <v>0</v>
          </cell>
          <cell r="GV66">
            <v>0</v>
          </cell>
          <cell r="GW66">
            <v>0</v>
          </cell>
        </row>
        <row r="67">
          <cell r="GK67">
            <v>0</v>
          </cell>
          <cell r="GL67">
            <v>0</v>
          </cell>
          <cell r="GM67">
            <v>0</v>
          </cell>
          <cell r="GN67">
            <v>0</v>
          </cell>
          <cell r="GO67">
            <v>0</v>
          </cell>
          <cell r="GP67">
            <v>0</v>
          </cell>
          <cell r="GR67">
            <v>0</v>
          </cell>
          <cell r="GS67">
            <v>0</v>
          </cell>
          <cell r="GT67">
            <v>0</v>
          </cell>
          <cell r="GU67">
            <v>0</v>
          </cell>
          <cell r="GV67">
            <v>0</v>
          </cell>
          <cell r="GW67">
            <v>0</v>
          </cell>
        </row>
        <row r="68">
          <cell r="GK68">
            <v>0</v>
          </cell>
          <cell r="GL68">
            <v>0</v>
          </cell>
          <cell r="GM68">
            <v>0</v>
          </cell>
          <cell r="GN68">
            <v>0</v>
          </cell>
          <cell r="GO68">
            <v>0</v>
          </cell>
          <cell r="GP68">
            <v>0</v>
          </cell>
          <cell r="GR68">
            <v>0</v>
          </cell>
          <cell r="GS68">
            <v>0</v>
          </cell>
          <cell r="GT68">
            <v>0</v>
          </cell>
          <cell r="GU68">
            <v>0</v>
          </cell>
          <cell r="GV68">
            <v>0</v>
          </cell>
          <cell r="GW68">
            <v>0</v>
          </cell>
        </row>
        <row r="69">
          <cell r="GK69">
            <v>0</v>
          </cell>
          <cell r="GL69">
            <v>0</v>
          </cell>
          <cell r="GM69">
            <v>0</v>
          </cell>
          <cell r="GN69">
            <v>0</v>
          </cell>
          <cell r="GO69">
            <v>0</v>
          </cell>
          <cell r="GP69">
            <v>0</v>
          </cell>
          <cell r="GR69">
            <v>0</v>
          </cell>
          <cell r="GS69">
            <v>0</v>
          </cell>
          <cell r="GT69">
            <v>0</v>
          </cell>
          <cell r="GU69">
            <v>0</v>
          </cell>
          <cell r="GV69">
            <v>0</v>
          </cell>
          <cell r="GW69">
            <v>0</v>
          </cell>
        </row>
        <row r="70">
          <cell r="GK70">
            <v>0</v>
          </cell>
          <cell r="GL70">
            <v>0</v>
          </cell>
          <cell r="GM70">
            <v>0</v>
          </cell>
          <cell r="GN70">
            <v>0</v>
          </cell>
          <cell r="GO70">
            <v>0</v>
          </cell>
          <cell r="GP70">
            <v>0</v>
          </cell>
          <cell r="GR70">
            <v>0</v>
          </cell>
          <cell r="GS70">
            <v>0</v>
          </cell>
          <cell r="GT70">
            <v>0</v>
          </cell>
          <cell r="GU70">
            <v>0</v>
          </cell>
          <cell r="GV70">
            <v>0</v>
          </cell>
          <cell r="GW70">
            <v>0</v>
          </cell>
        </row>
        <row r="71">
          <cell r="GK71">
            <v>0</v>
          </cell>
          <cell r="GL71">
            <v>0</v>
          </cell>
          <cell r="GM71">
            <v>0</v>
          </cell>
          <cell r="GN71">
            <v>0</v>
          </cell>
          <cell r="GO71">
            <v>0</v>
          </cell>
          <cell r="GP71">
            <v>0</v>
          </cell>
          <cell r="GR71">
            <v>0</v>
          </cell>
          <cell r="GS71">
            <v>0</v>
          </cell>
          <cell r="GT71">
            <v>0</v>
          </cell>
          <cell r="GU71">
            <v>0</v>
          </cell>
          <cell r="GV71">
            <v>0</v>
          </cell>
          <cell r="GW71">
            <v>0</v>
          </cell>
        </row>
        <row r="73">
          <cell r="J73" t="e">
            <v>#DIV/0!</v>
          </cell>
          <cell r="K73" t="e">
            <v>#DIV/0!</v>
          </cell>
          <cell r="L73" t="e">
            <v>#DIV/0!</v>
          </cell>
          <cell r="M73" t="e">
            <v>#DIV/0!</v>
          </cell>
          <cell r="N73" t="e">
            <v>#DIV/0!</v>
          </cell>
          <cell r="O73" t="e">
            <v>#DIV/0!</v>
          </cell>
          <cell r="P73" t="e">
            <v>#DIV/0!</v>
          </cell>
          <cell r="Q73" t="e">
            <v>#DIV/0!</v>
          </cell>
          <cell r="R73" t="e">
            <v>#DIV/0!</v>
          </cell>
          <cell r="S73" t="e">
            <v>#DIV/0!</v>
          </cell>
          <cell r="T73" t="e">
            <v>#DIV/0!</v>
          </cell>
          <cell r="U73" t="e">
            <v>#DIV/0!</v>
          </cell>
          <cell r="V73" t="e">
            <v>#DIV/0!</v>
          </cell>
          <cell r="W73" t="e">
            <v>#DIV/0!</v>
          </cell>
          <cell r="X73" t="e">
            <v>#DIV/0!</v>
          </cell>
          <cell r="Y73" t="e">
            <v>#DIV/0!</v>
          </cell>
          <cell r="Z73" t="e">
            <v>#DIV/0!</v>
          </cell>
          <cell r="AA73" t="e">
            <v>#DIV/0!</v>
          </cell>
          <cell r="AB73" t="e">
            <v>#DIV/0!</v>
          </cell>
          <cell r="AC73" t="e">
            <v>#DIV/0!</v>
          </cell>
          <cell r="AD73" t="e">
            <v>#DIV/0!</v>
          </cell>
          <cell r="AE73" t="e">
            <v>#DIV/0!</v>
          </cell>
          <cell r="AF73" t="e">
            <v>#DIV/0!</v>
          </cell>
          <cell r="AG73" t="e">
            <v>#DIV/0!</v>
          </cell>
          <cell r="AH73" t="e">
            <v>#DIV/0!</v>
          </cell>
          <cell r="AI73" t="e">
            <v>#DIV/0!</v>
          </cell>
          <cell r="AJ73" t="e">
            <v>#DIV/0!</v>
          </cell>
          <cell r="AK73" t="e">
            <v>#DIV/0!</v>
          </cell>
          <cell r="AL73" t="e">
            <v>#DIV/0!</v>
          </cell>
          <cell r="AM73" t="e">
            <v>#DIV/0!</v>
          </cell>
          <cell r="AN73" t="e">
            <v>#DIV/0!</v>
          </cell>
          <cell r="AO73" t="e">
            <v>#DIV/0!</v>
          </cell>
          <cell r="AP73" t="e">
            <v>#DIV/0!</v>
          </cell>
          <cell r="AQ73" t="e">
            <v>#DIV/0!</v>
          </cell>
          <cell r="AR73" t="e">
            <v>#DIV/0!</v>
          </cell>
          <cell r="AS73" t="e">
            <v>#DIV/0!</v>
          </cell>
          <cell r="AT73" t="e">
            <v>#DIV/0!</v>
          </cell>
          <cell r="AU73" t="e">
            <v>#DIV/0!</v>
          </cell>
          <cell r="AV73" t="e">
            <v>#DIV/0!</v>
          </cell>
          <cell r="AW73" t="e">
            <v>#DIV/0!</v>
          </cell>
          <cell r="AX73" t="e">
            <v>#DIV/0!</v>
          </cell>
          <cell r="AY73" t="e">
            <v>#DIV/0!</v>
          </cell>
          <cell r="AZ73" t="e">
            <v>#DIV/0!</v>
          </cell>
          <cell r="BA73" t="e">
            <v>#DIV/0!</v>
          </cell>
          <cell r="BB73" t="e">
            <v>#DIV/0!</v>
          </cell>
          <cell r="BC73" t="e">
            <v>#DIV/0!</v>
          </cell>
          <cell r="BD73" t="e">
            <v>#DIV/0!</v>
          </cell>
          <cell r="BE73" t="e">
            <v>#DIV/0!</v>
          </cell>
          <cell r="BF73" t="e">
            <v>#DIV/0!</v>
          </cell>
          <cell r="BG73" t="e">
            <v>#DIV/0!</v>
          </cell>
          <cell r="BH73" t="e">
            <v>#DIV/0!</v>
          </cell>
          <cell r="BI73" t="e">
            <v>#DIV/0!</v>
          </cell>
          <cell r="BJ73" t="e">
            <v>#DIV/0!</v>
          </cell>
          <cell r="BK73" t="e">
            <v>#DIV/0!</v>
          </cell>
          <cell r="BL73" t="e">
            <v>#DIV/0!</v>
          </cell>
          <cell r="BM73" t="e">
            <v>#DIV/0!</v>
          </cell>
          <cell r="BN73" t="e">
            <v>#DIV/0!</v>
          </cell>
          <cell r="BO73" t="e">
            <v>#DIV/0!</v>
          </cell>
          <cell r="BP73" t="e">
            <v>#DIV/0!</v>
          </cell>
          <cell r="BQ73" t="e">
            <v>#DIV/0!</v>
          </cell>
          <cell r="BR73" t="e">
            <v>#DIV/0!</v>
          </cell>
          <cell r="BS73" t="e">
            <v>#DIV/0!</v>
          </cell>
          <cell r="BT73" t="e">
            <v>#DIV/0!</v>
          </cell>
          <cell r="BU73" t="e">
            <v>#DIV/0!</v>
          </cell>
          <cell r="BV73" t="e">
            <v>#DIV/0!</v>
          </cell>
          <cell r="BW73" t="e">
            <v>#DIV/0!</v>
          </cell>
          <cell r="BX73" t="e">
            <v>#DIV/0!</v>
          </cell>
          <cell r="BY73" t="e">
            <v>#DIV/0!</v>
          </cell>
          <cell r="BZ73" t="e">
            <v>#DIV/0!</v>
          </cell>
          <cell r="CA73" t="e">
            <v>#DIV/0!</v>
          </cell>
          <cell r="CB73" t="e">
            <v>#DIV/0!</v>
          </cell>
          <cell r="CC73" t="e">
            <v>#DIV/0!</v>
          </cell>
          <cell r="CD73" t="e">
            <v>#DIV/0!</v>
          </cell>
          <cell r="CE73" t="e">
            <v>#DIV/0!</v>
          </cell>
          <cell r="CF73" t="e">
            <v>#DIV/0!</v>
          </cell>
          <cell r="CG73" t="e">
            <v>#DIV/0!</v>
          </cell>
          <cell r="CH73" t="e">
            <v>#DIV/0!</v>
          </cell>
          <cell r="CI73" t="e">
            <v>#DIV/0!</v>
          </cell>
          <cell r="CJ73" t="e">
            <v>#DIV/0!</v>
          </cell>
          <cell r="CK73" t="e">
            <v>#DIV/0!</v>
          </cell>
          <cell r="CL73" t="e">
            <v>#DIV/0!</v>
          </cell>
          <cell r="CM73" t="e">
            <v>#DIV/0!</v>
          </cell>
          <cell r="CN73" t="e">
            <v>#DIV/0!</v>
          </cell>
          <cell r="CO73" t="e">
            <v>#DIV/0!</v>
          </cell>
          <cell r="CP73" t="e">
            <v>#DIV/0!</v>
          </cell>
          <cell r="CQ73" t="e">
            <v>#DIV/0!</v>
          </cell>
          <cell r="CR73" t="e">
            <v>#DIV/0!</v>
          </cell>
          <cell r="CS73" t="e">
            <v>#DIV/0!</v>
          </cell>
          <cell r="CT73" t="e">
            <v>#DIV/0!</v>
          </cell>
          <cell r="CU73" t="e">
            <v>#DIV/0!</v>
          </cell>
          <cell r="CV73" t="e">
            <v>#DIV/0!</v>
          </cell>
          <cell r="CW73" t="e">
            <v>#DIV/0!</v>
          </cell>
          <cell r="CX73" t="e">
            <v>#DIV/0!</v>
          </cell>
          <cell r="CY73" t="e">
            <v>#DIV/0!</v>
          </cell>
          <cell r="CZ73" t="e">
            <v>#DIV/0!</v>
          </cell>
          <cell r="DA73" t="e">
            <v>#DIV/0!</v>
          </cell>
          <cell r="DB73" t="e">
            <v>#DIV/0!</v>
          </cell>
          <cell r="DC73" t="e">
            <v>#DIV/0!</v>
          </cell>
          <cell r="DD73" t="e">
            <v>#DIV/0!</v>
          </cell>
          <cell r="DE73" t="e">
            <v>#DIV/0!</v>
          </cell>
          <cell r="DF73" t="e">
            <v>#DIV/0!</v>
          </cell>
          <cell r="DG73" t="e">
            <v>#DIV/0!</v>
          </cell>
          <cell r="DH73" t="e">
            <v>#DIV/0!</v>
          </cell>
          <cell r="DI73" t="e">
            <v>#DIV/0!</v>
          </cell>
          <cell r="DJ73" t="e">
            <v>#DIV/0!</v>
          </cell>
          <cell r="DK73" t="e">
            <v>#DIV/0!</v>
          </cell>
          <cell r="DL73" t="e">
            <v>#DIV/0!</v>
          </cell>
          <cell r="DM73" t="e">
            <v>#DIV/0!</v>
          </cell>
          <cell r="DN73" t="e">
            <v>#DIV/0!</v>
          </cell>
          <cell r="DO73" t="e">
            <v>#DIV/0!</v>
          </cell>
          <cell r="DP73" t="e">
            <v>#DIV/0!</v>
          </cell>
          <cell r="DQ73" t="e">
            <v>#DIV/0!</v>
          </cell>
          <cell r="DR73" t="e">
            <v>#DIV/0!</v>
          </cell>
          <cell r="DS73" t="e">
            <v>#DIV/0!</v>
          </cell>
          <cell r="DT73" t="e">
            <v>#DIV/0!</v>
          </cell>
          <cell r="DU73" t="e">
            <v>#DIV/0!</v>
          </cell>
          <cell r="DV73" t="e">
            <v>#DIV/0!</v>
          </cell>
          <cell r="DW73" t="e">
            <v>#DIV/0!</v>
          </cell>
          <cell r="DX73" t="e">
            <v>#DIV/0!</v>
          </cell>
          <cell r="DY73" t="e">
            <v>#DIV/0!</v>
          </cell>
          <cell r="DZ73" t="e">
            <v>#DIV/0!</v>
          </cell>
          <cell r="EA73" t="e">
            <v>#DIV/0!</v>
          </cell>
          <cell r="EB73" t="e">
            <v>#DIV/0!</v>
          </cell>
          <cell r="EC73" t="e">
            <v>#DIV/0!</v>
          </cell>
          <cell r="ED73" t="e">
            <v>#DIV/0!</v>
          </cell>
          <cell r="EE73" t="e">
            <v>#DIV/0!</v>
          </cell>
          <cell r="EF73" t="e">
            <v>#DIV/0!</v>
          </cell>
          <cell r="EG73" t="e">
            <v>#DIV/0!</v>
          </cell>
          <cell r="EH73" t="e">
            <v>#DIV/0!</v>
          </cell>
          <cell r="EI73" t="e">
            <v>#DIV/0!</v>
          </cell>
          <cell r="EJ73" t="e">
            <v>#DIV/0!</v>
          </cell>
          <cell r="EK73" t="e">
            <v>#DIV/0!</v>
          </cell>
          <cell r="EL73" t="e">
            <v>#DIV/0!</v>
          </cell>
          <cell r="EM73" t="e">
            <v>#DIV/0!</v>
          </cell>
          <cell r="EN73" t="e">
            <v>#DIV/0!</v>
          </cell>
          <cell r="EO73" t="e">
            <v>#DIV/0!</v>
          </cell>
          <cell r="EP73" t="e">
            <v>#DIV/0!</v>
          </cell>
          <cell r="EQ73" t="e">
            <v>#DIV/0!</v>
          </cell>
          <cell r="ER73" t="e">
            <v>#DIV/0!</v>
          </cell>
          <cell r="ES73" t="e">
            <v>#DIV/0!</v>
          </cell>
          <cell r="ET73" t="e">
            <v>#DIV/0!</v>
          </cell>
          <cell r="EU73" t="e">
            <v>#DIV/0!</v>
          </cell>
          <cell r="EV73" t="e">
            <v>#DIV/0!</v>
          </cell>
          <cell r="EW73" t="e">
            <v>#DIV/0!</v>
          </cell>
          <cell r="EX73" t="e">
            <v>#DIV/0!</v>
          </cell>
          <cell r="EY73" t="e">
            <v>#DIV/0!</v>
          </cell>
          <cell r="EZ73" t="e">
            <v>#DIV/0!</v>
          </cell>
          <cell r="FA73" t="e">
            <v>#DIV/0!</v>
          </cell>
          <cell r="FB73" t="e">
            <v>#DIV/0!</v>
          </cell>
          <cell r="FC73" t="e">
            <v>#DIV/0!</v>
          </cell>
          <cell r="FD73" t="e">
            <v>#DIV/0!</v>
          </cell>
          <cell r="FE73" t="e">
            <v>#DIV/0!</v>
          </cell>
          <cell r="FF73" t="e">
            <v>#DIV/0!</v>
          </cell>
          <cell r="FG73" t="e">
            <v>#DIV/0!</v>
          </cell>
          <cell r="FH73" t="e">
            <v>#DIV/0!</v>
          </cell>
          <cell r="FI73" t="e">
            <v>#DIV/0!</v>
          </cell>
          <cell r="FJ73" t="e">
            <v>#DIV/0!</v>
          </cell>
          <cell r="FK73" t="e">
            <v>#DIV/0!</v>
          </cell>
          <cell r="FL73" t="e">
            <v>#DIV/0!</v>
          </cell>
          <cell r="FM73" t="e">
            <v>#DIV/0!</v>
          </cell>
          <cell r="FN73" t="e">
            <v>#DIV/0!</v>
          </cell>
          <cell r="FO73" t="e">
            <v>#DIV/0!</v>
          </cell>
          <cell r="FP73" t="e">
            <v>#DIV/0!</v>
          </cell>
          <cell r="FQ73" t="e">
            <v>#DIV/0!</v>
          </cell>
          <cell r="FR73" t="e">
            <v>#DIV/0!</v>
          </cell>
          <cell r="FS73" t="e">
            <v>#DIV/0!</v>
          </cell>
          <cell r="FT73" t="e">
            <v>#DIV/0!</v>
          </cell>
          <cell r="FU73" t="e">
            <v>#DIV/0!</v>
          </cell>
          <cell r="FV73" t="e">
            <v>#DIV/0!</v>
          </cell>
          <cell r="FW73" t="e">
            <v>#DIV/0!</v>
          </cell>
          <cell r="FX73" t="e">
            <v>#DIV/0!</v>
          </cell>
          <cell r="FY73" t="e">
            <v>#DIV/0!</v>
          </cell>
          <cell r="FZ73" t="e">
            <v>#DIV/0!</v>
          </cell>
          <cell r="GA73" t="e">
            <v>#DIV/0!</v>
          </cell>
          <cell r="GB73" t="e">
            <v>#DIV/0!</v>
          </cell>
          <cell r="GC73" t="e">
            <v>#DIV/0!</v>
          </cell>
          <cell r="GD73" t="e">
            <v>#DIV/0!</v>
          </cell>
          <cell r="GE73" t="e">
            <v>#DIV/0!</v>
          </cell>
          <cell r="GF73" t="e">
            <v>#DIV/0!</v>
          </cell>
          <cell r="GG73" t="e">
            <v>#DIV/0!</v>
          </cell>
          <cell r="GH73" t="e">
            <v>#DIV/0!</v>
          </cell>
          <cell r="GI73" t="e">
            <v>#DIV/0!</v>
          </cell>
          <cell r="GJ73" t="e">
            <v>#DIV/0!</v>
          </cell>
          <cell r="GK73" t="e">
            <v>#DIV/0!</v>
          </cell>
          <cell r="GL73" t="e">
            <v>#DIV/0!</v>
          </cell>
          <cell r="GM73" t="e">
            <v>#DIV/0!</v>
          </cell>
          <cell r="GN73" t="e">
            <v>#DIV/0!</v>
          </cell>
          <cell r="GO73" t="e">
            <v>#DIV/0!</v>
          </cell>
          <cell r="GP73" t="e">
            <v>#DIV/0!</v>
          </cell>
          <cell r="GR73" t="e">
            <v>#DIV/0!</v>
          </cell>
          <cell r="GS73" t="e">
            <v>#DIV/0!</v>
          </cell>
          <cell r="GT73" t="e">
            <v>#DIV/0!</v>
          </cell>
          <cell r="GU73" t="e">
            <v>#DIV/0!</v>
          </cell>
          <cell r="GV73" t="e">
            <v>#DIV/0!</v>
          </cell>
          <cell r="GW73" t="e">
            <v>#DIV/0!</v>
          </cell>
        </row>
        <row r="79">
          <cell r="GK79">
            <v>0</v>
          </cell>
          <cell r="GL79">
            <v>0</v>
          </cell>
          <cell r="GM79">
            <v>0</v>
          </cell>
          <cell r="GN79">
            <v>0</v>
          </cell>
          <cell r="GO79">
            <v>0</v>
          </cell>
          <cell r="GP79">
            <v>0</v>
          </cell>
        </row>
        <row r="80">
          <cell r="GK80">
            <v>0</v>
          </cell>
          <cell r="GL80">
            <v>0</v>
          </cell>
          <cell r="GM80">
            <v>0</v>
          </cell>
          <cell r="GN80">
            <v>0</v>
          </cell>
          <cell r="GO80">
            <v>0</v>
          </cell>
          <cell r="GP80">
            <v>0</v>
          </cell>
          <cell r="GR80">
            <v>0</v>
          </cell>
          <cell r="GS80">
            <v>0</v>
          </cell>
          <cell r="GT80">
            <v>0</v>
          </cell>
          <cell r="GU80">
            <v>0</v>
          </cell>
          <cell r="GV80">
            <v>0</v>
          </cell>
          <cell r="GW80">
            <v>0</v>
          </cell>
        </row>
        <row r="81">
          <cell r="GK81">
            <v>0</v>
          </cell>
          <cell r="GL81">
            <v>0</v>
          </cell>
          <cell r="GM81">
            <v>0</v>
          </cell>
          <cell r="GN81">
            <v>0</v>
          </cell>
          <cell r="GO81">
            <v>0</v>
          </cell>
          <cell r="GP81">
            <v>0</v>
          </cell>
          <cell r="GR81">
            <v>0</v>
          </cell>
          <cell r="GS81">
            <v>0</v>
          </cell>
          <cell r="GT81">
            <v>0</v>
          </cell>
          <cell r="GU81">
            <v>0</v>
          </cell>
          <cell r="GV81">
            <v>0</v>
          </cell>
          <cell r="GW81">
            <v>0</v>
          </cell>
        </row>
        <row r="82">
          <cell r="GK82">
            <v>0</v>
          </cell>
          <cell r="GL82">
            <v>0</v>
          </cell>
          <cell r="GM82">
            <v>0</v>
          </cell>
          <cell r="GN82">
            <v>0</v>
          </cell>
          <cell r="GO82">
            <v>0</v>
          </cell>
          <cell r="GP82">
            <v>0</v>
          </cell>
          <cell r="GR82">
            <v>0</v>
          </cell>
          <cell r="GS82">
            <v>0</v>
          </cell>
          <cell r="GT82">
            <v>0</v>
          </cell>
          <cell r="GU82">
            <v>0</v>
          </cell>
          <cell r="GV82">
            <v>0</v>
          </cell>
          <cell r="GW82">
            <v>0</v>
          </cell>
        </row>
        <row r="83">
          <cell r="GK83">
            <v>0</v>
          </cell>
          <cell r="GL83">
            <v>0</v>
          </cell>
          <cell r="GM83">
            <v>0</v>
          </cell>
          <cell r="GN83">
            <v>0</v>
          </cell>
          <cell r="GO83">
            <v>0</v>
          </cell>
          <cell r="GP83">
            <v>0</v>
          </cell>
          <cell r="GR83">
            <v>0</v>
          </cell>
          <cell r="GS83">
            <v>0</v>
          </cell>
          <cell r="GT83">
            <v>0</v>
          </cell>
          <cell r="GU83">
            <v>0</v>
          </cell>
          <cell r="GV83">
            <v>0</v>
          </cell>
          <cell r="GW83">
            <v>0</v>
          </cell>
        </row>
        <row r="84">
          <cell r="GK84">
            <v>0</v>
          </cell>
          <cell r="GL84">
            <v>0</v>
          </cell>
          <cell r="GM84">
            <v>0</v>
          </cell>
          <cell r="GN84">
            <v>0</v>
          </cell>
          <cell r="GO84">
            <v>0</v>
          </cell>
          <cell r="GP84">
            <v>0</v>
          </cell>
          <cell r="GR84">
            <v>0</v>
          </cell>
          <cell r="GS84">
            <v>0</v>
          </cell>
          <cell r="GT84">
            <v>0</v>
          </cell>
          <cell r="GU84">
            <v>0</v>
          </cell>
          <cell r="GV84">
            <v>0</v>
          </cell>
          <cell r="GW84">
            <v>0</v>
          </cell>
        </row>
        <row r="85">
          <cell r="GK85">
            <v>0</v>
          </cell>
          <cell r="GL85">
            <v>0</v>
          </cell>
          <cell r="GM85">
            <v>0</v>
          </cell>
          <cell r="GN85">
            <v>0</v>
          </cell>
          <cell r="GO85">
            <v>0</v>
          </cell>
          <cell r="GP85">
            <v>0</v>
          </cell>
          <cell r="GR85">
            <v>0</v>
          </cell>
          <cell r="GS85">
            <v>0</v>
          </cell>
          <cell r="GT85">
            <v>0</v>
          </cell>
          <cell r="GU85">
            <v>0</v>
          </cell>
          <cell r="GV85">
            <v>0</v>
          </cell>
          <cell r="GW85">
            <v>0</v>
          </cell>
        </row>
        <row r="87">
          <cell r="J87" t="e">
            <v>#DIV/0!</v>
          </cell>
          <cell r="K87" t="e">
            <v>#DIV/0!</v>
          </cell>
          <cell r="L87" t="e">
            <v>#DIV/0!</v>
          </cell>
          <cell r="M87" t="e">
            <v>#DIV/0!</v>
          </cell>
          <cell r="N87" t="e">
            <v>#DIV/0!</v>
          </cell>
          <cell r="O87" t="e">
            <v>#DIV/0!</v>
          </cell>
          <cell r="P87" t="e">
            <v>#DIV/0!</v>
          </cell>
          <cell r="Q87" t="e">
            <v>#DIV/0!</v>
          </cell>
          <cell r="R87" t="e">
            <v>#DIV/0!</v>
          </cell>
          <cell r="S87" t="e">
            <v>#DIV/0!</v>
          </cell>
          <cell r="T87" t="e">
            <v>#DIV/0!</v>
          </cell>
          <cell r="U87" t="e">
            <v>#DIV/0!</v>
          </cell>
          <cell r="V87" t="e">
            <v>#DIV/0!</v>
          </cell>
          <cell r="W87" t="e">
            <v>#DIV/0!</v>
          </cell>
          <cell r="X87" t="e">
            <v>#DIV/0!</v>
          </cell>
          <cell r="Y87" t="e">
            <v>#DIV/0!</v>
          </cell>
          <cell r="Z87" t="e">
            <v>#DIV/0!</v>
          </cell>
          <cell r="AA87" t="e">
            <v>#DIV/0!</v>
          </cell>
          <cell r="AB87" t="e">
            <v>#DIV/0!</v>
          </cell>
          <cell r="AC87" t="e">
            <v>#DIV/0!</v>
          </cell>
          <cell r="AD87" t="e">
            <v>#DIV/0!</v>
          </cell>
          <cell r="AE87" t="e">
            <v>#DIV/0!</v>
          </cell>
          <cell r="AF87" t="e">
            <v>#DIV/0!</v>
          </cell>
          <cell r="AG87" t="e">
            <v>#DIV/0!</v>
          </cell>
          <cell r="AH87" t="e">
            <v>#DIV/0!</v>
          </cell>
          <cell r="AI87" t="e">
            <v>#DIV/0!</v>
          </cell>
          <cell r="AJ87" t="e">
            <v>#DIV/0!</v>
          </cell>
          <cell r="AK87" t="e">
            <v>#DIV/0!</v>
          </cell>
          <cell r="AL87" t="e">
            <v>#DIV/0!</v>
          </cell>
          <cell r="AM87" t="e">
            <v>#DIV/0!</v>
          </cell>
          <cell r="AN87" t="e">
            <v>#DIV/0!</v>
          </cell>
          <cell r="AO87" t="e">
            <v>#DIV/0!</v>
          </cell>
          <cell r="AP87" t="e">
            <v>#DIV/0!</v>
          </cell>
          <cell r="AQ87" t="e">
            <v>#DIV/0!</v>
          </cell>
          <cell r="AR87" t="e">
            <v>#DIV/0!</v>
          </cell>
          <cell r="AS87" t="e">
            <v>#DIV/0!</v>
          </cell>
          <cell r="AT87" t="e">
            <v>#DIV/0!</v>
          </cell>
          <cell r="AU87" t="e">
            <v>#DIV/0!</v>
          </cell>
          <cell r="AV87" t="e">
            <v>#DIV/0!</v>
          </cell>
          <cell r="AW87" t="e">
            <v>#DIV/0!</v>
          </cell>
          <cell r="AX87" t="e">
            <v>#DIV/0!</v>
          </cell>
          <cell r="AY87" t="e">
            <v>#DIV/0!</v>
          </cell>
          <cell r="AZ87" t="e">
            <v>#DIV/0!</v>
          </cell>
          <cell r="BA87" t="e">
            <v>#DIV/0!</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t="e">
            <v>#DIV/0!</v>
          </cell>
          <cell r="BN87" t="e">
            <v>#DIV/0!</v>
          </cell>
          <cell r="BO87" t="e">
            <v>#DIV/0!</v>
          </cell>
          <cell r="BP87" t="e">
            <v>#DIV/0!</v>
          </cell>
          <cell r="BQ87" t="e">
            <v>#DIV/0!</v>
          </cell>
          <cell r="BR87" t="e">
            <v>#DIV/0!</v>
          </cell>
          <cell r="BS87" t="e">
            <v>#DIV/0!</v>
          </cell>
          <cell r="BT87" t="e">
            <v>#DIV/0!</v>
          </cell>
          <cell r="BU87" t="e">
            <v>#DIV/0!</v>
          </cell>
          <cell r="BV87" t="e">
            <v>#DIV/0!</v>
          </cell>
          <cell r="BW87" t="e">
            <v>#DIV/0!</v>
          </cell>
          <cell r="BX87" t="e">
            <v>#DIV/0!</v>
          </cell>
          <cell r="BY87" t="e">
            <v>#DIV/0!</v>
          </cell>
          <cell r="BZ87" t="e">
            <v>#DIV/0!</v>
          </cell>
          <cell r="CA87" t="e">
            <v>#DIV/0!</v>
          </cell>
          <cell r="CB87" t="e">
            <v>#DIV/0!</v>
          </cell>
          <cell r="CC87" t="e">
            <v>#DIV/0!</v>
          </cell>
          <cell r="CD87" t="e">
            <v>#DIV/0!</v>
          </cell>
          <cell r="CE87" t="e">
            <v>#DIV/0!</v>
          </cell>
          <cell r="CF87" t="e">
            <v>#DIV/0!</v>
          </cell>
          <cell r="CG87" t="e">
            <v>#DIV/0!</v>
          </cell>
          <cell r="CH87" t="e">
            <v>#DIV/0!</v>
          </cell>
          <cell r="CI87" t="e">
            <v>#DIV/0!</v>
          </cell>
          <cell r="CJ87" t="e">
            <v>#DIV/0!</v>
          </cell>
          <cell r="CK87" t="e">
            <v>#DIV/0!</v>
          </cell>
          <cell r="CL87" t="e">
            <v>#DIV/0!</v>
          </cell>
          <cell r="CM87" t="e">
            <v>#DIV/0!</v>
          </cell>
          <cell r="CN87" t="e">
            <v>#DIV/0!</v>
          </cell>
          <cell r="CO87" t="e">
            <v>#DIV/0!</v>
          </cell>
          <cell r="CP87" t="e">
            <v>#DIV/0!</v>
          </cell>
          <cell r="CQ87" t="e">
            <v>#DIV/0!</v>
          </cell>
          <cell r="CR87" t="e">
            <v>#DIV/0!</v>
          </cell>
          <cell r="CS87" t="e">
            <v>#DIV/0!</v>
          </cell>
          <cell r="CT87" t="e">
            <v>#DIV/0!</v>
          </cell>
          <cell r="CU87" t="e">
            <v>#DIV/0!</v>
          </cell>
          <cell r="CV87" t="e">
            <v>#DIV/0!</v>
          </cell>
          <cell r="CW87" t="e">
            <v>#DIV/0!</v>
          </cell>
          <cell r="CX87" t="e">
            <v>#DIV/0!</v>
          </cell>
          <cell r="CY87" t="e">
            <v>#DIV/0!</v>
          </cell>
          <cell r="CZ87" t="e">
            <v>#DIV/0!</v>
          </cell>
          <cell r="DA87" t="e">
            <v>#DIV/0!</v>
          </cell>
          <cell r="DB87" t="e">
            <v>#DIV/0!</v>
          </cell>
          <cell r="DC87" t="e">
            <v>#DIV/0!</v>
          </cell>
          <cell r="DD87" t="e">
            <v>#DIV/0!</v>
          </cell>
          <cell r="DE87" t="e">
            <v>#DIV/0!</v>
          </cell>
          <cell r="DF87" t="e">
            <v>#DIV/0!</v>
          </cell>
          <cell r="DG87" t="e">
            <v>#DIV/0!</v>
          </cell>
          <cell r="DH87" t="e">
            <v>#DIV/0!</v>
          </cell>
          <cell r="DI87" t="e">
            <v>#DIV/0!</v>
          </cell>
          <cell r="DJ87" t="e">
            <v>#DIV/0!</v>
          </cell>
          <cell r="DK87" t="e">
            <v>#DIV/0!</v>
          </cell>
          <cell r="DL87" t="e">
            <v>#DIV/0!</v>
          </cell>
          <cell r="DM87" t="e">
            <v>#DIV/0!</v>
          </cell>
          <cell r="DN87" t="e">
            <v>#DIV/0!</v>
          </cell>
          <cell r="DO87" t="e">
            <v>#DIV/0!</v>
          </cell>
          <cell r="DP87" t="e">
            <v>#DIV/0!</v>
          </cell>
          <cell r="DQ87" t="e">
            <v>#DIV/0!</v>
          </cell>
          <cell r="DR87" t="e">
            <v>#DIV/0!</v>
          </cell>
          <cell r="DS87" t="e">
            <v>#DIV/0!</v>
          </cell>
          <cell r="DT87" t="e">
            <v>#DIV/0!</v>
          </cell>
          <cell r="DU87" t="e">
            <v>#DIV/0!</v>
          </cell>
          <cell r="DV87" t="e">
            <v>#DIV/0!</v>
          </cell>
          <cell r="DW87" t="e">
            <v>#DIV/0!</v>
          </cell>
          <cell r="DX87" t="e">
            <v>#DIV/0!</v>
          </cell>
          <cell r="DY87" t="e">
            <v>#DIV/0!</v>
          </cell>
          <cell r="DZ87" t="e">
            <v>#DIV/0!</v>
          </cell>
          <cell r="EA87" t="e">
            <v>#DIV/0!</v>
          </cell>
          <cell r="EB87" t="e">
            <v>#DIV/0!</v>
          </cell>
          <cell r="EC87" t="e">
            <v>#DIV/0!</v>
          </cell>
          <cell r="ED87" t="e">
            <v>#DIV/0!</v>
          </cell>
          <cell r="EE87" t="e">
            <v>#DIV/0!</v>
          </cell>
          <cell r="EF87" t="e">
            <v>#DIV/0!</v>
          </cell>
          <cell r="EG87" t="e">
            <v>#DIV/0!</v>
          </cell>
          <cell r="EH87" t="e">
            <v>#DIV/0!</v>
          </cell>
          <cell r="EI87" t="e">
            <v>#DIV/0!</v>
          </cell>
          <cell r="EJ87" t="e">
            <v>#DIV/0!</v>
          </cell>
          <cell r="EK87" t="e">
            <v>#DIV/0!</v>
          </cell>
          <cell r="EL87" t="e">
            <v>#DIV/0!</v>
          </cell>
          <cell r="EM87" t="e">
            <v>#DIV/0!</v>
          </cell>
          <cell r="EN87" t="e">
            <v>#DIV/0!</v>
          </cell>
          <cell r="EO87" t="e">
            <v>#DIV/0!</v>
          </cell>
          <cell r="EP87" t="e">
            <v>#DIV/0!</v>
          </cell>
          <cell r="EQ87" t="e">
            <v>#DIV/0!</v>
          </cell>
          <cell r="ER87" t="e">
            <v>#DIV/0!</v>
          </cell>
          <cell r="ES87" t="e">
            <v>#DIV/0!</v>
          </cell>
          <cell r="ET87" t="e">
            <v>#DIV/0!</v>
          </cell>
          <cell r="EU87" t="e">
            <v>#DIV/0!</v>
          </cell>
          <cell r="EV87" t="e">
            <v>#DIV/0!</v>
          </cell>
          <cell r="EW87" t="e">
            <v>#DIV/0!</v>
          </cell>
          <cell r="EX87" t="e">
            <v>#DIV/0!</v>
          </cell>
          <cell r="EY87" t="e">
            <v>#DIV/0!</v>
          </cell>
          <cell r="EZ87" t="e">
            <v>#DIV/0!</v>
          </cell>
          <cell r="FA87" t="e">
            <v>#DIV/0!</v>
          </cell>
          <cell r="FB87" t="e">
            <v>#DIV/0!</v>
          </cell>
          <cell r="FC87" t="e">
            <v>#DIV/0!</v>
          </cell>
          <cell r="FD87" t="e">
            <v>#DIV/0!</v>
          </cell>
          <cell r="FE87" t="e">
            <v>#DIV/0!</v>
          </cell>
          <cell r="FF87" t="e">
            <v>#DIV/0!</v>
          </cell>
          <cell r="FG87" t="e">
            <v>#DIV/0!</v>
          </cell>
          <cell r="FH87" t="e">
            <v>#DIV/0!</v>
          </cell>
          <cell r="FI87" t="e">
            <v>#DIV/0!</v>
          </cell>
          <cell r="FJ87" t="e">
            <v>#DIV/0!</v>
          </cell>
          <cell r="FK87" t="e">
            <v>#DIV/0!</v>
          </cell>
          <cell r="FL87" t="e">
            <v>#DIV/0!</v>
          </cell>
          <cell r="FM87" t="e">
            <v>#DIV/0!</v>
          </cell>
          <cell r="FN87" t="e">
            <v>#DIV/0!</v>
          </cell>
          <cell r="FO87" t="e">
            <v>#DIV/0!</v>
          </cell>
          <cell r="FP87" t="e">
            <v>#DIV/0!</v>
          </cell>
          <cell r="FQ87" t="e">
            <v>#DIV/0!</v>
          </cell>
          <cell r="FR87" t="e">
            <v>#DIV/0!</v>
          </cell>
          <cell r="FS87" t="e">
            <v>#DIV/0!</v>
          </cell>
          <cell r="FT87" t="e">
            <v>#DIV/0!</v>
          </cell>
          <cell r="FU87" t="e">
            <v>#DIV/0!</v>
          </cell>
          <cell r="FV87" t="e">
            <v>#DIV/0!</v>
          </cell>
          <cell r="FW87" t="e">
            <v>#DIV/0!</v>
          </cell>
          <cell r="FX87" t="e">
            <v>#DIV/0!</v>
          </cell>
          <cell r="FY87" t="e">
            <v>#DIV/0!</v>
          </cell>
          <cell r="FZ87" t="e">
            <v>#DIV/0!</v>
          </cell>
          <cell r="GA87" t="e">
            <v>#DIV/0!</v>
          </cell>
          <cell r="GB87" t="e">
            <v>#DIV/0!</v>
          </cell>
          <cell r="GC87" t="e">
            <v>#DIV/0!</v>
          </cell>
          <cell r="GD87" t="e">
            <v>#DIV/0!</v>
          </cell>
          <cell r="GE87" t="e">
            <v>#DIV/0!</v>
          </cell>
          <cell r="GF87" t="e">
            <v>#DIV/0!</v>
          </cell>
          <cell r="GG87" t="e">
            <v>#DIV/0!</v>
          </cell>
          <cell r="GH87" t="e">
            <v>#DIV/0!</v>
          </cell>
          <cell r="GI87" t="e">
            <v>#DIV/0!</v>
          </cell>
          <cell r="GJ87" t="e">
            <v>#DIV/0!</v>
          </cell>
          <cell r="GK87" t="e">
            <v>#DIV/0!</v>
          </cell>
          <cell r="GL87" t="e">
            <v>#DIV/0!</v>
          </cell>
          <cell r="GM87" t="e">
            <v>#DIV/0!</v>
          </cell>
          <cell r="GN87" t="e">
            <v>#DIV/0!</v>
          </cell>
          <cell r="GO87" t="e">
            <v>#DIV/0!</v>
          </cell>
          <cell r="GP87" t="e">
            <v>#DIV/0!</v>
          </cell>
          <cell r="GR87" t="e">
            <v>#DIV/0!</v>
          </cell>
          <cell r="GS87" t="e">
            <v>#DIV/0!</v>
          </cell>
          <cell r="GT87" t="e">
            <v>#DIV/0!</v>
          </cell>
          <cell r="GU87" t="e">
            <v>#DIV/0!</v>
          </cell>
          <cell r="GV87" t="e">
            <v>#DIV/0!</v>
          </cell>
          <cell r="GW87" t="e">
            <v>#DIV/0!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row>
        <row r="93">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v>0</v>
          </cell>
          <cell r="GL93">
            <v>0</v>
          </cell>
          <cell r="GM93">
            <v>0</v>
          </cell>
          <cell r="GN93">
            <v>0</v>
          </cell>
          <cell r="GO93">
            <v>0</v>
          </cell>
          <cell r="GP93">
            <v>0</v>
          </cell>
          <cell r="GR93">
            <v>0</v>
          </cell>
          <cell r="GS93">
            <v>0</v>
          </cell>
          <cell r="GT93">
            <v>0</v>
          </cell>
          <cell r="GU93">
            <v>0</v>
          </cell>
          <cell r="GV93">
            <v>0</v>
          </cell>
          <cell r="GW93">
            <v>0</v>
          </cell>
        </row>
        <row r="94">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v>0</v>
          </cell>
          <cell r="GL94">
            <v>0</v>
          </cell>
          <cell r="GM94">
            <v>0</v>
          </cell>
          <cell r="GN94">
            <v>0</v>
          </cell>
          <cell r="GO94">
            <v>0</v>
          </cell>
          <cell r="GP94">
            <v>0</v>
          </cell>
          <cell r="GR94">
            <v>0</v>
          </cell>
          <cell r="GS94">
            <v>0</v>
          </cell>
          <cell r="GT94">
            <v>0</v>
          </cell>
          <cell r="GU94">
            <v>0</v>
          </cell>
          <cell r="GV94">
            <v>0</v>
          </cell>
          <cell r="GW94">
            <v>0</v>
          </cell>
        </row>
        <row r="95">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v>0</v>
          </cell>
          <cell r="GL95">
            <v>0</v>
          </cell>
          <cell r="GM95">
            <v>0</v>
          </cell>
          <cell r="GN95">
            <v>0</v>
          </cell>
          <cell r="GO95">
            <v>0</v>
          </cell>
          <cell r="GP95">
            <v>0</v>
          </cell>
          <cell r="GR95">
            <v>0</v>
          </cell>
          <cell r="GS95">
            <v>0</v>
          </cell>
          <cell r="GT95">
            <v>0</v>
          </cell>
          <cell r="GU95">
            <v>0</v>
          </cell>
          <cell r="GV95">
            <v>0</v>
          </cell>
          <cell r="GW95">
            <v>0</v>
          </cell>
        </row>
        <row r="96">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v>0</v>
          </cell>
          <cell r="GL96">
            <v>0</v>
          </cell>
          <cell r="GM96">
            <v>0</v>
          </cell>
          <cell r="GN96">
            <v>0</v>
          </cell>
          <cell r="GO96">
            <v>0</v>
          </cell>
          <cell r="GP96">
            <v>0</v>
          </cell>
          <cell r="GR96">
            <v>0</v>
          </cell>
          <cell r="GS96">
            <v>0</v>
          </cell>
          <cell r="GT96">
            <v>0</v>
          </cell>
          <cell r="GU96">
            <v>0</v>
          </cell>
          <cell r="GV96">
            <v>0</v>
          </cell>
          <cell r="GW96">
            <v>0</v>
          </cell>
        </row>
        <row r="97">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v>0</v>
          </cell>
          <cell r="GL97">
            <v>0</v>
          </cell>
          <cell r="GM97">
            <v>0</v>
          </cell>
          <cell r="GN97">
            <v>0</v>
          </cell>
          <cell r="GO97">
            <v>0</v>
          </cell>
          <cell r="GP97">
            <v>0</v>
          </cell>
          <cell r="GR97">
            <v>0</v>
          </cell>
          <cell r="GS97">
            <v>0</v>
          </cell>
          <cell r="GT97">
            <v>0</v>
          </cell>
          <cell r="GU97">
            <v>0</v>
          </cell>
          <cell r="GV97">
            <v>0</v>
          </cell>
          <cell r="GW97">
            <v>0</v>
          </cell>
        </row>
        <row r="98">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v>0</v>
          </cell>
          <cell r="GL98">
            <v>0</v>
          </cell>
          <cell r="GM98">
            <v>0</v>
          </cell>
          <cell r="GN98">
            <v>0</v>
          </cell>
          <cell r="GO98">
            <v>0</v>
          </cell>
          <cell r="GP98">
            <v>0</v>
          </cell>
          <cell r="GR98">
            <v>0</v>
          </cell>
          <cell r="GS98">
            <v>0</v>
          </cell>
          <cell r="GT98">
            <v>0</v>
          </cell>
          <cell r="GU98">
            <v>0</v>
          </cell>
          <cell r="GV98">
            <v>0</v>
          </cell>
          <cell r="GW98">
            <v>0</v>
          </cell>
        </row>
        <row r="99">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v>0</v>
          </cell>
          <cell r="GL99">
            <v>0</v>
          </cell>
          <cell r="GM99">
            <v>0</v>
          </cell>
          <cell r="GN99">
            <v>0</v>
          </cell>
          <cell r="GO99">
            <v>0</v>
          </cell>
          <cell r="GP99">
            <v>0</v>
          </cell>
          <cell r="GR99">
            <v>0</v>
          </cell>
          <cell r="GS99">
            <v>0</v>
          </cell>
          <cell r="GT99">
            <v>0</v>
          </cell>
          <cell r="GU99">
            <v>0</v>
          </cell>
          <cell r="GV99">
            <v>0</v>
          </cell>
          <cell r="GW99">
            <v>0</v>
          </cell>
        </row>
        <row r="100">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v>0</v>
          </cell>
          <cell r="GL100">
            <v>0</v>
          </cell>
          <cell r="GM100">
            <v>0</v>
          </cell>
          <cell r="GN100">
            <v>0</v>
          </cell>
          <cell r="GO100">
            <v>0</v>
          </cell>
          <cell r="GP100">
            <v>0</v>
          </cell>
          <cell r="GR100">
            <v>0</v>
          </cell>
          <cell r="GS100">
            <v>0</v>
          </cell>
          <cell r="GT100">
            <v>0</v>
          </cell>
          <cell r="GU100">
            <v>0</v>
          </cell>
          <cell r="GV100">
            <v>0</v>
          </cell>
          <cell r="GW100">
            <v>0</v>
          </cell>
        </row>
        <row r="102">
          <cell r="I102" t="e">
            <v>#VALUE!</v>
          </cell>
          <cell r="J102" t="e">
            <v>#VALUE!</v>
          </cell>
          <cell r="K102" t="e">
            <v>#VALUE!</v>
          </cell>
          <cell r="L102" t="e">
            <v>#VALUE!</v>
          </cell>
          <cell r="M102" t="e">
            <v>#VALUE!</v>
          </cell>
          <cell r="N102" t="e">
            <v>#VALUE!</v>
          </cell>
          <cell r="O102" t="e">
            <v>#VALUE!</v>
          </cell>
          <cell r="P102" t="e">
            <v>#VALUE!</v>
          </cell>
          <cell r="Q102" t="e">
            <v>#VALUE!</v>
          </cell>
          <cell r="R102" t="e">
            <v>#VALUE!</v>
          </cell>
          <cell r="S102" t="e">
            <v>#VALUE!</v>
          </cell>
          <cell r="T102" t="e">
            <v>#VALUE!</v>
          </cell>
          <cell r="U102" t="e">
            <v>#VALUE!</v>
          </cell>
          <cell r="V102" t="e">
            <v>#VALUE!</v>
          </cell>
          <cell r="W102" t="e">
            <v>#VALUE!</v>
          </cell>
          <cell r="X102" t="e">
            <v>#VALUE!</v>
          </cell>
          <cell r="Y102" t="e">
            <v>#VALUE!</v>
          </cell>
          <cell r="Z102" t="e">
            <v>#VALUE!</v>
          </cell>
          <cell r="AA102" t="e">
            <v>#VALUE!</v>
          </cell>
          <cell r="AB102" t="e">
            <v>#VALUE!</v>
          </cell>
          <cell r="AC102" t="e">
            <v>#VALUE!</v>
          </cell>
          <cell r="AD102" t="e">
            <v>#VALUE!</v>
          </cell>
          <cell r="AE102" t="e">
            <v>#VALUE!</v>
          </cell>
          <cell r="AF102" t="e">
            <v>#VALUE!</v>
          </cell>
          <cell r="AG102" t="e">
            <v>#VALUE!</v>
          </cell>
          <cell r="AH102" t="e">
            <v>#VALUE!</v>
          </cell>
          <cell r="AI102" t="e">
            <v>#VALUE!</v>
          </cell>
          <cell r="AJ102" t="e">
            <v>#VALUE!</v>
          </cell>
          <cell r="AK102" t="e">
            <v>#VALUE!</v>
          </cell>
          <cell r="AL102" t="e">
            <v>#VALUE!</v>
          </cell>
          <cell r="AM102" t="e">
            <v>#VALUE!</v>
          </cell>
          <cell r="AN102" t="e">
            <v>#VALUE!</v>
          </cell>
          <cell r="AO102" t="e">
            <v>#VALUE!</v>
          </cell>
          <cell r="AP102" t="e">
            <v>#VALUE!</v>
          </cell>
          <cell r="AQ102" t="e">
            <v>#VALUE!</v>
          </cell>
          <cell r="AR102" t="e">
            <v>#VALUE!</v>
          </cell>
          <cell r="AS102" t="e">
            <v>#VALUE!</v>
          </cell>
          <cell r="AT102" t="e">
            <v>#VALUE!</v>
          </cell>
          <cell r="AU102" t="e">
            <v>#VALUE!</v>
          </cell>
          <cell r="AV102" t="e">
            <v>#VALUE!</v>
          </cell>
          <cell r="AW102" t="e">
            <v>#VALUE!</v>
          </cell>
          <cell r="AX102" t="e">
            <v>#VALUE!</v>
          </cell>
          <cell r="AY102" t="e">
            <v>#VALUE!</v>
          </cell>
          <cell r="AZ102" t="e">
            <v>#VALUE!</v>
          </cell>
          <cell r="BA102" t="e">
            <v>#VALUE!</v>
          </cell>
          <cell r="BB102" t="e">
            <v>#VALUE!</v>
          </cell>
          <cell r="BC102" t="e">
            <v>#VALUE!</v>
          </cell>
          <cell r="BD102" t="e">
            <v>#VALUE!</v>
          </cell>
          <cell r="BE102" t="e">
            <v>#VALUE!</v>
          </cell>
          <cell r="BF102" t="e">
            <v>#VALUE!</v>
          </cell>
          <cell r="BG102" t="e">
            <v>#VALUE!</v>
          </cell>
          <cell r="BH102" t="e">
            <v>#VALUE!</v>
          </cell>
          <cell r="BI102" t="e">
            <v>#VALUE!</v>
          </cell>
          <cell r="BJ102" t="e">
            <v>#VALUE!</v>
          </cell>
          <cell r="BK102" t="e">
            <v>#VALUE!</v>
          </cell>
          <cell r="BL102" t="e">
            <v>#VALUE!</v>
          </cell>
          <cell r="BM102" t="e">
            <v>#VALUE!</v>
          </cell>
          <cell r="BN102" t="e">
            <v>#VALUE!</v>
          </cell>
          <cell r="BO102" t="e">
            <v>#VALUE!</v>
          </cell>
          <cell r="BP102" t="e">
            <v>#VALUE!</v>
          </cell>
          <cell r="BQ102" t="e">
            <v>#VALUE!</v>
          </cell>
          <cell r="BR102" t="e">
            <v>#VALUE!</v>
          </cell>
          <cell r="BS102" t="e">
            <v>#VALUE!</v>
          </cell>
          <cell r="BT102" t="e">
            <v>#VALUE!</v>
          </cell>
          <cell r="BU102" t="e">
            <v>#VALUE!</v>
          </cell>
          <cell r="BV102" t="e">
            <v>#VALUE!</v>
          </cell>
          <cell r="BW102" t="e">
            <v>#VALUE!</v>
          </cell>
          <cell r="BX102" t="e">
            <v>#VALUE!</v>
          </cell>
          <cell r="BY102" t="e">
            <v>#VALUE!</v>
          </cell>
          <cell r="BZ102" t="e">
            <v>#VALUE!</v>
          </cell>
          <cell r="CA102" t="e">
            <v>#VALUE!</v>
          </cell>
          <cell r="CB102" t="e">
            <v>#VALUE!</v>
          </cell>
          <cell r="CC102" t="e">
            <v>#VALUE!</v>
          </cell>
          <cell r="CD102" t="e">
            <v>#VALUE!</v>
          </cell>
          <cell r="CE102" t="e">
            <v>#VALUE!</v>
          </cell>
          <cell r="CF102" t="e">
            <v>#VALUE!</v>
          </cell>
          <cell r="CG102" t="e">
            <v>#VALUE!</v>
          </cell>
          <cell r="CH102" t="e">
            <v>#VALUE!</v>
          </cell>
          <cell r="CI102" t="e">
            <v>#VALUE!</v>
          </cell>
          <cell r="CJ102" t="e">
            <v>#VALUE!</v>
          </cell>
          <cell r="CK102" t="e">
            <v>#VALUE!</v>
          </cell>
          <cell r="CL102" t="e">
            <v>#VALUE!</v>
          </cell>
          <cell r="CM102" t="e">
            <v>#VALUE!</v>
          </cell>
          <cell r="CN102" t="e">
            <v>#VALUE!</v>
          </cell>
          <cell r="CO102" t="e">
            <v>#VALUE!</v>
          </cell>
          <cell r="CP102" t="e">
            <v>#VALUE!</v>
          </cell>
          <cell r="CQ102" t="e">
            <v>#VALUE!</v>
          </cell>
          <cell r="CR102" t="e">
            <v>#VALUE!</v>
          </cell>
          <cell r="CS102" t="e">
            <v>#VALUE!</v>
          </cell>
          <cell r="CT102" t="e">
            <v>#VALUE!</v>
          </cell>
          <cell r="CU102" t="e">
            <v>#VALUE!</v>
          </cell>
          <cell r="CV102" t="e">
            <v>#VALUE!</v>
          </cell>
          <cell r="CW102" t="e">
            <v>#VALUE!</v>
          </cell>
          <cell r="CX102" t="e">
            <v>#VALUE!</v>
          </cell>
          <cell r="CY102" t="e">
            <v>#VALUE!</v>
          </cell>
          <cell r="CZ102" t="e">
            <v>#VALUE!</v>
          </cell>
          <cell r="DA102" t="e">
            <v>#VALUE!</v>
          </cell>
          <cell r="DB102" t="e">
            <v>#VALUE!</v>
          </cell>
          <cell r="DC102" t="e">
            <v>#VALUE!</v>
          </cell>
          <cell r="DD102" t="e">
            <v>#VALUE!</v>
          </cell>
          <cell r="DE102" t="e">
            <v>#VALUE!</v>
          </cell>
          <cell r="DF102" t="e">
            <v>#VALUE!</v>
          </cell>
          <cell r="DG102" t="e">
            <v>#VALUE!</v>
          </cell>
          <cell r="DH102" t="e">
            <v>#VALUE!</v>
          </cell>
          <cell r="DI102" t="e">
            <v>#VALUE!</v>
          </cell>
          <cell r="DJ102" t="e">
            <v>#VALUE!</v>
          </cell>
          <cell r="DK102" t="e">
            <v>#VALUE!</v>
          </cell>
          <cell r="DL102" t="e">
            <v>#VALUE!</v>
          </cell>
          <cell r="DM102" t="e">
            <v>#VALUE!</v>
          </cell>
          <cell r="DN102" t="e">
            <v>#VALUE!</v>
          </cell>
          <cell r="DO102" t="e">
            <v>#VALUE!</v>
          </cell>
          <cell r="DP102" t="e">
            <v>#VALUE!</v>
          </cell>
          <cell r="DQ102" t="e">
            <v>#VALUE!</v>
          </cell>
          <cell r="DR102" t="e">
            <v>#VALUE!</v>
          </cell>
          <cell r="DS102" t="e">
            <v>#VALUE!</v>
          </cell>
          <cell r="DT102" t="e">
            <v>#VALUE!</v>
          </cell>
          <cell r="DU102" t="e">
            <v>#VALUE!</v>
          </cell>
          <cell r="DV102" t="e">
            <v>#VALUE!</v>
          </cell>
          <cell r="DW102" t="e">
            <v>#VALUE!</v>
          </cell>
          <cell r="DX102" t="e">
            <v>#VALUE!</v>
          </cell>
          <cell r="DY102" t="e">
            <v>#VALUE!</v>
          </cell>
          <cell r="DZ102" t="e">
            <v>#VALUE!</v>
          </cell>
          <cell r="EA102" t="e">
            <v>#VALUE!</v>
          </cell>
          <cell r="EB102" t="e">
            <v>#VALUE!</v>
          </cell>
          <cell r="EC102" t="e">
            <v>#VALUE!</v>
          </cell>
          <cell r="ED102" t="e">
            <v>#VALUE!</v>
          </cell>
          <cell r="EE102" t="e">
            <v>#VALUE!</v>
          </cell>
          <cell r="EF102" t="e">
            <v>#VALUE!</v>
          </cell>
          <cell r="EG102" t="e">
            <v>#VALUE!</v>
          </cell>
          <cell r="EH102" t="e">
            <v>#VALUE!</v>
          </cell>
          <cell r="EI102" t="e">
            <v>#VALUE!</v>
          </cell>
          <cell r="EJ102" t="e">
            <v>#VALUE!</v>
          </cell>
          <cell r="EK102" t="e">
            <v>#VALUE!</v>
          </cell>
          <cell r="EL102" t="e">
            <v>#VALUE!</v>
          </cell>
          <cell r="EM102" t="e">
            <v>#VALUE!</v>
          </cell>
          <cell r="EN102" t="e">
            <v>#VALUE!</v>
          </cell>
          <cell r="EO102" t="e">
            <v>#VALUE!</v>
          </cell>
          <cell r="EP102" t="e">
            <v>#VALUE!</v>
          </cell>
          <cell r="EQ102" t="e">
            <v>#VALUE!</v>
          </cell>
          <cell r="ER102" t="e">
            <v>#VALUE!</v>
          </cell>
          <cell r="ES102" t="e">
            <v>#VALUE!</v>
          </cell>
          <cell r="ET102" t="e">
            <v>#VALUE!</v>
          </cell>
          <cell r="EU102" t="e">
            <v>#VALUE!</v>
          </cell>
          <cell r="EV102" t="e">
            <v>#VALUE!</v>
          </cell>
          <cell r="EW102" t="e">
            <v>#VALUE!</v>
          </cell>
          <cell r="EX102" t="e">
            <v>#VALUE!</v>
          </cell>
          <cell r="EY102" t="e">
            <v>#VALUE!</v>
          </cell>
          <cell r="EZ102" t="e">
            <v>#VALUE!</v>
          </cell>
          <cell r="FA102" t="e">
            <v>#VALUE!</v>
          </cell>
          <cell r="FB102" t="e">
            <v>#VALUE!</v>
          </cell>
          <cell r="FC102" t="e">
            <v>#VALUE!</v>
          </cell>
          <cell r="FD102" t="e">
            <v>#VALUE!</v>
          </cell>
          <cell r="FE102" t="e">
            <v>#VALUE!</v>
          </cell>
          <cell r="FF102" t="e">
            <v>#VALUE!</v>
          </cell>
          <cell r="FG102" t="e">
            <v>#VALUE!</v>
          </cell>
          <cell r="FH102" t="e">
            <v>#VALUE!</v>
          </cell>
          <cell r="FI102" t="e">
            <v>#VALUE!</v>
          </cell>
          <cell r="FJ102" t="e">
            <v>#VALUE!</v>
          </cell>
          <cell r="FK102" t="e">
            <v>#VALUE!</v>
          </cell>
          <cell r="FL102" t="e">
            <v>#VALUE!</v>
          </cell>
          <cell r="FM102" t="e">
            <v>#VALUE!</v>
          </cell>
          <cell r="FN102" t="e">
            <v>#VALUE!</v>
          </cell>
          <cell r="FO102" t="e">
            <v>#VALUE!</v>
          </cell>
          <cell r="FP102" t="e">
            <v>#VALUE!</v>
          </cell>
          <cell r="FQ102" t="e">
            <v>#VALUE!</v>
          </cell>
          <cell r="FR102" t="e">
            <v>#VALUE!</v>
          </cell>
          <cell r="FS102" t="e">
            <v>#VALUE!</v>
          </cell>
          <cell r="FT102" t="e">
            <v>#VALUE!</v>
          </cell>
          <cell r="FU102" t="e">
            <v>#VALUE!</v>
          </cell>
          <cell r="FV102" t="e">
            <v>#VALUE!</v>
          </cell>
          <cell r="FW102" t="e">
            <v>#VALUE!</v>
          </cell>
          <cell r="FX102" t="e">
            <v>#VALUE!</v>
          </cell>
          <cell r="FY102" t="e">
            <v>#VALUE!</v>
          </cell>
          <cell r="FZ102" t="e">
            <v>#VALUE!</v>
          </cell>
          <cell r="GA102" t="e">
            <v>#VALUE!</v>
          </cell>
          <cell r="GB102" t="e">
            <v>#VALUE!</v>
          </cell>
          <cell r="GC102" t="e">
            <v>#VALUE!</v>
          </cell>
          <cell r="GD102" t="e">
            <v>#VALUE!</v>
          </cell>
          <cell r="GE102" t="e">
            <v>#VALUE!</v>
          </cell>
          <cell r="GF102" t="e">
            <v>#VALUE!</v>
          </cell>
          <cell r="GG102" t="e">
            <v>#VALUE!</v>
          </cell>
          <cell r="GH102" t="e">
            <v>#VALUE!</v>
          </cell>
          <cell r="GI102" t="e">
            <v>#VALUE!</v>
          </cell>
          <cell r="GJ102" t="e">
            <v>#VALUE!</v>
          </cell>
          <cell r="GK102" t="e">
            <v>#DIV/0!</v>
          </cell>
          <cell r="GL102" t="e">
            <v>#DIV/0!</v>
          </cell>
          <cell r="GM102" t="e">
            <v>#DIV/0!</v>
          </cell>
          <cell r="GN102" t="e">
            <v>#DIV/0!</v>
          </cell>
          <cell r="GO102" t="e">
            <v>#DIV/0!</v>
          </cell>
          <cell r="GP102" t="e">
            <v>#DIV/0!</v>
          </cell>
          <cell r="GR102">
            <v>0</v>
          </cell>
          <cell r="GS102">
            <v>0</v>
          </cell>
          <cell r="GT102">
            <v>0</v>
          </cell>
          <cell r="GU102">
            <v>0</v>
          </cell>
          <cell r="GV102">
            <v>0</v>
          </cell>
          <cell r="GW102">
            <v>0</v>
          </cell>
        </row>
        <row r="103">
          <cell r="GR103" t="str">
            <v/>
          </cell>
          <cell r="GS103" t="str">
            <v/>
          </cell>
          <cell r="GT103" t="str">
            <v/>
          </cell>
          <cell r="GU103" t="str">
            <v/>
          </cell>
          <cell r="GV103" t="str">
            <v/>
          </cell>
          <cell r="GW103" t="str">
            <v/>
          </cell>
        </row>
        <row r="106">
          <cell r="GK106">
            <v>0</v>
          </cell>
          <cell r="GL106">
            <v>0</v>
          </cell>
          <cell r="GM106">
            <v>0</v>
          </cell>
          <cell r="GN106">
            <v>0</v>
          </cell>
          <cell r="GO106">
            <v>0</v>
          </cell>
          <cell r="GP106">
            <v>0</v>
          </cell>
        </row>
        <row r="107">
          <cell r="GK107">
            <v>0</v>
          </cell>
          <cell r="GL107">
            <v>0</v>
          </cell>
          <cell r="GM107">
            <v>0</v>
          </cell>
          <cell r="GN107">
            <v>0</v>
          </cell>
          <cell r="GO107">
            <v>0</v>
          </cell>
          <cell r="GP107">
            <v>0</v>
          </cell>
          <cell r="GR107">
            <v>0</v>
          </cell>
          <cell r="GS107">
            <v>0</v>
          </cell>
          <cell r="GT107">
            <v>0</v>
          </cell>
          <cell r="GU107">
            <v>0</v>
          </cell>
          <cell r="GV107">
            <v>0</v>
          </cell>
          <cell r="GW107">
            <v>0</v>
          </cell>
        </row>
        <row r="108">
          <cell r="GK108">
            <v>0</v>
          </cell>
          <cell r="GL108">
            <v>0</v>
          </cell>
          <cell r="GM108">
            <v>0</v>
          </cell>
          <cell r="GN108">
            <v>0</v>
          </cell>
          <cell r="GO108">
            <v>0</v>
          </cell>
          <cell r="GP108">
            <v>0</v>
          </cell>
          <cell r="GR108">
            <v>0</v>
          </cell>
          <cell r="GS108">
            <v>0</v>
          </cell>
          <cell r="GT108">
            <v>0</v>
          </cell>
          <cell r="GU108">
            <v>0</v>
          </cell>
          <cell r="GV108">
            <v>0</v>
          </cell>
          <cell r="GW108">
            <v>0</v>
          </cell>
        </row>
        <row r="109">
          <cell r="GK109">
            <v>0</v>
          </cell>
          <cell r="GL109">
            <v>0</v>
          </cell>
          <cell r="GM109">
            <v>0</v>
          </cell>
          <cell r="GN109">
            <v>0</v>
          </cell>
          <cell r="GO109">
            <v>0</v>
          </cell>
          <cell r="GP109">
            <v>0</v>
          </cell>
          <cell r="GR109">
            <v>0</v>
          </cell>
          <cell r="GS109">
            <v>0</v>
          </cell>
          <cell r="GT109">
            <v>0</v>
          </cell>
          <cell r="GU109">
            <v>0</v>
          </cell>
          <cell r="GV109">
            <v>0</v>
          </cell>
          <cell r="GW109">
            <v>0</v>
          </cell>
        </row>
        <row r="110">
          <cell r="GK110">
            <v>0</v>
          </cell>
          <cell r="GL110">
            <v>0</v>
          </cell>
          <cell r="GM110">
            <v>0</v>
          </cell>
          <cell r="GN110">
            <v>0</v>
          </cell>
          <cell r="GO110">
            <v>0</v>
          </cell>
          <cell r="GP110">
            <v>0</v>
          </cell>
          <cell r="GR110">
            <v>0</v>
          </cell>
          <cell r="GS110">
            <v>0</v>
          </cell>
          <cell r="GT110">
            <v>0</v>
          </cell>
          <cell r="GU110">
            <v>0</v>
          </cell>
          <cell r="GV110">
            <v>0</v>
          </cell>
          <cell r="GW110">
            <v>0</v>
          </cell>
        </row>
        <row r="111">
          <cell r="GK111">
            <v>0</v>
          </cell>
          <cell r="GL111">
            <v>0</v>
          </cell>
          <cell r="GM111">
            <v>0</v>
          </cell>
          <cell r="GN111">
            <v>0</v>
          </cell>
          <cell r="GO111">
            <v>0</v>
          </cell>
          <cell r="GP111">
            <v>0</v>
          </cell>
          <cell r="GR111">
            <v>0</v>
          </cell>
          <cell r="GS111">
            <v>0</v>
          </cell>
          <cell r="GT111">
            <v>0</v>
          </cell>
          <cell r="GU111">
            <v>0</v>
          </cell>
          <cell r="GV111">
            <v>0</v>
          </cell>
          <cell r="GW111">
            <v>0</v>
          </cell>
        </row>
        <row r="112">
          <cell r="GK112">
            <v>0</v>
          </cell>
          <cell r="GL112">
            <v>0</v>
          </cell>
          <cell r="GM112">
            <v>0</v>
          </cell>
          <cell r="GN112">
            <v>0</v>
          </cell>
          <cell r="GO112">
            <v>0</v>
          </cell>
          <cell r="GP112">
            <v>0</v>
          </cell>
          <cell r="GR112">
            <v>0</v>
          </cell>
          <cell r="GS112">
            <v>0</v>
          </cell>
          <cell r="GT112">
            <v>0</v>
          </cell>
          <cell r="GU112">
            <v>0</v>
          </cell>
          <cell r="GV112">
            <v>0</v>
          </cell>
          <cell r="GW112">
            <v>0</v>
          </cell>
        </row>
        <row r="113">
          <cell r="GK113">
            <v>0</v>
          </cell>
          <cell r="GL113">
            <v>0</v>
          </cell>
          <cell r="GM113">
            <v>0</v>
          </cell>
          <cell r="GN113">
            <v>0</v>
          </cell>
          <cell r="GO113">
            <v>0</v>
          </cell>
          <cell r="GP113">
            <v>0</v>
          </cell>
          <cell r="GR113">
            <v>0</v>
          </cell>
          <cell r="GS113">
            <v>0</v>
          </cell>
          <cell r="GT113">
            <v>0</v>
          </cell>
          <cell r="GU113">
            <v>0</v>
          </cell>
          <cell r="GV113">
            <v>0</v>
          </cell>
          <cell r="GW113">
            <v>0</v>
          </cell>
        </row>
        <row r="114">
          <cell r="GK114">
            <v>0</v>
          </cell>
          <cell r="GL114">
            <v>0</v>
          </cell>
          <cell r="GM114">
            <v>0</v>
          </cell>
          <cell r="GN114">
            <v>0</v>
          </cell>
          <cell r="GO114">
            <v>0</v>
          </cell>
          <cell r="GP114">
            <v>0</v>
          </cell>
          <cell r="GR114">
            <v>0</v>
          </cell>
          <cell r="GS114">
            <v>0</v>
          </cell>
          <cell r="GT114">
            <v>0</v>
          </cell>
          <cell r="GU114">
            <v>0</v>
          </cell>
          <cell r="GV114">
            <v>0</v>
          </cell>
          <cell r="GW114">
            <v>0</v>
          </cell>
        </row>
        <row r="116">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cell r="BP116" t="e">
            <v>#DIV/0!</v>
          </cell>
          <cell r="BQ116" t="e">
            <v>#DIV/0!</v>
          </cell>
          <cell r="BR116" t="e">
            <v>#DIV/0!</v>
          </cell>
          <cell r="BS116" t="e">
            <v>#DIV/0!</v>
          </cell>
          <cell r="BT116" t="e">
            <v>#DIV/0!</v>
          </cell>
          <cell r="BU116" t="e">
            <v>#DIV/0!</v>
          </cell>
          <cell r="BV116" t="e">
            <v>#DIV/0!</v>
          </cell>
          <cell r="BW116" t="e">
            <v>#DIV/0!</v>
          </cell>
          <cell r="BX116" t="e">
            <v>#DIV/0!</v>
          </cell>
          <cell r="BY116" t="e">
            <v>#DIV/0!</v>
          </cell>
          <cell r="BZ116" t="e">
            <v>#DIV/0!</v>
          </cell>
          <cell r="CA116" t="e">
            <v>#DIV/0!</v>
          </cell>
          <cell r="CB116" t="e">
            <v>#DIV/0!</v>
          </cell>
          <cell r="CC116" t="e">
            <v>#DIV/0!</v>
          </cell>
          <cell r="CD116" t="e">
            <v>#DIV/0!</v>
          </cell>
          <cell r="CE116" t="e">
            <v>#DIV/0!</v>
          </cell>
          <cell r="CF116" t="e">
            <v>#DIV/0!</v>
          </cell>
          <cell r="CG116" t="e">
            <v>#DIV/0!</v>
          </cell>
          <cell r="CH116" t="e">
            <v>#DIV/0!</v>
          </cell>
          <cell r="CI116" t="e">
            <v>#DIV/0!</v>
          </cell>
          <cell r="CJ116" t="e">
            <v>#DIV/0!</v>
          </cell>
          <cell r="CK116" t="e">
            <v>#DIV/0!</v>
          </cell>
          <cell r="CL116" t="e">
            <v>#DIV/0!</v>
          </cell>
          <cell r="CM116" t="e">
            <v>#DIV/0!</v>
          </cell>
          <cell r="CN116" t="e">
            <v>#DIV/0!</v>
          </cell>
          <cell r="CO116" t="e">
            <v>#DIV/0!</v>
          </cell>
          <cell r="CP116" t="e">
            <v>#DIV/0!</v>
          </cell>
          <cell r="CQ116" t="e">
            <v>#DIV/0!</v>
          </cell>
          <cell r="CR116" t="e">
            <v>#DIV/0!</v>
          </cell>
          <cell r="CS116" t="e">
            <v>#DIV/0!</v>
          </cell>
          <cell r="CT116" t="e">
            <v>#DIV/0!</v>
          </cell>
          <cell r="CU116" t="e">
            <v>#DIV/0!</v>
          </cell>
          <cell r="CV116" t="e">
            <v>#DIV/0!</v>
          </cell>
          <cell r="CW116" t="e">
            <v>#DIV/0!</v>
          </cell>
          <cell r="CX116" t="e">
            <v>#DIV/0!</v>
          </cell>
          <cell r="CY116" t="e">
            <v>#DIV/0!</v>
          </cell>
          <cell r="CZ116" t="e">
            <v>#DIV/0!</v>
          </cell>
          <cell r="DA116" t="e">
            <v>#DIV/0!</v>
          </cell>
          <cell r="DB116" t="e">
            <v>#DIV/0!</v>
          </cell>
          <cell r="DC116" t="e">
            <v>#DIV/0!</v>
          </cell>
          <cell r="DD116" t="e">
            <v>#DIV/0!</v>
          </cell>
          <cell r="DE116" t="e">
            <v>#DIV/0!</v>
          </cell>
          <cell r="DF116" t="e">
            <v>#DIV/0!</v>
          </cell>
          <cell r="DG116" t="e">
            <v>#DIV/0!</v>
          </cell>
          <cell r="DH116" t="e">
            <v>#DIV/0!</v>
          </cell>
          <cell r="DI116" t="e">
            <v>#DIV/0!</v>
          </cell>
          <cell r="DJ116" t="e">
            <v>#DIV/0!</v>
          </cell>
          <cell r="DK116" t="e">
            <v>#DIV/0!</v>
          </cell>
          <cell r="DL116" t="e">
            <v>#DIV/0!</v>
          </cell>
          <cell r="DM116" t="e">
            <v>#DIV/0!</v>
          </cell>
          <cell r="DN116" t="e">
            <v>#DIV/0!</v>
          </cell>
          <cell r="DO116" t="e">
            <v>#DIV/0!</v>
          </cell>
          <cell r="DP116" t="e">
            <v>#DIV/0!</v>
          </cell>
          <cell r="DQ116" t="e">
            <v>#DIV/0!</v>
          </cell>
          <cell r="DR116" t="e">
            <v>#DIV/0!</v>
          </cell>
          <cell r="DS116" t="e">
            <v>#DIV/0!</v>
          </cell>
          <cell r="DT116" t="e">
            <v>#DIV/0!</v>
          </cell>
          <cell r="DU116" t="e">
            <v>#DIV/0!</v>
          </cell>
          <cell r="DV116" t="e">
            <v>#DIV/0!</v>
          </cell>
          <cell r="DW116" t="e">
            <v>#DIV/0!</v>
          </cell>
          <cell r="DX116" t="e">
            <v>#DIV/0!</v>
          </cell>
          <cell r="DY116" t="e">
            <v>#DIV/0!</v>
          </cell>
          <cell r="DZ116" t="e">
            <v>#DIV/0!</v>
          </cell>
          <cell r="EA116" t="e">
            <v>#DIV/0!</v>
          </cell>
          <cell r="EB116" t="e">
            <v>#DIV/0!</v>
          </cell>
          <cell r="EC116" t="e">
            <v>#DIV/0!</v>
          </cell>
          <cell r="ED116" t="e">
            <v>#DIV/0!</v>
          </cell>
          <cell r="EE116" t="e">
            <v>#DIV/0!</v>
          </cell>
          <cell r="EF116" t="e">
            <v>#DIV/0!</v>
          </cell>
          <cell r="EG116" t="e">
            <v>#DIV/0!</v>
          </cell>
          <cell r="EH116" t="e">
            <v>#DIV/0!</v>
          </cell>
          <cell r="EI116" t="e">
            <v>#DIV/0!</v>
          </cell>
          <cell r="EJ116" t="e">
            <v>#DIV/0!</v>
          </cell>
          <cell r="EK116" t="e">
            <v>#DIV/0!</v>
          </cell>
          <cell r="EL116" t="e">
            <v>#DIV/0!</v>
          </cell>
          <cell r="EM116" t="e">
            <v>#DIV/0!</v>
          </cell>
          <cell r="EN116" t="e">
            <v>#DIV/0!</v>
          </cell>
          <cell r="EO116" t="e">
            <v>#DIV/0!</v>
          </cell>
          <cell r="EP116" t="e">
            <v>#DIV/0!</v>
          </cell>
          <cell r="EQ116" t="e">
            <v>#DIV/0!</v>
          </cell>
          <cell r="ER116" t="e">
            <v>#DIV/0!</v>
          </cell>
          <cell r="ES116" t="e">
            <v>#DIV/0!</v>
          </cell>
          <cell r="ET116" t="e">
            <v>#DIV/0!</v>
          </cell>
          <cell r="EU116" t="e">
            <v>#DIV/0!</v>
          </cell>
          <cell r="EV116" t="e">
            <v>#DIV/0!</v>
          </cell>
          <cell r="EW116" t="e">
            <v>#DIV/0!</v>
          </cell>
          <cell r="EX116" t="e">
            <v>#DIV/0!</v>
          </cell>
          <cell r="EY116" t="e">
            <v>#DIV/0!</v>
          </cell>
          <cell r="EZ116" t="e">
            <v>#DIV/0!</v>
          </cell>
          <cell r="FA116" t="e">
            <v>#DIV/0!</v>
          </cell>
          <cell r="FB116" t="e">
            <v>#DIV/0!</v>
          </cell>
          <cell r="FC116" t="e">
            <v>#DIV/0!</v>
          </cell>
          <cell r="FD116" t="e">
            <v>#DIV/0!</v>
          </cell>
          <cell r="FE116" t="e">
            <v>#DIV/0!</v>
          </cell>
          <cell r="FF116" t="e">
            <v>#DIV/0!</v>
          </cell>
          <cell r="FG116" t="e">
            <v>#DIV/0!</v>
          </cell>
          <cell r="FH116" t="e">
            <v>#DIV/0!</v>
          </cell>
          <cell r="FI116" t="e">
            <v>#DIV/0!</v>
          </cell>
          <cell r="FJ116" t="e">
            <v>#DIV/0!</v>
          </cell>
          <cell r="FK116" t="e">
            <v>#DIV/0!</v>
          </cell>
          <cell r="FL116" t="e">
            <v>#DIV/0!</v>
          </cell>
          <cell r="FM116" t="e">
            <v>#DIV/0!</v>
          </cell>
          <cell r="FN116" t="e">
            <v>#DIV/0!</v>
          </cell>
          <cell r="FO116" t="e">
            <v>#DIV/0!</v>
          </cell>
          <cell r="FP116" t="e">
            <v>#DIV/0!</v>
          </cell>
          <cell r="FQ116" t="e">
            <v>#DIV/0!</v>
          </cell>
          <cell r="FR116" t="e">
            <v>#DIV/0!</v>
          </cell>
          <cell r="FS116" t="e">
            <v>#DIV/0!</v>
          </cell>
          <cell r="FT116" t="e">
            <v>#DIV/0!</v>
          </cell>
          <cell r="FU116" t="e">
            <v>#DIV/0!</v>
          </cell>
          <cell r="FV116" t="e">
            <v>#DIV/0!</v>
          </cell>
          <cell r="FW116" t="e">
            <v>#DIV/0!</v>
          </cell>
          <cell r="FX116" t="e">
            <v>#DIV/0!</v>
          </cell>
          <cell r="FY116" t="e">
            <v>#DIV/0!</v>
          </cell>
          <cell r="FZ116" t="e">
            <v>#DIV/0!</v>
          </cell>
          <cell r="GA116" t="e">
            <v>#DIV/0!</v>
          </cell>
          <cell r="GB116" t="e">
            <v>#DIV/0!</v>
          </cell>
          <cell r="GC116" t="e">
            <v>#DIV/0!</v>
          </cell>
          <cell r="GD116" t="e">
            <v>#DIV/0!</v>
          </cell>
          <cell r="GE116" t="e">
            <v>#DIV/0!</v>
          </cell>
          <cell r="GF116" t="e">
            <v>#DIV/0!</v>
          </cell>
          <cell r="GG116" t="e">
            <v>#DIV/0!</v>
          </cell>
          <cell r="GH116" t="e">
            <v>#DIV/0!</v>
          </cell>
          <cell r="GI116" t="e">
            <v>#DIV/0!</v>
          </cell>
          <cell r="GJ116" t="e">
            <v>#DIV/0!</v>
          </cell>
          <cell r="GK116" t="e">
            <v>#DIV/0!</v>
          </cell>
          <cell r="GL116" t="e">
            <v>#DIV/0!</v>
          </cell>
          <cell r="GM116" t="e">
            <v>#DIV/0!</v>
          </cell>
          <cell r="GN116" t="e">
            <v>#DIV/0!</v>
          </cell>
          <cell r="GO116" t="e">
            <v>#DIV/0!</v>
          </cell>
          <cell r="GP116" t="e">
            <v>#DIV/0!</v>
          </cell>
          <cell r="GR116" t="e">
            <v>#DIV/0!</v>
          </cell>
          <cell r="GS116" t="e">
            <v>#DIV/0!</v>
          </cell>
          <cell r="GT116" t="e">
            <v>#DIV/0!</v>
          </cell>
          <cell r="GU116" t="e">
            <v>#DIV/0!</v>
          </cell>
          <cell r="GV116" t="e">
            <v>#DIV/0!</v>
          </cell>
          <cell r="GW116" t="e">
            <v>#DIV/0!</v>
          </cell>
        </row>
        <row r="120">
          <cell r="GK120">
            <v>0</v>
          </cell>
          <cell r="GL120">
            <v>0</v>
          </cell>
          <cell r="GM120">
            <v>0</v>
          </cell>
          <cell r="GN120">
            <v>0</v>
          </cell>
          <cell r="GO120">
            <v>0</v>
          </cell>
          <cell r="GP120">
            <v>0</v>
          </cell>
        </row>
        <row r="121">
          <cell r="GK121">
            <v>0</v>
          </cell>
          <cell r="GL121">
            <v>0</v>
          </cell>
          <cell r="GM121">
            <v>0</v>
          </cell>
          <cell r="GN121">
            <v>0</v>
          </cell>
          <cell r="GO121">
            <v>0</v>
          </cell>
          <cell r="GP121">
            <v>0</v>
          </cell>
          <cell r="GR121">
            <v>0</v>
          </cell>
          <cell r="GS121">
            <v>0</v>
          </cell>
          <cell r="GT121">
            <v>0</v>
          </cell>
          <cell r="GU121">
            <v>0</v>
          </cell>
          <cell r="GV121">
            <v>0</v>
          </cell>
          <cell r="GW121">
            <v>0</v>
          </cell>
        </row>
        <row r="122">
          <cell r="GK122">
            <v>0</v>
          </cell>
          <cell r="GL122">
            <v>0</v>
          </cell>
          <cell r="GM122">
            <v>0</v>
          </cell>
          <cell r="GN122">
            <v>0</v>
          </cell>
          <cell r="GO122">
            <v>0</v>
          </cell>
          <cell r="GP122">
            <v>0</v>
          </cell>
          <cell r="GR122">
            <v>0</v>
          </cell>
          <cell r="GS122">
            <v>0</v>
          </cell>
          <cell r="GT122">
            <v>0</v>
          </cell>
          <cell r="GU122">
            <v>0</v>
          </cell>
          <cell r="GV122">
            <v>0</v>
          </cell>
          <cell r="GW122">
            <v>0</v>
          </cell>
        </row>
        <row r="123">
          <cell r="GK123">
            <v>0</v>
          </cell>
          <cell r="GL123">
            <v>0</v>
          </cell>
          <cell r="GM123">
            <v>0</v>
          </cell>
          <cell r="GN123">
            <v>0</v>
          </cell>
          <cell r="GO123">
            <v>0</v>
          </cell>
          <cell r="GP123">
            <v>0</v>
          </cell>
          <cell r="GR123">
            <v>0</v>
          </cell>
          <cell r="GS123">
            <v>0</v>
          </cell>
          <cell r="GT123">
            <v>0</v>
          </cell>
          <cell r="GU123">
            <v>0</v>
          </cell>
          <cell r="GV123">
            <v>0</v>
          </cell>
          <cell r="GW123">
            <v>0</v>
          </cell>
        </row>
        <row r="124">
          <cell r="GK124">
            <v>0</v>
          </cell>
          <cell r="GL124">
            <v>0</v>
          </cell>
          <cell r="GM124">
            <v>0</v>
          </cell>
          <cell r="GN124">
            <v>0</v>
          </cell>
          <cell r="GO124">
            <v>0</v>
          </cell>
          <cell r="GP124">
            <v>0</v>
          </cell>
          <cell r="GR124">
            <v>0</v>
          </cell>
          <cell r="GS124">
            <v>0</v>
          </cell>
          <cell r="GT124">
            <v>0</v>
          </cell>
          <cell r="GU124">
            <v>0</v>
          </cell>
          <cell r="GV124">
            <v>0</v>
          </cell>
          <cell r="GW124">
            <v>0</v>
          </cell>
        </row>
        <row r="125">
          <cell r="GK125">
            <v>0</v>
          </cell>
          <cell r="GL125">
            <v>0</v>
          </cell>
          <cell r="GM125">
            <v>0</v>
          </cell>
          <cell r="GN125">
            <v>0</v>
          </cell>
          <cell r="GO125">
            <v>0</v>
          </cell>
          <cell r="GP125">
            <v>0</v>
          </cell>
          <cell r="GR125">
            <v>0</v>
          </cell>
          <cell r="GS125">
            <v>0</v>
          </cell>
          <cell r="GT125">
            <v>0</v>
          </cell>
          <cell r="GU125">
            <v>0</v>
          </cell>
          <cell r="GV125">
            <v>0</v>
          </cell>
          <cell r="GW125">
            <v>0</v>
          </cell>
        </row>
        <row r="126">
          <cell r="GK126">
            <v>0</v>
          </cell>
          <cell r="GL126">
            <v>0</v>
          </cell>
          <cell r="GM126">
            <v>0</v>
          </cell>
          <cell r="GN126">
            <v>0</v>
          </cell>
          <cell r="GO126">
            <v>0</v>
          </cell>
          <cell r="GP126">
            <v>0</v>
          </cell>
          <cell r="GR126">
            <v>0</v>
          </cell>
          <cell r="GS126">
            <v>0</v>
          </cell>
          <cell r="GT126">
            <v>0</v>
          </cell>
          <cell r="GU126">
            <v>0</v>
          </cell>
          <cell r="GV126">
            <v>0</v>
          </cell>
          <cell r="GW126">
            <v>0</v>
          </cell>
        </row>
        <row r="127">
          <cell r="GK127">
            <v>0</v>
          </cell>
          <cell r="GL127">
            <v>0</v>
          </cell>
          <cell r="GM127">
            <v>0</v>
          </cell>
          <cell r="GN127">
            <v>0</v>
          </cell>
          <cell r="GO127">
            <v>0</v>
          </cell>
          <cell r="GP127">
            <v>0</v>
          </cell>
          <cell r="GR127">
            <v>0</v>
          </cell>
          <cell r="GS127">
            <v>0</v>
          </cell>
          <cell r="GT127">
            <v>0</v>
          </cell>
          <cell r="GU127">
            <v>0</v>
          </cell>
          <cell r="GV127">
            <v>0</v>
          </cell>
          <cell r="GW127">
            <v>0</v>
          </cell>
        </row>
        <row r="128">
          <cell r="GK128">
            <v>0</v>
          </cell>
          <cell r="GL128">
            <v>0</v>
          </cell>
          <cell r="GM128">
            <v>0</v>
          </cell>
          <cell r="GN128">
            <v>0</v>
          </cell>
          <cell r="GO128">
            <v>0</v>
          </cell>
          <cell r="GP128">
            <v>0</v>
          </cell>
          <cell r="GR128">
            <v>0</v>
          </cell>
          <cell r="GS128">
            <v>0</v>
          </cell>
          <cell r="GT128">
            <v>0</v>
          </cell>
          <cell r="GU128">
            <v>0</v>
          </cell>
          <cell r="GV128">
            <v>0</v>
          </cell>
          <cell r="GW128">
            <v>0</v>
          </cell>
        </row>
        <row r="130">
          <cell r="I130" t="e">
            <v>#DIV/0!</v>
          </cell>
          <cell r="J130" t="e">
            <v>#DIV/0!</v>
          </cell>
          <cell r="K130" t="e">
            <v>#DIV/0!</v>
          </cell>
          <cell r="L130" t="e">
            <v>#DIV/0!</v>
          </cell>
          <cell r="M130" t="e">
            <v>#DIV/0!</v>
          </cell>
          <cell r="N130" t="e">
            <v>#DIV/0!</v>
          </cell>
          <cell r="O130" t="e">
            <v>#DIV/0!</v>
          </cell>
          <cell r="P130" t="e">
            <v>#DIV/0!</v>
          </cell>
          <cell r="Q130" t="e">
            <v>#DIV/0!</v>
          </cell>
          <cell r="R130" t="e">
            <v>#DIV/0!</v>
          </cell>
          <cell r="S130" t="e">
            <v>#DIV/0!</v>
          </cell>
          <cell r="T130" t="e">
            <v>#DIV/0!</v>
          </cell>
          <cell r="U130" t="e">
            <v>#DIV/0!</v>
          </cell>
          <cell r="V130" t="e">
            <v>#DIV/0!</v>
          </cell>
          <cell r="W130" t="e">
            <v>#DIV/0!</v>
          </cell>
          <cell r="X130" t="e">
            <v>#DIV/0!</v>
          </cell>
          <cell r="Y130" t="e">
            <v>#DIV/0!</v>
          </cell>
          <cell r="Z130" t="e">
            <v>#DIV/0!</v>
          </cell>
          <cell r="AA130" t="e">
            <v>#DIV/0!</v>
          </cell>
          <cell r="AB130" t="e">
            <v>#DIV/0!</v>
          </cell>
          <cell r="AC130" t="e">
            <v>#DIV/0!</v>
          </cell>
          <cell r="AD130" t="e">
            <v>#DIV/0!</v>
          </cell>
          <cell r="AE130" t="e">
            <v>#DIV/0!</v>
          </cell>
          <cell r="AF130" t="e">
            <v>#DIV/0!</v>
          </cell>
          <cell r="AG130" t="e">
            <v>#DIV/0!</v>
          </cell>
          <cell r="AH130" t="e">
            <v>#DIV/0!</v>
          </cell>
          <cell r="AI130" t="e">
            <v>#DIV/0!</v>
          </cell>
          <cell r="AJ130" t="e">
            <v>#DIV/0!</v>
          </cell>
          <cell r="AK130" t="e">
            <v>#DIV/0!</v>
          </cell>
          <cell r="AL130" t="e">
            <v>#DIV/0!</v>
          </cell>
          <cell r="AM130" t="e">
            <v>#DIV/0!</v>
          </cell>
          <cell r="AN130" t="e">
            <v>#DIV/0!</v>
          </cell>
          <cell r="AO130" t="e">
            <v>#DIV/0!</v>
          </cell>
          <cell r="AP130" t="e">
            <v>#DIV/0!</v>
          </cell>
          <cell r="AQ130" t="e">
            <v>#DIV/0!</v>
          </cell>
          <cell r="AR130" t="e">
            <v>#DIV/0!</v>
          </cell>
          <cell r="AS130" t="e">
            <v>#DIV/0!</v>
          </cell>
          <cell r="AT130" t="e">
            <v>#DIV/0!</v>
          </cell>
          <cell r="AU130" t="e">
            <v>#DIV/0!</v>
          </cell>
          <cell r="AV130" t="e">
            <v>#DIV/0!</v>
          </cell>
          <cell r="AW130" t="e">
            <v>#DIV/0!</v>
          </cell>
          <cell r="AX130" t="e">
            <v>#DIV/0!</v>
          </cell>
          <cell r="AY130" t="e">
            <v>#DIV/0!</v>
          </cell>
          <cell r="AZ130" t="e">
            <v>#DIV/0!</v>
          </cell>
          <cell r="BA130" t="e">
            <v>#DIV/0!</v>
          </cell>
          <cell r="BB130" t="e">
            <v>#DIV/0!</v>
          </cell>
          <cell r="BC130" t="e">
            <v>#DIV/0!</v>
          </cell>
          <cell r="BD130" t="e">
            <v>#DIV/0!</v>
          </cell>
          <cell r="BE130" t="e">
            <v>#DIV/0!</v>
          </cell>
          <cell r="BF130" t="e">
            <v>#DIV/0!</v>
          </cell>
          <cell r="BG130" t="e">
            <v>#DIV/0!</v>
          </cell>
          <cell r="BH130" t="e">
            <v>#DIV/0!</v>
          </cell>
          <cell r="BI130" t="e">
            <v>#DIV/0!</v>
          </cell>
          <cell r="BJ130" t="e">
            <v>#DIV/0!</v>
          </cell>
          <cell r="BK130" t="e">
            <v>#DIV/0!</v>
          </cell>
          <cell r="BL130" t="e">
            <v>#DIV/0!</v>
          </cell>
          <cell r="BM130" t="e">
            <v>#DIV/0!</v>
          </cell>
          <cell r="BN130" t="e">
            <v>#DIV/0!</v>
          </cell>
          <cell r="BO130" t="e">
            <v>#DIV/0!</v>
          </cell>
          <cell r="BP130" t="e">
            <v>#DIV/0!</v>
          </cell>
          <cell r="BQ130" t="e">
            <v>#DIV/0!</v>
          </cell>
          <cell r="BR130" t="e">
            <v>#DIV/0!</v>
          </cell>
          <cell r="BS130" t="e">
            <v>#DIV/0!</v>
          </cell>
          <cell r="BT130" t="e">
            <v>#DIV/0!</v>
          </cell>
          <cell r="BU130" t="e">
            <v>#DIV/0!</v>
          </cell>
          <cell r="BV130" t="e">
            <v>#DIV/0!</v>
          </cell>
          <cell r="BW130" t="e">
            <v>#DIV/0!</v>
          </cell>
          <cell r="BX130" t="e">
            <v>#DIV/0!</v>
          </cell>
          <cell r="BY130" t="e">
            <v>#DIV/0!</v>
          </cell>
          <cell r="BZ130" t="e">
            <v>#DIV/0!</v>
          </cell>
          <cell r="CA130" t="e">
            <v>#DIV/0!</v>
          </cell>
          <cell r="CB130" t="e">
            <v>#DIV/0!</v>
          </cell>
          <cell r="CC130" t="e">
            <v>#DIV/0!</v>
          </cell>
          <cell r="CD130" t="e">
            <v>#DIV/0!</v>
          </cell>
          <cell r="CE130" t="e">
            <v>#DIV/0!</v>
          </cell>
          <cell r="CF130" t="e">
            <v>#DIV/0!</v>
          </cell>
          <cell r="CG130" t="e">
            <v>#DIV/0!</v>
          </cell>
          <cell r="CH130" t="e">
            <v>#DIV/0!</v>
          </cell>
          <cell r="CI130" t="e">
            <v>#DIV/0!</v>
          </cell>
          <cell r="CJ130" t="e">
            <v>#DIV/0!</v>
          </cell>
          <cell r="CK130" t="e">
            <v>#DIV/0!</v>
          </cell>
          <cell r="CL130" t="e">
            <v>#DIV/0!</v>
          </cell>
          <cell r="CM130" t="e">
            <v>#DIV/0!</v>
          </cell>
          <cell r="CN130" t="e">
            <v>#DIV/0!</v>
          </cell>
          <cell r="CO130" t="e">
            <v>#DIV/0!</v>
          </cell>
          <cell r="CP130" t="e">
            <v>#DIV/0!</v>
          </cell>
          <cell r="CQ130" t="e">
            <v>#DIV/0!</v>
          </cell>
          <cell r="CR130" t="e">
            <v>#DIV/0!</v>
          </cell>
          <cell r="CS130" t="e">
            <v>#DIV/0!</v>
          </cell>
          <cell r="CT130" t="e">
            <v>#DIV/0!</v>
          </cell>
          <cell r="CU130" t="e">
            <v>#DIV/0!</v>
          </cell>
          <cell r="CV130" t="e">
            <v>#DIV/0!</v>
          </cell>
          <cell r="CW130" t="e">
            <v>#DIV/0!</v>
          </cell>
          <cell r="CX130" t="e">
            <v>#DIV/0!</v>
          </cell>
          <cell r="CY130" t="e">
            <v>#DIV/0!</v>
          </cell>
          <cell r="CZ130" t="e">
            <v>#DIV/0!</v>
          </cell>
          <cell r="DA130" t="e">
            <v>#DIV/0!</v>
          </cell>
          <cell r="DB130" t="e">
            <v>#DIV/0!</v>
          </cell>
          <cell r="DC130" t="e">
            <v>#DIV/0!</v>
          </cell>
          <cell r="DD130" t="e">
            <v>#DIV/0!</v>
          </cell>
          <cell r="DE130" t="e">
            <v>#DIV/0!</v>
          </cell>
          <cell r="DF130" t="e">
            <v>#DIV/0!</v>
          </cell>
          <cell r="DG130" t="e">
            <v>#DIV/0!</v>
          </cell>
          <cell r="DH130" t="e">
            <v>#DIV/0!</v>
          </cell>
          <cell r="DI130" t="e">
            <v>#DIV/0!</v>
          </cell>
          <cell r="DJ130" t="e">
            <v>#DIV/0!</v>
          </cell>
          <cell r="DK130" t="e">
            <v>#DIV/0!</v>
          </cell>
          <cell r="DL130" t="e">
            <v>#DIV/0!</v>
          </cell>
          <cell r="DM130" t="e">
            <v>#DIV/0!</v>
          </cell>
          <cell r="DN130" t="e">
            <v>#DIV/0!</v>
          </cell>
          <cell r="DO130" t="e">
            <v>#DIV/0!</v>
          </cell>
          <cell r="DP130" t="e">
            <v>#DIV/0!</v>
          </cell>
          <cell r="DQ130" t="e">
            <v>#DIV/0!</v>
          </cell>
          <cell r="DR130" t="e">
            <v>#DIV/0!</v>
          </cell>
          <cell r="DS130" t="e">
            <v>#DIV/0!</v>
          </cell>
          <cell r="DT130" t="e">
            <v>#DIV/0!</v>
          </cell>
          <cell r="DU130" t="e">
            <v>#DIV/0!</v>
          </cell>
          <cell r="DV130" t="e">
            <v>#DIV/0!</v>
          </cell>
          <cell r="DW130" t="e">
            <v>#DIV/0!</v>
          </cell>
          <cell r="DX130" t="e">
            <v>#DIV/0!</v>
          </cell>
          <cell r="DY130" t="e">
            <v>#DIV/0!</v>
          </cell>
          <cell r="DZ130" t="e">
            <v>#DIV/0!</v>
          </cell>
          <cell r="EA130" t="e">
            <v>#DIV/0!</v>
          </cell>
          <cell r="EB130" t="e">
            <v>#DIV/0!</v>
          </cell>
          <cell r="EC130" t="e">
            <v>#DIV/0!</v>
          </cell>
          <cell r="ED130" t="e">
            <v>#DIV/0!</v>
          </cell>
          <cell r="EE130" t="e">
            <v>#DIV/0!</v>
          </cell>
          <cell r="EF130" t="e">
            <v>#DIV/0!</v>
          </cell>
          <cell r="EG130" t="e">
            <v>#DIV/0!</v>
          </cell>
          <cell r="EH130" t="e">
            <v>#DIV/0!</v>
          </cell>
          <cell r="EI130" t="e">
            <v>#DIV/0!</v>
          </cell>
          <cell r="EJ130" t="e">
            <v>#DIV/0!</v>
          </cell>
          <cell r="EK130" t="e">
            <v>#DIV/0!</v>
          </cell>
          <cell r="EL130" t="e">
            <v>#DIV/0!</v>
          </cell>
          <cell r="EM130" t="e">
            <v>#DIV/0!</v>
          </cell>
          <cell r="EN130" t="e">
            <v>#DIV/0!</v>
          </cell>
          <cell r="EO130" t="e">
            <v>#DIV/0!</v>
          </cell>
          <cell r="EP130" t="e">
            <v>#DIV/0!</v>
          </cell>
          <cell r="EQ130" t="e">
            <v>#DIV/0!</v>
          </cell>
          <cell r="ER130" t="e">
            <v>#DIV/0!</v>
          </cell>
          <cell r="ES130" t="e">
            <v>#DIV/0!</v>
          </cell>
          <cell r="ET130" t="e">
            <v>#DIV/0!</v>
          </cell>
          <cell r="EU130" t="e">
            <v>#DIV/0!</v>
          </cell>
          <cell r="EV130" t="e">
            <v>#DIV/0!</v>
          </cell>
          <cell r="EW130" t="e">
            <v>#DIV/0!</v>
          </cell>
          <cell r="EX130" t="e">
            <v>#DIV/0!</v>
          </cell>
          <cell r="EY130" t="e">
            <v>#DIV/0!</v>
          </cell>
          <cell r="EZ130" t="e">
            <v>#DIV/0!</v>
          </cell>
          <cell r="FA130" t="e">
            <v>#DIV/0!</v>
          </cell>
          <cell r="FB130" t="e">
            <v>#DIV/0!</v>
          </cell>
          <cell r="FC130" t="e">
            <v>#DIV/0!</v>
          </cell>
          <cell r="FD130" t="e">
            <v>#DIV/0!</v>
          </cell>
          <cell r="FE130" t="e">
            <v>#DIV/0!</v>
          </cell>
          <cell r="FF130" t="e">
            <v>#DIV/0!</v>
          </cell>
          <cell r="FG130" t="e">
            <v>#DIV/0!</v>
          </cell>
          <cell r="FH130" t="e">
            <v>#DIV/0!</v>
          </cell>
          <cell r="FI130" t="e">
            <v>#DIV/0!</v>
          </cell>
          <cell r="FJ130" t="e">
            <v>#DIV/0!</v>
          </cell>
          <cell r="FK130" t="e">
            <v>#DIV/0!</v>
          </cell>
          <cell r="FL130" t="e">
            <v>#DIV/0!</v>
          </cell>
          <cell r="FM130" t="e">
            <v>#DIV/0!</v>
          </cell>
          <cell r="FN130" t="e">
            <v>#DIV/0!</v>
          </cell>
          <cell r="FO130" t="e">
            <v>#DIV/0!</v>
          </cell>
          <cell r="FP130" t="e">
            <v>#DIV/0!</v>
          </cell>
          <cell r="FQ130" t="e">
            <v>#DIV/0!</v>
          </cell>
          <cell r="FR130" t="e">
            <v>#DIV/0!</v>
          </cell>
          <cell r="FS130" t="e">
            <v>#DIV/0!</v>
          </cell>
          <cell r="FT130" t="e">
            <v>#DIV/0!</v>
          </cell>
          <cell r="FU130" t="e">
            <v>#DIV/0!</v>
          </cell>
          <cell r="FV130" t="e">
            <v>#DIV/0!</v>
          </cell>
          <cell r="FW130" t="e">
            <v>#DIV/0!</v>
          </cell>
          <cell r="FX130" t="e">
            <v>#DIV/0!</v>
          </cell>
          <cell r="FY130" t="e">
            <v>#DIV/0!</v>
          </cell>
          <cell r="FZ130" t="e">
            <v>#DIV/0!</v>
          </cell>
          <cell r="GA130" t="e">
            <v>#DIV/0!</v>
          </cell>
          <cell r="GB130" t="e">
            <v>#DIV/0!</v>
          </cell>
          <cell r="GC130" t="e">
            <v>#DIV/0!</v>
          </cell>
          <cell r="GD130" t="e">
            <v>#DIV/0!</v>
          </cell>
          <cell r="GE130" t="e">
            <v>#DIV/0!</v>
          </cell>
          <cell r="GF130" t="e">
            <v>#DIV/0!</v>
          </cell>
          <cell r="GG130" t="e">
            <v>#DIV/0!</v>
          </cell>
          <cell r="GH130" t="e">
            <v>#DIV/0!</v>
          </cell>
          <cell r="GI130" t="e">
            <v>#DIV/0!</v>
          </cell>
          <cell r="GJ130" t="e">
            <v>#DIV/0!</v>
          </cell>
          <cell r="GK130" t="e">
            <v>#DIV/0!</v>
          </cell>
          <cell r="GL130" t="e">
            <v>#DIV/0!</v>
          </cell>
          <cell r="GM130" t="e">
            <v>#DIV/0!</v>
          </cell>
          <cell r="GN130" t="e">
            <v>#DIV/0!</v>
          </cell>
          <cell r="GO130" t="e">
            <v>#DIV/0!</v>
          </cell>
          <cell r="GP130" t="e">
            <v>#DIV/0!</v>
          </cell>
          <cell r="GR130" t="e">
            <v>#DIV/0!</v>
          </cell>
          <cell r="GS130" t="e">
            <v>#DIV/0!</v>
          </cell>
          <cell r="GT130" t="e">
            <v>#DIV/0!</v>
          </cell>
          <cell r="GU130" t="e">
            <v>#DIV/0!</v>
          </cell>
          <cell r="GV130" t="e">
            <v>#DIV/0!</v>
          </cell>
          <cell r="GW130" t="e">
            <v>#DIV/0!</v>
          </cell>
        </row>
        <row r="135">
          <cell r="GK135">
            <v>0</v>
          </cell>
          <cell r="GL135">
            <v>0</v>
          </cell>
          <cell r="GM135">
            <v>0</v>
          </cell>
          <cell r="GN135">
            <v>0</v>
          </cell>
          <cell r="GO135">
            <v>0</v>
          </cell>
          <cell r="GP135">
            <v>0</v>
          </cell>
        </row>
        <row r="136">
          <cell r="GK136">
            <v>0</v>
          </cell>
          <cell r="GL136">
            <v>0</v>
          </cell>
          <cell r="GM136">
            <v>0</v>
          </cell>
          <cell r="GN136">
            <v>0</v>
          </cell>
          <cell r="GO136">
            <v>0</v>
          </cell>
          <cell r="GP136">
            <v>0</v>
          </cell>
          <cell r="GR136">
            <v>0</v>
          </cell>
          <cell r="GS136">
            <v>0</v>
          </cell>
          <cell r="GT136">
            <v>0</v>
          </cell>
          <cell r="GU136">
            <v>0</v>
          </cell>
          <cell r="GV136">
            <v>0</v>
          </cell>
          <cell r="GW136">
            <v>0</v>
          </cell>
        </row>
        <row r="137">
          <cell r="GK137">
            <v>0</v>
          </cell>
          <cell r="GL137">
            <v>0</v>
          </cell>
          <cell r="GM137">
            <v>0</v>
          </cell>
          <cell r="GN137">
            <v>0</v>
          </cell>
          <cell r="GO137">
            <v>0</v>
          </cell>
          <cell r="GP137">
            <v>0</v>
          </cell>
          <cell r="GR137">
            <v>0</v>
          </cell>
          <cell r="GS137">
            <v>0</v>
          </cell>
          <cell r="GT137">
            <v>0</v>
          </cell>
          <cell r="GU137">
            <v>0</v>
          </cell>
          <cell r="GV137">
            <v>0</v>
          </cell>
          <cell r="GW137">
            <v>0</v>
          </cell>
        </row>
        <row r="138">
          <cell r="GK138">
            <v>0</v>
          </cell>
          <cell r="GL138">
            <v>0</v>
          </cell>
          <cell r="GM138">
            <v>0</v>
          </cell>
          <cell r="GN138">
            <v>0</v>
          </cell>
          <cell r="GO138">
            <v>0</v>
          </cell>
          <cell r="GP138">
            <v>0</v>
          </cell>
          <cell r="GR138">
            <v>0</v>
          </cell>
          <cell r="GS138">
            <v>0</v>
          </cell>
          <cell r="GT138">
            <v>0</v>
          </cell>
          <cell r="GU138">
            <v>0</v>
          </cell>
          <cell r="GV138">
            <v>0</v>
          </cell>
          <cell r="GW138">
            <v>0</v>
          </cell>
        </row>
        <row r="139">
          <cell r="GK139">
            <v>0</v>
          </cell>
          <cell r="GL139">
            <v>0</v>
          </cell>
          <cell r="GM139">
            <v>0</v>
          </cell>
          <cell r="GN139">
            <v>0</v>
          </cell>
          <cell r="GO139">
            <v>0</v>
          </cell>
          <cell r="GP139">
            <v>0</v>
          </cell>
          <cell r="GR139">
            <v>0</v>
          </cell>
          <cell r="GS139">
            <v>0</v>
          </cell>
          <cell r="GT139">
            <v>0</v>
          </cell>
          <cell r="GU139">
            <v>0</v>
          </cell>
          <cell r="GV139">
            <v>0</v>
          </cell>
          <cell r="GW139">
            <v>0</v>
          </cell>
        </row>
        <row r="140">
          <cell r="GK140">
            <v>0</v>
          </cell>
          <cell r="GL140">
            <v>0</v>
          </cell>
          <cell r="GM140">
            <v>0</v>
          </cell>
          <cell r="GN140">
            <v>0</v>
          </cell>
          <cell r="GO140">
            <v>0</v>
          </cell>
          <cell r="GP140">
            <v>0</v>
          </cell>
          <cell r="GR140">
            <v>0</v>
          </cell>
          <cell r="GS140">
            <v>0</v>
          </cell>
          <cell r="GT140">
            <v>0</v>
          </cell>
          <cell r="GU140">
            <v>0</v>
          </cell>
          <cell r="GV140">
            <v>0</v>
          </cell>
          <cell r="GW140">
            <v>0</v>
          </cell>
        </row>
        <row r="141">
          <cell r="GK141">
            <v>0</v>
          </cell>
          <cell r="GL141">
            <v>0</v>
          </cell>
          <cell r="GM141">
            <v>0</v>
          </cell>
          <cell r="GN141">
            <v>0</v>
          </cell>
          <cell r="GO141">
            <v>0</v>
          </cell>
          <cell r="GP141">
            <v>0</v>
          </cell>
          <cell r="GR141">
            <v>0</v>
          </cell>
          <cell r="GS141">
            <v>0</v>
          </cell>
          <cell r="GT141">
            <v>0</v>
          </cell>
          <cell r="GU141">
            <v>0</v>
          </cell>
          <cell r="GV141">
            <v>0</v>
          </cell>
          <cell r="GW141">
            <v>0</v>
          </cell>
        </row>
        <row r="142">
          <cell r="GK142">
            <v>0</v>
          </cell>
          <cell r="GL142">
            <v>0</v>
          </cell>
          <cell r="GM142">
            <v>0</v>
          </cell>
          <cell r="GN142">
            <v>0</v>
          </cell>
          <cell r="GO142">
            <v>0</v>
          </cell>
          <cell r="GP142">
            <v>0</v>
          </cell>
          <cell r="GR142">
            <v>0</v>
          </cell>
          <cell r="GS142">
            <v>0</v>
          </cell>
          <cell r="GT142">
            <v>0</v>
          </cell>
          <cell r="GU142">
            <v>0</v>
          </cell>
          <cell r="GV142">
            <v>0</v>
          </cell>
          <cell r="GW142">
            <v>0</v>
          </cell>
        </row>
        <row r="143">
          <cell r="GK143">
            <v>0</v>
          </cell>
          <cell r="GL143">
            <v>0</v>
          </cell>
          <cell r="GM143">
            <v>0</v>
          </cell>
          <cell r="GN143">
            <v>0</v>
          </cell>
          <cell r="GO143">
            <v>0</v>
          </cell>
          <cell r="GP143">
            <v>0</v>
          </cell>
          <cell r="GR143">
            <v>0</v>
          </cell>
          <cell r="GS143">
            <v>0</v>
          </cell>
          <cell r="GT143">
            <v>0</v>
          </cell>
          <cell r="GU143">
            <v>0</v>
          </cell>
          <cell r="GV143">
            <v>0</v>
          </cell>
          <cell r="GW143">
            <v>0</v>
          </cell>
        </row>
        <row r="145">
          <cell r="I145" t="e">
            <v>#DIV/0!</v>
          </cell>
          <cell r="J145" t="e">
            <v>#DIV/0!</v>
          </cell>
          <cell r="K145" t="e">
            <v>#DIV/0!</v>
          </cell>
          <cell r="L145" t="e">
            <v>#DIV/0!</v>
          </cell>
          <cell r="M145" t="e">
            <v>#DIV/0!</v>
          </cell>
          <cell r="N145" t="e">
            <v>#DIV/0!</v>
          </cell>
          <cell r="O145" t="e">
            <v>#DIV/0!</v>
          </cell>
          <cell r="P145" t="e">
            <v>#DIV/0!</v>
          </cell>
          <cell r="Q145" t="e">
            <v>#DIV/0!</v>
          </cell>
          <cell r="R145" t="e">
            <v>#DIV/0!</v>
          </cell>
          <cell r="S145" t="e">
            <v>#DIV/0!</v>
          </cell>
          <cell r="T145" t="e">
            <v>#DIV/0!</v>
          </cell>
          <cell r="U145" t="e">
            <v>#DIV/0!</v>
          </cell>
          <cell r="V145" t="e">
            <v>#DIV/0!</v>
          </cell>
          <cell r="W145" t="e">
            <v>#DIV/0!</v>
          </cell>
          <cell r="X145" t="e">
            <v>#DIV/0!</v>
          </cell>
          <cell r="Y145" t="e">
            <v>#DIV/0!</v>
          </cell>
          <cell r="Z145" t="e">
            <v>#DIV/0!</v>
          </cell>
          <cell r="AA145" t="e">
            <v>#DIV/0!</v>
          </cell>
          <cell r="AB145" t="e">
            <v>#DIV/0!</v>
          </cell>
          <cell r="AC145" t="e">
            <v>#DIV/0!</v>
          </cell>
          <cell r="AD145" t="e">
            <v>#DIV/0!</v>
          </cell>
          <cell r="AE145" t="e">
            <v>#DIV/0!</v>
          </cell>
          <cell r="AF145" t="e">
            <v>#DIV/0!</v>
          </cell>
          <cell r="AG145" t="e">
            <v>#DIV/0!</v>
          </cell>
          <cell r="AH145" t="e">
            <v>#DIV/0!</v>
          </cell>
          <cell r="AI145" t="e">
            <v>#DIV/0!</v>
          </cell>
          <cell r="AJ145" t="e">
            <v>#DIV/0!</v>
          </cell>
          <cell r="AK145" t="e">
            <v>#DIV/0!</v>
          </cell>
          <cell r="AL145" t="e">
            <v>#DIV/0!</v>
          </cell>
          <cell r="AM145" t="e">
            <v>#DIV/0!</v>
          </cell>
          <cell r="AN145" t="e">
            <v>#DIV/0!</v>
          </cell>
          <cell r="AO145" t="e">
            <v>#DIV/0!</v>
          </cell>
          <cell r="AP145" t="e">
            <v>#DIV/0!</v>
          </cell>
          <cell r="AQ145" t="e">
            <v>#DIV/0!</v>
          </cell>
          <cell r="AR145" t="e">
            <v>#DIV/0!</v>
          </cell>
          <cell r="AS145" t="e">
            <v>#DIV/0!</v>
          </cell>
          <cell r="AT145" t="e">
            <v>#DIV/0!</v>
          </cell>
          <cell r="AU145" t="e">
            <v>#DIV/0!</v>
          </cell>
          <cell r="AV145" t="e">
            <v>#DIV/0!</v>
          </cell>
          <cell r="AW145" t="e">
            <v>#DIV/0!</v>
          </cell>
          <cell r="AX145" t="e">
            <v>#DIV/0!</v>
          </cell>
          <cell r="AY145" t="e">
            <v>#DIV/0!</v>
          </cell>
          <cell r="AZ145" t="e">
            <v>#DIV/0!</v>
          </cell>
          <cell r="BA145" t="e">
            <v>#DIV/0!</v>
          </cell>
          <cell r="BB145" t="e">
            <v>#DIV/0!</v>
          </cell>
          <cell r="BC145" t="e">
            <v>#DIV/0!</v>
          </cell>
          <cell r="BD145" t="e">
            <v>#DIV/0!</v>
          </cell>
          <cell r="BE145" t="e">
            <v>#DIV/0!</v>
          </cell>
          <cell r="BF145" t="e">
            <v>#DIV/0!</v>
          </cell>
          <cell r="BG145" t="e">
            <v>#DIV/0!</v>
          </cell>
          <cell r="BH145" t="e">
            <v>#DIV/0!</v>
          </cell>
          <cell r="BI145" t="e">
            <v>#DIV/0!</v>
          </cell>
          <cell r="BJ145" t="e">
            <v>#DIV/0!</v>
          </cell>
          <cell r="BK145" t="e">
            <v>#DIV/0!</v>
          </cell>
          <cell r="BL145" t="e">
            <v>#DIV/0!</v>
          </cell>
          <cell r="BM145" t="e">
            <v>#DIV/0!</v>
          </cell>
          <cell r="BN145" t="e">
            <v>#DIV/0!</v>
          </cell>
          <cell r="BO145" t="e">
            <v>#DIV/0!</v>
          </cell>
          <cell r="BP145" t="e">
            <v>#DIV/0!</v>
          </cell>
          <cell r="BQ145" t="e">
            <v>#DIV/0!</v>
          </cell>
          <cell r="BR145" t="e">
            <v>#DIV/0!</v>
          </cell>
          <cell r="BS145" t="e">
            <v>#DIV/0!</v>
          </cell>
          <cell r="BT145" t="e">
            <v>#DIV/0!</v>
          </cell>
          <cell r="BU145" t="e">
            <v>#DIV/0!</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e">
            <v>#DIV/0!</v>
          </cell>
          <cell r="CH145" t="e">
            <v>#DIV/0!</v>
          </cell>
          <cell r="CI145" t="e">
            <v>#DIV/0!</v>
          </cell>
          <cell r="CJ145" t="e">
            <v>#DIV/0!</v>
          </cell>
          <cell r="CK145" t="e">
            <v>#DIV/0!</v>
          </cell>
          <cell r="CL145" t="e">
            <v>#DIV/0!</v>
          </cell>
          <cell r="CM145" t="e">
            <v>#DIV/0!</v>
          </cell>
          <cell r="CN145" t="e">
            <v>#DIV/0!</v>
          </cell>
          <cell r="CO145" t="e">
            <v>#DIV/0!</v>
          </cell>
          <cell r="CP145" t="e">
            <v>#DIV/0!</v>
          </cell>
          <cell r="CQ145" t="e">
            <v>#DIV/0!</v>
          </cell>
          <cell r="CR145" t="e">
            <v>#DIV/0!</v>
          </cell>
          <cell r="CS145" t="e">
            <v>#DIV/0!</v>
          </cell>
          <cell r="CT145" t="e">
            <v>#DIV/0!</v>
          </cell>
          <cell r="CU145" t="e">
            <v>#DIV/0!</v>
          </cell>
          <cell r="CV145" t="e">
            <v>#DIV/0!</v>
          </cell>
          <cell r="CW145" t="e">
            <v>#DIV/0!</v>
          </cell>
          <cell r="CX145" t="e">
            <v>#DIV/0!</v>
          </cell>
          <cell r="CY145" t="e">
            <v>#DIV/0!</v>
          </cell>
          <cell r="CZ145" t="e">
            <v>#DIV/0!</v>
          </cell>
          <cell r="DA145" t="e">
            <v>#DIV/0!</v>
          </cell>
          <cell r="DB145" t="e">
            <v>#DIV/0!</v>
          </cell>
          <cell r="DC145" t="e">
            <v>#DIV/0!</v>
          </cell>
          <cell r="DD145" t="e">
            <v>#DIV/0!</v>
          </cell>
          <cell r="DE145" t="e">
            <v>#DIV/0!</v>
          </cell>
          <cell r="DF145" t="e">
            <v>#DIV/0!</v>
          </cell>
          <cell r="DG145" t="e">
            <v>#DIV/0!</v>
          </cell>
          <cell r="DH145" t="e">
            <v>#DIV/0!</v>
          </cell>
          <cell r="DI145" t="e">
            <v>#DIV/0!</v>
          </cell>
          <cell r="DJ145" t="e">
            <v>#DIV/0!</v>
          </cell>
          <cell r="DK145" t="e">
            <v>#DIV/0!</v>
          </cell>
          <cell r="DL145" t="e">
            <v>#DIV/0!</v>
          </cell>
          <cell r="DM145" t="e">
            <v>#DIV/0!</v>
          </cell>
          <cell r="DN145" t="e">
            <v>#DIV/0!</v>
          </cell>
          <cell r="DO145" t="e">
            <v>#DIV/0!</v>
          </cell>
          <cell r="DP145" t="e">
            <v>#DIV/0!</v>
          </cell>
          <cell r="DQ145" t="e">
            <v>#DIV/0!</v>
          </cell>
          <cell r="DR145" t="e">
            <v>#DIV/0!</v>
          </cell>
          <cell r="DS145" t="e">
            <v>#DIV/0!</v>
          </cell>
          <cell r="DT145" t="e">
            <v>#DIV/0!</v>
          </cell>
          <cell r="DU145" t="e">
            <v>#DIV/0!</v>
          </cell>
          <cell r="DV145" t="e">
            <v>#DIV/0!</v>
          </cell>
          <cell r="DW145" t="e">
            <v>#DIV/0!</v>
          </cell>
          <cell r="DX145" t="e">
            <v>#DIV/0!</v>
          </cell>
          <cell r="DY145" t="e">
            <v>#DIV/0!</v>
          </cell>
          <cell r="DZ145" t="e">
            <v>#DIV/0!</v>
          </cell>
          <cell r="EA145" t="e">
            <v>#DIV/0!</v>
          </cell>
          <cell r="EB145" t="e">
            <v>#DIV/0!</v>
          </cell>
          <cell r="EC145" t="e">
            <v>#DIV/0!</v>
          </cell>
          <cell r="ED145" t="e">
            <v>#DIV/0!</v>
          </cell>
          <cell r="EE145" t="e">
            <v>#DIV/0!</v>
          </cell>
          <cell r="EF145" t="e">
            <v>#DIV/0!</v>
          </cell>
          <cell r="EG145" t="e">
            <v>#DIV/0!</v>
          </cell>
          <cell r="EH145" t="e">
            <v>#DIV/0!</v>
          </cell>
          <cell r="EI145" t="e">
            <v>#DIV/0!</v>
          </cell>
          <cell r="EJ145" t="e">
            <v>#DIV/0!</v>
          </cell>
          <cell r="EK145" t="e">
            <v>#DIV/0!</v>
          </cell>
          <cell r="EL145" t="e">
            <v>#DIV/0!</v>
          </cell>
          <cell r="EM145" t="e">
            <v>#DIV/0!</v>
          </cell>
          <cell r="EN145" t="e">
            <v>#DIV/0!</v>
          </cell>
          <cell r="EO145" t="e">
            <v>#DIV/0!</v>
          </cell>
          <cell r="EP145" t="e">
            <v>#DIV/0!</v>
          </cell>
          <cell r="EQ145" t="e">
            <v>#DIV/0!</v>
          </cell>
          <cell r="ER145" t="e">
            <v>#DIV/0!</v>
          </cell>
          <cell r="ES145" t="e">
            <v>#DIV/0!</v>
          </cell>
          <cell r="ET145" t="e">
            <v>#DIV/0!</v>
          </cell>
          <cell r="EU145" t="e">
            <v>#DIV/0!</v>
          </cell>
          <cell r="EV145" t="e">
            <v>#DIV/0!</v>
          </cell>
          <cell r="EW145" t="e">
            <v>#DIV/0!</v>
          </cell>
          <cell r="EX145" t="e">
            <v>#DIV/0!</v>
          </cell>
          <cell r="EY145" t="e">
            <v>#DIV/0!</v>
          </cell>
          <cell r="EZ145" t="e">
            <v>#DIV/0!</v>
          </cell>
          <cell r="FA145" t="e">
            <v>#DIV/0!</v>
          </cell>
          <cell r="FB145" t="e">
            <v>#DIV/0!</v>
          </cell>
          <cell r="FC145" t="e">
            <v>#DIV/0!</v>
          </cell>
          <cell r="FD145" t="e">
            <v>#DIV/0!</v>
          </cell>
          <cell r="FE145" t="e">
            <v>#DIV/0!</v>
          </cell>
          <cell r="FF145" t="e">
            <v>#DIV/0!</v>
          </cell>
          <cell r="FG145" t="e">
            <v>#DIV/0!</v>
          </cell>
          <cell r="FH145" t="e">
            <v>#DIV/0!</v>
          </cell>
          <cell r="FI145" t="e">
            <v>#DIV/0!</v>
          </cell>
          <cell r="FJ145" t="e">
            <v>#DIV/0!</v>
          </cell>
          <cell r="FK145" t="e">
            <v>#DIV/0!</v>
          </cell>
          <cell r="FL145" t="e">
            <v>#DIV/0!</v>
          </cell>
          <cell r="FM145" t="e">
            <v>#DIV/0!</v>
          </cell>
          <cell r="FN145" t="e">
            <v>#DIV/0!</v>
          </cell>
          <cell r="FO145" t="e">
            <v>#DIV/0!</v>
          </cell>
          <cell r="FP145" t="e">
            <v>#DIV/0!</v>
          </cell>
          <cell r="FQ145" t="e">
            <v>#DIV/0!</v>
          </cell>
          <cell r="FR145" t="e">
            <v>#DIV/0!</v>
          </cell>
          <cell r="FS145" t="e">
            <v>#DIV/0!</v>
          </cell>
          <cell r="FT145" t="e">
            <v>#DIV/0!</v>
          </cell>
          <cell r="FU145" t="e">
            <v>#DIV/0!</v>
          </cell>
          <cell r="FV145" t="e">
            <v>#DIV/0!</v>
          </cell>
          <cell r="FW145" t="e">
            <v>#DIV/0!</v>
          </cell>
          <cell r="FX145" t="e">
            <v>#DIV/0!</v>
          </cell>
          <cell r="FY145" t="e">
            <v>#DIV/0!</v>
          </cell>
          <cell r="FZ145" t="e">
            <v>#DIV/0!</v>
          </cell>
          <cell r="GA145" t="e">
            <v>#DIV/0!</v>
          </cell>
          <cell r="GB145" t="e">
            <v>#DIV/0!</v>
          </cell>
          <cell r="GC145" t="e">
            <v>#DIV/0!</v>
          </cell>
          <cell r="GD145" t="e">
            <v>#DIV/0!</v>
          </cell>
          <cell r="GE145" t="e">
            <v>#DIV/0!</v>
          </cell>
          <cell r="GF145" t="e">
            <v>#DIV/0!</v>
          </cell>
          <cell r="GG145" t="e">
            <v>#DIV/0!</v>
          </cell>
          <cell r="GH145" t="e">
            <v>#DIV/0!</v>
          </cell>
          <cell r="GI145" t="e">
            <v>#DIV/0!</v>
          </cell>
          <cell r="GJ145" t="e">
            <v>#DIV/0!</v>
          </cell>
          <cell r="GK145" t="e">
            <v>#DIV/0!</v>
          </cell>
          <cell r="GL145" t="e">
            <v>#DIV/0!</v>
          </cell>
          <cell r="GM145" t="e">
            <v>#DIV/0!</v>
          </cell>
          <cell r="GN145" t="e">
            <v>#DIV/0!</v>
          </cell>
          <cell r="GO145" t="e">
            <v>#DIV/0!</v>
          </cell>
          <cell r="GP145" t="e">
            <v>#DIV/0!</v>
          </cell>
          <cell r="GR145" t="e">
            <v>#DIV/0!</v>
          </cell>
          <cell r="GS145" t="e">
            <v>#DIV/0!</v>
          </cell>
          <cell r="GT145" t="e">
            <v>#DIV/0!</v>
          </cell>
          <cell r="GU145" t="e">
            <v>#DIV/0!</v>
          </cell>
          <cell r="GV145" t="e">
            <v>#DIV/0!</v>
          </cell>
          <cell r="GW145" t="e">
            <v>#DIV/0!</v>
          </cell>
        </row>
        <row r="150">
          <cell r="GK150">
            <v>0</v>
          </cell>
          <cell r="GL150">
            <v>0</v>
          </cell>
          <cell r="GM150">
            <v>0</v>
          </cell>
          <cell r="GN150">
            <v>0</v>
          </cell>
          <cell r="GO150">
            <v>0</v>
          </cell>
          <cell r="GP150">
            <v>0</v>
          </cell>
        </row>
        <row r="151">
          <cell r="GK151">
            <v>0</v>
          </cell>
          <cell r="GL151">
            <v>0</v>
          </cell>
          <cell r="GM151">
            <v>0</v>
          </cell>
          <cell r="GN151">
            <v>0</v>
          </cell>
          <cell r="GO151">
            <v>0</v>
          </cell>
          <cell r="GP151">
            <v>0</v>
          </cell>
          <cell r="GR151">
            <v>0</v>
          </cell>
          <cell r="GS151">
            <v>0</v>
          </cell>
          <cell r="GT151">
            <v>0</v>
          </cell>
          <cell r="GU151">
            <v>0</v>
          </cell>
          <cell r="GV151">
            <v>0</v>
          </cell>
          <cell r="GW151">
            <v>0</v>
          </cell>
        </row>
        <row r="152">
          <cell r="GK152">
            <v>0</v>
          </cell>
          <cell r="GL152">
            <v>0</v>
          </cell>
          <cell r="GM152">
            <v>0</v>
          </cell>
          <cell r="GN152">
            <v>0</v>
          </cell>
          <cell r="GO152">
            <v>0</v>
          </cell>
          <cell r="GP152">
            <v>0</v>
          </cell>
          <cell r="GR152">
            <v>0</v>
          </cell>
          <cell r="GS152">
            <v>0</v>
          </cell>
          <cell r="GT152">
            <v>0</v>
          </cell>
          <cell r="GU152">
            <v>0</v>
          </cell>
          <cell r="GV152">
            <v>0</v>
          </cell>
          <cell r="GW152">
            <v>0</v>
          </cell>
        </row>
        <row r="153">
          <cell r="GK153">
            <v>0</v>
          </cell>
          <cell r="GL153">
            <v>0</v>
          </cell>
          <cell r="GM153">
            <v>0</v>
          </cell>
          <cell r="GN153">
            <v>0</v>
          </cell>
          <cell r="GO153">
            <v>0</v>
          </cell>
          <cell r="GP153">
            <v>0</v>
          </cell>
          <cell r="GR153">
            <v>0</v>
          </cell>
          <cell r="GS153">
            <v>0</v>
          </cell>
          <cell r="GT153">
            <v>0</v>
          </cell>
          <cell r="GU153">
            <v>0</v>
          </cell>
          <cell r="GV153">
            <v>0</v>
          </cell>
          <cell r="GW153">
            <v>0</v>
          </cell>
        </row>
        <row r="154">
          <cell r="GK154">
            <v>0</v>
          </cell>
          <cell r="GL154">
            <v>0</v>
          </cell>
          <cell r="GM154">
            <v>0</v>
          </cell>
          <cell r="GN154">
            <v>0</v>
          </cell>
          <cell r="GO154">
            <v>0</v>
          </cell>
          <cell r="GP154">
            <v>0</v>
          </cell>
          <cell r="GR154">
            <v>0</v>
          </cell>
          <cell r="GS154">
            <v>0</v>
          </cell>
          <cell r="GT154">
            <v>0</v>
          </cell>
          <cell r="GU154">
            <v>0</v>
          </cell>
          <cell r="GV154">
            <v>0</v>
          </cell>
          <cell r="GW154">
            <v>0</v>
          </cell>
        </row>
        <row r="155">
          <cell r="GK155">
            <v>0</v>
          </cell>
          <cell r="GL155">
            <v>0</v>
          </cell>
          <cell r="GM155">
            <v>0</v>
          </cell>
          <cell r="GN155">
            <v>0</v>
          </cell>
          <cell r="GO155">
            <v>0</v>
          </cell>
          <cell r="GP155">
            <v>0</v>
          </cell>
          <cell r="GR155">
            <v>0</v>
          </cell>
          <cell r="GS155">
            <v>0</v>
          </cell>
          <cell r="GT155">
            <v>0</v>
          </cell>
          <cell r="GU155">
            <v>0</v>
          </cell>
          <cell r="GV155">
            <v>0</v>
          </cell>
          <cell r="GW155">
            <v>0</v>
          </cell>
        </row>
        <row r="156">
          <cell r="GK156">
            <v>0</v>
          </cell>
          <cell r="GL156">
            <v>0</v>
          </cell>
          <cell r="GM156">
            <v>0</v>
          </cell>
          <cell r="GN156">
            <v>0</v>
          </cell>
          <cell r="GO156">
            <v>0</v>
          </cell>
          <cell r="GP156">
            <v>0</v>
          </cell>
          <cell r="GR156">
            <v>0</v>
          </cell>
          <cell r="GS156">
            <v>0</v>
          </cell>
          <cell r="GT156">
            <v>0</v>
          </cell>
          <cell r="GU156">
            <v>0</v>
          </cell>
          <cell r="GV156">
            <v>0</v>
          </cell>
          <cell r="GW156">
            <v>0</v>
          </cell>
        </row>
        <row r="157">
          <cell r="GK157">
            <v>0</v>
          </cell>
          <cell r="GL157">
            <v>0</v>
          </cell>
          <cell r="GM157">
            <v>0</v>
          </cell>
          <cell r="GN157">
            <v>0</v>
          </cell>
          <cell r="GO157">
            <v>0</v>
          </cell>
          <cell r="GP157">
            <v>0</v>
          </cell>
          <cell r="GR157">
            <v>0</v>
          </cell>
          <cell r="GS157">
            <v>0</v>
          </cell>
          <cell r="GT157">
            <v>0</v>
          </cell>
          <cell r="GU157">
            <v>0</v>
          </cell>
          <cell r="GV157">
            <v>0</v>
          </cell>
          <cell r="GW157">
            <v>0</v>
          </cell>
        </row>
        <row r="158">
          <cell r="GK158">
            <v>0</v>
          </cell>
          <cell r="GL158">
            <v>0</v>
          </cell>
          <cell r="GM158">
            <v>0</v>
          </cell>
          <cell r="GN158">
            <v>0</v>
          </cell>
          <cell r="GO158">
            <v>0</v>
          </cell>
          <cell r="GP158">
            <v>0</v>
          </cell>
          <cell r="GR158">
            <v>0</v>
          </cell>
          <cell r="GS158">
            <v>0</v>
          </cell>
          <cell r="GT158">
            <v>0</v>
          </cell>
          <cell r="GU158">
            <v>0</v>
          </cell>
          <cell r="GV158">
            <v>0</v>
          </cell>
          <cell r="GW158">
            <v>0</v>
          </cell>
        </row>
        <row r="160">
          <cell r="I160" t="e">
            <v>#DIV/0!</v>
          </cell>
          <cell r="J160" t="e">
            <v>#DIV/0!</v>
          </cell>
          <cell r="K160" t="e">
            <v>#DIV/0!</v>
          </cell>
          <cell r="L160" t="e">
            <v>#DIV/0!</v>
          </cell>
          <cell r="M160" t="e">
            <v>#DIV/0!</v>
          </cell>
          <cell r="N160" t="e">
            <v>#DIV/0!</v>
          </cell>
          <cell r="O160" t="e">
            <v>#DIV/0!</v>
          </cell>
          <cell r="P160" t="e">
            <v>#DIV/0!</v>
          </cell>
          <cell r="Q160" t="e">
            <v>#DIV/0!</v>
          </cell>
          <cell r="R160" t="e">
            <v>#DIV/0!</v>
          </cell>
          <cell r="S160" t="e">
            <v>#DIV/0!</v>
          </cell>
          <cell r="T160" t="e">
            <v>#DIV/0!</v>
          </cell>
          <cell r="U160" t="e">
            <v>#DIV/0!</v>
          </cell>
          <cell r="V160" t="e">
            <v>#DIV/0!</v>
          </cell>
          <cell r="W160" t="e">
            <v>#DIV/0!</v>
          </cell>
          <cell r="X160" t="e">
            <v>#DIV/0!</v>
          </cell>
          <cell r="Y160" t="e">
            <v>#DIV/0!</v>
          </cell>
          <cell r="Z160" t="e">
            <v>#DIV/0!</v>
          </cell>
          <cell r="AA160" t="e">
            <v>#DIV/0!</v>
          </cell>
          <cell r="AB160" t="e">
            <v>#DIV/0!</v>
          </cell>
          <cell r="AC160" t="e">
            <v>#DIV/0!</v>
          </cell>
          <cell r="AD160" t="e">
            <v>#DIV/0!</v>
          </cell>
          <cell r="AE160" t="e">
            <v>#DIV/0!</v>
          </cell>
          <cell r="AF160" t="e">
            <v>#DIV/0!</v>
          </cell>
          <cell r="AG160" t="e">
            <v>#DIV/0!</v>
          </cell>
          <cell r="AH160" t="e">
            <v>#DIV/0!</v>
          </cell>
          <cell r="AI160" t="e">
            <v>#DIV/0!</v>
          </cell>
          <cell r="AJ160" t="e">
            <v>#DIV/0!</v>
          </cell>
          <cell r="AK160" t="e">
            <v>#DIV/0!</v>
          </cell>
          <cell r="AL160" t="e">
            <v>#DIV/0!</v>
          </cell>
          <cell r="AM160" t="e">
            <v>#DIV/0!</v>
          </cell>
          <cell r="AN160" t="e">
            <v>#DIV/0!</v>
          </cell>
          <cell r="AO160" t="e">
            <v>#DIV/0!</v>
          </cell>
          <cell r="AP160" t="e">
            <v>#DIV/0!</v>
          </cell>
          <cell r="AQ160" t="e">
            <v>#DIV/0!</v>
          </cell>
          <cell r="AR160" t="e">
            <v>#DIV/0!</v>
          </cell>
          <cell r="AS160" t="e">
            <v>#DIV/0!</v>
          </cell>
          <cell r="AT160" t="e">
            <v>#DIV/0!</v>
          </cell>
          <cell r="AU160" t="e">
            <v>#DIV/0!</v>
          </cell>
          <cell r="AV160" t="e">
            <v>#DIV/0!</v>
          </cell>
          <cell r="AW160" t="e">
            <v>#DIV/0!</v>
          </cell>
          <cell r="AX160" t="e">
            <v>#DIV/0!</v>
          </cell>
          <cell r="AY160" t="e">
            <v>#DIV/0!</v>
          </cell>
          <cell r="AZ160" t="e">
            <v>#DIV/0!</v>
          </cell>
          <cell r="BA160" t="e">
            <v>#DIV/0!</v>
          </cell>
          <cell r="BB160" t="e">
            <v>#DIV/0!</v>
          </cell>
          <cell r="BC160" t="e">
            <v>#DIV/0!</v>
          </cell>
          <cell r="BD160" t="e">
            <v>#DIV/0!</v>
          </cell>
          <cell r="BE160" t="e">
            <v>#DIV/0!</v>
          </cell>
          <cell r="BF160" t="e">
            <v>#DIV/0!</v>
          </cell>
          <cell r="BG160" t="e">
            <v>#DIV/0!</v>
          </cell>
          <cell r="BH160" t="e">
            <v>#DIV/0!</v>
          </cell>
          <cell r="BI160" t="e">
            <v>#DIV/0!</v>
          </cell>
          <cell r="BJ160" t="e">
            <v>#DIV/0!</v>
          </cell>
          <cell r="BK160" t="e">
            <v>#DIV/0!</v>
          </cell>
          <cell r="BL160" t="e">
            <v>#DIV/0!</v>
          </cell>
          <cell r="BM160" t="e">
            <v>#DIV/0!</v>
          </cell>
          <cell r="BN160" t="e">
            <v>#DIV/0!</v>
          </cell>
          <cell r="BO160" t="e">
            <v>#DIV/0!</v>
          </cell>
          <cell r="BP160" t="e">
            <v>#DIV/0!</v>
          </cell>
          <cell r="BQ160" t="e">
            <v>#DIV/0!</v>
          </cell>
          <cell r="BR160" t="e">
            <v>#DIV/0!</v>
          </cell>
          <cell r="BS160" t="e">
            <v>#DIV/0!</v>
          </cell>
          <cell r="BT160" t="e">
            <v>#DIV/0!</v>
          </cell>
          <cell r="BU160" t="e">
            <v>#DIV/0!</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e">
            <v>#DIV/0!</v>
          </cell>
          <cell r="CH160" t="e">
            <v>#DIV/0!</v>
          </cell>
          <cell r="CI160" t="e">
            <v>#DIV/0!</v>
          </cell>
          <cell r="CJ160" t="e">
            <v>#DIV/0!</v>
          </cell>
          <cell r="CK160" t="e">
            <v>#DIV/0!</v>
          </cell>
          <cell r="CL160" t="e">
            <v>#DIV/0!</v>
          </cell>
          <cell r="CM160" t="e">
            <v>#DIV/0!</v>
          </cell>
          <cell r="CN160" t="e">
            <v>#DIV/0!</v>
          </cell>
          <cell r="CO160" t="e">
            <v>#DIV/0!</v>
          </cell>
          <cell r="CP160" t="e">
            <v>#DIV/0!</v>
          </cell>
          <cell r="CQ160" t="e">
            <v>#DIV/0!</v>
          </cell>
          <cell r="CR160" t="e">
            <v>#DIV/0!</v>
          </cell>
          <cell r="CS160" t="e">
            <v>#DIV/0!</v>
          </cell>
          <cell r="CT160" t="e">
            <v>#DIV/0!</v>
          </cell>
          <cell r="CU160" t="e">
            <v>#DIV/0!</v>
          </cell>
          <cell r="CV160" t="e">
            <v>#DIV/0!</v>
          </cell>
          <cell r="CW160" t="e">
            <v>#DIV/0!</v>
          </cell>
          <cell r="CX160" t="e">
            <v>#DIV/0!</v>
          </cell>
          <cell r="CY160" t="e">
            <v>#DIV/0!</v>
          </cell>
          <cell r="CZ160" t="e">
            <v>#DIV/0!</v>
          </cell>
          <cell r="DA160" t="e">
            <v>#DIV/0!</v>
          </cell>
          <cell r="DB160" t="e">
            <v>#DIV/0!</v>
          </cell>
          <cell r="DC160" t="e">
            <v>#DIV/0!</v>
          </cell>
          <cell r="DD160" t="e">
            <v>#DIV/0!</v>
          </cell>
          <cell r="DE160" t="e">
            <v>#DIV/0!</v>
          </cell>
          <cell r="DF160" t="e">
            <v>#DIV/0!</v>
          </cell>
          <cell r="DG160" t="e">
            <v>#DIV/0!</v>
          </cell>
          <cell r="DH160" t="e">
            <v>#DIV/0!</v>
          </cell>
          <cell r="DI160" t="e">
            <v>#DIV/0!</v>
          </cell>
          <cell r="DJ160" t="e">
            <v>#DIV/0!</v>
          </cell>
          <cell r="DK160" t="e">
            <v>#DIV/0!</v>
          </cell>
          <cell r="DL160" t="e">
            <v>#DIV/0!</v>
          </cell>
          <cell r="DM160" t="e">
            <v>#DIV/0!</v>
          </cell>
          <cell r="DN160" t="e">
            <v>#DIV/0!</v>
          </cell>
          <cell r="DO160" t="e">
            <v>#DIV/0!</v>
          </cell>
          <cell r="DP160" t="e">
            <v>#DIV/0!</v>
          </cell>
          <cell r="DQ160" t="e">
            <v>#DIV/0!</v>
          </cell>
          <cell r="DR160" t="e">
            <v>#DIV/0!</v>
          </cell>
          <cell r="DS160" t="e">
            <v>#DIV/0!</v>
          </cell>
          <cell r="DT160" t="e">
            <v>#DIV/0!</v>
          </cell>
          <cell r="DU160" t="e">
            <v>#DIV/0!</v>
          </cell>
          <cell r="DV160" t="e">
            <v>#DIV/0!</v>
          </cell>
          <cell r="DW160" t="e">
            <v>#DIV/0!</v>
          </cell>
          <cell r="DX160" t="e">
            <v>#DIV/0!</v>
          </cell>
          <cell r="DY160" t="e">
            <v>#DIV/0!</v>
          </cell>
          <cell r="DZ160" t="e">
            <v>#DIV/0!</v>
          </cell>
          <cell r="EA160" t="e">
            <v>#DIV/0!</v>
          </cell>
          <cell r="EB160" t="e">
            <v>#DIV/0!</v>
          </cell>
          <cell r="EC160" t="e">
            <v>#DIV/0!</v>
          </cell>
          <cell r="ED160" t="e">
            <v>#DIV/0!</v>
          </cell>
          <cell r="EE160" t="e">
            <v>#DIV/0!</v>
          </cell>
          <cell r="EF160" t="e">
            <v>#DIV/0!</v>
          </cell>
          <cell r="EG160" t="e">
            <v>#DIV/0!</v>
          </cell>
          <cell r="EH160" t="e">
            <v>#DIV/0!</v>
          </cell>
          <cell r="EI160" t="e">
            <v>#DIV/0!</v>
          </cell>
          <cell r="EJ160" t="e">
            <v>#DIV/0!</v>
          </cell>
          <cell r="EK160" t="e">
            <v>#DIV/0!</v>
          </cell>
          <cell r="EL160" t="e">
            <v>#DIV/0!</v>
          </cell>
          <cell r="EM160" t="e">
            <v>#DIV/0!</v>
          </cell>
          <cell r="EN160" t="e">
            <v>#DIV/0!</v>
          </cell>
          <cell r="EO160" t="e">
            <v>#DIV/0!</v>
          </cell>
          <cell r="EP160" t="e">
            <v>#DIV/0!</v>
          </cell>
          <cell r="EQ160" t="e">
            <v>#DIV/0!</v>
          </cell>
          <cell r="ER160" t="e">
            <v>#DIV/0!</v>
          </cell>
          <cell r="ES160" t="e">
            <v>#DIV/0!</v>
          </cell>
          <cell r="ET160" t="e">
            <v>#DIV/0!</v>
          </cell>
          <cell r="EU160" t="e">
            <v>#DIV/0!</v>
          </cell>
          <cell r="EV160" t="e">
            <v>#DIV/0!</v>
          </cell>
          <cell r="EW160" t="e">
            <v>#DIV/0!</v>
          </cell>
          <cell r="EX160" t="e">
            <v>#DIV/0!</v>
          </cell>
          <cell r="EY160" t="e">
            <v>#DIV/0!</v>
          </cell>
          <cell r="EZ160" t="e">
            <v>#DIV/0!</v>
          </cell>
          <cell r="FA160" t="e">
            <v>#DIV/0!</v>
          </cell>
          <cell r="FB160" t="e">
            <v>#DIV/0!</v>
          </cell>
          <cell r="FC160" t="e">
            <v>#DIV/0!</v>
          </cell>
          <cell r="FD160" t="e">
            <v>#DIV/0!</v>
          </cell>
          <cell r="FE160" t="e">
            <v>#DIV/0!</v>
          </cell>
          <cell r="FF160" t="e">
            <v>#DIV/0!</v>
          </cell>
          <cell r="FG160" t="e">
            <v>#DIV/0!</v>
          </cell>
          <cell r="FH160" t="e">
            <v>#DIV/0!</v>
          </cell>
          <cell r="FI160" t="e">
            <v>#DIV/0!</v>
          </cell>
          <cell r="FJ160" t="e">
            <v>#DIV/0!</v>
          </cell>
          <cell r="FK160" t="e">
            <v>#DIV/0!</v>
          </cell>
          <cell r="FL160" t="e">
            <v>#DIV/0!</v>
          </cell>
          <cell r="FM160" t="e">
            <v>#DIV/0!</v>
          </cell>
          <cell r="FN160" t="e">
            <v>#DIV/0!</v>
          </cell>
          <cell r="FO160" t="e">
            <v>#DIV/0!</v>
          </cell>
          <cell r="FP160" t="e">
            <v>#DIV/0!</v>
          </cell>
          <cell r="FQ160" t="e">
            <v>#DIV/0!</v>
          </cell>
          <cell r="FR160" t="e">
            <v>#DIV/0!</v>
          </cell>
          <cell r="FS160" t="e">
            <v>#DIV/0!</v>
          </cell>
          <cell r="FT160" t="e">
            <v>#DIV/0!</v>
          </cell>
          <cell r="FU160" t="e">
            <v>#DIV/0!</v>
          </cell>
          <cell r="FV160" t="e">
            <v>#DIV/0!</v>
          </cell>
          <cell r="FW160" t="e">
            <v>#DIV/0!</v>
          </cell>
          <cell r="FX160" t="e">
            <v>#DIV/0!</v>
          </cell>
          <cell r="FY160" t="e">
            <v>#DIV/0!</v>
          </cell>
          <cell r="FZ160" t="e">
            <v>#DIV/0!</v>
          </cell>
          <cell r="GA160" t="e">
            <v>#DIV/0!</v>
          </cell>
          <cell r="GB160" t="e">
            <v>#DIV/0!</v>
          </cell>
          <cell r="GC160" t="e">
            <v>#DIV/0!</v>
          </cell>
          <cell r="GD160" t="e">
            <v>#DIV/0!</v>
          </cell>
          <cell r="GE160" t="e">
            <v>#DIV/0!</v>
          </cell>
          <cell r="GF160" t="e">
            <v>#DIV/0!</v>
          </cell>
          <cell r="GG160" t="e">
            <v>#DIV/0!</v>
          </cell>
          <cell r="GH160" t="e">
            <v>#DIV/0!</v>
          </cell>
          <cell r="GI160" t="e">
            <v>#DIV/0!</v>
          </cell>
          <cell r="GJ160" t="e">
            <v>#DIV/0!</v>
          </cell>
          <cell r="GK160" t="e">
            <v>#DIV/0!</v>
          </cell>
          <cell r="GL160" t="e">
            <v>#DIV/0!</v>
          </cell>
          <cell r="GM160" t="e">
            <v>#DIV/0!</v>
          </cell>
          <cell r="GN160" t="e">
            <v>#DIV/0!</v>
          </cell>
          <cell r="GO160" t="e">
            <v>#DIV/0!</v>
          </cell>
          <cell r="GP160" t="e">
            <v>#DIV/0!</v>
          </cell>
          <cell r="GR160" t="e">
            <v>#DIV/0!</v>
          </cell>
          <cell r="GS160" t="e">
            <v>#DIV/0!</v>
          </cell>
          <cell r="GT160" t="e">
            <v>#DIV/0!</v>
          </cell>
          <cell r="GU160" t="e">
            <v>#DIV/0!</v>
          </cell>
          <cell r="GV160" t="e">
            <v>#DIV/0!</v>
          </cell>
          <cell r="GW160" t="e">
            <v>#DIV/0!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v>0</v>
          </cell>
          <cell r="GL168">
            <v>0</v>
          </cell>
          <cell r="GM168">
            <v>0</v>
          </cell>
          <cell r="GN168">
            <v>0</v>
          </cell>
          <cell r="GO168">
            <v>0</v>
          </cell>
          <cell r="GP168">
            <v>0</v>
          </cell>
          <cell r="GR168">
            <v>0</v>
          </cell>
          <cell r="GS168">
            <v>0</v>
          </cell>
          <cell r="GT168">
            <v>0</v>
          </cell>
          <cell r="GU168">
            <v>0</v>
          </cell>
          <cell r="GV168">
            <v>0</v>
          </cell>
          <cell r="GW168">
            <v>0</v>
          </cell>
        </row>
        <row r="169">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v>0</v>
          </cell>
          <cell r="GL169">
            <v>0</v>
          </cell>
          <cell r="GM169">
            <v>0</v>
          </cell>
          <cell r="GN169">
            <v>0</v>
          </cell>
          <cell r="GO169">
            <v>0</v>
          </cell>
          <cell r="GP169">
            <v>0</v>
          </cell>
          <cell r="GR169">
            <v>0</v>
          </cell>
          <cell r="GS169">
            <v>0</v>
          </cell>
          <cell r="GT169">
            <v>0</v>
          </cell>
          <cell r="GU169">
            <v>0</v>
          </cell>
          <cell r="GV169">
            <v>0</v>
          </cell>
          <cell r="GW169">
            <v>0</v>
          </cell>
        </row>
        <row r="170">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
          </cell>
          <cell r="ET170" t="str">
            <v/>
          </cell>
          <cell r="EU170" t="str">
            <v/>
          </cell>
          <cell r="EV170" t="str">
            <v/>
          </cell>
          <cell r="EW170" t="str">
            <v/>
          </cell>
          <cell r="EX170" t="str">
            <v/>
          </cell>
          <cell r="EY170" t="str">
            <v/>
          </cell>
          <cell r="EZ170" t="str">
            <v/>
          </cell>
          <cell r="FA170" t="str">
            <v/>
          </cell>
          <cell r="FB170" t="str">
            <v/>
          </cell>
          <cell r="FC170" t="str">
            <v/>
          </cell>
          <cell r="FD170" t="str">
            <v/>
          </cell>
          <cell r="FE170" t="str">
            <v/>
          </cell>
          <cell r="FF170" t="str">
            <v/>
          </cell>
          <cell r="FG170" t="str">
            <v/>
          </cell>
          <cell r="FH170" t="str">
            <v/>
          </cell>
          <cell r="FI170" t="str">
            <v/>
          </cell>
          <cell r="FJ170" t="str">
            <v/>
          </cell>
          <cell r="FK170" t="str">
            <v/>
          </cell>
          <cell r="FL170" t="str">
            <v/>
          </cell>
          <cell r="FM170" t="str">
            <v/>
          </cell>
          <cell r="FN170" t="str">
            <v/>
          </cell>
          <cell r="FO170" t="str">
            <v/>
          </cell>
          <cell r="FP170" t="str">
            <v/>
          </cell>
          <cell r="FQ170" t="str">
            <v/>
          </cell>
          <cell r="FR170" t="str">
            <v/>
          </cell>
          <cell r="FS170" t="str">
            <v/>
          </cell>
          <cell r="FT170" t="str">
            <v/>
          </cell>
          <cell r="FU170" t="str">
            <v/>
          </cell>
          <cell r="FV170" t="str">
            <v/>
          </cell>
          <cell r="FW170" t="str">
            <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v>0</v>
          </cell>
          <cell r="GL170">
            <v>0</v>
          </cell>
          <cell r="GM170">
            <v>0</v>
          </cell>
          <cell r="GN170">
            <v>0</v>
          </cell>
          <cell r="GO170">
            <v>0</v>
          </cell>
          <cell r="GP170">
            <v>0</v>
          </cell>
        </row>
        <row r="171">
          <cell r="I171" t="e">
            <v>#VALUE!</v>
          </cell>
          <cell r="J171" t="e">
            <v>#VALUE!</v>
          </cell>
          <cell r="K171" t="e">
            <v>#VALUE!</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v>0</v>
          </cell>
          <cell r="GL171">
            <v>0</v>
          </cell>
          <cell r="GM171">
            <v>0</v>
          </cell>
          <cell r="GN171">
            <v>0</v>
          </cell>
          <cell r="GO171">
            <v>0</v>
          </cell>
          <cell r="GP171">
            <v>0</v>
          </cell>
        </row>
        <row r="172">
          <cell r="GK172">
            <v>0</v>
          </cell>
          <cell r="GL172">
            <v>0</v>
          </cell>
          <cell r="GM172">
            <v>0</v>
          </cell>
          <cell r="GN172">
            <v>0</v>
          </cell>
          <cell r="GO172">
            <v>0</v>
          </cell>
          <cell r="GP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R173">
            <v>0</v>
          </cell>
          <cell r="GS173">
            <v>0</v>
          </cell>
          <cell r="GT173">
            <v>0</v>
          </cell>
          <cell r="GU173">
            <v>0</v>
          </cell>
          <cell r="GV173">
            <v>0</v>
          </cell>
          <cell r="GW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R174" t="e">
            <v>#DIV/0!</v>
          </cell>
          <cell r="GS174" t="e">
            <v>#DIV/0!</v>
          </cell>
          <cell r="GT174" t="e">
            <v>#DIV/0!</v>
          </cell>
          <cell r="GU174" t="e">
            <v>#DIV/0!</v>
          </cell>
          <cell r="GV174" t="e">
            <v>#REF!</v>
          </cell>
          <cell r="GW174" t="e">
            <v>#DIV/0!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R178">
            <v>0</v>
          </cell>
          <cell r="GS178">
            <v>0</v>
          </cell>
          <cell r="GT178">
            <v>0</v>
          </cell>
          <cell r="GU178">
            <v>0</v>
          </cell>
          <cell r="GV178">
            <v>0</v>
          </cell>
          <cell r="GW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R179">
            <v>0</v>
          </cell>
          <cell r="GS179">
            <v>0</v>
          </cell>
          <cell r="GT179">
            <v>0</v>
          </cell>
          <cell r="GU179">
            <v>0</v>
          </cell>
          <cell r="GV179">
            <v>0</v>
          </cell>
          <cell r="GW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row>
        <row r="181">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v>0</v>
          </cell>
          <cell r="GL181">
            <v>0</v>
          </cell>
          <cell r="GM181">
            <v>0</v>
          </cell>
          <cell r="GN181">
            <v>0</v>
          </cell>
          <cell r="GO181">
            <v>0</v>
          </cell>
          <cell r="GP181">
            <v>0</v>
          </cell>
        </row>
        <row r="182">
          <cell r="GK182">
            <v>0</v>
          </cell>
          <cell r="GL182">
            <v>0</v>
          </cell>
          <cell r="GM182">
            <v>0</v>
          </cell>
          <cell r="GN182">
            <v>0</v>
          </cell>
          <cell r="GO182">
            <v>0</v>
          </cell>
          <cell r="GP182">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R188">
            <v>0</v>
          </cell>
          <cell r="GS188">
            <v>0</v>
          </cell>
          <cell r="GT188">
            <v>0</v>
          </cell>
          <cell r="GU188">
            <v>0</v>
          </cell>
          <cell r="GV188">
            <v>0</v>
          </cell>
          <cell r="GW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R189">
            <v>0</v>
          </cell>
          <cell r="GS189">
            <v>0</v>
          </cell>
          <cell r="GT189">
            <v>0</v>
          </cell>
          <cell r="GU189">
            <v>0</v>
          </cell>
          <cell r="GV189">
            <v>0</v>
          </cell>
          <cell r="GW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v>0</v>
          </cell>
          <cell r="GL191">
            <v>0</v>
          </cell>
          <cell r="GM191">
            <v>0</v>
          </cell>
          <cell r="GN191">
            <v>0</v>
          </cell>
          <cell r="GO191">
            <v>0</v>
          </cell>
          <cell r="GP191">
            <v>0</v>
          </cell>
        </row>
        <row r="192">
          <cell r="GK192">
            <v>0</v>
          </cell>
          <cell r="GL192">
            <v>0</v>
          </cell>
          <cell r="GM192">
            <v>0</v>
          </cell>
          <cell r="GN192">
            <v>0</v>
          </cell>
          <cell r="GO192">
            <v>0</v>
          </cell>
          <cell r="GP192">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R198">
            <v>0</v>
          </cell>
          <cell r="GS198">
            <v>0</v>
          </cell>
          <cell r="GT198">
            <v>0</v>
          </cell>
          <cell r="GU198">
            <v>0</v>
          </cell>
          <cell r="GV198">
            <v>0</v>
          </cell>
          <cell r="GW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R199">
            <v>0</v>
          </cell>
          <cell r="GS199">
            <v>0</v>
          </cell>
          <cell r="GT199">
            <v>0</v>
          </cell>
          <cell r="GU199">
            <v>0</v>
          </cell>
          <cell r="GV199">
            <v>0</v>
          </cell>
          <cell r="GW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row>
        <row r="201">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
          </cell>
          <cell r="FV201" t="str">
            <v/>
          </cell>
          <cell r="FW201" t="str">
            <v/>
          </cell>
          <cell r="FX201" t="str">
            <v/>
          </cell>
          <cell r="FY201" t="str">
            <v/>
          </cell>
          <cell r="FZ201" t="str">
            <v/>
          </cell>
          <cell r="GA201" t="str">
            <v/>
          </cell>
          <cell r="GB201" t="str">
            <v/>
          </cell>
          <cell r="GC201" t="str">
            <v/>
          </cell>
          <cell r="GD201" t="str">
            <v/>
          </cell>
          <cell r="GE201" t="str">
            <v/>
          </cell>
          <cell r="GF201" t="str">
            <v/>
          </cell>
          <cell r="GG201" t="str">
            <v/>
          </cell>
          <cell r="GH201" t="str">
            <v/>
          </cell>
          <cell r="GI201" t="str">
            <v/>
          </cell>
          <cell r="GJ201" t="str">
            <v/>
          </cell>
          <cell r="GK201">
            <v>0</v>
          </cell>
          <cell r="GL201">
            <v>0</v>
          </cell>
          <cell r="GM201">
            <v>0</v>
          </cell>
          <cell r="GN201">
            <v>0</v>
          </cell>
          <cell r="GO201">
            <v>0</v>
          </cell>
          <cell r="GP201">
            <v>0</v>
          </cell>
        </row>
        <row r="202">
          <cell r="GK202">
            <v>0</v>
          </cell>
          <cell r="GL202">
            <v>0</v>
          </cell>
          <cell r="GM202">
            <v>0</v>
          </cell>
          <cell r="GN202">
            <v>0</v>
          </cell>
          <cell r="GO202">
            <v>0</v>
          </cell>
          <cell r="GP202">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R208">
            <v>0</v>
          </cell>
          <cell r="GS208">
            <v>0</v>
          </cell>
          <cell r="GT208">
            <v>0</v>
          </cell>
          <cell r="GU208">
            <v>0</v>
          </cell>
          <cell r="GV208">
            <v>0</v>
          </cell>
          <cell r="GW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R209">
            <v>0</v>
          </cell>
          <cell r="GS209">
            <v>0</v>
          </cell>
          <cell r="GT209">
            <v>0</v>
          </cell>
          <cell r="GU209">
            <v>0</v>
          </cell>
          <cell r="GV209">
            <v>0</v>
          </cell>
          <cell r="GW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v>0</v>
          </cell>
          <cell r="GL211">
            <v>0</v>
          </cell>
          <cell r="GM211">
            <v>0</v>
          </cell>
          <cell r="GN211">
            <v>0</v>
          </cell>
          <cell r="GO211">
            <v>0</v>
          </cell>
          <cell r="GP211">
            <v>0</v>
          </cell>
        </row>
        <row r="212">
          <cell r="GK212">
            <v>0</v>
          </cell>
          <cell r="GL212">
            <v>0</v>
          </cell>
          <cell r="GM212">
            <v>0</v>
          </cell>
          <cell r="GN212">
            <v>0</v>
          </cell>
          <cell r="GO212">
            <v>0</v>
          </cell>
          <cell r="GP212">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R219">
            <v>0</v>
          </cell>
          <cell r="GS219">
            <v>0</v>
          </cell>
          <cell r="GT219">
            <v>0</v>
          </cell>
          <cell r="GU219">
            <v>0</v>
          </cell>
          <cell r="GV219">
            <v>0</v>
          </cell>
          <cell r="GW219">
            <v>0</v>
          </cell>
        </row>
        <row r="220">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v>0</v>
          </cell>
          <cell r="GL220">
            <v>0</v>
          </cell>
          <cell r="GM220">
            <v>0</v>
          </cell>
          <cell r="GN220">
            <v>0</v>
          </cell>
          <cell r="GO220">
            <v>0</v>
          </cell>
          <cell r="GP220">
            <v>0</v>
          </cell>
          <cell r="GR220">
            <v>0</v>
          </cell>
          <cell r="GS220">
            <v>0</v>
          </cell>
          <cell r="GT220">
            <v>0</v>
          </cell>
          <cell r="GU220">
            <v>0</v>
          </cell>
          <cell r="GV220">
            <v>0</v>
          </cell>
          <cell r="GW220">
            <v>0</v>
          </cell>
        </row>
        <row r="221">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str">
            <v/>
          </cell>
          <cell r="EX221" t="str">
            <v/>
          </cell>
          <cell r="EY221" t="str">
            <v/>
          </cell>
          <cell r="EZ221" t="str">
            <v/>
          </cell>
          <cell r="FA221" t="str">
            <v/>
          </cell>
          <cell r="FB221" t="str">
            <v/>
          </cell>
          <cell r="FC221" t="str">
            <v/>
          </cell>
          <cell r="FD221" t="str">
            <v/>
          </cell>
          <cell r="FE221" t="str">
            <v/>
          </cell>
          <cell r="FF221" t="str">
            <v/>
          </cell>
          <cell r="FG221" t="str">
            <v/>
          </cell>
          <cell r="FH221" t="str">
            <v/>
          </cell>
          <cell r="FI221" t="str">
            <v/>
          </cell>
          <cell r="FJ221" t="str">
            <v/>
          </cell>
          <cell r="FK221" t="str">
            <v/>
          </cell>
          <cell r="FL221" t="str">
            <v/>
          </cell>
          <cell r="FM221" t="str">
            <v/>
          </cell>
          <cell r="FN221" t="str">
            <v/>
          </cell>
          <cell r="FO221" t="str">
            <v/>
          </cell>
          <cell r="FP221" t="str">
            <v/>
          </cell>
          <cell r="FQ221" t="str">
            <v/>
          </cell>
          <cell r="FR221" t="str">
            <v/>
          </cell>
          <cell r="FS221" t="str">
            <v/>
          </cell>
          <cell r="FT221" t="str">
            <v/>
          </cell>
          <cell r="FU221" t="str">
            <v/>
          </cell>
          <cell r="FV221" t="str">
            <v/>
          </cell>
          <cell r="FW221" t="str">
            <v/>
          </cell>
          <cell r="FX221" t="str">
            <v/>
          </cell>
          <cell r="FY221" t="str">
            <v/>
          </cell>
          <cell r="FZ221" t="str">
            <v/>
          </cell>
          <cell r="GA221" t="str">
            <v/>
          </cell>
          <cell r="GB221" t="str">
            <v/>
          </cell>
          <cell r="GC221" t="str">
            <v/>
          </cell>
          <cell r="GD221" t="str">
            <v/>
          </cell>
          <cell r="GE221" t="str">
            <v/>
          </cell>
          <cell r="GF221" t="str">
            <v/>
          </cell>
          <cell r="GG221" t="str">
            <v/>
          </cell>
          <cell r="GH221" t="str">
            <v/>
          </cell>
          <cell r="GI221" t="str">
            <v/>
          </cell>
          <cell r="GJ221" t="str">
            <v/>
          </cell>
          <cell r="GK221">
            <v>0</v>
          </cell>
          <cell r="GL221">
            <v>0</v>
          </cell>
          <cell r="GM221">
            <v>0</v>
          </cell>
          <cell r="GN221">
            <v>0</v>
          </cell>
          <cell r="GO221">
            <v>0</v>
          </cell>
          <cell r="GP221">
            <v>0</v>
          </cell>
          <cell r="GR221">
            <v>0</v>
          </cell>
          <cell r="GS221">
            <v>0</v>
          </cell>
          <cell r="GT221">
            <v>0</v>
          </cell>
          <cell r="GU221">
            <v>0</v>
          </cell>
          <cell r="GV221">
            <v>0</v>
          </cell>
          <cell r="GW221">
            <v>0</v>
          </cell>
        </row>
        <row r="222">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v>0</v>
          </cell>
          <cell r="GL222">
            <v>0</v>
          </cell>
          <cell r="GM222">
            <v>0</v>
          </cell>
          <cell r="GN222">
            <v>0</v>
          </cell>
          <cell r="GO222">
            <v>0</v>
          </cell>
          <cell r="GP222">
            <v>0</v>
          </cell>
          <cell r="GR222">
            <v>0</v>
          </cell>
          <cell r="GS222">
            <v>0</v>
          </cell>
          <cell r="GT222">
            <v>0</v>
          </cell>
          <cell r="GU222">
            <v>0</v>
          </cell>
          <cell r="GV222">
            <v>0</v>
          </cell>
          <cell r="GW222">
            <v>0</v>
          </cell>
        </row>
        <row r="223">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v>0</v>
          </cell>
          <cell r="GL223">
            <v>0</v>
          </cell>
          <cell r="GM223">
            <v>0</v>
          </cell>
          <cell r="GN223">
            <v>0</v>
          </cell>
          <cell r="GO223">
            <v>0</v>
          </cell>
          <cell r="GP223">
            <v>0</v>
          </cell>
          <cell r="GR223">
            <v>0</v>
          </cell>
          <cell r="GS223">
            <v>0</v>
          </cell>
          <cell r="GT223">
            <v>0</v>
          </cell>
          <cell r="GU223">
            <v>0</v>
          </cell>
          <cell r="GV223">
            <v>0</v>
          </cell>
          <cell r="GW223">
            <v>0</v>
          </cell>
        </row>
        <row r="224">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str">
            <v/>
          </cell>
          <cell r="EX224" t="str">
            <v/>
          </cell>
          <cell r="EY224" t="str">
            <v/>
          </cell>
          <cell r="EZ224" t="str">
            <v/>
          </cell>
          <cell r="FA224" t="str">
            <v/>
          </cell>
          <cell r="FB224" t="str">
            <v/>
          </cell>
          <cell r="FC224" t="str">
            <v/>
          </cell>
          <cell r="FD224" t="str">
            <v/>
          </cell>
          <cell r="FE224" t="str">
            <v/>
          </cell>
          <cell r="FF224" t="str">
            <v/>
          </cell>
          <cell r="FG224" t="str">
            <v/>
          </cell>
          <cell r="FH224" t="str">
            <v/>
          </cell>
          <cell r="FI224" t="str">
            <v/>
          </cell>
          <cell r="FJ224" t="str">
            <v/>
          </cell>
          <cell r="FK224" t="str">
            <v/>
          </cell>
          <cell r="FL224" t="str">
            <v/>
          </cell>
          <cell r="FM224" t="str">
            <v/>
          </cell>
          <cell r="FN224" t="str">
            <v/>
          </cell>
          <cell r="FO224" t="str">
            <v/>
          </cell>
          <cell r="FP224" t="str">
            <v/>
          </cell>
          <cell r="FQ224" t="str">
            <v/>
          </cell>
          <cell r="FR224" t="str">
            <v/>
          </cell>
          <cell r="FS224" t="str">
            <v/>
          </cell>
          <cell r="FT224" t="str">
            <v/>
          </cell>
          <cell r="FU224" t="str">
            <v/>
          </cell>
          <cell r="FV224" t="str">
            <v/>
          </cell>
          <cell r="FW224" t="str">
            <v/>
          </cell>
          <cell r="FX224" t="str">
            <v/>
          </cell>
          <cell r="FY224" t="str">
            <v/>
          </cell>
          <cell r="FZ224" t="str">
            <v/>
          </cell>
          <cell r="GA224" t="str">
            <v/>
          </cell>
          <cell r="GB224" t="str">
            <v/>
          </cell>
          <cell r="GC224" t="str">
            <v/>
          </cell>
          <cell r="GD224" t="str">
            <v/>
          </cell>
          <cell r="GE224" t="str">
            <v/>
          </cell>
          <cell r="GF224" t="str">
            <v/>
          </cell>
          <cell r="GG224" t="str">
            <v/>
          </cell>
          <cell r="GH224" t="str">
            <v/>
          </cell>
          <cell r="GI224" t="str">
            <v/>
          </cell>
          <cell r="GJ224" t="str">
            <v/>
          </cell>
          <cell r="GK224">
            <v>0</v>
          </cell>
          <cell r="GL224">
            <v>0</v>
          </cell>
          <cell r="GM224">
            <v>0</v>
          </cell>
          <cell r="GN224">
            <v>0</v>
          </cell>
          <cell r="GO224">
            <v>0</v>
          </cell>
          <cell r="GP224">
            <v>0</v>
          </cell>
          <cell r="GR224">
            <v>0</v>
          </cell>
          <cell r="GS224">
            <v>0</v>
          </cell>
          <cell r="GT224">
            <v>0</v>
          </cell>
          <cell r="GU224">
            <v>0</v>
          </cell>
          <cell r="GV224">
            <v>0</v>
          </cell>
          <cell r="GW224">
            <v>0</v>
          </cell>
        </row>
        <row r="225">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v>0</v>
          </cell>
          <cell r="GL225">
            <v>0</v>
          </cell>
          <cell r="GM225">
            <v>0</v>
          </cell>
          <cell r="GN225">
            <v>0</v>
          </cell>
          <cell r="GO225">
            <v>0</v>
          </cell>
          <cell r="GP225">
            <v>0</v>
          </cell>
          <cell r="GR225">
            <v>0</v>
          </cell>
          <cell r="GS225">
            <v>0</v>
          </cell>
          <cell r="GT225">
            <v>0</v>
          </cell>
          <cell r="GU225">
            <v>0</v>
          </cell>
          <cell r="GV225">
            <v>0</v>
          </cell>
          <cell r="GW225">
            <v>0</v>
          </cell>
        </row>
        <row r="226">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v>0</v>
          </cell>
          <cell r="GL226">
            <v>0</v>
          </cell>
          <cell r="GM226">
            <v>0</v>
          </cell>
          <cell r="GN226">
            <v>0</v>
          </cell>
          <cell r="GO226">
            <v>0</v>
          </cell>
          <cell r="GP226">
            <v>0</v>
          </cell>
          <cell r="GR226">
            <v>0</v>
          </cell>
          <cell r="GS226">
            <v>0</v>
          </cell>
          <cell r="GT226">
            <v>0</v>
          </cell>
          <cell r="GU226">
            <v>0</v>
          </cell>
          <cell r="GV226">
            <v>0</v>
          </cell>
          <cell r="GW226">
            <v>0</v>
          </cell>
        </row>
        <row r="227">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
          </cell>
          <cell r="ET227" t="str">
            <v/>
          </cell>
          <cell r="EU227" t="str">
            <v/>
          </cell>
          <cell r="EV227" t="str">
            <v/>
          </cell>
          <cell r="EW227" t="str">
            <v/>
          </cell>
          <cell r="EX227" t="str">
            <v/>
          </cell>
          <cell r="EY227" t="str">
            <v/>
          </cell>
          <cell r="EZ227" t="str">
            <v/>
          </cell>
          <cell r="FA227" t="str">
            <v/>
          </cell>
          <cell r="FB227" t="str">
            <v/>
          </cell>
          <cell r="FC227" t="str">
            <v/>
          </cell>
          <cell r="FD227" t="str">
            <v/>
          </cell>
          <cell r="FE227" t="str">
            <v/>
          </cell>
          <cell r="FF227" t="str">
            <v/>
          </cell>
          <cell r="FG227" t="str">
            <v/>
          </cell>
          <cell r="FH227" t="str">
            <v/>
          </cell>
          <cell r="FI227" t="str">
            <v/>
          </cell>
          <cell r="FJ227" t="str">
            <v/>
          </cell>
          <cell r="FK227" t="str">
            <v/>
          </cell>
          <cell r="FL227" t="str">
            <v/>
          </cell>
          <cell r="FM227" t="str">
            <v/>
          </cell>
          <cell r="FN227" t="str">
            <v/>
          </cell>
          <cell r="FO227" t="str">
            <v/>
          </cell>
          <cell r="FP227" t="str">
            <v/>
          </cell>
          <cell r="FQ227" t="str">
            <v/>
          </cell>
          <cell r="FR227" t="str">
            <v/>
          </cell>
          <cell r="FS227" t="str">
            <v/>
          </cell>
          <cell r="FT227" t="str">
            <v/>
          </cell>
          <cell r="FU227" t="str">
            <v/>
          </cell>
          <cell r="FV227" t="str">
            <v/>
          </cell>
          <cell r="FW227" t="str">
            <v/>
          </cell>
          <cell r="FX227" t="str">
            <v/>
          </cell>
          <cell r="FY227" t="str">
            <v/>
          </cell>
          <cell r="FZ227" t="str">
            <v/>
          </cell>
          <cell r="GA227" t="str">
            <v/>
          </cell>
          <cell r="GB227" t="str">
            <v/>
          </cell>
          <cell r="GC227" t="str">
            <v/>
          </cell>
          <cell r="GD227" t="str">
            <v/>
          </cell>
          <cell r="GE227" t="str">
            <v/>
          </cell>
          <cell r="GF227" t="str">
            <v/>
          </cell>
          <cell r="GG227" t="str">
            <v/>
          </cell>
          <cell r="GH227" t="str">
            <v/>
          </cell>
          <cell r="GI227" t="str">
            <v/>
          </cell>
          <cell r="GJ227" t="str">
            <v/>
          </cell>
          <cell r="GK227">
            <v>0</v>
          </cell>
          <cell r="GL227">
            <v>0</v>
          </cell>
          <cell r="GM227">
            <v>0</v>
          </cell>
          <cell r="GN227">
            <v>0</v>
          </cell>
          <cell r="GO227">
            <v>0</v>
          </cell>
          <cell r="GP227">
            <v>0</v>
          </cell>
          <cell r="GR227">
            <v>0</v>
          </cell>
          <cell r="GS227">
            <v>0</v>
          </cell>
          <cell r="GT227">
            <v>0</v>
          </cell>
          <cell r="GU227">
            <v>0</v>
          </cell>
          <cell r="GV227">
            <v>0</v>
          </cell>
          <cell r="GW227">
            <v>0</v>
          </cell>
        </row>
        <row r="228">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v>0</v>
          </cell>
          <cell r="GL228">
            <v>0</v>
          </cell>
          <cell r="GM228">
            <v>0</v>
          </cell>
          <cell r="GN228">
            <v>0</v>
          </cell>
          <cell r="GO228">
            <v>0</v>
          </cell>
          <cell r="GP228">
            <v>0</v>
          </cell>
          <cell r="GR228">
            <v>0</v>
          </cell>
          <cell r="GS228">
            <v>0</v>
          </cell>
          <cell r="GT228">
            <v>0</v>
          </cell>
          <cell r="GU228">
            <v>0</v>
          </cell>
          <cell r="GV228">
            <v>0</v>
          </cell>
          <cell r="GW228">
            <v>0</v>
          </cell>
        </row>
        <row r="229">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v>0</v>
          </cell>
          <cell r="GL229">
            <v>0</v>
          </cell>
          <cell r="GM229">
            <v>0</v>
          </cell>
          <cell r="GN229">
            <v>0</v>
          </cell>
          <cell r="GO229">
            <v>0</v>
          </cell>
          <cell r="GP229">
            <v>0</v>
          </cell>
          <cell r="GR229">
            <v>0</v>
          </cell>
          <cell r="GS229">
            <v>0</v>
          </cell>
          <cell r="GT229">
            <v>0</v>
          </cell>
          <cell r="GU229">
            <v>0</v>
          </cell>
          <cell r="GV229">
            <v>0</v>
          </cell>
          <cell r="GW229">
            <v>0</v>
          </cell>
        </row>
        <row r="230">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str">
            <v/>
          </cell>
          <cell r="EX230" t="str">
            <v/>
          </cell>
          <cell r="EY230" t="str">
            <v/>
          </cell>
          <cell r="EZ230" t="str">
            <v/>
          </cell>
          <cell r="FA230" t="str">
            <v/>
          </cell>
          <cell r="FB230" t="str">
            <v/>
          </cell>
          <cell r="FC230" t="str">
            <v/>
          </cell>
          <cell r="FD230" t="str">
            <v/>
          </cell>
          <cell r="FE230" t="str">
            <v/>
          </cell>
          <cell r="FF230" t="str">
            <v/>
          </cell>
          <cell r="FG230" t="str">
            <v/>
          </cell>
          <cell r="FH230" t="str">
            <v/>
          </cell>
          <cell r="FI230" t="str">
            <v/>
          </cell>
          <cell r="FJ230" t="str">
            <v/>
          </cell>
          <cell r="FK230" t="str">
            <v/>
          </cell>
          <cell r="FL230" t="str">
            <v/>
          </cell>
          <cell r="FM230" t="str">
            <v/>
          </cell>
          <cell r="FN230" t="str">
            <v/>
          </cell>
          <cell r="FO230" t="str">
            <v/>
          </cell>
          <cell r="FP230" t="str">
            <v/>
          </cell>
          <cell r="FQ230" t="str">
            <v/>
          </cell>
          <cell r="FR230" t="str">
            <v/>
          </cell>
          <cell r="FS230" t="str">
            <v/>
          </cell>
          <cell r="FT230" t="str">
            <v/>
          </cell>
          <cell r="FU230" t="str">
            <v/>
          </cell>
          <cell r="FV230" t="str">
            <v/>
          </cell>
          <cell r="FW230" t="str">
            <v/>
          </cell>
          <cell r="FX230" t="str">
            <v/>
          </cell>
          <cell r="FY230" t="str">
            <v/>
          </cell>
          <cell r="FZ230" t="str">
            <v/>
          </cell>
          <cell r="GA230" t="str">
            <v/>
          </cell>
          <cell r="GB230" t="str">
            <v/>
          </cell>
          <cell r="GC230" t="str">
            <v/>
          </cell>
          <cell r="GD230" t="str">
            <v/>
          </cell>
          <cell r="GE230" t="str">
            <v/>
          </cell>
          <cell r="GF230" t="str">
            <v/>
          </cell>
          <cell r="GG230" t="str">
            <v/>
          </cell>
          <cell r="GH230" t="str">
            <v/>
          </cell>
          <cell r="GI230" t="str">
            <v/>
          </cell>
          <cell r="GJ230" t="str">
            <v/>
          </cell>
          <cell r="GK230">
            <v>0</v>
          </cell>
          <cell r="GL230">
            <v>0</v>
          </cell>
          <cell r="GM230">
            <v>0</v>
          </cell>
          <cell r="GN230">
            <v>0</v>
          </cell>
          <cell r="GO230">
            <v>0</v>
          </cell>
          <cell r="GP230">
            <v>0</v>
          </cell>
          <cell r="GR230">
            <v>0</v>
          </cell>
          <cell r="GS230">
            <v>0</v>
          </cell>
          <cell r="GT230">
            <v>0</v>
          </cell>
          <cell r="GU230">
            <v>0</v>
          </cell>
          <cell r="GV230">
            <v>0</v>
          </cell>
          <cell r="GW230">
            <v>0</v>
          </cell>
        </row>
        <row r="231">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v>0</v>
          </cell>
          <cell r="GL231">
            <v>0</v>
          </cell>
          <cell r="GM231">
            <v>0</v>
          </cell>
          <cell r="GN231">
            <v>0</v>
          </cell>
          <cell r="GO231">
            <v>0</v>
          </cell>
          <cell r="GP231">
            <v>0</v>
          </cell>
          <cell r="GR231">
            <v>0</v>
          </cell>
          <cell r="GS231">
            <v>0</v>
          </cell>
          <cell r="GT231">
            <v>0</v>
          </cell>
          <cell r="GU231">
            <v>0</v>
          </cell>
          <cell r="GV231">
            <v>0</v>
          </cell>
          <cell r="GW231">
            <v>0</v>
          </cell>
        </row>
        <row r="232">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v>0</v>
          </cell>
          <cell r="GL232">
            <v>0</v>
          </cell>
          <cell r="GM232">
            <v>0</v>
          </cell>
          <cell r="GN232">
            <v>0</v>
          </cell>
          <cell r="GO232">
            <v>0</v>
          </cell>
          <cell r="GP232">
            <v>0</v>
          </cell>
          <cell r="GR232">
            <v>0</v>
          </cell>
          <cell r="GS232">
            <v>0</v>
          </cell>
          <cell r="GT232">
            <v>0</v>
          </cell>
          <cell r="GU232">
            <v>0</v>
          </cell>
          <cell r="GV232">
            <v>0</v>
          </cell>
          <cell r="GW232">
            <v>0</v>
          </cell>
        </row>
        <row r="233">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v>0</v>
          </cell>
          <cell r="GL233">
            <v>0</v>
          </cell>
          <cell r="GM233">
            <v>0</v>
          </cell>
          <cell r="GN233">
            <v>0</v>
          </cell>
          <cell r="GO233">
            <v>0</v>
          </cell>
          <cell r="GP233">
            <v>0</v>
          </cell>
          <cell r="GR233">
            <v>0</v>
          </cell>
          <cell r="GS233">
            <v>0</v>
          </cell>
          <cell r="GT233">
            <v>0</v>
          </cell>
          <cell r="GU233">
            <v>0</v>
          </cell>
          <cell r="GV233">
            <v>0</v>
          </cell>
          <cell r="GW233">
            <v>0</v>
          </cell>
        </row>
        <row r="234">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v>0</v>
          </cell>
          <cell r="GL234">
            <v>0</v>
          </cell>
          <cell r="GM234">
            <v>0</v>
          </cell>
          <cell r="GN234">
            <v>0</v>
          </cell>
          <cell r="GO234">
            <v>0</v>
          </cell>
          <cell r="GP234">
            <v>0</v>
          </cell>
          <cell r="GR234">
            <v>0</v>
          </cell>
          <cell r="GS234">
            <v>0</v>
          </cell>
          <cell r="GT234">
            <v>0</v>
          </cell>
          <cell r="GU234">
            <v>0</v>
          </cell>
          <cell r="GV234">
            <v>0</v>
          </cell>
          <cell r="GW234">
            <v>0</v>
          </cell>
        </row>
        <row r="235">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v>0</v>
          </cell>
          <cell r="GL235">
            <v>0</v>
          </cell>
          <cell r="GM235">
            <v>0</v>
          </cell>
          <cell r="GN235">
            <v>0</v>
          </cell>
          <cell r="GO235">
            <v>0</v>
          </cell>
          <cell r="GP235">
            <v>0</v>
          </cell>
          <cell r="GR235" t="e">
            <v>#DIV/0!</v>
          </cell>
          <cell r="GS235" t="e">
            <v>#DIV/0!</v>
          </cell>
          <cell r="GT235" t="e">
            <v>#DIV/0!</v>
          </cell>
          <cell r="GU235" t="e">
            <v>#DIV/0!</v>
          </cell>
          <cell r="GV235" t="e">
            <v>#DIV/0!</v>
          </cell>
          <cell r="GW235" t="e">
            <v>#DIV/0!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R237">
            <v>0</v>
          </cell>
          <cell r="GS237">
            <v>0</v>
          </cell>
          <cell r="GT237">
            <v>0</v>
          </cell>
          <cell r="GU237">
            <v>0</v>
          </cell>
          <cell r="GV237">
            <v>0</v>
          </cell>
          <cell r="GW237">
            <v>0</v>
          </cell>
        </row>
        <row r="238">
          <cell r="GR238" t="e">
            <v>#DIV/0!</v>
          </cell>
          <cell r="GS238" t="e">
            <v>#DIV/0!</v>
          </cell>
          <cell r="GT238" t="e">
            <v>#DIV/0!</v>
          </cell>
          <cell r="GU238" t="e">
            <v>#DIV/0!</v>
          </cell>
          <cell r="GV238" t="e">
            <v>#DIV/0!</v>
          </cell>
          <cell r="GW238" t="e">
            <v>#DIV/0!</v>
          </cell>
        </row>
        <row r="239">
          <cell r="GK239">
            <v>0</v>
          </cell>
          <cell r="GL239">
            <v>0</v>
          </cell>
          <cell r="GM239">
            <v>0</v>
          </cell>
          <cell r="GN239">
            <v>0</v>
          </cell>
          <cell r="GO239">
            <v>0</v>
          </cell>
          <cell r="GP239">
            <v>0</v>
          </cell>
        </row>
        <row r="240">
          <cell r="GK240">
            <v>0</v>
          </cell>
          <cell r="GL240">
            <v>0</v>
          </cell>
          <cell r="GM240">
            <v>0</v>
          </cell>
          <cell r="GN240">
            <v>0</v>
          </cell>
          <cell r="GO240">
            <v>0</v>
          </cell>
          <cell r="GP240">
            <v>0</v>
          </cell>
          <cell r="GR240">
            <v>0</v>
          </cell>
          <cell r="GS240">
            <v>0</v>
          </cell>
          <cell r="GT240">
            <v>0</v>
          </cell>
          <cell r="GU240">
            <v>0</v>
          </cell>
          <cell r="GV240">
            <v>0</v>
          </cell>
          <cell r="GW240">
            <v>0</v>
          </cell>
        </row>
        <row r="241">
          <cell r="GK241">
            <v>0</v>
          </cell>
          <cell r="GL241">
            <v>0</v>
          </cell>
          <cell r="GM241">
            <v>0</v>
          </cell>
          <cell r="GN241">
            <v>0</v>
          </cell>
          <cell r="GO241">
            <v>0</v>
          </cell>
          <cell r="GP241">
            <v>0</v>
          </cell>
          <cell r="GR241">
            <v>0</v>
          </cell>
          <cell r="GS241">
            <v>0</v>
          </cell>
          <cell r="GT241">
            <v>0</v>
          </cell>
          <cell r="GU241">
            <v>0</v>
          </cell>
          <cell r="GV241">
            <v>0</v>
          </cell>
          <cell r="GW241">
            <v>0</v>
          </cell>
        </row>
        <row r="242">
          <cell r="GK242">
            <v>0</v>
          </cell>
          <cell r="GL242">
            <v>0</v>
          </cell>
          <cell r="GM242">
            <v>0</v>
          </cell>
          <cell r="GN242">
            <v>0</v>
          </cell>
          <cell r="GO242">
            <v>0</v>
          </cell>
          <cell r="GP242">
            <v>0</v>
          </cell>
          <cell r="GR242">
            <v>0</v>
          </cell>
          <cell r="GS242">
            <v>0</v>
          </cell>
          <cell r="GT242">
            <v>0</v>
          </cell>
          <cell r="GU242">
            <v>0</v>
          </cell>
          <cell r="GV242">
            <v>0</v>
          </cell>
          <cell r="GW242">
            <v>0</v>
          </cell>
        </row>
        <row r="243">
          <cell r="GK243">
            <v>0</v>
          </cell>
          <cell r="GL243">
            <v>0</v>
          </cell>
          <cell r="GM243">
            <v>0</v>
          </cell>
          <cell r="GN243">
            <v>0</v>
          </cell>
          <cell r="GO243">
            <v>0</v>
          </cell>
          <cell r="GP243">
            <v>0</v>
          </cell>
          <cell r="GR243">
            <v>0</v>
          </cell>
          <cell r="GS243">
            <v>0</v>
          </cell>
          <cell r="GT243">
            <v>0</v>
          </cell>
          <cell r="GU243">
            <v>0</v>
          </cell>
          <cell r="GV243">
            <v>0</v>
          </cell>
          <cell r="GW243">
            <v>0</v>
          </cell>
        </row>
        <row r="244">
          <cell r="GK244">
            <v>0</v>
          </cell>
          <cell r="GL244">
            <v>0</v>
          </cell>
          <cell r="GM244">
            <v>0</v>
          </cell>
          <cell r="GN244">
            <v>0</v>
          </cell>
          <cell r="GO244">
            <v>0</v>
          </cell>
          <cell r="GP244">
            <v>0</v>
          </cell>
          <cell r="GR244">
            <v>0</v>
          </cell>
          <cell r="GS244">
            <v>0</v>
          </cell>
          <cell r="GT244">
            <v>0</v>
          </cell>
          <cell r="GU244">
            <v>0</v>
          </cell>
          <cell r="GV244">
            <v>0</v>
          </cell>
          <cell r="GW244">
            <v>0</v>
          </cell>
        </row>
        <row r="245">
          <cell r="GK245">
            <v>0</v>
          </cell>
          <cell r="GL245">
            <v>0</v>
          </cell>
          <cell r="GM245">
            <v>0</v>
          </cell>
          <cell r="GN245">
            <v>0</v>
          </cell>
          <cell r="GO245">
            <v>0</v>
          </cell>
          <cell r="GP245">
            <v>0</v>
          </cell>
          <cell r="GR245">
            <v>0</v>
          </cell>
          <cell r="GS245">
            <v>0</v>
          </cell>
          <cell r="GT245">
            <v>0</v>
          </cell>
          <cell r="GU245">
            <v>0</v>
          </cell>
          <cell r="GV245">
            <v>0</v>
          </cell>
          <cell r="GW245">
            <v>0</v>
          </cell>
        </row>
        <row r="246">
          <cell r="GK246">
            <v>0</v>
          </cell>
          <cell r="GL246">
            <v>0</v>
          </cell>
          <cell r="GM246">
            <v>0</v>
          </cell>
          <cell r="GN246">
            <v>0</v>
          </cell>
          <cell r="GO246">
            <v>0</v>
          </cell>
          <cell r="GP246">
            <v>0</v>
          </cell>
          <cell r="GR246">
            <v>0</v>
          </cell>
          <cell r="GS246">
            <v>0</v>
          </cell>
          <cell r="GT246">
            <v>0</v>
          </cell>
          <cell r="GU246">
            <v>0</v>
          </cell>
          <cell r="GV246">
            <v>0</v>
          </cell>
          <cell r="GW246">
            <v>0</v>
          </cell>
        </row>
        <row r="247">
          <cell r="GK247">
            <v>0</v>
          </cell>
          <cell r="GL247">
            <v>0</v>
          </cell>
          <cell r="GM247">
            <v>0</v>
          </cell>
          <cell r="GN247">
            <v>0</v>
          </cell>
          <cell r="GO247">
            <v>0</v>
          </cell>
          <cell r="GP247">
            <v>0</v>
          </cell>
          <cell r="GR247">
            <v>0</v>
          </cell>
          <cell r="GS247">
            <v>0</v>
          </cell>
          <cell r="GT247">
            <v>0</v>
          </cell>
          <cell r="GU247">
            <v>0</v>
          </cell>
          <cell r="GV247">
            <v>0</v>
          </cell>
          <cell r="GW247">
            <v>0</v>
          </cell>
        </row>
        <row r="248">
          <cell r="GK248">
            <v>0</v>
          </cell>
          <cell r="GL248">
            <v>0</v>
          </cell>
          <cell r="GM248">
            <v>0</v>
          </cell>
          <cell r="GN248">
            <v>0</v>
          </cell>
          <cell r="GO248">
            <v>0</v>
          </cell>
          <cell r="GP248">
            <v>0</v>
          </cell>
          <cell r="GR248">
            <v>0</v>
          </cell>
          <cell r="GS248">
            <v>0</v>
          </cell>
          <cell r="GT248">
            <v>0</v>
          </cell>
          <cell r="GU248">
            <v>0</v>
          </cell>
          <cell r="GV248">
            <v>0</v>
          </cell>
          <cell r="GW248">
            <v>0</v>
          </cell>
        </row>
        <row r="249">
          <cell r="GK249">
            <v>0</v>
          </cell>
          <cell r="GL249">
            <v>0</v>
          </cell>
          <cell r="GM249">
            <v>0</v>
          </cell>
          <cell r="GN249">
            <v>0</v>
          </cell>
          <cell r="GO249">
            <v>0</v>
          </cell>
          <cell r="GP249">
            <v>0</v>
          </cell>
          <cell r="GR249">
            <v>0</v>
          </cell>
          <cell r="GS249">
            <v>0</v>
          </cell>
          <cell r="GT249">
            <v>0</v>
          </cell>
          <cell r="GU249">
            <v>0</v>
          </cell>
          <cell r="GV249">
            <v>0</v>
          </cell>
          <cell r="GW249">
            <v>0</v>
          </cell>
        </row>
        <row r="250">
          <cell r="GK250">
            <v>0</v>
          </cell>
          <cell r="GL250">
            <v>0</v>
          </cell>
          <cell r="GM250">
            <v>0</v>
          </cell>
          <cell r="GN250">
            <v>0</v>
          </cell>
          <cell r="GO250">
            <v>0</v>
          </cell>
          <cell r="GP250">
            <v>0</v>
          </cell>
          <cell r="GR250">
            <v>0</v>
          </cell>
          <cell r="GS250">
            <v>0</v>
          </cell>
          <cell r="GT250">
            <v>0</v>
          </cell>
          <cell r="GU250">
            <v>0</v>
          </cell>
          <cell r="GV250">
            <v>0</v>
          </cell>
          <cell r="GW250">
            <v>0</v>
          </cell>
        </row>
        <row r="251">
          <cell r="GK251">
            <v>0</v>
          </cell>
          <cell r="GL251">
            <v>0</v>
          </cell>
          <cell r="GM251">
            <v>0</v>
          </cell>
          <cell r="GN251">
            <v>0</v>
          </cell>
          <cell r="GO251">
            <v>0</v>
          </cell>
          <cell r="GP251">
            <v>0</v>
          </cell>
          <cell r="GR251">
            <v>0</v>
          </cell>
          <cell r="GS251">
            <v>0</v>
          </cell>
          <cell r="GT251">
            <v>0</v>
          </cell>
          <cell r="GU251">
            <v>0</v>
          </cell>
          <cell r="GV251">
            <v>0</v>
          </cell>
          <cell r="GW251">
            <v>0</v>
          </cell>
        </row>
        <row r="252">
          <cell r="GK252">
            <v>0</v>
          </cell>
          <cell r="GL252">
            <v>0</v>
          </cell>
          <cell r="GM252">
            <v>0</v>
          </cell>
          <cell r="GN252">
            <v>0</v>
          </cell>
          <cell r="GO252">
            <v>0</v>
          </cell>
          <cell r="GP252">
            <v>0</v>
          </cell>
          <cell r="GR252">
            <v>0</v>
          </cell>
          <cell r="GS252">
            <v>0</v>
          </cell>
          <cell r="GT252">
            <v>0</v>
          </cell>
          <cell r="GU252">
            <v>0</v>
          </cell>
          <cell r="GV252">
            <v>0</v>
          </cell>
          <cell r="GW252">
            <v>0</v>
          </cell>
        </row>
        <row r="253">
          <cell r="GK253">
            <v>0</v>
          </cell>
          <cell r="GL253">
            <v>0</v>
          </cell>
          <cell r="GM253">
            <v>0</v>
          </cell>
          <cell r="GN253">
            <v>0</v>
          </cell>
          <cell r="GO253">
            <v>0</v>
          </cell>
          <cell r="GP253">
            <v>0</v>
          </cell>
          <cell r="GR253">
            <v>0</v>
          </cell>
          <cell r="GS253">
            <v>0</v>
          </cell>
          <cell r="GT253">
            <v>0</v>
          </cell>
          <cell r="GU253">
            <v>0</v>
          </cell>
          <cell r="GV253">
            <v>0</v>
          </cell>
          <cell r="GW253">
            <v>0</v>
          </cell>
        </row>
        <row r="254">
          <cell r="GK254">
            <v>0</v>
          </cell>
          <cell r="GL254">
            <v>0</v>
          </cell>
          <cell r="GM254">
            <v>0</v>
          </cell>
          <cell r="GN254">
            <v>0</v>
          </cell>
          <cell r="GO254">
            <v>0</v>
          </cell>
          <cell r="GP254">
            <v>0</v>
          </cell>
          <cell r="GR254">
            <v>0</v>
          </cell>
          <cell r="GS254">
            <v>0</v>
          </cell>
          <cell r="GT254">
            <v>0</v>
          </cell>
          <cell r="GU254">
            <v>0</v>
          </cell>
          <cell r="GV254">
            <v>0</v>
          </cell>
          <cell r="GW254">
            <v>0</v>
          </cell>
        </row>
        <row r="255">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R255" t="str">
            <v/>
          </cell>
          <cell r="GS255" t="str">
            <v/>
          </cell>
          <cell r="GT255" t="str">
            <v/>
          </cell>
          <cell r="GU255" t="str">
            <v/>
          </cell>
          <cell r="GV255" t="str">
            <v/>
          </cell>
          <cell r="GW255" t="str">
            <v/>
          </cell>
        </row>
        <row r="256">
          <cell r="CE256">
            <v>0</v>
          </cell>
          <cell r="CH256">
            <v>0</v>
          </cell>
          <cell r="CI256">
            <v>0</v>
          </cell>
        </row>
        <row r="257">
          <cell r="CE257">
            <v>0</v>
          </cell>
          <cell r="CH257">
            <v>0</v>
          </cell>
          <cell r="CI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row>
        <row r="260">
          <cell r="GK260">
            <v>0</v>
          </cell>
          <cell r="GL260">
            <v>0</v>
          </cell>
          <cell r="GM260">
            <v>0</v>
          </cell>
          <cell r="GN260">
            <v>0</v>
          </cell>
          <cell r="GO260">
            <v>0</v>
          </cell>
          <cell r="GP260">
            <v>0</v>
          </cell>
        </row>
        <row r="261">
          <cell r="GK261">
            <v>0</v>
          </cell>
          <cell r="GL261">
            <v>0</v>
          </cell>
          <cell r="GM261">
            <v>0</v>
          </cell>
          <cell r="GN261">
            <v>0</v>
          </cell>
          <cell r="GO261">
            <v>0</v>
          </cell>
          <cell r="GP261">
            <v>0</v>
          </cell>
          <cell r="GR261">
            <v>0</v>
          </cell>
          <cell r="GS261">
            <v>0</v>
          </cell>
          <cell r="GT261">
            <v>0</v>
          </cell>
          <cell r="GU261">
            <v>0</v>
          </cell>
          <cell r="GV261">
            <v>0</v>
          </cell>
          <cell r="GW261">
            <v>0</v>
          </cell>
        </row>
        <row r="262">
          <cell r="GK262">
            <v>0</v>
          </cell>
          <cell r="GL262">
            <v>0</v>
          </cell>
          <cell r="GM262">
            <v>0</v>
          </cell>
          <cell r="GN262">
            <v>0</v>
          </cell>
          <cell r="GO262">
            <v>0</v>
          </cell>
          <cell r="GP262">
            <v>0</v>
          </cell>
          <cell r="GR262">
            <v>0</v>
          </cell>
          <cell r="GS262">
            <v>0</v>
          </cell>
          <cell r="GT262">
            <v>0</v>
          </cell>
          <cell r="GU262">
            <v>0</v>
          </cell>
          <cell r="GV262">
            <v>0</v>
          </cell>
          <cell r="GW262">
            <v>0</v>
          </cell>
        </row>
        <row r="263">
          <cell r="GK263">
            <v>0</v>
          </cell>
          <cell r="GL263">
            <v>0</v>
          </cell>
          <cell r="GM263">
            <v>0</v>
          </cell>
          <cell r="GN263">
            <v>0</v>
          </cell>
          <cell r="GO263">
            <v>0</v>
          </cell>
          <cell r="GP263">
            <v>0</v>
          </cell>
          <cell r="GR263">
            <v>0</v>
          </cell>
          <cell r="GS263">
            <v>0</v>
          </cell>
          <cell r="GT263">
            <v>0</v>
          </cell>
          <cell r="GU263">
            <v>0</v>
          </cell>
          <cell r="GV263">
            <v>0</v>
          </cell>
          <cell r="GW263">
            <v>0</v>
          </cell>
        </row>
        <row r="264">
          <cell r="GK264">
            <v>0</v>
          </cell>
          <cell r="GL264">
            <v>0</v>
          </cell>
          <cell r="GM264">
            <v>0</v>
          </cell>
          <cell r="GN264">
            <v>0</v>
          </cell>
          <cell r="GO264">
            <v>0</v>
          </cell>
          <cell r="GP264">
            <v>0</v>
          </cell>
          <cell r="GR264">
            <v>0</v>
          </cell>
          <cell r="GS264">
            <v>0</v>
          </cell>
          <cell r="GT264">
            <v>0</v>
          </cell>
          <cell r="GU264">
            <v>0</v>
          </cell>
          <cell r="GV264">
            <v>0</v>
          </cell>
          <cell r="GW264">
            <v>0</v>
          </cell>
        </row>
        <row r="265">
          <cell r="GK265">
            <v>0</v>
          </cell>
          <cell r="GL265">
            <v>0</v>
          </cell>
          <cell r="GM265">
            <v>0</v>
          </cell>
          <cell r="GN265">
            <v>0</v>
          </cell>
          <cell r="GO265">
            <v>0</v>
          </cell>
          <cell r="GP265">
            <v>0</v>
          </cell>
          <cell r="GR265">
            <v>0</v>
          </cell>
          <cell r="GS265">
            <v>0</v>
          </cell>
          <cell r="GT265">
            <v>0</v>
          </cell>
          <cell r="GU265">
            <v>0</v>
          </cell>
          <cell r="GV265">
            <v>0</v>
          </cell>
          <cell r="GW265">
            <v>0</v>
          </cell>
        </row>
        <row r="266">
          <cell r="GK266">
            <v>0</v>
          </cell>
          <cell r="GL266">
            <v>0</v>
          </cell>
          <cell r="GM266">
            <v>0</v>
          </cell>
          <cell r="GN266">
            <v>0</v>
          </cell>
          <cell r="GO266">
            <v>0</v>
          </cell>
          <cell r="GP266">
            <v>0</v>
          </cell>
          <cell r="GR266">
            <v>0</v>
          </cell>
          <cell r="GS266">
            <v>0</v>
          </cell>
          <cell r="GT266">
            <v>0</v>
          </cell>
          <cell r="GU266">
            <v>0</v>
          </cell>
          <cell r="GV266">
            <v>0</v>
          </cell>
          <cell r="GW266">
            <v>0</v>
          </cell>
        </row>
        <row r="267">
          <cell r="GK267">
            <v>0</v>
          </cell>
          <cell r="GL267">
            <v>0</v>
          </cell>
          <cell r="GM267">
            <v>0</v>
          </cell>
          <cell r="GN267">
            <v>0</v>
          </cell>
          <cell r="GO267">
            <v>0</v>
          </cell>
          <cell r="GP267">
            <v>0</v>
          </cell>
          <cell r="GR267">
            <v>0</v>
          </cell>
          <cell r="GS267">
            <v>0</v>
          </cell>
          <cell r="GT267">
            <v>0</v>
          </cell>
          <cell r="GU267">
            <v>0</v>
          </cell>
          <cell r="GV267">
            <v>0</v>
          </cell>
          <cell r="GW267">
            <v>0</v>
          </cell>
        </row>
        <row r="268">
          <cell r="GK268">
            <v>0</v>
          </cell>
          <cell r="GL268">
            <v>0</v>
          </cell>
          <cell r="GM268">
            <v>0</v>
          </cell>
          <cell r="GN268">
            <v>0</v>
          </cell>
          <cell r="GO268">
            <v>0</v>
          </cell>
          <cell r="GP268">
            <v>0</v>
          </cell>
          <cell r="GR268">
            <v>0</v>
          </cell>
          <cell r="GS268">
            <v>0</v>
          </cell>
          <cell r="GT268">
            <v>0</v>
          </cell>
          <cell r="GU268">
            <v>0</v>
          </cell>
          <cell r="GV268">
            <v>0</v>
          </cell>
          <cell r="GW268">
            <v>0</v>
          </cell>
        </row>
        <row r="269">
          <cell r="GK269">
            <v>0</v>
          </cell>
          <cell r="GL269">
            <v>0</v>
          </cell>
          <cell r="GM269">
            <v>0</v>
          </cell>
          <cell r="GN269">
            <v>0</v>
          </cell>
          <cell r="GO269">
            <v>0</v>
          </cell>
          <cell r="GP269">
            <v>0</v>
          </cell>
          <cell r="GR269">
            <v>0</v>
          </cell>
          <cell r="GS269">
            <v>0</v>
          </cell>
          <cell r="GT269">
            <v>0</v>
          </cell>
          <cell r="GU269">
            <v>0</v>
          </cell>
          <cell r="GV269">
            <v>0</v>
          </cell>
          <cell r="GW269">
            <v>0</v>
          </cell>
        </row>
        <row r="270">
          <cell r="GK270">
            <v>0</v>
          </cell>
          <cell r="GL270">
            <v>0</v>
          </cell>
          <cell r="GM270">
            <v>0</v>
          </cell>
          <cell r="GN270">
            <v>0</v>
          </cell>
          <cell r="GO270">
            <v>0</v>
          </cell>
          <cell r="GP270">
            <v>0</v>
          </cell>
          <cell r="GR270">
            <v>0</v>
          </cell>
          <cell r="GS270">
            <v>0</v>
          </cell>
          <cell r="GT270">
            <v>0</v>
          </cell>
          <cell r="GU270">
            <v>0</v>
          </cell>
          <cell r="GV270">
            <v>0</v>
          </cell>
          <cell r="GW270">
            <v>0</v>
          </cell>
        </row>
        <row r="271">
          <cell r="GK271">
            <v>0</v>
          </cell>
          <cell r="GL271">
            <v>0</v>
          </cell>
          <cell r="GM271">
            <v>0</v>
          </cell>
          <cell r="GN271">
            <v>0</v>
          </cell>
          <cell r="GO271">
            <v>0</v>
          </cell>
          <cell r="GP271">
            <v>0</v>
          </cell>
          <cell r="GR271">
            <v>0</v>
          </cell>
          <cell r="GS271">
            <v>0</v>
          </cell>
          <cell r="GT271">
            <v>0</v>
          </cell>
          <cell r="GU271">
            <v>0</v>
          </cell>
          <cell r="GV271">
            <v>0</v>
          </cell>
          <cell r="GW271">
            <v>0</v>
          </cell>
        </row>
        <row r="272">
          <cell r="GK272">
            <v>0</v>
          </cell>
          <cell r="GL272">
            <v>0</v>
          </cell>
          <cell r="GM272">
            <v>0</v>
          </cell>
          <cell r="GN272">
            <v>0</v>
          </cell>
          <cell r="GO272">
            <v>0</v>
          </cell>
          <cell r="GP272">
            <v>0</v>
          </cell>
          <cell r="GR272">
            <v>0</v>
          </cell>
          <cell r="GS272">
            <v>0</v>
          </cell>
          <cell r="GT272">
            <v>0</v>
          </cell>
          <cell r="GU272">
            <v>0</v>
          </cell>
          <cell r="GV272">
            <v>0</v>
          </cell>
          <cell r="GW272">
            <v>0</v>
          </cell>
        </row>
        <row r="273">
          <cell r="GK273">
            <v>0</v>
          </cell>
          <cell r="GL273">
            <v>0</v>
          </cell>
          <cell r="GM273">
            <v>0</v>
          </cell>
          <cell r="GN273">
            <v>0</v>
          </cell>
          <cell r="GO273">
            <v>0</v>
          </cell>
          <cell r="GP273">
            <v>0</v>
          </cell>
          <cell r="GR273">
            <v>0</v>
          </cell>
          <cell r="GS273">
            <v>0</v>
          </cell>
          <cell r="GT273">
            <v>0</v>
          </cell>
          <cell r="GU273">
            <v>0</v>
          </cell>
          <cell r="GV273">
            <v>0</v>
          </cell>
          <cell r="GW273">
            <v>0</v>
          </cell>
        </row>
        <row r="274">
          <cell r="GK274">
            <v>0</v>
          </cell>
          <cell r="GL274">
            <v>0</v>
          </cell>
          <cell r="GM274">
            <v>0</v>
          </cell>
          <cell r="GN274">
            <v>0</v>
          </cell>
          <cell r="GO274">
            <v>0</v>
          </cell>
          <cell r="GP274">
            <v>0</v>
          </cell>
          <cell r="GR274">
            <v>0</v>
          </cell>
          <cell r="GS274">
            <v>0</v>
          </cell>
          <cell r="GT274">
            <v>0</v>
          </cell>
          <cell r="GU274">
            <v>0</v>
          </cell>
          <cell r="GV274">
            <v>0</v>
          </cell>
          <cell r="GW274">
            <v>0</v>
          </cell>
        </row>
        <row r="275">
          <cell r="GK275">
            <v>0</v>
          </cell>
          <cell r="GL275">
            <v>0</v>
          </cell>
          <cell r="GM275">
            <v>0</v>
          </cell>
          <cell r="GN275">
            <v>0</v>
          </cell>
          <cell r="GO275">
            <v>0</v>
          </cell>
          <cell r="GP275">
            <v>0</v>
          </cell>
          <cell r="GR275">
            <v>0</v>
          </cell>
          <cell r="GS275">
            <v>0</v>
          </cell>
          <cell r="GT275">
            <v>0</v>
          </cell>
          <cell r="GU275">
            <v>0</v>
          </cell>
          <cell r="GV275">
            <v>0</v>
          </cell>
          <cell r="GW275">
            <v>0</v>
          </cell>
        </row>
        <row r="276">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R276" t="str">
            <v/>
          </cell>
          <cell r="GS276" t="str">
            <v/>
          </cell>
          <cell r="GT276" t="str">
            <v/>
          </cell>
          <cell r="GU276" t="str">
            <v/>
          </cell>
          <cell r="GV276" t="str">
            <v/>
          </cell>
          <cell r="GW276" t="str">
            <v/>
          </cell>
        </row>
        <row r="281">
          <cell r="GK281">
            <v>0</v>
          </cell>
          <cell r="GL281">
            <v>0</v>
          </cell>
          <cell r="GM281">
            <v>0</v>
          </cell>
          <cell r="GN281">
            <v>0</v>
          </cell>
          <cell r="GO281">
            <v>0</v>
          </cell>
          <cell r="GP281">
            <v>0</v>
          </cell>
        </row>
        <row r="282">
          <cell r="GK282">
            <v>0</v>
          </cell>
          <cell r="GL282">
            <v>0</v>
          </cell>
          <cell r="GM282">
            <v>0</v>
          </cell>
          <cell r="GN282">
            <v>0</v>
          </cell>
          <cell r="GO282">
            <v>0</v>
          </cell>
          <cell r="GP282">
            <v>0</v>
          </cell>
          <cell r="GR282">
            <v>0</v>
          </cell>
          <cell r="GS282">
            <v>0</v>
          </cell>
          <cell r="GT282">
            <v>0</v>
          </cell>
          <cell r="GU282">
            <v>0</v>
          </cell>
          <cell r="GV282">
            <v>0</v>
          </cell>
          <cell r="GW282">
            <v>0</v>
          </cell>
        </row>
        <row r="283">
          <cell r="GK283">
            <v>0</v>
          </cell>
          <cell r="GL283">
            <v>0</v>
          </cell>
          <cell r="GM283">
            <v>0</v>
          </cell>
          <cell r="GN283">
            <v>0</v>
          </cell>
          <cell r="GO283">
            <v>0</v>
          </cell>
          <cell r="GP283">
            <v>0</v>
          </cell>
          <cell r="GR283">
            <v>0</v>
          </cell>
          <cell r="GS283">
            <v>0</v>
          </cell>
          <cell r="GT283">
            <v>0</v>
          </cell>
          <cell r="GU283">
            <v>0</v>
          </cell>
          <cell r="GV283">
            <v>0</v>
          </cell>
          <cell r="GW283">
            <v>0</v>
          </cell>
        </row>
        <row r="284">
          <cell r="GK284">
            <v>0</v>
          </cell>
          <cell r="GL284">
            <v>0</v>
          </cell>
          <cell r="GM284">
            <v>0</v>
          </cell>
          <cell r="GN284">
            <v>0</v>
          </cell>
          <cell r="GO284">
            <v>0</v>
          </cell>
          <cell r="GP284">
            <v>0</v>
          </cell>
          <cell r="GR284">
            <v>0</v>
          </cell>
          <cell r="GS284">
            <v>0</v>
          </cell>
          <cell r="GT284">
            <v>0</v>
          </cell>
          <cell r="GU284">
            <v>0</v>
          </cell>
          <cell r="GV284">
            <v>0</v>
          </cell>
          <cell r="GW284">
            <v>0</v>
          </cell>
        </row>
        <row r="285">
          <cell r="GK285">
            <v>0</v>
          </cell>
          <cell r="GL285">
            <v>0</v>
          </cell>
          <cell r="GM285">
            <v>0</v>
          </cell>
          <cell r="GN285">
            <v>0</v>
          </cell>
          <cell r="GO285">
            <v>0</v>
          </cell>
          <cell r="GP285">
            <v>0</v>
          </cell>
          <cell r="GR285">
            <v>0</v>
          </cell>
          <cell r="GS285">
            <v>0</v>
          </cell>
          <cell r="GT285">
            <v>0</v>
          </cell>
          <cell r="GU285">
            <v>0</v>
          </cell>
          <cell r="GV285">
            <v>0</v>
          </cell>
          <cell r="GW285">
            <v>0</v>
          </cell>
        </row>
        <row r="286">
          <cell r="GK286">
            <v>0</v>
          </cell>
          <cell r="GL286">
            <v>0</v>
          </cell>
          <cell r="GM286">
            <v>0</v>
          </cell>
          <cell r="GN286">
            <v>0</v>
          </cell>
          <cell r="GO286">
            <v>0</v>
          </cell>
          <cell r="GP286">
            <v>0</v>
          </cell>
          <cell r="GR286">
            <v>0</v>
          </cell>
          <cell r="GS286">
            <v>0</v>
          </cell>
          <cell r="GT286">
            <v>0</v>
          </cell>
          <cell r="GU286">
            <v>0</v>
          </cell>
          <cell r="GV286">
            <v>0</v>
          </cell>
          <cell r="GW286">
            <v>0</v>
          </cell>
        </row>
        <row r="287">
          <cell r="GK287">
            <v>0</v>
          </cell>
          <cell r="GL287">
            <v>0</v>
          </cell>
          <cell r="GM287">
            <v>0</v>
          </cell>
          <cell r="GN287">
            <v>0</v>
          </cell>
          <cell r="GO287">
            <v>0</v>
          </cell>
          <cell r="GP287">
            <v>0</v>
          </cell>
          <cell r="GR287">
            <v>0</v>
          </cell>
          <cell r="GS287">
            <v>0</v>
          </cell>
          <cell r="GT287">
            <v>0</v>
          </cell>
          <cell r="GU287">
            <v>0</v>
          </cell>
          <cell r="GV287">
            <v>0</v>
          </cell>
          <cell r="GW287">
            <v>0</v>
          </cell>
        </row>
        <row r="288">
          <cell r="GK288">
            <v>0</v>
          </cell>
          <cell r="GL288">
            <v>0</v>
          </cell>
          <cell r="GM288">
            <v>0</v>
          </cell>
          <cell r="GN288">
            <v>0</v>
          </cell>
          <cell r="GO288">
            <v>0</v>
          </cell>
          <cell r="GP288">
            <v>0</v>
          </cell>
          <cell r="GR288">
            <v>0</v>
          </cell>
          <cell r="GS288">
            <v>0</v>
          </cell>
          <cell r="GT288">
            <v>0</v>
          </cell>
          <cell r="GU288">
            <v>0</v>
          </cell>
          <cell r="GV288">
            <v>0</v>
          </cell>
          <cell r="GW288">
            <v>0</v>
          </cell>
        </row>
        <row r="289">
          <cell r="GK289">
            <v>0</v>
          </cell>
          <cell r="GL289">
            <v>0</v>
          </cell>
          <cell r="GM289">
            <v>0</v>
          </cell>
          <cell r="GN289">
            <v>0</v>
          </cell>
          <cell r="GO289">
            <v>0</v>
          </cell>
          <cell r="GP289">
            <v>0</v>
          </cell>
          <cell r="GR289">
            <v>0</v>
          </cell>
          <cell r="GS289">
            <v>0</v>
          </cell>
          <cell r="GT289">
            <v>0</v>
          </cell>
          <cell r="GU289">
            <v>0</v>
          </cell>
          <cell r="GV289">
            <v>0</v>
          </cell>
          <cell r="GW289">
            <v>0</v>
          </cell>
        </row>
        <row r="290">
          <cell r="GK290">
            <v>0</v>
          </cell>
          <cell r="GL290">
            <v>0</v>
          </cell>
          <cell r="GM290">
            <v>0</v>
          </cell>
          <cell r="GN290">
            <v>0</v>
          </cell>
          <cell r="GO290">
            <v>0</v>
          </cell>
          <cell r="GP290">
            <v>0</v>
          </cell>
          <cell r="GR290">
            <v>0</v>
          </cell>
          <cell r="GS290">
            <v>0</v>
          </cell>
          <cell r="GT290">
            <v>0</v>
          </cell>
          <cell r="GU290">
            <v>0</v>
          </cell>
          <cell r="GV290">
            <v>0</v>
          </cell>
          <cell r="GW290">
            <v>0</v>
          </cell>
        </row>
        <row r="291">
          <cell r="GK291">
            <v>0</v>
          </cell>
          <cell r="GL291">
            <v>0</v>
          </cell>
          <cell r="GM291">
            <v>0</v>
          </cell>
          <cell r="GN291">
            <v>0</v>
          </cell>
          <cell r="GO291">
            <v>0</v>
          </cell>
          <cell r="GP291">
            <v>0</v>
          </cell>
          <cell r="GR291">
            <v>0</v>
          </cell>
          <cell r="GS291">
            <v>0</v>
          </cell>
          <cell r="GT291">
            <v>0</v>
          </cell>
          <cell r="GU291">
            <v>0</v>
          </cell>
          <cell r="GV291">
            <v>0</v>
          </cell>
          <cell r="GW291">
            <v>0</v>
          </cell>
        </row>
        <row r="292">
          <cell r="GK292">
            <v>0</v>
          </cell>
          <cell r="GL292">
            <v>0</v>
          </cell>
          <cell r="GM292">
            <v>0</v>
          </cell>
          <cell r="GN292">
            <v>0</v>
          </cell>
          <cell r="GO292">
            <v>0</v>
          </cell>
          <cell r="GP292">
            <v>0</v>
          </cell>
          <cell r="GR292">
            <v>0</v>
          </cell>
          <cell r="GS292">
            <v>0</v>
          </cell>
          <cell r="GT292">
            <v>0</v>
          </cell>
          <cell r="GU292">
            <v>0</v>
          </cell>
          <cell r="GV292">
            <v>0</v>
          </cell>
          <cell r="GW292">
            <v>0</v>
          </cell>
        </row>
        <row r="293">
          <cell r="GK293">
            <v>0</v>
          </cell>
          <cell r="GL293">
            <v>0</v>
          </cell>
          <cell r="GM293">
            <v>0</v>
          </cell>
          <cell r="GN293">
            <v>0</v>
          </cell>
          <cell r="GO293">
            <v>0</v>
          </cell>
          <cell r="GP293">
            <v>0</v>
          </cell>
          <cell r="GR293">
            <v>0</v>
          </cell>
          <cell r="GS293">
            <v>0</v>
          </cell>
          <cell r="GT293">
            <v>0</v>
          </cell>
          <cell r="GU293">
            <v>0</v>
          </cell>
          <cell r="GV293">
            <v>0</v>
          </cell>
          <cell r="GW293">
            <v>0</v>
          </cell>
        </row>
        <row r="294">
          <cell r="GK294">
            <v>0</v>
          </cell>
          <cell r="GL294">
            <v>0</v>
          </cell>
          <cell r="GM294">
            <v>0</v>
          </cell>
          <cell r="GN294">
            <v>0</v>
          </cell>
          <cell r="GO294">
            <v>0</v>
          </cell>
          <cell r="GP294">
            <v>0</v>
          </cell>
          <cell r="GR294">
            <v>0</v>
          </cell>
          <cell r="GS294">
            <v>0</v>
          </cell>
          <cell r="GT294">
            <v>0</v>
          </cell>
          <cell r="GU294">
            <v>0</v>
          </cell>
          <cell r="GV294">
            <v>0</v>
          </cell>
          <cell r="GW294">
            <v>0</v>
          </cell>
        </row>
        <row r="295">
          <cell r="GK295">
            <v>0</v>
          </cell>
          <cell r="GL295">
            <v>0</v>
          </cell>
          <cell r="GM295">
            <v>0</v>
          </cell>
          <cell r="GN295">
            <v>0</v>
          </cell>
          <cell r="GO295">
            <v>0</v>
          </cell>
          <cell r="GP295">
            <v>0</v>
          </cell>
          <cell r="GR295">
            <v>0</v>
          </cell>
          <cell r="GS295">
            <v>0</v>
          </cell>
          <cell r="GT295">
            <v>0</v>
          </cell>
          <cell r="GU295">
            <v>0</v>
          </cell>
          <cell r="GV295">
            <v>0</v>
          </cell>
          <cell r="GW295">
            <v>0</v>
          </cell>
        </row>
        <row r="296">
          <cell r="GK296">
            <v>0</v>
          </cell>
          <cell r="GL296">
            <v>0</v>
          </cell>
          <cell r="GM296">
            <v>0</v>
          </cell>
          <cell r="GN296">
            <v>0</v>
          </cell>
          <cell r="GO296">
            <v>0</v>
          </cell>
          <cell r="GP296">
            <v>0</v>
          </cell>
          <cell r="GR296">
            <v>0</v>
          </cell>
          <cell r="GS296">
            <v>0</v>
          </cell>
          <cell r="GT296">
            <v>0</v>
          </cell>
          <cell r="GU296">
            <v>0</v>
          </cell>
          <cell r="GV296">
            <v>0</v>
          </cell>
          <cell r="GW296">
            <v>0</v>
          </cell>
        </row>
        <row r="297">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R297" t="str">
            <v/>
          </cell>
          <cell r="GS297" t="str">
            <v/>
          </cell>
          <cell r="GT297" t="str">
            <v/>
          </cell>
          <cell r="GU297" t="str">
            <v/>
          </cell>
          <cell r="GV297" t="str">
            <v/>
          </cell>
          <cell r="GW297" t="str">
            <v/>
          </cell>
        </row>
        <row r="302">
          <cell r="GK302">
            <v>0</v>
          </cell>
          <cell r="GL302">
            <v>0</v>
          </cell>
          <cell r="GM302">
            <v>0</v>
          </cell>
          <cell r="GN302">
            <v>0</v>
          </cell>
          <cell r="GO302">
            <v>0</v>
          </cell>
          <cell r="GP302">
            <v>0</v>
          </cell>
        </row>
        <row r="303">
          <cell r="GK303">
            <v>0</v>
          </cell>
          <cell r="GL303">
            <v>0</v>
          </cell>
          <cell r="GM303">
            <v>0</v>
          </cell>
          <cell r="GN303">
            <v>0</v>
          </cell>
          <cell r="GO303">
            <v>0</v>
          </cell>
          <cell r="GP303">
            <v>0</v>
          </cell>
          <cell r="GR303">
            <v>0</v>
          </cell>
          <cell r="GS303">
            <v>0</v>
          </cell>
          <cell r="GT303">
            <v>0</v>
          </cell>
          <cell r="GU303">
            <v>0</v>
          </cell>
          <cell r="GV303">
            <v>0</v>
          </cell>
          <cell r="GW303">
            <v>0</v>
          </cell>
        </row>
        <row r="304">
          <cell r="GK304">
            <v>0</v>
          </cell>
          <cell r="GL304">
            <v>0</v>
          </cell>
          <cell r="GM304">
            <v>0</v>
          </cell>
          <cell r="GN304">
            <v>0</v>
          </cell>
          <cell r="GO304">
            <v>0</v>
          </cell>
          <cell r="GP304">
            <v>0</v>
          </cell>
          <cell r="GR304">
            <v>0</v>
          </cell>
          <cell r="GS304">
            <v>0</v>
          </cell>
          <cell r="GT304">
            <v>0</v>
          </cell>
          <cell r="GU304">
            <v>0</v>
          </cell>
          <cell r="GV304">
            <v>0</v>
          </cell>
          <cell r="GW304">
            <v>0</v>
          </cell>
        </row>
        <row r="305">
          <cell r="GK305">
            <v>0</v>
          </cell>
          <cell r="GL305">
            <v>0</v>
          </cell>
          <cell r="GM305">
            <v>0</v>
          </cell>
          <cell r="GN305">
            <v>0</v>
          </cell>
          <cell r="GO305">
            <v>0</v>
          </cell>
          <cell r="GP305">
            <v>0</v>
          </cell>
          <cell r="GR305">
            <v>0</v>
          </cell>
          <cell r="GS305">
            <v>0</v>
          </cell>
          <cell r="GT305">
            <v>0</v>
          </cell>
          <cell r="GU305">
            <v>0</v>
          </cell>
          <cell r="GV305">
            <v>0</v>
          </cell>
          <cell r="GW305">
            <v>0</v>
          </cell>
        </row>
        <row r="306">
          <cell r="GK306">
            <v>0</v>
          </cell>
          <cell r="GL306">
            <v>0</v>
          </cell>
          <cell r="GM306">
            <v>0</v>
          </cell>
          <cell r="GN306">
            <v>0</v>
          </cell>
          <cell r="GO306">
            <v>0</v>
          </cell>
          <cell r="GP306">
            <v>0</v>
          </cell>
          <cell r="GR306">
            <v>0</v>
          </cell>
          <cell r="GS306">
            <v>0</v>
          </cell>
          <cell r="GT306">
            <v>0</v>
          </cell>
          <cell r="GU306">
            <v>0</v>
          </cell>
          <cell r="GV306">
            <v>0</v>
          </cell>
          <cell r="GW306">
            <v>0</v>
          </cell>
        </row>
        <row r="307">
          <cell r="GK307">
            <v>0</v>
          </cell>
          <cell r="GL307">
            <v>0</v>
          </cell>
          <cell r="GM307">
            <v>0</v>
          </cell>
          <cell r="GN307">
            <v>0</v>
          </cell>
          <cell r="GO307">
            <v>0</v>
          </cell>
          <cell r="GP307">
            <v>0</v>
          </cell>
          <cell r="GR307">
            <v>0</v>
          </cell>
          <cell r="GS307">
            <v>0</v>
          </cell>
          <cell r="GT307">
            <v>0</v>
          </cell>
          <cell r="GU307">
            <v>0</v>
          </cell>
          <cell r="GV307">
            <v>0</v>
          </cell>
          <cell r="GW307">
            <v>0</v>
          </cell>
        </row>
        <row r="308">
          <cell r="GK308">
            <v>0</v>
          </cell>
          <cell r="GL308">
            <v>0</v>
          </cell>
          <cell r="GM308">
            <v>0</v>
          </cell>
          <cell r="GN308">
            <v>0</v>
          </cell>
          <cell r="GO308">
            <v>0</v>
          </cell>
          <cell r="GP308">
            <v>0</v>
          </cell>
          <cell r="GR308">
            <v>0</v>
          </cell>
          <cell r="GS308">
            <v>0</v>
          </cell>
          <cell r="GT308">
            <v>0</v>
          </cell>
          <cell r="GU308">
            <v>0</v>
          </cell>
          <cell r="GV308">
            <v>0</v>
          </cell>
          <cell r="GW308">
            <v>0</v>
          </cell>
        </row>
        <row r="309">
          <cell r="GK309">
            <v>0</v>
          </cell>
          <cell r="GL309">
            <v>0</v>
          </cell>
          <cell r="GM309">
            <v>0</v>
          </cell>
          <cell r="GN309">
            <v>0</v>
          </cell>
          <cell r="GO309">
            <v>0</v>
          </cell>
          <cell r="GP309">
            <v>0</v>
          </cell>
          <cell r="GR309">
            <v>0</v>
          </cell>
          <cell r="GS309">
            <v>0</v>
          </cell>
          <cell r="GT309">
            <v>0</v>
          </cell>
          <cell r="GU309">
            <v>0</v>
          </cell>
          <cell r="GV309">
            <v>0</v>
          </cell>
          <cell r="GW309">
            <v>0</v>
          </cell>
        </row>
        <row r="310">
          <cell r="GK310">
            <v>0</v>
          </cell>
          <cell r="GL310">
            <v>0</v>
          </cell>
          <cell r="GM310">
            <v>0</v>
          </cell>
          <cell r="GN310">
            <v>0</v>
          </cell>
          <cell r="GO310">
            <v>0</v>
          </cell>
          <cell r="GP310">
            <v>0</v>
          </cell>
          <cell r="GR310">
            <v>0</v>
          </cell>
          <cell r="GS310">
            <v>0</v>
          </cell>
          <cell r="GT310">
            <v>0</v>
          </cell>
          <cell r="GU310">
            <v>0</v>
          </cell>
          <cell r="GV310">
            <v>0</v>
          </cell>
          <cell r="GW310">
            <v>0</v>
          </cell>
        </row>
        <row r="311">
          <cell r="GK311">
            <v>0</v>
          </cell>
          <cell r="GL311">
            <v>0</v>
          </cell>
          <cell r="GM311">
            <v>0</v>
          </cell>
          <cell r="GN311">
            <v>0</v>
          </cell>
          <cell r="GO311">
            <v>0</v>
          </cell>
          <cell r="GP311">
            <v>0</v>
          </cell>
          <cell r="GR311">
            <v>0</v>
          </cell>
          <cell r="GS311">
            <v>0</v>
          </cell>
          <cell r="GT311">
            <v>0</v>
          </cell>
          <cell r="GU311">
            <v>0</v>
          </cell>
          <cell r="GV311">
            <v>0</v>
          </cell>
          <cell r="GW311">
            <v>0</v>
          </cell>
        </row>
        <row r="312">
          <cell r="GK312">
            <v>0</v>
          </cell>
          <cell r="GL312">
            <v>0</v>
          </cell>
          <cell r="GM312">
            <v>0</v>
          </cell>
          <cell r="GN312">
            <v>0</v>
          </cell>
          <cell r="GO312">
            <v>0</v>
          </cell>
          <cell r="GP312">
            <v>0</v>
          </cell>
          <cell r="GR312">
            <v>0</v>
          </cell>
          <cell r="GS312">
            <v>0</v>
          </cell>
          <cell r="GT312">
            <v>0</v>
          </cell>
          <cell r="GU312">
            <v>0</v>
          </cell>
          <cell r="GV312">
            <v>0</v>
          </cell>
          <cell r="GW312">
            <v>0</v>
          </cell>
        </row>
        <row r="313">
          <cell r="GK313">
            <v>0</v>
          </cell>
          <cell r="GL313">
            <v>0</v>
          </cell>
          <cell r="GM313">
            <v>0</v>
          </cell>
          <cell r="GN313">
            <v>0</v>
          </cell>
          <cell r="GO313">
            <v>0</v>
          </cell>
          <cell r="GP313">
            <v>0</v>
          </cell>
          <cell r="GR313">
            <v>0</v>
          </cell>
          <cell r="GS313">
            <v>0</v>
          </cell>
          <cell r="GT313">
            <v>0</v>
          </cell>
          <cell r="GU313">
            <v>0</v>
          </cell>
          <cell r="GV313">
            <v>0</v>
          </cell>
          <cell r="GW313">
            <v>0</v>
          </cell>
        </row>
        <row r="314">
          <cell r="GK314">
            <v>0</v>
          </cell>
          <cell r="GL314">
            <v>0</v>
          </cell>
          <cell r="GM314">
            <v>0</v>
          </cell>
          <cell r="GN314">
            <v>0</v>
          </cell>
          <cell r="GO314">
            <v>0</v>
          </cell>
          <cell r="GP314">
            <v>0</v>
          </cell>
          <cell r="GR314">
            <v>0</v>
          </cell>
          <cell r="GS314">
            <v>0</v>
          </cell>
          <cell r="GT314">
            <v>0</v>
          </cell>
          <cell r="GU314">
            <v>0</v>
          </cell>
          <cell r="GV314">
            <v>0</v>
          </cell>
          <cell r="GW314">
            <v>0</v>
          </cell>
        </row>
        <row r="315">
          <cell r="GK315">
            <v>0</v>
          </cell>
          <cell r="GL315">
            <v>0</v>
          </cell>
          <cell r="GM315">
            <v>0</v>
          </cell>
          <cell r="GN315">
            <v>0</v>
          </cell>
          <cell r="GO315">
            <v>0</v>
          </cell>
          <cell r="GP315">
            <v>0</v>
          </cell>
          <cell r="GR315">
            <v>0</v>
          </cell>
          <cell r="GS315">
            <v>0</v>
          </cell>
          <cell r="GT315">
            <v>0</v>
          </cell>
          <cell r="GU315">
            <v>0</v>
          </cell>
          <cell r="GV315">
            <v>0</v>
          </cell>
          <cell r="GW315">
            <v>0</v>
          </cell>
        </row>
        <row r="316">
          <cell r="GK316">
            <v>0</v>
          </cell>
          <cell r="GL316">
            <v>0</v>
          </cell>
          <cell r="GM316">
            <v>0</v>
          </cell>
          <cell r="GN316">
            <v>0</v>
          </cell>
          <cell r="GO316">
            <v>0</v>
          </cell>
          <cell r="GP316">
            <v>0</v>
          </cell>
          <cell r="GR316">
            <v>0</v>
          </cell>
          <cell r="GS316">
            <v>0</v>
          </cell>
          <cell r="GT316">
            <v>0</v>
          </cell>
          <cell r="GU316">
            <v>0</v>
          </cell>
          <cell r="GV316">
            <v>0</v>
          </cell>
          <cell r="GW316">
            <v>0</v>
          </cell>
        </row>
        <row r="317">
          <cell r="GK317">
            <v>0</v>
          </cell>
          <cell r="GL317">
            <v>0</v>
          </cell>
          <cell r="GM317">
            <v>0</v>
          </cell>
          <cell r="GN317">
            <v>0</v>
          </cell>
          <cell r="GO317">
            <v>0</v>
          </cell>
          <cell r="GP317">
            <v>0</v>
          </cell>
          <cell r="GR317">
            <v>0</v>
          </cell>
          <cell r="GS317">
            <v>0</v>
          </cell>
          <cell r="GT317">
            <v>0</v>
          </cell>
          <cell r="GU317">
            <v>0</v>
          </cell>
          <cell r="GV317">
            <v>0</v>
          </cell>
          <cell r="GW317">
            <v>0</v>
          </cell>
        </row>
        <row r="318">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R318" t="str">
            <v/>
          </cell>
          <cell r="GS318" t="str">
            <v/>
          </cell>
          <cell r="GT318" t="str">
            <v/>
          </cell>
          <cell r="GU318" t="str">
            <v/>
          </cell>
          <cell r="GV318" t="str">
            <v/>
          </cell>
          <cell r="GW318" t="str">
            <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R323">
            <v>0</v>
          </cell>
          <cell r="GS323">
            <v>0</v>
          </cell>
          <cell r="GT323">
            <v>0</v>
          </cell>
          <cell r="GU323">
            <v>0</v>
          </cell>
          <cell r="GV323">
            <v>0</v>
          </cell>
          <cell r="GW323">
            <v>0</v>
          </cell>
        </row>
        <row r="324">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v>0</v>
          </cell>
          <cell r="GL324">
            <v>0</v>
          </cell>
          <cell r="GM324">
            <v>0</v>
          </cell>
          <cell r="GN324">
            <v>0</v>
          </cell>
          <cell r="GO324">
            <v>0</v>
          </cell>
          <cell r="GP324">
            <v>0</v>
          </cell>
          <cell r="GR324">
            <v>0</v>
          </cell>
          <cell r="GS324">
            <v>0</v>
          </cell>
          <cell r="GT324">
            <v>0</v>
          </cell>
          <cell r="GU324">
            <v>0</v>
          </cell>
          <cell r="GV324">
            <v>0</v>
          </cell>
          <cell r="GW324">
            <v>0</v>
          </cell>
        </row>
        <row r="325">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v>0</v>
          </cell>
          <cell r="GL325">
            <v>0</v>
          </cell>
          <cell r="GM325">
            <v>0</v>
          </cell>
          <cell r="GN325">
            <v>0</v>
          </cell>
          <cell r="GO325">
            <v>0</v>
          </cell>
          <cell r="GP325">
            <v>0</v>
          </cell>
          <cell r="GR325">
            <v>0</v>
          </cell>
          <cell r="GS325">
            <v>0</v>
          </cell>
          <cell r="GT325">
            <v>0</v>
          </cell>
          <cell r="GU325">
            <v>0</v>
          </cell>
          <cell r="GV325">
            <v>0</v>
          </cell>
          <cell r="GW325">
            <v>0</v>
          </cell>
        </row>
        <row r="326">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t="str">
            <v/>
          </cell>
          <cell r="AJ326" t="str">
            <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cell r="BK326" t="str">
            <v/>
          </cell>
          <cell r="BL326" t="str">
            <v/>
          </cell>
          <cell r="BM326" t="str">
            <v/>
          </cell>
          <cell r="BN326" t="str">
            <v/>
          </cell>
          <cell r="BO326" t="str">
            <v/>
          </cell>
          <cell r="BP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v>0</v>
          </cell>
          <cell r="GL326">
            <v>0</v>
          </cell>
          <cell r="GM326">
            <v>0</v>
          </cell>
          <cell r="GN326">
            <v>0</v>
          </cell>
          <cell r="GO326">
            <v>0</v>
          </cell>
          <cell r="GP326">
            <v>0</v>
          </cell>
          <cell r="GR326">
            <v>0</v>
          </cell>
          <cell r="GS326">
            <v>0</v>
          </cell>
          <cell r="GT326">
            <v>0</v>
          </cell>
          <cell r="GU326">
            <v>0</v>
          </cell>
          <cell r="GV326">
            <v>0</v>
          </cell>
          <cell r="GW326">
            <v>0</v>
          </cell>
        </row>
        <row r="327">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v>0</v>
          </cell>
          <cell r="GL327">
            <v>0</v>
          </cell>
          <cell r="GM327">
            <v>0</v>
          </cell>
          <cell r="GN327">
            <v>0</v>
          </cell>
          <cell r="GO327">
            <v>0</v>
          </cell>
          <cell r="GP327">
            <v>0</v>
          </cell>
          <cell r="GR327">
            <v>0</v>
          </cell>
          <cell r="GS327">
            <v>0</v>
          </cell>
          <cell r="GT327">
            <v>0</v>
          </cell>
          <cell r="GU327">
            <v>0</v>
          </cell>
          <cell r="GV327">
            <v>0</v>
          </cell>
          <cell r="GW327">
            <v>0</v>
          </cell>
        </row>
        <row r="328">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cell r="BK328" t="str">
            <v/>
          </cell>
          <cell r="BL328" t="str">
            <v/>
          </cell>
          <cell r="BM328" t="str">
            <v/>
          </cell>
          <cell r="BN328" t="str">
            <v/>
          </cell>
          <cell r="BO328" t="str">
            <v/>
          </cell>
          <cell r="BP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v>0</v>
          </cell>
          <cell r="GL328">
            <v>0</v>
          </cell>
          <cell r="GM328">
            <v>0</v>
          </cell>
          <cell r="GN328">
            <v>0</v>
          </cell>
          <cell r="GO328">
            <v>0</v>
          </cell>
          <cell r="GP328">
            <v>0</v>
          </cell>
          <cell r="GR328">
            <v>0</v>
          </cell>
          <cell r="GS328">
            <v>0</v>
          </cell>
          <cell r="GT328">
            <v>0</v>
          </cell>
          <cell r="GU328">
            <v>0</v>
          </cell>
          <cell r="GV328">
            <v>0</v>
          </cell>
          <cell r="GW328">
            <v>0</v>
          </cell>
        </row>
        <row r="329">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v>0</v>
          </cell>
          <cell r="GL329">
            <v>0</v>
          </cell>
          <cell r="GM329">
            <v>0</v>
          </cell>
          <cell r="GN329">
            <v>0</v>
          </cell>
          <cell r="GO329">
            <v>0</v>
          </cell>
          <cell r="GP329">
            <v>0</v>
          </cell>
          <cell r="GR329">
            <v>0</v>
          </cell>
          <cell r="GS329">
            <v>0</v>
          </cell>
          <cell r="GT329">
            <v>0</v>
          </cell>
          <cell r="GU329">
            <v>0</v>
          </cell>
          <cell r="GV329">
            <v>0</v>
          </cell>
          <cell r="GW329">
            <v>0</v>
          </cell>
        </row>
        <row r="330">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str">
            <v/>
          </cell>
          <cell r="EX330" t="str">
            <v/>
          </cell>
          <cell r="EY330" t="str">
            <v/>
          </cell>
          <cell r="EZ330" t="str">
            <v/>
          </cell>
          <cell r="FA330" t="str">
            <v/>
          </cell>
          <cell r="FB330" t="str">
            <v/>
          </cell>
          <cell r="FC330" t="str">
            <v/>
          </cell>
          <cell r="FD330" t="str">
            <v/>
          </cell>
          <cell r="FE330" t="str">
            <v/>
          </cell>
          <cell r="FF330" t="str">
            <v/>
          </cell>
          <cell r="FG330" t="str">
            <v/>
          </cell>
          <cell r="FH330" t="str">
            <v/>
          </cell>
          <cell r="FI330" t="str">
            <v/>
          </cell>
          <cell r="FJ330" t="str">
            <v/>
          </cell>
          <cell r="FK330" t="str">
            <v/>
          </cell>
          <cell r="FL330" t="str">
            <v/>
          </cell>
          <cell r="FM330" t="str">
            <v/>
          </cell>
          <cell r="FN330" t="str">
            <v/>
          </cell>
          <cell r="FO330" t="str">
            <v/>
          </cell>
          <cell r="FP330" t="str">
            <v/>
          </cell>
          <cell r="FQ330" t="str">
            <v/>
          </cell>
          <cell r="FR330" t="str">
            <v/>
          </cell>
          <cell r="FS330" t="str">
            <v/>
          </cell>
          <cell r="FT330" t="str">
            <v/>
          </cell>
          <cell r="FU330" t="str">
            <v/>
          </cell>
          <cell r="FV330" t="str">
            <v/>
          </cell>
          <cell r="FW330" t="str">
            <v/>
          </cell>
          <cell r="FX330" t="str">
            <v/>
          </cell>
          <cell r="FY330" t="str">
            <v/>
          </cell>
          <cell r="FZ330" t="str">
            <v/>
          </cell>
          <cell r="GA330" t="str">
            <v/>
          </cell>
          <cell r="GB330" t="str">
            <v/>
          </cell>
          <cell r="GC330" t="str">
            <v/>
          </cell>
          <cell r="GD330" t="str">
            <v/>
          </cell>
          <cell r="GE330" t="str">
            <v/>
          </cell>
          <cell r="GF330" t="str">
            <v/>
          </cell>
          <cell r="GG330" t="str">
            <v/>
          </cell>
          <cell r="GH330" t="str">
            <v/>
          </cell>
          <cell r="GI330" t="str">
            <v/>
          </cell>
          <cell r="GJ330" t="str">
            <v/>
          </cell>
          <cell r="GK330">
            <v>0</v>
          </cell>
          <cell r="GL330">
            <v>0</v>
          </cell>
          <cell r="GM330">
            <v>0</v>
          </cell>
          <cell r="GN330">
            <v>0</v>
          </cell>
          <cell r="GO330">
            <v>0</v>
          </cell>
          <cell r="GP330">
            <v>0</v>
          </cell>
          <cell r="GR330">
            <v>0</v>
          </cell>
          <cell r="GS330">
            <v>0</v>
          </cell>
          <cell r="GT330">
            <v>0</v>
          </cell>
          <cell r="GU330">
            <v>0</v>
          </cell>
          <cell r="GV330">
            <v>0</v>
          </cell>
          <cell r="GW330">
            <v>0</v>
          </cell>
        </row>
        <row r="331">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v>0</v>
          </cell>
          <cell r="GL331">
            <v>0</v>
          </cell>
          <cell r="GM331">
            <v>0</v>
          </cell>
          <cell r="GN331">
            <v>0</v>
          </cell>
          <cell r="GO331">
            <v>0</v>
          </cell>
          <cell r="GP331">
            <v>0</v>
          </cell>
          <cell r="GR331">
            <v>0</v>
          </cell>
          <cell r="GS331">
            <v>0</v>
          </cell>
          <cell r="GT331">
            <v>0</v>
          </cell>
          <cell r="GU331">
            <v>0</v>
          </cell>
          <cell r="GV331">
            <v>0</v>
          </cell>
          <cell r="GW331">
            <v>0</v>
          </cell>
        </row>
        <row r="332">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str">
            <v/>
          </cell>
          <cell r="EX332" t="str">
            <v/>
          </cell>
          <cell r="EY332" t="str">
            <v/>
          </cell>
          <cell r="EZ332" t="str">
            <v/>
          </cell>
          <cell r="FA332" t="str">
            <v/>
          </cell>
          <cell r="FB332" t="str">
            <v/>
          </cell>
          <cell r="FC332" t="str">
            <v/>
          </cell>
          <cell r="FD332" t="str">
            <v/>
          </cell>
          <cell r="FE332" t="str">
            <v/>
          </cell>
          <cell r="FF332" t="str">
            <v/>
          </cell>
          <cell r="FG332" t="str">
            <v/>
          </cell>
          <cell r="FH332" t="str">
            <v/>
          </cell>
          <cell r="FI332" t="str">
            <v/>
          </cell>
          <cell r="FJ332" t="str">
            <v/>
          </cell>
          <cell r="FK332" t="str">
            <v/>
          </cell>
          <cell r="FL332" t="str">
            <v/>
          </cell>
          <cell r="FM332" t="str">
            <v/>
          </cell>
          <cell r="FN332" t="str">
            <v/>
          </cell>
          <cell r="FO332" t="str">
            <v/>
          </cell>
          <cell r="FP332" t="str">
            <v/>
          </cell>
          <cell r="FQ332" t="str">
            <v/>
          </cell>
          <cell r="FR332" t="str">
            <v/>
          </cell>
          <cell r="FS332" t="str">
            <v/>
          </cell>
          <cell r="FT332" t="str">
            <v/>
          </cell>
          <cell r="FU332" t="str">
            <v/>
          </cell>
          <cell r="FV332" t="str">
            <v/>
          </cell>
          <cell r="FW332" t="str">
            <v/>
          </cell>
          <cell r="FX332" t="str">
            <v/>
          </cell>
          <cell r="FY332" t="str">
            <v/>
          </cell>
          <cell r="FZ332" t="str">
            <v/>
          </cell>
          <cell r="GA332" t="str">
            <v/>
          </cell>
          <cell r="GB332" t="str">
            <v/>
          </cell>
          <cell r="GC332" t="str">
            <v/>
          </cell>
          <cell r="GD332" t="str">
            <v/>
          </cell>
          <cell r="GE332" t="str">
            <v/>
          </cell>
          <cell r="GF332" t="str">
            <v/>
          </cell>
          <cell r="GG332" t="str">
            <v/>
          </cell>
          <cell r="GH332" t="str">
            <v/>
          </cell>
          <cell r="GI332" t="str">
            <v/>
          </cell>
          <cell r="GJ332" t="str">
            <v/>
          </cell>
          <cell r="GK332">
            <v>0</v>
          </cell>
          <cell r="GL332">
            <v>0</v>
          </cell>
          <cell r="GM332">
            <v>0</v>
          </cell>
          <cell r="GN332">
            <v>0</v>
          </cell>
          <cell r="GO332">
            <v>0</v>
          </cell>
          <cell r="GP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R333">
            <v>0</v>
          </cell>
          <cell r="GS333">
            <v>0</v>
          </cell>
          <cell r="GT333">
            <v>0</v>
          </cell>
          <cell r="GU333">
            <v>0</v>
          </cell>
          <cell r="GV333">
            <v>0</v>
          </cell>
          <cell r="GW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U334">
            <v>0</v>
          </cell>
        </row>
        <row r="335">
          <cell r="GR335" t="e">
            <v>#DIV/0!</v>
          </cell>
          <cell r="GS335" t="e">
            <v>#DIV/0!</v>
          </cell>
          <cell r="GT335" t="e">
            <v>#DIV/0!</v>
          </cell>
          <cell r="GU335" t="e">
            <v>#DIV/0!</v>
          </cell>
          <cell r="GV335" t="e">
            <v>#DIV/0!</v>
          </cell>
          <cell r="GW335" t="e">
            <v>#DIV/0!</v>
          </cell>
        </row>
        <row r="336">
          <cell r="GK336">
            <v>0</v>
          </cell>
          <cell r="GL336">
            <v>0</v>
          </cell>
          <cell r="GM336">
            <v>0</v>
          </cell>
          <cell r="GN336">
            <v>0</v>
          </cell>
          <cell r="GO336">
            <v>0</v>
          </cell>
          <cell r="GP336">
            <v>0</v>
          </cell>
          <cell r="GU336" t="e">
            <v>#DIV/0!</v>
          </cell>
          <cell r="GV336" t="e">
            <v>#DIV/0!</v>
          </cell>
          <cell r="GW336" t="e">
            <v>#DIV/0!</v>
          </cell>
        </row>
        <row r="337">
          <cell r="GK337">
            <v>0</v>
          </cell>
          <cell r="GL337">
            <v>0</v>
          </cell>
          <cell r="GM337">
            <v>0</v>
          </cell>
          <cell r="GN337">
            <v>0</v>
          </cell>
          <cell r="GO337">
            <v>0</v>
          </cell>
          <cell r="GP337">
            <v>0</v>
          </cell>
          <cell r="GR337">
            <v>0</v>
          </cell>
          <cell r="GS337">
            <v>0</v>
          </cell>
          <cell r="GT337">
            <v>0</v>
          </cell>
          <cell r="GU337">
            <v>0</v>
          </cell>
          <cell r="GV337">
            <v>0</v>
          </cell>
          <cell r="GW337">
            <v>0</v>
          </cell>
        </row>
        <row r="338">
          <cell r="GK338">
            <v>0</v>
          </cell>
          <cell r="GL338">
            <v>0</v>
          </cell>
          <cell r="GM338">
            <v>0</v>
          </cell>
          <cell r="GN338">
            <v>0</v>
          </cell>
          <cell r="GO338">
            <v>0</v>
          </cell>
          <cell r="GP338">
            <v>0</v>
          </cell>
          <cell r="GR338">
            <v>0</v>
          </cell>
          <cell r="GS338">
            <v>0</v>
          </cell>
          <cell r="GT338">
            <v>0</v>
          </cell>
          <cell r="GU338">
            <v>0</v>
          </cell>
          <cell r="GV338">
            <v>0</v>
          </cell>
          <cell r="GW338">
            <v>0</v>
          </cell>
        </row>
        <row r="339">
          <cell r="GK339">
            <v>0</v>
          </cell>
          <cell r="GL339">
            <v>0</v>
          </cell>
          <cell r="GM339">
            <v>0</v>
          </cell>
          <cell r="GN339">
            <v>0</v>
          </cell>
          <cell r="GO339">
            <v>0</v>
          </cell>
          <cell r="GP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row>
        <row r="341">
          <cell r="GK341">
            <v>0</v>
          </cell>
          <cell r="GL341">
            <v>0</v>
          </cell>
          <cell r="GM341">
            <v>0</v>
          </cell>
          <cell r="GN341">
            <v>0</v>
          </cell>
          <cell r="GO341">
            <v>0</v>
          </cell>
          <cell r="GP341">
            <v>0</v>
          </cell>
        </row>
        <row r="342">
          <cell r="GK342">
            <v>0</v>
          </cell>
          <cell r="GL342">
            <v>0</v>
          </cell>
          <cell r="GM342">
            <v>0</v>
          </cell>
          <cell r="GN342">
            <v>0</v>
          </cell>
          <cell r="GO342">
            <v>0</v>
          </cell>
          <cell r="GP342">
            <v>0</v>
          </cell>
        </row>
        <row r="343">
          <cell r="GK343">
            <v>0</v>
          </cell>
          <cell r="GL343">
            <v>0</v>
          </cell>
          <cell r="GM343">
            <v>0</v>
          </cell>
          <cell r="GN343">
            <v>0</v>
          </cell>
          <cell r="GO343">
            <v>0</v>
          </cell>
          <cell r="GP343">
            <v>0</v>
          </cell>
        </row>
        <row r="344">
          <cell r="GK344">
            <v>0</v>
          </cell>
          <cell r="GL344">
            <v>0</v>
          </cell>
          <cell r="GM344">
            <v>0</v>
          </cell>
          <cell r="GN344">
            <v>0</v>
          </cell>
          <cell r="GO344">
            <v>0</v>
          </cell>
          <cell r="GP344">
            <v>0</v>
          </cell>
        </row>
        <row r="345">
          <cell r="GK345">
            <v>0</v>
          </cell>
          <cell r="GL345">
            <v>0</v>
          </cell>
          <cell r="GM345">
            <v>0</v>
          </cell>
          <cell r="GN345">
            <v>0</v>
          </cell>
          <cell r="GO345">
            <v>0</v>
          </cell>
          <cell r="GP345">
            <v>0</v>
          </cell>
        </row>
        <row r="346">
          <cell r="GK346">
            <v>0</v>
          </cell>
          <cell r="GL346">
            <v>0</v>
          </cell>
          <cell r="GM346">
            <v>0</v>
          </cell>
          <cell r="GN346">
            <v>0</v>
          </cell>
          <cell r="GO346">
            <v>0</v>
          </cell>
          <cell r="GP346">
            <v>0</v>
          </cell>
          <cell r="GR346">
            <v>0</v>
          </cell>
          <cell r="GS346">
            <v>0</v>
          </cell>
          <cell r="GT346">
            <v>0</v>
          </cell>
          <cell r="GU346">
            <v>0</v>
          </cell>
          <cell r="GV346">
            <v>0</v>
          </cell>
          <cell r="GW346">
            <v>0</v>
          </cell>
        </row>
        <row r="347">
          <cell r="GK347">
            <v>0</v>
          </cell>
          <cell r="GL347">
            <v>0</v>
          </cell>
          <cell r="GM347">
            <v>0</v>
          </cell>
          <cell r="GN347">
            <v>0</v>
          </cell>
          <cell r="GO347">
            <v>0</v>
          </cell>
          <cell r="GP347">
            <v>0</v>
          </cell>
          <cell r="GR347">
            <v>0</v>
          </cell>
          <cell r="GS347">
            <v>0</v>
          </cell>
          <cell r="GT347">
            <v>0</v>
          </cell>
          <cell r="GU347">
            <v>0</v>
          </cell>
          <cell r="GV347">
            <v>0</v>
          </cell>
          <cell r="GW347">
            <v>0</v>
          </cell>
        </row>
        <row r="355">
          <cell r="BN355">
            <v>1</v>
          </cell>
          <cell r="CX355">
            <v>1</v>
          </cell>
          <cell r="FL355">
            <v>1</v>
          </cell>
          <cell r="GK355">
            <v>0</v>
          </cell>
          <cell r="GL355">
            <v>0</v>
          </cell>
          <cell r="GM355">
            <v>0</v>
          </cell>
          <cell r="GN355">
            <v>0</v>
          </cell>
          <cell r="GO355">
            <v>0</v>
          </cell>
          <cell r="GP355">
            <v>0</v>
          </cell>
        </row>
        <row r="356">
          <cell r="GK356">
            <v>0</v>
          </cell>
          <cell r="GL356">
            <v>0</v>
          </cell>
          <cell r="GM356">
            <v>0</v>
          </cell>
          <cell r="GN356">
            <v>0</v>
          </cell>
          <cell r="GO356">
            <v>0</v>
          </cell>
          <cell r="GP356">
            <v>0</v>
          </cell>
          <cell r="GR356">
            <v>0</v>
          </cell>
          <cell r="GS356">
            <v>0</v>
          </cell>
          <cell r="GT356">
            <v>0</v>
          </cell>
          <cell r="GU356">
            <v>0</v>
          </cell>
          <cell r="GV356">
            <v>0</v>
          </cell>
          <cell r="GW356">
            <v>0</v>
          </cell>
        </row>
        <row r="357">
          <cell r="GK357">
            <v>0</v>
          </cell>
          <cell r="GL357">
            <v>0</v>
          </cell>
          <cell r="GM357">
            <v>0</v>
          </cell>
          <cell r="GN357">
            <v>0</v>
          </cell>
          <cell r="GO357">
            <v>0</v>
          </cell>
          <cell r="GP357">
            <v>0</v>
          </cell>
          <cell r="GR357">
            <v>0</v>
          </cell>
          <cell r="GS357">
            <v>0</v>
          </cell>
          <cell r="GT357">
            <v>0</v>
          </cell>
          <cell r="GU357">
            <v>0</v>
          </cell>
          <cell r="GV357">
            <v>0</v>
          </cell>
          <cell r="GW357">
            <v>0</v>
          </cell>
        </row>
        <row r="358">
          <cell r="GK358">
            <v>0</v>
          </cell>
          <cell r="GL358">
            <v>0</v>
          </cell>
          <cell r="GM358">
            <v>0</v>
          </cell>
          <cell r="GN358">
            <v>0</v>
          </cell>
          <cell r="GO358">
            <v>0</v>
          </cell>
          <cell r="GP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R359">
            <v>0</v>
          </cell>
          <cell r="GS359">
            <v>0</v>
          </cell>
          <cell r="GT359">
            <v>0</v>
          </cell>
          <cell r="GU359">
            <v>0</v>
          </cell>
          <cell r="GV359">
            <v>0</v>
          </cell>
          <cell r="GW359">
            <v>0</v>
          </cell>
        </row>
        <row r="360">
          <cell r="GK360">
            <v>0</v>
          </cell>
          <cell r="GL360">
            <v>0</v>
          </cell>
          <cell r="GM360">
            <v>0</v>
          </cell>
          <cell r="GN360">
            <v>0</v>
          </cell>
          <cell r="GO360">
            <v>0</v>
          </cell>
          <cell r="GP360">
            <v>0</v>
          </cell>
        </row>
        <row r="361">
          <cell r="GK361">
            <v>0</v>
          </cell>
          <cell r="GL361">
            <v>0</v>
          </cell>
          <cell r="GM361">
            <v>0</v>
          </cell>
          <cell r="GN361">
            <v>0</v>
          </cell>
          <cell r="GO361">
            <v>0</v>
          </cell>
          <cell r="GP361">
            <v>0</v>
          </cell>
        </row>
        <row r="362">
          <cell r="GK362">
            <v>0</v>
          </cell>
          <cell r="GL362">
            <v>0</v>
          </cell>
          <cell r="GM362">
            <v>0</v>
          </cell>
          <cell r="GN362">
            <v>0</v>
          </cell>
          <cell r="GO362">
            <v>0</v>
          </cell>
          <cell r="GP362">
            <v>0</v>
          </cell>
        </row>
        <row r="363">
          <cell r="GK363">
            <v>0</v>
          </cell>
          <cell r="GL363">
            <v>0</v>
          </cell>
          <cell r="GM363">
            <v>0</v>
          </cell>
          <cell r="GN363">
            <v>0</v>
          </cell>
          <cell r="GO363">
            <v>0</v>
          </cell>
          <cell r="GP363">
            <v>0</v>
          </cell>
        </row>
        <row r="364">
          <cell r="GK364">
            <v>0</v>
          </cell>
          <cell r="GL364">
            <v>0</v>
          </cell>
          <cell r="GM364">
            <v>0</v>
          </cell>
          <cell r="GN364">
            <v>0</v>
          </cell>
          <cell r="GO364">
            <v>0</v>
          </cell>
          <cell r="GP364">
            <v>0</v>
          </cell>
        </row>
        <row r="365">
          <cell r="GK365">
            <v>0</v>
          </cell>
          <cell r="GL365">
            <v>0</v>
          </cell>
          <cell r="GM365">
            <v>0</v>
          </cell>
          <cell r="GN365">
            <v>0</v>
          </cell>
          <cell r="GO365">
            <v>0</v>
          </cell>
          <cell r="GP365">
            <v>0</v>
          </cell>
          <cell r="GR365">
            <v>0</v>
          </cell>
          <cell r="GS365">
            <v>0</v>
          </cell>
          <cell r="GT365">
            <v>0</v>
          </cell>
          <cell r="GU365">
            <v>0</v>
          </cell>
          <cell r="GV365">
            <v>0</v>
          </cell>
          <cell r="GW365">
            <v>0</v>
          </cell>
        </row>
        <row r="366">
          <cell r="GK366">
            <v>0</v>
          </cell>
          <cell r="GL366">
            <v>0</v>
          </cell>
          <cell r="GM366">
            <v>0</v>
          </cell>
          <cell r="GN366">
            <v>0</v>
          </cell>
          <cell r="GO366">
            <v>0</v>
          </cell>
          <cell r="GP366">
            <v>0</v>
          </cell>
          <cell r="GR366">
            <v>0</v>
          </cell>
          <cell r="GS366">
            <v>0</v>
          </cell>
          <cell r="GT366">
            <v>0</v>
          </cell>
          <cell r="GU366">
            <v>0</v>
          </cell>
          <cell r="GV366">
            <v>0</v>
          </cell>
          <cell r="GW366">
            <v>0</v>
          </cell>
        </row>
        <row r="376">
          <cell r="GK376">
            <v>0</v>
          </cell>
          <cell r="GL376">
            <v>0</v>
          </cell>
          <cell r="GM376">
            <v>0</v>
          </cell>
          <cell r="GN376">
            <v>0</v>
          </cell>
          <cell r="GO376">
            <v>0</v>
          </cell>
          <cell r="GP376">
            <v>0</v>
          </cell>
        </row>
        <row r="377">
          <cell r="GK377">
            <v>0</v>
          </cell>
          <cell r="GL377">
            <v>0</v>
          </cell>
          <cell r="GM377">
            <v>0</v>
          </cell>
          <cell r="GN377">
            <v>0</v>
          </cell>
          <cell r="GO377">
            <v>0</v>
          </cell>
          <cell r="GP377">
            <v>0</v>
          </cell>
          <cell r="GR377">
            <v>0</v>
          </cell>
          <cell r="GS377">
            <v>0</v>
          </cell>
          <cell r="GT377">
            <v>0</v>
          </cell>
          <cell r="GU377">
            <v>0</v>
          </cell>
          <cell r="GV377">
            <v>0</v>
          </cell>
          <cell r="GW377">
            <v>0</v>
          </cell>
        </row>
        <row r="378">
          <cell r="GK378">
            <v>0</v>
          </cell>
          <cell r="GL378">
            <v>0</v>
          </cell>
          <cell r="GM378">
            <v>0</v>
          </cell>
          <cell r="GN378">
            <v>0</v>
          </cell>
          <cell r="GO378">
            <v>0</v>
          </cell>
          <cell r="GP378">
            <v>0</v>
          </cell>
          <cell r="GR378">
            <v>0</v>
          </cell>
          <cell r="GS378">
            <v>0</v>
          </cell>
          <cell r="GT378">
            <v>0</v>
          </cell>
          <cell r="GU378">
            <v>0</v>
          </cell>
          <cell r="GV378">
            <v>0</v>
          </cell>
          <cell r="GW378">
            <v>0</v>
          </cell>
        </row>
        <row r="379">
          <cell r="GK379">
            <v>0</v>
          </cell>
          <cell r="GL379">
            <v>0</v>
          </cell>
          <cell r="GM379">
            <v>0</v>
          </cell>
          <cell r="GN379">
            <v>0</v>
          </cell>
          <cell r="GO379">
            <v>0</v>
          </cell>
          <cell r="GP379">
            <v>0</v>
          </cell>
        </row>
        <row r="380">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R380">
            <v>0</v>
          </cell>
          <cell r="GS380">
            <v>0</v>
          </cell>
          <cell r="GT380">
            <v>0</v>
          </cell>
          <cell r="GU380">
            <v>0</v>
          </cell>
          <cell r="GV380">
            <v>0</v>
          </cell>
          <cell r="GW380">
            <v>0</v>
          </cell>
        </row>
        <row r="381">
          <cell r="GK381">
            <v>0</v>
          </cell>
          <cell r="GL381">
            <v>0</v>
          </cell>
          <cell r="GM381">
            <v>0</v>
          </cell>
          <cell r="GN381">
            <v>0</v>
          </cell>
          <cell r="GO381">
            <v>0</v>
          </cell>
          <cell r="GP381">
            <v>0</v>
          </cell>
        </row>
        <row r="382">
          <cell r="GK382">
            <v>0</v>
          </cell>
          <cell r="GL382">
            <v>0</v>
          </cell>
          <cell r="GM382">
            <v>0</v>
          </cell>
          <cell r="GN382">
            <v>0</v>
          </cell>
          <cell r="GO382">
            <v>0</v>
          </cell>
          <cell r="GP382">
            <v>0</v>
          </cell>
        </row>
        <row r="383">
          <cell r="GK383">
            <v>0</v>
          </cell>
          <cell r="GL383">
            <v>0</v>
          </cell>
          <cell r="GM383">
            <v>0</v>
          </cell>
          <cell r="GN383">
            <v>0</v>
          </cell>
          <cell r="GO383">
            <v>0</v>
          </cell>
          <cell r="GP383">
            <v>0</v>
          </cell>
          <cell r="GR383">
            <v>0</v>
          </cell>
          <cell r="GS383">
            <v>0</v>
          </cell>
          <cell r="GT383">
            <v>0</v>
          </cell>
          <cell r="GU383">
            <v>0</v>
          </cell>
          <cell r="GV383">
            <v>0</v>
          </cell>
          <cell r="GW383">
            <v>0</v>
          </cell>
        </row>
        <row r="384">
          <cell r="GK384">
            <v>0</v>
          </cell>
          <cell r="GL384">
            <v>0</v>
          </cell>
          <cell r="GM384">
            <v>0</v>
          </cell>
          <cell r="GN384">
            <v>0</v>
          </cell>
          <cell r="GO384">
            <v>0</v>
          </cell>
          <cell r="GP384">
            <v>0</v>
          </cell>
          <cell r="GR384">
            <v>0</v>
          </cell>
          <cell r="GS384">
            <v>0</v>
          </cell>
          <cell r="GT384">
            <v>0</v>
          </cell>
          <cell r="GU384">
            <v>0</v>
          </cell>
          <cell r="GV384">
            <v>0</v>
          </cell>
          <cell r="GW384">
            <v>0</v>
          </cell>
        </row>
        <row r="385">
          <cell r="GK385">
            <v>0</v>
          </cell>
          <cell r="GL385">
            <v>0</v>
          </cell>
          <cell r="GM385">
            <v>0</v>
          </cell>
          <cell r="GN385">
            <v>0</v>
          </cell>
          <cell r="GO385">
            <v>0</v>
          </cell>
          <cell r="GP385">
            <v>0</v>
          </cell>
        </row>
        <row r="386">
          <cell r="GK386">
            <v>0</v>
          </cell>
          <cell r="GL386">
            <v>0</v>
          </cell>
          <cell r="GM386">
            <v>0</v>
          </cell>
          <cell r="GN386">
            <v>0</v>
          </cell>
          <cell r="GO386">
            <v>0</v>
          </cell>
          <cell r="GP386">
            <v>0</v>
          </cell>
          <cell r="GR386">
            <v>0</v>
          </cell>
          <cell r="GS386">
            <v>0</v>
          </cell>
          <cell r="GT386">
            <v>0</v>
          </cell>
          <cell r="GU386">
            <v>0</v>
          </cell>
          <cell r="GV386">
            <v>0</v>
          </cell>
          <cell r="GW386">
            <v>0</v>
          </cell>
        </row>
        <row r="387">
          <cell r="GK387">
            <v>0</v>
          </cell>
          <cell r="GL387">
            <v>0</v>
          </cell>
          <cell r="GM387">
            <v>0</v>
          </cell>
          <cell r="GN387">
            <v>0</v>
          </cell>
          <cell r="GO387">
            <v>0</v>
          </cell>
          <cell r="GP387">
            <v>0</v>
          </cell>
          <cell r="GR387">
            <v>0</v>
          </cell>
          <cell r="GS387">
            <v>0</v>
          </cell>
          <cell r="GT387">
            <v>0</v>
          </cell>
          <cell r="GU387">
            <v>0</v>
          </cell>
          <cell r="GV387">
            <v>0</v>
          </cell>
          <cell r="GW387">
            <v>0</v>
          </cell>
        </row>
        <row r="395">
          <cell r="GK395">
            <v>0</v>
          </cell>
          <cell r="GL395">
            <v>0</v>
          </cell>
          <cell r="GM395">
            <v>0</v>
          </cell>
          <cell r="GN395">
            <v>0</v>
          </cell>
          <cell r="GO395">
            <v>0</v>
          </cell>
          <cell r="GP395">
            <v>0</v>
          </cell>
        </row>
        <row r="396">
          <cell r="GK396">
            <v>0</v>
          </cell>
          <cell r="GL396">
            <v>0</v>
          </cell>
          <cell r="GM396">
            <v>0</v>
          </cell>
          <cell r="GN396">
            <v>0</v>
          </cell>
          <cell r="GO396">
            <v>0</v>
          </cell>
          <cell r="GP396">
            <v>0</v>
          </cell>
          <cell r="GR396">
            <v>0</v>
          </cell>
          <cell r="GS396">
            <v>0</v>
          </cell>
          <cell r="GT396">
            <v>0</v>
          </cell>
          <cell r="GU396">
            <v>0</v>
          </cell>
          <cell r="GV396">
            <v>0</v>
          </cell>
          <cell r="GW396">
            <v>0</v>
          </cell>
        </row>
        <row r="397">
          <cell r="GK397">
            <v>0</v>
          </cell>
          <cell r="GL397">
            <v>0</v>
          </cell>
          <cell r="GM397">
            <v>0</v>
          </cell>
          <cell r="GN397">
            <v>0</v>
          </cell>
          <cell r="GO397">
            <v>0</v>
          </cell>
          <cell r="GP397">
            <v>0</v>
          </cell>
          <cell r="GR397">
            <v>0</v>
          </cell>
          <cell r="GS397">
            <v>0</v>
          </cell>
          <cell r="GT397">
            <v>0</v>
          </cell>
          <cell r="GU397">
            <v>0</v>
          </cell>
          <cell r="GV397">
            <v>0</v>
          </cell>
          <cell r="GW397">
            <v>0</v>
          </cell>
        </row>
        <row r="398">
          <cell r="GK398">
            <v>0</v>
          </cell>
          <cell r="GL398">
            <v>0</v>
          </cell>
          <cell r="GM398">
            <v>0</v>
          </cell>
          <cell r="GN398">
            <v>0</v>
          </cell>
          <cell r="GO398">
            <v>0</v>
          </cell>
          <cell r="GP398">
            <v>0</v>
          </cell>
        </row>
        <row r="399">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row>
        <row r="400">
          <cell r="GK400">
            <v>0</v>
          </cell>
          <cell r="GL400">
            <v>0</v>
          </cell>
          <cell r="GM400">
            <v>0</v>
          </cell>
          <cell r="GN400">
            <v>0</v>
          </cell>
          <cell r="GO400">
            <v>0</v>
          </cell>
          <cell r="GP400">
            <v>0</v>
          </cell>
        </row>
        <row r="401">
          <cell r="GK401">
            <v>0</v>
          </cell>
          <cell r="GL401">
            <v>0</v>
          </cell>
          <cell r="GM401">
            <v>0</v>
          </cell>
          <cell r="GN401">
            <v>0</v>
          </cell>
          <cell r="GO401">
            <v>0</v>
          </cell>
          <cell r="GP401">
            <v>0</v>
          </cell>
        </row>
        <row r="402">
          <cell r="GK402">
            <v>0</v>
          </cell>
          <cell r="GL402">
            <v>0</v>
          </cell>
          <cell r="GM402">
            <v>0</v>
          </cell>
          <cell r="GN402">
            <v>0</v>
          </cell>
          <cell r="GO402">
            <v>0</v>
          </cell>
          <cell r="GP402">
            <v>0</v>
          </cell>
        </row>
        <row r="403">
          <cell r="GK403">
            <v>0</v>
          </cell>
          <cell r="GL403">
            <v>0</v>
          </cell>
          <cell r="GM403">
            <v>0</v>
          </cell>
          <cell r="GN403">
            <v>0</v>
          </cell>
          <cell r="GO403">
            <v>0</v>
          </cell>
          <cell r="GP403">
            <v>0</v>
          </cell>
        </row>
        <row r="404">
          <cell r="GK404">
            <v>0</v>
          </cell>
          <cell r="GL404">
            <v>0</v>
          </cell>
          <cell r="GM404">
            <v>0</v>
          </cell>
          <cell r="GN404">
            <v>0</v>
          </cell>
          <cell r="GO404">
            <v>0</v>
          </cell>
          <cell r="GP404">
            <v>0</v>
          </cell>
        </row>
        <row r="405">
          <cell r="GK405">
            <v>0</v>
          </cell>
          <cell r="GL405">
            <v>0</v>
          </cell>
          <cell r="GM405">
            <v>0</v>
          </cell>
          <cell r="GN405">
            <v>0</v>
          </cell>
          <cell r="GO405">
            <v>0</v>
          </cell>
          <cell r="GP405">
            <v>0</v>
          </cell>
          <cell r="GR405">
            <v>0</v>
          </cell>
          <cell r="GS405">
            <v>0</v>
          </cell>
          <cell r="GT405">
            <v>0</v>
          </cell>
          <cell r="GU405">
            <v>0</v>
          </cell>
          <cell r="GV405">
            <v>0</v>
          </cell>
          <cell r="GW405">
            <v>0</v>
          </cell>
        </row>
        <row r="406">
          <cell r="GK406">
            <v>0</v>
          </cell>
          <cell r="GL406">
            <v>0</v>
          </cell>
          <cell r="GM406">
            <v>0</v>
          </cell>
          <cell r="GN406">
            <v>0</v>
          </cell>
          <cell r="GO406">
            <v>0</v>
          </cell>
          <cell r="GP406">
            <v>0</v>
          </cell>
          <cell r="GR406">
            <v>0</v>
          </cell>
          <cell r="GS406">
            <v>0</v>
          </cell>
          <cell r="GT406">
            <v>0</v>
          </cell>
          <cell r="GU406">
            <v>0</v>
          </cell>
          <cell r="GV406">
            <v>0</v>
          </cell>
          <cell r="GW406">
            <v>0</v>
          </cell>
        </row>
        <row r="426">
          <cell r="GK426">
            <v>0</v>
          </cell>
          <cell r="GL426">
            <v>0</v>
          </cell>
          <cell r="GM426">
            <v>0</v>
          </cell>
          <cell r="GN426">
            <v>0</v>
          </cell>
          <cell r="GO426">
            <v>0</v>
          </cell>
          <cell r="GP426">
            <v>0</v>
          </cell>
          <cell r="GR426">
            <v>0</v>
          </cell>
          <cell r="GS426">
            <v>0</v>
          </cell>
          <cell r="GT426">
            <v>0</v>
          </cell>
          <cell r="GU426">
            <v>0</v>
          </cell>
          <cell r="GV426">
            <v>0</v>
          </cell>
          <cell r="GW426">
            <v>0</v>
          </cell>
        </row>
        <row r="427">
          <cell r="GK427">
            <v>0</v>
          </cell>
          <cell r="GL427">
            <v>0</v>
          </cell>
          <cell r="GM427">
            <v>0</v>
          </cell>
          <cell r="GN427">
            <v>0</v>
          </cell>
          <cell r="GO427">
            <v>0</v>
          </cell>
          <cell r="GP427">
            <v>0</v>
          </cell>
          <cell r="GR427">
            <v>0</v>
          </cell>
          <cell r="GS427">
            <v>0</v>
          </cell>
          <cell r="GT427">
            <v>0</v>
          </cell>
          <cell r="GU427">
            <v>0</v>
          </cell>
          <cell r="GV427">
            <v>0</v>
          </cell>
          <cell r="GW427">
            <v>0</v>
          </cell>
        </row>
        <row r="428">
          <cell r="GK428">
            <v>0</v>
          </cell>
          <cell r="GL428">
            <v>0</v>
          </cell>
          <cell r="GM428">
            <v>0</v>
          </cell>
          <cell r="GN428">
            <v>0</v>
          </cell>
          <cell r="GO428">
            <v>0</v>
          </cell>
          <cell r="GP428">
            <v>0</v>
          </cell>
          <cell r="GR428">
            <v>0</v>
          </cell>
          <cell r="GS428">
            <v>0</v>
          </cell>
          <cell r="GT428">
            <v>0</v>
          </cell>
          <cell r="GU428">
            <v>0</v>
          </cell>
          <cell r="GV428">
            <v>0</v>
          </cell>
          <cell r="GW428">
            <v>0</v>
          </cell>
        </row>
        <row r="429">
          <cell r="GK429">
            <v>0</v>
          </cell>
          <cell r="GL429">
            <v>0</v>
          </cell>
          <cell r="GM429">
            <v>0</v>
          </cell>
          <cell r="GN429">
            <v>0</v>
          </cell>
          <cell r="GO429">
            <v>0</v>
          </cell>
          <cell r="GP429">
            <v>0</v>
          </cell>
          <cell r="GR429">
            <v>0</v>
          </cell>
          <cell r="GS429">
            <v>0</v>
          </cell>
          <cell r="GT429">
            <v>0</v>
          </cell>
          <cell r="GU429">
            <v>0</v>
          </cell>
          <cell r="GV429">
            <v>0</v>
          </cell>
          <cell r="GW429">
            <v>0</v>
          </cell>
        </row>
        <row r="430">
          <cell r="GK430">
            <v>0</v>
          </cell>
          <cell r="GL430">
            <v>0</v>
          </cell>
          <cell r="GM430">
            <v>0</v>
          </cell>
          <cell r="GN430">
            <v>0</v>
          </cell>
          <cell r="GO430">
            <v>0</v>
          </cell>
          <cell r="GP430">
            <v>0</v>
          </cell>
          <cell r="GR430">
            <v>0</v>
          </cell>
          <cell r="GS430">
            <v>0</v>
          </cell>
          <cell r="GT430">
            <v>0</v>
          </cell>
          <cell r="GU430">
            <v>0</v>
          </cell>
          <cell r="GV430">
            <v>0</v>
          </cell>
          <cell r="GW430">
            <v>0</v>
          </cell>
        </row>
        <row r="431">
          <cell r="GK431">
            <v>0</v>
          </cell>
          <cell r="GL431">
            <v>0</v>
          </cell>
          <cell r="GM431">
            <v>0</v>
          </cell>
          <cell r="GN431">
            <v>0</v>
          </cell>
          <cell r="GO431">
            <v>0</v>
          </cell>
          <cell r="GP431">
            <v>0</v>
          </cell>
          <cell r="GR431">
            <v>0</v>
          </cell>
          <cell r="GS431">
            <v>0</v>
          </cell>
          <cell r="GT431">
            <v>0</v>
          </cell>
          <cell r="GU431">
            <v>0</v>
          </cell>
          <cell r="GV431">
            <v>0</v>
          </cell>
          <cell r="GW431">
            <v>0</v>
          </cell>
        </row>
        <row r="432">
          <cell r="GK432">
            <v>0</v>
          </cell>
          <cell r="GL432">
            <v>0</v>
          </cell>
          <cell r="GM432">
            <v>0</v>
          </cell>
          <cell r="GN432">
            <v>0</v>
          </cell>
          <cell r="GO432">
            <v>0</v>
          </cell>
          <cell r="GP432">
            <v>0</v>
          </cell>
          <cell r="GR432">
            <v>0</v>
          </cell>
          <cell r="GS432">
            <v>0</v>
          </cell>
          <cell r="GT432">
            <v>0</v>
          </cell>
          <cell r="GU432">
            <v>0</v>
          </cell>
          <cell r="GV432">
            <v>0</v>
          </cell>
          <cell r="GW432">
            <v>0</v>
          </cell>
        </row>
        <row r="433">
          <cell r="I433">
            <v>0</v>
          </cell>
          <cell r="J433">
            <v>0</v>
          </cell>
          <cell r="K433">
            <v>0</v>
          </cell>
          <cell r="L433">
            <v>0</v>
          </cell>
          <cell r="M433">
            <v>0</v>
          </cell>
          <cell r="N433">
            <v>0</v>
          </cell>
          <cell r="O433">
            <v>0</v>
          </cell>
          <cell r="P433">
            <v>907</v>
          </cell>
          <cell r="Q433">
            <v>188</v>
          </cell>
          <cell r="R433">
            <v>905</v>
          </cell>
          <cell r="S433">
            <v>0</v>
          </cell>
          <cell r="T433">
            <v>0</v>
          </cell>
          <cell r="U433">
            <v>112</v>
          </cell>
          <cell r="V433">
            <v>200</v>
          </cell>
          <cell r="W433">
            <v>0</v>
          </cell>
          <cell r="X433">
            <v>0</v>
          </cell>
          <cell r="Y433">
            <v>0</v>
          </cell>
          <cell r="Z433">
            <v>170</v>
          </cell>
          <cell r="AA433">
            <v>210</v>
          </cell>
          <cell r="AB433">
            <v>0</v>
          </cell>
          <cell r="AC433">
            <v>0</v>
          </cell>
          <cell r="AD433">
            <v>618</v>
          </cell>
          <cell r="AE433">
            <v>399</v>
          </cell>
          <cell r="AF433">
            <v>151</v>
          </cell>
          <cell r="AG433">
            <v>0</v>
          </cell>
          <cell r="AH433">
            <v>0</v>
          </cell>
          <cell r="AI433">
            <v>290</v>
          </cell>
          <cell r="AJ433">
            <v>0</v>
          </cell>
          <cell r="AK433">
            <v>0</v>
          </cell>
          <cell r="AL433">
            <v>0</v>
          </cell>
          <cell r="AM433">
            <v>0</v>
          </cell>
          <cell r="AN433">
            <v>127</v>
          </cell>
          <cell r="AO433">
            <v>132</v>
          </cell>
          <cell r="AP433">
            <v>0</v>
          </cell>
          <cell r="AQ433">
            <v>0</v>
          </cell>
          <cell r="AR433">
            <v>404</v>
          </cell>
          <cell r="AS433">
            <v>12</v>
          </cell>
          <cell r="AT433">
            <v>240</v>
          </cell>
          <cell r="AU433">
            <v>0</v>
          </cell>
          <cell r="AV433">
            <v>0</v>
          </cell>
          <cell r="AW433">
            <v>257</v>
          </cell>
          <cell r="AX433">
            <v>782</v>
          </cell>
          <cell r="AY433">
            <v>0</v>
          </cell>
          <cell r="AZ433">
            <v>0</v>
          </cell>
          <cell r="BA433">
            <v>0</v>
          </cell>
          <cell r="BB433">
            <v>207</v>
          </cell>
          <cell r="BC433">
            <v>250</v>
          </cell>
          <cell r="BD433">
            <v>0</v>
          </cell>
          <cell r="BE433">
            <v>0</v>
          </cell>
          <cell r="BF433">
            <v>164</v>
          </cell>
          <cell r="BG433">
            <v>382</v>
          </cell>
          <cell r="BH433">
            <v>153</v>
          </cell>
          <cell r="BI433">
            <v>0</v>
          </cell>
          <cell r="BJ433">
            <v>0</v>
          </cell>
          <cell r="BK433">
            <v>175</v>
          </cell>
          <cell r="BL433">
            <v>374</v>
          </cell>
          <cell r="BM433">
            <v>0</v>
          </cell>
          <cell r="BN433">
            <v>0</v>
          </cell>
          <cell r="BO433">
            <v>0</v>
          </cell>
          <cell r="BP433">
            <v>685</v>
          </cell>
          <cell r="BQ433">
            <v>680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0</v>
          </cell>
          <cell r="GJ433">
            <v>0</v>
          </cell>
          <cell r="GK433">
            <v>133.87096774193549</v>
          </cell>
          <cell r="GL433">
            <v>162.06451612903226</v>
          </cell>
          <cell r="GM433">
            <v>0</v>
          </cell>
          <cell r="GN433">
            <v>0</v>
          </cell>
          <cell r="GO433">
            <v>0</v>
          </cell>
          <cell r="GP433">
            <v>0</v>
          </cell>
          <cell r="GR433">
            <v>4150</v>
          </cell>
          <cell r="GS433">
            <v>5024</v>
          </cell>
          <cell r="GT433">
            <v>0</v>
          </cell>
          <cell r="GU433">
            <v>0</v>
          </cell>
          <cell r="GV433">
            <v>0</v>
          </cell>
          <cell r="GW433">
            <v>0</v>
          </cell>
        </row>
        <row r="434">
          <cell r="I434">
            <v>0</v>
          </cell>
          <cell r="J434">
            <v>0</v>
          </cell>
          <cell r="K434">
            <v>0</v>
          </cell>
          <cell r="L434">
            <v>0</v>
          </cell>
          <cell r="M434">
            <v>0</v>
          </cell>
          <cell r="N434">
            <v>0</v>
          </cell>
          <cell r="O434">
            <v>0</v>
          </cell>
          <cell r="P434">
            <v>705</v>
          </cell>
          <cell r="Q434">
            <v>1221</v>
          </cell>
          <cell r="R434">
            <v>871</v>
          </cell>
          <cell r="S434">
            <v>0</v>
          </cell>
          <cell r="T434">
            <v>0</v>
          </cell>
          <cell r="U434">
            <v>797</v>
          </cell>
          <cell r="V434">
            <v>943</v>
          </cell>
          <cell r="W434">
            <v>0</v>
          </cell>
          <cell r="X434">
            <v>0</v>
          </cell>
          <cell r="Y434">
            <v>0</v>
          </cell>
          <cell r="Z434">
            <v>1406</v>
          </cell>
          <cell r="AA434">
            <v>460</v>
          </cell>
          <cell r="AB434">
            <v>0</v>
          </cell>
          <cell r="AC434">
            <v>0</v>
          </cell>
          <cell r="AD434">
            <v>1394</v>
          </cell>
          <cell r="AE434">
            <v>3151</v>
          </cell>
          <cell r="AF434">
            <v>1560</v>
          </cell>
          <cell r="AG434">
            <v>0</v>
          </cell>
          <cell r="AH434">
            <v>0</v>
          </cell>
          <cell r="AI434">
            <v>737</v>
          </cell>
          <cell r="AJ434">
            <v>0</v>
          </cell>
          <cell r="AK434">
            <v>0</v>
          </cell>
          <cell r="AL434">
            <v>0</v>
          </cell>
          <cell r="AM434">
            <v>0</v>
          </cell>
          <cell r="AN434">
            <v>1028</v>
          </cell>
          <cell r="AO434">
            <v>1582</v>
          </cell>
          <cell r="AP434">
            <v>0</v>
          </cell>
          <cell r="AQ434">
            <v>0</v>
          </cell>
          <cell r="AR434">
            <v>485</v>
          </cell>
          <cell r="AS434">
            <v>926</v>
          </cell>
          <cell r="AT434">
            <v>1506</v>
          </cell>
          <cell r="AU434">
            <v>0</v>
          </cell>
          <cell r="AV434">
            <v>0</v>
          </cell>
          <cell r="AW434">
            <v>732</v>
          </cell>
          <cell r="AX434">
            <v>525</v>
          </cell>
          <cell r="AY434">
            <v>0</v>
          </cell>
          <cell r="AZ434">
            <v>0</v>
          </cell>
          <cell r="BA434">
            <v>0</v>
          </cell>
          <cell r="BB434">
            <v>673</v>
          </cell>
          <cell r="BC434">
            <v>347</v>
          </cell>
          <cell r="BD434">
            <v>0</v>
          </cell>
          <cell r="BE434">
            <v>0</v>
          </cell>
          <cell r="BF434">
            <v>990</v>
          </cell>
          <cell r="BG434">
            <v>280</v>
          </cell>
          <cell r="BH434">
            <v>360</v>
          </cell>
          <cell r="BI434">
            <v>0</v>
          </cell>
          <cell r="BJ434">
            <v>0</v>
          </cell>
          <cell r="BK434">
            <v>415</v>
          </cell>
          <cell r="BL434">
            <v>235</v>
          </cell>
          <cell r="BM434">
            <v>0</v>
          </cell>
          <cell r="BN434">
            <v>0</v>
          </cell>
          <cell r="BO434">
            <v>0</v>
          </cell>
          <cell r="BP434">
            <v>390</v>
          </cell>
          <cell r="BQ434">
            <v>478</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427.25806451612902</v>
          </cell>
          <cell r="GL434">
            <v>353.29032258064518</v>
          </cell>
          <cell r="GM434">
            <v>0</v>
          </cell>
          <cell r="GN434">
            <v>0</v>
          </cell>
          <cell r="GO434">
            <v>0</v>
          </cell>
          <cell r="GP434">
            <v>0</v>
          </cell>
          <cell r="GR434">
            <v>13245</v>
          </cell>
          <cell r="GS434">
            <v>10952</v>
          </cell>
          <cell r="GT434">
            <v>0</v>
          </cell>
          <cell r="GU434">
            <v>0</v>
          </cell>
          <cell r="GV434">
            <v>0</v>
          </cell>
          <cell r="GW434">
            <v>0</v>
          </cell>
        </row>
        <row r="435">
          <cell r="I435">
            <v>0</v>
          </cell>
          <cell r="J435">
            <v>0</v>
          </cell>
          <cell r="K435">
            <v>0</v>
          </cell>
          <cell r="L435">
            <v>0</v>
          </cell>
          <cell r="M435">
            <v>0</v>
          </cell>
          <cell r="N435">
            <v>0</v>
          </cell>
          <cell r="O435">
            <v>0</v>
          </cell>
          <cell r="P435">
            <v>390</v>
          </cell>
          <cell r="Q435">
            <v>629</v>
          </cell>
          <cell r="R435">
            <v>562</v>
          </cell>
          <cell r="S435">
            <v>0</v>
          </cell>
          <cell r="T435">
            <v>0</v>
          </cell>
          <cell r="U435">
            <v>439</v>
          </cell>
          <cell r="V435">
            <v>514</v>
          </cell>
          <cell r="W435">
            <v>0</v>
          </cell>
          <cell r="X435">
            <v>0</v>
          </cell>
          <cell r="Y435">
            <v>0</v>
          </cell>
          <cell r="Z435">
            <v>450</v>
          </cell>
          <cell r="AA435">
            <v>290</v>
          </cell>
          <cell r="AB435">
            <v>0</v>
          </cell>
          <cell r="AC435">
            <v>0</v>
          </cell>
          <cell r="AD435">
            <v>329</v>
          </cell>
          <cell r="AE435">
            <v>310</v>
          </cell>
          <cell r="AF435">
            <v>405</v>
          </cell>
          <cell r="AG435">
            <v>0</v>
          </cell>
          <cell r="AH435">
            <v>0</v>
          </cell>
          <cell r="AI435">
            <v>310</v>
          </cell>
          <cell r="AJ435">
            <v>200</v>
          </cell>
          <cell r="AK435">
            <v>0</v>
          </cell>
          <cell r="AL435">
            <v>0</v>
          </cell>
          <cell r="AM435">
            <v>0</v>
          </cell>
          <cell r="AN435">
            <v>394</v>
          </cell>
          <cell r="AO435">
            <v>230</v>
          </cell>
          <cell r="AP435">
            <v>0</v>
          </cell>
          <cell r="AQ435">
            <v>0</v>
          </cell>
          <cell r="AR435">
            <v>523</v>
          </cell>
          <cell r="AS435">
            <v>288</v>
          </cell>
          <cell r="AT435">
            <v>270</v>
          </cell>
          <cell r="AU435">
            <v>0</v>
          </cell>
          <cell r="AV435">
            <v>0</v>
          </cell>
          <cell r="AW435">
            <v>406</v>
          </cell>
          <cell r="AX435">
            <v>653</v>
          </cell>
          <cell r="AY435">
            <v>0</v>
          </cell>
          <cell r="AZ435">
            <v>0</v>
          </cell>
          <cell r="BA435">
            <v>0</v>
          </cell>
          <cell r="BB435">
            <v>295</v>
          </cell>
          <cell r="BC435">
            <v>420</v>
          </cell>
          <cell r="BD435">
            <v>0</v>
          </cell>
          <cell r="BE435">
            <v>0</v>
          </cell>
          <cell r="BF435">
            <v>247</v>
          </cell>
          <cell r="BG435">
            <v>353</v>
          </cell>
          <cell r="BH435">
            <v>394</v>
          </cell>
          <cell r="BI435">
            <v>0</v>
          </cell>
          <cell r="BJ435">
            <v>0</v>
          </cell>
          <cell r="BK435">
            <v>396</v>
          </cell>
          <cell r="BL435">
            <v>263</v>
          </cell>
          <cell r="BM435">
            <v>0</v>
          </cell>
          <cell r="BN435">
            <v>0</v>
          </cell>
          <cell r="BO435">
            <v>0</v>
          </cell>
          <cell r="BP435">
            <v>315</v>
          </cell>
          <cell r="BQ435">
            <v>455</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155.74193548387098</v>
          </cell>
          <cell r="GL435">
            <v>190.38709677419354</v>
          </cell>
          <cell r="GM435">
            <v>0</v>
          </cell>
          <cell r="GN435">
            <v>0</v>
          </cell>
          <cell r="GO435">
            <v>0</v>
          </cell>
          <cell r="GP435">
            <v>0</v>
          </cell>
          <cell r="GR435">
            <v>4828</v>
          </cell>
          <cell r="GS435">
            <v>5902</v>
          </cell>
          <cell r="GT435">
            <v>0</v>
          </cell>
          <cell r="GU435">
            <v>0</v>
          </cell>
          <cell r="GV435">
            <v>0</v>
          </cell>
          <cell r="GW435">
            <v>0</v>
          </cell>
        </row>
        <row r="442">
          <cell r="GK442">
            <v>0</v>
          </cell>
          <cell r="GL442">
            <v>0</v>
          </cell>
          <cell r="GM442">
            <v>0</v>
          </cell>
          <cell r="GN442">
            <v>0</v>
          </cell>
          <cell r="GO442">
            <v>0</v>
          </cell>
          <cell r="GP442">
            <v>0</v>
          </cell>
          <cell r="GR442">
            <v>0</v>
          </cell>
          <cell r="GS442">
            <v>0</v>
          </cell>
          <cell r="GT442">
            <v>0</v>
          </cell>
          <cell r="GU442">
            <v>0</v>
          </cell>
          <cell r="GV442">
            <v>0</v>
          </cell>
          <cell r="GW442">
            <v>0</v>
          </cell>
        </row>
        <row r="443">
          <cell r="GK443">
            <v>0</v>
          </cell>
          <cell r="GL443">
            <v>0</v>
          </cell>
          <cell r="GM443">
            <v>0</v>
          </cell>
          <cell r="GN443">
            <v>0</v>
          </cell>
          <cell r="GO443">
            <v>0</v>
          </cell>
          <cell r="GP443">
            <v>0</v>
          </cell>
          <cell r="GR443">
            <v>0</v>
          </cell>
          <cell r="GS443">
            <v>0</v>
          </cell>
          <cell r="GT443">
            <v>0</v>
          </cell>
          <cell r="GU443">
            <v>0</v>
          </cell>
          <cell r="GV443">
            <v>0</v>
          </cell>
          <cell r="GW443">
            <v>0</v>
          </cell>
        </row>
        <row r="444">
          <cell r="GK444">
            <v>0</v>
          </cell>
          <cell r="GL444">
            <v>0</v>
          </cell>
          <cell r="GM444">
            <v>0</v>
          </cell>
          <cell r="GN444">
            <v>0</v>
          </cell>
          <cell r="GO444">
            <v>0</v>
          </cell>
          <cell r="GP444">
            <v>0</v>
          </cell>
          <cell r="GR444">
            <v>0</v>
          </cell>
          <cell r="GS444">
            <v>0</v>
          </cell>
          <cell r="GT444">
            <v>0</v>
          </cell>
          <cell r="GU444">
            <v>0</v>
          </cell>
          <cell r="GV444">
            <v>0</v>
          </cell>
          <cell r="GW444">
            <v>0</v>
          </cell>
        </row>
        <row r="445">
          <cell r="GK445">
            <v>0</v>
          </cell>
          <cell r="GL445">
            <v>0</v>
          </cell>
          <cell r="GM445">
            <v>0</v>
          </cell>
          <cell r="GN445">
            <v>0</v>
          </cell>
          <cell r="GO445">
            <v>0</v>
          </cell>
          <cell r="GP445">
            <v>0</v>
          </cell>
          <cell r="GR445">
            <v>0</v>
          </cell>
          <cell r="GS445">
            <v>0</v>
          </cell>
          <cell r="GT445">
            <v>0</v>
          </cell>
          <cell r="GU445">
            <v>0</v>
          </cell>
          <cell r="GV445">
            <v>0</v>
          </cell>
          <cell r="GW445">
            <v>0</v>
          </cell>
        </row>
        <row r="446">
          <cell r="GK446">
            <v>0</v>
          </cell>
          <cell r="GL446">
            <v>0</v>
          </cell>
          <cell r="GM446">
            <v>0</v>
          </cell>
          <cell r="GN446">
            <v>0</v>
          </cell>
          <cell r="GO446">
            <v>0</v>
          </cell>
          <cell r="GP446">
            <v>0</v>
          </cell>
          <cell r="GR446">
            <v>0</v>
          </cell>
          <cell r="GS446">
            <v>0</v>
          </cell>
          <cell r="GT446">
            <v>0</v>
          </cell>
          <cell r="GU446">
            <v>0</v>
          </cell>
          <cell r="GV446">
            <v>0</v>
          </cell>
          <cell r="GW446">
            <v>0</v>
          </cell>
        </row>
        <row r="447">
          <cell r="GK447">
            <v>0</v>
          </cell>
          <cell r="GL447">
            <v>0</v>
          </cell>
          <cell r="GM447">
            <v>0</v>
          </cell>
          <cell r="GN447">
            <v>0</v>
          </cell>
          <cell r="GO447">
            <v>0</v>
          </cell>
          <cell r="GP447">
            <v>0</v>
          </cell>
          <cell r="GR447">
            <v>0</v>
          </cell>
          <cell r="GS447">
            <v>0</v>
          </cell>
          <cell r="GT447">
            <v>0</v>
          </cell>
          <cell r="GU447">
            <v>0</v>
          </cell>
          <cell r="GV447">
            <v>0</v>
          </cell>
          <cell r="GW447">
            <v>0</v>
          </cell>
        </row>
        <row r="448">
          <cell r="GK448">
            <v>0</v>
          </cell>
          <cell r="GL448">
            <v>0</v>
          </cell>
          <cell r="GM448">
            <v>0</v>
          </cell>
          <cell r="GN448">
            <v>0</v>
          </cell>
          <cell r="GO448">
            <v>0</v>
          </cell>
          <cell r="GP448">
            <v>0</v>
          </cell>
          <cell r="GR448">
            <v>0</v>
          </cell>
          <cell r="GS448">
            <v>0</v>
          </cell>
          <cell r="GT448">
            <v>0</v>
          </cell>
          <cell r="GU448">
            <v>0</v>
          </cell>
          <cell r="GV448">
            <v>0</v>
          </cell>
          <cell r="GW448">
            <v>0</v>
          </cell>
        </row>
        <row r="449">
          <cell r="I449">
            <v>471</v>
          </cell>
          <cell r="J449">
            <v>390</v>
          </cell>
          <cell r="K449">
            <v>0</v>
          </cell>
          <cell r="L449">
            <v>0</v>
          </cell>
          <cell r="M449">
            <v>0</v>
          </cell>
          <cell r="N449">
            <v>0</v>
          </cell>
          <cell r="O449">
            <v>0</v>
          </cell>
          <cell r="P449">
            <v>0</v>
          </cell>
          <cell r="Q449">
            <v>0</v>
          </cell>
          <cell r="R449">
            <v>816</v>
          </cell>
          <cell r="S449">
            <v>775</v>
          </cell>
          <cell r="T449">
            <v>0</v>
          </cell>
          <cell r="U449">
            <v>0</v>
          </cell>
          <cell r="V449">
            <v>440</v>
          </cell>
          <cell r="W449">
            <v>120</v>
          </cell>
          <cell r="X449">
            <v>240</v>
          </cell>
          <cell r="Y449">
            <v>0</v>
          </cell>
          <cell r="Z449">
            <v>0</v>
          </cell>
          <cell r="AA449">
            <v>558</v>
          </cell>
          <cell r="AB449">
            <v>435</v>
          </cell>
          <cell r="AC449">
            <v>0</v>
          </cell>
          <cell r="AD449">
            <v>0</v>
          </cell>
          <cell r="AE449">
            <v>0</v>
          </cell>
          <cell r="AF449">
            <v>376</v>
          </cell>
          <cell r="AG449">
            <v>490</v>
          </cell>
          <cell r="AH449">
            <v>0</v>
          </cell>
          <cell r="AI449">
            <v>0</v>
          </cell>
          <cell r="AJ449">
            <v>539</v>
          </cell>
          <cell r="AK449">
            <v>244</v>
          </cell>
          <cell r="AL449">
            <v>345</v>
          </cell>
          <cell r="AM449">
            <v>0</v>
          </cell>
          <cell r="AN449">
            <v>0</v>
          </cell>
          <cell r="AO449">
            <v>360</v>
          </cell>
          <cell r="AP449">
            <v>657</v>
          </cell>
          <cell r="AQ449">
            <v>0</v>
          </cell>
          <cell r="AR449">
            <v>0</v>
          </cell>
          <cell r="AS449">
            <v>0</v>
          </cell>
          <cell r="AT449">
            <v>698</v>
          </cell>
          <cell r="AU449">
            <v>530</v>
          </cell>
          <cell r="AV449">
            <v>0</v>
          </cell>
          <cell r="AW449">
            <v>0</v>
          </cell>
          <cell r="AX449">
            <v>606</v>
          </cell>
          <cell r="AY449">
            <v>366</v>
          </cell>
          <cell r="AZ449">
            <v>486</v>
          </cell>
          <cell r="BA449">
            <v>0</v>
          </cell>
          <cell r="BB449">
            <v>0</v>
          </cell>
          <cell r="BC449">
            <v>505</v>
          </cell>
          <cell r="BD449">
            <v>617</v>
          </cell>
          <cell r="BE449">
            <v>0</v>
          </cell>
          <cell r="BF449">
            <v>0</v>
          </cell>
          <cell r="BG449">
            <v>0</v>
          </cell>
          <cell r="BH449">
            <v>275</v>
          </cell>
          <cell r="BI449">
            <v>350</v>
          </cell>
          <cell r="BJ449">
            <v>0</v>
          </cell>
          <cell r="BK449">
            <v>0</v>
          </cell>
          <cell r="BL449">
            <v>289</v>
          </cell>
          <cell r="BM449">
            <v>264</v>
          </cell>
          <cell r="BN449">
            <v>815</v>
          </cell>
          <cell r="BO449">
            <v>0</v>
          </cell>
          <cell r="BP449">
            <v>0</v>
          </cell>
          <cell r="BQ449">
            <v>440</v>
          </cell>
          <cell r="BR449">
            <v>812</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0</v>
          </cell>
          <cell r="GJ449">
            <v>0</v>
          </cell>
          <cell r="GK449">
            <v>201.25806451612902</v>
          </cell>
          <cell r="GL449">
            <v>260.32258064516128</v>
          </cell>
          <cell r="GM449">
            <v>0</v>
          </cell>
          <cell r="GN449">
            <v>0</v>
          </cell>
          <cell r="GO449">
            <v>0</v>
          </cell>
          <cell r="GP449">
            <v>0</v>
          </cell>
          <cell r="GR449">
            <v>6239</v>
          </cell>
          <cell r="GS449">
            <v>8070</v>
          </cell>
          <cell r="GT449">
            <v>0</v>
          </cell>
          <cell r="GU449">
            <v>0</v>
          </cell>
          <cell r="GV449">
            <v>0</v>
          </cell>
          <cell r="GW449">
            <v>0</v>
          </cell>
        </row>
        <row r="450">
          <cell r="I450">
            <v>651</v>
          </cell>
          <cell r="J450">
            <v>1022</v>
          </cell>
          <cell r="K450">
            <v>0</v>
          </cell>
          <cell r="L450">
            <v>0</v>
          </cell>
          <cell r="M450">
            <v>0</v>
          </cell>
          <cell r="N450">
            <v>0</v>
          </cell>
          <cell r="O450">
            <v>0</v>
          </cell>
          <cell r="P450">
            <v>0</v>
          </cell>
          <cell r="Q450">
            <v>0</v>
          </cell>
          <cell r="R450">
            <v>520</v>
          </cell>
          <cell r="S450">
            <v>515</v>
          </cell>
          <cell r="T450">
            <v>0</v>
          </cell>
          <cell r="U450">
            <v>0</v>
          </cell>
          <cell r="V450">
            <v>580</v>
          </cell>
          <cell r="W450">
            <v>995</v>
          </cell>
          <cell r="X450">
            <v>75</v>
          </cell>
          <cell r="Y450">
            <v>0</v>
          </cell>
          <cell r="Z450">
            <v>0</v>
          </cell>
          <cell r="AA450">
            <v>535</v>
          </cell>
          <cell r="AB450">
            <v>680</v>
          </cell>
          <cell r="AC450">
            <v>0</v>
          </cell>
          <cell r="AD450">
            <v>0</v>
          </cell>
          <cell r="AE450">
            <v>0</v>
          </cell>
          <cell r="AF450">
            <v>1716</v>
          </cell>
          <cell r="AG450">
            <v>1245</v>
          </cell>
          <cell r="AH450">
            <v>0</v>
          </cell>
          <cell r="AI450">
            <v>0</v>
          </cell>
          <cell r="AJ450">
            <v>15</v>
          </cell>
          <cell r="AK450">
            <v>1183</v>
          </cell>
          <cell r="AL450">
            <v>294</v>
          </cell>
          <cell r="AM450">
            <v>0</v>
          </cell>
          <cell r="AN450">
            <v>0</v>
          </cell>
          <cell r="AO450">
            <v>1010</v>
          </cell>
          <cell r="AP450">
            <v>960</v>
          </cell>
          <cell r="AQ450">
            <v>0</v>
          </cell>
          <cell r="AR450">
            <v>0</v>
          </cell>
          <cell r="AS450">
            <v>0</v>
          </cell>
          <cell r="AT450">
            <v>905</v>
          </cell>
          <cell r="AU450">
            <v>555</v>
          </cell>
          <cell r="AV450">
            <v>0</v>
          </cell>
          <cell r="AW450">
            <v>0</v>
          </cell>
          <cell r="AX450">
            <v>210</v>
          </cell>
          <cell r="AY450">
            <v>190</v>
          </cell>
          <cell r="AZ450">
            <v>333</v>
          </cell>
          <cell r="BA450">
            <v>0</v>
          </cell>
          <cell r="BB450">
            <v>0</v>
          </cell>
          <cell r="BC450">
            <v>690</v>
          </cell>
          <cell r="BD450">
            <v>560</v>
          </cell>
          <cell r="BE450">
            <v>0</v>
          </cell>
          <cell r="BF450">
            <v>0</v>
          </cell>
          <cell r="BG450">
            <v>0</v>
          </cell>
          <cell r="BH450">
            <v>315</v>
          </cell>
          <cell r="BI450">
            <v>961</v>
          </cell>
          <cell r="BJ450">
            <v>0</v>
          </cell>
          <cell r="BK450">
            <v>0</v>
          </cell>
          <cell r="BL450">
            <v>249</v>
          </cell>
          <cell r="BM450">
            <v>270</v>
          </cell>
          <cell r="BN450">
            <v>430</v>
          </cell>
          <cell r="BO450">
            <v>0</v>
          </cell>
          <cell r="BP450">
            <v>0</v>
          </cell>
          <cell r="BQ450">
            <v>125</v>
          </cell>
          <cell r="BR450">
            <v>122</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323.41935483870969</v>
          </cell>
          <cell r="GL450">
            <v>254.35483870967741</v>
          </cell>
          <cell r="GM450">
            <v>0</v>
          </cell>
          <cell r="GN450">
            <v>0</v>
          </cell>
          <cell r="GO450">
            <v>0</v>
          </cell>
          <cell r="GP450">
            <v>0</v>
          </cell>
          <cell r="GR450">
            <v>10026</v>
          </cell>
          <cell r="GS450">
            <v>7885</v>
          </cell>
          <cell r="GT450">
            <v>0</v>
          </cell>
          <cell r="GU450">
            <v>0</v>
          </cell>
          <cell r="GV450">
            <v>0</v>
          </cell>
          <cell r="GW450">
            <v>0</v>
          </cell>
        </row>
        <row r="451">
          <cell r="I451">
            <v>310</v>
          </cell>
          <cell r="J451">
            <v>315</v>
          </cell>
          <cell r="K451">
            <v>0</v>
          </cell>
          <cell r="L451">
            <v>0</v>
          </cell>
          <cell r="M451">
            <v>0</v>
          </cell>
          <cell r="N451">
            <v>0</v>
          </cell>
          <cell r="O451">
            <v>0</v>
          </cell>
          <cell r="P451">
            <v>0</v>
          </cell>
          <cell r="Q451">
            <v>0</v>
          </cell>
          <cell r="R451">
            <v>275</v>
          </cell>
          <cell r="S451">
            <v>325</v>
          </cell>
          <cell r="T451">
            <v>0</v>
          </cell>
          <cell r="U451">
            <v>0</v>
          </cell>
          <cell r="V451">
            <v>255</v>
          </cell>
          <cell r="W451">
            <v>250</v>
          </cell>
          <cell r="X451">
            <v>250</v>
          </cell>
          <cell r="Y451">
            <v>0</v>
          </cell>
          <cell r="Z451">
            <v>0</v>
          </cell>
          <cell r="AA451">
            <v>220</v>
          </cell>
          <cell r="AB451">
            <v>198</v>
          </cell>
          <cell r="AC451">
            <v>0</v>
          </cell>
          <cell r="AD451">
            <v>0</v>
          </cell>
          <cell r="AE451">
            <v>0</v>
          </cell>
          <cell r="AF451">
            <v>162</v>
          </cell>
          <cell r="AG451">
            <v>269</v>
          </cell>
          <cell r="AH451">
            <v>0</v>
          </cell>
          <cell r="AI451">
            <v>0</v>
          </cell>
          <cell r="AJ451">
            <v>315</v>
          </cell>
          <cell r="AK451">
            <v>225</v>
          </cell>
          <cell r="AL451">
            <v>100</v>
          </cell>
          <cell r="AM451">
            <v>0</v>
          </cell>
          <cell r="AN451">
            <v>0</v>
          </cell>
          <cell r="AO451">
            <v>310</v>
          </cell>
          <cell r="AP451">
            <v>325</v>
          </cell>
          <cell r="AQ451">
            <v>0</v>
          </cell>
          <cell r="AR451">
            <v>0</v>
          </cell>
          <cell r="AS451">
            <v>0</v>
          </cell>
          <cell r="AT451">
            <v>181</v>
          </cell>
          <cell r="AU451">
            <v>185</v>
          </cell>
          <cell r="AV451">
            <v>0</v>
          </cell>
          <cell r="AW451">
            <v>0</v>
          </cell>
          <cell r="AX451">
            <v>375</v>
          </cell>
          <cell r="AY451">
            <v>180</v>
          </cell>
          <cell r="AZ451">
            <v>292</v>
          </cell>
          <cell r="BA451">
            <v>0</v>
          </cell>
          <cell r="BB451">
            <v>0</v>
          </cell>
          <cell r="BC451">
            <v>265</v>
          </cell>
          <cell r="BD451">
            <v>220</v>
          </cell>
          <cell r="BE451">
            <v>0</v>
          </cell>
          <cell r="BF451">
            <v>0</v>
          </cell>
          <cell r="BG451">
            <v>0</v>
          </cell>
          <cell r="BH451">
            <v>195</v>
          </cell>
          <cell r="BI451">
            <v>235</v>
          </cell>
          <cell r="BJ451">
            <v>0</v>
          </cell>
          <cell r="BK451">
            <v>0</v>
          </cell>
          <cell r="BL451">
            <v>170</v>
          </cell>
          <cell r="BM451">
            <v>231</v>
          </cell>
          <cell r="BN451">
            <v>300</v>
          </cell>
          <cell r="BO451">
            <v>0</v>
          </cell>
          <cell r="BP451">
            <v>0</v>
          </cell>
          <cell r="BQ451">
            <v>265</v>
          </cell>
          <cell r="BR451">
            <v>261</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111.90322580645162</v>
          </cell>
          <cell r="GL451">
            <v>128.70967741935485</v>
          </cell>
          <cell r="GM451">
            <v>0</v>
          </cell>
          <cell r="GN451">
            <v>0</v>
          </cell>
          <cell r="GO451">
            <v>0</v>
          </cell>
          <cell r="GP451">
            <v>0</v>
          </cell>
          <cell r="GR451">
            <v>3469</v>
          </cell>
          <cell r="GS451">
            <v>3990</v>
          </cell>
          <cell r="GT451">
            <v>0</v>
          </cell>
          <cell r="GU451">
            <v>0</v>
          </cell>
          <cell r="GV451">
            <v>0</v>
          </cell>
          <cell r="GW451">
            <v>0</v>
          </cell>
        </row>
        <row r="458">
          <cell r="GK458">
            <v>0</v>
          </cell>
          <cell r="GL458">
            <v>0</v>
          </cell>
          <cell r="GM458">
            <v>0</v>
          </cell>
          <cell r="GN458">
            <v>0</v>
          </cell>
          <cell r="GO458">
            <v>0</v>
          </cell>
          <cell r="GP458">
            <v>0</v>
          </cell>
          <cell r="GR458">
            <v>0</v>
          </cell>
          <cell r="GS458">
            <v>0</v>
          </cell>
          <cell r="GT458">
            <v>0</v>
          </cell>
          <cell r="GU458">
            <v>0</v>
          </cell>
          <cell r="GV458">
            <v>0</v>
          </cell>
          <cell r="GW458">
            <v>0</v>
          </cell>
        </row>
        <row r="459">
          <cell r="GK459">
            <v>0</v>
          </cell>
          <cell r="GL459">
            <v>0</v>
          </cell>
          <cell r="GM459">
            <v>0</v>
          </cell>
          <cell r="GN459">
            <v>0</v>
          </cell>
          <cell r="GO459">
            <v>0</v>
          </cell>
          <cell r="GP459">
            <v>0</v>
          </cell>
          <cell r="GR459">
            <v>0</v>
          </cell>
          <cell r="GS459">
            <v>0</v>
          </cell>
          <cell r="GT459">
            <v>0</v>
          </cell>
          <cell r="GU459">
            <v>0</v>
          </cell>
          <cell r="GV459">
            <v>0</v>
          </cell>
          <cell r="GW459">
            <v>0</v>
          </cell>
        </row>
        <row r="460">
          <cell r="GK460">
            <v>0</v>
          </cell>
          <cell r="GL460">
            <v>0</v>
          </cell>
          <cell r="GM460">
            <v>0</v>
          </cell>
          <cell r="GN460">
            <v>0</v>
          </cell>
          <cell r="GO460">
            <v>0</v>
          </cell>
          <cell r="GP460">
            <v>0</v>
          </cell>
          <cell r="GR460">
            <v>0</v>
          </cell>
          <cell r="GS460">
            <v>0</v>
          </cell>
          <cell r="GT460">
            <v>0</v>
          </cell>
          <cell r="GU460">
            <v>0</v>
          </cell>
          <cell r="GV460">
            <v>0</v>
          </cell>
          <cell r="GW460">
            <v>0</v>
          </cell>
        </row>
        <row r="461">
          <cell r="GK461">
            <v>0</v>
          </cell>
          <cell r="GL461">
            <v>0</v>
          </cell>
          <cell r="GM461">
            <v>0</v>
          </cell>
          <cell r="GN461">
            <v>0</v>
          </cell>
          <cell r="GO461">
            <v>0</v>
          </cell>
          <cell r="GP461">
            <v>0</v>
          </cell>
          <cell r="GR461">
            <v>0</v>
          </cell>
          <cell r="GS461">
            <v>0</v>
          </cell>
          <cell r="GT461">
            <v>0</v>
          </cell>
          <cell r="GU461">
            <v>0</v>
          </cell>
          <cell r="GV461">
            <v>0</v>
          </cell>
          <cell r="GW461">
            <v>0</v>
          </cell>
        </row>
        <row r="462">
          <cell r="GK462">
            <v>0</v>
          </cell>
          <cell r="GL462">
            <v>0</v>
          </cell>
          <cell r="GM462">
            <v>0</v>
          </cell>
          <cell r="GN462">
            <v>0</v>
          </cell>
          <cell r="GO462">
            <v>0</v>
          </cell>
          <cell r="GP462">
            <v>0</v>
          </cell>
          <cell r="GR462">
            <v>0</v>
          </cell>
          <cell r="GS462">
            <v>0</v>
          </cell>
          <cell r="GT462">
            <v>0</v>
          </cell>
          <cell r="GU462">
            <v>0</v>
          </cell>
          <cell r="GV462">
            <v>0</v>
          </cell>
          <cell r="GW462">
            <v>0</v>
          </cell>
        </row>
        <row r="463">
          <cell r="GK463">
            <v>0</v>
          </cell>
          <cell r="GL463">
            <v>0</v>
          </cell>
          <cell r="GM463">
            <v>0</v>
          </cell>
          <cell r="GN463">
            <v>0</v>
          </cell>
          <cell r="GO463">
            <v>0</v>
          </cell>
          <cell r="GP463">
            <v>0</v>
          </cell>
          <cell r="GR463">
            <v>0</v>
          </cell>
          <cell r="GS463">
            <v>0</v>
          </cell>
          <cell r="GT463">
            <v>0</v>
          </cell>
          <cell r="GU463">
            <v>0</v>
          </cell>
          <cell r="GV463">
            <v>0</v>
          </cell>
          <cell r="GW463">
            <v>0</v>
          </cell>
        </row>
        <row r="464">
          <cell r="GK464">
            <v>0</v>
          </cell>
          <cell r="GL464">
            <v>0</v>
          </cell>
          <cell r="GM464">
            <v>0</v>
          </cell>
          <cell r="GN464">
            <v>0</v>
          </cell>
          <cell r="GO464">
            <v>0</v>
          </cell>
          <cell r="GP464">
            <v>0</v>
          </cell>
          <cell r="GR464">
            <v>0</v>
          </cell>
          <cell r="GS464">
            <v>0</v>
          </cell>
          <cell r="GT464">
            <v>0</v>
          </cell>
          <cell r="GU464">
            <v>0</v>
          </cell>
          <cell r="GV464">
            <v>0</v>
          </cell>
          <cell r="GW464">
            <v>0</v>
          </cell>
        </row>
        <row r="465">
          <cell r="I465">
            <v>755</v>
          </cell>
          <cell r="J465">
            <v>246</v>
          </cell>
          <cell r="K465">
            <v>203</v>
          </cell>
          <cell r="L465">
            <v>0</v>
          </cell>
          <cell r="M465">
            <v>0</v>
          </cell>
          <cell r="N465">
            <v>0</v>
          </cell>
          <cell r="O465">
            <v>0</v>
          </cell>
          <cell r="P465">
            <v>0</v>
          </cell>
          <cell r="Q465">
            <v>0</v>
          </cell>
          <cell r="R465">
            <v>0</v>
          </cell>
          <cell r="S465">
            <v>677</v>
          </cell>
          <cell r="T465">
            <v>742</v>
          </cell>
          <cell r="U465">
            <v>0</v>
          </cell>
          <cell r="V465">
            <v>0</v>
          </cell>
          <cell r="W465">
            <v>363</v>
          </cell>
          <cell r="X465">
            <v>230</v>
          </cell>
          <cell r="Y465">
            <v>245</v>
          </cell>
          <cell r="Z465">
            <v>0</v>
          </cell>
          <cell r="AA465">
            <v>0</v>
          </cell>
          <cell r="AB465">
            <v>275</v>
          </cell>
          <cell r="AC465">
            <v>589</v>
          </cell>
          <cell r="AD465">
            <v>0</v>
          </cell>
          <cell r="AE465">
            <v>0</v>
          </cell>
          <cell r="AF465">
            <v>0</v>
          </cell>
          <cell r="AG465">
            <v>303</v>
          </cell>
          <cell r="AH465">
            <v>435</v>
          </cell>
          <cell r="AI465">
            <v>0</v>
          </cell>
          <cell r="AJ465">
            <v>0</v>
          </cell>
          <cell r="AK465">
            <v>145</v>
          </cell>
          <cell r="AL465">
            <v>442</v>
          </cell>
          <cell r="AM465">
            <v>280</v>
          </cell>
          <cell r="AN465">
            <v>0</v>
          </cell>
          <cell r="AO465">
            <v>0</v>
          </cell>
          <cell r="AP465">
            <v>175</v>
          </cell>
          <cell r="AQ465">
            <v>370</v>
          </cell>
          <cell r="AR465">
            <v>0</v>
          </cell>
          <cell r="AS465">
            <v>0</v>
          </cell>
          <cell r="AT465">
            <v>0</v>
          </cell>
          <cell r="AU465">
            <v>841</v>
          </cell>
          <cell r="AV465">
            <v>606</v>
          </cell>
          <cell r="AW465">
            <v>0</v>
          </cell>
          <cell r="AX465">
            <v>0</v>
          </cell>
          <cell r="AY465">
            <v>320</v>
          </cell>
          <cell r="AZ465">
            <v>301</v>
          </cell>
          <cell r="BA465">
            <v>235</v>
          </cell>
          <cell r="BB465">
            <v>0</v>
          </cell>
          <cell r="BC465">
            <v>0</v>
          </cell>
          <cell r="BD465">
            <v>665</v>
          </cell>
          <cell r="BE465">
            <v>441</v>
          </cell>
          <cell r="BF465">
            <v>0</v>
          </cell>
          <cell r="BG465">
            <v>0</v>
          </cell>
          <cell r="BH465">
            <v>0</v>
          </cell>
          <cell r="BI465">
            <v>307</v>
          </cell>
          <cell r="BJ465">
            <v>139</v>
          </cell>
          <cell r="BK465">
            <v>0</v>
          </cell>
          <cell r="BL465">
            <v>0</v>
          </cell>
          <cell r="BM465">
            <v>112</v>
          </cell>
          <cell r="BN465">
            <v>353</v>
          </cell>
          <cell r="BO465">
            <v>524</v>
          </cell>
          <cell r="BP465">
            <v>0</v>
          </cell>
          <cell r="BQ465">
            <v>0</v>
          </cell>
          <cell r="BR465">
            <v>188</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191.29032258064515</v>
          </cell>
          <cell r="GL465">
            <v>179.90322580645162</v>
          </cell>
          <cell r="GM465">
            <v>0</v>
          </cell>
          <cell r="GN465">
            <v>0</v>
          </cell>
          <cell r="GO465">
            <v>0</v>
          </cell>
          <cell r="GP465">
            <v>0</v>
          </cell>
          <cell r="GR465">
            <v>5930</v>
          </cell>
          <cell r="GS465">
            <v>5577</v>
          </cell>
          <cell r="GT465">
            <v>0</v>
          </cell>
          <cell r="GU465">
            <v>0</v>
          </cell>
          <cell r="GV465">
            <v>0</v>
          </cell>
          <cell r="GW465">
            <v>0</v>
          </cell>
        </row>
        <row r="466">
          <cell r="I466">
            <v>1017</v>
          </cell>
          <cell r="J466">
            <v>1225</v>
          </cell>
          <cell r="K466">
            <v>1219</v>
          </cell>
          <cell r="L466">
            <v>0</v>
          </cell>
          <cell r="M466">
            <v>0</v>
          </cell>
          <cell r="N466">
            <v>0</v>
          </cell>
          <cell r="O466">
            <v>0</v>
          </cell>
          <cell r="P466">
            <v>0</v>
          </cell>
          <cell r="Q466">
            <v>0</v>
          </cell>
          <cell r="R466">
            <v>0</v>
          </cell>
          <cell r="S466">
            <v>476</v>
          </cell>
          <cell r="T466">
            <v>978</v>
          </cell>
          <cell r="U466">
            <v>0</v>
          </cell>
          <cell r="V466">
            <v>0</v>
          </cell>
          <cell r="W466">
            <v>657</v>
          </cell>
          <cell r="X466">
            <v>738</v>
          </cell>
          <cell r="Y466">
            <v>716</v>
          </cell>
          <cell r="Z466">
            <v>0</v>
          </cell>
          <cell r="AA466">
            <v>0</v>
          </cell>
          <cell r="AB466">
            <v>897</v>
          </cell>
          <cell r="AC466">
            <v>1164</v>
          </cell>
          <cell r="AD466">
            <v>0</v>
          </cell>
          <cell r="AE466">
            <v>0</v>
          </cell>
          <cell r="AF466">
            <v>0</v>
          </cell>
          <cell r="AG466">
            <v>916</v>
          </cell>
          <cell r="AH466">
            <v>1860</v>
          </cell>
          <cell r="AI466">
            <v>0</v>
          </cell>
          <cell r="AJ466">
            <v>0</v>
          </cell>
          <cell r="AK466">
            <v>858</v>
          </cell>
          <cell r="AL466">
            <v>1010</v>
          </cell>
          <cell r="AM466">
            <v>679</v>
          </cell>
          <cell r="AN466">
            <v>0</v>
          </cell>
          <cell r="AO466">
            <v>0</v>
          </cell>
          <cell r="AP466">
            <v>1373</v>
          </cell>
          <cell r="AQ466">
            <v>1879</v>
          </cell>
          <cell r="AR466">
            <v>0</v>
          </cell>
          <cell r="AS466">
            <v>0</v>
          </cell>
          <cell r="AT466">
            <v>0</v>
          </cell>
          <cell r="AU466">
            <v>642</v>
          </cell>
          <cell r="AV466">
            <v>343</v>
          </cell>
          <cell r="AW466">
            <v>0</v>
          </cell>
          <cell r="AX466">
            <v>0</v>
          </cell>
          <cell r="AY466">
            <v>423</v>
          </cell>
          <cell r="AZ466">
            <v>467</v>
          </cell>
          <cell r="BA466">
            <v>423</v>
          </cell>
          <cell r="BB466">
            <v>0</v>
          </cell>
          <cell r="BC466">
            <v>0</v>
          </cell>
          <cell r="BD466">
            <v>628</v>
          </cell>
          <cell r="BE466">
            <v>232</v>
          </cell>
          <cell r="BF466">
            <v>0</v>
          </cell>
          <cell r="BG466">
            <v>0</v>
          </cell>
          <cell r="BH466">
            <v>0</v>
          </cell>
          <cell r="BI466">
            <v>559</v>
          </cell>
          <cell r="BJ466">
            <v>975</v>
          </cell>
          <cell r="BK466">
            <v>0</v>
          </cell>
          <cell r="BL466">
            <v>0</v>
          </cell>
          <cell r="BM466">
            <v>191</v>
          </cell>
          <cell r="BN466">
            <v>310</v>
          </cell>
          <cell r="BO466">
            <v>307</v>
          </cell>
          <cell r="BP466">
            <v>0</v>
          </cell>
          <cell r="BQ466">
            <v>0</v>
          </cell>
          <cell r="BR466">
            <v>636</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464.83870967741933</v>
          </cell>
          <cell r="GL466">
            <v>302.83870967741933</v>
          </cell>
          <cell r="GM466">
            <v>0</v>
          </cell>
          <cell r="GN466">
            <v>0</v>
          </cell>
          <cell r="GO466">
            <v>0</v>
          </cell>
          <cell r="GP466">
            <v>0</v>
          </cell>
          <cell r="GR466">
            <v>14410</v>
          </cell>
          <cell r="GS466">
            <v>9388</v>
          </cell>
          <cell r="GT466">
            <v>0</v>
          </cell>
          <cell r="GU466">
            <v>0</v>
          </cell>
          <cell r="GV466">
            <v>0</v>
          </cell>
          <cell r="GW466">
            <v>0</v>
          </cell>
        </row>
        <row r="467">
          <cell r="I467">
            <v>476</v>
          </cell>
          <cell r="J467">
            <v>515</v>
          </cell>
          <cell r="K467">
            <v>485</v>
          </cell>
          <cell r="L467">
            <v>0</v>
          </cell>
          <cell r="M467">
            <v>0</v>
          </cell>
          <cell r="N467">
            <v>0</v>
          </cell>
          <cell r="O467">
            <v>0</v>
          </cell>
          <cell r="P467">
            <v>0</v>
          </cell>
          <cell r="Q467">
            <v>0</v>
          </cell>
          <cell r="R467">
            <v>0</v>
          </cell>
          <cell r="S467">
            <v>557</v>
          </cell>
          <cell r="T467">
            <v>329</v>
          </cell>
          <cell r="U467">
            <v>0</v>
          </cell>
          <cell r="V467">
            <v>0</v>
          </cell>
          <cell r="W467">
            <v>409</v>
          </cell>
          <cell r="X467">
            <v>458</v>
          </cell>
          <cell r="Y467">
            <v>357</v>
          </cell>
          <cell r="Z467">
            <v>0</v>
          </cell>
          <cell r="AA467">
            <v>0</v>
          </cell>
          <cell r="AB467">
            <v>318</v>
          </cell>
          <cell r="AC467">
            <v>359</v>
          </cell>
          <cell r="AD467">
            <v>0</v>
          </cell>
          <cell r="AE467">
            <v>0</v>
          </cell>
          <cell r="AF467">
            <v>0</v>
          </cell>
          <cell r="AG467">
            <v>383</v>
          </cell>
          <cell r="AH467">
            <v>162</v>
          </cell>
          <cell r="AI467">
            <v>0</v>
          </cell>
          <cell r="AJ467">
            <v>0</v>
          </cell>
          <cell r="AK467">
            <v>311</v>
          </cell>
          <cell r="AL467">
            <v>374</v>
          </cell>
          <cell r="AM467">
            <v>378</v>
          </cell>
          <cell r="AN467">
            <v>0</v>
          </cell>
          <cell r="AO467">
            <v>0</v>
          </cell>
          <cell r="AP467">
            <v>241</v>
          </cell>
          <cell r="AQ467">
            <v>350</v>
          </cell>
          <cell r="AR467">
            <v>0</v>
          </cell>
          <cell r="AS467">
            <v>0</v>
          </cell>
          <cell r="AT467">
            <v>0</v>
          </cell>
          <cell r="AU467">
            <v>296</v>
          </cell>
          <cell r="AV467">
            <v>380</v>
          </cell>
          <cell r="AW467">
            <v>0</v>
          </cell>
          <cell r="AX467">
            <v>0</v>
          </cell>
          <cell r="AY467">
            <v>317</v>
          </cell>
          <cell r="AZ467">
            <v>467</v>
          </cell>
          <cell r="BA467">
            <v>345</v>
          </cell>
          <cell r="BB467">
            <v>0</v>
          </cell>
          <cell r="BC467">
            <v>0</v>
          </cell>
          <cell r="BD467">
            <v>498</v>
          </cell>
          <cell r="BE467">
            <v>381</v>
          </cell>
          <cell r="BF467">
            <v>0</v>
          </cell>
          <cell r="BG467">
            <v>0</v>
          </cell>
          <cell r="BH467">
            <v>0</v>
          </cell>
          <cell r="BI467">
            <v>470</v>
          </cell>
          <cell r="BJ467">
            <v>284</v>
          </cell>
          <cell r="BK467">
            <v>0</v>
          </cell>
          <cell r="BL467">
            <v>0</v>
          </cell>
          <cell r="BM467">
            <v>510</v>
          </cell>
          <cell r="BN467">
            <v>392</v>
          </cell>
          <cell r="BO467">
            <v>236</v>
          </cell>
          <cell r="BP467">
            <v>0</v>
          </cell>
          <cell r="BQ467">
            <v>0</v>
          </cell>
          <cell r="BR467">
            <v>322</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189.38709677419354</v>
          </cell>
          <cell r="GL467">
            <v>177.06451612903226</v>
          </cell>
          <cell r="GM467">
            <v>0</v>
          </cell>
          <cell r="GN467">
            <v>0</v>
          </cell>
          <cell r="GO467">
            <v>0</v>
          </cell>
          <cell r="GP467">
            <v>0</v>
          </cell>
          <cell r="GR467">
            <v>5871</v>
          </cell>
          <cell r="GS467">
            <v>5489</v>
          </cell>
          <cell r="GT467">
            <v>0</v>
          </cell>
          <cell r="GU467">
            <v>0</v>
          </cell>
          <cell r="GV467">
            <v>0</v>
          </cell>
          <cell r="GW467">
            <v>0</v>
          </cell>
        </row>
        <row r="474">
          <cell r="GK474">
            <v>0</v>
          </cell>
          <cell r="GL474">
            <v>0</v>
          </cell>
          <cell r="GM474">
            <v>0</v>
          </cell>
          <cell r="GN474">
            <v>0</v>
          </cell>
          <cell r="GO474">
            <v>0</v>
          </cell>
          <cell r="GP474">
            <v>0</v>
          </cell>
          <cell r="GR474">
            <v>0</v>
          </cell>
          <cell r="GS474">
            <v>0</v>
          </cell>
          <cell r="GT474">
            <v>0</v>
          </cell>
          <cell r="GU474">
            <v>0</v>
          </cell>
          <cell r="GV474">
            <v>0</v>
          </cell>
          <cell r="GW474">
            <v>0</v>
          </cell>
        </row>
        <row r="475">
          <cell r="GK475">
            <v>0</v>
          </cell>
          <cell r="GL475">
            <v>0</v>
          </cell>
          <cell r="GM475">
            <v>0</v>
          </cell>
          <cell r="GN475">
            <v>0</v>
          </cell>
          <cell r="GO475">
            <v>0</v>
          </cell>
          <cell r="GP475">
            <v>0</v>
          </cell>
          <cell r="GR475">
            <v>0</v>
          </cell>
          <cell r="GS475">
            <v>0</v>
          </cell>
          <cell r="GT475">
            <v>0</v>
          </cell>
          <cell r="GU475">
            <v>0</v>
          </cell>
          <cell r="GV475">
            <v>0</v>
          </cell>
          <cell r="GW475">
            <v>0</v>
          </cell>
        </row>
        <row r="476">
          <cell r="GK476">
            <v>0</v>
          </cell>
          <cell r="GL476">
            <v>0</v>
          </cell>
          <cell r="GM476">
            <v>0</v>
          </cell>
          <cell r="GN476">
            <v>0</v>
          </cell>
          <cell r="GO476">
            <v>0</v>
          </cell>
          <cell r="GP476">
            <v>0</v>
          </cell>
          <cell r="GR476">
            <v>0</v>
          </cell>
          <cell r="GS476">
            <v>0</v>
          </cell>
          <cell r="GT476">
            <v>0</v>
          </cell>
          <cell r="GU476">
            <v>0</v>
          </cell>
          <cell r="GV476">
            <v>0</v>
          </cell>
          <cell r="GW476">
            <v>0</v>
          </cell>
        </row>
        <row r="477">
          <cell r="GK477">
            <v>0</v>
          </cell>
          <cell r="GL477">
            <v>0</v>
          </cell>
          <cell r="GM477">
            <v>0</v>
          </cell>
          <cell r="GN477">
            <v>0</v>
          </cell>
          <cell r="GO477">
            <v>0</v>
          </cell>
          <cell r="GP477">
            <v>0</v>
          </cell>
          <cell r="GR477">
            <v>0</v>
          </cell>
          <cell r="GS477">
            <v>0</v>
          </cell>
          <cell r="GT477">
            <v>0</v>
          </cell>
          <cell r="GU477">
            <v>0</v>
          </cell>
          <cell r="GV477">
            <v>0</v>
          </cell>
          <cell r="GW477">
            <v>0</v>
          </cell>
        </row>
        <row r="478">
          <cell r="GK478">
            <v>0</v>
          </cell>
          <cell r="GL478">
            <v>0</v>
          </cell>
          <cell r="GM478">
            <v>0</v>
          </cell>
          <cell r="GN478">
            <v>0</v>
          </cell>
          <cell r="GO478">
            <v>0</v>
          </cell>
          <cell r="GP478">
            <v>0</v>
          </cell>
          <cell r="GR478">
            <v>0</v>
          </cell>
          <cell r="GS478">
            <v>0</v>
          </cell>
          <cell r="GT478">
            <v>0</v>
          </cell>
          <cell r="GU478">
            <v>0</v>
          </cell>
          <cell r="GV478">
            <v>0</v>
          </cell>
          <cell r="GW478">
            <v>0</v>
          </cell>
        </row>
        <row r="479">
          <cell r="GK479">
            <v>0</v>
          </cell>
          <cell r="GL479">
            <v>0</v>
          </cell>
          <cell r="GM479">
            <v>0</v>
          </cell>
          <cell r="GN479">
            <v>0</v>
          </cell>
          <cell r="GO479">
            <v>0</v>
          </cell>
          <cell r="GP479">
            <v>0</v>
          </cell>
          <cell r="GR479">
            <v>0</v>
          </cell>
          <cell r="GS479">
            <v>0</v>
          </cell>
          <cell r="GT479">
            <v>0</v>
          </cell>
          <cell r="GU479">
            <v>0</v>
          </cell>
          <cell r="GV479">
            <v>0</v>
          </cell>
          <cell r="GW479">
            <v>0</v>
          </cell>
        </row>
        <row r="480">
          <cell r="GK480">
            <v>0</v>
          </cell>
          <cell r="GL480">
            <v>0</v>
          </cell>
          <cell r="GM480">
            <v>0</v>
          </cell>
          <cell r="GN480">
            <v>0</v>
          </cell>
          <cell r="GO480">
            <v>0</v>
          </cell>
          <cell r="GP480">
            <v>0</v>
          </cell>
          <cell r="GR480">
            <v>0</v>
          </cell>
          <cell r="GS480">
            <v>0</v>
          </cell>
          <cell r="GT480">
            <v>0</v>
          </cell>
          <cell r="GU480">
            <v>0</v>
          </cell>
          <cell r="GV480">
            <v>0</v>
          </cell>
          <cell r="GW480">
            <v>0</v>
          </cell>
        </row>
        <row r="481">
          <cell r="I481">
            <v>0</v>
          </cell>
          <cell r="J481">
            <v>0</v>
          </cell>
          <cell r="K481">
            <v>0</v>
          </cell>
          <cell r="L481">
            <v>0</v>
          </cell>
          <cell r="M481">
            <v>0</v>
          </cell>
          <cell r="N481">
            <v>0</v>
          </cell>
          <cell r="O481">
            <v>1787</v>
          </cell>
          <cell r="P481">
            <v>345</v>
          </cell>
          <cell r="Q481">
            <v>560</v>
          </cell>
          <cell r="R481">
            <v>0</v>
          </cell>
          <cell r="S481">
            <v>0</v>
          </cell>
          <cell r="T481">
            <v>515</v>
          </cell>
          <cell r="U481">
            <v>570</v>
          </cell>
          <cell r="V481">
            <v>0</v>
          </cell>
          <cell r="W481">
            <v>0</v>
          </cell>
          <cell r="X481">
            <v>0</v>
          </cell>
          <cell r="Y481">
            <v>386</v>
          </cell>
          <cell r="Z481">
            <v>482</v>
          </cell>
          <cell r="AA481">
            <v>0</v>
          </cell>
          <cell r="AB481">
            <v>0</v>
          </cell>
          <cell r="AC481">
            <v>662</v>
          </cell>
          <cell r="AD481">
            <v>365</v>
          </cell>
          <cell r="AE481">
            <v>327</v>
          </cell>
          <cell r="AF481">
            <v>0</v>
          </cell>
          <cell r="AG481">
            <v>0</v>
          </cell>
          <cell r="AH481">
            <v>354</v>
          </cell>
          <cell r="AI481">
            <v>413</v>
          </cell>
          <cell r="AJ481">
            <v>0</v>
          </cell>
          <cell r="AK481">
            <v>0</v>
          </cell>
          <cell r="AL481">
            <v>0</v>
          </cell>
          <cell r="AM481">
            <v>385</v>
          </cell>
          <cell r="AN481">
            <v>490</v>
          </cell>
          <cell r="AO481">
            <v>0</v>
          </cell>
          <cell r="AP481">
            <v>0</v>
          </cell>
          <cell r="AQ481">
            <v>714</v>
          </cell>
          <cell r="AR481">
            <v>378</v>
          </cell>
          <cell r="AS481">
            <v>482</v>
          </cell>
          <cell r="AT481">
            <v>0</v>
          </cell>
          <cell r="AU481">
            <v>0</v>
          </cell>
          <cell r="AV481">
            <v>670</v>
          </cell>
          <cell r="AW481">
            <v>445</v>
          </cell>
          <cell r="AX481">
            <v>0</v>
          </cell>
          <cell r="AY481">
            <v>0</v>
          </cell>
          <cell r="AZ481">
            <v>0</v>
          </cell>
          <cell r="BA481">
            <v>430</v>
          </cell>
          <cell r="BB481">
            <v>497</v>
          </cell>
          <cell r="BC481">
            <v>0</v>
          </cell>
          <cell r="BD481">
            <v>0</v>
          </cell>
          <cell r="BE481">
            <v>380</v>
          </cell>
          <cell r="BF481">
            <v>384</v>
          </cell>
          <cell r="BG481">
            <v>130</v>
          </cell>
          <cell r="BH481">
            <v>0</v>
          </cell>
          <cell r="BI481">
            <v>0</v>
          </cell>
          <cell r="BJ481">
            <v>560</v>
          </cell>
          <cell r="BK481">
            <v>390</v>
          </cell>
          <cell r="BL481">
            <v>0</v>
          </cell>
          <cell r="BM481">
            <v>0</v>
          </cell>
          <cell r="BN481">
            <v>0</v>
          </cell>
          <cell r="BO481">
            <v>360</v>
          </cell>
          <cell r="BP481">
            <v>890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v>0</v>
          </cell>
          <cell r="EA481">
            <v>0</v>
          </cell>
          <cell r="EB481">
            <v>0</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230.67741935483872</v>
          </cell>
          <cell r="GL481">
            <v>232.25806451612902</v>
          </cell>
          <cell r="GM481">
            <v>0</v>
          </cell>
          <cell r="GN481">
            <v>0</v>
          </cell>
          <cell r="GO481">
            <v>0</v>
          </cell>
          <cell r="GP481">
            <v>0</v>
          </cell>
          <cell r="GR481">
            <v>7151</v>
          </cell>
          <cell r="GS481">
            <v>7200</v>
          </cell>
          <cell r="GT481">
            <v>0</v>
          </cell>
          <cell r="GU481">
            <v>0</v>
          </cell>
          <cell r="GV481">
            <v>0</v>
          </cell>
          <cell r="GW481">
            <v>0</v>
          </cell>
        </row>
        <row r="482">
          <cell r="I482">
            <v>0</v>
          </cell>
          <cell r="J482">
            <v>0</v>
          </cell>
          <cell r="K482">
            <v>0</v>
          </cell>
          <cell r="L482">
            <v>0</v>
          </cell>
          <cell r="M482">
            <v>0</v>
          </cell>
          <cell r="N482">
            <v>0</v>
          </cell>
          <cell r="O482">
            <v>589</v>
          </cell>
          <cell r="P482">
            <v>1369</v>
          </cell>
          <cell r="Q482">
            <v>1900</v>
          </cell>
          <cell r="R482">
            <v>0</v>
          </cell>
          <cell r="S482">
            <v>0</v>
          </cell>
          <cell r="T482">
            <v>488</v>
          </cell>
          <cell r="U482">
            <v>305</v>
          </cell>
          <cell r="V482">
            <v>0</v>
          </cell>
          <cell r="W482">
            <v>0</v>
          </cell>
          <cell r="X482">
            <v>0</v>
          </cell>
          <cell r="Y482">
            <v>560</v>
          </cell>
          <cell r="Z482">
            <v>363</v>
          </cell>
          <cell r="AA482">
            <v>0</v>
          </cell>
          <cell r="AB482">
            <v>0</v>
          </cell>
          <cell r="AC482">
            <v>1521</v>
          </cell>
          <cell r="AD482">
            <v>1480</v>
          </cell>
          <cell r="AE482">
            <v>929</v>
          </cell>
          <cell r="AF482">
            <v>0</v>
          </cell>
          <cell r="AG482">
            <v>0</v>
          </cell>
          <cell r="AH482">
            <v>374</v>
          </cell>
          <cell r="AI482">
            <v>241</v>
          </cell>
          <cell r="AJ482">
            <v>0</v>
          </cell>
          <cell r="AK482">
            <v>0</v>
          </cell>
          <cell r="AL482">
            <v>0</v>
          </cell>
          <cell r="AM482">
            <v>262</v>
          </cell>
          <cell r="AN482">
            <v>503</v>
          </cell>
          <cell r="AO482">
            <v>0</v>
          </cell>
          <cell r="AP482">
            <v>0</v>
          </cell>
          <cell r="AQ482">
            <v>809</v>
          </cell>
          <cell r="AR482">
            <v>451</v>
          </cell>
          <cell r="AS482">
            <v>1079</v>
          </cell>
          <cell r="AT482">
            <v>0</v>
          </cell>
          <cell r="AU482">
            <v>0</v>
          </cell>
          <cell r="AV482">
            <v>285</v>
          </cell>
          <cell r="AW482">
            <v>530</v>
          </cell>
          <cell r="AX482">
            <v>0</v>
          </cell>
          <cell r="AY482">
            <v>0</v>
          </cell>
          <cell r="AZ482">
            <v>0</v>
          </cell>
          <cell r="BA482">
            <v>865</v>
          </cell>
          <cell r="BB482">
            <v>360</v>
          </cell>
          <cell r="BC482">
            <v>0</v>
          </cell>
          <cell r="BD482">
            <v>0</v>
          </cell>
          <cell r="BE482">
            <v>753</v>
          </cell>
          <cell r="BF482">
            <v>499</v>
          </cell>
          <cell r="BG482">
            <v>198</v>
          </cell>
          <cell r="BH482">
            <v>0</v>
          </cell>
          <cell r="BI482">
            <v>0</v>
          </cell>
          <cell r="BJ482">
            <v>769</v>
          </cell>
          <cell r="BK482">
            <v>425</v>
          </cell>
          <cell r="BL482">
            <v>0</v>
          </cell>
          <cell r="BM482">
            <v>0</v>
          </cell>
          <cell r="BN482">
            <v>0</v>
          </cell>
          <cell r="BO482">
            <v>155</v>
          </cell>
          <cell r="BP482">
            <v>367</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cell r="FY482">
            <v>0</v>
          </cell>
          <cell r="FZ482">
            <v>0</v>
          </cell>
          <cell r="GA482">
            <v>0</v>
          </cell>
          <cell r="GB482">
            <v>0</v>
          </cell>
          <cell r="GC482">
            <v>0</v>
          </cell>
          <cell r="GD482">
            <v>0</v>
          </cell>
          <cell r="GE482">
            <v>0</v>
          </cell>
          <cell r="GF482">
            <v>0</v>
          </cell>
          <cell r="GG482">
            <v>0</v>
          </cell>
          <cell r="GH482">
            <v>0</v>
          </cell>
          <cell r="GI482">
            <v>0</v>
          </cell>
          <cell r="GJ482">
            <v>0</v>
          </cell>
          <cell r="GK482">
            <v>334.87096774193549</v>
          </cell>
          <cell r="GL482">
            <v>259.61290322580646</v>
          </cell>
          <cell r="GM482">
            <v>0</v>
          </cell>
          <cell r="GN482">
            <v>0</v>
          </cell>
          <cell r="GO482">
            <v>0</v>
          </cell>
          <cell r="GP482">
            <v>0</v>
          </cell>
          <cell r="GR482">
            <v>10381</v>
          </cell>
          <cell r="GS482">
            <v>8048</v>
          </cell>
          <cell r="GT482">
            <v>0</v>
          </cell>
          <cell r="GU482">
            <v>0</v>
          </cell>
          <cell r="GV482">
            <v>0</v>
          </cell>
          <cell r="GW482">
            <v>0</v>
          </cell>
        </row>
        <row r="483">
          <cell r="I483">
            <v>0</v>
          </cell>
          <cell r="J483">
            <v>0</v>
          </cell>
          <cell r="K483">
            <v>0</v>
          </cell>
          <cell r="L483">
            <v>0</v>
          </cell>
          <cell r="M483">
            <v>0</v>
          </cell>
          <cell r="N483">
            <v>0</v>
          </cell>
          <cell r="O483">
            <v>315</v>
          </cell>
          <cell r="P483">
            <v>225</v>
          </cell>
          <cell r="Q483">
            <v>339</v>
          </cell>
          <cell r="R483">
            <v>0</v>
          </cell>
          <cell r="S483">
            <v>0</v>
          </cell>
          <cell r="T483">
            <v>337</v>
          </cell>
          <cell r="U483">
            <v>224</v>
          </cell>
          <cell r="V483">
            <v>0</v>
          </cell>
          <cell r="W483">
            <v>0</v>
          </cell>
          <cell r="X483">
            <v>0</v>
          </cell>
          <cell r="Y483">
            <v>277</v>
          </cell>
          <cell r="Z483">
            <v>241</v>
          </cell>
          <cell r="AA483">
            <v>0</v>
          </cell>
          <cell r="AB483">
            <v>0</v>
          </cell>
          <cell r="AC483">
            <v>198</v>
          </cell>
          <cell r="AD483">
            <v>148</v>
          </cell>
          <cell r="AE483">
            <v>352</v>
          </cell>
          <cell r="AF483">
            <v>0</v>
          </cell>
          <cell r="AG483">
            <v>0</v>
          </cell>
          <cell r="AH483">
            <v>218</v>
          </cell>
          <cell r="AI483">
            <v>216</v>
          </cell>
          <cell r="AJ483">
            <v>0</v>
          </cell>
          <cell r="AK483">
            <v>0</v>
          </cell>
          <cell r="AL483">
            <v>0</v>
          </cell>
          <cell r="AM483">
            <v>270</v>
          </cell>
          <cell r="AN483">
            <v>199</v>
          </cell>
          <cell r="AO483">
            <v>0</v>
          </cell>
          <cell r="AP483">
            <v>0</v>
          </cell>
          <cell r="AQ483">
            <v>334</v>
          </cell>
          <cell r="AR483">
            <v>303</v>
          </cell>
          <cell r="AS483">
            <v>268</v>
          </cell>
          <cell r="AT483">
            <v>0</v>
          </cell>
          <cell r="AU483">
            <v>0</v>
          </cell>
          <cell r="AV483">
            <v>155</v>
          </cell>
          <cell r="AW483">
            <v>100</v>
          </cell>
          <cell r="AX483">
            <v>0</v>
          </cell>
          <cell r="AY483">
            <v>0</v>
          </cell>
          <cell r="AZ483">
            <v>0</v>
          </cell>
          <cell r="BA483">
            <v>295</v>
          </cell>
          <cell r="BB483">
            <v>103</v>
          </cell>
          <cell r="BC483">
            <v>0</v>
          </cell>
          <cell r="BD483">
            <v>0</v>
          </cell>
          <cell r="BE483">
            <v>35</v>
          </cell>
          <cell r="BF483">
            <v>186</v>
          </cell>
          <cell r="BG483">
            <v>148</v>
          </cell>
          <cell r="BH483">
            <v>0</v>
          </cell>
          <cell r="BI483">
            <v>0</v>
          </cell>
          <cell r="BJ483">
            <v>150</v>
          </cell>
          <cell r="BK483">
            <v>160</v>
          </cell>
          <cell r="BL483">
            <v>0</v>
          </cell>
          <cell r="BM483">
            <v>0</v>
          </cell>
          <cell r="BN483">
            <v>0</v>
          </cell>
          <cell r="BO483">
            <v>252</v>
          </cell>
          <cell r="BP483">
            <v>233</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108.38709677419355</v>
          </cell>
          <cell r="GL483">
            <v>94.225806451612897</v>
          </cell>
          <cell r="GM483">
            <v>0</v>
          </cell>
          <cell r="GN483">
            <v>0</v>
          </cell>
          <cell r="GO483">
            <v>0</v>
          </cell>
          <cell r="GP483">
            <v>0</v>
          </cell>
          <cell r="GR483">
            <v>3360</v>
          </cell>
          <cell r="GS483">
            <v>2921</v>
          </cell>
          <cell r="GT483">
            <v>0</v>
          </cell>
          <cell r="GU483">
            <v>0</v>
          </cell>
          <cell r="GV483">
            <v>0</v>
          </cell>
          <cell r="GW483">
            <v>0</v>
          </cell>
        </row>
        <row r="488">
          <cell r="I488">
            <v>1226</v>
          </cell>
          <cell r="J488">
            <v>636</v>
          </cell>
          <cell r="K488">
            <v>203</v>
          </cell>
          <cell r="L488" t="str">
            <v/>
          </cell>
          <cell r="M488" t="str">
            <v/>
          </cell>
          <cell r="N488" t="str">
            <v/>
          </cell>
          <cell r="O488">
            <v>1787</v>
          </cell>
          <cell r="P488">
            <v>1252</v>
          </cell>
          <cell r="Q488">
            <v>748</v>
          </cell>
          <cell r="R488">
            <v>1721</v>
          </cell>
          <cell r="S488">
            <v>1452</v>
          </cell>
          <cell r="T488">
            <v>1257</v>
          </cell>
          <cell r="U488">
            <v>682</v>
          </cell>
          <cell r="V488">
            <v>640</v>
          </cell>
          <cell r="W488">
            <v>483</v>
          </cell>
          <cell r="X488">
            <v>470</v>
          </cell>
          <cell r="Y488">
            <v>631</v>
          </cell>
          <cell r="Z488">
            <v>652</v>
          </cell>
          <cell r="AA488">
            <v>768</v>
          </cell>
          <cell r="AB488">
            <v>710</v>
          </cell>
          <cell r="AC488">
            <v>1251</v>
          </cell>
          <cell r="AD488">
            <v>983</v>
          </cell>
          <cell r="AE488">
            <v>726</v>
          </cell>
          <cell r="AF488">
            <v>527</v>
          </cell>
          <cell r="AG488">
            <v>793</v>
          </cell>
          <cell r="AH488">
            <v>789</v>
          </cell>
          <cell r="AI488">
            <v>703</v>
          </cell>
          <cell r="AJ488">
            <v>539</v>
          </cell>
          <cell r="AK488">
            <v>389</v>
          </cell>
          <cell r="AL488">
            <v>787</v>
          </cell>
          <cell r="AM488">
            <v>665</v>
          </cell>
          <cell r="AN488">
            <v>617</v>
          </cell>
          <cell r="AO488">
            <v>492</v>
          </cell>
          <cell r="AP488">
            <v>832</v>
          </cell>
          <cell r="AQ488">
            <v>1084</v>
          </cell>
          <cell r="AR488">
            <v>782</v>
          </cell>
          <cell r="AS488">
            <v>494</v>
          </cell>
          <cell r="AT488">
            <v>938</v>
          </cell>
          <cell r="AU488">
            <v>1371</v>
          </cell>
          <cell r="AV488">
            <v>1276</v>
          </cell>
          <cell r="AW488">
            <v>702</v>
          </cell>
          <cell r="AX488">
            <v>1388</v>
          </cell>
          <cell r="AY488">
            <v>686</v>
          </cell>
          <cell r="AZ488">
            <v>787</v>
          </cell>
          <cell r="BA488">
            <v>665</v>
          </cell>
          <cell r="BB488">
            <v>704</v>
          </cell>
          <cell r="BC488">
            <v>755</v>
          </cell>
          <cell r="BD488">
            <v>1282</v>
          </cell>
          <cell r="BE488">
            <v>821</v>
          </cell>
          <cell r="BF488">
            <v>548</v>
          </cell>
          <cell r="BG488">
            <v>512</v>
          </cell>
          <cell r="BH488">
            <v>428</v>
          </cell>
          <cell r="BI488">
            <v>657</v>
          </cell>
          <cell r="BJ488">
            <v>699</v>
          </cell>
          <cell r="BK488">
            <v>565</v>
          </cell>
          <cell r="BL488">
            <v>663</v>
          </cell>
          <cell r="BM488">
            <v>376</v>
          </cell>
          <cell r="BN488">
            <v>1168</v>
          </cell>
          <cell r="BO488">
            <v>884</v>
          </cell>
          <cell r="BP488">
            <v>1575</v>
          </cell>
          <cell r="BQ488">
            <v>1120</v>
          </cell>
          <cell r="BR488">
            <v>1000</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v>838.21428571428567</v>
          </cell>
          <cell r="GL488">
            <v>834.54838709677415</v>
          </cell>
          <cell r="GM488">
            <v>0</v>
          </cell>
          <cell r="GN488">
            <v>0</v>
          </cell>
          <cell r="GO488">
            <v>0</v>
          </cell>
          <cell r="GP488">
            <v>0</v>
          </cell>
          <cell r="GR488">
            <v>23470</v>
          </cell>
          <cell r="GS488">
            <v>25871</v>
          </cell>
          <cell r="GT488">
            <v>0</v>
          </cell>
          <cell r="GU488">
            <v>0</v>
          </cell>
          <cell r="GV488">
            <v>0</v>
          </cell>
          <cell r="GW488">
            <v>0</v>
          </cell>
        </row>
        <row r="489">
          <cell r="I489">
            <v>1668</v>
          </cell>
          <cell r="J489">
            <v>2247</v>
          </cell>
          <cell r="K489">
            <v>1219</v>
          </cell>
          <cell r="L489" t="str">
            <v/>
          </cell>
          <cell r="M489" t="str">
            <v/>
          </cell>
          <cell r="N489" t="str">
            <v/>
          </cell>
          <cell r="O489">
            <v>589</v>
          </cell>
          <cell r="P489">
            <v>2074</v>
          </cell>
          <cell r="Q489">
            <v>3121</v>
          </cell>
          <cell r="R489">
            <v>1391</v>
          </cell>
          <cell r="S489">
            <v>991</v>
          </cell>
          <cell r="T489">
            <v>1466</v>
          </cell>
          <cell r="U489">
            <v>1102</v>
          </cell>
          <cell r="V489">
            <v>1523</v>
          </cell>
          <cell r="W489">
            <v>1652</v>
          </cell>
          <cell r="X489">
            <v>813</v>
          </cell>
          <cell r="Y489">
            <v>1276</v>
          </cell>
          <cell r="Z489">
            <v>1769</v>
          </cell>
          <cell r="AA489">
            <v>995</v>
          </cell>
          <cell r="AB489">
            <v>1577</v>
          </cell>
          <cell r="AC489">
            <v>2685</v>
          </cell>
          <cell r="AD489">
            <v>2874</v>
          </cell>
          <cell r="AE489">
            <v>4080</v>
          </cell>
          <cell r="AF489">
            <v>3276</v>
          </cell>
          <cell r="AG489">
            <v>2161</v>
          </cell>
          <cell r="AH489">
            <v>2234</v>
          </cell>
          <cell r="AI489">
            <v>978</v>
          </cell>
          <cell r="AJ489">
            <v>15</v>
          </cell>
          <cell r="AK489">
            <v>2041</v>
          </cell>
          <cell r="AL489">
            <v>1304</v>
          </cell>
          <cell r="AM489">
            <v>941</v>
          </cell>
          <cell r="AN489">
            <v>1531</v>
          </cell>
          <cell r="AO489">
            <v>2592</v>
          </cell>
          <cell r="AP489">
            <v>2333</v>
          </cell>
          <cell r="AQ489">
            <v>2688</v>
          </cell>
          <cell r="AR489">
            <v>936</v>
          </cell>
          <cell r="AS489">
            <v>2005</v>
          </cell>
          <cell r="AT489">
            <v>2411</v>
          </cell>
          <cell r="AU489">
            <v>1197</v>
          </cell>
          <cell r="AV489">
            <v>628</v>
          </cell>
          <cell r="AW489">
            <v>1262</v>
          </cell>
          <cell r="AX489">
            <v>735</v>
          </cell>
          <cell r="AY489">
            <v>613</v>
          </cell>
          <cell r="AZ489">
            <v>800</v>
          </cell>
          <cell r="BA489">
            <v>1288</v>
          </cell>
          <cell r="BB489">
            <v>1033</v>
          </cell>
          <cell r="BC489">
            <v>1037</v>
          </cell>
          <cell r="BD489">
            <v>1188</v>
          </cell>
          <cell r="BE489">
            <v>985</v>
          </cell>
          <cell r="BF489">
            <v>1489</v>
          </cell>
          <cell r="BG489">
            <v>478</v>
          </cell>
          <cell r="BH489">
            <v>675</v>
          </cell>
          <cell r="BI489">
            <v>1520</v>
          </cell>
          <cell r="BJ489">
            <v>1744</v>
          </cell>
          <cell r="BK489">
            <v>840</v>
          </cell>
          <cell r="BL489">
            <v>484</v>
          </cell>
          <cell r="BM489">
            <v>461</v>
          </cell>
          <cell r="BN489">
            <v>740</v>
          </cell>
          <cell r="BO489">
            <v>462</v>
          </cell>
          <cell r="BP489">
            <v>757</v>
          </cell>
          <cell r="BQ489">
            <v>603</v>
          </cell>
          <cell r="BR489">
            <v>758</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v>1716.5</v>
          </cell>
          <cell r="GL489">
            <v>1170.0967741935483</v>
          </cell>
          <cell r="GM489">
            <v>0</v>
          </cell>
          <cell r="GN489">
            <v>0</v>
          </cell>
          <cell r="GO489">
            <v>0</v>
          </cell>
          <cell r="GP489">
            <v>0</v>
          </cell>
          <cell r="GR489">
            <v>48062</v>
          </cell>
          <cell r="GS489">
            <v>36273</v>
          </cell>
          <cell r="GT489">
            <v>0</v>
          </cell>
          <cell r="GU489">
            <v>0</v>
          </cell>
          <cell r="GV489">
            <v>0</v>
          </cell>
          <cell r="GW489">
            <v>0</v>
          </cell>
        </row>
        <row r="490">
          <cell r="I490">
            <v>786</v>
          </cell>
          <cell r="J490">
            <v>830</v>
          </cell>
          <cell r="K490">
            <v>485</v>
          </cell>
          <cell r="L490" t="str">
            <v/>
          </cell>
          <cell r="M490" t="str">
            <v/>
          </cell>
          <cell r="N490" t="str">
            <v/>
          </cell>
          <cell r="O490">
            <v>315</v>
          </cell>
          <cell r="P490">
            <v>615</v>
          </cell>
          <cell r="Q490">
            <v>968</v>
          </cell>
          <cell r="R490">
            <v>837</v>
          </cell>
          <cell r="S490">
            <v>882</v>
          </cell>
          <cell r="T490">
            <v>666</v>
          </cell>
          <cell r="U490">
            <v>663</v>
          </cell>
          <cell r="V490">
            <v>769</v>
          </cell>
          <cell r="W490">
            <v>659</v>
          </cell>
          <cell r="X490">
            <v>708</v>
          </cell>
          <cell r="Y490">
            <v>634</v>
          </cell>
          <cell r="Z490">
            <v>691</v>
          </cell>
          <cell r="AA490">
            <v>510</v>
          </cell>
          <cell r="AB490">
            <v>516</v>
          </cell>
          <cell r="AC490">
            <v>557</v>
          </cell>
          <cell r="AD490">
            <v>477</v>
          </cell>
          <cell r="AE490">
            <v>662</v>
          </cell>
          <cell r="AF490">
            <v>567</v>
          </cell>
          <cell r="AG490">
            <v>652</v>
          </cell>
          <cell r="AH490">
            <v>380</v>
          </cell>
          <cell r="AI490">
            <v>526</v>
          </cell>
          <cell r="AJ490">
            <v>515</v>
          </cell>
          <cell r="AK490">
            <v>536</v>
          </cell>
          <cell r="AL490">
            <v>474</v>
          </cell>
          <cell r="AM490">
            <v>648</v>
          </cell>
          <cell r="AN490">
            <v>593</v>
          </cell>
          <cell r="AO490">
            <v>540</v>
          </cell>
          <cell r="AP490">
            <v>566</v>
          </cell>
          <cell r="AQ490">
            <v>684</v>
          </cell>
          <cell r="AR490">
            <v>826</v>
          </cell>
          <cell r="AS490">
            <v>556</v>
          </cell>
          <cell r="AT490">
            <v>451</v>
          </cell>
          <cell r="AU490">
            <v>481</v>
          </cell>
          <cell r="AV490">
            <v>535</v>
          </cell>
          <cell r="AW490">
            <v>506</v>
          </cell>
          <cell r="AX490">
            <v>1028</v>
          </cell>
          <cell r="AY490">
            <v>497</v>
          </cell>
          <cell r="AZ490">
            <v>759</v>
          </cell>
          <cell r="BA490">
            <v>640</v>
          </cell>
          <cell r="BB490">
            <v>398</v>
          </cell>
          <cell r="BC490">
            <v>685</v>
          </cell>
          <cell r="BD490">
            <v>718</v>
          </cell>
          <cell r="BE490">
            <v>416</v>
          </cell>
          <cell r="BF490">
            <v>433</v>
          </cell>
          <cell r="BG490">
            <v>501</v>
          </cell>
          <cell r="BH490">
            <v>589</v>
          </cell>
          <cell r="BI490">
            <v>705</v>
          </cell>
          <cell r="BJ490">
            <v>434</v>
          </cell>
          <cell r="BK490">
            <v>556</v>
          </cell>
          <cell r="BL490">
            <v>433</v>
          </cell>
          <cell r="BM490">
            <v>741</v>
          </cell>
          <cell r="BN490">
            <v>692</v>
          </cell>
          <cell r="BO490">
            <v>488</v>
          </cell>
          <cell r="BP490">
            <v>548</v>
          </cell>
          <cell r="BQ490">
            <v>720</v>
          </cell>
          <cell r="BR490">
            <v>583</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v>626</v>
          </cell>
          <cell r="GL490">
            <v>590.38709677419354</v>
          </cell>
          <cell r="GM490">
            <v>0</v>
          </cell>
          <cell r="GN490">
            <v>0</v>
          </cell>
          <cell r="GO490">
            <v>0</v>
          </cell>
          <cell r="GP490">
            <v>0</v>
          </cell>
          <cell r="GR490">
            <v>17528</v>
          </cell>
          <cell r="GS490">
            <v>18302</v>
          </cell>
          <cell r="GT490">
            <v>0</v>
          </cell>
          <cell r="GU490">
            <v>0</v>
          </cell>
          <cell r="GV490">
            <v>0</v>
          </cell>
          <cell r="GW490">
            <v>0</v>
          </cell>
        </row>
        <row r="491">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row>
        <row r="492">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row>
        <row r="493">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row>
        <row r="494">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cell r="FY494">
            <v>0</v>
          </cell>
          <cell r="FZ494">
            <v>0</v>
          </cell>
          <cell r="GA494">
            <v>0</v>
          </cell>
          <cell r="GB494">
            <v>0</v>
          </cell>
          <cell r="GC494">
            <v>0</v>
          </cell>
          <cell r="GD494">
            <v>0</v>
          </cell>
          <cell r="GE494">
            <v>0</v>
          </cell>
          <cell r="GF494">
            <v>0</v>
          </cell>
          <cell r="GG494">
            <v>0</v>
          </cell>
          <cell r="GH494">
            <v>0</v>
          </cell>
          <cell r="GI494">
            <v>0</v>
          </cell>
          <cell r="GJ494">
            <v>0</v>
          </cell>
        </row>
        <row r="495">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cell r="FY495">
            <v>0</v>
          </cell>
          <cell r="FZ495">
            <v>0</v>
          </cell>
          <cell r="GA495">
            <v>0</v>
          </cell>
          <cell r="GB495">
            <v>0</v>
          </cell>
          <cell r="GC495">
            <v>0</v>
          </cell>
          <cell r="GD495">
            <v>0</v>
          </cell>
          <cell r="GE495">
            <v>0</v>
          </cell>
          <cell r="GF495">
            <v>0</v>
          </cell>
          <cell r="GG495">
            <v>0</v>
          </cell>
          <cell r="GH495">
            <v>0</v>
          </cell>
          <cell r="GI495">
            <v>0</v>
          </cell>
          <cell r="GJ495">
            <v>0</v>
          </cell>
        </row>
        <row r="496">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row>
        <row r="497">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cell r="FY497">
            <v>0</v>
          </cell>
          <cell r="FZ497">
            <v>0</v>
          </cell>
          <cell r="GA497">
            <v>0</v>
          </cell>
          <cell r="GB497">
            <v>0</v>
          </cell>
          <cell r="GC497">
            <v>0</v>
          </cell>
          <cell r="GD497">
            <v>0</v>
          </cell>
          <cell r="GE497">
            <v>0</v>
          </cell>
          <cell r="GF497">
            <v>0</v>
          </cell>
          <cell r="GG497">
            <v>0</v>
          </cell>
          <cell r="GH497">
            <v>0</v>
          </cell>
          <cell r="GI497">
            <v>0</v>
          </cell>
          <cell r="GJ497">
            <v>0</v>
          </cell>
        </row>
        <row r="498">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cell r="FY498">
            <v>0</v>
          </cell>
          <cell r="FZ498">
            <v>0</v>
          </cell>
          <cell r="GA498">
            <v>0</v>
          </cell>
          <cell r="GB498">
            <v>0</v>
          </cell>
          <cell r="GC498">
            <v>0</v>
          </cell>
          <cell r="GD498">
            <v>0</v>
          </cell>
          <cell r="GE498">
            <v>0</v>
          </cell>
          <cell r="GF498">
            <v>0</v>
          </cell>
          <cell r="GG498">
            <v>0</v>
          </cell>
          <cell r="GH498">
            <v>0</v>
          </cell>
          <cell r="GI498">
            <v>0</v>
          </cell>
          <cell r="GJ498">
            <v>0</v>
          </cell>
        </row>
        <row r="499">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cell r="FY499">
            <v>0</v>
          </cell>
          <cell r="FZ499">
            <v>0</v>
          </cell>
          <cell r="GA499">
            <v>0</v>
          </cell>
          <cell r="GB499">
            <v>0</v>
          </cell>
          <cell r="GC499">
            <v>0</v>
          </cell>
          <cell r="GD499">
            <v>0</v>
          </cell>
          <cell r="GE499">
            <v>0</v>
          </cell>
          <cell r="GF499">
            <v>0</v>
          </cell>
          <cell r="GG499">
            <v>0</v>
          </cell>
          <cell r="GH499">
            <v>0</v>
          </cell>
          <cell r="GI499">
            <v>0</v>
          </cell>
          <cell r="GJ499">
            <v>0</v>
          </cell>
        </row>
        <row r="501">
          <cell r="GK501">
            <v>0</v>
          </cell>
          <cell r="GL501">
            <v>0</v>
          </cell>
          <cell r="GM501">
            <v>0</v>
          </cell>
          <cell r="GN501">
            <v>0</v>
          </cell>
          <cell r="GO501">
            <v>0</v>
          </cell>
          <cell r="GP501">
            <v>0</v>
          </cell>
          <cell r="GR501">
            <v>0</v>
          </cell>
          <cell r="GS501">
            <v>0</v>
          </cell>
          <cell r="GT501">
            <v>0</v>
          </cell>
          <cell r="GU501">
            <v>0</v>
          </cell>
          <cell r="GV501">
            <v>0</v>
          </cell>
          <cell r="GW501">
            <v>0</v>
          </cell>
        </row>
        <row r="502">
          <cell r="GK502">
            <v>0</v>
          </cell>
          <cell r="GL502">
            <v>0</v>
          </cell>
          <cell r="GM502">
            <v>0</v>
          </cell>
          <cell r="GN502">
            <v>0</v>
          </cell>
          <cell r="GO502">
            <v>0</v>
          </cell>
          <cell r="GP502">
            <v>0</v>
          </cell>
          <cell r="GR502">
            <v>0</v>
          </cell>
          <cell r="GS502">
            <v>0</v>
          </cell>
          <cell r="GT502">
            <v>0</v>
          </cell>
          <cell r="GU502">
            <v>0</v>
          </cell>
          <cell r="GV502">
            <v>0</v>
          </cell>
          <cell r="GW502">
            <v>0</v>
          </cell>
        </row>
        <row r="503">
          <cell r="GK503">
            <v>0</v>
          </cell>
          <cell r="GL503">
            <v>0</v>
          </cell>
          <cell r="GM503">
            <v>0</v>
          </cell>
          <cell r="GN503">
            <v>0</v>
          </cell>
          <cell r="GO503">
            <v>0</v>
          </cell>
          <cell r="GP503">
            <v>0</v>
          </cell>
          <cell r="GR503">
            <v>0</v>
          </cell>
          <cell r="GS503">
            <v>0</v>
          </cell>
          <cell r="GT503">
            <v>0</v>
          </cell>
          <cell r="GU503">
            <v>0</v>
          </cell>
          <cell r="GV503">
            <v>0</v>
          </cell>
          <cell r="GW503">
            <v>0</v>
          </cell>
        </row>
        <row r="504">
          <cell r="GK504">
            <v>0</v>
          </cell>
          <cell r="GL504">
            <v>0</v>
          </cell>
          <cell r="GM504">
            <v>0</v>
          </cell>
          <cell r="GN504">
            <v>0</v>
          </cell>
          <cell r="GO504">
            <v>0</v>
          </cell>
          <cell r="GP504">
            <v>0</v>
          </cell>
          <cell r="GR504">
            <v>0</v>
          </cell>
          <cell r="GS504">
            <v>0</v>
          </cell>
          <cell r="GT504">
            <v>0</v>
          </cell>
          <cell r="GU504">
            <v>0</v>
          </cell>
          <cell r="GV504">
            <v>0</v>
          </cell>
          <cell r="GW504">
            <v>0</v>
          </cell>
        </row>
        <row r="505">
          <cell r="GK505">
            <v>0</v>
          </cell>
          <cell r="GL505">
            <v>0</v>
          </cell>
          <cell r="GM505">
            <v>0</v>
          </cell>
          <cell r="GN505">
            <v>0</v>
          </cell>
          <cell r="GO505">
            <v>0</v>
          </cell>
          <cell r="GP505">
            <v>0</v>
          </cell>
          <cell r="GR505">
            <v>0</v>
          </cell>
          <cell r="GS505">
            <v>0</v>
          </cell>
          <cell r="GT505">
            <v>0</v>
          </cell>
          <cell r="GU505">
            <v>0</v>
          </cell>
          <cell r="GV505">
            <v>0</v>
          </cell>
          <cell r="GW505">
            <v>0</v>
          </cell>
        </row>
        <row r="506">
          <cell r="GK506">
            <v>0</v>
          </cell>
          <cell r="GL506">
            <v>0</v>
          </cell>
          <cell r="GM506">
            <v>0</v>
          </cell>
          <cell r="GN506">
            <v>0</v>
          </cell>
          <cell r="GO506">
            <v>0</v>
          </cell>
          <cell r="GP506">
            <v>0</v>
          </cell>
          <cell r="GR506">
            <v>0</v>
          </cell>
          <cell r="GS506">
            <v>0</v>
          </cell>
          <cell r="GT506">
            <v>0</v>
          </cell>
          <cell r="GU506">
            <v>0</v>
          </cell>
          <cell r="GV506">
            <v>0</v>
          </cell>
          <cell r="GW506">
            <v>0</v>
          </cell>
        </row>
        <row r="507">
          <cell r="GK507">
            <v>0</v>
          </cell>
          <cell r="GL507">
            <v>0</v>
          </cell>
          <cell r="GM507">
            <v>0</v>
          </cell>
          <cell r="GN507">
            <v>0</v>
          </cell>
          <cell r="GO507">
            <v>0</v>
          </cell>
          <cell r="GP507">
            <v>0</v>
          </cell>
          <cell r="GR507">
            <v>0</v>
          </cell>
          <cell r="GS507">
            <v>0</v>
          </cell>
          <cell r="GT507">
            <v>0</v>
          </cell>
          <cell r="GU507">
            <v>0</v>
          </cell>
          <cell r="GV507">
            <v>0</v>
          </cell>
          <cell r="GW507">
            <v>0</v>
          </cell>
        </row>
        <row r="508">
          <cell r="GK508">
            <v>0</v>
          </cell>
          <cell r="GL508">
            <v>0</v>
          </cell>
          <cell r="GM508">
            <v>0</v>
          </cell>
          <cell r="GN508">
            <v>0</v>
          </cell>
          <cell r="GO508">
            <v>0</v>
          </cell>
          <cell r="GP508">
            <v>0</v>
          </cell>
          <cell r="GR508">
            <v>0</v>
          </cell>
          <cell r="GS508">
            <v>0</v>
          </cell>
          <cell r="GT508">
            <v>0</v>
          </cell>
          <cell r="GU508">
            <v>0</v>
          </cell>
          <cell r="GV508">
            <v>0</v>
          </cell>
          <cell r="GW508">
            <v>0</v>
          </cell>
        </row>
        <row r="509">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v>0</v>
          </cell>
          <cell r="GL509">
            <v>0</v>
          </cell>
          <cell r="GM509">
            <v>0</v>
          </cell>
          <cell r="GN509">
            <v>0</v>
          </cell>
          <cell r="GO509">
            <v>0</v>
          </cell>
          <cell r="GP509">
            <v>0</v>
          </cell>
          <cell r="GR509">
            <v>0</v>
          </cell>
          <cell r="GS509">
            <v>0</v>
          </cell>
          <cell r="GT509">
            <v>0</v>
          </cell>
          <cell r="GU509">
            <v>0</v>
          </cell>
          <cell r="GV509">
            <v>0</v>
          </cell>
          <cell r="GW509">
            <v>0</v>
          </cell>
        </row>
        <row r="510">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
          </cell>
          <cell r="ET510" t="str">
            <v/>
          </cell>
          <cell r="EU510" t="str">
            <v/>
          </cell>
          <cell r="EV510" t="str">
            <v/>
          </cell>
          <cell r="EW510" t="str">
            <v/>
          </cell>
          <cell r="EX510" t="str">
            <v/>
          </cell>
          <cell r="EY510" t="str">
            <v/>
          </cell>
          <cell r="EZ510" t="str">
            <v/>
          </cell>
          <cell r="FA510" t="str">
            <v/>
          </cell>
          <cell r="FB510" t="str">
            <v/>
          </cell>
          <cell r="FC510" t="str">
            <v/>
          </cell>
          <cell r="FD510" t="str">
            <v/>
          </cell>
          <cell r="FE510" t="str">
            <v/>
          </cell>
          <cell r="FF510" t="str">
            <v/>
          </cell>
          <cell r="FG510" t="str">
            <v/>
          </cell>
          <cell r="FH510" t="str">
            <v/>
          </cell>
          <cell r="FI510" t="str">
            <v/>
          </cell>
          <cell r="FJ510" t="str">
            <v/>
          </cell>
          <cell r="FK510" t="str">
            <v/>
          </cell>
          <cell r="FL510" t="str">
            <v/>
          </cell>
          <cell r="FM510" t="str">
            <v/>
          </cell>
          <cell r="FN510" t="str">
            <v/>
          </cell>
          <cell r="FO510" t="str">
            <v/>
          </cell>
          <cell r="FP510" t="str">
            <v/>
          </cell>
          <cell r="FQ510" t="str">
            <v/>
          </cell>
          <cell r="FR510" t="str">
            <v/>
          </cell>
          <cell r="FS510" t="str">
            <v/>
          </cell>
          <cell r="FT510" t="str">
            <v/>
          </cell>
          <cell r="FU510" t="str">
            <v/>
          </cell>
          <cell r="FV510" t="str">
            <v/>
          </cell>
          <cell r="FW510" t="str">
            <v/>
          </cell>
          <cell r="FX510" t="str">
            <v/>
          </cell>
          <cell r="FY510" t="str">
            <v/>
          </cell>
          <cell r="FZ510" t="str">
            <v/>
          </cell>
          <cell r="GA510" t="str">
            <v/>
          </cell>
          <cell r="GB510" t="str">
            <v/>
          </cell>
          <cell r="GC510" t="str">
            <v/>
          </cell>
          <cell r="GD510" t="str">
            <v/>
          </cell>
          <cell r="GE510" t="str">
            <v/>
          </cell>
          <cell r="GF510" t="str">
            <v/>
          </cell>
          <cell r="GG510" t="str">
            <v/>
          </cell>
          <cell r="GH510" t="str">
            <v/>
          </cell>
          <cell r="GI510" t="str">
            <v/>
          </cell>
          <cell r="GJ510" t="str">
            <v/>
          </cell>
          <cell r="GK510">
            <v>0</v>
          </cell>
          <cell r="GL510">
            <v>0</v>
          </cell>
          <cell r="GM510">
            <v>0</v>
          </cell>
          <cell r="GN510">
            <v>0</v>
          </cell>
          <cell r="GO510">
            <v>0</v>
          </cell>
          <cell r="GP510">
            <v>0</v>
          </cell>
          <cell r="GR510">
            <v>0</v>
          </cell>
          <cell r="GS510">
            <v>0</v>
          </cell>
          <cell r="GT510">
            <v>0</v>
          </cell>
          <cell r="GU510">
            <v>0</v>
          </cell>
          <cell r="GV510">
            <v>0</v>
          </cell>
          <cell r="GW510">
            <v>0</v>
          </cell>
        </row>
        <row r="511">
          <cell r="GK511">
            <v>0</v>
          </cell>
          <cell r="GL511">
            <v>0</v>
          </cell>
          <cell r="GM511">
            <v>0</v>
          </cell>
          <cell r="GN511">
            <v>0</v>
          </cell>
          <cell r="GO511">
            <v>0</v>
          </cell>
          <cell r="GP511">
            <v>0</v>
          </cell>
          <cell r="GR511">
            <v>0</v>
          </cell>
          <cell r="GS511">
            <v>0</v>
          </cell>
          <cell r="GT511">
            <v>0</v>
          </cell>
          <cell r="GU511">
            <v>0</v>
          </cell>
          <cell r="GV511">
            <v>0</v>
          </cell>
          <cell r="GW511">
            <v>0</v>
          </cell>
        </row>
        <row r="512">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cell r="BL512" t="str">
            <v/>
          </cell>
          <cell r="BM512" t="str">
            <v/>
          </cell>
          <cell r="BN512" t="str">
            <v/>
          </cell>
          <cell r="BO512" t="str">
            <v/>
          </cell>
          <cell r="BP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
          </cell>
          <cell r="ET512" t="str">
            <v/>
          </cell>
          <cell r="EU512" t="str">
            <v/>
          </cell>
          <cell r="EV512" t="str">
            <v/>
          </cell>
          <cell r="EW512" t="str">
            <v/>
          </cell>
          <cell r="EX512" t="str">
            <v/>
          </cell>
          <cell r="EY512" t="str">
            <v/>
          </cell>
          <cell r="EZ512" t="str">
            <v/>
          </cell>
          <cell r="FA512" t="str">
            <v/>
          </cell>
          <cell r="FB512" t="str">
            <v/>
          </cell>
          <cell r="FC512" t="str">
            <v/>
          </cell>
          <cell r="FD512" t="str">
            <v/>
          </cell>
          <cell r="FE512" t="str">
            <v/>
          </cell>
          <cell r="FF512" t="str">
            <v/>
          </cell>
          <cell r="FG512" t="str">
            <v/>
          </cell>
          <cell r="FH512" t="str">
            <v/>
          </cell>
          <cell r="FI512" t="str">
            <v/>
          </cell>
          <cell r="FJ512" t="str">
            <v/>
          </cell>
          <cell r="FK512" t="str">
            <v/>
          </cell>
          <cell r="FL512" t="str">
            <v/>
          </cell>
          <cell r="FM512" t="str">
            <v/>
          </cell>
          <cell r="FN512" t="str">
            <v/>
          </cell>
          <cell r="FO512" t="str">
            <v/>
          </cell>
          <cell r="FP512" t="str">
            <v/>
          </cell>
          <cell r="FQ512" t="str">
            <v/>
          </cell>
          <cell r="FR512" t="str">
            <v/>
          </cell>
          <cell r="FS512" t="str">
            <v/>
          </cell>
          <cell r="FT512" t="str">
            <v/>
          </cell>
          <cell r="FU512" t="str">
            <v/>
          </cell>
          <cell r="FV512" t="str">
            <v/>
          </cell>
          <cell r="FW512" t="str">
            <v/>
          </cell>
          <cell r="FX512" t="str">
            <v/>
          </cell>
          <cell r="FY512" t="str">
            <v/>
          </cell>
          <cell r="FZ512" t="str">
            <v/>
          </cell>
          <cell r="GA512" t="str">
            <v/>
          </cell>
          <cell r="GB512" t="str">
            <v/>
          </cell>
          <cell r="GC512" t="str">
            <v/>
          </cell>
          <cell r="GD512" t="str">
            <v/>
          </cell>
          <cell r="GE512" t="str">
            <v/>
          </cell>
          <cell r="GF512" t="str">
            <v/>
          </cell>
          <cell r="GG512" t="str">
            <v/>
          </cell>
          <cell r="GH512" t="str">
            <v/>
          </cell>
          <cell r="GI512" t="str">
            <v/>
          </cell>
          <cell r="GJ512" t="str">
            <v/>
          </cell>
          <cell r="GK512">
            <v>0</v>
          </cell>
          <cell r="GL512">
            <v>0</v>
          </cell>
          <cell r="GM512">
            <v>0</v>
          </cell>
          <cell r="GN512">
            <v>0</v>
          </cell>
          <cell r="GO512">
            <v>0</v>
          </cell>
          <cell r="GP512">
            <v>0</v>
          </cell>
          <cell r="GR512">
            <v>0</v>
          </cell>
          <cell r="GS512">
            <v>0</v>
          </cell>
          <cell r="GT512">
            <v>0</v>
          </cell>
          <cell r="GU512">
            <v>0</v>
          </cell>
          <cell r="GV512">
            <v>0</v>
          </cell>
          <cell r="GW512">
            <v>0</v>
          </cell>
        </row>
        <row r="513">
          <cell r="GR513" t="e">
            <v>#DIV/0!</v>
          </cell>
          <cell r="GS513" t="e">
            <v>#DIV/0!</v>
          </cell>
          <cell r="GT513" t="e">
            <v>#DIV/0!</v>
          </cell>
          <cell r="GU513" t="e">
            <v>#DIV/0!</v>
          </cell>
          <cell r="GV513" t="e">
            <v>#DIV/0!</v>
          </cell>
          <cell r="GW513" t="e">
            <v>#DIV/0!</v>
          </cell>
        </row>
        <row r="514">
          <cell r="AR514" t="str">
            <v>july</v>
          </cell>
          <cell r="AU514" t="str">
            <v>june</v>
          </cell>
          <cell r="GR514" t="e">
            <v>#DIV/0!</v>
          </cell>
          <cell r="GS514" t="e">
            <v>#DIV/0!</v>
          </cell>
          <cell r="GT514" t="e">
            <v>#DIV/0!</v>
          </cell>
          <cell r="GU514" t="e">
            <v>#DIV/0!</v>
          </cell>
          <cell r="GV514" t="e">
            <v>#DIV/0!</v>
          </cell>
          <cell r="GW514" t="e">
            <v>#DIV/0!</v>
          </cell>
        </row>
        <row r="515">
          <cell r="AR515">
            <v>302314</v>
          </cell>
          <cell r="AU515">
            <v>361126</v>
          </cell>
          <cell r="GR515" t="e">
            <v>#DIV/0!</v>
          </cell>
          <cell r="GS515" t="e">
            <v>#DIV/0!</v>
          </cell>
          <cell r="GT515" t="e">
            <v>#DIV/0!</v>
          </cell>
          <cell r="GU515" t="e">
            <v>#DIV/0!</v>
          </cell>
          <cell r="GV515" t="e">
            <v>#DIV/0!</v>
          </cell>
          <cell r="GW515" t="e">
            <v>#DIV/0!</v>
          </cell>
        </row>
        <row r="516">
          <cell r="AQ516">
            <v>7045</v>
          </cell>
          <cell r="AR516">
            <v>42.91185237757275</v>
          </cell>
          <cell r="AT516">
            <v>7892</v>
          </cell>
          <cell r="AU516">
            <v>45.75848960973137</v>
          </cell>
          <cell r="GR516">
            <v>0</v>
          </cell>
          <cell r="GS516">
            <v>0</v>
          </cell>
          <cell r="GT516">
            <v>0</v>
          </cell>
          <cell r="GU516">
            <v>0</v>
          </cell>
          <cell r="GV516">
            <v>0</v>
          </cell>
          <cell r="GW516">
            <v>0</v>
          </cell>
        </row>
        <row r="517">
          <cell r="GR517">
            <v>0</v>
          </cell>
          <cell r="GS517">
            <v>0</v>
          </cell>
          <cell r="GT517">
            <v>0</v>
          </cell>
          <cell r="GU517">
            <v>0</v>
          </cell>
          <cell r="GV517">
            <v>0</v>
          </cell>
          <cell r="GW517">
            <v>0</v>
          </cell>
        </row>
        <row r="518">
          <cell r="GR518">
            <v>0</v>
          </cell>
          <cell r="GS518">
            <v>0</v>
          </cell>
          <cell r="GT518">
            <v>0</v>
          </cell>
          <cell r="GU518">
            <v>0</v>
          </cell>
          <cell r="GV518">
            <v>0</v>
          </cell>
          <cell r="GW518">
            <v>0</v>
          </cell>
        </row>
        <row r="519">
          <cell r="GR519">
            <v>0</v>
          </cell>
          <cell r="GS519">
            <v>0</v>
          </cell>
          <cell r="GT519">
            <v>0</v>
          </cell>
          <cell r="GU519">
            <v>0</v>
          </cell>
          <cell r="GV519">
            <v>0</v>
          </cell>
          <cell r="GW519">
            <v>0</v>
          </cell>
        </row>
        <row r="520">
          <cell r="GR520">
            <v>0</v>
          </cell>
          <cell r="GS520">
            <v>0</v>
          </cell>
          <cell r="GT520">
            <v>0</v>
          </cell>
          <cell r="GU520">
            <v>0</v>
          </cell>
          <cell r="GV520">
            <v>0</v>
          </cell>
          <cell r="GW520">
            <v>0</v>
          </cell>
        </row>
        <row r="521">
          <cell r="GR521">
            <v>0</v>
          </cell>
          <cell r="GS521">
            <v>0</v>
          </cell>
          <cell r="GT521">
            <v>0</v>
          </cell>
          <cell r="GU521">
            <v>0</v>
          </cell>
          <cell r="GV521">
            <v>0</v>
          </cell>
          <cell r="GW521">
            <v>0</v>
          </cell>
        </row>
        <row r="522">
          <cell r="GR522">
            <v>0</v>
          </cell>
          <cell r="GS522">
            <v>0</v>
          </cell>
          <cell r="GT522">
            <v>0</v>
          </cell>
          <cell r="GU522">
            <v>0</v>
          </cell>
          <cell r="GV522">
            <v>0</v>
          </cell>
          <cell r="GW522">
            <v>0</v>
          </cell>
        </row>
        <row r="523">
          <cell r="GR523">
            <v>0</v>
          </cell>
          <cell r="GS523">
            <v>0</v>
          </cell>
          <cell r="GT523">
            <v>0</v>
          </cell>
          <cell r="GU523">
            <v>0</v>
          </cell>
          <cell r="GV523">
            <v>0</v>
          </cell>
          <cell r="GW523">
            <v>0</v>
          </cell>
        </row>
        <row r="524">
          <cell r="GR524">
            <v>0</v>
          </cell>
          <cell r="GS524">
            <v>0</v>
          </cell>
          <cell r="GT524">
            <v>0</v>
          </cell>
          <cell r="GU524">
            <v>0</v>
          </cell>
          <cell r="GV524">
            <v>0</v>
          </cell>
          <cell r="GW52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TRAN-TB-7-00TO3-01"/>
      <sheetName val="TB-9-01"/>
      <sheetName val="GroupingSheet-9-01"/>
      <sheetName val="BS-PL-SCHEDULES"/>
      <sheetName val="Sch-4-ASSETS&amp;CWIP"/>
      <sheetName val="BS-Abstract"/>
      <sheetName val="INTER-UNIT"/>
      <sheetName val="ED-RECONCILIATION-7_0 to 9_01"/>
      <sheetName val="TB-CHECK-PRINT"/>
      <sheetName val="pension-etc"/>
      <sheetName val="PF "/>
      <sheetName val="DETAILS-9-01"/>
      <sheetName val="TB_9_01"/>
      <sheetName val="Lists"/>
      <sheetName val="schedules"/>
      <sheetName val="Input"/>
      <sheetName val="b"/>
      <sheetName val="Assumptions"/>
      <sheetName val="Inputs"/>
      <sheetName val="ED-RECONCILIATION-7_0_to_9_01"/>
      <sheetName val="PF_"/>
      <sheetName val="HBI NCD"/>
      <sheetName val="Level 0"/>
      <sheetName val="ED-RECONCILIATION-7_0_to_9_011"/>
      <sheetName val="PF_1"/>
      <sheetName val="ED-RECONCILIATION-7_0_to_9_012"/>
      <sheetName val="PF_2"/>
      <sheetName val="ED-RECONCILIATION-7_0_to_9_013"/>
      <sheetName val="PF_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17sept"/>
      <sheetName val="Sheet1"/>
      <sheetName val="#REF"/>
      <sheetName val="allocation"/>
    </sheet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COVER-A"/>
      <sheetName val="COVER"/>
      <sheetName val="Definition"/>
      <sheetName val="STAT"/>
      <sheetName val="A-0"/>
      <sheetName val="B-0-1"/>
      <sheetName val="B-0-2"/>
      <sheetName val="B-0-3"/>
      <sheetName val="BALANCE"/>
      <sheetName val="1-1-S"/>
      <sheetName val="PL"/>
      <sheetName val="1-3"/>
      <sheetName val="1-4"/>
      <sheetName val="1-6"/>
      <sheetName val="Colist"/>
      <sheetName val="1-7"/>
      <sheetName val="A-1"/>
      <sheetName val="A-2"/>
      <sheetName val="A-6"/>
      <sheetName val="DEF"/>
    </sheetNames>
    <sheetDataSet>
      <sheetData sheetId="0" refreshError="1"/>
      <sheetData sheetId="1" refreshError="1"/>
      <sheetData sheetId="2" refreshError="1">
        <row r="26">
          <cell r="E26">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circular bundle"/>
      <sheetName val="steam table"/>
      <sheetName val="loss계산-TAWEELAH-msf-jan6"/>
    </sheetNames>
    <sheetDataSet>
      <sheetData sheetId="0" refreshError="1"/>
      <sheetData sheetId="1" refreshError="1">
        <row r="5">
          <cell r="N5">
            <v>20</v>
          </cell>
          <cell r="O5">
            <v>2454.3000000000002</v>
          </cell>
          <cell r="P5">
            <v>21</v>
          </cell>
          <cell r="Q5">
            <v>2452</v>
          </cell>
        </row>
        <row r="6">
          <cell r="N6">
            <v>21</v>
          </cell>
          <cell r="O6">
            <v>2452</v>
          </cell>
          <cell r="P6">
            <v>22</v>
          </cell>
          <cell r="Q6">
            <v>2449.6</v>
          </cell>
        </row>
        <row r="7">
          <cell r="N7">
            <v>22</v>
          </cell>
          <cell r="O7">
            <v>2449.6</v>
          </cell>
          <cell r="P7">
            <v>23</v>
          </cell>
          <cell r="Q7">
            <v>2447.1999999999998</v>
          </cell>
        </row>
        <row r="8">
          <cell r="N8">
            <v>23</v>
          </cell>
          <cell r="O8">
            <v>2447.1999999999998</v>
          </cell>
          <cell r="P8">
            <v>24</v>
          </cell>
          <cell r="Q8">
            <v>2444.9</v>
          </cell>
        </row>
        <row r="9">
          <cell r="N9">
            <v>24</v>
          </cell>
          <cell r="O9">
            <v>2444.9</v>
          </cell>
          <cell r="P9">
            <v>25</v>
          </cell>
          <cell r="Q9">
            <v>2442.5</v>
          </cell>
        </row>
        <row r="10">
          <cell r="N10">
            <v>25</v>
          </cell>
          <cell r="O10">
            <v>2442.5</v>
          </cell>
          <cell r="P10">
            <v>26</v>
          </cell>
          <cell r="Q10">
            <v>2440.1999999999998</v>
          </cell>
        </row>
        <row r="11">
          <cell r="N11">
            <v>26</v>
          </cell>
          <cell r="O11">
            <v>2440.1999999999998</v>
          </cell>
          <cell r="P11">
            <v>27</v>
          </cell>
          <cell r="Q11">
            <v>2437.8000000000002</v>
          </cell>
        </row>
        <row r="12">
          <cell r="N12">
            <v>27</v>
          </cell>
          <cell r="O12">
            <v>2437.8000000000002</v>
          </cell>
          <cell r="P12">
            <v>28</v>
          </cell>
          <cell r="Q12">
            <v>2435.4</v>
          </cell>
        </row>
        <row r="13">
          <cell r="N13">
            <v>28</v>
          </cell>
          <cell r="O13">
            <v>2435.4</v>
          </cell>
          <cell r="P13">
            <v>29</v>
          </cell>
          <cell r="Q13">
            <v>2433.1</v>
          </cell>
        </row>
        <row r="14">
          <cell r="N14">
            <v>29</v>
          </cell>
          <cell r="O14">
            <v>2433.1</v>
          </cell>
          <cell r="P14">
            <v>30</v>
          </cell>
          <cell r="Q14">
            <v>2430.6999999999998</v>
          </cell>
        </row>
        <row r="15">
          <cell r="N15">
            <v>30</v>
          </cell>
          <cell r="O15">
            <v>2430.6999999999998</v>
          </cell>
          <cell r="P15">
            <v>31</v>
          </cell>
          <cell r="Q15">
            <v>2428.3000000000002</v>
          </cell>
        </row>
        <row r="16">
          <cell r="N16">
            <v>31</v>
          </cell>
          <cell r="O16">
            <v>2428.3000000000002</v>
          </cell>
          <cell r="P16">
            <v>32</v>
          </cell>
          <cell r="Q16">
            <v>2425.9</v>
          </cell>
        </row>
        <row r="17">
          <cell r="N17">
            <v>32</v>
          </cell>
          <cell r="O17">
            <v>2425.9</v>
          </cell>
          <cell r="P17">
            <v>33</v>
          </cell>
          <cell r="Q17">
            <v>2423.6</v>
          </cell>
        </row>
        <row r="18">
          <cell r="N18">
            <v>33</v>
          </cell>
          <cell r="O18">
            <v>2423.6</v>
          </cell>
          <cell r="P18">
            <v>34</v>
          </cell>
          <cell r="Q18">
            <v>2421.1999999999998</v>
          </cell>
        </row>
        <row r="19">
          <cell r="N19">
            <v>34</v>
          </cell>
          <cell r="O19">
            <v>2421.1999999999998</v>
          </cell>
          <cell r="P19">
            <v>35</v>
          </cell>
          <cell r="Q19">
            <v>2418.8000000000002</v>
          </cell>
        </row>
        <row r="20">
          <cell r="N20">
            <v>35</v>
          </cell>
          <cell r="O20">
            <v>2418.8000000000002</v>
          </cell>
          <cell r="P20">
            <v>36</v>
          </cell>
          <cell r="Q20">
            <v>2416.4</v>
          </cell>
        </row>
        <row r="21">
          <cell r="N21">
            <v>36</v>
          </cell>
          <cell r="O21">
            <v>2416.4</v>
          </cell>
          <cell r="P21">
            <v>37</v>
          </cell>
          <cell r="Q21">
            <v>2414.1</v>
          </cell>
        </row>
        <row r="22">
          <cell r="N22">
            <v>37</v>
          </cell>
          <cell r="O22">
            <v>2414.1</v>
          </cell>
          <cell r="P22">
            <v>38</v>
          </cell>
          <cell r="Q22">
            <v>2411.6999999999998</v>
          </cell>
        </row>
        <row r="23">
          <cell r="N23">
            <v>38</v>
          </cell>
          <cell r="O23">
            <v>2411.6999999999998</v>
          </cell>
          <cell r="P23">
            <v>39</v>
          </cell>
          <cell r="Q23">
            <v>2409.3000000000002</v>
          </cell>
        </row>
        <row r="24">
          <cell r="N24">
            <v>39</v>
          </cell>
          <cell r="O24">
            <v>2409.3000000000002</v>
          </cell>
          <cell r="P24">
            <v>40</v>
          </cell>
          <cell r="Q24">
            <v>2406.9</v>
          </cell>
        </row>
        <row r="25">
          <cell r="N25">
            <v>40</v>
          </cell>
          <cell r="O25">
            <v>2406.9</v>
          </cell>
          <cell r="P25">
            <v>41</v>
          </cell>
          <cell r="Q25">
            <v>2404.5</v>
          </cell>
        </row>
        <row r="26">
          <cell r="N26">
            <v>41</v>
          </cell>
          <cell r="O26">
            <v>2404.5</v>
          </cell>
          <cell r="P26">
            <v>42</v>
          </cell>
          <cell r="Q26">
            <v>2402.1</v>
          </cell>
        </row>
        <row r="27">
          <cell r="N27">
            <v>42</v>
          </cell>
          <cell r="O27">
            <v>2402.1</v>
          </cell>
          <cell r="P27">
            <v>43</v>
          </cell>
          <cell r="Q27">
            <v>2399.6999999999998</v>
          </cell>
        </row>
        <row r="28">
          <cell r="N28">
            <v>43</v>
          </cell>
          <cell r="O28">
            <v>2399.6999999999998</v>
          </cell>
          <cell r="P28">
            <v>44</v>
          </cell>
          <cell r="Q28">
            <v>2397.3000000000002</v>
          </cell>
        </row>
        <row r="29">
          <cell r="N29">
            <v>44</v>
          </cell>
          <cell r="O29">
            <v>2397.3000000000002</v>
          </cell>
          <cell r="P29">
            <v>45</v>
          </cell>
          <cell r="Q29">
            <v>2394.9</v>
          </cell>
        </row>
        <row r="30">
          <cell r="N30">
            <v>45</v>
          </cell>
          <cell r="O30">
            <v>2394.9</v>
          </cell>
          <cell r="P30">
            <v>46</v>
          </cell>
          <cell r="Q30">
            <v>2392.5</v>
          </cell>
        </row>
        <row r="31">
          <cell r="N31">
            <v>46</v>
          </cell>
          <cell r="O31">
            <v>2392.5</v>
          </cell>
          <cell r="P31">
            <v>47</v>
          </cell>
          <cell r="Q31">
            <v>2390.1</v>
          </cell>
        </row>
        <row r="32">
          <cell r="N32">
            <v>47</v>
          </cell>
          <cell r="O32">
            <v>2390.1</v>
          </cell>
          <cell r="P32">
            <v>48</v>
          </cell>
          <cell r="Q32">
            <v>2387.6999999999998</v>
          </cell>
        </row>
        <row r="33">
          <cell r="N33">
            <v>48</v>
          </cell>
          <cell r="O33">
            <v>2387.6999999999998</v>
          </cell>
          <cell r="P33">
            <v>49</v>
          </cell>
          <cell r="Q33">
            <v>2385.3000000000002</v>
          </cell>
        </row>
        <row r="34">
          <cell r="N34">
            <v>49</v>
          </cell>
          <cell r="O34">
            <v>2385.3000000000002</v>
          </cell>
          <cell r="P34">
            <v>50</v>
          </cell>
          <cell r="Q34">
            <v>2382.9</v>
          </cell>
        </row>
        <row r="35">
          <cell r="N35">
            <v>50</v>
          </cell>
          <cell r="O35">
            <v>2382.9</v>
          </cell>
          <cell r="P35">
            <v>51</v>
          </cell>
          <cell r="Q35">
            <v>2380.5</v>
          </cell>
        </row>
        <row r="36">
          <cell r="N36">
            <v>51</v>
          </cell>
          <cell r="O36">
            <v>2380.5</v>
          </cell>
          <cell r="P36">
            <v>52</v>
          </cell>
          <cell r="Q36">
            <v>2378.1</v>
          </cell>
        </row>
        <row r="37">
          <cell r="N37">
            <v>52</v>
          </cell>
          <cell r="O37">
            <v>2378.1</v>
          </cell>
          <cell r="P37">
            <v>53</v>
          </cell>
          <cell r="Q37">
            <v>2375.6999999999998</v>
          </cell>
        </row>
        <row r="38">
          <cell r="N38">
            <v>53</v>
          </cell>
          <cell r="O38">
            <v>2375.6999999999998</v>
          </cell>
          <cell r="P38">
            <v>54</v>
          </cell>
          <cell r="Q38">
            <v>2373.1999999999998</v>
          </cell>
        </row>
        <row r="39">
          <cell r="N39">
            <v>54</v>
          </cell>
          <cell r="O39">
            <v>2373.1999999999998</v>
          </cell>
          <cell r="P39">
            <v>55</v>
          </cell>
          <cell r="Q39">
            <v>2370.8000000000002</v>
          </cell>
        </row>
        <row r="40">
          <cell r="N40">
            <v>55</v>
          </cell>
          <cell r="O40">
            <v>2370.8000000000002</v>
          </cell>
          <cell r="P40">
            <v>56</v>
          </cell>
          <cell r="Q40">
            <v>2368.4</v>
          </cell>
        </row>
        <row r="41">
          <cell r="N41">
            <v>56</v>
          </cell>
          <cell r="O41">
            <v>2368.4</v>
          </cell>
          <cell r="P41">
            <v>57</v>
          </cell>
          <cell r="Q41">
            <v>2365.9</v>
          </cell>
        </row>
        <row r="42">
          <cell r="N42">
            <v>57</v>
          </cell>
          <cell r="O42">
            <v>2365.9</v>
          </cell>
          <cell r="P42">
            <v>58</v>
          </cell>
          <cell r="Q42">
            <v>2363.5</v>
          </cell>
        </row>
        <row r="43">
          <cell r="N43">
            <v>58</v>
          </cell>
          <cell r="O43">
            <v>2363.5</v>
          </cell>
          <cell r="P43">
            <v>59</v>
          </cell>
          <cell r="Q43">
            <v>2361.1</v>
          </cell>
        </row>
        <row r="44">
          <cell r="N44">
            <v>59</v>
          </cell>
          <cell r="O44">
            <v>2361.1</v>
          </cell>
          <cell r="P44">
            <v>60</v>
          </cell>
          <cell r="Q44">
            <v>2358.6</v>
          </cell>
        </row>
        <row r="45">
          <cell r="N45">
            <v>60</v>
          </cell>
          <cell r="O45">
            <v>2358.6</v>
          </cell>
          <cell r="P45">
            <v>61</v>
          </cell>
          <cell r="Q45">
            <v>2356.1999999999998</v>
          </cell>
        </row>
        <row r="46">
          <cell r="N46">
            <v>61</v>
          </cell>
          <cell r="O46">
            <v>2356.1999999999998</v>
          </cell>
          <cell r="P46">
            <v>62</v>
          </cell>
          <cell r="Q46">
            <v>2353.6999999999998</v>
          </cell>
        </row>
        <row r="47">
          <cell r="N47">
            <v>62</v>
          </cell>
          <cell r="O47">
            <v>2353.6999999999998</v>
          </cell>
          <cell r="P47">
            <v>63</v>
          </cell>
          <cell r="Q47">
            <v>2351.3000000000002</v>
          </cell>
        </row>
        <row r="48">
          <cell r="N48">
            <v>63</v>
          </cell>
          <cell r="O48">
            <v>2351.3000000000002</v>
          </cell>
          <cell r="P48">
            <v>64</v>
          </cell>
          <cell r="Q48">
            <v>2348.8000000000002</v>
          </cell>
        </row>
        <row r="49">
          <cell r="N49">
            <v>64</v>
          </cell>
          <cell r="O49">
            <v>2348.8000000000002</v>
          </cell>
          <cell r="P49">
            <v>65</v>
          </cell>
          <cell r="Q49">
            <v>2346.3000000000002</v>
          </cell>
        </row>
        <row r="50">
          <cell r="N50">
            <v>65</v>
          </cell>
          <cell r="O50">
            <v>2346.3000000000002</v>
          </cell>
          <cell r="P50">
            <v>66</v>
          </cell>
          <cell r="Q50">
            <v>2343.9</v>
          </cell>
        </row>
        <row r="51">
          <cell r="N51">
            <v>66</v>
          </cell>
          <cell r="O51">
            <v>2343.9</v>
          </cell>
          <cell r="P51">
            <v>67</v>
          </cell>
          <cell r="Q51">
            <v>2341.4</v>
          </cell>
        </row>
        <row r="52">
          <cell r="N52">
            <v>67</v>
          </cell>
          <cell r="O52">
            <v>2341.4</v>
          </cell>
          <cell r="P52">
            <v>68</v>
          </cell>
          <cell r="Q52">
            <v>2338.9</v>
          </cell>
        </row>
        <row r="53">
          <cell r="N53">
            <v>68</v>
          </cell>
          <cell r="O53">
            <v>2338.9</v>
          </cell>
          <cell r="P53">
            <v>69</v>
          </cell>
          <cell r="Q53">
            <v>2336.4</v>
          </cell>
        </row>
        <row r="54">
          <cell r="N54">
            <v>69</v>
          </cell>
          <cell r="O54">
            <v>2336.4</v>
          </cell>
          <cell r="P54">
            <v>70</v>
          </cell>
          <cell r="Q54">
            <v>2334</v>
          </cell>
        </row>
        <row r="55">
          <cell r="N55">
            <v>70</v>
          </cell>
          <cell r="O55">
            <v>2334</v>
          </cell>
          <cell r="P55">
            <v>71</v>
          </cell>
          <cell r="Q55">
            <v>2331.5</v>
          </cell>
        </row>
        <row r="56">
          <cell r="N56">
            <v>71</v>
          </cell>
          <cell r="O56">
            <v>2331.5</v>
          </cell>
          <cell r="P56">
            <v>72</v>
          </cell>
          <cell r="Q56">
            <v>2329</v>
          </cell>
        </row>
        <row r="57">
          <cell r="N57">
            <v>72</v>
          </cell>
          <cell r="O57">
            <v>2329</v>
          </cell>
          <cell r="P57">
            <v>73</v>
          </cell>
          <cell r="Q57">
            <v>2326.5</v>
          </cell>
        </row>
        <row r="58">
          <cell r="N58">
            <v>73</v>
          </cell>
          <cell r="O58">
            <v>2326.5</v>
          </cell>
          <cell r="P58">
            <v>74</v>
          </cell>
          <cell r="Q58">
            <v>2324</v>
          </cell>
        </row>
        <row r="59">
          <cell r="N59">
            <v>74</v>
          </cell>
          <cell r="O59">
            <v>2324</v>
          </cell>
          <cell r="P59">
            <v>75</v>
          </cell>
          <cell r="Q59">
            <v>2321.5</v>
          </cell>
        </row>
        <row r="60">
          <cell r="N60">
            <v>75</v>
          </cell>
          <cell r="O60">
            <v>2321.5</v>
          </cell>
          <cell r="P60">
            <v>76</v>
          </cell>
          <cell r="Q60">
            <v>2318.9</v>
          </cell>
        </row>
        <row r="61">
          <cell r="N61">
            <v>76</v>
          </cell>
          <cell r="O61">
            <v>2318.9</v>
          </cell>
          <cell r="P61">
            <v>77</v>
          </cell>
          <cell r="Q61">
            <v>2316.4</v>
          </cell>
        </row>
        <row r="62">
          <cell r="N62">
            <v>77</v>
          </cell>
          <cell r="O62">
            <v>2316.4</v>
          </cell>
          <cell r="P62">
            <v>78</v>
          </cell>
          <cell r="Q62">
            <v>2313.9</v>
          </cell>
        </row>
        <row r="63">
          <cell r="N63">
            <v>78</v>
          </cell>
          <cell r="O63">
            <v>2313.9</v>
          </cell>
          <cell r="P63">
            <v>79</v>
          </cell>
          <cell r="Q63">
            <v>2311.4</v>
          </cell>
        </row>
        <row r="64">
          <cell r="N64">
            <v>79</v>
          </cell>
          <cell r="O64">
            <v>2311.4</v>
          </cell>
          <cell r="P64">
            <v>80</v>
          </cell>
          <cell r="Q64">
            <v>2308.8000000000002</v>
          </cell>
        </row>
        <row r="65">
          <cell r="N65">
            <v>80</v>
          </cell>
          <cell r="O65">
            <v>2308.8000000000002</v>
          </cell>
          <cell r="P65">
            <v>81</v>
          </cell>
          <cell r="Q65">
            <v>2306.3000000000002</v>
          </cell>
        </row>
        <row r="66">
          <cell r="N66">
            <v>81</v>
          </cell>
          <cell r="O66">
            <v>2306.3000000000002</v>
          </cell>
          <cell r="P66">
            <v>82</v>
          </cell>
          <cell r="Q66">
            <v>2303.8000000000002</v>
          </cell>
        </row>
        <row r="67">
          <cell r="N67">
            <v>82</v>
          </cell>
          <cell r="O67">
            <v>2303.8000000000002</v>
          </cell>
          <cell r="P67">
            <v>83</v>
          </cell>
          <cell r="Q67">
            <v>2301.1999999999998</v>
          </cell>
        </row>
        <row r="68">
          <cell r="N68">
            <v>83</v>
          </cell>
          <cell r="O68">
            <v>2301.1999999999998</v>
          </cell>
          <cell r="P68">
            <v>84</v>
          </cell>
          <cell r="Q68">
            <v>2298.6999999999998</v>
          </cell>
        </row>
        <row r="69">
          <cell r="N69">
            <v>84</v>
          </cell>
          <cell r="O69">
            <v>2298.6999999999998</v>
          </cell>
          <cell r="P69">
            <v>85</v>
          </cell>
          <cell r="Q69">
            <v>2296.5</v>
          </cell>
        </row>
        <row r="70">
          <cell r="N70">
            <v>85</v>
          </cell>
          <cell r="O70">
            <v>2296.5</v>
          </cell>
          <cell r="P70">
            <v>86</v>
          </cell>
          <cell r="Q70">
            <v>2293.1</v>
          </cell>
        </row>
        <row r="71">
          <cell r="N71">
            <v>86</v>
          </cell>
          <cell r="O71">
            <v>2293.1</v>
          </cell>
          <cell r="P71">
            <v>87</v>
          </cell>
          <cell r="Q71">
            <v>2290.9</v>
          </cell>
        </row>
        <row r="72">
          <cell r="N72">
            <v>87</v>
          </cell>
          <cell r="O72">
            <v>2290.9</v>
          </cell>
          <cell r="P72">
            <v>88</v>
          </cell>
          <cell r="Q72">
            <v>2288.4</v>
          </cell>
        </row>
        <row r="73">
          <cell r="N73">
            <v>88</v>
          </cell>
          <cell r="O73">
            <v>2288.4</v>
          </cell>
          <cell r="P73">
            <v>89</v>
          </cell>
          <cell r="Q73">
            <v>2285.8000000000002</v>
          </cell>
        </row>
        <row r="74">
          <cell r="N74">
            <v>89</v>
          </cell>
          <cell r="O74">
            <v>2285.8000000000002</v>
          </cell>
          <cell r="P74">
            <v>90</v>
          </cell>
          <cell r="Q74">
            <v>2283.1999999999998</v>
          </cell>
        </row>
        <row r="75">
          <cell r="N75">
            <v>90</v>
          </cell>
          <cell r="O75">
            <v>2283.1999999999998</v>
          </cell>
          <cell r="P75">
            <v>91</v>
          </cell>
          <cell r="Q75">
            <v>2280.6</v>
          </cell>
        </row>
        <row r="76">
          <cell r="N76">
            <v>91</v>
          </cell>
          <cell r="O76">
            <v>2280.6</v>
          </cell>
          <cell r="P76">
            <v>92</v>
          </cell>
          <cell r="Q76">
            <v>2278</v>
          </cell>
        </row>
        <row r="77">
          <cell r="N77">
            <v>92</v>
          </cell>
          <cell r="O77">
            <v>2278</v>
          </cell>
          <cell r="P77">
            <v>93</v>
          </cell>
          <cell r="Q77">
            <v>2275.4</v>
          </cell>
        </row>
        <row r="78">
          <cell r="N78">
            <v>93</v>
          </cell>
          <cell r="O78">
            <v>2275.4</v>
          </cell>
          <cell r="P78">
            <v>94</v>
          </cell>
          <cell r="Q78">
            <v>2272.8000000000002</v>
          </cell>
        </row>
        <row r="79">
          <cell r="N79">
            <v>94</v>
          </cell>
          <cell r="O79">
            <v>2272.8000000000002</v>
          </cell>
          <cell r="P79">
            <v>95</v>
          </cell>
          <cell r="Q79">
            <v>2270.1999999999998</v>
          </cell>
        </row>
        <row r="80">
          <cell r="N80">
            <v>95</v>
          </cell>
          <cell r="O80">
            <v>2270.1999999999998</v>
          </cell>
          <cell r="P80">
            <v>96</v>
          </cell>
          <cell r="Q80">
            <v>2267.5</v>
          </cell>
        </row>
        <row r="81">
          <cell r="N81">
            <v>96</v>
          </cell>
          <cell r="O81">
            <v>2267.5</v>
          </cell>
          <cell r="P81">
            <v>97</v>
          </cell>
          <cell r="Q81">
            <v>2264.9</v>
          </cell>
        </row>
        <row r="82">
          <cell r="N82">
            <v>97</v>
          </cell>
          <cell r="O82">
            <v>2264.9</v>
          </cell>
          <cell r="P82">
            <v>98</v>
          </cell>
          <cell r="Q82">
            <v>2262.1999999999998</v>
          </cell>
        </row>
        <row r="83">
          <cell r="N83">
            <v>98</v>
          </cell>
          <cell r="O83">
            <v>2262.1999999999998</v>
          </cell>
          <cell r="P83">
            <v>99</v>
          </cell>
          <cell r="Q83">
            <v>2259.6</v>
          </cell>
        </row>
        <row r="84">
          <cell r="N84">
            <v>99</v>
          </cell>
          <cell r="O84">
            <v>2259.6</v>
          </cell>
          <cell r="P84">
            <v>100</v>
          </cell>
          <cell r="Q84">
            <v>2256.9</v>
          </cell>
        </row>
        <row r="85">
          <cell r="N85">
            <v>100</v>
          </cell>
          <cell r="O85">
            <v>2256.9</v>
          </cell>
          <cell r="P85">
            <v>101</v>
          </cell>
          <cell r="Q85">
            <v>2254.3000000000002</v>
          </cell>
        </row>
        <row r="86">
          <cell r="N86">
            <v>101</v>
          </cell>
          <cell r="O86">
            <v>2254.3000000000002</v>
          </cell>
          <cell r="P86">
            <v>102</v>
          </cell>
          <cell r="Q86">
            <v>2251.6</v>
          </cell>
        </row>
        <row r="87">
          <cell r="N87">
            <v>102</v>
          </cell>
          <cell r="O87">
            <v>2251.6</v>
          </cell>
          <cell r="P87">
            <v>103</v>
          </cell>
          <cell r="Q87">
            <v>2248.9</v>
          </cell>
        </row>
        <row r="88">
          <cell r="N88">
            <v>103</v>
          </cell>
          <cell r="O88">
            <v>2248.9</v>
          </cell>
          <cell r="P88">
            <v>104</v>
          </cell>
          <cell r="Q88">
            <v>2246.3000000000002</v>
          </cell>
        </row>
        <row r="89">
          <cell r="N89">
            <v>104</v>
          </cell>
          <cell r="O89">
            <v>2246.3000000000002</v>
          </cell>
          <cell r="P89">
            <v>105</v>
          </cell>
          <cell r="Q89">
            <v>2243.6</v>
          </cell>
        </row>
        <row r="90">
          <cell r="N90">
            <v>105</v>
          </cell>
          <cell r="O90">
            <v>2243.6</v>
          </cell>
          <cell r="P90">
            <v>106</v>
          </cell>
          <cell r="Q90">
            <v>2240.9</v>
          </cell>
        </row>
        <row r="91">
          <cell r="N91">
            <v>106</v>
          </cell>
          <cell r="O91">
            <v>2240.9</v>
          </cell>
          <cell r="P91">
            <v>107</v>
          </cell>
          <cell r="Q91">
            <v>2238.1999999999998</v>
          </cell>
        </row>
        <row r="92">
          <cell r="N92">
            <v>107</v>
          </cell>
          <cell r="O92">
            <v>2238.1999999999998</v>
          </cell>
          <cell r="P92">
            <v>108</v>
          </cell>
          <cell r="Q92">
            <v>2235.4</v>
          </cell>
        </row>
        <row r="93">
          <cell r="N93">
            <v>108</v>
          </cell>
          <cell r="O93">
            <v>2235.4</v>
          </cell>
          <cell r="P93">
            <v>109</v>
          </cell>
          <cell r="Q93">
            <v>2232.6999999999998</v>
          </cell>
        </row>
        <row r="94">
          <cell r="N94">
            <v>109</v>
          </cell>
          <cell r="O94">
            <v>2232.6999999999998</v>
          </cell>
          <cell r="P94">
            <v>110</v>
          </cell>
          <cell r="Q94">
            <v>2230</v>
          </cell>
        </row>
        <row r="95">
          <cell r="N95">
            <v>110</v>
          </cell>
          <cell r="O95">
            <v>2230</v>
          </cell>
        </row>
      </sheetData>
      <sheetData sheetId="2"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Segment"/>
      <sheetName val="qtly"/>
      <sheetName val="Sheet1"/>
      <sheetName val="Local Pr"/>
      <sheetName val="Qtly Report"/>
      <sheetName val="Shareholding"/>
      <sheetName val="Qtly-data"/>
      <sheetName val="PLAN_FEB97"/>
    </sheetNames>
    <sheetDataSet>
      <sheetData sheetId="0" refreshError="1"/>
      <sheetData sheetId="1" refreshError="1"/>
      <sheetData sheetId="2" refreshError="1"/>
      <sheetData sheetId="3" refreshError="1">
        <row r="79">
          <cell r="A79">
            <v>36281</v>
          </cell>
        </row>
      </sheetData>
      <sheetData sheetId="4" refreshError="1"/>
      <sheetData sheetId="5" refreshError="1"/>
      <sheetData sheetId="6" refreshError="1"/>
      <sheetData sheetId="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int-mar"/>
      <sheetName val="int-oct"/>
      <sheetName val="fcl-disb"/>
      <sheetName val="allocation"/>
      <sheetName val="stocks-naptha"/>
      <sheetName val="stocks-hsd"/>
      <sheetName val="WORKINGS"/>
      <sheetName val="S3_GRP_CA"/>
      <sheetName val="variance"/>
      <sheetName val="BFL"/>
      <sheetName val="cash budget"/>
      <sheetName val="Sheet1"/>
      <sheetName val="#REF"/>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Users Authorisations"/>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ternet"/>
      <sheetName val="P&amp;L"/>
      <sheetName val="BS"/>
      <sheetName val="Cashflow"/>
      <sheetName val="WANS"/>
      <sheetName val="Check Sums"/>
      <sheetName val="Interface"/>
      <sheetName val="Please complete"/>
      <sheetName val="Page One"/>
      <sheetName val="PageTwo"/>
      <sheetName val="peband"/>
      <sheetName val="PER rel"/>
      <sheetName val="relperf"/>
      <sheetName val="market"/>
      <sheetName val="Rev Anal"/>
      <sheetName val="Int, Depr,Tax"/>
      <sheetName val="Invt"/>
      <sheetName val="Costs"/>
      <sheetName val="Tables"/>
      <sheetName val="Stats"/>
      <sheetName val="Ratings &amp; Forecast"/>
      <sheetName val="Sep-96"/>
      <sheetName val="HY Results"/>
      <sheetName val="Scatter"/>
      <sheetName val="Charts"/>
      <sheetName val="Ratios"/>
      <sheetName val="Ponder"/>
      <sheetName val="Dynamics"/>
      <sheetName val="Valuations"/>
      <sheetName val="Sensitivity"/>
      <sheetName val="Tarif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Capex"/>
      <sheetName val="Sens"/>
      <sheetName val="Chennai_Cal value"/>
      <sheetName val="Chennai"/>
      <sheetName val="Calcutta"/>
      <sheetName val="Lines"/>
      <sheetName val="MTNL"/>
      <sheetName val="Erngs Watch"/>
      <sheetName val="Front pg"/>
      <sheetName val="Sheet2"/>
      <sheetName val="Ch_Cum PV"/>
      <sheetName val="Comparables"/>
      <sheetName val="Tax"/>
      <sheetName val="Sheet1"/>
      <sheetName val="Aladdin_MTNL"/>
      <sheetName val="Control"/>
      <sheetName val="Pulsing"/>
      <sheetName val="VSNL data"/>
      <sheetName val="Alex"/>
      <sheetName val="mast1"/>
      <sheetName val="Brucdata"/>
      <sheetName val="Chart1"/>
      <sheetName val="Ch data"/>
      <sheetName val="Ch_MTNL's mkt sh"/>
      <sheetName val="Ch_Rev brkdwn (Rs mn)"/>
      <sheetName val="Ch_Rev brkdwn (%)"/>
      <sheetName val="Ch EVA"/>
      <sheetName val="Ch EBITDA mrgins"/>
      <sheetName val="Aladdin Macro1"/>
      <sheetName val="Model portfolio"/>
      <sheetName val="Users Authorisations"/>
    </sheetNames>
    <sheetDataSet>
      <sheetData sheetId="0" refreshError="1"/>
      <sheetData sheetId="1" refreshError="1"/>
      <sheetData sheetId="2" refreshError="1"/>
      <sheetData sheetId="3" refreshError="1"/>
      <sheetData sheetId="4" refreshError="1"/>
      <sheetData sheetId="5" refreshError="1"/>
      <sheetData sheetId="6" refreshError="1">
        <row r="585">
          <cell r="A585" t="str">
            <v>PROFIT &amp; LOSS STATEMENT calculations</v>
          </cell>
        </row>
        <row r="586">
          <cell r="A586" t="str">
            <v>Year end March 31</v>
          </cell>
          <cell r="B586" t="str">
            <v>FY91</v>
          </cell>
          <cell r="C586" t="str">
            <v>FY92</v>
          </cell>
          <cell r="D586" t="str">
            <v>FY93</v>
          </cell>
          <cell r="E586" t="str">
            <v>FY94</v>
          </cell>
          <cell r="F586" t="str">
            <v>FY95</v>
          </cell>
          <cell r="G586" t="str">
            <v>FY96</v>
          </cell>
          <cell r="H586" t="str">
            <v>FY97</v>
          </cell>
          <cell r="I586" t="str">
            <v>FY98</v>
          </cell>
          <cell r="J586" t="str">
            <v>FY99</v>
          </cell>
          <cell r="K586" t="str">
            <v>FY00</v>
          </cell>
          <cell r="L586" t="str">
            <v>FY01</v>
          </cell>
          <cell r="M586" t="str">
            <v>FY02</v>
          </cell>
          <cell r="N586" t="str">
            <v>FY03F</v>
          </cell>
          <cell r="O586" t="str">
            <v>FY04F</v>
          </cell>
          <cell r="P586" t="str">
            <v>FY05F</v>
          </cell>
          <cell r="Q586" t="str">
            <v>FY06F</v>
          </cell>
          <cell r="R586" t="str">
            <v>FY07F</v>
          </cell>
          <cell r="S586" t="str">
            <v>FY08F</v>
          </cell>
          <cell r="T586" t="str">
            <v>FY09F</v>
          </cell>
          <cell r="U586" t="str">
            <v>FY10F</v>
          </cell>
          <cell r="V586" t="str">
            <v>FY11F</v>
          </cell>
          <cell r="W586" t="str">
            <v>FY12F</v>
          </cell>
        </row>
        <row r="587">
          <cell r="A587" t="str">
            <v>Income statement (Rs m)</v>
          </cell>
        </row>
        <row r="588">
          <cell r="A588" t="str">
            <v>Traffic revenue</v>
          </cell>
          <cell r="B588">
            <v>13100.970000000001</v>
          </cell>
          <cell r="C588">
            <v>15553.16</v>
          </cell>
          <cell r="D588">
            <v>18319.11</v>
          </cell>
          <cell r="E588">
            <v>25076.500000000004</v>
          </cell>
          <cell r="F588">
            <v>29468.81</v>
          </cell>
          <cell r="G588">
            <v>34481.2215</v>
          </cell>
          <cell r="H588">
            <v>40308.503758999999</v>
          </cell>
          <cell r="I588">
            <v>46545.89</v>
          </cell>
          <cell r="J588">
            <v>50324.616999999998</v>
          </cell>
          <cell r="K588">
            <v>51821.97</v>
          </cell>
          <cell r="L588">
            <v>57845.820000000007</v>
          </cell>
          <cell r="M588">
            <v>61437.24</v>
          </cell>
          <cell r="N588">
            <v>64517.456318124292</v>
          </cell>
          <cell r="O588">
            <v>65264.679618093258</v>
          </cell>
          <cell r="P588">
            <v>68277.67286543794</v>
          </cell>
          <cell r="Q588">
            <v>71542.466862507601</v>
          </cell>
          <cell r="R588">
            <v>75187.083003238993</v>
          </cell>
          <cell r="S588">
            <v>79432.886478316927</v>
          </cell>
          <cell r="T588">
            <v>84032.141370262063</v>
          </cell>
          <cell r="U588">
            <v>89214.279551015541</v>
          </cell>
          <cell r="V588">
            <v>94965.031884038835</v>
          </cell>
          <cell r="W588">
            <v>101318.26287538953</v>
          </cell>
          <cell r="Y588">
            <v>7.185882895839657E-2</v>
          </cell>
        </row>
        <row r="589">
          <cell r="A589" t="str">
            <v xml:space="preserve">    % change</v>
          </cell>
          <cell r="C589">
            <v>0.18717621672288376</v>
          </cell>
          <cell r="D589">
            <v>0.17783845855118835</v>
          </cell>
          <cell r="E589">
            <v>0.3688710859861643</v>
          </cell>
          <cell r="F589">
            <v>0.17515642135066684</v>
          </cell>
          <cell r="G589">
            <v>0.17009209058662356</v>
          </cell>
          <cell r="H589">
            <v>0.16899871888239226</v>
          </cell>
          <cell r="I589">
            <v>0.15474119997836261</v>
          </cell>
          <cell r="J589">
            <v>8.118282838721097E-2</v>
          </cell>
          <cell r="K589">
            <v>2.9753887645086356E-2</v>
          </cell>
          <cell r="L589">
            <v>0.11624123899573879</v>
          </cell>
          <cell r="M589">
            <v>6.2086076401025876E-2</v>
          </cell>
          <cell r="N589">
            <v>5.0135981338424285E-2</v>
          </cell>
          <cell r="O589">
            <v>1.158172287953416E-2</v>
          </cell>
          <cell r="P589">
            <v>4.6165755581360331E-2</v>
          </cell>
          <cell r="Q589">
            <v>4.7816421680099391E-2</v>
          </cell>
          <cell r="R589">
            <v>5.0943394889300109E-2</v>
          </cell>
          <cell r="S589">
            <v>5.6469852340129058E-2</v>
          </cell>
          <cell r="T589">
            <v>5.7901142660862652E-2</v>
          </cell>
          <cell r="U589">
            <v>6.166852464130318E-2</v>
          </cell>
          <cell r="V589">
            <v>6.4459998578308669E-2</v>
          </cell>
          <cell r="W589">
            <v>6.6900740886483123E-2</v>
          </cell>
        </row>
        <row r="590">
          <cell r="A590" t="str">
            <v>Employee cost</v>
          </cell>
          <cell r="B590">
            <v>1367.19</v>
          </cell>
          <cell r="C590">
            <v>1677.64</v>
          </cell>
          <cell r="D590">
            <v>1848.76</v>
          </cell>
          <cell r="E590">
            <v>2166.9</v>
          </cell>
          <cell r="F590">
            <v>2495.0149999999999</v>
          </cell>
          <cell r="G590">
            <v>3128.1396</v>
          </cell>
          <cell r="H590">
            <v>4284.2900980000004</v>
          </cell>
          <cell r="I590">
            <v>5167.0200000000004</v>
          </cell>
          <cell r="J590">
            <v>6164.6729999999998</v>
          </cell>
          <cell r="K590">
            <v>10899.08</v>
          </cell>
          <cell r="L590">
            <v>12222.89</v>
          </cell>
          <cell r="M590">
            <v>14004.89</v>
          </cell>
          <cell r="N590">
            <v>16983.4500052</v>
          </cell>
          <cell r="O590">
            <v>19582.597193995807</v>
          </cell>
          <cell r="P590">
            <v>22488.654617584783</v>
          </cell>
          <cell r="Q590">
            <v>25825.970962834363</v>
          </cell>
          <cell r="R590">
            <v>29658.545053718979</v>
          </cell>
          <cell r="S590">
            <v>34059.873139690877</v>
          </cell>
          <cell r="T590">
            <v>38916.81104941079</v>
          </cell>
          <cell r="U590">
            <v>44240.630800970182</v>
          </cell>
          <cell r="V590">
            <v>50036.153435897271</v>
          </cell>
          <cell r="W590">
            <v>56590.889535999799</v>
          </cell>
          <cell r="Y590">
            <v>0.28309818269946607</v>
          </cell>
        </row>
        <row r="591">
          <cell r="A591" t="str">
            <v xml:space="preserve">    % change</v>
          </cell>
          <cell r="C591">
            <v>0.22707158478338785</v>
          </cell>
          <cell r="D591">
            <v>0.10200042917431623</v>
          </cell>
          <cell r="E591">
            <v>0.17208290962591147</v>
          </cell>
          <cell r="F591">
            <v>0.15142138538926567</v>
          </cell>
          <cell r="G591">
            <v>0.25375582912327188</v>
          </cell>
          <cell r="H591">
            <v>0.3695968357678156</v>
          </cell>
          <cell r="I591">
            <v>0.20603877930957046</v>
          </cell>
          <cell r="J591">
            <v>0.19308092478836916</v>
          </cell>
          <cell r="K591">
            <v>0.76798996475563264</v>
          </cell>
          <cell r="L591">
            <v>0.12146071044528524</v>
          </cell>
          <cell r="M591">
            <v>0.14579203445339034</v>
          </cell>
          <cell r="N591">
            <v>0.21268000000000006</v>
          </cell>
          <cell r="O591">
            <v>0.15303999999999993</v>
          </cell>
          <cell r="P591">
            <v>0.14839999999999992</v>
          </cell>
          <cell r="Q591">
            <v>0.14839999999999989</v>
          </cell>
          <cell r="R591">
            <v>0.14839999999999989</v>
          </cell>
          <cell r="S591">
            <v>0.14840000000000006</v>
          </cell>
          <cell r="T591">
            <v>0.14259999999999981</v>
          </cell>
          <cell r="U591">
            <v>0.13679999999999992</v>
          </cell>
          <cell r="V591">
            <v>0.13099999999999989</v>
          </cell>
          <cell r="W591">
            <v>0.1309999999999997</v>
          </cell>
        </row>
        <row r="592">
          <cell r="A592" t="str">
            <v>Interconnect charges</v>
          </cell>
          <cell r="B592">
            <v>3533.95</v>
          </cell>
          <cell r="C592">
            <v>3477.02</v>
          </cell>
          <cell r="D592">
            <v>4101.76</v>
          </cell>
          <cell r="E592">
            <v>5494.4</v>
          </cell>
          <cell r="F592">
            <v>6336.9</v>
          </cell>
          <cell r="G592">
            <v>7613.8</v>
          </cell>
          <cell r="H592">
            <v>8822.5424280000007</v>
          </cell>
          <cell r="I592">
            <v>10239.98</v>
          </cell>
          <cell r="J592">
            <v>10911.893</v>
          </cell>
          <cell r="K592">
            <v>10504.17</v>
          </cell>
          <cell r="L592">
            <v>11316.63</v>
          </cell>
          <cell r="M592">
            <v>7335.09</v>
          </cell>
          <cell r="N592">
            <v>9290.5137098098985</v>
          </cell>
          <cell r="O592">
            <v>9398.1138650054309</v>
          </cell>
          <cell r="P592">
            <v>9831.9848926230643</v>
          </cell>
          <cell r="Q592">
            <v>10302.115228201095</v>
          </cell>
          <cell r="R592">
            <v>10826.939952466417</v>
          </cell>
          <cell r="S592">
            <v>11438.335652877638</v>
          </cell>
          <cell r="T592">
            <v>12100.628357317739</v>
          </cell>
          <cell r="U592">
            <v>12846.85625534624</v>
          </cell>
          <cell r="V592">
            <v>13674.964591301594</v>
          </cell>
          <cell r="W592">
            <v>14589.829854056094</v>
          </cell>
          <cell r="Y592">
            <v>-8.002381602381603E-2</v>
          </cell>
        </row>
        <row r="593">
          <cell r="A593" t="str">
            <v xml:space="preserve">    as a % of revenue</v>
          </cell>
          <cell r="B593">
            <v>26.974720192474294</v>
          </cell>
          <cell r="C593">
            <v>22.355714208559547</v>
          </cell>
          <cell r="D593">
            <v>22.390607403962314</v>
          </cell>
          <cell r="E593">
            <v>21.910553705660675</v>
          </cell>
          <cell r="F593">
            <v>21.503752611659579</v>
          </cell>
          <cell r="G593">
            <v>22.081004293887908</v>
          </cell>
          <cell r="H593">
            <v>21.887546312185112</v>
          </cell>
          <cell r="I593">
            <v>21.999751213265014</v>
          </cell>
          <cell r="J593">
            <v>21.683012510557209</v>
          </cell>
          <cell r="K593">
            <v>20.269723439691699</v>
          </cell>
          <cell r="L593">
            <v>19.563436044298442</v>
          </cell>
          <cell r="M593">
            <v>11.939159376300108</v>
          </cell>
          <cell r="N593">
            <v>14.400000000000002</v>
          </cell>
          <cell r="O593">
            <v>14.400000000000002</v>
          </cell>
          <cell r="P593">
            <v>14.400000000000002</v>
          </cell>
          <cell r="Q593">
            <v>14.400000000000002</v>
          </cell>
          <cell r="R593">
            <v>14.400000000000002</v>
          </cell>
          <cell r="S593">
            <v>14.400000000000002</v>
          </cell>
          <cell r="T593">
            <v>14.400000000000002</v>
          </cell>
          <cell r="U593">
            <v>14.400000000000002</v>
          </cell>
          <cell r="V593">
            <v>14.400000000000002</v>
          </cell>
          <cell r="W593">
            <v>14.400000000000002</v>
          </cell>
        </row>
        <row r="594">
          <cell r="A594" t="str">
            <v>Licence fee</v>
          </cell>
          <cell r="B594">
            <v>0</v>
          </cell>
          <cell r="C594">
            <v>0</v>
          </cell>
          <cell r="D594">
            <v>0</v>
          </cell>
          <cell r="E594">
            <v>1248.5999999999999</v>
          </cell>
          <cell r="F594">
            <v>1479.54</v>
          </cell>
          <cell r="G594">
            <v>1986.8</v>
          </cell>
          <cell r="H594">
            <v>2347.0155</v>
          </cell>
          <cell r="I594">
            <v>2711.0920000000001</v>
          </cell>
          <cell r="J594">
            <v>3066.0659999999998</v>
          </cell>
          <cell r="K594">
            <v>3288.55</v>
          </cell>
          <cell r="L594">
            <v>3615.3</v>
          </cell>
          <cell r="M594">
            <v>6652.42</v>
          </cell>
          <cell r="N594">
            <v>7096.9201949936723</v>
          </cell>
          <cell r="O594">
            <v>7179.1147579902581</v>
          </cell>
          <cell r="P594">
            <v>7510.5440151981738</v>
          </cell>
          <cell r="Q594">
            <v>7869.6713548758362</v>
          </cell>
          <cell r="R594">
            <v>8270.5791303562892</v>
          </cell>
          <cell r="S594">
            <v>8737.6175126148628</v>
          </cell>
          <cell r="T594">
            <v>9243.5355507288277</v>
          </cell>
          <cell r="U594">
            <v>9813.5707506117087</v>
          </cell>
          <cell r="V594">
            <v>10446.153507244271</v>
          </cell>
          <cell r="W594">
            <v>11145.008916292847</v>
          </cell>
          <cell r="X594">
            <v>0</v>
          </cell>
          <cell r="Y594">
            <v>0.25158068208950657</v>
          </cell>
        </row>
        <row r="595">
          <cell r="A595" t="str">
            <v xml:space="preserve">  as a % of revenue</v>
          </cell>
          <cell r="B595">
            <v>0</v>
          </cell>
          <cell r="C595">
            <v>0</v>
          </cell>
          <cell r="D595">
            <v>0</v>
          </cell>
          <cell r="E595">
            <v>4.979163758897772</v>
          </cell>
          <cell r="F595">
            <v>5.0206981551002565</v>
          </cell>
          <cell r="G595">
            <v>5.761976848760999</v>
          </cell>
          <cell r="H595">
            <v>5.822631159996762</v>
          </cell>
          <cell r="I595">
            <v>5.8245572272868777</v>
          </cell>
          <cell r="J595">
            <v>6.0925769191646308</v>
          </cell>
          <cell r="K595">
            <v>6.3458606455910491</v>
          </cell>
          <cell r="L595">
            <v>6.249889793246945</v>
          </cell>
          <cell r="M595">
            <v>10.827992924161308</v>
          </cell>
          <cell r="N595">
            <v>11</v>
          </cell>
          <cell r="O595">
            <v>11</v>
          </cell>
          <cell r="P595">
            <v>11</v>
          </cell>
          <cell r="Q595">
            <v>11</v>
          </cell>
          <cell r="R595">
            <v>11</v>
          </cell>
          <cell r="S595">
            <v>11.000000000000002</v>
          </cell>
          <cell r="T595">
            <v>11.000000000000002</v>
          </cell>
          <cell r="U595">
            <v>10.999999999999998</v>
          </cell>
          <cell r="V595">
            <v>10.999999999999998</v>
          </cell>
          <cell r="W595">
            <v>10.999999999999998</v>
          </cell>
        </row>
        <row r="596">
          <cell r="A596" t="str">
            <v>Operating expenses</v>
          </cell>
          <cell r="B596">
            <v>778.23</v>
          </cell>
          <cell r="C596">
            <v>997.74</v>
          </cell>
          <cell r="D596">
            <v>937.09999999999991</v>
          </cell>
          <cell r="E596">
            <v>1161.345</v>
          </cell>
          <cell r="F596">
            <v>1411.54</v>
          </cell>
          <cell r="G596">
            <v>1596.37</v>
          </cell>
          <cell r="H596">
            <v>1752.787</v>
          </cell>
          <cell r="I596">
            <v>1929.9680000000001</v>
          </cell>
          <cell r="J596">
            <v>2231.3519999999999</v>
          </cell>
          <cell r="K596">
            <v>2244.9500000000003</v>
          </cell>
          <cell r="L596">
            <v>2395.75</v>
          </cell>
          <cell r="M596">
            <v>2534.58</v>
          </cell>
          <cell r="N596">
            <v>2797.8561473746981</v>
          </cell>
          <cell r="O596">
            <v>2996.9885180133233</v>
          </cell>
          <cell r="P596">
            <v>3247.8526354307369</v>
          </cell>
          <cell r="Q596">
            <v>3466.5464291095473</v>
          </cell>
          <cell r="R596">
            <v>3688.1246494248389</v>
          </cell>
          <cell r="S596">
            <v>3888.742541674741</v>
          </cell>
          <cell r="T596">
            <v>4077.0798434898616</v>
          </cell>
          <cell r="U596">
            <v>4270.000473348362</v>
          </cell>
          <cell r="V596">
            <v>4454.9599264630569</v>
          </cell>
          <cell r="W596">
            <v>4629.6940908387105</v>
          </cell>
          <cell r="Y596">
            <v>7.0505674784887784E-2</v>
          </cell>
        </row>
        <row r="597">
          <cell r="A597" t="str">
            <v xml:space="preserve">    % change</v>
          </cell>
          <cell r="C597">
            <v>0.28206314328668902</v>
          </cell>
          <cell r="D597">
            <v>-6.0777356826427827E-2</v>
          </cell>
          <cell r="E597">
            <v>0.23929676662042487</v>
          </cell>
          <cell r="F597">
            <v>0.21543555102058384</v>
          </cell>
          <cell r="G597">
            <v>0.13094209161624887</v>
          </cell>
          <cell r="H597">
            <v>9.7982923758276691E-2</v>
          </cell>
          <cell r="I597">
            <v>0.10108530015341284</v>
          </cell>
          <cell r="J597">
            <v>0.15616010213640835</v>
          </cell>
          <cell r="K597">
            <v>6.0940631509508189E-3</v>
          </cell>
          <cell r="L597">
            <v>6.7172988262544697E-2</v>
          </cell>
          <cell r="M597">
            <v>5.7948450380882782E-2</v>
          </cell>
          <cell r="N597">
            <v>0.10387367823256644</v>
          </cell>
          <cell r="O597">
            <v>7.1173198388157402E-2</v>
          </cell>
          <cell r="P597">
            <v>8.3705398238799106E-2</v>
          </cell>
          <cell r="Q597">
            <v>6.733488807130153E-2</v>
          </cell>
          <cell r="R597">
            <v>6.3919011282998608E-2</v>
          </cell>
          <cell r="S597">
            <v>5.4395637707415428E-2</v>
          </cell>
          <cell r="T597">
            <v>4.8431414473124386E-2</v>
          </cell>
          <cell r="U597">
            <v>4.7318335000613082E-2</v>
          </cell>
          <cell r="V597">
            <v>4.3316026372628762E-2</v>
          </cell>
          <cell r="W597">
            <v>3.9222387464746718E-2</v>
          </cell>
        </row>
        <row r="598">
          <cell r="A598" t="str">
            <v xml:space="preserve">    as a % of gross block</v>
          </cell>
          <cell r="B598">
            <v>3.3617137081097898E-2</v>
          </cell>
          <cell r="C598">
            <v>3.4575739041087579E-2</v>
          </cell>
          <cell r="D598">
            <v>2.6738166271391101E-2</v>
          </cell>
          <cell r="E598">
            <v>2.7634279655926217E-2</v>
          </cell>
          <cell r="F598">
            <v>2.8972436427675642E-2</v>
          </cell>
          <cell r="G598">
            <v>2.6557477957078687E-2</v>
          </cell>
          <cell r="H598">
            <v>2.5117540406856705E-2</v>
          </cell>
          <cell r="I598">
            <v>2.3950794770663059E-2</v>
          </cell>
          <cell r="J598">
            <v>2.494207164759173E-2</v>
          </cell>
          <cell r="K598">
            <v>2.2770153860697112E-2</v>
          </cell>
          <cell r="L598">
            <v>2.2430112516166629E-2</v>
          </cell>
          <cell r="M598">
            <v>2.1603576610879572E-2</v>
          </cell>
          <cell r="N598">
            <v>2.1999999999999999E-2</v>
          </cell>
          <cell r="O598">
            <v>2.1999999999999999E-2</v>
          </cell>
          <cell r="P598">
            <v>2.1999999999999999E-2</v>
          </cell>
          <cell r="Q598">
            <v>2.1999999999999999E-2</v>
          </cell>
          <cell r="R598">
            <v>2.1999999999999999E-2</v>
          </cell>
          <cell r="S598">
            <v>2.1999999999999999E-2</v>
          </cell>
          <cell r="T598">
            <v>2.1999999999999999E-2</v>
          </cell>
          <cell r="U598">
            <v>2.1999999999999999E-2</v>
          </cell>
          <cell r="V598">
            <v>2.1999999999999999E-2</v>
          </cell>
          <cell r="W598">
            <v>2.1999999999999999E-2</v>
          </cell>
        </row>
        <row r="599">
          <cell r="A599" t="str">
            <v>Administration</v>
          </cell>
          <cell r="B599">
            <v>419.76499999999999</v>
          </cell>
          <cell r="C599">
            <v>668.17000000000007</v>
          </cell>
          <cell r="D599">
            <v>817.08</v>
          </cell>
          <cell r="E599">
            <v>942.38999999999987</v>
          </cell>
          <cell r="F599">
            <v>1252.21</v>
          </cell>
          <cell r="G599">
            <v>1646.22</v>
          </cell>
          <cell r="H599">
            <v>1824.627</v>
          </cell>
          <cell r="I599">
            <v>1709.126</v>
          </cell>
          <cell r="J599">
            <v>2106.09</v>
          </cell>
          <cell r="K599">
            <v>2789.0600000000004</v>
          </cell>
          <cell r="L599">
            <v>2782.6400000000003</v>
          </cell>
          <cell r="M599">
            <v>3151.04</v>
          </cell>
          <cell r="N599">
            <v>3308.5920000000001</v>
          </cell>
          <cell r="O599">
            <v>3474.0216</v>
          </cell>
          <cell r="P599">
            <v>3647.7226800000003</v>
          </cell>
          <cell r="Q599">
            <v>3830.1088140000006</v>
          </cell>
          <cell r="R599">
            <v>4021.6142547000009</v>
          </cell>
          <cell r="S599">
            <v>4222.6949674350008</v>
          </cell>
          <cell r="T599">
            <v>4433.8297158067508</v>
          </cell>
          <cell r="U599">
            <v>4655.5212015970883</v>
          </cell>
          <cell r="V599">
            <v>4888.297261676943</v>
          </cell>
          <cell r="W599">
            <v>5132.7121247607902</v>
          </cell>
          <cell r="Y599">
            <v>0.16525227318729785</v>
          </cell>
        </row>
        <row r="600">
          <cell r="A600" t="str">
            <v xml:space="preserve">    % change</v>
          </cell>
          <cell r="C600">
            <v>0.59177158648291328</v>
          </cell>
          <cell r="D600">
            <v>0.22286244518610526</v>
          </cell>
          <cell r="E600">
            <v>0.1533631957703038</v>
          </cell>
          <cell r="F600">
            <v>0.32875985526162227</v>
          </cell>
          <cell r="G600">
            <v>0.31465169580182234</v>
          </cell>
          <cell r="H600">
            <v>0.10837372890622148</v>
          </cell>
          <cell r="I600">
            <v>-6.3301156893984342E-2</v>
          </cell>
          <cell r="J600">
            <v>0.23226140144143859</v>
          </cell>
          <cell r="K600">
            <v>0.32428338769948112</v>
          </cell>
          <cell r="L600">
            <v>-2.3018508027794569E-3</v>
          </cell>
          <cell r="M600">
            <v>0.13239226058706824</v>
          </cell>
          <cell r="N600">
            <v>5.0000000000000044E-2</v>
          </cell>
          <cell r="O600">
            <v>4.9999999999999982E-2</v>
          </cell>
          <cell r="P600">
            <v>5.0000000000000079E-2</v>
          </cell>
          <cell r="Q600">
            <v>5.0000000000000079E-2</v>
          </cell>
          <cell r="R600">
            <v>5.0000000000000051E-2</v>
          </cell>
          <cell r="S600">
            <v>4.9999999999999968E-2</v>
          </cell>
          <cell r="T600">
            <v>4.9999999999999989E-2</v>
          </cell>
          <cell r="U600">
            <v>0.05</v>
          </cell>
          <cell r="V600">
            <v>5.0000000000000058E-2</v>
          </cell>
          <cell r="W600">
            <v>5.000000000000001E-2</v>
          </cell>
        </row>
        <row r="601">
          <cell r="A601" t="str">
            <v>Comm on franchised services</v>
          </cell>
          <cell r="B601">
            <v>0</v>
          </cell>
          <cell r="C601">
            <v>0</v>
          </cell>
          <cell r="D601">
            <v>106.92</v>
          </cell>
          <cell r="E601">
            <v>227.2</v>
          </cell>
          <cell r="F601">
            <v>400.39</v>
          </cell>
          <cell r="G601">
            <v>564.47</v>
          </cell>
          <cell r="H601">
            <v>911.70699999999999</v>
          </cell>
          <cell r="I601">
            <v>1175.3900000000001</v>
          </cell>
          <cell r="J601">
            <v>1473.787</v>
          </cell>
          <cell r="K601">
            <v>1705.6</v>
          </cell>
          <cell r="L601">
            <v>2157.37</v>
          </cell>
          <cell r="M601">
            <v>2600.63</v>
          </cell>
          <cell r="N601">
            <v>2535.0284782266967</v>
          </cell>
          <cell r="O601">
            <v>2282.1489881990201</v>
          </cell>
          <cell r="P601">
            <v>2250.5752703171347</v>
          </cell>
          <cell r="Q601">
            <v>2199.6843953203156</v>
          </cell>
          <cell r="R601">
            <v>2181.1573441517276</v>
          </cell>
          <cell r="S601">
            <v>2150.408559773944</v>
          </cell>
          <cell r="T601">
            <v>2108.7942303916461</v>
          </cell>
          <cell r="U601">
            <v>2052.5437578937554</v>
          </cell>
          <cell r="V601">
            <v>1988.0561596573448</v>
          </cell>
          <cell r="W601">
            <v>1915.251334832222</v>
          </cell>
          <cell r="Y601">
            <v>0.21961889523292233</v>
          </cell>
        </row>
        <row r="602">
          <cell r="A602" t="str">
            <v xml:space="preserve">    as a % of tel revenue</v>
          </cell>
          <cell r="B602">
            <v>0</v>
          </cell>
          <cell r="C602">
            <v>0</v>
          </cell>
          <cell r="D602">
            <v>0.62572385165452227</v>
          </cell>
          <cell r="E602">
            <v>0.95458575095899723</v>
          </cell>
          <cell r="F602">
            <v>1.4167766252910849</v>
          </cell>
          <cell r="G602">
            <v>1.6978475878371888</v>
          </cell>
          <cell r="H602">
            <v>2.3669020483397802</v>
          </cell>
          <cell r="I602">
            <v>2.6598979675821446</v>
          </cell>
          <cell r="J602">
            <v>3.0424432211256831</v>
          </cell>
          <cell r="K602">
            <v>3.4765926212501421</v>
          </cell>
          <cell r="L602">
            <v>4.0329595369303952</v>
          </cell>
          <cell r="M602">
            <v>4.7275044841333393</v>
          </cell>
          <cell r="N602">
            <v>4.618266372614996</v>
          </cell>
          <cell r="O602">
            <v>4.3544574936792273</v>
          </cell>
          <cell r="P602">
            <v>4.3105316745427382</v>
          </cell>
          <cell r="Q602">
            <v>4.2222237397565499</v>
          </cell>
          <cell r="R602">
            <v>4.1692471482138718</v>
          </cell>
          <cell r="S602">
            <v>4.1082173710897205</v>
          </cell>
          <cell r="T602">
            <v>4.056174357447631</v>
          </cell>
          <cell r="U602">
            <v>4.0143685180358339</v>
          </cell>
          <cell r="V602">
            <v>3.9938073222566532</v>
          </cell>
          <cell r="W602">
            <v>4.0059928718534943</v>
          </cell>
        </row>
        <row r="603">
          <cell r="A603" t="str">
            <v>Others</v>
          </cell>
          <cell r="B603">
            <v>109.23899999999999</v>
          </cell>
          <cell r="C603">
            <v>219.76000000000002</v>
          </cell>
          <cell r="D603">
            <v>148.20999999999998</v>
          </cell>
          <cell r="E603">
            <v>74.052999999999997</v>
          </cell>
          <cell r="F603">
            <v>277.69</v>
          </cell>
          <cell r="G603">
            <v>172.50999999999996</v>
          </cell>
          <cell r="H603">
            <v>278.7881999999999</v>
          </cell>
          <cell r="I603">
            <v>1418.473</v>
          </cell>
          <cell r="J603">
            <v>440.75399999999996</v>
          </cell>
          <cell r="K603">
            <v>961.1099999999999</v>
          </cell>
          <cell r="L603">
            <v>1557.7799999999997</v>
          </cell>
          <cell r="M603">
            <v>1397.57</v>
          </cell>
          <cell r="N603">
            <v>1547.7918447718644</v>
          </cell>
          <cell r="O603">
            <v>1559.0001942713989</v>
          </cell>
          <cell r="P603">
            <v>1604.1950929815691</v>
          </cell>
          <cell r="Q603">
            <v>1653.1670029376139</v>
          </cell>
          <cell r="R603">
            <v>1707.8362450485847</v>
          </cell>
          <cell r="S603">
            <v>1771.5232971747539</v>
          </cell>
          <cell r="T603">
            <v>1840.5121205539308</v>
          </cell>
          <cell r="U603">
            <v>1918.244193265233</v>
          </cell>
          <cell r="V603">
            <v>2004.5054782605825</v>
          </cell>
          <cell r="W603">
            <v>2099.8039431308425</v>
          </cell>
          <cell r="Y603">
            <v>-3.7046026291428502E-3</v>
          </cell>
        </row>
        <row r="604">
          <cell r="A604" t="str">
            <v xml:space="preserve">      Bad/doubtful debts/wrongful billing</v>
          </cell>
          <cell r="B604">
            <v>56.62</v>
          </cell>
          <cell r="C604">
            <v>93.2</v>
          </cell>
          <cell r="D604">
            <v>149.91999999999999</v>
          </cell>
          <cell r="E604">
            <v>76.790000000000006</v>
          </cell>
          <cell r="F604">
            <v>252.12</v>
          </cell>
          <cell r="G604">
            <v>342.84</v>
          </cell>
          <cell r="H604">
            <v>516.43769999999995</v>
          </cell>
          <cell r="I604">
            <v>1419.7329999999999</v>
          </cell>
          <cell r="J604">
            <v>425.09999999999997</v>
          </cell>
          <cell r="K604">
            <v>657.77</v>
          </cell>
          <cell r="L604">
            <v>1122.24</v>
          </cell>
          <cell r="M604">
            <v>811.18</v>
          </cell>
          <cell r="N604">
            <v>967.76184477186439</v>
          </cell>
          <cell r="O604">
            <v>978.97019427139878</v>
          </cell>
          <cell r="P604">
            <v>1024.1650929815692</v>
          </cell>
          <cell r="Q604">
            <v>1073.1370029376139</v>
          </cell>
          <cell r="R604">
            <v>1127.8062450485847</v>
          </cell>
          <cell r="S604">
            <v>1191.4932971747539</v>
          </cell>
          <cell r="T604">
            <v>1260.4821205539308</v>
          </cell>
          <cell r="U604">
            <v>1338.214193265233</v>
          </cell>
          <cell r="V604">
            <v>1424.4754782605826</v>
          </cell>
          <cell r="W604">
            <v>1519.7739431308428</v>
          </cell>
        </row>
        <row r="605">
          <cell r="A605" t="str">
            <v xml:space="preserve">          as a % of rev</v>
          </cell>
          <cell r="B605">
            <v>4.3218173921472985E-3</v>
          </cell>
          <cell r="C605">
            <v>5.9923513935431771E-3</v>
          </cell>
          <cell r="D605">
            <v>8.1838036891530193E-3</v>
          </cell>
          <cell r="E605">
            <v>3.0622295774928717E-3</v>
          </cell>
          <cell r="F605">
            <v>8.5554862921169879E-3</v>
          </cell>
          <cell r="G605">
            <v>9.9428032153675294E-3</v>
          </cell>
          <cell r="H605">
            <v>1.2812127760626461E-2</v>
          </cell>
          <cell r="I605">
            <v>3.0501790813324225E-2</v>
          </cell>
          <cell r="J605">
            <v>8.4471581770806121E-3</v>
          </cell>
          <cell r="K605">
            <v>1.2692879101276928E-2</v>
          </cell>
          <cell r="L605">
            <v>1.9400537497782897E-2</v>
          </cell>
          <cell r="M605">
            <v>1.3203392600318633E-2</v>
          </cell>
          <cell r="N605">
            <v>1.4999999999999999E-2</v>
          </cell>
          <cell r="O605">
            <v>1.4999999999999999E-2</v>
          </cell>
          <cell r="P605">
            <v>1.4999999999999999E-2</v>
          </cell>
          <cell r="Q605">
            <v>1.4999999999999999E-2</v>
          </cell>
          <cell r="R605">
            <v>1.4999999999999999E-2</v>
          </cell>
          <cell r="S605">
            <v>1.4999999999999999E-2</v>
          </cell>
          <cell r="T605">
            <v>1.4999999999999999E-2</v>
          </cell>
          <cell r="U605">
            <v>1.4999999999999999E-2</v>
          </cell>
          <cell r="V605">
            <v>1.4999999999999999E-2</v>
          </cell>
          <cell r="W605">
            <v>1.4999999999999999E-2</v>
          </cell>
          <cell r="X605">
            <v>1.34E-2</v>
          </cell>
        </row>
        <row r="606">
          <cell r="A606" t="str">
            <v xml:space="preserve">      Loss on sale of assets</v>
          </cell>
          <cell r="B606">
            <v>9.9000000000000005E-2</v>
          </cell>
          <cell r="C606">
            <v>2.97</v>
          </cell>
          <cell r="D606">
            <v>0.44</v>
          </cell>
          <cell r="E606">
            <v>2.3E-2</v>
          </cell>
          <cell r="F606">
            <v>28.7</v>
          </cell>
          <cell r="G606">
            <v>4.09</v>
          </cell>
          <cell r="H606">
            <v>0.19450000000000001</v>
          </cell>
          <cell r="I606">
            <v>5.0979999999999999</v>
          </cell>
          <cell r="J606">
            <v>17.427</v>
          </cell>
          <cell r="K606">
            <v>56.62</v>
          </cell>
          <cell r="L606">
            <v>3.77</v>
          </cell>
          <cell r="M606">
            <v>15.84</v>
          </cell>
          <cell r="N606">
            <v>0</v>
          </cell>
          <cell r="O606">
            <v>0</v>
          </cell>
          <cell r="P606">
            <v>0</v>
          </cell>
          <cell r="Q606">
            <v>0</v>
          </cell>
          <cell r="R606">
            <v>0</v>
          </cell>
          <cell r="S606">
            <v>0</v>
          </cell>
          <cell r="T606">
            <v>0</v>
          </cell>
          <cell r="U606">
            <v>0</v>
          </cell>
          <cell r="V606">
            <v>0</v>
          </cell>
          <cell r="W606">
            <v>0</v>
          </cell>
        </row>
        <row r="607">
          <cell r="A607" t="str">
            <v xml:space="preserve">      Front end fees on bond issues</v>
          </cell>
          <cell r="B607">
            <v>145.72999999999999</v>
          </cell>
          <cell r="C607">
            <v>308.5</v>
          </cell>
          <cell r="D607">
            <v>282.89999999999998</v>
          </cell>
          <cell r="E607">
            <v>19</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row>
        <row r="608">
          <cell r="A608" t="str">
            <v xml:space="preserve">      Less: DOT's share of bond expenses</v>
          </cell>
          <cell r="B608">
            <v>93.21</v>
          </cell>
          <cell r="C608">
            <v>184.91</v>
          </cell>
          <cell r="D608">
            <v>285.05</v>
          </cell>
          <cell r="E608">
            <v>21.76</v>
          </cell>
          <cell r="F608">
            <v>3.13</v>
          </cell>
          <cell r="G608">
            <v>174.42</v>
          </cell>
          <cell r="H608">
            <v>237.84399999999999</v>
          </cell>
          <cell r="I608">
            <v>6.3579999999999997</v>
          </cell>
          <cell r="J608">
            <v>5.3390000000000004</v>
          </cell>
          <cell r="K608">
            <v>15.69</v>
          </cell>
          <cell r="L608">
            <v>5.63</v>
          </cell>
          <cell r="M608">
            <v>9.48</v>
          </cell>
          <cell r="N608">
            <v>0</v>
          </cell>
          <cell r="O608">
            <v>0</v>
          </cell>
          <cell r="P608">
            <v>0</v>
          </cell>
          <cell r="Q608">
            <v>0</v>
          </cell>
          <cell r="R608">
            <v>0</v>
          </cell>
          <cell r="S608">
            <v>0</v>
          </cell>
          <cell r="T608">
            <v>0</v>
          </cell>
          <cell r="U608">
            <v>0</v>
          </cell>
          <cell r="V608">
            <v>0</v>
          </cell>
          <cell r="W608">
            <v>0</v>
          </cell>
        </row>
        <row r="609">
          <cell r="A609" t="str">
            <v xml:space="preserve">     Others</v>
          </cell>
          <cell r="K609">
            <v>262.41000000000003</v>
          </cell>
          <cell r="L609">
            <v>437.4</v>
          </cell>
          <cell r="M609">
            <v>580.03</v>
          </cell>
          <cell r="N609">
            <v>580.03</v>
          </cell>
          <cell r="O609">
            <v>580.03</v>
          </cell>
          <cell r="P609">
            <v>580.03</v>
          </cell>
          <cell r="Q609">
            <v>580.03</v>
          </cell>
          <cell r="R609">
            <v>580.03</v>
          </cell>
          <cell r="S609">
            <v>580.03</v>
          </cell>
          <cell r="T609">
            <v>580.03</v>
          </cell>
          <cell r="U609">
            <v>580.03</v>
          </cell>
          <cell r="V609">
            <v>580.03</v>
          </cell>
          <cell r="W609">
            <v>580.03</v>
          </cell>
        </row>
        <row r="610">
          <cell r="B610">
            <v>3.6336560520976072E-2</v>
          </cell>
          <cell r="C610">
            <v>5.5303494788473323E-2</v>
          </cell>
          <cell r="D610">
            <v>7.9115944201124652E-2</v>
          </cell>
          <cell r="E610">
            <v>5.095261009194183E-3</v>
          </cell>
          <cell r="F610">
            <v>6.0673436374791259E-4</v>
          </cell>
          <cell r="G610">
            <v>2.7378339837245642E-2</v>
          </cell>
          <cell r="H610">
            <v>3.0253491741123528E-2</v>
          </cell>
        </row>
        <row r="611">
          <cell r="A611" t="str">
            <v>Operating costs</v>
          </cell>
          <cell r="B611">
            <v>6208.3739999999989</v>
          </cell>
          <cell r="C611">
            <v>7040.33</v>
          </cell>
          <cell r="D611">
            <v>7959.8300000000008</v>
          </cell>
          <cell r="E611">
            <v>11314.887999999999</v>
          </cell>
          <cell r="F611">
            <v>13653.284999999998</v>
          </cell>
          <cell r="G611">
            <v>16708.309599999997</v>
          </cell>
          <cell r="H611">
            <v>20221.757225999998</v>
          </cell>
          <cell r="I611">
            <v>24351.048999999999</v>
          </cell>
          <cell r="J611">
            <v>26394.614999999998</v>
          </cell>
          <cell r="K611">
            <v>32392.52</v>
          </cell>
          <cell r="L611">
            <v>36048.359999999993</v>
          </cell>
          <cell r="M611">
            <v>37676.22</v>
          </cell>
          <cell r="N611">
            <v>43560.152380376821</v>
          </cell>
          <cell r="O611">
            <v>46471.98511747524</v>
          </cell>
          <cell r="P611">
            <v>50581.529204135462</v>
          </cell>
          <cell r="Q611">
            <v>55147.264187278764</v>
          </cell>
          <cell r="R611">
            <v>60354.796629866833</v>
          </cell>
          <cell r="S611">
            <v>66269.195671241832</v>
          </cell>
          <cell r="T611">
            <v>72721.190867699552</v>
          </cell>
          <cell r="U611">
            <v>79797.367433032574</v>
          </cell>
          <cell r="V611">
            <v>87493.090360501054</v>
          </cell>
          <cell r="W611">
            <v>96103.189799911299</v>
          </cell>
          <cell r="Y611">
            <v>0.1152889835248474</v>
          </cell>
        </row>
        <row r="612">
          <cell r="A612" t="str">
            <v>% change</v>
          </cell>
          <cell r="C612">
            <v>0.13400545778975315</v>
          </cell>
          <cell r="D612">
            <v>0.13060467336048176</v>
          </cell>
          <cell r="E612">
            <v>0.42149870034912773</v>
          </cell>
          <cell r="F612">
            <v>0.20666550124048944</v>
          </cell>
          <cell r="G612">
            <v>0.22375747668052037</v>
          </cell>
          <cell r="H612">
            <v>0.21028145336737136</v>
          </cell>
          <cell r="I612">
            <v>0.20420044251598424</v>
          </cell>
          <cell r="J612">
            <v>8.392106639841268E-2</v>
          </cell>
          <cell r="K612">
            <v>0.22723972295106409</v>
          </cell>
          <cell r="L612">
            <v>0.11286062337848346</v>
          </cell>
          <cell r="M612">
            <v>4.51576715279145E-2</v>
          </cell>
          <cell r="N612">
            <v>0.15617098478501346</v>
          </cell>
          <cell r="O612">
            <v>6.6846247728236996E-2</v>
          </cell>
          <cell r="P612">
            <v>8.8430569003493664E-2</v>
          </cell>
          <cell r="Q612">
            <v>9.0264866542825173E-2</v>
          </cell>
          <cell r="R612">
            <v>9.4429569976552497E-2</v>
          </cell>
          <cell r="S612">
            <v>9.7993852545735116E-2</v>
          </cell>
          <cell r="T612">
            <v>9.7360396955257222E-2</v>
          </cell>
          <cell r="U612">
            <v>9.7305565006582384E-2</v>
          </cell>
          <cell r="V612">
            <v>9.6440812210087934E-2</v>
          </cell>
          <cell r="W612">
            <v>9.8408907536969181E-2</v>
          </cell>
        </row>
        <row r="613">
          <cell r="A613" t="str">
            <v>EBITDA</v>
          </cell>
          <cell r="B613">
            <v>6892.5960000000023</v>
          </cell>
          <cell r="C613">
            <v>8512.83</v>
          </cell>
          <cell r="D613">
            <v>10359.279999999999</v>
          </cell>
          <cell r="E613">
            <v>13761.612000000005</v>
          </cell>
          <cell r="F613">
            <v>15815.525000000003</v>
          </cell>
          <cell r="G613">
            <v>17772.911900000003</v>
          </cell>
          <cell r="H613">
            <v>20086.746533000001</v>
          </cell>
          <cell r="I613">
            <v>22194.841</v>
          </cell>
          <cell r="J613">
            <v>23930.002</v>
          </cell>
          <cell r="K613">
            <v>19429.45</v>
          </cell>
          <cell r="L613">
            <v>21797.460000000014</v>
          </cell>
          <cell r="M613">
            <v>23761.019999999997</v>
          </cell>
          <cell r="N613">
            <v>20957.303937747471</v>
          </cell>
          <cell r="O613">
            <v>18792.694500618018</v>
          </cell>
          <cell r="P613">
            <v>17696.143661302478</v>
          </cell>
          <cell r="Q613">
            <v>16395.202675228837</v>
          </cell>
          <cell r="R613">
            <v>14832.286373372161</v>
          </cell>
          <cell r="S613">
            <v>13163.690807075094</v>
          </cell>
          <cell r="T613">
            <v>11310.950502562511</v>
          </cell>
          <cell r="U613">
            <v>9416.9121179829672</v>
          </cell>
          <cell r="V613">
            <v>7471.9415235377819</v>
          </cell>
          <cell r="W613">
            <v>5215.0730754782271</v>
          </cell>
          <cell r="Y613">
            <v>1.7192760134750351E-2</v>
          </cell>
        </row>
        <row r="614">
          <cell r="A614" t="str">
            <v>% change</v>
          </cell>
          <cell r="C614">
            <v>0.23506876073978478</v>
          </cell>
          <cell r="D614">
            <v>0.21690201730799252</v>
          </cell>
          <cell r="E614">
            <v>0.32843325018727221</v>
          </cell>
          <cell r="F614">
            <v>0.14924944839310972</v>
          </cell>
          <cell r="G614">
            <v>0.12376363731207141</v>
          </cell>
          <cell r="H614">
            <v>0.13018883152174965</v>
          </cell>
          <cell r="I614">
            <v>0.10494952298704341</v>
          </cell>
          <cell r="J614">
            <v>7.8178573119762396E-2</v>
          </cell>
          <cell r="K614">
            <v>-0.18807152627901991</v>
          </cell>
          <cell r="L614">
            <v>0.1218773562813158</v>
          </cell>
          <cell r="M614">
            <v>9.0082055432145758E-2</v>
          </cell>
          <cell r="N614">
            <v>-0.11799645226730693</v>
          </cell>
          <cell r="O614">
            <v>-0.1032866366570484</v>
          </cell>
          <cell r="P614">
            <v>-5.8349846493778612E-2</v>
          </cell>
          <cell r="Q614">
            <v>-7.3515507727172746E-2</v>
          </cell>
          <cell r="R614">
            <v>-9.5327659731712422E-2</v>
          </cell>
          <cell r="S614">
            <v>-0.1124975289913922</v>
          </cell>
          <cell r="T614">
            <v>-0.1407462642252878</v>
          </cell>
          <cell r="U614">
            <v>-0.16745174370186189</v>
          </cell>
          <cell r="V614">
            <v>-0.20654016625375315</v>
          </cell>
          <cell r="W614">
            <v>-0.30204578568368967</v>
          </cell>
        </row>
        <row r="615">
          <cell r="A615" t="str">
            <v>Margin %</v>
          </cell>
          <cell r="B615">
            <v>52.611340992308222</v>
          </cell>
          <cell r="C615">
            <v>54.733764714051681</v>
          </cell>
          <cell r="D615">
            <v>56.549035406196033</v>
          </cell>
          <cell r="E615">
            <v>54.878519729627349</v>
          </cell>
          <cell r="F615">
            <v>53.668692424295394</v>
          </cell>
          <cell r="G615">
            <v>51.543742149621941</v>
          </cell>
          <cell r="H615">
            <v>49.832528275165942</v>
          </cell>
          <cell r="I615">
            <v>47.68378260679944</v>
          </cell>
          <cell r="J615">
            <v>47.551284891050436</v>
          </cell>
          <cell r="K615">
            <v>37.492688911672019</v>
          </cell>
          <cell r="L615">
            <v>37.681996728544966</v>
          </cell>
          <cell r="M615">
            <v>38.675272522007816</v>
          </cell>
          <cell r="N615">
            <v>32.483152829849139</v>
          </cell>
          <cell r="O615">
            <v>28.794586306998649</v>
          </cell>
          <cell r="P615">
            <v>25.917906862728241</v>
          </cell>
          <cell r="Q615">
            <v>22.916742173201289</v>
          </cell>
          <cell r="R615">
            <v>19.727173579447417</v>
          </cell>
          <cell r="S615">
            <v>16.572091725092267</v>
          </cell>
          <cell r="T615">
            <v>13.460266890884345</v>
          </cell>
          <cell r="U615">
            <v>10.5553866100528</v>
          </cell>
          <cell r="V615">
            <v>7.8680977358715776</v>
          </cell>
          <cell r="W615">
            <v>5.1472191957063078</v>
          </cell>
        </row>
        <row r="616">
          <cell r="A616" t="str">
            <v>Other income - total</v>
          </cell>
          <cell r="B616">
            <v>80.150000000000006</v>
          </cell>
          <cell r="C616">
            <v>176.77</v>
          </cell>
          <cell r="D616">
            <v>257.58999999999997</v>
          </cell>
          <cell r="E616">
            <v>141</v>
          </cell>
          <cell r="F616">
            <v>682.3</v>
          </cell>
          <cell r="G616">
            <v>704.76</v>
          </cell>
          <cell r="H616">
            <v>653.05100000000004</v>
          </cell>
          <cell r="I616">
            <v>1247.825</v>
          </cell>
          <cell r="J616">
            <v>2268.33</v>
          </cell>
          <cell r="K616">
            <v>1747</v>
          </cell>
          <cell r="L616">
            <v>3180.23</v>
          </cell>
          <cell r="M616">
            <v>2483.46</v>
          </cell>
          <cell r="N616">
            <v>2191.722281181912</v>
          </cell>
          <cell r="O616">
            <v>2459.1053037199126</v>
          </cell>
          <cell r="P616">
            <v>2625.2606437557624</v>
          </cell>
          <cell r="Q616">
            <v>2816.6871594902559</v>
          </cell>
          <cell r="R616">
            <v>2977.7033459633185</v>
          </cell>
          <cell r="S616">
            <v>3153.0490155343064</v>
          </cell>
          <cell r="T616">
            <v>3273.9290917330518</v>
          </cell>
          <cell r="U616">
            <v>3314.0693310774564</v>
          </cell>
          <cell r="V616">
            <v>3302.4833239336253</v>
          </cell>
          <cell r="W616">
            <v>3227.7247556816114</v>
          </cell>
          <cell r="Y616">
            <v>0.18775227722729904</v>
          </cell>
        </row>
        <row r="617">
          <cell r="A617" t="str">
            <v xml:space="preserve">          - interest</v>
          </cell>
          <cell r="B617">
            <v>57.800000000000004</v>
          </cell>
          <cell r="C617">
            <v>136.4</v>
          </cell>
          <cell r="D617">
            <v>228.66000000000003</v>
          </cell>
          <cell r="E617">
            <v>94.81</v>
          </cell>
          <cell r="F617">
            <v>332.65999999999997</v>
          </cell>
          <cell r="G617">
            <v>317.27999999999997</v>
          </cell>
          <cell r="H617">
            <v>427.34799999999996</v>
          </cell>
          <cell r="I617">
            <v>626.84999999999991</v>
          </cell>
          <cell r="J617">
            <v>1225.77</v>
          </cell>
          <cell r="K617">
            <v>1117.21</v>
          </cell>
          <cell r="L617">
            <v>1793.04</v>
          </cell>
          <cell r="M617">
            <v>1573.22</v>
          </cell>
          <cell r="N617">
            <v>1441.7222811819117</v>
          </cell>
          <cell r="O617">
            <v>1709.1053037199126</v>
          </cell>
          <cell r="P617">
            <v>1875.2606437557624</v>
          </cell>
          <cell r="Q617">
            <v>2066.6871594902559</v>
          </cell>
          <cell r="R617">
            <v>2227.7033459633185</v>
          </cell>
          <cell r="S617">
            <v>2403.0490155343064</v>
          </cell>
          <cell r="T617">
            <v>2523.9290917330518</v>
          </cell>
          <cell r="U617">
            <v>2564.0693310774564</v>
          </cell>
          <cell r="V617">
            <v>2552.4833239336253</v>
          </cell>
          <cell r="W617">
            <v>2477.7247556816114</v>
          </cell>
        </row>
        <row r="618">
          <cell r="A618" t="str">
            <v xml:space="preserve">          - others</v>
          </cell>
          <cell r="B618">
            <v>22.35</v>
          </cell>
          <cell r="C618">
            <v>40.370000000000005</v>
          </cell>
          <cell r="D618">
            <v>28.92999999999995</v>
          </cell>
          <cell r="E618">
            <v>46.19</v>
          </cell>
          <cell r="F618">
            <v>349.64</v>
          </cell>
          <cell r="G618">
            <v>387.48</v>
          </cell>
          <cell r="H618">
            <v>225.70300000000009</v>
          </cell>
          <cell r="I618">
            <v>620.97500000000014</v>
          </cell>
          <cell r="J618">
            <v>1042.56</v>
          </cell>
          <cell r="K618">
            <v>629.79</v>
          </cell>
          <cell r="L618">
            <v>1387.19</v>
          </cell>
          <cell r="M618">
            <v>910.24</v>
          </cell>
          <cell r="N618">
            <v>750</v>
          </cell>
          <cell r="O618">
            <v>750</v>
          </cell>
          <cell r="P618">
            <v>750</v>
          </cell>
          <cell r="Q618">
            <v>750</v>
          </cell>
          <cell r="R618">
            <v>750</v>
          </cell>
          <cell r="S618">
            <v>750</v>
          </cell>
          <cell r="T618">
            <v>750</v>
          </cell>
          <cell r="U618">
            <v>750</v>
          </cell>
          <cell r="V618">
            <v>750</v>
          </cell>
          <cell r="W618">
            <v>750</v>
          </cell>
        </row>
        <row r="619">
          <cell r="A619" t="str">
            <v>Revenue from 'other telecom ventures'</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t="str">
            <v>Preliminary expenses written off</v>
          </cell>
          <cell r="B620">
            <v>0.4</v>
          </cell>
          <cell r="C620">
            <v>0.4</v>
          </cell>
          <cell r="D620">
            <v>0.4</v>
          </cell>
          <cell r="E620">
            <v>0.4</v>
          </cell>
          <cell r="F620">
            <v>0.4</v>
          </cell>
          <cell r="G620">
            <v>0.4</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1</v>
          </cell>
          <cell r="W620">
            <v>2</v>
          </cell>
        </row>
        <row r="621">
          <cell r="A621" t="str">
            <v>Depreciation</v>
          </cell>
          <cell r="B621">
            <v>2482.9899999999998</v>
          </cell>
          <cell r="C621">
            <v>3108.61</v>
          </cell>
          <cell r="D621">
            <v>3790.45</v>
          </cell>
          <cell r="E621">
            <v>3998.2</v>
          </cell>
          <cell r="F621">
            <v>4290.3100000000004</v>
          </cell>
          <cell r="G621">
            <v>4654.3999999999996</v>
          </cell>
          <cell r="H621">
            <v>5150.375</v>
          </cell>
          <cell r="I621">
            <v>5856.1994999999997</v>
          </cell>
          <cell r="J621">
            <v>6570.51</v>
          </cell>
          <cell r="K621">
            <v>7092.81</v>
          </cell>
          <cell r="L621">
            <v>7692.46</v>
          </cell>
          <cell r="M621">
            <v>8164.56</v>
          </cell>
          <cell r="N621">
            <v>8801.9106993404148</v>
          </cell>
          <cell r="O621">
            <v>9482.4730888167633</v>
          </cell>
          <cell r="P621">
            <v>10218.830978363007</v>
          </cell>
          <cell r="Q621">
            <v>10987.198469247736</v>
          </cell>
          <cell r="R621">
            <v>11707.643583056268</v>
          </cell>
          <cell r="S621">
            <v>12398.50994907204</v>
          </cell>
          <cell r="T621">
            <v>13034.982084814805</v>
          </cell>
          <cell r="U621">
            <v>13658.858700280731</v>
          </cell>
          <cell r="V621">
            <v>14277.20792696414</v>
          </cell>
          <cell r="W621">
            <v>14865.797482857437</v>
          </cell>
          <cell r="Y621">
            <v>8.6623843573994774E-2</v>
          </cell>
        </row>
        <row r="622">
          <cell r="A622" t="str">
            <v>EBIT</v>
          </cell>
          <cell r="B622">
            <v>4489.3560000000025</v>
          </cell>
          <cell r="C622">
            <v>5580.59</v>
          </cell>
          <cell r="D622">
            <v>6826.0199999999995</v>
          </cell>
          <cell r="E622">
            <v>9904.0120000000061</v>
          </cell>
          <cell r="F622">
            <v>12207.115000000002</v>
          </cell>
          <cell r="G622">
            <v>13822.8719</v>
          </cell>
          <cell r="H622">
            <v>15589.422533000001</v>
          </cell>
          <cell r="I622">
            <v>17586.466500000002</v>
          </cell>
          <cell r="J622">
            <v>19627.822</v>
          </cell>
          <cell r="K622">
            <v>14083.64</v>
          </cell>
          <cell r="L622">
            <v>17285.230000000014</v>
          </cell>
          <cell r="M622">
            <v>18079.919999999995</v>
          </cell>
          <cell r="N622">
            <v>14347.115519588968</v>
          </cell>
          <cell r="O622">
            <v>11769.326715521167</v>
          </cell>
          <cell r="P622">
            <v>10102.573326695234</v>
          </cell>
          <cell r="Q622">
            <v>8224.6913654713553</v>
          </cell>
          <cell r="R622">
            <v>6102.3461362792095</v>
          </cell>
          <cell r="S622">
            <v>3918.2298735373606</v>
          </cell>
          <cell r="T622">
            <v>1549.8975094807574</v>
          </cell>
          <cell r="U622">
            <v>-927.87725122030679</v>
          </cell>
          <cell r="V622">
            <v>-3503.7830794927322</v>
          </cell>
          <cell r="W622">
            <v>-6424.9996516975989</v>
          </cell>
          <cell r="Y622">
            <v>6.9420533090587266E-3</v>
          </cell>
        </row>
        <row r="623">
          <cell r="A623" t="str">
            <v>% change</v>
          </cell>
          <cell r="C623">
            <v>0.24307138930394401</v>
          </cell>
          <cell r="D623">
            <v>0.22317174348948754</v>
          </cell>
          <cell r="E623">
            <v>0.45092044851905011</v>
          </cell>
          <cell r="F623">
            <v>0.23254242826038518</v>
          </cell>
          <cell r="G623">
            <v>0.13236189713949598</v>
          </cell>
          <cell r="H623">
            <v>0.12779910323845223</v>
          </cell>
          <cell r="I623">
            <v>0.12810249788102279</v>
          </cell>
          <cell r="J623">
            <v>0.11607536397376905</v>
          </cell>
          <cell r="K623">
            <v>-0.28246547171662761</v>
          </cell>
          <cell r="L623">
            <v>0.22732688424299496</v>
          </cell>
          <cell r="M623">
            <v>4.5975089715322159E-2</v>
          </cell>
          <cell r="N623">
            <v>-0.20646133834723979</v>
          </cell>
          <cell r="O623">
            <v>-0.17967296635676999</v>
          </cell>
          <cell r="P623">
            <v>-0.14161841446952528</v>
          </cell>
          <cell r="Q623">
            <v>-0.18588154725506689</v>
          </cell>
          <cell r="R623">
            <v>-0.25804557701728603</v>
          </cell>
          <cell r="S623">
            <v>-0.35791418807874653</v>
          </cell>
          <cell r="T623">
            <v>-0.60443936177702695</v>
          </cell>
          <cell r="U623">
            <v>-1.5986700704688284</v>
          </cell>
          <cell r="V623">
            <v>2.7761277958746136</v>
          </cell>
          <cell r="W623">
            <v>0.83373214206736579</v>
          </cell>
        </row>
        <row r="624">
          <cell r="A624" t="str">
            <v>Interest costs</v>
          </cell>
          <cell r="B624">
            <v>949.45</v>
          </cell>
          <cell r="C624">
            <v>1294.3599999999999</v>
          </cell>
          <cell r="D624">
            <v>1637.67</v>
          </cell>
          <cell r="E624">
            <v>1606.9</v>
          </cell>
          <cell r="F624">
            <v>1686.3</v>
          </cell>
          <cell r="G624">
            <v>1629.05</v>
          </cell>
          <cell r="H624">
            <v>1476.16</v>
          </cell>
          <cell r="I624">
            <v>866.24199999999996</v>
          </cell>
          <cell r="J624">
            <v>729.2</v>
          </cell>
          <cell r="K624">
            <v>84.16</v>
          </cell>
          <cell r="L624">
            <v>83.03</v>
          </cell>
          <cell r="M624">
            <v>56.76</v>
          </cell>
          <cell r="N624">
            <v>210</v>
          </cell>
          <cell r="O624">
            <v>210</v>
          </cell>
          <cell r="P624">
            <v>210</v>
          </cell>
          <cell r="Q624">
            <v>210</v>
          </cell>
          <cell r="R624">
            <v>210</v>
          </cell>
          <cell r="S624">
            <v>210</v>
          </cell>
          <cell r="T624">
            <v>210</v>
          </cell>
          <cell r="U624">
            <v>210</v>
          </cell>
          <cell r="V624">
            <v>210</v>
          </cell>
          <cell r="W624">
            <v>210</v>
          </cell>
          <cell r="Y624">
            <v>-0.49405793674186871</v>
          </cell>
        </row>
        <row r="625">
          <cell r="A625" t="str">
            <v>Profit before tax</v>
          </cell>
          <cell r="B625">
            <v>3539.9060000000027</v>
          </cell>
          <cell r="C625">
            <v>4286.2300000000005</v>
          </cell>
          <cell r="D625">
            <v>5188.3499999999995</v>
          </cell>
          <cell r="E625">
            <v>8297.1120000000064</v>
          </cell>
          <cell r="F625">
            <v>10520.815000000002</v>
          </cell>
          <cell r="G625">
            <v>12193.821900000001</v>
          </cell>
          <cell r="H625">
            <v>14113.262533000001</v>
          </cell>
          <cell r="I625">
            <v>16719.794500000004</v>
          </cell>
          <cell r="J625">
            <v>18898.621999999999</v>
          </cell>
          <cell r="K625">
            <v>13999.48</v>
          </cell>
          <cell r="L625">
            <v>17202.200000000015</v>
          </cell>
          <cell r="M625">
            <v>18023.159999999996</v>
          </cell>
          <cell r="N625">
            <v>14137.115519588968</v>
          </cell>
          <cell r="O625">
            <v>11559.326715521167</v>
          </cell>
          <cell r="P625">
            <v>9892.5733266952338</v>
          </cell>
          <cell r="Q625">
            <v>8014.6913654713553</v>
          </cell>
          <cell r="R625">
            <v>5892.3461362792095</v>
          </cell>
          <cell r="S625">
            <v>3708.2298735373606</v>
          </cell>
          <cell r="T625">
            <v>1339.8975094807574</v>
          </cell>
          <cell r="U625">
            <v>-1137.8772512203068</v>
          </cell>
          <cell r="V625">
            <v>-3713.7830794927322</v>
          </cell>
          <cell r="W625">
            <v>-6634.9996516975989</v>
          </cell>
          <cell r="Y625">
            <v>1.8943259492866682E-2</v>
          </cell>
        </row>
        <row r="626">
          <cell r="A626" t="str">
            <v>% change</v>
          </cell>
          <cell r="C626">
            <v>0.21083158705344074</v>
          </cell>
          <cell r="D626">
            <v>0.21046934018939689</v>
          </cell>
          <cell r="E626">
            <v>0.59918124259157679</v>
          </cell>
          <cell r="F626">
            <v>0.26800927840916144</v>
          </cell>
          <cell r="G626">
            <v>0.15901875472575067</v>
          </cell>
          <cell r="H626">
            <v>0.15741091257040574</v>
          </cell>
          <cell r="I626">
            <v>0.18468670591972214</v>
          </cell>
          <cell r="J626">
            <v>0.13031425117096962</v>
          </cell>
          <cell r="K626">
            <v>-0.25923276310833665</v>
          </cell>
          <cell r="L626">
            <v>0.22877421161357536</v>
          </cell>
          <cell r="M626">
            <v>4.7724128309168501E-2</v>
          </cell>
          <cell r="N626">
            <v>-0.21561393675754026</v>
          </cell>
          <cell r="O626">
            <v>-0.18234192119997261</v>
          </cell>
          <cell r="P626">
            <v>-0.14419121717425953</v>
          </cell>
          <cell r="Q626">
            <v>-0.18982744925998074</v>
          </cell>
          <cell r="R626">
            <v>-0.26480685685983718</v>
          </cell>
          <cell r="S626">
            <v>-0.37067005437685208</v>
          </cell>
          <cell r="T626">
            <v>-0.63866924242142509</v>
          </cell>
          <cell r="U626">
            <v>-1.8492270813021077</v>
          </cell>
          <cell r="V626">
            <v>2.2637818143476522</v>
          </cell>
          <cell r="W626">
            <v>0.78658782962732365</v>
          </cell>
        </row>
        <row r="627">
          <cell r="A627" t="str">
            <v>Other income as % of PBT</v>
          </cell>
          <cell r="B627">
            <v>2.2641844161963607</v>
          </cell>
          <cell r="C627">
            <v>4.1241370621735181</v>
          </cell>
          <cell r="D627">
            <v>4.9647768558404888</v>
          </cell>
          <cell r="E627">
            <v>1.6993864853216385</v>
          </cell>
          <cell r="F627">
            <v>6.4852390237828512</v>
          </cell>
          <cell r="G627">
            <v>5.7796481347656883</v>
          </cell>
          <cell r="H627">
            <v>4.6272149935071294</v>
          </cell>
          <cell r="I627">
            <v>7.4631599090527097</v>
          </cell>
          <cell r="J627">
            <v>12.002621143488664</v>
          </cell>
          <cell r="K627">
            <v>12.479034935583321</v>
          </cell>
          <cell r="L627">
            <v>18.487344641964384</v>
          </cell>
          <cell r="M627">
            <v>13.779270671735702</v>
          </cell>
          <cell r="N627">
            <v>15.503320165595108</v>
          </cell>
          <cell r="O627">
            <v>21.273776269494782</v>
          </cell>
          <cell r="P627">
            <v>26.537692034806188</v>
          </cell>
          <cell r="Q627">
            <v>35.144050232863869</v>
          </cell>
          <cell r="R627">
            <v>50.535105662404689</v>
          </cell>
          <cell r="S627">
            <v>85.028413099065631</v>
          </cell>
          <cell r="T627">
            <v>244.34175513930003</v>
          </cell>
          <cell r="U627">
            <v>-291.25016143202714</v>
          </cell>
          <cell r="V627">
            <v>-88.925046327280739</v>
          </cell>
          <cell r="W627">
            <v>-48.646946874455097</v>
          </cell>
        </row>
        <row r="628">
          <cell r="A628" t="str">
            <v>Tax</v>
          </cell>
          <cell r="B628">
            <v>900</v>
          </cell>
          <cell r="C628">
            <v>2050</v>
          </cell>
          <cell r="D628">
            <v>2730</v>
          </cell>
          <cell r="E628">
            <v>4362.5</v>
          </cell>
          <cell r="F628">
            <v>4674</v>
          </cell>
          <cell r="G628">
            <v>5185</v>
          </cell>
          <cell r="H628">
            <v>5493.2</v>
          </cell>
          <cell r="I628">
            <v>5246.67</v>
          </cell>
          <cell r="J628">
            <v>6016</v>
          </cell>
          <cell r="K628">
            <v>1630</v>
          </cell>
          <cell r="L628">
            <v>1630</v>
          </cell>
          <cell r="M628">
            <v>4937.63</v>
          </cell>
          <cell r="N628">
            <v>4366.0628259040586</v>
          </cell>
          <cell r="O628">
            <v>3607.967016968385</v>
          </cell>
          <cell r="P628">
            <v>3117.4118547026487</v>
          </cell>
          <cell r="Q628">
            <v>2564.9585777323509</v>
          </cell>
          <cell r="R628">
            <v>1937.4329316036719</v>
          </cell>
          <cell r="S628">
            <v>1292.1927559466635</v>
          </cell>
          <cell r="T628">
            <v>1168.7926857486993</v>
          </cell>
          <cell r="U628">
            <v>1183.1227511946518</v>
          </cell>
          <cell r="V628">
            <v>1178.9865466443041</v>
          </cell>
          <cell r="W628">
            <v>1152.2977377783352</v>
          </cell>
          <cell r="Y628">
            <v>-1.5062441950493888E-2</v>
          </cell>
        </row>
        <row r="629">
          <cell r="A629" t="str">
            <v>Effective tax rate (%)</v>
          </cell>
          <cell r="B629">
            <v>25.424403924849965</v>
          </cell>
          <cell r="C629">
            <v>47.82757808143753</v>
          </cell>
          <cell r="D629">
            <v>52.617884298476405</v>
          </cell>
          <cell r="E629">
            <v>52.578535760394665</v>
          </cell>
          <cell r="F629">
            <v>44.42621602984179</v>
          </cell>
          <cell r="G629">
            <v>42.521532974005467</v>
          </cell>
          <cell r="H629">
            <v>38.922254773874258</v>
          </cell>
          <cell r="I629">
            <v>31.379990944266684</v>
          </cell>
          <cell r="J629">
            <v>31.833008777042053</v>
          </cell>
          <cell r="K629">
            <v>11.643289607899723</v>
          </cell>
          <cell r="L629">
            <v>9.4755321993698391</v>
          </cell>
          <cell r="M629">
            <v>27.39602822146616</v>
          </cell>
          <cell r="N629">
            <v>30.883689249438916</v>
          </cell>
          <cell r="O629">
            <v>31.212605247361203</v>
          </cell>
          <cell r="P629">
            <v>31.512648445983952</v>
          </cell>
          <cell r="Q629">
            <v>32.003210863273232</v>
          </cell>
          <cell r="R629">
            <v>32.880501022757066</v>
          </cell>
          <cell r="S629">
            <v>34.846619546646743</v>
          </cell>
          <cell r="T629">
            <v>87.230006584730106</v>
          </cell>
          <cell r="U629">
            <v>-103.97630763123367</v>
          </cell>
          <cell r="V629">
            <v>-31.746241538839222</v>
          </cell>
          <cell r="W629">
            <v>-17.366960034180469</v>
          </cell>
        </row>
        <row r="630">
          <cell r="A630" t="str">
            <v>Network/rural development levy</v>
          </cell>
          <cell r="B630">
            <v>1570.46</v>
          </cell>
          <cell r="C630">
            <v>450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row>
        <row r="631">
          <cell r="A631" t="str">
            <v>Profit after tax</v>
          </cell>
          <cell r="B631">
            <v>1069.4460000000026</v>
          </cell>
          <cell r="C631">
            <v>1786.2300000000005</v>
          </cell>
          <cell r="D631">
            <v>2458.3499999999995</v>
          </cell>
          <cell r="E631">
            <v>3934.6120000000064</v>
          </cell>
          <cell r="F631">
            <v>5846.8150000000023</v>
          </cell>
          <cell r="G631">
            <v>7008.8219000000008</v>
          </cell>
          <cell r="H631">
            <v>8620.0625330000003</v>
          </cell>
          <cell r="I631">
            <v>11473.124500000004</v>
          </cell>
          <cell r="J631">
            <v>12882.621999999999</v>
          </cell>
          <cell r="K631">
            <v>12369.48</v>
          </cell>
          <cell r="L631">
            <v>15572.200000000015</v>
          </cell>
          <cell r="M631">
            <v>13085.529999999995</v>
          </cell>
          <cell r="N631">
            <v>9771.0526936849092</v>
          </cell>
          <cell r="O631">
            <v>7951.359698552782</v>
          </cell>
          <cell r="P631">
            <v>6775.1614719925856</v>
          </cell>
          <cell r="Q631">
            <v>5449.7327877390044</v>
          </cell>
          <cell r="R631">
            <v>3954.9132046755376</v>
          </cell>
          <cell r="S631">
            <v>2416.0371175906971</v>
          </cell>
          <cell r="T631">
            <v>171.10482373205809</v>
          </cell>
          <cell r="U631">
            <v>-2321.0000024149585</v>
          </cell>
          <cell r="V631">
            <v>-4892.7696261370365</v>
          </cell>
          <cell r="W631">
            <v>-7787.2973894759343</v>
          </cell>
          <cell r="Y631">
            <v>3.3421286127762739E-2</v>
          </cell>
        </row>
        <row r="632">
          <cell r="A632" t="str">
            <v>% change</v>
          </cell>
          <cell r="C632">
            <v>0.67023860952305769</v>
          </cell>
          <cell r="D632">
            <v>0.37627853076031581</v>
          </cell>
          <cell r="E632">
            <v>0.60050928468281861</v>
          </cell>
          <cell r="F632">
            <v>0.48599531542118846</v>
          </cell>
          <cell r="G632">
            <v>0.19874186202231447</v>
          </cell>
          <cell r="H632">
            <v>0.22988751262177165</v>
          </cell>
          <cell r="I632">
            <v>0.33097926564658753</v>
          </cell>
          <cell r="J632">
            <v>0.12285210537024982</v>
          </cell>
          <cell r="K632">
            <v>-3.98321087120308E-2</v>
          </cell>
          <cell r="L632">
            <v>0.25892115109123548</v>
          </cell>
          <cell r="M632">
            <v>-0.15968649259578083</v>
          </cell>
          <cell r="N632">
            <v>-0.25329331760464324</v>
          </cell>
          <cell r="O632">
            <v>-0.18623305514545074</v>
          </cell>
          <cell r="P632">
            <v>-0.14792416280378751</v>
          </cell>
          <cell r="Q632">
            <v>-0.19563056758612873</v>
          </cell>
          <cell r="R632">
            <v>-0.27429227106814547</v>
          </cell>
          <cell r="S632">
            <v>-0.38910489496092249</v>
          </cell>
          <cell r="T632">
            <v>-0.92917955502989702</v>
          </cell>
          <cell r="U632">
            <v>-14.564784158566638</v>
          </cell>
          <cell r="V632">
            <v>1.1080437833029722</v>
          </cell>
          <cell r="W632">
            <v>0.59159289819745697</v>
          </cell>
        </row>
        <row r="633">
          <cell r="A633" t="str">
            <v>Margin %</v>
          </cell>
          <cell r="B633">
            <v>8.1631054799759291</v>
          </cell>
          <cell r="C633">
            <v>11.484675782927717</v>
          </cell>
          <cell r="D633">
            <v>13.419592982410169</v>
          </cell>
          <cell r="E633">
            <v>15.6904352680797</v>
          </cell>
          <cell r="F633">
            <v>19.840689189689037</v>
          </cell>
          <cell r="G633">
            <v>20.326489593763377</v>
          </cell>
          <cell r="H633">
            <v>21.38522080734721</v>
          </cell>
          <cell r="I633">
            <v>24.649060314455269</v>
          </cell>
          <cell r="J633">
            <v>25.599046287823711</v>
          </cell>
          <cell r="K633">
            <v>23.869181353005299</v>
          </cell>
          <cell r="L633">
            <v>26.9201819595608</v>
          </cell>
          <cell r="M633">
            <v>21.299019942953159</v>
          </cell>
          <cell r="N633">
            <v>15.14482010187376</v>
          </cell>
          <cell r="O633">
            <v>12.183250948417182</v>
          </cell>
          <cell r="P633">
            <v>9.9229531231170043</v>
          </cell>
          <cell r="Q633">
            <v>7.6174795568797764</v>
          </cell>
          <cell r="R633">
            <v>5.260096610617496</v>
          </cell>
          <cell r="S633">
            <v>3.0416081105779922</v>
          </cell>
          <cell r="T633">
            <v>0.20361830716432269</v>
          </cell>
          <cell r="U633">
            <v>-2.6016014634604963</v>
          </cell>
          <cell r="V633">
            <v>-5.152180259478631</v>
          </cell>
          <cell r="W633">
            <v>-7.6859760209800134</v>
          </cell>
        </row>
        <row r="634">
          <cell r="A634" t="str">
            <v>Prior period adj/write back/others</v>
          </cell>
          <cell r="B634">
            <v>-38.83</v>
          </cell>
          <cell r="C634">
            <v>-73.899999999999991</v>
          </cell>
          <cell r="D634">
            <v>-374.64</v>
          </cell>
          <cell r="E634">
            <v>-493</v>
          </cell>
          <cell r="F634">
            <v>-81.03</v>
          </cell>
          <cell r="G634">
            <v>287.08000000000004</v>
          </cell>
          <cell r="H634">
            <v>708.76099999999997</v>
          </cell>
          <cell r="I634">
            <v>-171.83</v>
          </cell>
          <cell r="J634">
            <v>89.781000000000006</v>
          </cell>
          <cell r="K634">
            <v>-1491.02</v>
          </cell>
          <cell r="L634">
            <v>-170.37</v>
          </cell>
          <cell r="M634">
            <v>-78.760000000000005</v>
          </cell>
          <cell r="N634">
            <v>0</v>
          </cell>
          <cell r="O634">
            <v>0</v>
          </cell>
          <cell r="P634">
            <v>0</v>
          </cell>
          <cell r="Q634">
            <v>0</v>
          </cell>
          <cell r="R634">
            <v>0</v>
          </cell>
          <cell r="S634">
            <v>0</v>
          </cell>
          <cell r="T634">
            <v>0</v>
          </cell>
          <cell r="U634">
            <v>0</v>
          </cell>
          <cell r="V634">
            <v>0</v>
          </cell>
          <cell r="W634">
            <v>0</v>
          </cell>
        </row>
        <row r="635">
          <cell r="A635" t="str">
            <v>Profits for equity shareholders</v>
          </cell>
          <cell r="B635">
            <v>1030.6160000000027</v>
          </cell>
          <cell r="C635">
            <v>1712.3300000000004</v>
          </cell>
          <cell r="D635">
            <v>2083.7099999999996</v>
          </cell>
          <cell r="E635">
            <v>3441.6120000000064</v>
          </cell>
          <cell r="F635">
            <v>5765.7850000000026</v>
          </cell>
          <cell r="G635">
            <v>7295.9019000000008</v>
          </cell>
          <cell r="H635">
            <v>9328.8235330000007</v>
          </cell>
          <cell r="I635">
            <v>11301.294500000004</v>
          </cell>
          <cell r="J635">
            <v>12972.403</v>
          </cell>
          <cell r="K635">
            <v>10878.46</v>
          </cell>
          <cell r="L635">
            <v>15401.830000000014</v>
          </cell>
          <cell r="M635">
            <v>13006.769999999995</v>
          </cell>
          <cell r="N635">
            <v>9771.0526936849092</v>
          </cell>
          <cell r="O635">
            <v>7951.359698552782</v>
          </cell>
          <cell r="P635">
            <v>6775.1614719925856</v>
          </cell>
          <cell r="Q635">
            <v>5449.7327877390044</v>
          </cell>
          <cell r="R635">
            <v>3954.9132046755376</v>
          </cell>
          <cell r="S635">
            <v>2416.0371175906971</v>
          </cell>
          <cell r="T635">
            <v>171.10482373205809</v>
          </cell>
          <cell r="U635">
            <v>-2321.0000024149585</v>
          </cell>
          <cell r="V635">
            <v>-4892.7696261370365</v>
          </cell>
          <cell r="W635">
            <v>-7787.2973894759343</v>
          </cell>
        </row>
        <row r="636">
          <cell r="A636" t="str">
            <v>Net Interest payable/(receiveable)</v>
          </cell>
          <cell r="B636">
            <v>891.65000000000009</v>
          </cell>
          <cell r="C636">
            <v>1157.9599999999998</v>
          </cell>
          <cell r="D636">
            <v>1409.01</v>
          </cell>
          <cell r="E636">
            <v>1512.0900000000001</v>
          </cell>
          <cell r="F636">
            <v>1353.6399999999999</v>
          </cell>
          <cell r="G636">
            <v>1311.77</v>
          </cell>
          <cell r="H636">
            <v>1048.8120000000001</v>
          </cell>
          <cell r="I636">
            <v>239.39200000000005</v>
          </cell>
          <cell r="J636">
            <v>-496.56999999999994</v>
          </cell>
          <cell r="K636">
            <v>-1033.05</v>
          </cell>
          <cell r="L636">
            <v>-1710.01</v>
          </cell>
          <cell r="M636">
            <v>-1516.46</v>
          </cell>
          <cell r="N636">
            <v>-1231.7222811819117</v>
          </cell>
          <cell r="O636">
            <v>-1499.1053037199126</v>
          </cell>
          <cell r="P636">
            <v>-1665.2606437557624</v>
          </cell>
          <cell r="Q636">
            <v>-1856.6871594902559</v>
          </cell>
          <cell r="R636">
            <v>-2017.7033459633185</v>
          </cell>
          <cell r="S636">
            <v>-2193.0490155343064</v>
          </cell>
          <cell r="T636">
            <v>-2313.9290917330518</v>
          </cell>
          <cell r="U636">
            <v>-2354.0693310774564</v>
          </cell>
          <cell r="V636">
            <v>-2342.4833239336253</v>
          </cell>
          <cell r="W636">
            <v>-2267.7247556816114</v>
          </cell>
        </row>
        <row r="638">
          <cell r="A638" t="str">
            <v>P &amp; L "per DEL (wtg avg)" analyses</v>
          </cell>
        </row>
        <row r="639">
          <cell r="B639" t="str">
            <v>FY91</v>
          </cell>
          <cell r="C639" t="str">
            <v>FY92</v>
          </cell>
          <cell r="D639" t="str">
            <v>FY93</v>
          </cell>
          <cell r="E639" t="str">
            <v>FY94</v>
          </cell>
          <cell r="F639" t="str">
            <v>FY95</v>
          </cell>
          <cell r="G639" t="str">
            <v>FY96</v>
          </cell>
          <cell r="H639" t="str">
            <v>FY97</v>
          </cell>
          <cell r="I639" t="str">
            <v>FY98</v>
          </cell>
          <cell r="J639" t="str">
            <v>FY99</v>
          </cell>
          <cell r="K639" t="str">
            <v>FY00</v>
          </cell>
          <cell r="L639" t="str">
            <v>FY01</v>
          </cell>
          <cell r="M639" t="str">
            <v>FY02</v>
          </cell>
          <cell r="N639" t="str">
            <v>FY03F</v>
          </cell>
          <cell r="O639" t="str">
            <v>FY04F</v>
          </cell>
          <cell r="P639" t="str">
            <v>FY05F</v>
          </cell>
          <cell r="Q639" t="str">
            <v>FY06F</v>
          </cell>
          <cell r="R639" t="str">
            <v>FY07F</v>
          </cell>
          <cell r="S639" t="str">
            <v>FY08F</v>
          </cell>
          <cell r="T639" t="str">
            <v>FY09F</v>
          </cell>
          <cell r="U639" t="str">
            <v>FY10F</v>
          </cell>
          <cell r="V639" t="str">
            <v>FY11F</v>
          </cell>
          <cell r="W639" t="str">
            <v>FY12F</v>
          </cell>
        </row>
        <row r="640">
          <cell r="A640" t="str">
            <v>Tel rev (ex-rental, instl)/wtg avg DEL (Rs)</v>
          </cell>
          <cell r="H640">
            <v>11692.473980424686</v>
          </cell>
          <cell r="I640">
            <v>11428.427969080178</v>
          </cell>
          <cell r="J640">
            <v>11191.582301806198</v>
          </cell>
          <cell r="K640">
            <v>9860.1643709323489</v>
          </cell>
          <cell r="L640">
            <v>9509.2932331160446</v>
          </cell>
          <cell r="M640">
            <v>9098.5534370792902</v>
          </cell>
          <cell r="N640">
            <v>8553.6724540535379</v>
          </cell>
          <cell r="O640">
            <v>7426.7727423525066</v>
          </cell>
          <cell r="P640">
            <v>7069.736216340274</v>
          </cell>
          <cell r="Q640">
            <v>6762.1109851537176</v>
          </cell>
          <cell r="R640">
            <v>6652.175324189041</v>
          </cell>
          <cell r="S640">
            <v>6595.0400272349752</v>
          </cell>
          <cell r="T640">
            <v>6587.0253813259096</v>
          </cell>
          <cell r="U640">
            <v>6620.0120328634721</v>
          </cell>
          <cell r="V640">
            <v>6717.6850417738051</v>
          </cell>
          <cell r="W640">
            <v>6890.1270204154416</v>
          </cell>
        </row>
        <row r="641">
          <cell r="A641" t="str">
            <v>% change</v>
          </cell>
          <cell r="I641">
            <v>-2.2582561379787425E-2</v>
          </cell>
          <cell r="J641">
            <v>-2.0724256031955553E-2</v>
          </cell>
          <cell r="K641">
            <v>-0.11896601347058612</v>
          </cell>
          <cell r="L641">
            <v>-3.5584714880683772E-2</v>
          </cell>
          <cell r="M641">
            <v>-4.3193514593319722E-2</v>
          </cell>
          <cell r="N641">
            <v>-5.9886550845016921E-2</v>
          </cell>
          <cell r="O641">
            <v>-0.13174454805865285</v>
          </cell>
          <cell r="P641">
            <v>-4.8074249529161922E-2</v>
          </cell>
          <cell r="Q641">
            <v>-4.3512971597942027E-2</v>
          </cell>
          <cell r="R641">
            <v>-1.6257594885094526E-2</v>
          </cell>
          <cell r="S641">
            <v>-8.5889643867784072E-3</v>
          </cell>
          <cell r="T641">
            <v>-1.2152535657051692E-3</v>
          </cell>
          <cell r="U641">
            <v>5.0078221394256337E-3</v>
          </cell>
          <cell r="V641">
            <v>1.4754204135197737E-2</v>
          </cell>
          <cell r="W641">
            <v>2.5669851677967804E-2</v>
          </cell>
        </row>
        <row r="642">
          <cell r="A642" t="str">
            <v>Tel rev/wtg avg DEL (Rs)</v>
          </cell>
          <cell r="B642">
            <v>10349.182776801408</v>
          </cell>
          <cell r="C642">
            <v>11234.060596136374</v>
          </cell>
          <cell r="D642">
            <v>11831.948402392922</v>
          </cell>
          <cell r="E642">
            <v>14401.527230261427</v>
          </cell>
          <cell r="F642">
            <v>14577.558127748867</v>
          </cell>
          <cell r="G642">
            <v>14407.171168680396</v>
          </cell>
          <cell r="H642">
            <v>14219.309378416949</v>
          </cell>
          <cell r="I642">
            <v>14204.53607412322</v>
          </cell>
          <cell r="J642">
            <v>13965.817972193292</v>
          </cell>
          <cell r="K642">
            <v>13088.332484179833</v>
          </cell>
          <cell r="L642">
            <v>13023.315432406769</v>
          </cell>
          <cell r="M642">
            <v>12572.367562131922</v>
          </cell>
          <cell r="N642">
            <v>12099.023103403115</v>
          </cell>
          <cell r="O642">
            <v>11141.476487125658</v>
          </cell>
          <cell r="P642">
            <v>10713.935757170177</v>
          </cell>
          <cell r="Q642">
            <v>10462.072373029858</v>
          </cell>
          <cell r="R642">
            <v>10422.759466438672</v>
          </cell>
          <cell r="S642">
            <v>10486.744572187212</v>
          </cell>
          <cell r="T642">
            <v>10608.387875561833</v>
          </cell>
          <cell r="U642">
            <v>10772.542335691063</v>
          </cell>
          <cell r="V642">
            <v>10987.760841181162</v>
          </cell>
          <cell r="W642">
            <v>11235.5341699453</v>
          </cell>
        </row>
        <row r="643">
          <cell r="A643" t="str">
            <v>% change</v>
          </cell>
          <cell r="C643">
            <v>8.5502192629015761E-2</v>
          </cell>
          <cell r="D643">
            <v>5.3220988184999929E-2</v>
          </cell>
          <cell r="E643">
            <v>0.21717292372140731</v>
          </cell>
          <cell r="F643">
            <v>1.2223071530743838E-2</v>
          </cell>
          <cell r="G643">
            <v>-1.1688305927186423E-2</v>
          </cell>
          <cell r="H643">
            <v>-1.3039464032456125E-2</v>
          </cell>
          <cell r="I643">
            <v>-1.0389607470073627E-3</v>
          </cell>
          <cell r="J643">
            <v>-1.6805765474087315E-2</v>
          </cell>
          <cell r="K643">
            <v>-6.2830941213796468E-2</v>
          </cell>
          <cell r="L643">
            <v>-4.9675580790487662E-3</v>
          </cell>
          <cell r="M643">
            <v>-3.4626195811300421E-2</v>
          </cell>
          <cell r="N643">
            <v>-3.7649587986476336E-2</v>
          </cell>
          <cell r="O643">
            <v>-7.9142473577732603E-2</v>
          </cell>
          <cell r="P643">
            <v>-3.8373794572875347E-2</v>
          </cell>
          <cell r="Q643">
            <v>-2.3508017020893768E-2</v>
          </cell>
          <cell r="R643">
            <v>-3.757659590706897E-3</v>
          </cell>
          <cell r="S643">
            <v>6.1389794089148518E-3</v>
          </cell>
          <cell r="T643">
            <v>1.1599720250385631E-2</v>
          </cell>
          <cell r="U643">
            <v>1.5474025087957676E-2</v>
          </cell>
          <cell r="V643">
            <v>1.9978432089985558E-2</v>
          </cell>
          <cell r="W643">
            <v>2.2549938276368912E-2</v>
          </cell>
        </row>
        <row r="644">
          <cell r="A644" t="str">
            <v>Tel+VANS rev / wtg avg DEL (Rs)</v>
          </cell>
          <cell r="B644">
            <v>10349.182776801408</v>
          </cell>
          <cell r="C644">
            <v>11234.060596136374</v>
          </cell>
          <cell r="D644">
            <v>11831.948402392922</v>
          </cell>
          <cell r="E644">
            <v>14401.527230261427</v>
          </cell>
          <cell r="F644">
            <v>14577.558127748867</v>
          </cell>
          <cell r="G644">
            <v>14407.171168680396</v>
          </cell>
          <cell r="H644">
            <v>14219.309378416949</v>
          </cell>
          <cell r="I644">
            <v>14249.627120910545</v>
          </cell>
          <cell r="J644">
            <v>14048.945328691892</v>
          </cell>
          <cell r="K644">
            <v>13088.332484179833</v>
          </cell>
          <cell r="L644">
            <v>13074.441228523667</v>
          </cell>
          <cell r="M644">
            <v>12596.821805414504</v>
          </cell>
          <cell r="N644">
            <v>12134.400142277382</v>
          </cell>
          <cell r="O644">
            <v>11189.244357808684</v>
          </cell>
          <cell r="P644">
            <v>10773.877968559555</v>
          </cell>
          <cell r="Q644">
            <v>10532.464852060044</v>
          </cell>
          <cell r="R644">
            <v>10499.579362610779</v>
          </cell>
          <cell r="S644">
            <v>10571.718592371843</v>
          </cell>
          <cell r="T644">
            <v>10699.26072395347</v>
          </cell>
          <cell r="U644">
            <v>10871.064663011835</v>
          </cell>
          <cell r="V644">
            <v>11096.140703956591</v>
          </cell>
          <cell r="W644">
            <v>11356.691127992239</v>
          </cell>
        </row>
        <row r="645">
          <cell r="A645" t="str">
            <v>% change</v>
          </cell>
          <cell r="C645">
            <v>8.5502192629015761E-2</v>
          </cell>
          <cell r="D645">
            <v>5.3220988184999929E-2</v>
          </cell>
          <cell r="E645">
            <v>0.21717292372140731</v>
          </cell>
          <cell r="F645">
            <v>1.2223071530743838E-2</v>
          </cell>
          <cell r="G645">
            <v>-1.1688305927186423E-2</v>
          </cell>
          <cell r="H645">
            <v>-1.3039464032456125E-2</v>
          </cell>
          <cell r="I645">
            <v>2.1321529538990808E-3</v>
          </cell>
          <cell r="J645">
            <v>-1.4083301304366297E-2</v>
          </cell>
          <cell r="K645">
            <v>-6.83761536569025E-2</v>
          </cell>
          <cell r="L645">
            <v>-1.0613464834391241E-3</v>
          </cell>
          <cell r="M645">
            <v>-3.6530771354661914E-2</v>
          </cell>
          <cell r="N645">
            <v>-3.6709391486220655E-2</v>
          </cell>
          <cell r="O645">
            <v>-7.7890606324715367E-2</v>
          </cell>
          <cell r="P645">
            <v>-3.7121933882805595E-2</v>
          </cell>
          <cell r="Q645">
            <v>-2.2407262937635352E-2</v>
          </cell>
          <cell r="R645">
            <v>-3.1222975733769557E-3</v>
          </cell>
          <cell r="S645">
            <v>6.8706780785859848E-3</v>
          </cell>
          <cell r="T645">
            <v>1.2064465249165553E-2</v>
          </cell>
          <cell r="U645">
            <v>1.605755233852104E-2</v>
          </cell>
          <cell r="V645">
            <v>2.0704139651617E-2</v>
          </cell>
          <cell r="W645">
            <v>2.3481175211012083E-2</v>
          </cell>
        </row>
        <row r="646">
          <cell r="A646" t="str">
            <v>Tel+VANS+fixed/cell interconnect / wtg avg DEL (Rs)</v>
          </cell>
          <cell r="B646">
            <v>10349.182776801408</v>
          </cell>
          <cell r="C646">
            <v>11234.060596136374</v>
          </cell>
          <cell r="D646">
            <v>11831.948402392922</v>
          </cell>
          <cell r="E646">
            <v>14401.527230261427</v>
          </cell>
          <cell r="F646">
            <v>14577.558127748867</v>
          </cell>
          <cell r="G646">
            <v>14407.171168680396</v>
          </cell>
          <cell r="H646">
            <v>14366.969591593997</v>
          </cell>
          <cell r="I646">
            <v>14553.002285420229</v>
          </cell>
          <cell r="J646">
            <v>14193.600930801022</v>
          </cell>
          <cell r="K646">
            <v>13617.433260303242</v>
          </cell>
          <cell r="L646">
            <v>13881.374964452923</v>
          </cell>
          <cell r="M646">
            <v>13542.339200086255</v>
          </cell>
          <cell r="N646">
            <v>13577.885969080948</v>
          </cell>
          <cell r="O646">
            <v>13171.085702854081</v>
          </cell>
          <cell r="P646">
            <v>13274.913285290677</v>
          </cell>
          <cell r="Q646">
            <v>13563.88995511519</v>
          </cell>
          <cell r="R646">
            <v>14089.162488182823</v>
          </cell>
          <cell r="S646">
            <v>14911.018483088466</v>
          </cell>
          <cell r="T646">
            <v>15986.606458395034</v>
          </cell>
          <cell r="U646">
            <v>17423.453843862415</v>
          </cell>
          <cell r="V646">
            <v>19295.966246599346</v>
          </cell>
          <cell r="W646">
            <v>21733.478516112355</v>
          </cell>
        </row>
        <row r="647">
          <cell r="A647" t="str">
            <v>% change</v>
          </cell>
          <cell r="C647">
            <v>8.5502192629015761E-2</v>
          </cell>
          <cell r="D647">
            <v>5.3220988184999929E-2</v>
          </cell>
          <cell r="E647">
            <v>0.21717292372140731</v>
          </cell>
          <cell r="F647">
            <v>1.2223071530743838E-2</v>
          </cell>
          <cell r="G647">
            <v>-1.1688305927186423E-2</v>
          </cell>
          <cell r="H647">
            <v>-2.7903865801075494E-3</v>
          </cell>
          <cell r="I647">
            <v>1.2948638377788296E-2</v>
          </cell>
          <cell r="J647">
            <v>-2.4696028185144291E-2</v>
          </cell>
          <cell r="K647">
            <v>-4.0593481055780513E-2</v>
          </cell>
          <cell r="L647">
            <v>1.938263247590935E-2</v>
          </cell>
          <cell r="M647">
            <v>-2.4423788366416347E-2</v>
          </cell>
          <cell r="N647">
            <v>2.6248618107620786E-3</v>
          </cell>
          <cell r="O647">
            <v>-2.9960501005327093E-2</v>
          </cell>
          <cell r="P647">
            <v>7.8829934584737273E-3</v>
          </cell>
          <cell r="Q647">
            <v>2.1768629565717377E-2</v>
          </cell>
          <cell r="R647">
            <v>3.872580320290369E-2</v>
          </cell>
          <cell r="S647">
            <v>5.8332494610305534E-2</v>
          </cell>
          <cell r="T647">
            <v>7.2133769837818926E-2</v>
          </cell>
          <cell r="U647">
            <v>8.9878198303483647E-2</v>
          </cell>
          <cell r="V647">
            <v>0.10747079307680103</v>
          </cell>
          <cell r="W647">
            <v>0.12632237423936141</v>
          </cell>
        </row>
        <row r="648">
          <cell r="A648" t="str">
            <v>Total rev / wtg avg DEL (Rs)</v>
          </cell>
          <cell r="B648">
            <v>11512.275922671355</v>
          </cell>
          <cell r="C648">
            <v>12303.513066563513</v>
          </cell>
          <cell r="D648">
            <v>12684.822585620654</v>
          </cell>
          <cell r="E648">
            <v>15173.371493920427</v>
          </cell>
          <cell r="F648">
            <v>15200.768373903451</v>
          </cell>
          <cell r="G648">
            <v>14942.35998154805</v>
          </cell>
          <cell r="H648">
            <v>14879.905644754628</v>
          </cell>
          <cell r="I648">
            <v>14962.059552647956</v>
          </cell>
          <cell r="J648">
            <v>14508.904304146428</v>
          </cell>
          <cell r="K648">
            <v>13825.309238494392</v>
          </cell>
          <cell r="L648">
            <v>14082.921902546688</v>
          </cell>
          <cell r="M648">
            <v>14041.132837106459</v>
          </cell>
          <cell r="N648">
            <v>14220.788537290631</v>
          </cell>
          <cell r="O648">
            <v>13874.298069276096</v>
          </cell>
          <cell r="P648">
            <v>14010.868166357994</v>
          </cell>
          <cell r="Q648">
            <v>14366.881193120375</v>
          </cell>
          <cell r="R648">
            <v>14979.475119357263</v>
          </cell>
          <cell r="S648">
            <v>15913.784362838211</v>
          </cell>
          <cell r="T648">
            <v>17146.569008583905</v>
          </cell>
          <cell r="U648">
            <v>18796.517603564738</v>
          </cell>
          <cell r="V648">
            <v>20961.935334129583</v>
          </cell>
          <cell r="W648">
            <v>23810.354337121993</v>
          </cell>
        </row>
        <row r="649">
          <cell r="A649" t="str">
            <v>% change</v>
          </cell>
          <cell r="C649">
            <v>6.8729862731482932E-2</v>
          </cell>
          <cell r="D649">
            <v>3.0991922144042037E-2</v>
          </cell>
          <cell r="E649">
            <v>0.19618318596909348</v>
          </cell>
          <cell r="F649">
            <v>1.8055894824693919E-3</v>
          </cell>
          <cell r="G649">
            <v>-1.6999692778625199E-2</v>
          </cell>
          <cell r="H649">
            <v>-4.1796835888404079E-3</v>
          </cell>
          <cell r="I649">
            <v>5.5211309704969666E-3</v>
          </cell>
          <cell r="J649">
            <v>-3.028695661228863E-2</v>
          </cell>
          <cell r="K649">
            <v>-4.7115554098504528E-2</v>
          </cell>
          <cell r="L649">
            <v>1.8633410624553291E-2</v>
          </cell>
          <cell r="M649">
            <v>-2.9673576072783651E-3</v>
          </cell>
          <cell r="N649">
            <v>1.2794957662489771E-2</v>
          </cell>
          <cell r="O649">
            <v>-2.4365067176545574E-2</v>
          </cell>
          <cell r="P649">
            <v>9.8433878528475099E-3</v>
          </cell>
          <cell r="Q649">
            <v>2.5409776363267529E-2</v>
          </cell>
          <cell r="R649">
            <v>4.2639311761708647E-2</v>
          </cell>
          <cell r="S649">
            <v>6.2372628949700942E-2</v>
          </cell>
          <cell r="T649">
            <v>7.746646665795516E-2</v>
          </cell>
          <cell r="U649">
            <v>9.6226165955115392E-2</v>
          </cell>
          <cell r="V649">
            <v>0.11520313369930692</v>
          </cell>
          <cell r="W649">
            <v>0.13588530627487919</v>
          </cell>
        </row>
        <row r="651">
          <cell r="A651" t="str">
            <v>Employee cost</v>
          </cell>
          <cell r="B651">
            <v>1201.3971880492093</v>
          </cell>
          <cell r="C651">
            <v>1327.1171685361439</v>
          </cell>
          <cell r="D651">
            <v>1280.1491231501989</v>
          </cell>
          <cell r="E651">
            <v>1311.1550132664515</v>
          </cell>
          <cell r="F651">
            <v>1286.9927596131204</v>
          </cell>
          <cell r="G651">
            <v>1355.5722779639848</v>
          </cell>
          <cell r="H651">
            <v>1581.5479729575086</v>
          </cell>
          <cell r="I651">
            <v>1660.9256144790238</v>
          </cell>
          <cell r="J651">
            <v>1777.3140851395901</v>
          </cell>
          <cell r="K651">
            <v>2907.7078971542273</v>
          </cell>
          <cell r="L651">
            <v>2975.738009996554</v>
          </cell>
          <cell r="M651">
            <v>3200.7381981850726</v>
          </cell>
          <cell r="N651">
            <v>3743.4527791472965</v>
          </cell>
          <cell r="O651">
            <v>4162.9682705857622</v>
          </cell>
          <cell r="P651">
            <v>4614.7673443222202</v>
          </cell>
          <cell r="Q651">
            <v>5186.2714942873135</v>
          </cell>
          <cell r="R651">
            <v>5908.8532226922689</v>
          </cell>
          <cell r="S651">
            <v>6823.6406934377665</v>
          </cell>
          <cell r="T651">
            <v>7940.8875624451048</v>
          </cell>
          <cell r="U651">
            <v>9321.0391859716419</v>
          </cell>
          <cell r="V651">
            <v>11044.640241606128</v>
          </cell>
          <cell r="W651">
            <v>13299.173257266568</v>
          </cell>
        </row>
        <row r="652">
          <cell r="A652" t="str">
            <v xml:space="preserve">    % change</v>
          </cell>
          <cell r="C652">
            <v>0.10464481000748371</v>
          </cell>
          <cell r="D652">
            <v>-3.5391031402112305E-2</v>
          </cell>
          <cell r="E652">
            <v>2.4220529901979759E-2</v>
          </cell>
          <cell r="F652">
            <v>-1.8428220468864498E-2</v>
          </cell>
          <cell r="G652">
            <v>5.3286638824199706E-2</v>
          </cell>
          <cell r="H652">
            <v>0.16670132509122282</v>
          </cell>
          <cell r="I652">
            <v>5.0189841142205927E-2</v>
          </cell>
          <cell r="J652">
            <v>7.0074463086098771E-2</v>
          </cell>
          <cell r="K652">
            <v>0.6360124085360277</v>
          </cell>
          <cell r="L652">
            <v>2.3396474215620966E-2</v>
          </cell>
          <cell r="M652">
            <v>7.5611558353814612E-2</v>
          </cell>
          <cell r="N652">
            <v>0.16955919146088294</v>
          </cell>
          <cell r="O652">
            <v>0.11206645740941479</v>
          </cell>
          <cell r="P652">
            <v>0.1085281088805623</v>
          </cell>
          <cell r="Q652">
            <v>0.12384246210553673</v>
          </cell>
          <cell r="R652">
            <v>0.13932585850950541</v>
          </cell>
          <cell r="S652">
            <v>0.15481641466949325</v>
          </cell>
          <cell r="T652">
            <v>0.16373178471747263</v>
          </cell>
          <cell r="U652">
            <v>0.17380319424917912</v>
          </cell>
          <cell r="V652">
            <v>0.18491511742902467</v>
          </cell>
          <cell r="W652">
            <v>0.20412914919287428</v>
          </cell>
        </row>
        <row r="653">
          <cell r="A653" t="str">
            <v>National network charges</v>
          </cell>
          <cell r="B653">
            <v>3105.4042179261864</v>
          </cell>
          <cell r="C653">
            <v>2750.5382187737196</v>
          </cell>
          <cell r="D653">
            <v>2840.2088250354614</v>
          </cell>
          <cell r="E653">
            <v>3324.5697101348424</v>
          </cell>
          <cell r="F653">
            <v>3268.735626195587</v>
          </cell>
          <cell r="G653">
            <v>3299.4231491338132</v>
          </cell>
          <cell r="H653">
            <v>3256.8462392051156</v>
          </cell>
          <cell r="I653">
            <v>3291.6158779631028</v>
          </cell>
          <cell r="J653">
            <v>3145.9675354128435</v>
          </cell>
          <cell r="K653">
            <v>2802.3519473249598</v>
          </cell>
          <cell r="L653">
            <v>2755.1034195732186</v>
          </cell>
          <cell r="M653">
            <v>1676.393227660149</v>
          </cell>
          <cell r="N653">
            <v>2047.793549369851</v>
          </cell>
          <cell r="O653">
            <v>1997.8989219757582</v>
          </cell>
          <cell r="P653">
            <v>2017.5650159555514</v>
          </cell>
          <cell r="Q653">
            <v>2068.8308918093339</v>
          </cell>
          <cell r="R653">
            <v>2157.044417187446</v>
          </cell>
          <cell r="S653">
            <v>2291.5849482487024</v>
          </cell>
          <cell r="T653">
            <v>2469.1059372360828</v>
          </cell>
          <cell r="U653">
            <v>2706.6985349133224</v>
          </cell>
          <cell r="V653">
            <v>3018.5186881146601</v>
          </cell>
          <cell r="W653">
            <v>3428.6910245455674</v>
          </cell>
        </row>
        <row r="654">
          <cell r="A654" t="str">
            <v xml:space="preserve">    % change</v>
          </cell>
          <cell r="C654">
            <v>-0.11427369007357413</v>
          </cell>
          <cell r="D654">
            <v>3.2601112629411011E-2</v>
          </cell>
          <cell r="E654">
            <v>0.17053706784864087</v>
          </cell>
          <cell r="F654">
            <v>-1.6794379064769438E-2</v>
          </cell>
          <cell r="G654">
            <v>9.3881936159954105E-3</v>
          </cell>
          <cell r="H654">
            <v>-1.2904349640595614E-2</v>
          </cell>
          <cell r="I654">
            <v>1.0675861310073254E-2</v>
          </cell>
          <cell r="J654">
            <v>-4.424828046472673E-2</v>
          </cell>
          <cell r="K654">
            <v>-0.10922413668289532</v>
          </cell>
          <cell r="L654">
            <v>-1.686031185227943E-2</v>
          </cell>
          <cell r="M654">
            <v>-0.39153165149792013</v>
          </cell>
          <cell r="N654">
            <v>0.22154725727930158</v>
          </cell>
          <cell r="O654">
            <v>-2.4365067176545407E-2</v>
          </cell>
          <cell r="P654">
            <v>9.8433878528474406E-3</v>
          </cell>
          <cell r="Q654">
            <v>2.5409776363267467E-2</v>
          </cell>
          <cell r="R654">
            <v>4.2639311761708765E-2</v>
          </cell>
          <cell r="S654">
            <v>6.2372628949700859E-2</v>
          </cell>
          <cell r="T654">
            <v>7.7466466657955424E-2</v>
          </cell>
          <cell r="U654">
            <v>9.6226165955115128E-2</v>
          </cell>
          <cell r="V654">
            <v>0.1152031336993069</v>
          </cell>
          <cell r="W654">
            <v>0.13588530627487927</v>
          </cell>
        </row>
        <row r="655">
          <cell r="A655" t="str">
            <v>Licence fee</v>
          </cell>
          <cell r="B655">
            <v>0</v>
          </cell>
          <cell r="C655">
            <v>0</v>
          </cell>
          <cell r="D655">
            <v>0</v>
          </cell>
          <cell r="E655">
            <v>755.50701442821128</v>
          </cell>
          <cell r="F655">
            <v>763.18469730963386</v>
          </cell>
          <cell r="G655">
            <v>860.97532279532697</v>
          </cell>
          <cell r="H655">
            <v>866.40202264959999</v>
          </cell>
          <cell r="I655">
            <v>871.4737210247232</v>
          </cell>
          <cell r="J655">
            <v>883.96615485810889</v>
          </cell>
          <cell r="K655">
            <v>877.33485809687932</v>
          </cell>
          <cell r="L655">
            <v>880.16709857820388</v>
          </cell>
          <cell r="M655">
            <v>1520.3728700739771</v>
          </cell>
          <cell r="N655">
            <v>1564.2867391019695</v>
          </cell>
          <cell r="O655">
            <v>1526.1727876203706</v>
          </cell>
          <cell r="P655">
            <v>1541.1954982993796</v>
          </cell>
          <cell r="Q655">
            <v>1580.3569312432412</v>
          </cell>
          <cell r="R655">
            <v>1647.7422631292989</v>
          </cell>
          <cell r="S655">
            <v>1750.5162799122033</v>
          </cell>
          <cell r="T655">
            <v>1886.1225909442298</v>
          </cell>
          <cell r="U655">
            <v>2067.6169363921208</v>
          </cell>
          <cell r="V655">
            <v>2305.8128867542537</v>
          </cell>
          <cell r="W655">
            <v>2619.1389770834194</v>
          </cell>
        </row>
        <row r="656">
          <cell r="A656" t="str">
            <v xml:space="preserve">    % change</v>
          </cell>
          <cell r="F656">
            <v>1.0162291990410299E-2</v>
          </cell>
          <cell r="G656">
            <v>0.12813494011400262</v>
          </cell>
          <cell r="H656">
            <v>6.3029679371693348E-3</v>
          </cell>
          <cell r="I656">
            <v>5.8537471549444664E-3</v>
          </cell>
          <cell r="J656">
            <v>1.4334837106386278E-2</v>
          </cell>
          <cell r="K656">
            <v>-7.5017541393245235E-3</v>
          </cell>
          <cell r="L656">
            <v>3.2282320201755255E-3</v>
          </cell>
          <cell r="M656">
            <v>0.72736844234457609</v>
          </cell>
          <cell r="N656">
            <v>2.8883617888982416E-2</v>
          </cell>
          <cell r="O656">
            <v>-2.4365067176545518E-2</v>
          </cell>
          <cell r="P656">
            <v>9.8433878528476626E-3</v>
          </cell>
          <cell r="Q656">
            <v>2.5409776363267467E-2</v>
          </cell>
          <cell r="R656">
            <v>4.2639311761708543E-2</v>
          </cell>
          <cell r="S656">
            <v>6.2372628949701081E-2</v>
          </cell>
          <cell r="T656">
            <v>7.7466466657955202E-2</v>
          </cell>
          <cell r="U656">
            <v>9.6226165955114906E-2</v>
          </cell>
          <cell r="V656">
            <v>0.1152031336993069</v>
          </cell>
          <cell r="W656">
            <v>0.13588530627487949</v>
          </cell>
        </row>
        <row r="657">
          <cell r="A657" t="str">
            <v>Operating expenses</v>
          </cell>
          <cell r="B657">
            <v>683.85764499121274</v>
          </cell>
          <cell r="C657">
            <v>789.27414924253844</v>
          </cell>
          <cell r="D657">
            <v>648.88235536470449</v>
          </cell>
          <cell r="E657">
            <v>702.71047066404867</v>
          </cell>
          <cell r="F657">
            <v>728.10855241523757</v>
          </cell>
          <cell r="G657">
            <v>691.78335818943833</v>
          </cell>
          <cell r="H657">
            <v>647.04225518490375</v>
          </cell>
          <cell r="I657">
            <v>620.38337113555826</v>
          </cell>
          <cell r="J657">
            <v>643.3128470081698</v>
          </cell>
          <cell r="K657">
            <v>598.91833473250801</v>
          </cell>
          <cell r="L657">
            <v>583.26012403361597</v>
          </cell>
          <cell r="M657">
            <v>579.2638872819366</v>
          </cell>
          <cell r="N657">
            <v>616.6969824939772</v>
          </cell>
          <cell r="O657">
            <v>637.11508663542713</v>
          </cell>
          <cell r="P657">
            <v>666.47314105828457</v>
          </cell>
          <cell r="Q657">
            <v>696.13843192136903</v>
          </cell>
          <cell r="R657">
            <v>734.78274746697707</v>
          </cell>
          <cell r="S657">
            <v>779.08046647278854</v>
          </cell>
          <cell r="T657">
            <v>831.91895089138995</v>
          </cell>
          <cell r="U657">
            <v>899.64453525207693</v>
          </cell>
          <cell r="V657">
            <v>983.35755848203758</v>
          </cell>
          <cell r="W657">
            <v>1088.0038173465946</v>
          </cell>
        </row>
        <row r="658">
          <cell r="A658" t="str">
            <v xml:space="preserve">    % change</v>
          </cell>
          <cell r="C658">
            <v>0.15414977813500985</v>
          </cell>
          <cell r="D658">
            <v>-0.17787456235905752</v>
          </cell>
          <cell r="E658">
            <v>8.2955122533868275E-2</v>
          </cell>
          <cell r="F658">
            <v>3.6143024490852049E-2</v>
          </cell>
          <cell r="G658">
            <v>-4.9889805723753011E-2</v>
          </cell>
          <cell r="H658">
            <v>-6.4675020690917906E-2</v>
          </cell>
          <cell r="I658">
            <v>-4.1201148511896268E-2</v>
          </cell>
          <cell r="J658">
            <v>3.6960171628457994E-2</v>
          </cell>
          <cell r="K658">
            <v>-6.900921143130534E-2</v>
          </cell>
          <cell r="L658">
            <v>-2.614414986291147E-2</v>
          </cell>
          <cell r="M658">
            <v>-6.8515514553657564E-3</v>
          </cell>
          <cell r="N658">
            <v>6.4621834769791775E-2</v>
          </cell>
          <cell r="O658">
            <v>3.3108811492602586E-2</v>
          </cell>
          <cell r="P658">
            <v>4.6079672320892273E-2</v>
          </cell>
          <cell r="Q658">
            <v>4.4510857280728899E-2</v>
          </cell>
          <cell r="R658">
            <v>5.5512400657076633E-2</v>
          </cell>
          <cell r="S658">
            <v>6.0286825130992039E-2</v>
          </cell>
          <cell r="T658">
            <v>6.7821600839028218E-2</v>
          </cell>
          <cell r="U658">
            <v>8.1408873169820151E-2</v>
          </cell>
          <cell r="V658">
            <v>9.3051221843418963E-2</v>
          </cell>
          <cell r="W658">
            <v>0.10641730259956961</v>
          </cell>
        </row>
        <row r="659">
          <cell r="A659" t="str">
            <v>Administration</v>
          </cell>
          <cell r="B659">
            <v>368.86203866432339</v>
          </cell>
          <cell r="C659">
            <v>528.56386262892829</v>
          </cell>
          <cell r="D659">
            <v>565.77611239077248</v>
          </cell>
          <cell r="E659">
            <v>570.22445565193175</v>
          </cell>
          <cell r="F659">
            <v>645.92204997370573</v>
          </cell>
          <cell r="G659">
            <v>713.38574385550794</v>
          </cell>
          <cell r="H659">
            <v>673.56202947150189</v>
          </cell>
          <cell r="I659">
            <v>549.39426434813026</v>
          </cell>
          <cell r="J659">
            <v>607.19902281461486</v>
          </cell>
          <cell r="K659">
            <v>744.0785632949727</v>
          </cell>
          <cell r="L659">
            <v>677.45088241298185</v>
          </cell>
          <cell r="M659">
            <v>720.15232479577435</v>
          </cell>
          <cell r="N659">
            <v>729.2721981500988</v>
          </cell>
          <cell r="O659">
            <v>738.52520934066035</v>
          </cell>
          <cell r="P659">
            <v>748.52817080683997</v>
          </cell>
          <cell r="Q659">
            <v>769.14762239346794</v>
          </cell>
          <cell r="R659">
            <v>801.22367116351631</v>
          </cell>
          <cell r="S659">
            <v>845.98533581108484</v>
          </cell>
          <cell r="T659">
            <v>904.71295809789649</v>
          </cell>
          <cell r="U659">
            <v>980.86972915080173</v>
          </cell>
          <cell r="V659">
            <v>1079.0094949728232</v>
          </cell>
          <cell r="W659">
            <v>1206.2158482849618</v>
          </cell>
        </row>
        <row r="660">
          <cell r="A660" t="str">
            <v xml:space="preserve">    % change</v>
          </cell>
          <cell r="C660">
            <v>0.43295814484704631</v>
          </cell>
          <cell r="D660">
            <v>7.0402561341899039E-2</v>
          </cell>
          <cell r="E660">
            <v>7.86237376187926E-3</v>
          </cell>
          <cell r="F660">
            <v>0.13275052231007822</v>
          </cell>
          <cell r="G660">
            <v>0.10444556566004914</v>
          </cell>
          <cell r="H660">
            <v>-5.582353548134833E-2</v>
          </cell>
          <cell r="I660">
            <v>-0.18434495961834074</v>
          </cell>
          <cell r="J660">
            <v>0.10521543856136062</v>
          </cell>
          <cell r="K660">
            <v>0.22542780099655868</v>
          </cell>
          <cell r="L660">
            <v>-8.9543879058880838E-2</v>
          </cell>
          <cell r="M660">
            <v>6.3032528986745273E-2</v>
          </cell>
          <cell r="N660">
            <v>1.2663811585848395E-2</v>
          </cell>
          <cell r="O660">
            <v>1.2688007597208673E-2</v>
          </cell>
          <cell r="P660">
            <v>1.354450916456873E-2</v>
          </cell>
          <cell r="Q660">
            <v>2.7546660754801389E-2</v>
          </cell>
          <cell r="R660">
            <v>4.1703371155504154E-2</v>
          </cell>
          <cell r="S660">
            <v>5.586662783260854E-2</v>
          </cell>
          <cell r="T660">
            <v>6.9419196528397009E-2</v>
          </cell>
          <cell r="U660">
            <v>8.4177827200596411E-2</v>
          </cell>
          <cell r="V660">
            <v>0.10005382254684014</v>
          </cell>
          <cell r="W660">
            <v>0.1178917830703079</v>
          </cell>
        </row>
        <row r="661">
          <cell r="A661" t="str">
            <v>Comm on franchised services</v>
          </cell>
          <cell r="B661">
            <v>0</v>
          </cell>
          <cell r="C661">
            <v>0</v>
          </cell>
          <cell r="D661">
            <v>74.035323269228698</v>
          </cell>
          <cell r="E661">
            <v>137.47492686055551</v>
          </cell>
          <cell r="F661">
            <v>206.53143609216667</v>
          </cell>
          <cell r="G661">
            <v>244.61180816301501</v>
          </cell>
          <cell r="H661">
            <v>336.55712493752122</v>
          </cell>
          <cell r="I661">
            <v>377.82616634007604</v>
          </cell>
          <cell r="J661">
            <v>424.90208216974713</v>
          </cell>
          <cell r="K661">
            <v>455.02800138968149</v>
          </cell>
          <cell r="L661">
            <v>525.22504175577672</v>
          </cell>
          <cell r="M661">
            <v>594.3592402615119</v>
          </cell>
          <cell r="N661">
            <v>558.76511539938531</v>
          </cell>
          <cell r="O661">
            <v>485.15085780015232</v>
          </cell>
          <cell r="P661">
            <v>461.82759440298082</v>
          </cell>
          <cell r="Q661">
            <v>441.73210340457803</v>
          </cell>
          <cell r="R661">
            <v>434.55060181968571</v>
          </cell>
          <cell r="S661">
            <v>430.81826217640338</v>
          </cell>
          <cell r="T661">
            <v>430.29470874712263</v>
          </cell>
          <cell r="U661">
            <v>432.44954811606414</v>
          </cell>
          <cell r="V661">
            <v>438.82999702714255</v>
          </cell>
          <cell r="W661">
            <v>450.09469796267234</v>
          </cell>
        </row>
        <row r="662">
          <cell r="A662" t="str">
            <v xml:space="preserve">    % change</v>
          </cell>
          <cell r="E662">
            <v>0.85688291466803412</v>
          </cell>
          <cell r="F662">
            <v>0.5023207562907599</v>
          </cell>
          <cell r="G662">
            <v>0.18438051267824718</v>
          </cell>
          <cell r="H662">
            <v>0.37588257682651083</v>
          </cell>
          <cell r="I662">
            <v>0.12262120853990544</v>
          </cell>
          <cell r="J662">
            <v>0.12459675910137658</v>
          </cell>
          <cell r="K662">
            <v>7.0900851005712751E-2</v>
          </cell>
          <cell r="L662">
            <v>0.15426971560367586</v>
          </cell>
          <cell r="M662">
            <v>0.13162776526158426</v>
          </cell>
          <cell r="N662">
            <v>-5.9886550845016817E-2</v>
          </cell>
          <cell r="O662">
            <v>-0.13174454805865277</v>
          </cell>
          <cell r="P662">
            <v>-4.807424952916195E-2</v>
          </cell>
          <cell r="Q662">
            <v>-4.3512971597941985E-2</v>
          </cell>
          <cell r="R662">
            <v>-1.6257594885094484E-2</v>
          </cell>
          <cell r="S662">
            <v>-8.5889643867782528E-3</v>
          </cell>
          <cell r="T662">
            <v>-1.2152535657050656E-3</v>
          </cell>
          <cell r="U662">
            <v>5.0078221394256328E-3</v>
          </cell>
          <cell r="V662">
            <v>1.475420413519779E-2</v>
          </cell>
          <cell r="W662">
            <v>2.566985167796787E-2</v>
          </cell>
        </row>
        <row r="663">
          <cell r="A663" t="str">
            <v>Others</v>
          </cell>
          <cell r="B663">
            <v>95.992091388400709</v>
          </cell>
          <cell r="C663">
            <v>173.84377396670502</v>
          </cell>
          <cell r="D663">
            <v>102.62603125451164</v>
          </cell>
          <cell r="E663">
            <v>44.808233973612317</v>
          </cell>
          <cell r="F663">
            <v>143.23962758418983</v>
          </cell>
          <cell r="G663">
            <v>74.756821489541892</v>
          </cell>
          <cell r="H663">
            <v>102.91481260811491</v>
          </cell>
          <cell r="I663">
            <v>455.96458677282146</v>
          </cell>
          <cell r="J663">
            <v>127.0721565088067</v>
          </cell>
          <cell r="K663">
            <v>256.40945263580954</v>
          </cell>
          <cell r="L663">
            <v>379.25115559515228</v>
          </cell>
          <cell r="M663">
            <v>319.40669891998522</v>
          </cell>
          <cell r="N663">
            <v>341.16069945027192</v>
          </cell>
          <cell r="O663">
            <v>331.42020327001279</v>
          </cell>
          <cell r="P663">
            <v>329.18763949643301</v>
          </cell>
          <cell r="Q663">
            <v>331.98259670353087</v>
          </cell>
          <cell r="R663">
            <v>340.25113781232523</v>
          </cell>
          <cell r="S663">
            <v>354.91143523632064</v>
          </cell>
          <cell r="T663">
            <v>375.55234903702251</v>
          </cell>
          <cell r="U663">
            <v>404.15403148581896</v>
          </cell>
          <cell r="V663">
            <v>442.46090775302537</v>
          </cell>
          <cell r="W663">
            <v>493.4655856261798</v>
          </cell>
        </row>
        <row r="664">
          <cell r="A664" t="str">
            <v xml:space="preserve">    % change</v>
          </cell>
          <cell r="C664">
            <v>0.81102183994828114</v>
          </cell>
          <cell r="D664">
            <v>-0.40966519011393054</v>
          </cell>
          <cell r="E664">
            <v>-0.56338334995642292</v>
          </cell>
          <cell r="F664">
            <v>2.1967255765657718</v>
          </cell>
          <cell r="G664">
            <v>-0.4780995821452888</v>
          </cell>
          <cell r="H664">
            <v>0.37666116024625507</v>
          </cell>
          <cell r="I664">
            <v>3.430504950818599</v>
          </cell>
          <cell r="J664">
            <v>-0.72131134698818444</v>
          </cell>
          <cell r="K664">
            <v>1.0178256171959998</v>
          </cell>
          <cell r="L664">
            <v>0.47908414333624671</v>
          </cell>
          <cell r="M664">
            <v>-0.15779637264718205</v>
          </cell>
          <cell r="N664">
            <v>6.8107527499716936E-2</v>
          </cell>
          <cell r="O664">
            <v>-2.8551049977193821E-2</v>
          </cell>
          <cell r="P664">
            <v>-6.7363538841380688E-3</v>
          </cell>
          <cell r="Q664">
            <v>8.4904682671966825E-3</v>
          </cell>
          <cell r="R664">
            <v>2.4906549894175178E-2</v>
          </cell>
          <cell r="S664">
            <v>4.3086696251054768E-2</v>
          </cell>
          <cell r="T664">
            <v>5.8157928292611683E-2</v>
          </cell>
          <cell r="U664">
            <v>7.6158976297540981E-2</v>
          </cell>
          <cell r="V664">
            <v>9.4782863173172416E-2</v>
          </cell>
          <cell r="W664">
            <v>0.11527499261386587</v>
          </cell>
        </row>
        <row r="665">
          <cell r="A665" t="str">
            <v>Operating costs</v>
          </cell>
          <cell r="B665">
            <v>5455.5131810193316</v>
          </cell>
          <cell r="C665">
            <v>5569.3371731480347</v>
          </cell>
          <cell r="D665">
            <v>5511.6777704648784</v>
          </cell>
          <cell r="E665">
            <v>6846.4498249796534</v>
          </cell>
          <cell r="F665">
            <v>7042.7147491836404</v>
          </cell>
          <cell r="G665">
            <v>7240.5084815906266</v>
          </cell>
          <cell r="H665">
            <v>7464.8724570142649</v>
          </cell>
          <cell r="I665">
            <v>7827.583602063436</v>
          </cell>
          <cell r="J665">
            <v>7609.7338839118802</v>
          </cell>
          <cell r="K665">
            <v>8641.8290546290373</v>
          </cell>
          <cell r="L665">
            <v>8776.1957319455014</v>
          </cell>
          <cell r="M665">
            <v>8610.6864471784065</v>
          </cell>
          <cell r="N665">
            <v>9601.4280631128477</v>
          </cell>
          <cell r="O665">
            <v>9879.2513372281446</v>
          </cell>
          <cell r="P665">
            <v>10379.54440434169</v>
          </cell>
          <cell r="Q665">
            <v>11074.460071762833</v>
          </cell>
          <cell r="R665">
            <v>12024.448061271518</v>
          </cell>
          <cell r="S665">
            <v>13276.537421295272</v>
          </cell>
          <cell r="T665">
            <v>14838.59505739885</v>
          </cell>
          <cell r="U665">
            <v>16812.472501281849</v>
          </cell>
          <cell r="V665">
            <v>19312.629774710069</v>
          </cell>
          <cell r="W665">
            <v>22584.783208115961</v>
          </cell>
        </row>
        <row r="666">
          <cell r="A666" t="str">
            <v xml:space="preserve">    % change</v>
          </cell>
          <cell r="C666">
            <v>2.0864030266614764E-2</v>
          </cell>
          <cell r="D666">
            <v>-1.0353009862853146E-2</v>
          </cell>
          <cell r="E666">
            <v>0.2421716417580404</v>
          </cell>
          <cell r="F666">
            <v>2.8666670934752725E-2</v>
          </cell>
          <cell r="G666">
            <v>2.8084870600490142E-2</v>
          </cell>
          <cell r="H666">
            <v>3.0987323058055294E-2</v>
          </cell>
          <cell r="I666">
            <v>4.8589061251589793E-2</v>
          </cell>
          <cell r="J666">
            <v>-2.78310305231525E-2</v>
          </cell>
          <cell r="K666">
            <v>0.13562828693644091</v>
          </cell>
          <cell r="L666">
            <v>1.5548407225723704E-2</v>
          </cell>
          <cell r="M666">
            <v>-1.8858887133138769E-2</v>
          </cell>
          <cell r="N666">
            <v>0.11505953933081514</v>
          </cell>
          <cell r="O666">
            <v>2.8935620023301523E-2</v>
          </cell>
          <cell r="P666">
            <v>5.0640787447959967E-2</v>
          </cell>
          <cell r="Q666">
            <v>6.6950498051770335E-2</v>
          </cell>
          <cell r="R666">
            <v>8.5781878606517648E-2</v>
          </cell>
          <cell r="S666">
            <v>0.10412863473180933</v>
          </cell>
          <cell r="T666">
            <v>0.11765549906092776</v>
          </cell>
          <cell r="U666">
            <v>0.13302320308948512</v>
          </cell>
          <cell r="V666">
            <v>0.14870848254101809</v>
          </cell>
          <cell r="W666">
            <v>0.16943075446362998</v>
          </cell>
        </row>
        <row r="667">
          <cell r="A667" t="str">
            <v>EBITDA</v>
          </cell>
          <cell r="B667">
            <v>6056.7627416520236</v>
          </cell>
          <cell r="C667">
            <v>6734.1758934154777</v>
          </cell>
          <cell r="D667">
            <v>7173.1448151557743</v>
          </cell>
          <cell r="E667">
            <v>8326.9216689407731</v>
          </cell>
          <cell r="F667">
            <v>8158.0536247198115</v>
          </cell>
          <cell r="G667">
            <v>7701.8514999574236</v>
          </cell>
          <cell r="H667">
            <v>7415.0331877403632</v>
          </cell>
          <cell r="I667">
            <v>7134.4759505845204</v>
          </cell>
          <cell r="J667">
            <v>6899.1704202345472</v>
          </cell>
          <cell r="K667">
            <v>5183.4801838653548</v>
          </cell>
          <cell r="L667">
            <v>5306.7261706011859</v>
          </cell>
          <cell r="M667">
            <v>5430.4463899280518</v>
          </cell>
          <cell r="N667">
            <v>4619.3604741777826</v>
          </cell>
          <cell r="O667">
            <v>3995.0467320479524</v>
          </cell>
          <cell r="P667">
            <v>3631.323762016305</v>
          </cell>
          <cell r="Q667">
            <v>3292.4211213575413</v>
          </cell>
          <cell r="R667">
            <v>2955.027058085745</v>
          </cell>
          <cell r="S667">
            <v>2637.2469415429382</v>
          </cell>
          <cell r="T667">
            <v>2307.9739511850557</v>
          </cell>
          <cell r="U667">
            <v>1984.0451022828895</v>
          </cell>
          <cell r="V667">
            <v>1649.3055594195139</v>
          </cell>
          <cell r="W667">
            <v>1225.5711290060326</v>
          </cell>
        </row>
        <row r="668">
          <cell r="A668" t="str">
            <v xml:space="preserve">    % change</v>
          </cell>
          <cell r="C668">
            <v>0.11184409570890419</v>
          </cell>
          <cell r="D668">
            <v>6.5185247413794167E-2</v>
          </cell>
          <cell r="E668">
            <v>0.16084672532293531</v>
          </cell>
          <cell r="F668">
            <v>-2.0279768554907318E-2</v>
          </cell>
          <cell r="G668">
            <v>-5.5920461638060859E-2</v>
          </cell>
          <cell r="H668">
            <v>-3.724017688716097E-2</v>
          </cell>
          <cell r="I668">
            <v>-3.7836275314276691E-2</v>
          </cell>
          <cell r="J668">
            <v>-3.2981473619053236E-2</v>
          </cell>
          <cell r="K668">
            <v>-0.2486806575088002</v>
          </cell>
          <cell r="L668">
            <v>2.3776687160772747E-2</v>
          </cell>
          <cell r="M668">
            <v>2.3313850262759894E-2</v>
          </cell>
          <cell r="N668">
            <v>-0.14935897668644793</v>
          </cell>
          <cell r="O668">
            <v>-0.1351515530385089</v>
          </cell>
          <cell r="P668">
            <v>-9.104348319980593E-2</v>
          </cell>
          <cell r="Q668">
            <v>-9.3327574975189398E-2</v>
          </cell>
          <cell r="R668">
            <v>-0.10247597462036717</v>
          </cell>
          <cell r="S668">
            <v>-0.10753881785050845</v>
          </cell>
          <cell r="T668">
            <v>-0.12485481930836528</v>
          </cell>
          <cell r="U668">
            <v>-0.14035203852098987</v>
          </cell>
          <cell r="V668">
            <v>-0.16871569223815341</v>
          </cell>
          <cell r="W668">
            <v>-0.25691687510143235</v>
          </cell>
        </row>
        <row r="669">
          <cell r="A669" t="str">
            <v>Other income - total</v>
          </cell>
          <cell r="B669">
            <v>70.430579964850622</v>
          </cell>
          <cell r="C669">
            <v>139.83602076854044</v>
          </cell>
          <cell r="D669">
            <v>178.36474860569228</v>
          </cell>
          <cell r="E669">
            <v>85.316745983003202</v>
          </cell>
          <cell r="F669">
            <v>351.94784796244994</v>
          </cell>
          <cell r="G669">
            <v>305.40616493518957</v>
          </cell>
          <cell r="H669">
            <v>241.07412468871379</v>
          </cell>
          <cell r="I669">
            <v>401.11021534410315</v>
          </cell>
          <cell r="J669">
            <v>653.97383750033237</v>
          </cell>
          <cell r="K669">
            <v>466.07288838401365</v>
          </cell>
          <cell r="L669">
            <v>774.24662183258954</v>
          </cell>
          <cell r="M669">
            <v>567.58070114543568</v>
          </cell>
          <cell r="N669">
            <v>483.09435727707796</v>
          </cell>
          <cell r="O669">
            <v>522.76913281727343</v>
          </cell>
          <cell r="P669">
            <v>538.71462277984574</v>
          </cell>
          <cell r="Q669">
            <v>565.63620955865122</v>
          </cell>
          <cell r="R669">
            <v>593.2459593061069</v>
          </cell>
          <cell r="S669">
            <v>631.6897741386905</v>
          </cell>
          <cell r="T669">
            <v>668.03785057984101</v>
          </cell>
          <cell r="U669">
            <v>698.23982029031959</v>
          </cell>
          <cell r="V669">
            <v>728.9677105870918</v>
          </cell>
          <cell r="W669">
            <v>758.53323926408882</v>
          </cell>
        </row>
        <row r="670">
          <cell r="A670" t="str">
            <v xml:space="preserve">    % change</v>
          </cell>
          <cell r="C670">
            <v>0.98544468664502816</v>
          </cell>
          <cell r="D670">
            <v>0.27552791923996045</v>
          </cell>
          <cell r="E670">
            <v>-0.52167260263062754</v>
          </cell>
          <cell r="F670">
            <v>3.1251907103039889</v>
          </cell>
          <cell r="G670">
            <v>-0.13224028303257596</v>
          </cell>
          <cell r="H670">
            <v>-0.21064420968754094</v>
          </cell>
          <cell r="I670">
            <v>0.66384598870590295</v>
          </cell>
          <cell r="J670">
            <v>0.63040933011218225</v>
          </cell>
          <cell r="K670">
            <v>-0.28732181372045063</v>
          </cell>
          <cell r="L670">
            <v>0.66121360226956782</v>
          </cell>
          <cell r="M670">
            <v>-0.26692518231205142</v>
          </cell>
          <cell r="N670">
            <v>-0.14885344709193893</v>
          </cell>
          <cell r="O670">
            <v>8.2126348491874612E-2</v>
          </cell>
          <cell r="P670">
            <v>3.0501972977325487E-2</v>
          </cell>
          <cell r="Q670">
            <v>4.9973744243076546E-2</v>
          </cell>
          <cell r="R670">
            <v>4.8811849879622615E-2</v>
          </cell>
          <cell r="S670">
            <v>6.4802489135449948E-2</v>
          </cell>
          <cell r="T670">
            <v>5.7541023979232664E-2</v>
          </cell>
          <cell r="U670">
            <v>4.5209967794884731E-2</v>
          </cell>
          <cell r="V670">
            <v>4.4007645229966919E-2</v>
          </cell>
          <cell r="W670">
            <v>4.0558077192727415E-2</v>
          </cell>
        </row>
        <row r="671">
          <cell r="A671" t="str">
            <v>Depreciation</v>
          </cell>
          <cell r="B671">
            <v>2181.8892794376097</v>
          </cell>
          <cell r="C671">
            <v>2459.1030860513233</v>
          </cell>
          <cell r="D671">
            <v>2624.6463812742977</v>
          </cell>
          <cell r="E671">
            <v>2419.2440694272582</v>
          </cell>
          <cell r="F671">
            <v>2213.0519882629033</v>
          </cell>
          <cell r="G671">
            <v>2016.9737982779191</v>
          </cell>
          <cell r="H671">
            <v>1901.2636761043691</v>
          </cell>
          <cell r="I671">
            <v>1882.4606355402632</v>
          </cell>
          <cell r="J671">
            <v>1894.3194504478226</v>
          </cell>
          <cell r="K671">
            <v>1892.2532589919954</v>
          </cell>
          <cell r="L671">
            <v>1872.7768647495061</v>
          </cell>
          <cell r="M671">
            <v>1865.9638928527049</v>
          </cell>
          <cell r="N671">
            <v>1940.0968036037257</v>
          </cell>
          <cell r="O671">
            <v>2015.8324355224443</v>
          </cell>
          <cell r="P671">
            <v>2096.9474740931596</v>
          </cell>
          <cell r="Q671">
            <v>2206.4066557319084</v>
          </cell>
          <cell r="R671">
            <v>2332.5064459694372</v>
          </cell>
          <cell r="S671">
            <v>2483.9486829412431</v>
          </cell>
          <cell r="T671">
            <v>2659.7587089697527</v>
          </cell>
          <cell r="U671">
            <v>2877.7789754791293</v>
          </cell>
          <cell r="V671">
            <v>3151.4537865094471</v>
          </cell>
          <cell r="W671">
            <v>3493.5449496016736</v>
          </cell>
        </row>
        <row r="672">
          <cell r="A672" t="str">
            <v xml:space="preserve">    % change</v>
          </cell>
          <cell r="C672">
            <v>0.12705218785673966</v>
          </cell>
          <cell r="D672">
            <v>6.7318566741662478E-2</v>
          </cell>
          <cell r="E672">
            <v>-7.8259042175164995E-2</v>
          </cell>
          <cell r="F672">
            <v>-8.5229962437469053E-2</v>
          </cell>
          <cell r="G672">
            <v>-8.8600806047440583E-2</v>
          </cell>
          <cell r="H672">
            <v>-5.7368183102994519E-2</v>
          </cell>
          <cell r="I672">
            <v>-9.8897595322668952E-3</v>
          </cell>
          <cell r="J672">
            <v>6.2996350009496549E-3</v>
          </cell>
          <cell r="K672">
            <v>-1.0907302120235496E-3</v>
          </cell>
          <cell r="L672">
            <v>-1.0292699536881389E-2</v>
          </cell>
          <cell r="M672">
            <v>-3.6378983663450937E-3</v>
          </cell>
          <cell r="N672">
            <v>3.9729016748381696E-2</v>
          </cell>
          <cell r="O672">
            <v>3.9037037625153426E-2</v>
          </cell>
          <cell r="P672">
            <v>4.0238978766949263E-2</v>
          </cell>
          <cell r="Q672">
            <v>5.2199295877015217E-2</v>
          </cell>
          <cell r="R672">
            <v>5.7151654211131442E-2</v>
          </cell>
          <cell r="S672">
            <v>6.4926824632573821E-2</v>
          </cell>
          <cell r="T672">
            <v>7.0778445318094407E-2</v>
          </cell>
          <cell r="U672">
            <v>8.196994177484096E-2</v>
          </cell>
          <cell r="V672">
            <v>9.509931560492868E-2</v>
          </cell>
          <cell r="W672">
            <v>0.10855027116584415</v>
          </cell>
        </row>
        <row r="673">
          <cell r="A673" t="str">
            <v>EBIT</v>
          </cell>
          <cell r="B673">
            <v>3944.9525483304069</v>
          </cell>
          <cell r="C673">
            <v>4414.5924033529955</v>
          </cell>
          <cell r="D673">
            <v>4726.5862078396976</v>
          </cell>
          <cell r="E673">
            <v>5992.7523121745826</v>
          </cell>
          <cell r="F673">
            <v>6296.7431541552733</v>
          </cell>
          <cell r="G673">
            <v>5990.1105275120572</v>
          </cell>
          <cell r="H673">
            <v>5754.8436363247074</v>
          </cell>
          <cell r="I673">
            <v>5653.1255303883609</v>
          </cell>
          <cell r="J673">
            <v>5658.8248072870574</v>
          </cell>
          <cell r="K673">
            <v>3757.2998132573725</v>
          </cell>
          <cell r="L673">
            <v>4208.195927684269</v>
          </cell>
          <cell r="M673">
            <v>4132.0631982207815</v>
          </cell>
          <cell r="N673">
            <v>3162.3580278511354</v>
          </cell>
          <cell r="O673">
            <v>2501.9834293427816</v>
          </cell>
          <cell r="P673">
            <v>2073.0909107029911</v>
          </cell>
          <cell r="Q673">
            <v>1651.6506751842842</v>
          </cell>
          <cell r="R673">
            <v>1215.7665714224142</v>
          </cell>
          <cell r="S673">
            <v>784.98803274038573</v>
          </cell>
          <cell r="T673">
            <v>316.25309279514386</v>
          </cell>
          <cell r="U673">
            <v>-195.49405290591986</v>
          </cell>
          <cell r="V673">
            <v>-773.40124970240174</v>
          </cell>
          <cell r="W673">
            <v>-1509.9105924363894</v>
          </cell>
        </row>
        <row r="674">
          <cell r="A674" t="str">
            <v xml:space="preserve">    % change</v>
          </cell>
          <cell r="C674">
            <v>0.11904829000322215</v>
          </cell>
          <cell r="D674">
            <v>7.0673298003624208E-2</v>
          </cell>
          <cell r="E674">
            <v>0.26788173295872042</v>
          </cell>
          <cell r="F674">
            <v>5.0726415200427644E-2</v>
          </cell>
          <cell r="G674">
            <v>-4.8697019893667814E-2</v>
          </cell>
          <cell r="H674">
            <v>-3.9275884828299801E-2</v>
          </cell>
          <cell r="I674">
            <v>-1.7675216281168749E-2</v>
          </cell>
          <cell r="J674">
            <v>1.008163867591394E-3</v>
          </cell>
          <cell r="K674">
            <v>-0.33602824946639587</v>
          </cell>
          <cell r="L674">
            <v>0.12000535939025703</v>
          </cell>
          <cell r="M674">
            <v>-1.8091536319076007E-2</v>
          </cell>
          <cell r="N674">
            <v>-0.23467820404760265</v>
          </cell>
          <cell r="O674">
            <v>-0.20882347687781799</v>
          </cell>
          <cell r="P674">
            <v>-0.17142100687391504</v>
          </cell>
          <cell r="Q674">
            <v>-0.20329076421245573</v>
          </cell>
          <cell r="R674">
            <v>-0.26390816793825722</v>
          </cell>
          <cell r="S674">
            <v>-0.35432668475004148</v>
          </cell>
          <cell r="T674">
            <v>-0.59712367627936014</v>
          </cell>
          <cell r="U674">
            <v>-1.6181569678199261</v>
          </cell>
          <cell r="V674">
            <v>2.9561369678830878</v>
          </cell>
          <cell r="W674">
            <v>0.95229913711335512</v>
          </cell>
        </row>
        <row r="675">
          <cell r="A675" t="str">
            <v>Interest</v>
          </cell>
          <cell r="B675">
            <v>834.31458699472773</v>
          </cell>
          <cell r="C675">
            <v>1023.9189446284322</v>
          </cell>
          <cell r="D675">
            <v>1133.9826773131106</v>
          </cell>
          <cell r="E675">
            <v>972.30836255381462</v>
          </cell>
          <cell r="F675">
            <v>869.83681081500708</v>
          </cell>
          <cell r="G675">
            <v>705.94516287483759</v>
          </cell>
          <cell r="H675">
            <v>544.92525070858437</v>
          </cell>
          <cell r="I675">
            <v>278.45131742039672</v>
          </cell>
          <cell r="J675">
            <v>210.2329565386176</v>
          </cell>
          <cell r="K675">
            <v>22.452601194275093</v>
          </cell>
          <cell r="L675">
            <v>20.214165959933688</v>
          </cell>
          <cell r="M675">
            <v>12.97217615625576</v>
          </cell>
          <cell r="N675">
            <v>46.287714414929596</v>
          </cell>
          <cell r="O675">
            <v>44.642869797222531</v>
          </cell>
          <cell r="P675">
            <v>43.092891006022526</v>
          </cell>
          <cell r="Q675">
            <v>42.171386910008621</v>
          </cell>
          <cell r="R675">
            <v>41.838167533770552</v>
          </cell>
          <cell r="S675">
            <v>42.071928446264799</v>
          </cell>
          <cell r="T675">
            <v>42.85002658609973</v>
          </cell>
          <cell r="U675">
            <v>44.24480830438609</v>
          </cell>
          <cell r="V675">
            <v>46.35397190770675</v>
          </cell>
          <cell r="W675">
            <v>49.351166007902158</v>
          </cell>
        </row>
        <row r="676">
          <cell r="A676" t="str">
            <v xml:space="preserve">    % change</v>
          </cell>
          <cell r="C676">
            <v>0.22725763229991647</v>
          </cell>
          <cell r="D676">
            <v>0.10749262259682002</v>
          </cell>
          <cell r="E676">
            <v>-0.14257212036287137</v>
          </cell>
          <cell r="F676">
            <v>-0.10538997265194872</v>
          </cell>
          <cell r="G676">
            <v>-0.1884165465319968</v>
          </cell>
          <cell r="H676">
            <v>-0.22809124650777113</v>
          </cell>
          <cell r="I676">
            <v>-0.48901006687005744</v>
          </cell>
          <cell r="J676">
            <v>-0.24499205647062994</v>
          </cell>
          <cell r="K676">
            <v>-0.89320132502559946</v>
          </cell>
          <cell r="L676">
            <v>-9.969603142963035E-2</v>
          </cell>
          <cell r="M676">
            <v>-0.35826310212512402</v>
          </cell>
          <cell r="N676">
            <v>2.5682304847986206</v>
          </cell>
          <cell r="O676">
            <v>-3.5535230859801037E-2</v>
          </cell>
          <cell r="P676">
            <v>-3.4719515081363284E-2</v>
          </cell>
          <cell r="Q676">
            <v>-2.1384132614475027E-2</v>
          </cell>
          <cell r="R676">
            <v>-7.9015512804722077E-3</v>
          </cell>
          <cell r="S676">
            <v>5.5872646024843764E-3</v>
          </cell>
          <cell r="T676">
            <v>1.8494472884187818E-2</v>
          </cell>
          <cell r="U676">
            <v>3.2550311619615524E-2</v>
          </cell>
          <cell r="V676">
            <v>4.7670307187466676E-2</v>
          </cell>
          <cell r="W676">
            <v>6.465884101934094E-2</v>
          </cell>
        </row>
        <row r="677">
          <cell r="A677" t="str">
            <v>Profit before tax</v>
          </cell>
          <cell r="B677">
            <v>3110.6379613356794</v>
          </cell>
          <cell r="C677">
            <v>3390.6734587245633</v>
          </cell>
          <cell r="D677">
            <v>3592.6035305265873</v>
          </cell>
          <cell r="E677">
            <v>5020.4439496207679</v>
          </cell>
          <cell r="F677">
            <v>5426.9063433402662</v>
          </cell>
          <cell r="G677">
            <v>5284.1653646372197</v>
          </cell>
          <cell r="H677">
            <v>5209.9183856161235</v>
          </cell>
          <cell r="I677">
            <v>5374.5359905468731</v>
          </cell>
          <cell r="J677">
            <v>5448.5918507484394</v>
          </cell>
          <cell r="K677">
            <v>3734.8472120630972</v>
          </cell>
          <cell r="L677">
            <v>4187.9817617243361</v>
          </cell>
          <cell r="M677">
            <v>4119.0910220645264</v>
          </cell>
          <cell r="N677">
            <v>3116.0703134362057</v>
          </cell>
          <cell r="O677">
            <v>2457.3405595455588</v>
          </cell>
          <cell r="P677">
            <v>2029.9980196969684</v>
          </cell>
          <cell r="Q677">
            <v>1609.4792882742754</v>
          </cell>
          <cell r="R677">
            <v>1173.9284038886435</v>
          </cell>
          <cell r="S677">
            <v>742.91610429412094</v>
          </cell>
          <cell r="T677">
            <v>273.40306620904414</v>
          </cell>
          <cell r="U677">
            <v>-239.73886121030594</v>
          </cell>
          <cell r="V677">
            <v>-819.75522161010849</v>
          </cell>
          <cell r="W677">
            <v>-1559.2617584442914</v>
          </cell>
        </row>
        <row r="678">
          <cell r="A678" t="str">
            <v xml:space="preserve">    % change</v>
          </cell>
          <cell r="C678">
            <v>9.0025101239566752E-2</v>
          </cell>
          <cell r="D678">
            <v>5.9554561729451283E-2</v>
          </cell>
          <cell r="E678">
            <v>0.39743890662070758</v>
          </cell>
          <cell r="F678">
            <v>8.0961444405768468E-2</v>
          </cell>
          <cell r="G678">
            <v>-2.6302458467560186E-2</v>
          </cell>
          <cell r="H678">
            <v>-1.4050843207514485E-2</v>
          </cell>
          <cell r="I678">
            <v>3.1596964241366265E-2</v>
          </cell>
          <cell r="J678">
            <v>1.3779023962593451E-2</v>
          </cell>
          <cell r="K678">
            <v>-0.31452982451785882</v>
          </cell>
          <cell r="L678">
            <v>0.12132612766532191</v>
          </cell>
          <cell r="M678">
            <v>-1.6449627428999358E-2</v>
          </cell>
          <cell r="N678">
            <v>-0.24350535184959266</v>
          </cell>
          <cell r="O678">
            <v>-0.21139758979451306</v>
          </cell>
          <cell r="P678">
            <v>-0.17390448311634088</v>
          </cell>
          <cell r="Q678">
            <v>-0.20715228652561279</v>
          </cell>
          <cell r="R678">
            <v>-0.27061602318141076</v>
          </cell>
          <cell r="S678">
            <v>-0.36715382144838837</v>
          </cell>
          <cell r="T678">
            <v>-0.63198662052316523</v>
          </cell>
          <cell r="U678">
            <v>-1.8768696874343078</v>
          </cell>
          <cell r="V678">
            <v>2.4193672960304724</v>
          </cell>
          <cell r="W678">
            <v>0.90210652807028602</v>
          </cell>
        </row>
        <row r="679">
          <cell r="A679" t="str">
            <v>Tax</v>
          </cell>
          <cell r="B679">
            <v>790.86115992970133</v>
          </cell>
          <cell r="C679">
            <v>1621.676995958069</v>
          </cell>
          <cell r="D679">
            <v>1890.3519689954578</v>
          </cell>
          <cell r="E679">
            <v>2639.6759173819255</v>
          </cell>
          <cell r="F679">
            <v>2410.969135829534</v>
          </cell>
          <cell r="G679">
            <v>2246.9081179251912</v>
          </cell>
          <cell r="H679">
            <v>2027.8177075604242</v>
          </cell>
          <cell r="I679">
            <v>1686.5289071299626</v>
          </cell>
          <cell r="J679">
            <v>1734.4507220739486</v>
          </cell>
          <cell r="K679">
            <v>434.85907731307509</v>
          </cell>
          <cell r="L679">
            <v>396.83356033592571</v>
          </cell>
          <cell r="M679">
            <v>1128.4673388726767</v>
          </cell>
          <cell r="N679">
            <v>962.35747239565501</v>
          </cell>
          <cell r="O679">
            <v>767.00000843425221</v>
          </cell>
          <cell r="P679">
            <v>639.70613940754174</v>
          </cell>
          <cell r="Q679">
            <v>515.08505042712568</v>
          </cell>
          <cell r="R679">
            <v>385.99354084704117</v>
          </cell>
          <cell r="S679">
            <v>258.88114841414159</v>
          </cell>
          <cell r="T679">
            <v>238.48951265700319</v>
          </cell>
          <cell r="U679">
            <v>249.27161584364404</v>
          </cell>
          <cell r="V679">
            <v>260.24147267959177</v>
          </cell>
          <cell r="W679">
            <v>270.79636641727967</v>
          </cell>
        </row>
        <row r="680">
          <cell r="A680" t="str">
            <v xml:space="preserve">    % change</v>
          </cell>
          <cell r="C680">
            <v>1.050520468222536</v>
          </cell>
          <cell r="D680">
            <v>0.16567724257484362</v>
          </cell>
          <cell r="E680">
            <v>0.39639387832344375</v>
          </cell>
          <cell r="F680">
            <v>-8.6641992695537628E-2</v>
          </cell>
          <cell r="G680">
            <v>-6.8047747051683038E-2</v>
          </cell>
          <cell r="H680">
            <v>-9.7507507590954057E-2</v>
          </cell>
          <cell r="I680">
            <v>-0.1683034915604178</v>
          </cell>
          <cell r="J680">
            <v>2.8414464016235819E-2</v>
          </cell>
          <cell r="K680">
            <v>-0.74928138817740664</v>
          </cell>
          <cell r="L680">
            <v>-8.7443309708752026E-2</v>
          </cell>
          <cell r="M680">
            <v>1.8436791936584491</v>
          </cell>
          <cell r="N680">
            <v>-0.14719953405382835</v>
          </cell>
          <cell r="O680">
            <v>-0.20299885392388295</v>
          </cell>
          <cell r="P680">
            <v>-0.16596332154750193</v>
          </cell>
          <cell r="Q680">
            <v>-0.19480989989533759</v>
          </cell>
          <cell r="R680">
            <v>-0.25062173610559557</v>
          </cell>
          <cell r="S680">
            <v>-0.32931222671228788</v>
          </cell>
          <cell r="T680">
            <v>-7.8768330108444862E-2</v>
          </cell>
          <cell r="U680">
            <v>4.5209967794884731E-2</v>
          </cell>
          <cell r="V680">
            <v>4.4007645229967141E-2</v>
          </cell>
          <cell r="W680">
            <v>4.0558077192727193E-2</v>
          </cell>
        </row>
        <row r="681">
          <cell r="A681" t="str">
            <v>Network/rural development levy</v>
          </cell>
          <cell r="B681">
            <v>1380.0175746924431</v>
          </cell>
          <cell r="C681">
            <v>355.97787716152737</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row>
        <row r="682">
          <cell r="A682" t="str">
            <v>Profit after tax</v>
          </cell>
          <cell r="B682">
            <v>939.75922671353487</v>
          </cell>
          <cell r="C682">
            <v>1413.018585604967</v>
          </cell>
          <cell r="D682">
            <v>1702.2515615311293</v>
          </cell>
          <cell r="E682">
            <v>2380.7680322388424</v>
          </cell>
          <cell r="F682">
            <v>3015.9372075107322</v>
          </cell>
          <cell r="G682">
            <v>3037.2572467120281</v>
          </cell>
          <cell r="H682">
            <v>3182.1006780556986</v>
          </cell>
          <cell r="I682">
            <v>3688.007083416911</v>
          </cell>
          <cell r="J682">
            <v>3714.1411286744906</v>
          </cell>
          <cell r="K682">
            <v>3299.9881347500223</v>
          </cell>
          <cell r="L682">
            <v>3791.1482013884101</v>
          </cell>
          <cell r="M682">
            <v>2990.6236831918495</v>
          </cell>
          <cell r="N682">
            <v>2153.7128410405508</v>
          </cell>
          <cell r="O682">
            <v>1690.3405511113067</v>
          </cell>
          <cell r="P682">
            <v>1390.2918802894267</v>
          </cell>
          <cell r="Q682">
            <v>1094.3942378471497</v>
          </cell>
          <cell r="R682">
            <v>787.9348630416024</v>
          </cell>
          <cell r="S682">
            <v>484.03495587997929</v>
          </cell>
          <cell r="T682">
            <v>34.913553552040938</v>
          </cell>
          <cell r="U682">
            <v>-489.01047705395001</v>
          </cell>
          <cell r="V682">
            <v>-1079.9966942897004</v>
          </cell>
          <cell r="W682">
            <v>-1830.0581248615713</v>
          </cell>
        </row>
        <row r="683">
          <cell r="A683" t="str">
            <v xml:space="preserve">    % change</v>
          </cell>
          <cell r="C683">
            <v>0.50359639516015631</v>
          </cell>
          <cell r="D683">
            <v>0.20469155811020734</v>
          </cell>
          <cell r="E683">
            <v>0.39859941153316125</v>
          </cell>
          <cell r="F683">
            <v>0.26679171035179983</v>
          </cell>
          <cell r="G683">
            <v>7.0691256927370993E-3</v>
          </cell>
          <cell r="H683">
            <v>4.7688891515682563E-2</v>
          </cell>
          <cell r="I683">
            <v>0.15898504055827911</v>
          </cell>
          <cell r="J683">
            <v>7.0862242578360046E-3</v>
          </cell>
          <cell r="K683">
            <v>-0.11150706975754365</v>
          </cell>
          <cell r="L683">
            <v>0.14883691897746587</v>
          </cell>
          <cell r="M683">
            <v>-0.21115621855758349</v>
          </cell>
          <cell r="N683">
            <v>-0.27984491892275654</v>
          </cell>
          <cell r="O683">
            <v>-0.21515045139693234</v>
          </cell>
          <cell r="P683">
            <v>-0.17750782268378662</v>
          </cell>
          <cell r="Q683">
            <v>-0.21283131019989698</v>
          </cell>
          <cell r="R683">
            <v>-0.28002648790293561</v>
          </cell>
          <cell r="S683">
            <v>-0.38569166236470664</v>
          </cell>
          <cell r="T683">
            <v>-0.9278697682307514</v>
          </cell>
          <cell r="U683">
            <v>-15.006322109980809</v>
          </cell>
          <cell r="V683">
            <v>1.2085348780176544</v>
          </cell>
          <cell r="W683">
            <v>0.69450345036951844</v>
          </cell>
        </row>
        <row r="685">
          <cell r="A685" t="str">
            <v>CAPEX calculations</v>
          </cell>
        </row>
        <row r="686">
          <cell r="A686" t="str">
            <v>Cost per line (Rs)</v>
          </cell>
          <cell r="C686" t="str">
            <v>FY92</v>
          </cell>
          <cell r="D686" t="str">
            <v>FY93</v>
          </cell>
          <cell r="E686" t="str">
            <v>FY94</v>
          </cell>
          <cell r="F686" t="str">
            <v>FY95</v>
          </cell>
          <cell r="G686" t="str">
            <v>FY96</v>
          </cell>
          <cell r="H686" t="str">
            <v>FY97</v>
          </cell>
          <cell r="I686" t="str">
            <v>FY98</v>
          </cell>
          <cell r="J686" t="str">
            <v>FY99</v>
          </cell>
          <cell r="K686" t="str">
            <v>FY00</v>
          </cell>
          <cell r="L686" t="str">
            <v>FY01</v>
          </cell>
          <cell r="M686" t="str">
            <v>FY02</v>
          </cell>
          <cell r="N686" t="str">
            <v>FY03F</v>
          </cell>
          <cell r="O686" t="str">
            <v>FY04F</v>
          </cell>
          <cell r="P686" t="str">
            <v>FY05F</v>
          </cell>
          <cell r="Q686" t="str">
            <v>FY06F</v>
          </cell>
          <cell r="R686" t="str">
            <v>FY07F</v>
          </cell>
          <cell r="S686" t="str">
            <v>FY08F</v>
          </cell>
          <cell r="T686" t="str">
            <v>FY09F</v>
          </cell>
          <cell r="U686" t="str">
            <v>FY10F</v>
          </cell>
          <cell r="V686" t="str">
            <v>FY11F</v>
          </cell>
          <cell r="W686" t="str">
            <v>FY12F</v>
          </cell>
        </row>
        <row r="687">
          <cell r="A687" t="str">
            <v>Basic cap cost/new line capacity (eoy)</v>
          </cell>
          <cell r="C687">
            <v>30031.811629024527</v>
          </cell>
          <cell r="D687">
            <v>43580.681114551015</v>
          </cell>
          <cell r="E687">
            <v>22274.20497803808</v>
          </cell>
          <cell r="F687">
            <v>21091.414376321336</v>
          </cell>
          <cell r="G687">
            <v>18862.531160115068</v>
          </cell>
          <cell r="H687">
            <v>21088.50210819695</v>
          </cell>
          <cell r="I687">
            <v>20000</v>
          </cell>
          <cell r="J687">
            <v>17000</v>
          </cell>
          <cell r="K687">
            <v>15300</v>
          </cell>
          <cell r="L687">
            <v>13770</v>
          </cell>
          <cell r="M687">
            <v>12393</v>
          </cell>
          <cell r="N687">
            <v>11153.7</v>
          </cell>
          <cell r="O687">
            <v>10038.330000000002</v>
          </cell>
          <cell r="P687">
            <v>9134.8803000000025</v>
          </cell>
          <cell r="Q687">
            <v>8404.0898760000018</v>
          </cell>
          <cell r="R687">
            <v>7815.8035846800012</v>
          </cell>
          <cell r="S687">
            <v>7346.8553695992005</v>
          </cell>
          <cell r="T687">
            <v>6979.5126011192397</v>
          </cell>
          <cell r="U687">
            <v>6630.5369710632776</v>
          </cell>
          <cell r="V687">
            <v>6299.0101225101134</v>
          </cell>
          <cell r="W687">
            <v>5984.0596163846076</v>
          </cell>
        </row>
        <row r="688">
          <cell r="A688" t="str">
            <v>% change</v>
          </cell>
          <cell r="D688">
            <v>0.45115058834586108</v>
          </cell>
          <cell r="E688">
            <v>-0.48889727263576388</v>
          </cell>
          <cell r="F688">
            <v>-5.3101361098317645E-2</v>
          </cell>
          <cell r="G688">
            <v>-0.10567727590182685</v>
          </cell>
          <cell r="H688">
            <v>0.11801019328671591</v>
          </cell>
          <cell r="I688">
            <v>-5.1615904373495392E-2</v>
          </cell>
          <cell r="J688">
            <v>-0.15000000000000002</v>
          </cell>
          <cell r="K688">
            <v>-0.1</v>
          </cell>
          <cell r="L688">
            <v>-0.1</v>
          </cell>
          <cell r="M688">
            <v>-0.1</v>
          </cell>
          <cell r="N688">
            <v>-0.1</v>
          </cell>
          <cell r="O688">
            <v>-0.1</v>
          </cell>
          <cell r="P688">
            <v>-9.0000000000000011E-2</v>
          </cell>
          <cell r="Q688">
            <v>-8.0000000000000016E-2</v>
          </cell>
          <cell r="R688">
            <v>-7.0000000000000021E-2</v>
          </cell>
          <cell r="S688">
            <v>-6.0000000000000019E-2</v>
          </cell>
          <cell r="T688">
            <v>-5.0000000000000017E-2</v>
          </cell>
          <cell r="U688">
            <v>-5.0000000000000017E-2</v>
          </cell>
          <cell r="V688">
            <v>-5.0000000000000017E-2</v>
          </cell>
          <cell r="W688">
            <v>-5.0000000000000017E-2</v>
          </cell>
        </row>
        <row r="689">
          <cell r="A689" t="str">
            <v>Maintenance/new line post FY02</v>
          </cell>
          <cell r="C689">
            <v>0</v>
          </cell>
          <cell r="D689">
            <v>0</v>
          </cell>
          <cell r="E689">
            <v>0</v>
          </cell>
          <cell r="F689">
            <v>0</v>
          </cell>
          <cell r="G689">
            <v>0</v>
          </cell>
          <cell r="H689">
            <v>0</v>
          </cell>
          <cell r="I689">
            <v>0</v>
          </cell>
          <cell r="J689">
            <v>0</v>
          </cell>
          <cell r="K689">
            <v>0</v>
          </cell>
          <cell r="L689">
            <v>0</v>
          </cell>
          <cell r="M689">
            <v>0</v>
          </cell>
          <cell r="N689">
            <v>-46988.3811379978</v>
          </cell>
          <cell r="O689">
            <v>34447.42537177859</v>
          </cell>
          <cell r="P689">
            <v>51974.488611558721</v>
          </cell>
          <cell r="Q689">
            <v>108909.58452688082</v>
          </cell>
          <cell r="R689">
            <v>-473052.95350281667</v>
          </cell>
          <cell r="S689">
            <v>-73469.442190818081</v>
          </cell>
          <cell r="T689">
            <v>-36869.499118175227</v>
          </cell>
          <cell r="U689">
            <v>-23532.034744974681</v>
          </cell>
          <cell r="V689">
            <v>-16042.370809916356</v>
          </cell>
          <cell r="W689">
            <v>-11774.888619833047</v>
          </cell>
        </row>
        <row r="690">
          <cell r="A690" t="str">
            <v>Others (VANS equipment, others)/new line</v>
          </cell>
          <cell r="C690">
            <v>0</v>
          </cell>
          <cell r="D690">
            <v>0</v>
          </cell>
          <cell r="E690">
            <v>0</v>
          </cell>
          <cell r="F690">
            <v>0</v>
          </cell>
          <cell r="G690">
            <v>0</v>
          </cell>
          <cell r="H690">
            <v>0</v>
          </cell>
          <cell r="I690">
            <v>9730.3052794406449</v>
          </cell>
          <cell r="J690">
            <v>4817.0949064038396</v>
          </cell>
          <cell r="K690">
            <v>4817.3849789118904</v>
          </cell>
          <cell r="L690">
            <v>4156.1032376044259</v>
          </cell>
          <cell r="M690">
            <v>3777.0769201714847</v>
          </cell>
          <cell r="N690">
            <v>-12296.903220943479</v>
          </cell>
          <cell r="O690">
            <v>10153.09640012562</v>
          </cell>
          <cell r="P690">
            <v>16001.893908442562</v>
          </cell>
          <cell r="Q690">
            <v>36254.975249825977</v>
          </cell>
          <cell r="R690">
            <v>-175776.57796029974</v>
          </cell>
          <cell r="S690">
            <v>-30569.483047783462</v>
          </cell>
          <cell r="T690">
            <v>-17211.664169841355</v>
          </cell>
          <cell r="U690">
            <v>-12493.540074804028</v>
          </cell>
          <cell r="V690">
            <v>-10114.4983025737</v>
          </cell>
          <cell r="W690">
            <v>-8698.9295237429633</v>
          </cell>
        </row>
        <row r="691">
          <cell r="A691" t="str">
            <v>Total capex/new line capacity (eoy) (Rs)</v>
          </cell>
          <cell r="C691">
            <v>30031.811629024527</v>
          </cell>
          <cell r="D691">
            <v>43580.681114551015</v>
          </cell>
          <cell r="E691">
            <v>22274.20497803808</v>
          </cell>
          <cell r="F691">
            <v>21091.414376321336</v>
          </cell>
          <cell r="G691">
            <v>18862.531160115068</v>
          </cell>
          <cell r="H691">
            <v>21088.50210819695</v>
          </cell>
          <cell r="I691">
            <v>34501.854498033528</v>
          </cell>
          <cell r="J691">
            <v>23542.000250488902</v>
          </cell>
          <cell r="K691">
            <v>21011.747193271054</v>
          </cell>
          <cell r="L691">
            <v>20102.115456547952</v>
          </cell>
          <cell r="M691">
            <v>19519.442503446633</v>
          </cell>
          <cell r="N691">
            <v>-48131.584358941283</v>
          </cell>
          <cell r="O691">
            <v>54638.851771904207</v>
          </cell>
          <cell r="P691">
            <v>67976.38252000128</v>
          </cell>
          <cell r="Q691">
            <v>153568.64965270681</v>
          </cell>
          <cell r="R691">
            <v>-641013.72787843645</v>
          </cell>
          <cell r="S691">
            <v>-96692.069869002327</v>
          </cell>
          <cell r="T691">
            <v>-54081.163288016593</v>
          </cell>
          <cell r="U691">
            <v>-36025.574819778711</v>
          </cell>
          <cell r="V691">
            <v>-26156.869112490058</v>
          </cell>
          <cell r="W691">
            <v>-20473.818143576009</v>
          </cell>
        </row>
        <row r="692">
          <cell r="N692">
            <v>1.1988575261345946</v>
          </cell>
        </row>
        <row r="693">
          <cell r="A693" t="str">
            <v>Capex (Rs m)</v>
          </cell>
        </row>
        <row r="694">
          <cell r="A694" t="str">
            <v>Normal (line addition)</v>
          </cell>
          <cell r="C694">
            <v>6249.6200000000026</v>
          </cell>
          <cell r="D694">
            <v>7038.279999999997</v>
          </cell>
          <cell r="E694">
            <v>7606.6410000000024</v>
          </cell>
          <cell r="F694">
            <v>9976.2389999999978</v>
          </cell>
          <cell r="G694">
            <v>9836.8100000000013</v>
          </cell>
          <cell r="H694">
            <v>8852.7422999999944</v>
          </cell>
          <cell r="I694">
            <v>7142.2817000000032</v>
          </cell>
          <cell r="J694">
            <v>7774.3559999999998</v>
          </cell>
          <cell r="K694">
            <v>6723.3000000000029</v>
          </cell>
          <cell r="L694">
            <v>7673.5399999999954</v>
          </cell>
          <cell r="M694">
            <v>8335.7400000000125</v>
          </cell>
          <cell r="N694">
            <v>-1904.7698090448898</v>
          </cell>
          <cell r="O694">
            <v>2180.0755924789746</v>
          </cell>
          <cell r="P694">
            <v>0</v>
          </cell>
          <cell r="Q694">
            <v>563.52121050689505</v>
          </cell>
          <cell r="R694">
            <v>-113.49823880974004</v>
          </cell>
          <cell r="S694">
            <v>-644.13839368579988</v>
          </cell>
          <cell r="T694">
            <v>0</v>
          </cell>
          <cell r="U694">
            <v>0</v>
          </cell>
          <cell r="V694">
            <v>0</v>
          </cell>
          <cell r="W694">
            <v>0</v>
          </cell>
          <cell r="X694">
            <v>0</v>
          </cell>
        </row>
        <row r="695">
          <cell r="A695" t="str">
            <v>Maintenance capex post FY02</v>
          </cell>
          <cell r="N695">
            <v>8024.4268509600015</v>
          </cell>
          <cell r="O695">
            <v>7481.123979462267</v>
          </cell>
          <cell r="P695">
            <v>7519.9807876756022</v>
          </cell>
          <cell r="Q695">
            <v>7302.7373355033451</v>
          </cell>
          <cell r="R695">
            <v>6869.5018374766096</v>
          </cell>
          <cell r="S695">
            <v>6441.4618359864389</v>
          </cell>
          <cell r="T695">
            <v>6028.3639374293925</v>
          </cell>
          <cell r="U695">
            <v>5565.6815649093078</v>
          </cell>
          <cell r="V695">
            <v>4921.051295699107</v>
          </cell>
          <cell r="W695">
            <v>4409.750131070412</v>
          </cell>
        </row>
        <row r="696">
          <cell r="A696" t="str">
            <v>Others (VANS equipment, others)</v>
          </cell>
          <cell r="C696">
            <v>0</v>
          </cell>
          <cell r="D696">
            <v>0</v>
          </cell>
          <cell r="E696">
            <v>0</v>
          </cell>
          <cell r="F696">
            <v>0</v>
          </cell>
          <cell r="G696">
            <v>0</v>
          </cell>
          <cell r="H696">
            <v>0</v>
          </cell>
          <cell r="I696">
            <v>2805.5</v>
          </cell>
          <cell r="J696">
            <v>2000</v>
          </cell>
          <cell r="K696">
            <v>2000</v>
          </cell>
          <cell r="L696">
            <v>2000</v>
          </cell>
          <cell r="M696">
            <v>2000</v>
          </cell>
          <cell r="N696">
            <v>2100</v>
          </cell>
          <cell r="O696">
            <v>2205</v>
          </cell>
          <cell r="P696">
            <v>2315.25</v>
          </cell>
          <cell r="Q696">
            <v>2431.0125000000003</v>
          </cell>
          <cell r="R696">
            <v>2552.5631250000006</v>
          </cell>
          <cell r="S696">
            <v>2680.1912812500009</v>
          </cell>
          <cell r="T696">
            <v>2814.2008453125009</v>
          </cell>
          <cell r="U696">
            <v>2954.9108875781262</v>
          </cell>
          <cell r="V696">
            <v>3102.6564319570325</v>
          </cell>
          <cell r="W696">
            <v>3257.7892535548845</v>
          </cell>
          <cell r="X696">
            <v>0</v>
          </cell>
        </row>
        <row r="697">
          <cell r="A697" t="str">
            <v>Total</v>
          </cell>
          <cell r="C697">
            <v>6249.6200000000026</v>
          </cell>
          <cell r="D697">
            <v>7038.279999999997</v>
          </cell>
          <cell r="E697">
            <v>7606.6410000000024</v>
          </cell>
          <cell r="F697">
            <v>9976.2389999999978</v>
          </cell>
          <cell r="G697">
            <v>9836.8100000000013</v>
          </cell>
          <cell r="H697">
            <v>8852.7422999999944</v>
          </cell>
          <cell r="I697">
            <v>9947.7817000000032</v>
          </cell>
          <cell r="J697">
            <v>9774.3559999999998</v>
          </cell>
          <cell r="K697">
            <v>8723.3000000000029</v>
          </cell>
          <cell r="L697">
            <v>9673.5399999999954</v>
          </cell>
          <cell r="M697">
            <v>10335.740000000013</v>
          </cell>
          <cell r="N697">
            <v>8219.6570419151121</v>
          </cell>
          <cell r="O697">
            <v>11866.199571941241</v>
          </cell>
          <cell r="P697">
            <v>9835.2307876756022</v>
          </cell>
          <cell r="Q697">
            <v>10297.271046010241</v>
          </cell>
          <cell r="R697">
            <v>9308.5667236668705</v>
          </cell>
          <cell r="S697">
            <v>8477.5147235506392</v>
          </cell>
          <cell r="T697">
            <v>8842.5647827418943</v>
          </cell>
          <cell r="U697">
            <v>8520.5924524874335</v>
          </cell>
          <cell r="V697">
            <v>8023.7077276561395</v>
          </cell>
          <cell r="W697">
            <v>7667.5393846252964</v>
          </cell>
        </row>
        <row r="698">
          <cell r="A698" t="str">
            <v>% chge</v>
          </cell>
          <cell r="D698">
            <v>0.12619327255097024</v>
          </cell>
          <cell r="E698">
            <v>8.0752825974528708E-2</v>
          </cell>
          <cell r="F698">
            <v>0.31151700205123323</v>
          </cell>
          <cell r="G698">
            <v>-1.3976108631719497E-2</v>
          </cell>
          <cell r="H698">
            <v>-0.10003931152477341</v>
          </cell>
          <cell r="I698">
            <v>0.12369493687848676</v>
          </cell>
          <cell r="J698">
            <v>-1.7433605323285639E-2</v>
          </cell>
          <cell r="K698">
            <v>-0.10753199494677679</v>
          </cell>
          <cell r="L698">
            <v>0.10893125308082863</v>
          </cell>
          <cell r="M698">
            <v>6.8454774570634758E-2</v>
          </cell>
          <cell r="N698">
            <v>-0.20473453841572042</v>
          </cell>
          <cell r="O698">
            <v>0.44363682224587242</v>
          </cell>
          <cell r="P698">
            <v>-0.17115579187358843</v>
          </cell>
          <cell r="Q698">
            <v>4.6978079956559338E-2</v>
          </cell>
          <cell r="R698">
            <v>-9.6016150097015363E-2</v>
          </cell>
          <cell r="S698">
            <v>-8.927819123896874E-2</v>
          </cell>
          <cell r="T698">
            <v>4.3060976134567053E-2</v>
          </cell>
          <cell r="U698">
            <v>-3.6411645056065312E-2</v>
          </cell>
          <cell r="V698">
            <v>-5.8315748300605263E-2</v>
          </cell>
          <cell r="W698">
            <v>-4.4389496118259708E-2</v>
          </cell>
        </row>
        <row r="699">
          <cell r="A699" t="str">
            <v>Others/total (%)</v>
          </cell>
          <cell r="I699">
            <v>0.28202267446218682</v>
          </cell>
          <cell r="J699">
            <v>0.20461706121610468</v>
          </cell>
          <cell r="K699">
            <v>0.22927103275136695</v>
          </cell>
          <cell r="L699">
            <v>0.20674954566787349</v>
          </cell>
          <cell r="M699">
            <v>0.19350331954944663</v>
          </cell>
          <cell r="N699">
            <v>0.25548511200544172</v>
          </cell>
          <cell r="O699">
            <v>0.18582192104824635</v>
          </cell>
          <cell r="P699">
            <v>0.23540372869553902</v>
          </cell>
          <cell r="Q699">
            <v>0.23608318059588373</v>
          </cell>
          <cell r="R699">
            <v>0.27421655779832921</v>
          </cell>
          <cell r="S699">
            <v>0.31615294914255904</v>
          </cell>
          <cell r="T699">
            <v>0.31825617504154446</v>
          </cell>
          <cell r="U699">
            <v>0.34679641164101133</v>
          </cell>
          <cell r="V699">
            <v>0.38668612283356074</v>
          </cell>
          <cell r="W699">
            <v>0.42488066772598504</v>
          </cell>
        </row>
        <row r="700">
          <cell r="A700" t="str">
            <v>Cumulative capex on VANS</v>
          </cell>
          <cell r="H700">
            <v>0</v>
          </cell>
          <cell r="I700">
            <v>2805.5</v>
          </cell>
          <cell r="J700">
            <v>4805.5</v>
          </cell>
          <cell r="K700">
            <v>6805.5</v>
          </cell>
          <cell r="L700">
            <v>8805.5</v>
          </cell>
          <cell r="M700">
            <v>10805.5</v>
          </cell>
          <cell r="N700">
            <v>12905.5</v>
          </cell>
          <cell r="O700">
            <v>15110.5</v>
          </cell>
          <cell r="P700">
            <v>17425.75</v>
          </cell>
          <cell r="Q700">
            <v>19856.762500000001</v>
          </cell>
          <cell r="R700">
            <v>22409.325625000001</v>
          </cell>
          <cell r="S700">
            <v>25089.516906250003</v>
          </cell>
          <cell r="T700">
            <v>27903.717751562504</v>
          </cell>
          <cell r="U700">
            <v>30858.628639140632</v>
          </cell>
          <cell r="V700">
            <v>33961.285071097664</v>
          </cell>
          <cell r="W700">
            <v>37219.074324652545</v>
          </cell>
        </row>
        <row r="702">
          <cell r="A702" t="str">
            <v>GROSS BLOCK/CWIP calculations</v>
          </cell>
          <cell r="C702" t="str">
            <v>FY92</v>
          </cell>
          <cell r="D702" t="str">
            <v>FY93</v>
          </cell>
          <cell r="E702" t="str">
            <v>FY94</v>
          </cell>
          <cell r="F702" t="str">
            <v>FY95</v>
          </cell>
          <cell r="G702" t="str">
            <v>FY96</v>
          </cell>
          <cell r="H702" t="str">
            <v>FY97</v>
          </cell>
          <cell r="I702" t="str">
            <v>FY98</v>
          </cell>
          <cell r="J702" t="str">
            <v>FY99</v>
          </cell>
          <cell r="K702" t="str">
            <v>FY00</v>
          </cell>
          <cell r="L702" t="str">
            <v>FY01</v>
          </cell>
          <cell r="M702" t="str">
            <v>FY02</v>
          </cell>
          <cell r="N702" t="str">
            <v>FY03F</v>
          </cell>
          <cell r="O702" t="str">
            <v>FY04F</v>
          </cell>
          <cell r="P702" t="str">
            <v>FY05F</v>
          </cell>
          <cell r="Q702" t="str">
            <v>FY06F</v>
          </cell>
          <cell r="R702" t="str">
            <v>FY07F</v>
          </cell>
          <cell r="S702" t="str">
            <v>FY08F</v>
          </cell>
          <cell r="T702" t="str">
            <v>FY09F</v>
          </cell>
          <cell r="U702" t="str">
            <v>FY10F</v>
          </cell>
          <cell r="V702" t="str">
            <v>FY11F</v>
          </cell>
          <cell r="W702" t="str">
            <v>FY12F</v>
          </cell>
        </row>
        <row r="703">
          <cell r="A703" t="str">
            <v>Addition to gross block</v>
          </cell>
          <cell r="C703">
            <v>5706.8500000000022</v>
          </cell>
          <cell r="D703">
            <v>6190.6299999999974</v>
          </cell>
          <cell r="E703">
            <v>6978.2410000000018</v>
          </cell>
          <cell r="F703">
            <v>6694.5789999999979</v>
          </cell>
          <cell r="G703">
            <v>11389.900000000001</v>
          </cell>
          <cell r="H703">
            <v>9673.3852999999945</v>
          </cell>
          <cell r="I703">
            <v>10797.155700000003</v>
          </cell>
          <cell r="J703">
            <v>8880.8329999999987</v>
          </cell>
          <cell r="K703">
            <v>9130.4060000000027</v>
          </cell>
          <cell r="L703">
            <v>8217.7599999999948</v>
          </cell>
          <cell r="M703">
            <v>10512.700000000012</v>
          </cell>
          <cell r="N703">
            <v>9853.0394261226502</v>
          </cell>
          <cell r="O703">
            <v>9051.4713926647764</v>
          </cell>
          <cell r="P703">
            <v>11402.914428064241</v>
          </cell>
          <cell r="Q703">
            <v>9940.6269854004859</v>
          </cell>
          <cell r="R703">
            <v>10071.737287058706</v>
          </cell>
          <cell r="S703">
            <v>9118.9951022683017</v>
          </cell>
          <cell r="T703">
            <v>8560.7864461418249</v>
          </cell>
          <cell r="U703">
            <v>8769.1195390227567</v>
          </cell>
          <cell r="V703">
            <v>8407.2478688497358</v>
          </cell>
          <cell r="W703">
            <v>7942.4620170751459</v>
          </cell>
        </row>
        <row r="704">
          <cell r="A704" t="str">
            <v>CWIP at year end</v>
          </cell>
          <cell r="C704">
            <v>4678.21</v>
          </cell>
          <cell r="D704">
            <v>5525.86</v>
          </cell>
          <cell r="E704">
            <v>6154.26</v>
          </cell>
          <cell r="F704">
            <v>9435.92</v>
          </cell>
          <cell r="G704">
            <v>7882.83</v>
          </cell>
          <cell r="H704">
            <v>7062.1869999999999</v>
          </cell>
          <cell r="I704">
            <v>6212.8130000000001</v>
          </cell>
          <cell r="J704">
            <v>7106.3360000000002</v>
          </cell>
          <cell r="K704">
            <v>6699.23</v>
          </cell>
          <cell r="L704">
            <v>8155.01</v>
          </cell>
          <cell r="M704">
            <v>7978.05</v>
          </cell>
          <cell r="N704">
            <v>6344.6676157924621</v>
          </cell>
          <cell r="O704">
            <v>9159.3957950689273</v>
          </cell>
          <cell r="P704">
            <v>7591.7121546802891</v>
          </cell>
          <cell r="Q704">
            <v>7948.3562152900431</v>
          </cell>
          <cell r="R704">
            <v>7185.1856518982086</v>
          </cell>
          <cell r="S704">
            <v>6543.7052731805461</v>
          </cell>
          <cell r="T704">
            <v>6825.4836097806146</v>
          </cell>
          <cell r="U704">
            <v>6576.9565232452915</v>
          </cell>
          <cell r="V704">
            <v>6193.4163820516951</v>
          </cell>
          <cell r="W704">
            <v>5918.4937496018456</v>
          </cell>
        </row>
        <row r="705">
          <cell r="A705" t="str">
            <v>Change in CWIP</v>
          </cell>
          <cell r="C705">
            <v>542.77000000000044</v>
          </cell>
          <cell r="D705">
            <v>847.64999999999964</v>
          </cell>
          <cell r="E705">
            <v>628.40000000000055</v>
          </cell>
          <cell r="F705">
            <v>3281.66</v>
          </cell>
          <cell r="G705">
            <v>-1553.0900000000001</v>
          </cell>
          <cell r="H705">
            <v>-820.64300000000003</v>
          </cell>
          <cell r="I705">
            <v>-849.3739999999998</v>
          </cell>
          <cell r="J705">
            <v>893.52300000000014</v>
          </cell>
          <cell r="K705">
            <v>-407.10600000000068</v>
          </cell>
          <cell r="L705">
            <v>1455.7800000000007</v>
          </cell>
          <cell r="M705">
            <v>-176.96000000000004</v>
          </cell>
        </row>
        <row r="707">
          <cell r="A707" t="str">
            <v>CWIP/gross block</v>
          </cell>
          <cell r="C707">
            <v>0.16211895698218606</v>
          </cell>
          <cell r="D707">
            <v>0.157668726360505</v>
          </cell>
          <cell r="E707">
            <v>0.1464410161625361</v>
          </cell>
          <cell r="F707">
            <v>0.19367612135443071</v>
          </cell>
          <cell r="G707">
            <v>0.13114007652636833</v>
          </cell>
          <cell r="H707">
            <v>0.10120155348783287</v>
          </cell>
          <cell r="I707">
            <v>7.7100661312263966E-2</v>
          </cell>
          <cell r="J707">
            <v>7.9434684291792804E-2</v>
          </cell>
          <cell r="K707">
            <v>6.7949173856076031E-2</v>
          </cell>
          <cell r="L707">
            <v>7.6350951422504032E-2</v>
          </cell>
          <cell r="M707">
            <v>6.8001173520041897E-2</v>
          </cell>
          <cell r="N707">
            <v>4.9889158053536192E-2</v>
          </cell>
          <cell r="O707">
            <v>6.723639622920323E-2</v>
          </cell>
          <cell r="P707">
            <v>5.1424028781655647E-2</v>
          </cell>
          <cell r="Q707">
            <v>5.0443240935128121E-2</v>
          </cell>
          <cell r="R707">
            <v>4.2860287915272105E-2</v>
          </cell>
          <cell r="S707">
            <v>3.7020068689858028E-2</v>
          </cell>
          <cell r="T707">
            <v>3.6830438740351079E-2</v>
          </cell>
          <cell r="U707">
            <v>3.3885954911366541E-2</v>
          </cell>
          <cell r="V707">
            <v>3.0585047375120803E-2</v>
          </cell>
          <cell r="W707">
            <v>2.8124290706138741E-2</v>
          </cell>
        </row>
        <row r="708">
          <cell r="A708" t="str">
            <v>CWIP/Capex</v>
          </cell>
          <cell r="C708">
            <v>0.74855911239403328</v>
          </cell>
          <cell r="D708">
            <v>0.78511511335155781</v>
          </cell>
          <cell r="E708">
            <v>0.80906407966407223</v>
          </cell>
          <cell r="F708">
            <v>0.94583940901977215</v>
          </cell>
          <cell r="G708">
            <v>0.80136040037369827</v>
          </cell>
          <cell r="H708">
            <v>0.79774004039403745</v>
          </cell>
          <cell r="I708">
            <v>0.62454255505023781</v>
          </cell>
          <cell r="J708">
            <v>0.72703879416710426</v>
          </cell>
          <cell r="K708">
            <v>0.76796969036946994</v>
          </cell>
          <cell r="L708">
            <v>0.84302230620848251</v>
          </cell>
          <cell r="M708">
            <v>0.77188957926573143</v>
          </cell>
          <cell r="N708">
            <v>0.77188957926573143</v>
          </cell>
          <cell r="O708">
            <v>0.77188957926573143</v>
          </cell>
          <cell r="P708">
            <v>0.77188957926573143</v>
          </cell>
          <cell r="Q708">
            <v>0.77188957926573143</v>
          </cell>
          <cell r="R708">
            <v>0.77188957926573143</v>
          </cell>
          <cell r="S708">
            <v>0.77188957926573143</v>
          </cell>
          <cell r="T708">
            <v>0.77188957926573143</v>
          </cell>
          <cell r="U708">
            <v>0.77188957926573143</v>
          </cell>
          <cell r="V708">
            <v>0.77188957926573143</v>
          </cell>
          <cell r="W708">
            <v>0.77188957926573143</v>
          </cell>
        </row>
        <row r="711">
          <cell r="A711" t="str">
            <v>BALANCE SHEET ANALYSES</v>
          </cell>
        </row>
        <row r="712">
          <cell r="A712" t="str">
            <v>As at March 31, Rs m</v>
          </cell>
          <cell r="B712" t="str">
            <v>FY91</v>
          </cell>
          <cell r="C712" t="str">
            <v>FY92</v>
          </cell>
          <cell r="D712" t="str">
            <v>FY93</v>
          </cell>
          <cell r="E712" t="str">
            <v>FY94</v>
          </cell>
          <cell r="F712" t="str">
            <v>FY95</v>
          </cell>
          <cell r="G712" t="str">
            <v>FY96</v>
          </cell>
          <cell r="H712" t="str">
            <v>FY97</v>
          </cell>
          <cell r="I712" t="str">
            <v>FY98</v>
          </cell>
          <cell r="J712" t="str">
            <v>FY99</v>
          </cell>
          <cell r="K712" t="str">
            <v>FY00</v>
          </cell>
          <cell r="L712" t="str">
            <v>FY01</v>
          </cell>
          <cell r="M712" t="str">
            <v>FY02</v>
          </cell>
          <cell r="N712" t="str">
            <v>FY03F</v>
          </cell>
          <cell r="O712" t="str">
            <v>FY04F</v>
          </cell>
          <cell r="P712" t="str">
            <v>FY05F</v>
          </cell>
          <cell r="Q712" t="str">
            <v>FY06F</v>
          </cell>
          <cell r="R712" t="str">
            <v>FY07F</v>
          </cell>
          <cell r="S712" t="str">
            <v>FY08F</v>
          </cell>
          <cell r="T712" t="str">
            <v>FY09F</v>
          </cell>
          <cell r="U712" t="str">
            <v>FY10F</v>
          </cell>
          <cell r="V712" t="str">
            <v>FY11F</v>
          </cell>
          <cell r="W712" t="str">
            <v>FY12F</v>
          </cell>
        </row>
        <row r="713">
          <cell r="A713" t="str">
            <v xml:space="preserve">Assets employed </v>
          </cell>
        </row>
        <row r="714">
          <cell r="A714" t="str">
            <v>Fixed assets</v>
          </cell>
          <cell r="G714">
            <v>9836.8100000000049</v>
          </cell>
          <cell r="H714">
            <v>8852.7422999999981</v>
          </cell>
          <cell r="I714">
            <v>9947.7816999999923</v>
          </cell>
          <cell r="J714">
            <v>9774.3559999999998</v>
          </cell>
          <cell r="K714">
            <v>8723.3000000000029</v>
          </cell>
          <cell r="L714">
            <v>9673.5399999999936</v>
          </cell>
          <cell r="M714">
            <v>10335.74000000002</v>
          </cell>
          <cell r="N714">
            <v>8219.6570419151103</v>
          </cell>
          <cell r="O714">
            <v>11866.199571941252</v>
          </cell>
          <cell r="P714">
            <v>9835.2307876755949</v>
          </cell>
          <cell r="Q714">
            <v>10297.271046010253</v>
          </cell>
          <cell r="R714">
            <v>9308.5667236668523</v>
          </cell>
          <cell r="S714">
            <v>8477.5147235506447</v>
          </cell>
          <cell r="T714">
            <v>8842.564782741887</v>
          </cell>
          <cell r="U714">
            <v>8520.5924524874426</v>
          </cell>
          <cell r="V714">
            <v>8023.7077276561467</v>
          </cell>
          <cell r="W714">
            <v>7667.5393846253282</v>
          </cell>
        </row>
        <row r="715">
          <cell r="A715" t="str">
            <v>Gross block</v>
          </cell>
          <cell r="B715">
            <v>23149.8</v>
          </cell>
          <cell r="C715">
            <v>28856.65</v>
          </cell>
          <cell r="D715">
            <v>35047.279999999999</v>
          </cell>
          <cell r="E715">
            <v>42025.521000000001</v>
          </cell>
          <cell r="F715">
            <v>48720.1</v>
          </cell>
          <cell r="G715">
            <v>60110</v>
          </cell>
          <cell r="H715">
            <v>69783.385299999994</v>
          </cell>
          <cell r="I715">
            <v>80580.540999999997</v>
          </cell>
          <cell r="J715">
            <v>89461.373999999996</v>
          </cell>
          <cell r="K715">
            <v>98591.78</v>
          </cell>
          <cell r="L715">
            <v>106809.54</v>
          </cell>
          <cell r="M715">
            <v>117322.24000000001</v>
          </cell>
          <cell r="N715">
            <v>127175.27942612265</v>
          </cell>
          <cell r="O715">
            <v>136226.75081878743</v>
          </cell>
          <cell r="P715">
            <v>147629.66524685168</v>
          </cell>
          <cell r="Q715">
            <v>157570.29223225216</v>
          </cell>
          <cell r="R715">
            <v>167642.02951931086</v>
          </cell>
          <cell r="S715">
            <v>176761.02462157916</v>
          </cell>
          <cell r="T715">
            <v>185321.81106772099</v>
          </cell>
          <cell r="U715">
            <v>194090.93060674376</v>
          </cell>
          <cell r="V715">
            <v>202498.17847559351</v>
          </cell>
          <cell r="W715">
            <v>210440.64049266867</v>
          </cell>
        </row>
        <row r="716">
          <cell r="A716" t="str">
            <v>Acc.Depreciation</v>
          </cell>
          <cell r="B716">
            <v>-8267</v>
          </cell>
          <cell r="C716">
            <v>-11369.97</v>
          </cell>
          <cell r="D716">
            <v>-15188.21</v>
          </cell>
          <cell r="E716">
            <v>-19226.929</v>
          </cell>
          <cell r="F716">
            <v>-23164.34</v>
          </cell>
          <cell r="G716">
            <v>-27445.7</v>
          </cell>
          <cell r="H716">
            <v>-31611.11</v>
          </cell>
          <cell r="I716">
            <v>-37100.044999999998</v>
          </cell>
          <cell r="J716">
            <v>-42996.777000000002</v>
          </cell>
          <cell r="K716">
            <v>-49273.99</v>
          </cell>
          <cell r="L716">
            <v>-56530.67</v>
          </cell>
          <cell r="M716">
            <v>-64204.26</v>
          </cell>
          <cell r="N716">
            <v>-73006.170699340422</v>
          </cell>
          <cell r="O716">
            <v>-82488.643788157191</v>
          </cell>
          <cell r="P716">
            <v>-92707.474766520201</v>
          </cell>
          <cell r="Q716">
            <v>-103694.67323576794</v>
          </cell>
          <cell r="R716">
            <v>-115402.31681882421</v>
          </cell>
          <cell r="S716">
            <v>-127800.82676789626</v>
          </cell>
          <cell r="T716">
            <v>-140835.80885271105</v>
          </cell>
          <cell r="U716">
            <v>-154494.66755299177</v>
          </cell>
          <cell r="V716">
            <v>-168771.87547995592</v>
          </cell>
          <cell r="W716">
            <v>-183637.67296281335</v>
          </cell>
        </row>
        <row r="717">
          <cell r="A717" t="str">
            <v>Net block</v>
          </cell>
          <cell r="B717">
            <v>14882.8</v>
          </cell>
          <cell r="C717">
            <v>17486.68</v>
          </cell>
          <cell r="D717">
            <v>19859.07</v>
          </cell>
          <cell r="E717">
            <v>22798.592000000001</v>
          </cell>
          <cell r="F717">
            <v>25555.759999999998</v>
          </cell>
          <cell r="G717">
            <v>32664.3</v>
          </cell>
          <cell r="H717">
            <v>38172.275299999994</v>
          </cell>
          <cell r="I717">
            <v>43480.495999999999</v>
          </cell>
          <cell r="J717">
            <v>46464.596999999994</v>
          </cell>
          <cell r="K717">
            <v>49317.79</v>
          </cell>
          <cell r="L717">
            <v>50278.869999999995</v>
          </cell>
          <cell r="M717">
            <v>53117.98</v>
          </cell>
          <cell r="N717">
            <v>54169.108726782229</v>
          </cell>
          <cell r="O717">
            <v>53738.107030630243</v>
          </cell>
          <cell r="P717">
            <v>54922.190480331483</v>
          </cell>
          <cell r="Q717">
            <v>53875.61899648422</v>
          </cell>
          <cell r="R717">
            <v>52239.712700486649</v>
          </cell>
          <cell r="S717">
            <v>48960.197853682897</v>
          </cell>
          <cell r="T717">
            <v>44486.002215009939</v>
          </cell>
          <cell r="U717">
            <v>39596.263053751987</v>
          </cell>
          <cell r="V717">
            <v>33726.302995637583</v>
          </cell>
          <cell r="W717">
            <v>26802.967529855319</v>
          </cell>
          <cell r="Y717">
            <v>5.1324451736840082E-2</v>
          </cell>
        </row>
        <row r="718">
          <cell r="A718" t="str">
            <v>CWIP</v>
          </cell>
          <cell r="B718">
            <v>4135.4399999999996</v>
          </cell>
          <cell r="C718">
            <v>4678.21</v>
          </cell>
          <cell r="D718">
            <v>5525.86</v>
          </cell>
          <cell r="E718">
            <v>6154.26</v>
          </cell>
          <cell r="F718">
            <v>9435.92</v>
          </cell>
          <cell r="G718">
            <v>7882.83</v>
          </cell>
          <cell r="H718">
            <v>7062.1869999999999</v>
          </cell>
          <cell r="I718">
            <v>6212.8130000000001</v>
          </cell>
          <cell r="J718">
            <v>7106.3360000000002</v>
          </cell>
          <cell r="K718">
            <v>6699.23</v>
          </cell>
          <cell r="L718">
            <v>8155.01</v>
          </cell>
          <cell r="M718">
            <v>7978.05</v>
          </cell>
          <cell r="N718">
            <v>6344.6676157924621</v>
          </cell>
          <cell r="O718">
            <v>9159.3957950689273</v>
          </cell>
          <cell r="P718">
            <v>7591.7121546802891</v>
          </cell>
          <cell r="Q718">
            <v>7948.3562152900431</v>
          </cell>
          <cell r="R718">
            <v>7185.1856518982086</v>
          </cell>
          <cell r="S718">
            <v>6543.7052731805461</v>
          </cell>
          <cell r="T718">
            <v>6825.4836097806146</v>
          </cell>
          <cell r="U718">
            <v>6576.9565232452915</v>
          </cell>
          <cell r="V718">
            <v>6193.4163820516951</v>
          </cell>
          <cell r="W718">
            <v>5918.4937496018456</v>
          </cell>
        </row>
        <row r="719">
          <cell r="A719" t="str">
            <v>Investments - total</v>
          </cell>
          <cell r="B719">
            <v>873.76</v>
          </cell>
          <cell r="C719">
            <v>2000</v>
          </cell>
          <cell r="D719">
            <v>1500</v>
          </cell>
          <cell r="E719">
            <v>0</v>
          </cell>
          <cell r="F719">
            <v>0</v>
          </cell>
          <cell r="G719">
            <v>0</v>
          </cell>
          <cell r="H719">
            <v>0</v>
          </cell>
          <cell r="I719">
            <v>0</v>
          </cell>
          <cell r="J719">
            <v>0</v>
          </cell>
          <cell r="K719">
            <v>0</v>
          </cell>
          <cell r="L719">
            <v>0.02</v>
          </cell>
          <cell r="M719">
            <v>1026.77</v>
          </cell>
          <cell r="N719">
            <v>31749.15124727647</v>
          </cell>
          <cell r="O719">
            <v>33668.600901520032</v>
          </cell>
          <cell r="P719">
            <v>38395.364848710458</v>
          </cell>
          <cell r="Q719">
            <v>41325.661530899757</v>
          </cell>
          <cell r="R719">
            <v>44836.012307632976</v>
          </cell>
          <cell r="S719">
            <v>48339.488313739275</v>
          </cell>
          <cell r="T719">
            <v>49671.215355582783</v>
          </cell>
          <cell r="U719">
            <v>49945.097887515476</v>
          </cell>
          <cell r="V719">
            <v>49207.77506982952</v>
          </cell>
          <cell r="W719">
            <v>46954.755157434927</v>
          </cell>
          <cell r="Y719" t="e">
            <v>#DIV/0!</v>
          </cell>
        </row>
        <row r="720">
          <cell r="A720" t="str">
            <v>Other telecom ventures</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row>
        <row r="721">
          <cell r="A721" t="str">
            <v>Investments</v>
          </cell>
          <cell r="B721">
            <v>873.76</v>
          </cell>
          <cell r="C721">
            <v>2000</v>
          </cell>
          <cell r="D721">
            <v>1500</v>
          </cell>
          <cell r="E721">
            <v>0</v>
          </cell>
          <cell r="F721">
            <v>0</v>
          </cell>
          <cell r="G721">
            <v>0</v>
          </cell>
          <cell r="H721">
            <v>0</v>
          </cell>
          <cell r="I721">
            <v>0</v>
          </cell>
          <cell r="J721">
            <v>0</v>
          </cell>
          <cell r="K721">
            <v>0</v>
          </cell>
          <cell r="L721">
            <v>0.02</v>
          </cell>
          <cell r="M721">
            <v>1026.77</v>
          </cell>
          <cell r="N721">
            <v>1026.77</v>
          </cell>
          <cell r="O721">
            <v>1026.77</v>
          </cell>
          <cell r="P721">
            <v>1026.77</v>
          </cell>
          <cell r="Q721">
            <v>1026.77</v>
          </cell>
          <cell r="R721">
            <v>1026.77</v>
          </cell>
          <cell r="S721">
            <v>1026.77</v>
          </cell>
          <cell r="T721">
            <v>1026.77</v>
          </cell>
          <cell r="U721">
            <v>1026.77</v>
          </cell>
          <cell r="V721">
            <v>1026.77</v>
          </cell>
          <cell r="W721">
            <v>1026.77</v>
          </cell>
        </row>
        <row r="722">
          <cell r="A722" t="str">
            <v>Investments - mktable securities</v>
          </cell>
          <cell r="I722">
            <v>0</v>
          </cell>
          <cell r="J722">
            <v>0</v>
          </cell>
          <cell r="K722">
            <v>0</v>
          </cell>
          <cell r="L722">
            <v>0</v>
          </cell>
          <cell r="M722">
            <v>0</v>
          </cell>
          <cell r="N722">
            <v>30722.381247276469</v>
          </cell>
          <cell r="O722">
            <v>32641.830901520036</v>
          </cell>
          <cell r="P722">
            <v>37368.594848710462</v>
          </cell>
          <cell r="Q722">
            <v>40298.89153089976</v>
          </cell>
          <cell r="R722">
            <v>43809.24230763298</v>
          </cell>
          <cell r="S722">
            <v>47312.718313739279</v>
          </cell>
          <cell r="T722">
            <v>48644.445355582786</v>
          </cell>
          <cell r="U722">
            <v>48918.327887515479</v>
          </cell>
          <cell r="V722">
            <v>48181.005069829524</v>
          </cell>
          <cell r="W722">
            <v>45927.98515743493</v>
          </cell>
          <cell r="Y722" t="e">
            <v>#DIV/0!</v>
          </cell>
        </row>
        <row r="723">
          <cell r="A723" t="str">
            <v>Current assets (ex-DoT)</v>
          </cell>
          <cell r="B723">
            <v>11379.877</v>
          </cell>
          <cell r="C723">
            <v>15570.105500000001</v>
          </cell>
          <cell r="D723">
            <v>23583.980000000003</v>
          </cell>
          <cell r="E723">
            <v>26277.423000000003</v>
          </cell>
          <cell r="F723">
            <v>21266.334000000003</v>
          </cell>
          <cell r="G723">
            <v>23716.576000000001</v>
          </cell>
          <cell r="H723">
            <v>31396.725999999999</v>
          </cell>
          <cell r="I723">
            <v>40887.910900000003</v>
          </cell>
          <cell r="J723">
            <v>45252.714959999998</v>
          </cell>
          <cell r="K723">
            <v>64779.64</v>
          </cell>
          <cell r="L723">
            <v>81631.5</v>
          </cell>
          <cell r="M723">
            <v>104569.23000000001</v>
          </cell>
          <cell r="N723">
            <v>84028.70279418517</v>
          </cell>
          <cell r="O723">
            <v>86548.984165514878</v>
          </cell>
          <cell r="P723">
            <v>88080.55187818181</v>
          </cell>
          <cell r="Q723">
            <v>90410.445840877743</v>
          </cell>
          <cell r="R723">
            <v>92504.326024078939</v>
          </cell>
          <cell r="S723">
            <v>94846.69372655655</v>
          </cell>
          <cell r="T723">
            <v>97669.956404118406</v>
          </cell>
          <cell r="U723">
            <v>100517.98623191996</v>
          </cell>
          <cell r="V723">
            <v>103530.45974058953</v>
          </cell>
          <cell r="W723">
            <v>106804.31998889103</v>
          </cell>
          <cell r="Y723">
            <v>0.26459729097209195</v>
          </cell>
        </row>
        <row r="724">
          <cell r="A724" t="str">
            <v>Inventories</v>
          </cell>
          <cell r="B724">
            <v>2300.91</v>
          </cell>
          <cell r="C724">
            <v>1450.59</v>
          </cell>
          <cell r="D724">
            <v>2216.8000000000002</v>
          </cell>
          <cell r="E724">
            <v>1992.33</v>
          </cell>
          <cell r="F724">
            <v>2821.51</v>
          </cell>
          <cell r="G724">
            <v>2312.1</v>
          </cell>
          <cell r="H724">
            <v>2529.2669999999998</v>
          </cell>
          <cell r="I724">
            <v>2558.1849999999999</v>
          </cell>
          <cell r="J724">
            <v>2273.9499999999998</v>
          </cell>
          <cell r="K724">
            <v>2650.82</v>
          </cell>
          <cell r="L724">
            <v>2863.28</v>
          </cell>
          <cell r="M724">
            <v>2772.74</v>
          </cell>
          <cell r="N724">
            <v>2219.3074013170803</v>
          </cell>
          <cell r="O724">
            <v>3203.8738844241352</v>
          </cell>
          <cell r="P724">
            <v>2655.5123126724129</v>
          </cell>
          <cell r="Q724">
            <v>2780.2631824227651</v>
          </cell>
          <cell r="R724">
            <v>2513.3130153900552</v>
          </cell>
          <cell r="S724">
            <v>2288.9289753586727</v>
          </cell>
          <cell r="T724">
            <v>2387.4924913403115</v>
          </cell>
          <cell r="U724">
            <v>2300.5599621716074</v>
          </cell>
          <cell r="V724">
            <v>2166.4010864671577</v>
          </cell>
          <cell r="W724">
            <v>2070.2356338488303</v>
          </cell>
        </row>
        <row r="725">
          <cell r="A725" t="str">
            <v>Trade debtors</v>
          </cell>
          <cell r="B725">
            <v>1780.33</v>
          </cell>
          <cell r="C725">
            <v>2618.29</v>
          </cell>
          <cell r="D725">
            <v>3311.75</v>
          </cell>
          <cell r="E725">
            <v>4087.91</v>
          </cell>
          <cell r="F725">
            <v>4639.8</v>
          </cell>
          <cell r="G725">
            <v>5409.4</v>
          </cell>
          <cell r="H725">
            <v>6388.08</v>
          </cell>
          <cell r="I725">
            <v>6105.6949999999997</v>
          </cell>
          <cell r="J725">
            <v>6549.277</v>
          </cell>
          <cell r="K725">
            <v>6502.23</v>
          </cell>
          <cell r="L725">
            <v>6073.55</v>
          </cell>
          <cell r="M725">
            <v>7064.38</v>
          </cell>
          <cell r="N725">
            <v>7418.5596238475373</v>
          </cell>
          <cell r="O725">
            <v>7504.4793255762397</v>
          </cell>
          <cell r="P725">
            <v>7850.9292838861638</v>
          </cell>
          <cell r="Q725">
            <v>8226.3326291051071</v>
          </cell>
          <cell r="R725">
            <v>8645.4099407203412</v>
          </cell>
          <cell r="S725">
            <v>9133.6149634927042</v>
          </cell>
          <cell r="T725">
            <v>9662.4617065032835</v>
          </cell>
          <cell r="U725">
            <v>10258.331464346431</v>
          </cell>
          <cell r="V725">
            <v>10919.583495954021</v>
          </cell>
          <cell r="W725">
            <v>11650.111722005158</v>
          </cell>
        </row>
        <row r="726">
          <cell r="A726" t="str">
            <v>Other current assets</v>
          </cell>
          <cell r="B726">
            <v>1773.43</v>
          </cell>
          <cell r="C726">
            <v>2489.9720000000002</v>
          </cell>
          <cell r="D726">
            <v>2511.585</v>
          </cell>
          <cell r="E726">
            <v>3234.3900000000003</v>
          </cell>
          <cell r="F726">
            <v>3715.828</v>
          </cell>
          <cell r="G726">
            <v>4132.24</v>
          </cell>
          <cell r="H726">
            <v>4310.0020000000004</v>
          </cell>
          <cell r="I726">
            <v>5392.2779</v>
          </cell>
          <cell r="J726">
            <v>5884.37896</v>
          </cell>
          <cell r="K726">
            <v>6433.26</v>
          </cell>
          <cell r="L726">
            <v>7161.4600000000009</v>
          </cell>
          <cell r="M726">
            <v>6043.08</v>
          </cell>
          <cell r="N726">
            <v>6335.0032690205499</v>
          </cell>
          <cell r="O726">
            <v>6405.8203305144953</v>
          </cell>
          <cell r="P726">
            <v>6691.3726253732257</v>
          </cell>
          <cell r="Q726">
            <v>7000.7889902873676</v>
          </cell>
          <cell r="R726">
            <v>7346.2024769528953</v>
          </cell>
          <cell r="S726">
            <v>7748.5926671387342</v>
          </cell>
          <cell r="T726">
            <v>8184.4807296800609</v>
          </cell>
          <cell r="U726">
            <v>8675.6107549774333</v>
          </cell>
          <cell r="V726">
            <v>9220.6304052226496</v>
          </cell>
          <cell r="W726">
            <v>9822.7491424440523</v>
          </cell>
        </row>
        <row r="727">
          <cell r="A727" t="str">
            <v>Cash, bank</v>
          </cell>
          <cell r="B727">
            <v>1054.8399999999999</v>
          </cell>
          <cell r="C727">
            <v>3477.4</v>
          </cell>
          <cell r="D727">
            <v>1475.47</v>
          </cell>
          <cell r="E727">
            <v>2789.7</v>
          </cell>
          <cell r="F727">
            <v>2763.9</v>
          </cell>
          <cell r="G727">
            <v>3061.8</v>
          </cell>
          <cell r="H727">
            <v>3721.2170000000001</v>
          </cell>
          <cell r="I727">
            <v>13284.94</v>
          </cell>
          <cell r="J727">
            <v>13564.21</v>
          </cell>
          <cell r="K727">
            <v>18350.810000000001</v>
          </cell>
          <cell r="L727">
            <v>24828.34</v>
          </cell>
          <cell r="M727">
            <v>24446.51</v>
          </cell>
          <cell r="N727">
            <v>2500</v>
          </cell>
          <cell r="O727">
            <v>2500</v>
          </cell>
          <cell r="P727">
            <v>2500</v>
          </cell>
          <cell r="Q727">
            <v>2500</v>
          </cell>
          <cell r="R727">
            <v>2500</v>
          </cell>
          <cell r="S727">
            <v>2500</v>
          </cell>
          <cell r="T727">
            <v>2500</v>
          </cell>
          <cell r="U727">
            <v>2500</v>
          </cell>
          <cell r="V727">
            <v>2500</v>
          </cell>
          <cell r="W727">
            <v>2500</v>
          </cell>
          <cell r="X727">
            <v>2500</v>
          </cell>
        </row>
        <row r="728">
          <cell r="A728" t="str">
            <v>Loans to DOT</v>
          </cell>
          <cell r="B728">
            <v>-17220</v>
          </cell>
          <cell r="C728">
            <v>-23240</v>
          </cell>
          <cell r="D728">
            <v>-35670</v>
          </cell>
          <cell r="E728">
            <v>-46756.3</v>
          </cell>
          <cell r="F728">
            <v>-56486.26</v>
          </cell>
          <cell r="G728">
            <v>-59328.86</v>
          </cell>
          <cell r="H728">
            <v>-70332.824999999997</v>
          </cell>
          <cell r="I728">
            <v>-62722.824999999997</v>
          </cell>
          <cell r="J728">
            <v>-37959.699999999997</v>
          </cell>
          <cell r="K728">
            <v>-30710</v>
          </cell>
          <cell r="L728">
            <v>-28810</v>
          </cell>
          <cell r="M728">
            <v>-27190</v>
          </cell>
          <cell r="N728">
            <v>-27190</v>
          </cell>
          <cell r="O728">
            <v>-27190</v>
          </cell>
          <cell r="P728">
            <v>-27190</v>
          </cell>
          <cell r="Q728">
            <v>-27190</v>
          </cell>
          <cell r="R728">
            <v>-27190</v>
          </cell>
          <cell r="S728">
            <v>-27190</v>
          </cell>
          <cell r="T728">
            <v>-27190</v>
          </cell>
          <cell r="U728">
            <v>-27190</v>
          </cell>
          <cell r="V728">
            <v>-27190</v>
          </cell>
          <cell r="W728">
            <v>-27190</v>
          </cell>
        </row>
        <row r="729">
          <cell r="A729" t="str">
            <v>Other loans &amp; advances</v>
          </cell>
          <cell r="B729">
            <v>4470.3670000000002</v>
          </cell>
          <cell r="C729">
            <v>5533.8535000000002</v>
          </cell>
          <cell r="D729">
            <v>14068.375000000002</v>
          </cell>
          <cell r="E729">
            <v>14173.093000000001</v>
          </cell>
          <cell r="F729">
            <v>7325.2960000000003</v>
          </cell>
          <cell r="G729">
            <v>8801.0360000000001</v>
          </cell>
          <cell r="H729">
            <v>14448.16</v>
          </cell>
          <cell r="I729">
            <v>13546.813</v>
          </cell>
          <cell r="J729">
            <v>16980.899000000001</v>
          </cell>
          <cell r="K729">
            <v>30842.52</v>
          </cell>
          <cell r="L729">
            <v>40704.869999999995</v>
          </cell>
          <cell r="M729">
            <v>64242.520000000004</v>
          </cell>
          <cell r="N729">
            <v>65555.832500000004</v>
          </cell>
          <cell r="O729">
            <v>66934.810625000013</v>
          </cell>
          <cell r="P729">
            <v>68382.737656250014</v>
          </cell>
          <cell r="Q729">
            <v>69903.061039062508</v>
          </cell>
          <cell r="R729">
            <v>71499.400591015641</v>
          </cell>
          <cell r="S729">
            <v>73175.557120566431</v>
          </cell>
          <cell r="T729">
            <v>74935.521476594746</v>
          </cell>
          <cell r="U729">
            <v>76783.484050424478</v>
          </cell>
          <cell r="V729">
            <v>78723.844752945704</v>
          </cell>
          <cell r="W729">
            <v>80761.223490592994</v>
          </cell>
        </row>
        <row r="730">
          <cell r="A730" t="str">
            <v>Current liabilities</v>
          </cell>
          <cell r="B730">
            <v>11074.18</v>
          </cell>
          <cell r="C730">
            <v>12667.119999999999</v>
          </cell>
          <cell r="D730">
            <v>23997.390000000003</v>
          </cell>
          <cell r="E730">
            <v>28221.07</v>
          </cell>
          <cell r="F730">
            <v>24566.904999999999</v>
          </cell>
          <cell r="G730">
            <v>26742.654999999999</v>
          </cell>
          <cell r="H730">
            <v>35547.481000000007</v>
          </cell>
          <cell r="I730">
            <v>36193.076000000008</v>
          </cell>
          <cell r="J730">
            <v>35913.404000000002</v>
          </cell>
          <cell r="K730">
            <v>49400.909999999996</v>
          </cell>
          <cell r="L730">
            <v>56583.909999999996</v>
          </cell>
          <cell r="M730">
            <v>78295.62</v>
          </cell>
          <cell r="N730">
            <v>79566.93086377265</v>
          </cell>
          <cell r="O730">
            <v>80426.868598555811</v>
          </cell>
          <cell r="P730">
            <v>81220.228963731322</v>
          </cell>
          <cell r="Q730">
            <v>81703.192594574793</v>
          </cell>
          <cell r="R730">
            <v>81942.161791613151</v>
          </cell>
          <cell r="S730">
            <v>82054.982436482635</v>
          </cell>
          <cell r="T730">
            <v>81889.226236016053</v>
          </cell>
          <cell r="U730">
            <v>81613.622349768251</v>
          </cell>
          <cell r="V730">
            <v>81304.850061046644</v>
          </cell>
          <cell r="W730">
            <v>80967.90534082838</v>
          </cell>
          <cell r="Y730">
            <v>0.2127687372362812</v>
          </cell>
        </row>
        <row r="731">
          <cell r="A731" t="str">
            <v>Trade creditors</v>
          </cell>
          <cell r="B731">
            <v>1614.86</v>
          </cell>
          <cell r="C731">
            <v>1467.7</v>
          </cell>
          <cell r="D731">
            <v>2509.0100000000002</v>
          </cell>
          <cell r="E731">
            <v>2037.1</v>
          </cell>
          <cell r="F731">
            <v>3313.67</v>
          </cell>
          <cell r="G731">
            <v>3100.71</v>
          </cell>
          <cell r="H731">
            <v>4028.1280000000002</v>
          </cell>
          <cell r="I731">
            <v>4021.1880000000001</v>
          </cell>
          <cell r="J731">
            <v>4295.6109999999999</v>
          </cell>
          <cell r="K731">
            <v>5989.59</v>
          </cell>
          <cell r="L731">
            <v>5187.49</v>
          </cell>
          <cell r="M731">
            <v>4766.46</v>
          </cell>
          <cell r="N731">
            <v>5510.8427521383755</v>
          </cell>
          <cell r="O731">
            <v>5879.2219119391766</v>
          </cell>
          <cell r="P731">
            <v>6399.1248509097659</v>
          </cell>
          <cell r="Q731">
            <v>6976.7410015680107</v>
          </cell>
          <cell r="R731">
            <v>7635.5516541838615</v>
          </cell>
          <cell r="S731">
            <v>8383.7887770892976</v>
          </cell>
          <cell r="T731">
            <v>9200.0377804157433</v>
          </cell>
          <cell r="U731">
            <v>10095.252654721</v>
          </cell>
          <cell r="V731">
            <v>11068.847020208341</v>
          </cell>
          <cell r="W731">
            <v>12158.120163160882</v>
          </cell>
        </row>
        <row r="732">
          <cell r="A732" t="str">
            <v>Other creditors</v>
          </cell>
          <cell r="B732">
            <v>6982.6800000000012</v>
          </cell>
          <cell r="C732">
            <v>8227.1999999999989</v>
          </cell>
          <cell r="D732">
            <v>17600.04</v>
          </cell>
          <cell r="E732">
            <v>20425.84</v>
          </cell>
          <cell r="F732">
            <v>15057.495000000001</v>
          </cell>
          <cell r="G732">
            <v>16142.365000000002</v>
          </cell>
          <cell r="H732">
            <v>18157.984</v>
          </cell>
          <cell r="I732">
            <v>19171.082000000002</v>
          </cell>
          <cell r="J732">
            <v>17904.289000000001</v>
          </cell>
          <cell r="K732">
            <v>25899.42</v>
          </cell>
          <cell r="L732">
            <v>29039.279999999999</v>
          </cell>
          <cell r="M732">
            <v>32476.46</v>
          </cell>
          <cell r="N732">
            <v>33395.624938213048</v>
          </cell>
          <cell r="O732">
            <v>34342.106761978437</v>
          </cell>
          <cell r="P732">
            <v>34909.613744823415</v>
          </cell>
          <cell r="Q732">
            <v>35146.318396072034</v>
          </cell>
          <cell r="R732">
            <v>35100.18183626041</v>
          </cell>
          <cell r="S732">
            <v>34849.484379995658</v>
          </cell>
          <cell r="T732">
            <v>34428.712249667304</v>
          </cell>
          <cell r="U732">
            <v>33880.919695650991</v>
          </cell>
          <cell r="V732">
            <v>33241.495447372567</v>
          </cell>
          <cell r="W732">
            <v>32538.909525036477</v>
          </cell>
        </row>
        <row r="733">
          <cell r="A733" t="str">
            <v>Provision for dividend</v>
          </cell>
          <cell r="B733">
            <v>360</v>
          </cell>
          <cell r="C733">
            <v>360</v>
          </cell>
          <cell r="D733">
            <v>480</v>
          </cell>
          <cell r="E733">
            <v>600</v>
          </cell>
          <cell r="F733">
            <v>600</v>
          </cell>
          <cell r="G733">
            <v>1200</v>
          </cell>
          <cell r="H733">
            <v>1200</v>
          </cell>
          <cell r="I733">
            <v>1827.0409999999999</v>
          </cell>
          <cell r="J733">
            <v>1890</v>
          </cell>
          <cell r="K733">
            <v>1890</v>
          </cell>
          <cell r="L733">
            <v>2835</v>
          </cell>
          <cell r="M733">
            <v>2835</v>
          </cell>
          <cell r="N733">
            <v>2442.7631734212273</v>
          </cell>
          <cell r="O733">
            <v>1987.8399246381955</v>
          </cell>
          <cell r="P733">
            <v>1693.7903679981464</v>
          </cell>
          <cell r="Q733">
            <v>1362.4331969347511</v>
          </cell>
          <cell r="R733">
            <v>988.7283011688844</v>
          </cell>
          <cell r="S733">
            <v>604.00927939767428</v>
          </cell>
          <cell r="T733">
            <v>42.776205933014523</v>
          </cell>
          <cell r="U733">
            <v>-580.25000060373964</v>
          </cell>
          <cell r="V733">
            <v>-1223.1924065342591</v>
          </cell>
          <cell r="W733">
            <v>-1946.8243473689836</v>
          </cell>
        </row>
        <row r="734">
          <cell r="A734" t="str">
            <v>Provision for tax</v>
          </cell>
          <cell r="B734">
            <v>1664.8</v>
          </cell>
          <cell r="C734">
            <v>2050</v>
          </cell>
          <cell r="D734">
            <v>2730</v>
          </cell>
          <cell r="E734">
            <v>4362.5</v>
          </cell>
          <cell r="F734">
            <v>4674</v>
          </cell>
          <cell r="G734">
            <v>5185</v>
          </cell>
          <cell r="H734">
            <v>10678.2</v>
          </cell>
          <cell r="I734">
            <v>10817.924000000001</v>
          </cell>
          <cell r="J734">
            <v>11372.123</v>
          </cell>
          <cell r="K734">
            <v>13067.640000000001</v>
          </cell>
          <cell r="L734">
            <v>14709.61</v>
          </cell>
          <cell r="M734">
            <v>19422.670000000002</v>
          </cell>
          <cell r="N734">
            <v>19422.670000000002</v>
          </cell>
          <cell r="O734">
            <v>19422.670000000002</v>
          </cell>
          <cell r="P734">
            <v>19422.670000000002</v>
          </cell>
          <cell r="Q734">
            <v>19422.670000000002</v>
          </cell>
          <cell r="R734">
            <v>19422.670000000002</v>
          </cell>
          <cell r="S734">
            <v>19422.670000000002</v>
          </cell>
          <cell r="T734">
            <v>19422.670000000002</v>
          </cell>
          <cell r="U734">
            <v>19422.670000000002</v>
          </cell>
          <cell r="V734">
            <v>19422.670000000002</v>
          </cell>
          <cell r="W734">
            <v>19422.670000000002</v>
          </cell>
          <cell r="X734">
            <v>0</v>
          </cell>
          <cell r="Y734">
            <v>-1.5062441950493888E-2</v>
          </cell>
        </row>
        <row r="735">
          <cell r="A735" t="str">
            <v>Other provisions</v>
          </cell>
          <cell r="B735">
            <v>451.83999999999992</v>
          </cell>
          <cell r="C735">
            <v>562.2199999999998</v>
          </cell>
          <cell r="D735">
            <v>678.34000000000015</v>
          </cell>
          <cell r="E735">
            <v>795.63000000000011</v>
          </cell>
          <cell r="F735">
            <v>921.73999999999978</v>
          </cell>
          <cell r="G735">
            <v>1114.58</v>
          </cell>
          <cell r="H735">
            <v>1483.1689999999999</v>
          </cell>
          <cell r="I735">
            <v>355.84100000000035</v>
          </cell>
          <cell r="J735">
            <v>451.38100000000122</v>
          </cell>
          <cell r="K735">
            <v>2554.2600000000002</v>
          </cell>
          <cell r="L735">
            <v>4812.5299999999988</v>
          </cell>
          <cell r="M735">
            <v>18795.029999999995</v>
          </cell>
          <cell r="N735">
            <v>18795.029999999995</v>
          </cell>
          <cell r="O735">
            <v>18795.029999999995</v>
          </cell>
          <cell r="P735">
            <v>18795.029999999995</v>
          </cell>
          <cell r="Q735">
            <v>18795.029999999995</v>
          </cell>
          <cell r="R735">
            <v>18795.029999999995</v>
          </cell>
          <cell r="S735">
            <v>18795.029999999995</v>
          </cell>
          <cell r="T735">
            <v>18795.029999999995</v>
          </cell>
          <cell r="U735">
            <v>18795.029999999995</v>
          </cell>
          <cell r="V735">
            <v>18795.029999999995</v>
          </cell>
          <cell r="W735">
            <v>18795.029999999995</v>
          </cell>
        </row>
        <row r="737">
          <cell r="A737" t="str">
            <v>Trading capital employed</v>
          </cell>
          <cell r="B737">
            <v>19323.936999999998</v>
          </cell>
          <cell r="C737">
            <v>25067.875500000006</v>
          </cell>
          <cell r="D737">
            <v>24971.52</v>
          </cell>
          <cell r="E737">
            <v>27009.205000000002</v>
          </cell>
          <cell r="F737">
            <v>31691.109000000004</v>
          </cell>
          <cell r="G737">
            <v>37521.050999999999</v>
          </cell>
          <cell r="H737">
            <v>41083.707299999987</v>
          </cell>
          <cell r="I737">
            <v>54388.143899999988</v>
          </cell>
          <cell r="J737">
            <v>62910.24396</v>
          </cell>
          <cell r="K737">
            <v>71395.75</v>
          </cell>
          <cell r="L737">
            <v>83481.47</v>
          </cell>
          <cell r="M737">
            <v>87369.640000000014</v>
          </cell>
          <cell r="N737">
            <v>64975.548272987202</v>
          </cell>
          <cell r="O737">
            <v>69019.618392658231</v>
          </cell>
          <cell r="P737">
            <v>69374.225549462251</v>
          </cell>
          <cell r="Q737">
            <v>70531.22845807721</v>
          </cell>
          <cell r="R737">
            <v>69987.062584850646</v>
          </cell>
          <cell r="S737">
            <v>68295.614416937358</v>
          </cell>
          <cell r="T737">
            <v>67092.215992892889</v>
          </cell>
          <cell r="U737">
            <v>65077.583459148984</v>
          </cell>
          <cell r="V737">
            <v>62145.329057232171</v>
          </cell>
          <cell r="W737">
            <v>58557.87592751981</v>
          </cell>
        </row>
        <row r="738">
          <cell r="A738" t="str">
            <v>Total capital employed</v>
          </cell>
          <cell r="B738">
            <v>20197.696999999996</v>
          </cell>
          <cell r="C738">
            <v>27067.875500000006</v>
          </cell>
          <cell r="D738">
            <v>26471.52</v>
          </cell>
          <cell r="E738">
            <v>27009.205000000002</v>
          </cell>
          <cell r="F738">
            <v>31691.109000000004</v>
          </cell>
          <cell r="G738">
            <v>37521.050999999999</v>
          </cell>
          <cell r="H738">
            <v>41083.707299999987</v>
          </cell>
          <cell r="I738">
            <v>54388.143899999988</v>
          </cell>
          <cell r="J738">
            <v>62910.24396</v>
          </cell>
          <cell r="K738">
            <v>71395.75</v>
          </cell>
          <cell r="L738">
            <v>83481.489999999991</v>
          </cell>
          <cell r="M738">
            <v>88396.410000000033</v>
          </cell>
          <cell r="N738">
            <v>96724.69952026369</v>
          </cell>
          <cell r="O738">
            <v>102688.21929417829</v>
          </cell>
          <cell r="P738">
            <v>107769.59039817273</v>
          </cell>
          <cell r="Q738">
            <v>111856.88998897697</v>
          </cell>
          <cell r="R738">
            <v>114823.07489248362</v>
          </cell>
          <cell r="S738">
            <v>116635.10273067663</v>
          </cell>
          <cell r="T738">
            <v>116763.43134847569</v>
          </cell>
          <cell r="U738">
            <v>115022.68134666445</v>
          </cell>
          <cell r="V738">
            <v>111353.10412706168</v>
          </cell>
          <cell r="W738">
            <v>105512.63108495474</v>
          </cell>
          <cell r="Y738">
            <v>0.12910049399482482</v>
          </cell>
        </row>
        <row r="739">
          <cell r="A739" t="str">
            <v>diff</v>
          </cell>
          <cell r="B739">
            <v>1.0000000002037268E-3</v>
          </cell>
          <cell r="C739">
            <v>-2.4499999988620402E-2</v>
          </cell>
          <cell r="D739">
            <v>3.9999999997235136E-2</v>
          </cell>
          <cell r="E739">
            <v>5.0000000046566129E-3</v>
          </cell>
          <cell r="F739">
            <v>2.899999999863212E-2</v>
          </cell>
          <cell r="G739">
            <v>-3.9000000004307367E-2</v>
          </cell>
          <cell r="H739">
            <v>-7.0000001869630069E-4</v>
          </cell>
          <cell r="I739">
            <v>-2.100000019709114E-3</v>
          </cell>
          <cell r="J739">
            <v>-2.039999992121011E-3</v>
          </cell>
          <cell r="K739">
            <v>0</v>
          </cell>
          <cell r="L739">
            <v>0</v>
          </cell>
          <cell r="M739">
            <v>0</v>
          </cell>
          <cell r="N739">
            <v>0</v>
          </cell>
          <cell r="O739">
            <v>0</v>
          </cell>
          <cell r="P739">
            <v>0</v>
          </cell>
          <cell r="Q739">
            <v>0</v>
          </cell>
          <cell r="R739">
            <v>0</v>
          </cell>
          <cell r="S739">
            <v>0</v>
          </cell>
          <cell r="T739">
            <v>0</v>
          </cell>
          <cell r="U739">
            <v>0</v>
          </cell>
          <cell r="V739">
            <v>0</v>
          </cell>
          <cell r="W739">
            <v>0</v>
          </cell>
        </row>
        <row r="740">
          <cell r="A740" t="str">
            <v>Net wc (ex-cash)</v>
          </cell>
          <cell r="B740">
            <v>-749.14300000000003</v>
          </cell>
          <cell r="C740">
            <v>-574.41449999999713</v>
          </cell>
          <cell r="D740">
            <v>-1888.880000000001</v>
          </cell>
          <cell r="E740">
            <v>-4733.3469999999979</v>
          </cell>
          <cell r="F740">
            <v>-6064.4709999999977</v>
          </cell>
          <cell r="G740">
            <v>-6087.8789999999972</v>
          </cell>
          <cell r="H740">
            <v>-7871.9720000000088</v>
          </cell>
          <cell r="I740">
            <v>-8590.105100000008</v>
          </cell>
          <cell r="J740">
            <v>-4224.8990400000039</v>
          </cell>
          <cell r="K740">
            <v>-2972.0799999999945</v>
          </cell>
          <cell r="L740">
            <v>219.25000000000728</v>
          </cell>
          <cell r="M740">
            <v>1827.1000000000204</v>
          </cell>
          <cell r="N740">
            <v>1961.7719304125203</v>
          </cell>
          <cell r="O740">
            <v>3622.1155669590662</v>
          </cell>
          <cell r="P740">
            <v>4360.3229144504876</v>
          </cell>
          <cell r="Q740">
            <v>6207.2532463029493</v>
          </cell>
          <cell r="R740">
            <v>8062.1642324657878</v>
          </cell>
          <cell r="S740">
            <v>10291.711290073916</v>
          </cell>
          <cell r="T740">
            <v>13280.730168102353</v>
          </cell>
          <cell r="U740">
            <v>16404.363882151709</v>
          </cell>
          <cell r="V740">
            <v>19725.609679542889</v>
          </cell>
          <cell r="W740">
            <v>23336.414648062651</v>
          </cell>
        </row>
        <row r="741">
          <cell r="L741" t="str">
            <v>Net cash</v>
          </cell>
          <cell r="M741">
            <v>526.84285714285659</v>
          </cell>
          <cell r="N741">
            <v>687.83398027487522</v>
          </cell>
        </row>
        <row r="742">
          <cell r="A742" t="str">
            <v xml:space="preserve">Financed by </v>
          </cell>
          <cell r="B742" t="str">
            <v>FY91</v>
          </cell>
          <cell r="C742" t="str">
            <v>FY92</v>
          </cell>
          <cell r="D742" t="str">
            <v>FY93</v>
          </cell>
          <cell r="E742" t="str">
            <v>FY94</v>
          </cell>
          <cell r="F742" t="str">
            <v>FY95</v>
          </cell>
          <cell r="G742" t="str">
            <v>FY96</v>
          </cell>
          <cell r="H742" t="str">
            <v>FY97</v>
          </cell>
          <cell r="I742" t="str">
            <v>FY98</v>
          </cell>
          <cell r="J742" t="str">
            <v>FY99</v>
          </cell>
          <cell r="K742" t="str">
            <v>FY00</v>
          </cell>
          <cell r="L742" t="str">
            <v>FY01</v>
          </cell>
          <cell r="M742" t="str">
            <v>FY02</v>
          </cell>
          <cell r="N742" t="str">
            <v>FY03F</v>
          </cell>
          <cell r="O742" t="str">
            <v>FY04F</v>
          </cell>
          <cell r="P742" t="str">
            <v>FY05F</v>
          </cell>
          <cell r="Q742" t="str">
            <v>FY06F</v>
          </cell>
          <cell r="R742" t="str">
            <v>FY07F</v>
          </cell>
          <cell r="S742" t="str">
            <v>FY08F</v>
          </cell>
          <cell r="T742" t="str">
            <v>FY09F</v>
          </cell>
          <cell r="U742" t="str">
            <v>FY10F</v>
          </cell>
          <cell r="V742" t="str">
            <v>FY11F</v>
          </cell>
          <cell r="W742" t="str">
            <v>FY12F</v>
          </cell>
        </row>
        <row r="743">
          <cell r="A743" t="str">
            <v>Share capital</v>
          </cell>
          <cell r="B743">
            <v>6000</v>
          </cell>
          <cell r="C743">
            <v>6000</v>
          </cell>
          <cell r="D743">
            <v>6000</v>
          </cell>
          <cell r="E743">
            <v>6000</v>
          </cell>
          <cell r="F743">
            <v>6000</v>
          </cell>
          <cell r="G743">
            <v>6000</v>
          </cell>
          <cell r="H743">
            <v>6000</v>
          </cell>
          <cell r="I743">
            <v>6300</v>
          </cell>
          <cell r="J743">
            <v>6300</v>
          </cell>
          <cell r="K743">
            <v>6300</v>
          </cell>
          <cell r="L743">
            <v>6300</v>
          </cell>
          <cell r="M743">
            <v>6300</v>
          </cell>
          <cell r="N743">
            <v>6300</v>
          </cell>
          <cell r="O743">
            <v>6300</v>
          </cell>
          <cell r="P743">
            <v>6300</v>
          </cell>
          <cell r="Q743">
            <v>6300</v>
          </cell>
          <cell r="R743">
            <v>6300</v>
          </cell>
          <cell r="S743">
            <v>6300</v>
          </cell>
          <cell r="T743">
            <v>6300</v>
          </cell>
          <cell r="U743">
            <v>6300</v>
          </cell>
          <cell r="V743">
            <v>6300</v>
          </cell>
          <cell r="W743">
            <v>6300</v>
          </cell>
        </row>
        <row r="744">
          <cell r="A744" t="str">
            <v>Share premium (GDR)</v>
          </cell>
          <cell r="I744">
            <v>6649.8869999999997</v>
          </cell>
          <cell r="J744">
            <v>6649.8869999999997</v>
          </cell>
          <cell r="K744">
            <v>6649.8869999999997</v>
          </cell>
          <cell r="L744">
            <v>6649.8869999999997</v>
          </cell>
          <cell r="M744">
            <v>6649.8869999999997</v>
          </cell>
          <cell r="N744">
            <v>6649.8869999999997</v>
          </cell>
          <cell r="O744">
            <v>6649.8869999999997</v>
          </cell>
          <cell r="P744">
            <v>6649.8869999999997</v>
          </cell>
          <cell r="Q744">
            <v>6649.8869999999997</v>
          </cell>
          <cell r="R744">
            <v>6649.8869999999997</v>
          </cell>
          <cell r="S744">
            <v>6649.8869999999997</v>
          </cell>
          <cell r="T744">
            <v>6649.8869999999997</v>
          </cell>
          <cell r="U744">
            <v>6649.8869999999997</v>
          </cell>
          <cell r="V744">
            <v>6649.8869999999997</v>
          </cell>
          <cell r="W744">
            <v>6649.8869999999997</v>
          </cell>
        </row>
        <row r="745">
          <cell r="A745" t="str">
            <v>Other reserves</v>
          </cell>
          <cell r="B745">
            <v>4309.28</v>
          </cell>
          <cell r="C745">
            <v>5661.63</v>
          </cell>
          <cell r="D745">
            <v>7265.35</v>
          </cell>
          <cell r="E745">
            <v>10106.9</v>
          </cell>
          <cell r="F745">
            <v>15272.7</v>
          </cell>
          <cell r="G745">
            <v>21368.6</v>
          </cell>
          <cell r="H745">
            <v>29376.455999999998</v>
          </cell>
          <cell r="I745">
            <v>38668.006999999998</v>
          </cell>
          <cell r="J745">
            <v>49542.670999999995</v>
          </cell>
          <cell r="K745">
            <v>58253.932999999997</v>
          </cell>
          <cell r="L745">
            <v>70531.603000000003</v>
          </cell>
          <cell r="M745">
            <v>76446.523000000001</v>
          </cell>
          <cell r="N745">
            <v>83774.812520263673</v>
          </cell>
          <cell r="O745">
            <v>89738.332294178268</v>
          </cell>
          <cell r="P745">
            <v>94819.703398172715</v>
          </cell>
          <cell r="Q745">
            <v>98907.002988976965</v>
          </cell>
          <cell r="R745">
            <v>101873.18789248362</v>
          </cell>
          <cell r="S745">
            <v>103685.21573067663</v>
          </cell>
          <cell r="T745">
            <v>103813.54434847568</v>
          </cell>
          <cell r="U745">
            <v>102072.79434666446</v>
          </cell>
          <cell r="V745">
            <v>98403.217127061696</v>
          </cell>
          <cell r="W745">
            <v>92562.744084954742</v>
          </cell>
        </row>
        <row r="746">
          <cell r="A746" t="str">
            <v>Intangible assets</v>
          </cell>
          <cell r="B746">
            <v>2.004</v>
          </cell>
          <cell r="C746">
            <v>1.6</v>
          </cell>
          <cell r="D746">
            <v>1.2</v>
          </cell>
          <cell r="E746">
            <v>0.8</v>
          </cell>
          <cell r="F746">
            <v>0.4</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row>
        <row r="747">
          <cell r="A747" t="str">
            <v>Shareholders' funds</v>
          </cell>
          <cell r="B747">
            <v>10307.275999999998</v>
          </cell>
          <cell r="C747">
            <v>11660.03</v>
          </cell>
          <cell r="D747">
            <v>13264.15</v>
          </cell>
          <cell r="E747">
            <v>16106.1</v>
          </cell>
          <cell r="F747">
            <v>21272.3</v>
          </cell>
          <cell r="G747">
            <v>27368.6</v>
          </cell>
          <cell r="H747">
            <v>35376.455999999998</v>
          </cell>
          <cell r="I747">
            <v>51617.894</v>
          </cell>
          <cell r="J747">
            <v>62492.55799999999</v>
          </cell>
          <cell r="K747">
            <v>71203.819999999992</v>
          </cell>
          <cell r="L747">
            <v>83481.490000000005</v>
          </cell>
          <cell r="M747">
            <v>89396.41</v>
          </cell>
          <cell r="N747">
            <v>96724.699520263675</v>
          </cell>
          <cell r="O747">
            <v>102688.21929417827</v>
          </cell>
          <cell r="P747">
            <v>107769.59039817272</v>
          </cell>
          <cell r="Q747">
            <v>111856.88998897697</v>
          </cell>
          <cell r="R747">
            <v>114823.07489248362</v>
          </cell>
          <cell r="S747">
            <v>116635.10273067663</v>
          </cell>
          <cell r="T747">
            <v>116763.43134847569</v>
          </cell>
          <cell r="U747">
            <v>115022.68134666447</v>
          </cell>
          <cell r="V747">
            <v>111353.1041270617</v>
          </cell>
          <cell r="W747">
            <v>105512.63108495474</v>
          </cell>
          <cell r="Y747">
            <v>0.14717572722639094</v>
          </cell>
        </row>
        <row r="749">
          <cell r="A749" t="str">
            <v>Secured loans</v>
          </cell>
          <cell r="B749">
            <v>23681.75</v>
          </cell>
          <cell r="C749">
            <v>35897.24</v>
          </cell>
          <cell r="D749">
            <v>43887.9</v>
          </cell>
          <cell r="E749">
            <v>55431.46</v>
          </cell>
          <cell r="F749">
            <v>26324.1</v>
          </cell>
          <cell r="G749">
            <v>26314.55</v>
          </cell>
          <cell r="H749">
            <v>18009.092000000001</v>
          </cell>
          <cell r="I749">
            <v>12582.9</v>
          </cell>
          <cell r="J749">
            <v>2554.7539999999999</v>
          </cell>
          <cell r="K749">
            <v>0</v>
          </cell>
          <cell r="L749">
            <v>0</v>
          </cell>
          <cell r="M749">
            <v>0</v>
          </cell>
          <cell r="N749">
            <v>1000</v>
          </cell>
          <cell r="O749">
            <v>1000</v>
          </cell>
          <cell r="P749">
            <v>1000</v>
          </cell>
          <cell r="Q749">
            <v>1000</v>
          </cell>
          <cell r="R749">
            <v>1000</v>
          </cell>
          <cell r="S749">
            <v>1000</v>
          </cell>
          <cell r="T749">
            <v>1000</v>
          </cell>
          <cell r="U749">
            <v>1000</v>
          </cell>
          <cell r="V749">
            <v>1000</v>
          </cell>
          <cell r="W749">
            <v>1000</v>
          </cell>
        </row>
        <row r="750">
          <cell r="A750" t="str">
            <v>Unsecured loans</v>
          </cell>
          <cell r="B750">
            <v>3428.67</v>
          </cell>
          <cell r="C750">
            <v>2750.63</v>
          </cell>
          <cell r="D750">
            <v>4989.4299999999994</v>
          </cell>
          <cell r="E750">
            <v>2227.94</v>
          </cell>
          <cell r="F750">
            <v>40580.94</v>
          </cell>
          <cell r="G750">
            <v>43166.8</v>
          </cell>
          <cell r="H750">
            <v>58030.985000000001</v>
          </cell>
          <cell r="I750">
            <v>52910.177000000003</v>
          </cell>
          <cell r="J750">
            <v>35822.633999999998</v>
          </cell>
          <cell r="K750">
            <v>30901.93</v>
          </cell>
          <cell r="L750">
            <v>28810</v>
          </cell>
          <cell r="M750">
            <v>26190</v>
          </cell>
          <cell r="N750">
            <v>26190</v>
          </cell>
          <cell r="O750">
            <v>26190</v>
          </cell>
          <cell r="P750">
            <v>26190</v>
          </cell>
          <cell r="Q750">
            <v>26190</v>
          </cell>
          <cell r="R750">
            <v>26190</v>
          </cell>
          <cell r="S750">
            <v>26190</v>
          </cell>
          <cell r="T750">
            <v>26190</v>
          </cell>
          <cell r="U750">
            <v>26190</v>
          </cell>
          <cell r="V750">
            <v>26190</v>
          </cell>
          <cell r="W750">
            <v>26190</v>
          </cell>
        </row>
        <row r="751">
          <cell r="A751" t="str">
            <v>Loans for DOT/BSNL</v>
          </cell>
          <cell r="B751">
            <v>-17220</v>
          </cell>
          <cell r="C751">
            <v>-23240</v>
          </cell>
          <cell r="D751">
            <v>-35670</v>
          </cell>
          <cell r="E751">
            <v>-46756.3</v>
          </cell>
          <cell r="F751">
            <v>-56486.26</v>
          </cell>
          <cell r="G751">
            <v>-59328.86</v>
          </cell>
          <cell r="H751">
            <v>-70332.824999999997</v>
          </cell>
          <cell r="I751">
            <v>-62722.824999999997</v>
          </cell>
          <cell r="J751">
            <v>-37959.699999999997</v>
          </cell>
          <cell r="K751">
            <v>-30710</v>
          </cell>
          <cell r="L751">
            <v>-28810</v>
          </cell>
          <cell r="M751">
            <v>-27190</v>
          </cell>
          <cell r="N751">
            <v>-27190</v>
          </cell>
          <cell r="O751">
            <v>-27190</v>
          </cell>
          <cell r="P751">
            <v>-27190</v>
          </cell>
          <cell r="Q751">
            <v>-27190</v>
          </cell>
          <cell r="R751">
            <v>-27190</v>
          </cell>
          <cell r="S751">
            <v>-27190</v>
          </cell>
          <cell r="T751">
            <v>-27190</v>
          </cell>
          <cell r="U751">
            <v>-27190</v>
          </cell>
          <cell r="V751">
            <v>-27190</v>
          </cell>
          <cell r="W751">
            <v>-27190</v>
          </cell>
        </row>
        <row r="752">
          <cell r="A752" t="str">
            <v>MTNL's debt</v>
          </cell>
          <cell r="B752">
            <v>9890.4199999999983</v>
          </cell>
          <cell r="C752">
            <v>15407.869999999995</v>
          </cell>
          <cell r="D752">
            <v>13207.330000000002</v>
          </cell>
          <cell r="E752">
            <v>10903.099999999999</v>
          </cell>
          <cell r="F752">
            <v>10418.780000000006</v>
          </cell>
          <cell r="G752">
            <v>10152.490000000005</v>
          </cell>
          <cell r="H752">
            <v>5707.2520000000077</v>
          </cell>
          <cell r="I752">
            <v>2770.2520000000077</v>
          </cell>
          <cell r="J752">
            <v>417.68800000000192</v>
          </cell>
          <cell r="K752">
            <v>191.93000000000757</v>
          </cell>
          <cell r="L752">
            <v>0</v>
          </cell>
          <cell r="M752">
            <v>-999.9999999999709</v>
          </cell>
          <cell r="N752">
            <v>0</v>
          </cell>
          <cell r="O752">
            <v>0</v>
          </cell>
          <cell r="P752">
            <v>0</v>
          </cell>
          <cell r="Q752">
            <v>0</v>
          </cell>
          <cell r="R752">
            <v>0</v>
          </cell>
          <cell r="S752">
            <v>0</v>
          </cell>
          <cell r="T752">
            <v>0</v>
          </cell>
          <cell r="U752">
            <v>0</v>
          </cell>
          <cell r="V752">
            <v>0</v>
          </cell>
          <cell r="W752">
            <v>0</v>
          </cell>
        </row>
        <row r="753">
          <cell r="A753" t="str">
            <v>Total sources of funds</v>
          </cell>
          <cell r="B753">
            <v>20197.695999999996</v>
          </cell>
          <cell r="C753">
            <v>27067.899999999994</v>
          </cell>
          <cell r="D753">
            <v>26471.480000000003</v>
          </cell>
          <cell r="E753">
            <v>27009.199999999997</v>
          </cell>
          <cell r="F753">
            <v>31691.080000000005</v>
          </cell>
          <cell r="G753">
            <v>37521.090000000004</v>
          </cell>
          <cell r="H753">
            <v>41083.708000000006</v>
          </cell>
          <cell r="I753">
            <v>54388.146000000008</v>
          </cell>
          <cell r="J753">
            <v>62910.245999999992</v>
          </cell>
          <cell r="K753">
            <v>71395.75</v>
          </cell>
          <cell r="L753">
            <v>83481.490000000005</v>
          </cell>
          <cell r="M753">
            <v>88396.410000000033</v>
          </cell>
          <cell r="N753">
            <v>96724.699520263675</v>
          </cell>
          <cell r="O753">
            <v>102688.21929417827</v>
          </cell>
          <cell r="P753">
            <v>107769.59039817272</v>
          </cell>
          <cell r="Q753">
            <v>111856.88998897697</v>
          </cell>
          <cell r="R753">
            <v>114823.07489248362</v>
          </cell>
          <cell r="S753">
            <v>116635.10273067663</v>
          </cell>
          <cell r="T753">
            <v>116763.43134847569</v>
          </cell>
          <cell r="U753">
            <v>115022.68134666447</v>
          </cell>
          <cell r="V753">
            <v>111353.1041270617</v>
          </cell>
          <cell r="W753">
            <v>105512.63108495474</v>
          </cell>
          <cell r="Y753">
            <v>0.12910048309579958</v>
          </cell>
        </row>
        <row r="754">
          <cell r="A754" t="str">
            <v>diff</v>
          </cell>
          <cell r="B754">
            <v>-1.0000000002037268E-3</v>
          </cell>
          <cell r="C754">
            <v>2.4499999988620402E-2</v>
          </cell>
          <cell r="D754">
            <v>-3.9999999997235136E-2</v>
          </cell>
          <cell r="E754">
            <v>-5.0000000046566129E-3</v>
          </cell>
          <cell r="F754">
            <v>-2.899999999863212E-2</v>
          </cell>
          <cell r="G754">
            <v>3.9000000004307367E-2</v>
          </cell>
          <cell r="H754">
            <v>7.0000001869630069E-4</v>
          </cell>
          <cell r="I754">
            <v>2.100000019709114E-3</v>
          </cell>
          <cell r="J754">
            <v>2.039999992121011E-3</v>
          </cell>
          <cell r="K754">
            <v>0</v>
          </cell>
          <cell r="L754">
            <v>0</v>
          </cell>
          <cell r="M754">
            <v>0</v>
          </cell>
          <cell r="N754">
            <v>0</v>
          </cell>
          <cell r="O754">
            <v>0</v>
          </cell>
          <cell r="P754">
            <v>0</v>
          </cell>
          <cell r="Q754">
            <v>0</v>
          </cell>
          <cell r="R754">
            <v>0</v>
          </cell>
          <cell r="S754">
            <v>0</v>
          </cell>
          <cell r="T754">
            <v>0</v>
          </cell>
          <cell r="U754">
            <v>0</v>
          </cell>
          <cell r="V754">
            <v>0</v>
          </cell>
          <cell r="W754">
            <v>0</v>
          </cell>
        </row>
        <row r="756">
          <cell r="A756" t="str">
            <v>Total debt calculation</v>
          </cell>
        </row>
        <row r="757">
          <cell r="A757" t="str">
            <v>Secured loans (notional)</v>
          </cell>
          <cell r="I757">
            <v>12582.9</v>
          </cell>
          <cell r="J757">
            <v>2554.7539999999999</v>
          </cell>
          <cell r="K757">
            <v>2554.7519600000078</v>
          </cell>
          <cell r="L757">
            <v>0</v>
          </cell>
          <cell r="M757">
            <v>0</v>
          </cell>
          <cell r="N757">
            <v>0</v>
          </cell>
          <cell r="O757">
            <v>0</v>
          </cell>
          <cell r="P757">
            <v>0</v>
          </cell>
          <cell r="Q757">
            <v>0</v>
          </cell>
          <cell r="R757">
            <v>0</v>
          </cell>
          <cell r="S757">
            <v>0</v>
          </cell>
          <cell r="T757">
            <v>0</v>
          </cell>
          <cell r="U757">
            <v>0</v>
          </cell>
          <cell r="V757">
            <v>0</v>
          </cell>
          <cell r="W757">
            <v>0</v>
          </cell>
        </row>
        <row r="758">
          <cell r="A758" t="str">
            <v>Unsecured loans</v>
          </cell>
          <cell r="I758">
            <v>52910.177000000003</v>
          </cell>
          <cell r="J758">
            <v>35822.633999999998</v>
          </cell>
          <cell r="K758">
            <v>30901.93</v>
          </cell>
          <cell r="L758">
            <v>28810</v>
          </cell>
          <cell r="M758">
            <v>26190</v>
          </cell>
          <cell r="N758">
            <v>26190</v>
          </cell>
          <cell r="O758">
            <v>26190</v>
          </cell>
          <cell r="P758">
            <v>26190</v>
          </cell>
          <cell r="Q758">
            <v>26190</v>
          </cell>
          <cell r="R758">
            <v>26190</v>
          </cell>
          <cell r="S758">
            <v>26190</v>
          </cell>
          <cell r="T758">
            <v>26190</v>
          </cell>
          <cell r="U758">
            <v>26190</v>
          </cell>
          <cell r="V758">
            <v>26190</v>
          </cell>
          <cell r="W758">
            <v>26190</v>
          </cell>
        </row>
        <row r="759">
          <cell r="A759" t="str">
            <v>Total loans</v>
          </cell>
          <cell r="I759">
            <v>65493.077000000005</v>
          </cell>
          <cell r="J759">
            <v>38377.387999999999</v>
          </cell>
          <cell r="K759">
            <v>33456.681960000009</v>
          </cell>
          <cell r="L759">
            <v>28810</v>
          </cell>
          <cell r="M759">
            <v>26190</v>
          </cell>
          <cell r="N759">
            <v>26190</v>
          </cell>
          <cell r="O759">
            <v>26190</v>
          </cell>
          <cell r="P759">
            <v>26190</v>
          </cell>
          <cell r="Q759">
            <v>26190</v>
          </cell>
          <cell r="R759">
            <v>26190</v>
          </cell>
          <cell r="S759">
            <v>26190</v>
          </cell>
          <cell r="T759">
            <v>26190</v>
          </cell>
          <cell r="U759">
            <v>26190</v>
          </cell>
          <cell r="V759">
            <v>26190</v>
          </cell>
          <cell r="W759">
            <v>26190</v>
          </cell>
        </row>
        <row r="760">
          <cell r="A760" t="str">
            <v>Total less DoT</v>
          </cell>
          <cell r="I760">
            <v>2770.2520000000077</v>
          </cell>
          <cell r="J760">
            <v>417.68800000000192</v>
          </cell>
          <cell r="K760">
            <v>2746.681960000009</v>
          </cell>
          <cell r="L760">
            <v>0</v>
          </cell>
          <cell r="M760">
            <v>-1000</v>
          </cell>
          <cell r="N760">
            <v>-1000</v>
          </cell>
          <cell r="O760">
            <v>-1000</v>
          </cell>
          <cell r="P760">
            <v>-1000</v>
          </cell>
          <cell r="Q760">
            <v>-1000</v>
          </cell>
          <cell r="R760">
            <v>-1000</v>
          </cell>
          <cell r="S760">
            <v>-1000</v>
          </cell>
          <cell r="T760">
            <v>-1000</v>
          </cell>
          <cell r="U760">
            <v>-1000</v>
          </cell>
          <cell r="V760">
            <v>-1000</v>
          </cell>
          <cell r="W760">
            <v>-1000</v>
          </cell>
        </row>
        <row r="761">
          <cell r="A761" t="str">
            <v>Bal fig</v>
          </cell>
          <cell r="I761">
            <v>-2.100000019709114E-3</v>
          </cell>
          <cell r="J761">
            <v>-2.039999992121011E-3</v>
          </cell>
          <cell r="K761">
            <v>-2554.7519600000014</v>
          </cell>
          <cell r="L761">
            <v>0</v>
          </cell>
          <cell r="M761">
            <v>2.9103830456733704E-11</v>
          </cell>
          <cell r="N761">
            <v>1000</v>
          </cell>
          <cell r="O761">
            <v>1000</v>
          </cell>
          <cell r="P761">
            <v>1000</v>
          </cell>
          <cell r="Q761">
            <v>1000</v>
          </cell>
          <cell r="R761">
            <v>1000</v>
          </cell>
          <cell r="S761">
            <v>1000</v>
          </cell>
          <cell r="T761">
            <v>1000</v>
          </cell>
          <cell r="U761">
            <v>1000</v>
          </cell>
          <cell r="V761">
            <v>1000</v>
          </cell>
          <cell r="W761">
            <v>1000</v>
          </cell>
        </row>
        <row r="762">
          <cell r="A762" t="str">
            <v>Total debt</v>
          </cell>
          <cell r="I762">
            <v>2770.249899999988</v>
          </cell>
          <cell r="J762">
            <v>417.6859600000098</v>
          </cell>
          <cell r="K762">
            <v>191.93000000000757</v>
          </cell>
          <cell r="L762">
            <v>0</v>
          </cell>
          <cell r="M762">
            <v>-999.9999999999709</v>
          </cell>
          <cell r="N762">
            <v>0</v>
          </cell>
          <cell r="O762">
            <v>0</v>
          </cell>
          <cell r="P762">
            <v>0</v>
          </cell>
          <cell r="Q762">
            <v>0</v>
          </cell>
          <cell r="R762">
            <v>0</v>
          </cell>
          <cell r="S762">
            <v>0</v>
          </cell>
          <cell r="T762">
            <v>0</v>
          </cell>
          <cell r="U762">
            <v>0</v>
          </cell>
          <cell r="V762">
            <v>0</v>
          </cell>
          <cell r="W762">
            <v>0</v>
          </cell>
        </row>
        <row r="763">
          <cell r="A763" t="str">
            <v>Secured loans (fig used)</v>
          </cell>
          <cell r="I763">
            <v>12582.89789999998</v>
          </cell>
          <cell r="J763">
            <v>2554.7519600000078</v>
          </cell>
          <cell r="K763">
            <v>6.3664629124104977E-12</v>
          </cell>
          <cell r="L763">
            <v>0</v>
          </cell>
          <cell r="M763">
            <v>2.9103830456733704E-11</v>
          </cell>
          <cell r="N763">
            <v>1000</v>
          </cell>
          <cell r="O763">
            <v>1000</v>
          </cell>
          <cell r="P763">
            <v>1000</v>
          </cell>
          <cell r="Q763">
            <v>1000</v>
          </cell>
          <cell r="R763">
            <v>1000</v>
          </cell>
          <cell r="S763">
            <v>1000</v>
          </cell>
          <cell r="T763">
            <v>1000</v>
          </cell>
          <cell r="U763">
            <v>1000</v>
          </cell>
          <cell r="V763">
            <v>1000</v>
          </cell>
          <cell r="W763">
            <v>1000</v>
          </cell>
        </row>
        <row r="765">
          <cell r="A765" t="str">
            <v>Other CA calculations</v>
          </cell>
          <cell r="B765" t="str">
            <v>FY91</v>
          </cell>
          <cell r="C765" t="str">
            <v>FY92</v>
          </cell>
          <cell r="D765" t="str">
            <v>FY93</v>
          </cell>
          <cell r="E765" t="str">
            <v>FY94</v>
          </cell>
          <cell r="F765" t="str">
            <v>FY95</v>
          </cell>
          <cell r="G765" t="str">
            <v>FY96</v>
          </cell>
          <cell r="H765" t="str">
            <v>FY97</v>
          </cell>
          <cell r="I765" t="str">
            <v>FY98</v>
          </cell>
          <cell r="J765" t="str">
            <v>FY99</v>
          </cell>
          <cell r="K765" t="str">
            <v>FY00</v>
          </cell>
          <cell r="L765" t="str">
            <v>FY01</v>
          </cell>
          <cell r="M765" t="str">
            <v>FY02</v>
          </cell>
          <cell r="N765" t="str">
            <v>FY03F</v>
          </cell>
          <cell r="O765" t="str">
            <v>FY04F</v>
          </cell>
          <cell r="P765" t="str">
            <v>FY05F</v>
          </cell>
          <cell r="Q765" t="str">
            <v>FY06F</v>
          </cell>
          <cell r="R765" t="str">
            <v>FY07F</v>
          </cell>
          <cell r="S765" t="str">
            <v>FY08F</v>
          </cell>
          <cell r="T765" t="str">
            <v>FY09F</v>
          </cell>
          <cell r="U765" t="str">
            <v>FY10F</v>
          </cell>
          <cell r="V765" t="str">
            <v>FY11F</v>
          </cell>
          <cell r="W765" t="str">
            <v>FY12F</v>
          </cell>
        </row>
        <row r="766">
          <cell r="A766" t="str">
            <v>Int accrued on bank deps</v>
          </cell>
          <cell r="B766">
            <v>3.44</v>
          </cell>
          <cell r="C766">
            <v>0.92200000000000004</v>
          </cell>
          <cell r="D766">
            <v>1.65</v>
          </cell>
          <cell r="E766">
            <v>1.01</v>
          </cell>
          <cell r="F766">
            <v>0.48399999999999999</v>
          </cell>
          <cell r="G766">
            <v>1.3740000000000001</v>
          </cell>
          <cell r="H766">
            <v>8.4830000000000005</v>
          </cell>
          <cell r="I766">
            <v>143.38999999999999</v>
          </cell>
          <cell r="J766">
            <v>242.47296</v>
          </cell>
          <cell r="K766">
            <v>229.92</v>
          </cell>
          <cell r="L766">
            <v>291.76</v>
          </cell>
          <cell r="M766">
            <v>220.45</v>
          </cell>
          <cell r="N766">
            <v>220.45</v>
          </cell>
          <cell r="O766">
            <v>220.45</v>
          </cell>
          <cell r="P766">
            <v>220.45</v>
          </cell>
          <cell r="Q766">
            <v>220.45</v>
          </cell>
          <cell r="R766">
            <v>220.45</v>
          </cell>
          <cell r="S766">
            <v>220.45</v>
          </cell>
          <cell r="T766">
            <v>220.45</v>
          </cell>
          <cell r="U766">
            <v>220.45</v>
          </cell>
          <cell r="V766">
            <v>220.45</v>
          </cell>
          <cell r="W766">
            <v>220.45</v>
          </cell>
        </row>
        <row r="767">
          <cell r="A767" t="str">
            <v>Income accrued from services</v>
          </cell>
          <cell r="B767">
            <v>1769.99</v>
          </cell>
          <cell r="C767">
            <v>2489.0500000000002</v>
          </cell>
          <cell r="D767">
            <v>2509.9349999999999</v>
          </cell>
          <cell r="E767">
            <v>3233.38</v>
          </cell>
          <cell r="F767">
            <v>3715.3440000000001</v>
          </cell>
          <cell r="G767">
            <v>4130.866</v>
          </cell>
          <cell r="H767">
            <v>4301.5190000000002</v>
          </cell>
          <cell r="I767">
            <v>5248.8878999999997</v>
          </cell>
          <cell r="J767">
            <v>5641.9059999999999</v>
          </cell>
          <cell r="K767">
            <v>6203.34</v>
          </cell>
          <cell r="L767">
            <v>6869.7000000000007</v>
          </cell>
          <cell r="M767">
            <v>5822.63</v>
          </cell>
          <cell r="N767">
            <v>6114.55326902055</v>
          </cell>
          <cell r="O767">
            <v>6185.3703305144954</v>
          </cell>
          <cell r="P767">
            <v>6470.9226253732259</v>
          </cell>
          <cell r="Q767">
            <v>6780.3389902873678</v>
          </cell>
          <cell r="R767">
            <v>7125.7524769528954</v>
          </cell>
          <cell r="S767">
            <v>7528.1426671387344</v>
          </cell>
          <cell r="T767">
            <v>7964.0307296800611</v>
          </cell>
          <cell r="U767">
            <v>8455.1607549774326</v>
          </cell>
          <cell r="V767">
            <v>9000.1804052226489</v>
          </cell>
          <cell r="W767">
            <v>9602.2991424440515</v>
          </cell>
        </row>
        <row r="768">
          <cell r="A768" t="str">
            <v xml:space="preserve">    as a % of total rev</v>
          </cell>
          <cell r="B768">
            <v>0.13510373659354993</v>
          </cell>
          <cell r="C768">
            <v>0.16003500253324729</v>
          </cell>
          <cell r="D768">
            <v>0.1370118417324859</v>
          </cell>
          <cell r="E768">
            <v>0.12894064163659202</v>
          </cell>
          <cell r="F768">
            <v>0.12607716429675986</v>
          </cell>
          <cell r="G768">
            <v>0.11980045428495044</v>
          </cell>
          <cell r="H768">
            <v>0.10671492610388858</v>
          </cell>
          <cell r="I768">
            <v>0.11276802097886623</v>
          </cell>
          <cell r="J768">
            <v>0.11211026206120953</v>
          </cell>
          <cell r="K768">
            <v>0.11970482789442392</v>
          </cell>
          <cell r="L768">
            <v>0.11875879709199386</v>
          </cell>
          <cell r="M768">
            <v>9.4773625898559255E-2</v>
          </cell>
          <cell r="N768">
            <v>9.4773625898559255E-2</v>
          </cell>
          <cell r="O768">
            <v>9.4773625898559255E-2</v>
          </cell>
          <cell r="P768">
            <v>9.4773625898559255E-2</v>
          </cell>
          <cell r="Q768">
            <v>9.4773625898559255E-2</v>
          </cell>
          <cell r="R768">
            <v>9.4773625898559255E-2</v>
          </cell>
          <cell r="S768">
            <v>9.4773625898559255E-2</v>
          </cell>
          <cell r="T768">
            <v>9.4773625898559255E-2</v>
          </cell>
          <cell r="U768">
            <v>9.4773625898559255E-2</v>
          </cell>
          <cell r="V768">
            <v>9.4773625898559255E-2</v>
          </cell>
          <cell r="W768">
            <v>9.4773625898559255E-2</v>
          </cell>
        </row>
        <row r="769">
          <cell r="A769" t="str">
            <v>Total</v>
          </cell>
          <cell r="B769">
            <v>1773.43</v>
          </cell>
          <cell r="C769">
            <v>2489.9720000000002</v>
          </cell>
          <cell r="D769">
            <v>2511.585</v>
          </cell>
          <cell r="E769">
            <v>3234.3900000000003</v>
          </cell>
          <cell r="F769">
            <v>3715.828</v>
          </cell>
          <cell r="G769">
            <v>4132.24</v>
          </cell>
          <cell r="H769">
            <v>4310.0020000000004</v>
          </cell>
          <cell r="I769">
            <v>5392.2779</v>
          </cell>
          <cell r="J769">
            <v>5884.37896</v>
          </cell>
          <cell r="K769">
            <v>6433.26</v>
          </cell>
          <cell r="L769">
            <v>7161.4600000000009</v>
          </cell>
          <cell r="M769">
            <v>6043.08</v>
          </cell>
          <cell r="N769">
            <v>6335.0032690205499</v>
          </cell>
          <cell r="O769">
            <v>6405.8203305144953</v>
          </cell>
          <cell r="P769">
            <v>6691.3726253732257</v>
          </cell>
          <cell r="Q769">
            <v>7000.7889902873676</v>
          </cell>
          <cell r="R769">
            <v>7346.2024769528953</v>
          </cell>
          <cell r="S769">
            <v>7748.5926671387342</v>
          </cell>
          <cell r="T769">
            <v>8184.4807296800609</v>
          </cell>
          <cell r="U769">
            <v>8675.6107549774333</v>
          </cell>
          <cell r="V769">
            <v>9220.6304052226496</v>
          </cell>
          <cell r="W769">
            <v>9822.7491424440523</v>
          </cell>
        </row>
        <row r="771">
          <cell r="A771" t="str">
            <v>Loans &amp; Advances calculations</v>
          </cell>
        </row>
        <row r="772">
          <cell r="A772" t="str">
            <v>Loans to DOT</v>
          </cell>
          <cell r="B772">
            <v>-17220</v>
          </cell>
          <cell r="C772">
            <v>-23240</v>
          </cell>
          <cell r="D772">
            <v>-35670</v>
          </cell>
          <cell r="E772">
            <v>-46756.3</v>
          </cell>
          <cell r="F772">
            <v>-56486.26</v>
          </cell>
          <cell r="G772">
            <v>-59328.86</v>
          </cell>
          <cell r="H772">
            <v>-70332.824999999997</v>
          </cell>
          <cell r="I772">
            <v>-62722.824999999997</v>
          </cell>
          <cell r="J772">
            <v>-37959.699999999997</v>
          </cell>
          <cell r="K772">
            <v>-30710</v>
          </cell>
          <cell r="L772">
            <v>-28810</v>
          </cell>
          <cell r="M772">
            <v>-27190</v>
          </cell>
          <cell r="N772">
            <v>-27190</v>
          </cell>
          <cell r="O772">
            <v>-27190</v>
          </cell>
          <cell r="P772">
            <v>-27190</v>
          </cell>
          <cell r="Q772">
            <v>-27190</v>
          </cell>
          <cell r="R772">
            <v>-27190</v>
          </cell>
          <cell r="S772">
            <v>-27190</v>
          </cell>
          <cell r="T772">
            <v>-27190</v>
          </cell>
          <cell r="U772">
            <v>-27190</v>
          </cell>
          <cell r="V772">
            <v>-27190</v>
          </cell>
          <cell r="W772">
            <v>-27190</v>
          </cell>
        </row>
        <row r="773">
          <cell r="A773" t="str">
            <v>Advance Tax</v>
          </cell>
          <cell r="B773">
            <v>2063.39</v>
          </cell>
          <cell r="C773">
            <v>2071.8690000000001</v>
          </cell>
          <cell r="D773">
            <v>2805.05</v>
          </cell>
          <cell r="E773">
            <v>3997.64</v>
          </cell>
          <cell r="F773">
            <v>3902.57</v>
          </cell>
          <cell r="G773">
            <v>5544.2250000000004</v>
          </cell>
          <cell r="H773">
            <v>10520.672</v>
          </cell>
          <cell r="I773">
            <v>10450.017</v>
          </cell>
          <cell r="J773">
            <v>12439.753000000001</v>
          </cell>
          <cell r="K773">
            <v>21310.94</v>
          </cell>
          <cell r="L773">
            <v>29243.95</v>
          </cell>
          <cell r="M773">
            <v>37976.269999999997</v>
          </cell>
          <cell r="N773">
            <v>37976.269999999997</v>
          </cell>
          <cell r="O773">
            <v>37976.269999999997</v>
          </cell>
          <cell r="P773">
            <v>37976.269999999997</v>
          </cell>
          <cell r="Q773">
            <v>37976.269999999997</v>
          </cell>
          <cell r="R773">
            <v>37976.269999999997</v>
          </cell>
          <cell r="S773">
            <v>37976.269999999997</v>
          </cell>
          <cell r="T773">
            <v>37976.269999999997</v>
          </cell>
          <cell r="U773">
            <v>37976.269999999997</v>
          </cell>
          <cell r="V773">
            <v>37976.269999999997</v>
          </cell>
          <cell r="W773">
            <v>37976.269999999997</v>
          </cell>
          <cell r="X773">
            <v>0</v>
          </cell>
          <cell r="Y773">
            <v>0</v>
          </cell>
        </row>
        <row r="774">
          <cell r="A774" t="str">
            <v xml:space="preserve">  as a % of current yr's tax</v>
          </cell>
          <cell r="C774">
            <v>4.1360975609757407E-3</v>
          </cell>
          <cell r="D774">
            <v>0.26856446886446889</v>
          </cell>
          <cell r="E774">
            <v>0.2733730659025787</v>
          </cell>
          <cell r="F774">
            <v>-2.0340179717586587E-2</v>
          </cell>
          <cell r="G774">
            <v>0.31661620057859213</v>
          </cell>
          <cell r="H774">
            <v>0.9059286026359864</v>
          </cell>
          <cell r="I774">
            <v>-1.3466636933521767E-2</v>
          </cell>
          <cell r="J774">
            <v>0.33074069148936186</v>
          </cell>
          <cell r="K774">
            <v>5.4424460122699374</v>
          </cell>
          <cell r="L774">
            <v>4.8668773006134982</v>
          </cell>
          <cell r="M774">
            <v>1.7685245755554782</v>
          </cell>
          <cell r="N774">
            <v>2</v>
          </cell>
          <cell r="O774">
            <v>2</v>
          </cell>
          <cell r="P774">
            <v>2</v>
          </cell>
          <cell r="Q774">
            <v>2</v>
          </cell>
          <cell r="R774">
            <v>2</v>
          </cell>
          <cell r="S774">
            <v>2</v>
          </cell>
          <cell r="T774">
            <v>2</v>
          </cell>
          <cell r="U774">
            <v>2</v>
          </cell>
          <cell r="V774">
            <v>2</v>
          </cell>
          <cell r="W774">
            <v>2</v>
          </cell>
          <cell r="Y774">
            <v>0</v>
          </cell>
        </row>
        <row r="775">
          <cell r="A775" t="str">
            <v>Amt recoverable from DoT/BSNL</v>
          </cell>
          <cell r="B775">
            <v>1040.5350000000001</v>
          </cell>
          <cell r="C775">
            <v>1833.9960000000001</v>
          </cell>
          <cell r="D775">
            <v>9842.8700000000008</v>
          </cell>
          <cell r="E775">
            <v>8759.4240000000009</v>
          </cell>
          <cell r="F775">
            <v>1490.875</v>
          </cell>
          <cell r="G775">
            <v>1475.356</v>
          </cell>
          <cell r="H775">
            <v>1658.7339999999999</v>
          </cell>
          <cell r="I775">
            <v>1495.6759999999999</v>
          </cell>
          <cell r="J775">
            <v>3128.28</v>
          </cell>
          <cell r="K775">
            <v>5862.64</v>
          </cell>
          <cell r="L775">
            <v>8130.37</v>
          </cell>
          <cell r="M775">
            <v>23445.75</v>
          </cell>
          <cell r="N775">
            <v>24618.037500000002</v>
          </cell>
          <cell r="O775">
            <v>25848.939375000002</v>
          </cell>
          <cell r="P775">
            <v>27141.386343750004</v>
          </cell>
          <cell r="Q775">
            <v>28498.455660937507</v>
          </cell>
          <cell r="R775">
            <v>29923.378443984384</v>
          </cell>
          <cell r="S775">
            <v>31419.547366183604</v>
          </cell>
          <cell r="T775">
            <v>32990.524734492785</v>
          </cell>
          <cell r="U775">
            <v>34640.050971217424</v>
          </cell>
          <cell r="V775">
            <v>36372.053519778296</v>
          </cell>
          <cell r="W775">
            <v>38190.656195767209</v>
          </cell>
        </row>
        <row r="776">
          <cell r="A776" t="str">
            <v>Others</v>
          </cell>
          <cell r="B776">
            <v>1366.442</v>
          </cell>
          <cell r="C776">
            <v>1627.9884999999999</v>
          </cell>
          <cell r="D776">
            <v>1420.4550000000002</v>
          </cell>
          <cell r="E776">
            <v>1416.029</v>
          </cell>
          <cell r="F776">
            <v>1931.8510000000001</v>
          </cell>
          <cell r="G776">
            <v>1781.4549999999999</v>
          </cell>
          <cell r="H776">
            <v>2268.7539999999995</v>
          </cell>
          <cell r="I776">
            <v>1601.1200000000001</v>
          </cell>
          <cell r="J776">
            <v>1412.866</v>
          </cell>
          <cell r="K776">
            <v>3668.9400000000023</v>
          </cell>
          <cell r="L776">
            <v>3330.5499999999993</v>
          </cell>
          <cell r="M776">
            <v>2820.5000000000073</v>
          </cell>
          <cell r="N776">
            <v>2961.5250000000078</v>
          </cell>
          <cell r="O776">
            <v>3109.6012500000083</v>
          </cell>
          <cell r="P776">
            <v>3265.0813125000091</v>
          </cell>
          <cell r="Q776">
            <v>3428.3353781250098</v>
          </cell>
          <cell r="R776">
            <v>3599.7521470312604</v>
          </cell>
          <cell r="S776">
            <v>3779.7397543828238</v>
          </cell>
          <cell r="T776">
            <v>3968.7267421019651</v>
          </cell>
          <cell r="U776">
            <v>4167.1630792070637</v>
          </cell>
          <cell r="V776">
            <v>4375.5212331674174</v>
          </cell>
          <cell r="W776">
            <v>4594.2972948257884</v>
          </cell>
        </row>
        <row r="777">
          <cell r="A777" t="str">
            <v>Total (ex loans to DoT)</v>
          </cell>
          <cell r="B777">
            <v>4470.3670000000002</v>
          </cell>
          <cell r="C777">
            <v>5533.8535000000002</v>
          </cell>
          <cell r="D777">
            <v>14068.375000000002</v>
          </cell>
          <cell r="E777">
            <v>14173.093000000001</v>
          </cell>
          <cell r="F777">
            <v>7325.2960000000003</v>
          </cell>
          <cell r="G777">
            <v>8801.0360000000001</v>
          </cell>
          <cell r="H777">
            <v>14448.16</v>
          </cell>
          <cell r="I777">
            <v>13546.813</v>
          </cell>
          <cell r="J777">
            <v>16980.899000000001</v>
          </cell>
          <cell r="K777">
            <v>30842.52</v>
          </cell>
          <cell r="L777">
            <v>40704.869999999995</v>
          </cell>
          <cell r="M777">
            <v>64242.520000000004</v>
          </cell>
          <cell r="N777">
            <v>65555.832500000004</v>
          </cell>
          <cell r="O777">
            <v>66934.810625000013</v>
          </cell>
          <cell r="P777">
            <v>68382.737656250014</v>
          </cell>
          <cell r="Q777">
            <v>69903.061039062508</v>
          </cell>
          <cell r="R777">
            <v>71499.400591015641</v>
          </cell>
          <cell r="S777">
            <v>73175.557120566431</v>
          </cell>
          <cell r="T777">
            <v>74935.521476594746</v>
          </cell>
          <cell r="U777">
            <v>76783.484050424478</v>
          </cell>
          <cell r="V777">
            <v>78723.844752945704</v>
          </cell>
          <cell r="W777">
            <v>80761.223490592994</v>
          </cell>
        </row>
        <row r="779">
          <cell r="A779" t="str">
            <v>Other creditors</v>
          </cell>
        </row>
        <row r="780">
          <cell r="A780" t="str">
            <v>Deposits from customers</v>
          </cell>
          <cell r="B780">
            <v>3656.06</v>
          </cell>
          <cell r="C780">
            <v>4399.1099999999997</v>
          </cell>
          <cell r="D780">
            <v>5323.48</v>
          </cell>
          <cell r="E780">
            <v>6216.2</v>
          </cell>
          <cell r="F780">
            <v>7713.74</v>
          </cell>
          <cell r="G780">
            <v>8724.69</v>
          </cell>
          <cell r="H780">
            <v>9685.7829999999994</v>
          </cell>
          <cell r="I780">
            <v>10497.195</v>
          </cell>
          <cell r="J780">
            <v>10925.018</v>
          </cell>
          <cell r="K780">
            <v>12224.37</v>
          </cell>
          <cell r="L780">
            <v>12911.57</v>
          </cell>
          <cell r="M780">
            <v>14060.32</v>
          </cell>
          <cell r="N780">
            <v>14979.484938213045</v>
          </cell>
          <cell r="O780">
            <v>15925.966761978438</v>
          </cell>
          <cell r="P780">
            <v>16493.473744823412</v>
          </cell>
          <cell r="Q780">
            <v>16730.178396072031</v>
          </cell>
          <cell r="R780">
            <v>16684.041836260407</v>
          </cell>
          <cell r="S780">
            <v>16433.344379995659</v>
          </cell>
          <cell r="T780">
            <v>16012.572249667306</v>
          </cell>
          <cell r="U780">
            <v>15464.77969565099</v>
          </cell>
          <cell r="V780">
            <v>14825.355447372567</v>
          </cell>
          <cell r="W780">
            <v>14122.76952503648</v>
          </cell>
        </row>
        <row r="781">
          <cell r="A781" t="str">
            <v>New dep/new DELS (Rs)</v>
          </cell>
          <cell r="C781">
            <v>4210.0581322877833</v>
          </cell>
          <cell r="D781">
            <v>4846.5862021958155</v>
          </cell>
          <cell r="E781">
            <v>3410.1917640767078</v>
          </cell>
          <cell r="F781">
            <v>4176.5627876103708</v>
          </cell>
          <cell r="G781">
            <v>2525.9225945081589</v>
          </cell>
          <cell r="H781">
            <v>2375.7910297229405</v>
          </cell>
          <cell r="I781">
            <v>2057.2491988154638</v>
          </cell>
          <cell r="J781">
            <v>1730.8646170900549</v>
          </cell>
          <cell r="K781">
            <v>3440.0692593014287</v>
          </cell>
          <cell r="L781">
            <v>2263.7581283806448</v>
          </cell>
          <cell r="M781">
            <v>7121.1604624492411</v>
          </cell>
          <cell r="N781">
            <v>5696.9283699593934</v>
          </cell>
          <cell r="O781">
            <v>5127.2355329634538</v>
          </cell>
          <cell r="P781">
            <v>4614.5119796671088</v>
          </cell>
          <cell r="Q781">
            <v>4153.0607817003984</v>
          </cell>
          <cell r="R781">
            <v>3737.7547035303587</v>
          </cell>
          <cell r="S781">
            <v>3363.9792331773228</v>
          </cell>
          <cell r="T781">
            <v>3027.5813098595904</v>
          </cell>
          <cell r="U781">
            <v>2724.8231788736316</v>
          </cell>
          <cell r="V781">
            <v>2452.3408609862686</v>
          </cell>
          <cell r="W781">
            <v>2207.1067748876417</v>
          </cell>
        </row>
        <row r="782">
          <cell r="A782" t="str">
            <v>Claims payable to DoT/BSNL</v>
          </cell>
          <cell r="B782">
            <v>968.2</v>
          </cell>
          <cell r="C782">
            <v>479.2</v>
          </cell>
          <cell r="D782">
            <v>8717.5</v>
          </cell>
          <cell r="E782">
            <v>9840.1</v>
          </cell>
          <cell r="F782">
            <v>1678.8</v>
          </cell>
          <cell r="G782">
            <v>895.2</v>
          </cell>
          <cell r="H782">
            <v>794.4</v>
          </cell>
          <cell r="I782">
            <v>1333.18</v>
          </cell>
          <cell r="J782">
            <v>428.97800000000001</v>
          </cell>
          <cell r="K782">
            <v>4862.3900000000003</v>
          </cell>
          <cell r="L782">
            <v>6446.43</v>
          </cell>
          <cell r="M782">
            <v>4421.74</v>
          </cell>
          <cell r="N782">
            <v>4421.74</v>
          </cell>
          <cell r="O782">
            <v>4421.74</v>
          </cell>
          <cell r="P782">
            <v>4421.74</v>
          </cell>
          <cell r="Q782">
            <v>4421.74</v>
          </cell>
          <cell r="R782">
            <v>4421.74</v>
          </cell>
          <cell r="S782">
            <v>4421.74</v>
          </cell>
          <cell r="T782">
            <v>4421.74</v>
          </cell>
          <cell r="U782">
            <v>4421.74</v>
          </cell>
          <cell r="V782">
            <v>4421.74</v>
          </cell>
          <cell r="W782">
            <v>4421.74</v>
          </cell>
        </row>
        <row r="783">
          <cell r="A783" t="str">
            <v>Others</v>
          </cell>
          <cell r="B783">
            <v>2358.420000000001</v>
          </cell>
          <cell r="C783">
            <v>3348.8899999999994</v>
          </cell>
          <cell r="D783">
            <v>3559.0600000000013</v>
          </cell>
          <cell r="E783">
            <v>4369.5399999999991</v>
          </cell>
          <cell r="F783">
            <v>5664.9550000000008</v>
          </cell>
          <cell r="G783">
            <v>6522.4750000000013</v>
          </cell>
          <cell r="H783">
            <v>7677.8010000000013</v>
          </cell>
          <cell r="I783">
            <v>7340.7070000000022</v>
          </cell>
          <cell r="J783">
            <v>6550.2930000000006</v>
          </cell>
          <cell r="K783">
            <v>8812.6599999999962</v>
          </cell>
          <cell r="L783">
            <v>9681.2799999999988</v>
          </cell>
          <cell r="M783">
            <v>13994.4</v>
          </cell>
          <cell r="N783">
            <v>13994.4</v>
          </cell>
          <cell r="O783">
            <v>13994.4</v>
          </cell>
          <cell r="P783">
            <v>13994.4</v>
          </cell>
          <cell r="Q783">
            <v>13994.4</v>
          </cell>
          <cell r="R783">
            <v>13994.4</v>
          </cell>
          <cell r="S783">
            <v>13994.4</v>
          </cell>
          <cell r="T783">
            <v>13994.4</v>
          </cell>
          <cell r="U783">
            <v>13994.4</v>
          </cell>
          <cell r="V783">
            <v>13994.4</v>
          </cell>
          <cell r="W783">
            <v>13994.4</v>
          </cell>
        </row>
        <row r="784">
          <cell r="A784" t="str">
            <v>Total</v>
          </cell>
          <cell r="B784">
            <v>6982.6800000000012</v>
          </cell>
          <cell r="C784">
            <v>8227.1999999999989</v>
          </cell>
          <cell r="D784">
            <v>17600.04</v>
          </cell>
          <cell r="E784">
            <v>20425.84</v>
          </cell>
          <cell r="F784">
            <v>15057.495000000001</v>
          </cell>
          <cell r="G784">
            <v>16142.365000000002</v>
          </cell>
          <cell r="H784">
            <v>18157.984</v>
          </cell>
          <cell r="I784">
            <v>19171.082000000002</v>
          </cell>
          <cell r="J784">
            <v>17904.289000000001</v>
          </cell>
          <cell r="K784">
            <v>25899.42</v>
          </cell>
          <cell r="L784">
            <v>29039.279999999999</v>
          </cell>
          <cell r="M784">
            <v>32476.46</v>
          </cell>
          <cell r="N784">
            <v>33395.624938213048</v>
          </cell>
          <cell r="O784">
            <v>34342.106761978437</v>
          </cell>
          <cell r="P784">
            <v>34909.613744823415</v>
          </cell>
          <cell r="Q784">
            <v>35146.318396072034</v>
          </cell>
          <cell r="R784">
            <v>35100.18183626041</v>
          </cell>
          <cell r="S784">
            <v>34849.484379995658</v>
          </cell>
          <cell r="T784">
            <v>34428.712249667304</v>
          </cell>
          <cell r="U784">
            <v>33880.919695650991</v>
          </cell>
          <cell r="V784">
            <v>33241.495447372567</v>
          </cell>
          <cell r="W784">
            <v>32538.909525036477</v>
          </cell>
        </row>
        <row r="786">
          <cell r="A786" t="str">
            <v>Ratio analysis</v>
          </cell>
          <cell r="B786" t="str">
            <v>FY91</v>
          </cell>
          <cell r="C786" t="str">
            <v>FY92</v>
          </cell>
          <cell r="D786" t="str">
            <v>FY93</v>
          </cell>
          <cell r="E786" t="str">
            <v>FY94</v>
          </cell>
          <cell r="F786" t="str">
            <v>FY95</v>
          </cell>
          <cell r="G786" t="str">
            <v>FY96</v>
          </cell>
          <cell r="H786" t="str">
            <v>FY97</v>
          </cell>
          <cell r="I786" t="str">
            <v>FY98</v>
          </cell>
          <cell r="J786" t="str">
            <v>FY99</v>
          </cell>
          <cell r="K786" t="str">
            <v>FY00</v>
          </cell>
          <cell r="L786" t="str">
            <v>FY01</v>
          </cell>
          <cell r="M786" t="str">
            <v>FY02</v>
          </cell>
          <cell r="N786" t="str">
            <v>FY03F</v>
          </cell>
          <cell r="O786" t="str">
            <v>FY04F</v>
          </cell>
          <cell r="P786" t="str">
            <v>FY05F</v>
          </cell>
          <cell r="Q786" t="str">
            <v>FY06F</v>
          </cell>
          <cell r="R786" t="str">
            <v>FY07F</v>
          </cell>
          <cell r="S786" t="str">
            <v>FY08F</v>
          </cell>
          <cell r="T786" t="str">
            <v>FY09F</v>
          </cell>
          <cell r="U786" t="str">
            <v>FY10F</v>
          </cell>
          <cell r="V786" t="str">
            <v>FY11F</v>
          </cell>
          <cell r="W786" t="str">
            <v>FY12F</v>
          </cell>
        </row>
        <row r="787">
          <cell r="A787" t="str">
            <v>Current ratio (x)</v>
          </cell>
          <cell r="B787">
            <v>1.0276044817765289</v>
          </cell>
          <cell r="C787">
            <v>1.229174863741719</v>
          </cell>
          <cell r="D787">
            <v>0.98277270986553122</v>
          </cell>
          <cell r="E787">
            <v>0.93112780628091008</v>
          </cell>
          <cell r="F787">
            <v>0.86564970231292881</v>
          </cell>
          <cell r="G787">
            <v>0.8868444812229751</v>
          </cell>
          <cell r="H787">
            <v>0.88323349831736297</v>
          </cell>
          <cell r="I787">
            <v>1.129716382768903</v>
          </cell>
          <cell r="J787">
            <v>1.2600508422983239</v>
          </cell>
          <cell r="K787">
            <v>1.3113045893284152</v>
          </cell>
          <cell r="L787">
            <v>1.4426627640260279</v>
          </cell>
          <cell r="M787">
            <v>1.3355693460247204</v>
          </cell>
          <cell r="N787">
            <v>1.056075707357012</v>
          </cell>
          <cell r="O787">
            <v>1.0761202776340468</v>
          </cell>
          <cell r="P787">
            <v>1.0844656928696168</v>
          </cell>
          <cell r="Q787">
            <v>1.1065717626177698</v>
          </cell>
          <cell r="R787">
            <v>1.1288977981728916</v>
          </cell>
          <cell r="S787">
            <v>1.1558919508632612</v>
          </cell>
          <cell r="T787">
            <v>1.1927082583809023</v>
          </cell>
          <cell r="U787">
            <v>1.2316324571544446</v>
          </cell>
          <cell r="V787">
            <v>1.2733614250915548</v>
          </cell>
          <cell r="W787">
            <v>1.3190945170102424</v>
          </cell>
        </row>
        <row r="788">
          <cell r="A788" t="str">
            <v>Current ratio (for cash/bk cal)</v>
          </cell>
          <cell r="K788">
            <v>0.88323349831736297</v>
          </cell>
          <cell r="L788">
            <v>0.88323349831736297</v>
          </cell>
          <cell r="M788">
            <v>0.88323349831736297</v>
          </cell>
          <cell r="N788">
            <v>0.88323349831736297</v>
          </cell>
          <cell r="O788">
            <v>0.88323349831736297</v>
          </cell>
          <cell r="P788">
            <v>0.88323349831736297</v>
          </cell>
          <cell r="Q788">
            <v>0.88323349831736297</v>
          </cell>
          <cell r="R788">
            <v>0.88323349831736297</v>
          </cell>
          <cell r="S788">
            <v>0.88323349831736297</v>
          </cell>
          <cell r="T788">
            <v>0.88323349831736297</v>
          </cell>
          <cell r="U788">
            <v>0.88323349831736297</v>
          </cell>
          <cell r="V788">
            <v>0.88323349831736297</v>
          </cell>
          <cell r="W788">
            <v>0.88323349831736297</v>
          </cell>
        </row>
        <row r="789">
          <cell r="A789" t="str">
            <v>Net working capital (ex-cash/bk/DoT)</v>
          </cell>
          <cell r="B789">
            <v>-821.47800000000052</v>
          </cell>
          <cell r="C789">
            <v>-1929.2104999999988</v>
          </cell>
          <cell r="D789">
            <v>-3014.25</v>
          </cell>
          <cell r="E789">
            <v>-3652.6709999999994</v>
          </cell>
          <cell r="F789">
            <v>-5876.5460000000003</v>
          </cell>
          <cell r="G789">
            <v>-6668.0350000000017</v>
          </cell>
          <cell r="H789">
            <v>-8736.3059999999987</v>
          </cell>
          <cell r="I789">
            <v>-8752.6011000000035</v>
          </cell>
          <cell r="J789">
            <v>-6924.2010400000036</v>
          </cell>
          <cell r="K789">
            <v>-3972.3299999999945</v>
          </cell>
          <cell r="L789">
            <v>-1464.6900000000023</v>
          </cell>
          <cell r="M789">
            <v>-17196.909999999996</v>
          </cell>
          <cell r="N789">
            <v>-18234.525569587488</v>
          </cell>
          <cell r="O789">
            <v>-17805.083808040923</v>
          </cell>
          <cell r="P789">
            <v>-18359.323429299511</v>
          </cell>
          <cell r="Q789">
            <v>-17869.462414634549</v>
          </cell>
          <cell r="R789">
            <v>-17439.474211518609</v>
          </cell>
          <cell r="S789">
            <v>-16706.096076109687</v>
          </cell>
          <cell r="T789">
            <v>-15288.054566390452</v>
          </cell>
          <cell r="U789">
            <v>-13813.947089065721</v>
          </cell>
          <cell r="V789">
            <v>-12224.703840235408</v>
          </cell>
          <cell r="W789">
            <v>-10432.501547704556</v>
          </cell>
        </row>
        <row r="790">
          <cell r="A790" t="str">
            <v>Chge in WC (ex-cash/bk/DoT)</v>
          </cell>
          <cell r="C790">
            <v>-1107.7324999999983</v>
          </cell>
          <cell r="D790">
            <v>-1085.0395000000012</v>
          </cell>
          <cell r="E790">
            <v>-638.42099999999937</v>
          </cell>
          <cell r="F790">
            <v>-2223.8750000000009</v>
          </cell>
          <cell r="G790">
            <v>-791.4890000000014</v>
          </cell>
          <cell r="H790">
            <v>-2068.270999999997</v>
          </cell>
          <cell r="I790">
            <v>-16.295100000004823</v>
          </cell>
          <cell r="J790">
            <v>1828.4000599999999</v>
          </cell>
          <cell r="K790">
            <v>2951.8710400000091</v>
          </cell>
          <cell r="L790">
            <v>2507.6399999999921</v>
          </cell>
          <cell r="M790">
            <v>-15732.219999999994</v>
          </cell>
          <cell r="N790">
            <v>-1037.6155695874913</v>
          </cell>
          <cell r="O790">
            <v>429.44176154656452</v>
          </cell>
          <cell r="P790">
            <v>-554.23962125858816</v>
          </cell>
          <cell r="Q790">
            <v>489.86101466496257</v>
          </cell>
          <cell r="R790">
            <v>429.98820311593954</v>
          </cell>
          <cell r="S790">
            <v>733.37813540892239</v>
          </cell>
          <cell r="T790">
            <v>1418.0415097192345</v>
          </cell>
          <cell r="U790">
            <v>1474.107477324731</v>
          </cell>
          <cell r="V790">
            <v>1589.243248830313</v>
          </cell>
          <cell r="W790">
            <v>1792.202292530852</v>
          </cell>
        </row>
        <row r="791">
          <cell r="A791" t="str">
            <v>Chge in WC used for Alladin</v>
          </cell>
          <cell r="H791">
            <v>2068.270999999997</v>
          </cell>
          <cell r="I791">
            <v>16.295100000004823</v>
          </cell>
          <cell r="J791">
            <v>-1828.4000599999999</v>
          </cell>
          <cell r="K791">
            <v>-2951.8710400000091</v>
          </cell>
          <cell r="L791">
            <v>-2507.6399999999921</v>
          </cell>
          <cell r="M791">
            <v>15732.219999999994</v>
          </cell>
          <cell r="N791">
            <v>1037.6155695874913</v>
          </cell>
          <cell r="O791">
            <v>-429.44176154656452</v>
          </cell>
          <cell r="P791">
            <v>554.23962125858816</v>
          </cell>
          <cell r="Q791">
            <v>-489.86101466496257</v>
          </cell>
          <cell r="R791">
            <v>-429.98820311593954</v>
          </cell>
          <cell r="S791">
            <v>-733.37813540892239</v>
          </cell>
          <cell r="T791">
            <v>-1418.0415097192345</v>
          </cell>
          <cell r="U791">
            <v>-1474.107477324731</v>
          </cell>
          <cell r="V791">
            <v>-1589.243248830313</v>
          </cell>
          <cell r="W791">
            <v>-1792.202292530852</v>
          </cell>
        </row>
        <row r="792">
          <cell r="A792" t="str">
            <v>Working cap/rev</v>
          </cell>
          <cell r="B792">
            <v>-6.2703601336389636E-2</v>
          </cell>
          <cell r="C792">
            <v>-0.12403977712567728</v>
          </cell>
          <cell r="D792">
            <v>-0.16454129048845714</v>
          </cell>
          <cell r="E792">
            <v>-0.14566111698203493</v>
          </cell>
          <cell r="F792">
            <v>-0.19941578910040819</v>
          </cell>
          <cell r="G792">
            <v>-0.19338163527646496</v>
          </cell>
          <cell r="H792">
            <v>-0.216736052824818</v>
          </cell>
          <cell r="I792">
            <v>-0.18804240503296862</v>
          </cell>
          <cell r="J792">
            <v>-0.13759073496773963</v>
          </cell>
          <cell r="K792">
            <v>-7.6653396233296311E-2</v>
          </cell>
          <cell r="L792">
            <v>-2.5320584961886654E-2</v>
          </cell>
          <cell r="M792">
            <v>-0.27991019778883292</v>
          </cell>
          <cell r="N792">
            <v>-0.28262933181488481</v>
          </cell>
          <cell r="O792">
            <v>-0.27281347142482315</v>
          </cell>
          <cell r="P792">
            <v>-0.26889205004807615</v>
          </cell>
          <cell r="Q792">
            <v>-0.24977419983261973</v>
          </cell>
          <cell r="R792">
            <v>-0.23194774308197769</v>
          </cell>
          <cell r="S792">
            <v>-0.21031712199795244</v>
          </cell>
          <cell r="T792">
            <v>-0.18193103635224875</v>
          </cell>
          <cell r="U792">
            <v>-0.15484009015806119</v>
          </cell>
          <cell r="V792">
            <v>-0.1287284761317504</v>
          </cell>
          <cell r="W792">
            <v>-0.10296763141838902</v>
          </cell>
        </row>
        <row r="793">
          <cell r="A793" t="str">
            <v>Acid ratio (x)</v>
          </cell>
          <cell r="B793">
            <v>0.81983198756025277</v>
          </cell>
          <cell r="C793">
            <v>1.1146586990570866</v>
          </cell>
          <cell r="D793">
            <v>0.89039599723136564</v>
          </cell>
          <cell r="E793">
            <v>0.86053055394426936</v>
          </cell>
          <cell r="F793">
            <v>0.75079966320543845</v>
          </cell>
          <cell r="G793">
            <v>0.80038709694306731</v>
          </cell>
          <cell r="H793">
            <v>0.81208170559258452</v>
          </cell>
          <cell r="I793">
            <v>1.0590347695233198</v>
          </cell>
          <cell r="J793">
            <v>1.1967332575881695</v>
          </cell>
          <cell r="K793">
            <v>1.2576452539032177</v>
          </cell>
          <cell r="L793">
            <v>1.3920603931400288</v>
          </cell>
          <cell r="M793">
            <v>1.3001556153460438</v>
          </cell>
          <cell r="N793">
            <v>1.0281833734787984</v>
          </cell>
          <cell r="O793">
            <v>1.0362844125773578</v>
          </cell>
          <cell r="P793">
            <v>1.0517704844645996</v>
          </cell>
          <cell r="Q793">
            <v>1.072542943251813</v>
          </cell>
          <cell r="R793">
            <v>1.0982260052833941</v>
          </cell>
          <cell r="S793">
            <v>1.1279968870000705</v>
          </cell>
          <cell r="T793">
            <v>1.1635531106150752</v>
          </cell>
          <cell r="U793">
            <v>1.2034440261556072</v>
          </cell>
          <cell r="V793">
            <v>1.2467160148258627</v>
          </cell>
          <cell r="W793">
            <v>1.2935259213409542</v>
          </cell>
        </row>
        <row r="794">
          <cell r="A794" t="str">
            <v>Inventories/capex</v>
          </cell>
          <cell r="C794">
            <v>0.2321085121975415</v>
          </cell>
          <cell r="D794">
            <v>0.31496331490079976</v>
          </cell>
          <cell r="E794">
            <v>0.26191981454100427</v>
          </cell>
          <cell r="F794">
            <v>0.28282301576776586</v>
          </cell>
          <cell r="G794">
            <v>0.23504571095710902</v>
          </cell>
          <cell r="H794">
            <v>0.28570435174646408</v>
          </cell>
          <cell r="I794">
            <v>0.25716135286724268</v>
          </cell>
          <cell r="J794">
            <v>0.23264448317618058</v>
          </cell>
          <cell r="K794">
            <v>0.3038781195189893</v>
          </cell>
          <cell r="L794">
            <v>0.29599091955995444</v>
          </cell>
          <cell r="M794">
            <v>0.26826719712376629</v>
          </cell>
          <cell r="N794">
            <v>0.27</v>
          </cell>
          <cell r="O794">
            <v>0.27</v>
          </cell>
          <cell r="P794">
            <v>0.27</v>
          </cell>
          <cell r="Q794">
            <v>0.27</v>
          </cell>
          <cell r="R794">
            <v>0.27</v>
          </cell>
          <cell r="S794">
            <v>0.27</v>
          </cell>
          <cell r="T794">
            <v>0.27</v>
          </cell>
          <cell r="U794">
            <v>0.27</v>
          </cell>
          <cell r="V794">
            <v>0.27</v>
          </cell>
          <cell r="W794">
            <v>0.27</v>
          </cell>
        </row>
        <row r="795">
          <cell r="A795" t="str">
            <v>Trade debtors/sales</v>
          </cell>
          <cell r="B795">
            <v>0.13589299112966444</v>
          </cell>
          <cell r="C795">
            <v>0.16834456792060262</v>
          </cell>
          <cell r="D795">
            <v>0.18078116240363204</v>
          </cell>
          <cell r="E795">
            <v>0.16301756624728328</v>
          </cell>
          <cell r="F795">
            <v>0.15744782364812152</v>
          </cell>
          <cell r="G795">
            <v>0.15687959314318373</v>
          </cell>
          <cell r="H795">
            <v>0.1584797103408653</v>
          </cell>
          <cell r="I795">
            <v>0.13117581380439819</v>
          </cell>
          <cell r="J795">
            <v>0.13014062282878378</v>
          </cell>
          <cell r="K795">
            <v>0.12547245888182174</v>
          </cell>
          <cell r="L795">
            <v>0.10499548627714153</v>
          </cell>
          <cell r="M795">
            <v>0.11498530858482575</v>
          </cell>
          <cell r="N795">
            <v>0.11498530858482575</v>
          </cell>
          <cell r="O795">
            <v>0.11498530858482574</v>
          </cell>
          <cell r="P795">
            <v>0.11498530858482572</v>
          </cell>
          <cell r="Q795">
            <v>0.11498530858482575</v>
          </cell>
          <cell r="R795">
            <v>0.11498530858482572</v>
          </cell>
          <cell r="S795">
            <v>0.11498530858482575</v>
          </cell>
          <cell r="T795">
            <v>0.11498530858482572</v>
          </cell>
          <cell r="U795">
            <v>0.11498530858482574</v>
          </cell>
          <cell r="V795">
            <v>0.11498530858482574</v>
          </cell>
          <cell r="W795">
            <v>0.11498530858482574</v>
          </cell>
        </row>
        <row r="796">
          <cell r="A796" t="str">
            <v>Trade debtors - days sales</v>
          </cell>
          <cell r="B796">
            <v>49.600941762327516</v>
          </cell>
          <cell r="C796">
            <v>61.445767291019955</v>
          </cell>
          <cell r="D796">
            <v>65.985124277325696</v>
          </cell>
          <cell r="E796">
            <v>59.5014116802584</v>
          </cell>
          <cell r="F796">
            <v>57.468455631564353</v>
          </cell>
          <cell r="G796">
            <v>57.261051497262066</v>
          </cell>
          <cell r="H796">
            <v>57.845094274415835</v>
          </cell>
          <cell r="I796">
            <v>47.87917203860534</v>
          </cell>
          <cell r="J796">
            <v>47.501327332506087</v>
          </cell>
          <cell r="K796">
            <v>45.797447491864929</v>
          </cell>
          <cell r="L796">
            <v>38.323352491156662</v>
          </cell>
          <cell r="M796">
            <v>41.969637633461396</v>
          </cell>
          <cell r="N796">
            <v>41.969637633461396</v>
          </cell>
          <cell r="O796">
            <v>41.969637633461396</v>
          </cell>
          <cell r="P796">
            <v>41.969637633461396</v>
          </cell>
          <cell r="Q796">
            <v>41.969637633461396</v>
          </cell>
          <cell r="R796">
            <v>41.969637633461396</v>
          </cell>
          <cell r="S796">
            <v>41.969637633461396</v>
          </cell>
          <cell r="T796">
            <v>41.969637633461396</v>
          </cell>
          <cell r="U796">
            <v>41.969637633461396</v>
          </cell>
          <cell r="V796">
            <v>41.969637633461396</v>
          </cell>
          <cell r="W796">
            <v>41.969637633461396</v>
          </cell>
        </row>
        <row r="797">
          <cell r="A797" t="str">
            <v>Trade creditors/op. exp</v>
          </cell>
          <cell r="B797">
            <v>0.26010997404473379</v>
          </cell>
          <cell r="C797">
            <v>0.20847034158910166</v>
          </cell>
          <cell r="D797">
            <v>0.31520899315688905</v>
          </cell>
          <cell r="E797">
            <v>0.18003713337683944</v>
          </cell>
          <cell r="F797">
            <v>0.2427012986252027</v>
          </cell>
          <cell r="G797">
            <v>0.18557891697194792</v>
          </cell>
          <cell r="H797">
            <v>0.19919772327307242</v>
          </cell>
          <cell r="I797">
            <v>0.16513407697549293</v>
          </cell>
          <cell r="J797">
            <v>0.16274573430982039</v>
          </cell>
          <cell r="K797">
            <v>0.18490657719745177</v>
          </cell>
          <cell r="L797">
            <v>0.14390363389624383</v>
          </cell>
          <cell r="M797">
            <v>0.12651109904337537</v>
          </cell>
          <cell r="N797">
            <v>0.12651109904337537</v>
          </cell>
          <cell r="O797">
            <v>0.12651109904337537</v>
          </cell>
          <cell r="P797">
            <v>0.12651109904337537</v>
          </cell>
          <cell r="Q797">
            <v>0.12651109904337535</v>
          </cell>
          <cell r="R797">
            <v>0.12651109904337537</v>
          </cell>
          <cell r="S797">
            <v>0.12651109904337537</v>
          </cell>
          <cell r="T797">
            <v>0.12651109904337537</v>
          </cell>
          <cell r="U797">
            <v>0.12651109904337537</v>
          </cell>
          <cell r="V797">
            <v>0.12651109904337537</v>
          </cell>
          <cell r="W797">
            <v>0.1265110990433754</v>
          </cell>
        </row>
        <row r="798">
          <cell r="A798" t="str">
            <v>Trade creditors - days exp.</v>
          </cell>
          <cell r="B798">
            <v>94.940140526327838</v>
          </cell>
          <cell r="C798">
            <v>76.091674680022109</v>
          </cell>
          <cell r="D798">
            <v>115.05128250226448</v>
          </cell>
          <cell r="E798">
            <v>65.71355368254639</v>
          </cell>
          <cell r="F798">
            <v>88.58597399819898</v>
          </cell>
          <cell r="G798">
            <v>67.736304694760989</v>
          </cell>
          <cell r="H798">
            <v>72.707168994671434</v>
          </cell>
          <cell r="I798">
            <v>60.27393809605492</v>
          </cell>
          <cell r="J798">
            <v>59.402193023084443</v>
          </cell>
          <cell r="K798">
            <v>67.490900677069902</v>
          </cell>
          <cell r="L798">
            <v>52.524826372128999</v>
          </cell>
          <cell r="M798">
            <v>46.176551150832012</v>
          </cell>
          <cell r="N798">
            <v>46.176551150832012</v>
          </cell>
          <cell r="O798">
            <v>46.176551150832012</v>
          </cell>
          <cell r="P798">
            <v>46.176551150832012</v>
          </cell>
          <cell r="Q798">
            <v>46.176551150832012</v>
          </cell>
          <cell r="R798">
            <v>46.176551150832012</v>
          </cell>
          <cell r="S798">
            <v>46.176551150832012</v>
          </cell>
          <cell r="T798">
            <v>46.176551150832012</v>
          </cell>
          <cell r="U798">
            <v>46.176551150832012</v>
          </cell>
          <cell r="V798">
            <v>46.176551150832012</v>
          </cell>
          <cell r="W798">
            <v>46.176551150832012</v>
          </cell>
        </row>
        <row r="799">
          <cell r="A799" t="str">
            <v xml:space="preserve">Depr/avg gross block </v>
          </cell>
          <cell r="C799">
            <v>0.11954709463922264</v>
          </cell>
          <cell r="D799">
            <v>0.11862963670622448</v>
          </cell>
          <cell r="E799">
            <v>0.10375125720421137</v>
          </cell>
          <cell r="F799">
            <v>9.455684919496006E-2</v>
          </cell>
          <cell r="G799">
            <v>8.553515985007823E-2</v>
          </cell>
          <cell r="H799">
            <v>7.9301574719986917E-2</v>
          </cell>
          <cell r="I799">
            <v>7.789367628397717E-2</v>
          </cell>
          <cell r="J799">
            <v>7.7281063319005805E-2</v>
          </cell>
          <cell r="K799">
            <v>7.5434097744513248E-2</v>
          </cell>
          <cell r="L799">
            <v>7.4901758177600808E-2</v>
          </cell>
          <cell r="M799">
            <v>7.2854996288344298E-2</v>
          </cell>
          <cell r="N799">
            <v>7.1999999999999995E-2</v>
          </cell>
          <cell r="O799">
            <v>7.1999999999999995E-2</v>
          </cell>
          <cell r="P799">
            <v>7.1999999999999995E-2</v>
          </cell>
          <cell r="Q799">
            <v>7.1999999999999995E-2</v>
          </cell>
          <cell r="R799">
            <v>7.1999999999999995E-2</v>
          </cell>
          <cell r="S799">
            <v>7.1999999999999995E-2</v>
          </cell>
          <cell r="T799">
            <v>7.1999999999999995E-2</v>
          </cell>
          <cell r="U799">
            <v>7.1999999999999995E-2</v>
          </cell>
          <cell r="V799">
            <v>7.1999999999999995E-2</v>
          </cell>
          <cell r="W799">
            <v>7.1999999999999995E-2</v>
          </cell>
        </row>
        <row r="800">
          <cell r="A800" t="str">
            <v>Avg cost of loans %</v>
          </cell>
          <cell r="C800">
            <v>0.10232786484778222</v>
          </cell>
          <cell r="D800">
            <v>0.11446154491319301</v>
          </cell>
          <cell r="E800">
            <v>0.13329500967008884</v>
          </cell>
          <cell r="F800">
            <v>0.15817554549598811</v>
          </cell>
          <cell r="G800">
            <v>0.1583810819652845</v>
          </cell>
          <cell r="H800">
            <v>0.18615183021262249</v>
          </cell>
          <cell r="I800">
            <v>0.20436251047478088</v>
          </cell>
          <cell r="J800">
            <v>0.45747410553523454</v>
          </cell>
          <cell r="K800">
            <v>0.18</v>
          </cell>
          <cell r="L800">
            <v>0.15</v>
          </cell>
          <cell r="M800">
            <v>0.14000000000000001</v>
          </cell>
          <cell r="N800">
            <v>0.12</v>
          </cell>
          <cell r="O800">
            <v>0.12</v>
          </cell>
          <cell r="P800">
            <v>0.12</v>
          </cell>
          <cell r="Q800">
            <v>0.12</v>
          </cell>
          <cell r="R800">
            <v>0.12</v>
          </cell>
          <cell r="S800">
            <v>0.12</v>
          </cell>
          <cell r="T800">
            <v>0.12</v>
          </cell>
          <cell r="U800">
            <v>0.12</v>
          </cell>
          <cell r="V800">
            <v>0.12</v>
          </cell>
          <cell r="W800">
            <v>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C1" t="str">
            <v xml:space="preserve"> </v>
          </cell>
          <cell r="D1" t="str">
            <v xml:space="preserve"> </v>
          </cell>
          <cell r="Q1" t="str">
            <v>Macro31</v>
          </cell>
          <cell r="S1" t="str">
            <v>Macro33</v>
          </cell>
          <cell r="T1" t="str">
            <v>Macro34</v>
          </cell>
        </row>
        <row r="8">
          <cell r="B8" t="str">
            <v>Macro2 (a)</v>
          </cell>
        </row>
        <row r="20">
          <cell r="B20" t="str">
            <v>Macro3</v>
          </cell>
        </row>
        <row r="32">
          <cell r="B32" t="str">
            <v>Macro4</v>
          </cell>
        </row>
        <row r="77">
          <cell r="B77" t="str">
            <v>Macro25</v>
          </cell>
        </row>
        <row r="87">
          <cell r="B87" t="str">
            <v>Macro26</v>
          </cell>
        </row>
        <row r="97">
          <cell r="B97" t="str">
            <v>Macro27</v>
          </cell>
        </row>
        <row r="106">
          <cell r="B106" t="str">
            <v>ERNIE OPEN</v>
          </cell>
        </row>
        <row r="107">
          <cell r="B107" t="str">
            <v>Macro29</v>
          </cell>
        </row>
      </sheetData>
      <sheetData sheetId="29" refreshError="1"/>
      <sheetData sheetId="30"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MMﾁｬｰﾄ"/>
    </sheetNames>
    <definedNames>
      <definedName name="MENU"/>
      <definedName name="ボックス削除"/>
      <definedName name="不稼働"/>
      <definedName name="新表題"/>
      <definedName name="設定"/>
    </definedNames>
    <sheetDataSet>
      <sheetData sheetId="0"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 val="cash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
          <cell r="B10">
            <v>1000000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Annual"/>
      <sheetName val="QoQ Forecast"/>
      <sheetName val="Pg 1"/>
      <sheetName val="Pg 2"/>
      <sheetName val="Pg 3"/>
      <sheetName val="Pg 4"/>
      <sheetName val="Stress Test"/>
      <sheetName val="PE band"/>
      <sheetName val="ROE &amp; EVA"/>
      <sheetName val="Chart"/>
      <sheetName val="Makers"/>
      <sheetName val="Model"/>
      <sheetName val="Compare"/>
      <sheetName val="EPS Table"/>
      <sheetName val="Spore"/>
      <sheetName val="Currecny"/>
      <sheetName val="Net cash chart"/>
      <sheetName val="Ratios"/>
      <sheetName val="Checks"/>
      <sheetName val="Sensitivities"/>
      <sheetName val="QoQ results"/>
      <sheetName val="Cash Flow"/>
      <sheetName val="Currency"/>
      <sheetName val="Book Value per share"/>
    </sheetNames>
    <sheetDataSet>
      <sheetData sheetId="0" refreshError="1"/>
      <sheetData sheetId="1" refreshError="1">
        <row r="7">
          <cell r="A7" t="str">
            <v>Qtrs</v>
          </cell>
        </row>
        <row r="8">
          <cell r="A8" t="str">
            <v>Sales ($US)</v>
          </cell>
        </row>
        <row r="9">
          <cell r="A9" t="str">
            <v>COGS</v>
          </cell>
        </row>
        <row r="10">
          <cell r="A10" t="str">
            <v>Gross Profit</v>
          </cell>
        </row>
        <row r="11">
          <cell r="A11" t="str">
            <v>SGA</v>
          </cell>
        </row>
        <row r="12">
          <cell r="A12" t="str">
            <v>R&amp;D</v>
          </cell>
        </row>
        <row r="13">
          <cell r="A13" t="str">
            <v>Other charges</v>
          </cell>
        </row>
        <row r="14">
          <cell r="A14" t="str">
            <v>Operating income</v>
          </cell>
        </row>
        <row r="15">
          <cell r="A15" t="str">
            <v xml:space="preserve">Interest income </v>
          </cell>
        </row>
        <row r="16">
          <cell r="A16" t="str">
            <v>Gain on sales of invt</v>
          </cell>
        </row>
        <row r="17">
          <cell r="A17" t="str">
            <v>Pre-tax</v>
          </cell>
        </row>
        <row r="18">
          <cell r="A18" t="str">
            <v>Tax provision</v>
          </cell>
        </row>
        <row r="19">
          <cell r="A19" t="str">
            <v>Minority interest</v>
          </cell>
        </row>
        <row r="20">
          <cell r="A20" t="str">
            <v>Extraordinaries</v>
          </cell>
        </row>
        <row r="21">
          <cell r="A21" t="str">
            <v>Net income</v>
          </cell>
        </row>
        <row r="22">
          <cell r="A22" t="str">
            <v>Dividend income</v>
          </cell>
        </row>
        <row r="23">
          <cell r="A23" t="str">
            <v>Retained earnings</v>
          </cell>
        </row>
        <row r="25">
          <cell r="A25" t="str">
            <v>Revenue growth</v>
          </cell>
        </row>
        <row r="26">
          <cell r="A26" t="str">
            <v>Net income growth</v>
          </cell>
        </row>
        <row r="28">
          <cell r="A28" t="str">
            <v>Currency</v>
          </cell>
        </row>
        <row r="29">
          <cell r="A29" t="str">
            <v>USD</v>
          </cell>
        </row>
        <row r="30">
          <cell r="A30" t="str">
            <v>Gross margins</v>
          </cell>
        </row>
        <row r="33">
          <cell r="A33" t="str">
            <v>% Yoy net profits</v>
          </cell>
        </row>
        <row r="34">
          <cell r="A34" t="str">
            <v>Tax rate</v>
          </cell>
        </row>
        <row r="35">
          <cell r="A35" t="str">
            <v>Interest income/ expense</v>
          </cell>
        </row>
        <row r="39">
          <cell r="A39" t="str">
            <v>EPS (US$)</v>
          </cell>
        </row>
        <row r="40">
          <cell r="A40" t="str">
            <v xml:space="preserve">Wtd avg share cap. </v>
          </cell>
        </row>
        <row r="41">
          <cell r="A41" t="str">
            <v>EPS Growth (QoQ %)</v>
          </cell>
        </row>
        <row r="42">
          <cell r="A42" t="str">
            <v>EPS Growth (YoY %)</v>
          </cell>
        </row>
        <row r="43">
          <cell r="A43" t="str">
            <v>Gross Margins (%)</v>
          </cell>
        </row>
        <row r="44">
          <cell r="A44" t="str">
            <v>COGS/ Inventory</v>
          </cell>
        </row>
        <row r="108">
          <cell r="B108">
            <v>0</v>
          </cell>
          <cell r="C108">
            <v>18.991</v>
          </cell>
          <cell r="D108">
            <v>14.268999999999998</v>
          </cell>
          <cell r="E108">
            <v>2.7080000000000002</v>
          </cell>
          <cell r="G108">
            <v>0</v>
          </cell>
          <cell r="H108">
            <v>58.046000000000006</v>
          </cell>
          <cell r="I108">
            <v>27.013999999999996</v>
          </cell>
          <cell r="J108">
            <v>82.234000000000009</v>
          </cell>
          <cell r="L108">
            <v>68.582000000000008</v>
          </cell>
          <cell r="M108">
            <v>124.47299999999997</v>
          </cell>
          <cell r="N108">
            <v>148.35900000000001</v>
          </cell>
          <cell r="O108">
            <v>125.59200000000001</v>
          </cell>
          <cell r="Q108">
            <v>104.06500000000001</v>
          </cell>
          <cell r="R108">
            <v>71.922999999999988</v>
          </cell>
          <cell r="S108">
            <v>42.94700000000001</v>
          </cell>
          <cell r="T108">
            <v>25.373999999999992</v>
          </cell>
          <cell r="V108">
            <v>-10.054000000000006</v>
          </cell>
          <cell r="W108">
            <v>25.096000000000004</v>
          </cell>
          <cell r="X108">
            <v>14.451999999999984</v>
          </cell>
          <cell r="Y108">
            <v>89.246000000000009</v>
          </cell>
          <cell r="AC108">
            <v>122.458</v>
          </cell>
          <cell r="AD108">
            <v>138.976</v>
          </cell>
          <cell r="AE108">
            <v>241.352</v>
          </cell>
          <cell r="AF108">
            <v>316.68399999999997</v>
          </cell>
          <cell r="AG108">
            <v>384.017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QoQ Forecast"/>
      <sheetName val="Annual"/>
    </sheetNames>
    <sheetDataSet>
      <sheetData sheetId="0" refreshError="1">
        <row r="7">
          <cell r="A7" t="str">
            <v>Qtrs</v>
          </cell>
        </row>
        <row r="8">
          <cell r="A8" t="str">
            <v>Sales ($US)</v>
          </cell>
        </row>
        <row r="9">
          <cell r="A9" t="str">
            <v>COGS</v>
          </cell>
        </row>
        <row r="10">
          <cell r="A10" t="str">
            <v>Gross Profit</v>
          </cell>
        </row>
        <row r="11">
          <cell r="A11" t="str">
            <v>SGA</v>
          </cell>
        </row>
        <row r="12">
          <cell r="A12" t="str">
            <v>R&amp;D</v>
          </cell>
        </row>
        <row r="13">
          <cell r="A13" t="str">
            <v>Other charges</v>
          </cell>
        </row>
        <row r="14">
          <cell r="A14" t="str">
            <v>Operating income</v>
          </cell>
        </row>
        <row r="15">
          <cell r="A15" t="str">
            <v xml:space="preserve">Interest income </v>
          </cell>
        </row>
        <row r="16">
          <cell r="A16" t="str">
            <v>Gain on sales of invt</v>
          </cell>
        </row>
        <row r="17">
          <cell r="A17" t="str">
            <v>Pre-tax</v>
          </cell>
        </row>
        <row r="18">
          <cell r="A18" t="str">
            <v>Tax provision</v>
          </cell>
        </row>
        <row r="19">
          <cell r="A19" t="str">
            <v>Minority interest</v>
          </cell>
        </row>
        <row r="20">
          <cell r="A20" t="str">
            <v>Extraordinaries</v>
          </cell>
        </row>
        <row r="21">
          <cell r="A21" t="str">
            <v>Net income</v>
          </cell>
        </row>
        <row r="22">
          <cell r="A22" t="str">
            <v>Dividend income</v>
          </cell>
        </row>
        <row r="23">
          <cell r="A23" t="str">
            <v>Retained earnings</v>
          </cell>
        </row>
        <row r="25">
          <cell r="A25" t="str">
            <v>Valuation</v>
          </cell>
        </row>
        <row r="26">
          <cell r="A26" t="str">
            <v>Quarter</v>
          </cell>
        </row>
        <row r="27">
          <cell r="A27" t="str">
            <v>EPS (US$)</v>
          </cell>
        </row>
        <row r="28">
          <cell r="A28" t="str">
            <v xml:space="preserve">Wtd avg share cap. </v>
          </cell>
        </row>
        <row r="29">
          <cell r="A29" t="str">
            <v>EPS Growth (Yoy %)</v>
          </cell>
        </row>
        <row r="30">
          <cell r="A30" t="str">
            <v>Gross margins</v>
          </cell>
        </row>
        <row r="31">
          <cell r="A31" t="str">
            <v>Sales-per-share(trailing)</v>
          </cell>
        </row>
        <row r="32">
          <cell r="A32" t="str">
            <v>S$ per US$</v>
          </cell>
        </row>
        <row r="34">
          <cell r="A34" t="str">
            <v>Sequential Growth</v>
          </cell>
        </row>
        <row r="35">
          <cell r="A35" t="str">
            <v>Revenues Growth</v>
          </cell>
        </row>
        <row r="36">
          <cell r="A36" t="str">
            <v>EPS Growth</v>
          </cell>
        </row>
        <row r="38">
          <cell r="A38" t="str">
            <v>Yoy Growth</v>
          </cell>
        </row>
        <row r="39">
          <cell r="A39" t="str">
            <v>Revenue growth</v>
          </cell>
        </row>
        <row r="40">
          <cell r="A40" t="str">
            <v>Net income growth</v>
          </cell>
        </row>
        <row r="43">
          <cell r="A43" t="str">
            <v>Gross Margins (%)</v>
          </cell>
        </row>
        <row r="44">
          <cell r="A44" t="str">
            <v>Interest income/ expense</v>
          </cell>
        </row>
        <row r="45">
          <cell r="A45" t="str">
            <v>Tax rate</v>
          </cell>
        </row>
        <row r="47">
          <cell r="A47" t="str">
            <v>Inventory turns</v>
          </cell>
        </row>
        <row r="162">
          <cell r="B162">
            <v>0</v>
          </cell>
          <cell r="C162">
            <v>18.991</v>
          </cell>
          <cell r="D162">
            <v>14.268999999999998</v>
          </cell>
          <cell r="E162">
            <v>2.7080000000000002</v>
          </cell>
          <cell r="G162">
            <v>0</v>
          </cell>
          <cell r="H162">
            <v>58.046000000000006</v>
          </cell>
          <cell r="I162">
            <v>27.013999999999996</v>
          </cell>
          <cell r="J162">
            <v>82.234000000000009</v>
          </cell>
          <cell r="L162">
            <v>68.582000000000008</v>
          </cell>
          <cell r="M162">
            <v>124.47299999999997</v>
          </cell>
          <cell r="N162">
            <v>148.35900000000001</v>
          </cell>
          <cell r="O162">
            <v>125.59200000000001</v>
          </cell>
          <cell r="Q162">
            <v>104.06500000000001</v>
          </cell>
          <cell r="R162">
            <v>71.922999999999988</v>
          </cell>
          <cell r="S162">
            <v>42.94700000000001</v>
          </cell>
          <cell r="T162">
            <v>25.373999999999992</v>
          </cell>
          <cell r="V162">
            <v>-10.054000000000006</v>
          </cell>
          <cell r="W162">
            <v>25.096000000000004</v>
          </cell>
          <cell r="X162">
            <v>14.451999999999984</v>
          </cell>
          <cell r="Y162">
            <v>89.246000000000009</v>
          </cell>
          <cell r="AA162">
            <v>122.458</v>
          </cell>
          <cell r="AB162">
            <v>241.352</v>
          </cell>
          <cell r="AC162">
            <v>316.68399999999997</v>
          </cell>
          <cell r="AD162">
            <v>384.017</v>
          </cell>
        </row>
      </sheetData>
      <sheetData sheetId="1"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Sheet3 (2)"/>
      <sheetName val="QoQ Forecast"/>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Inputs"/>
      <sheetName val="download"/>
      <sheetName val="170810-lease tax"/>
      <sheetName val="TIll_Q_sal"/>
      <sheetName val="tiller"/>
      <sheetName val="Input"/>
      <sheetName val="Main Sheet (MTD)"/>
      <sheetName val="Consl Daily Report"/>
      <sheetName val="Acc_10_5"/>
      <sheetName val="Preside"/>
      <sheetName val="balance sheet"/>
      <sheetName val="Rates"/>
      <sheetName val="Main workings"/>
      <sheetName val="assumptions"/>
      <sheetName val="Index"/>
      <sheetName val="Balance Sheet "/>
      <sheetName val="EBITDA"/>
      <sheetName val="Income_Statements"/>
      <sheetName val="QoQ_Forecast"/>
      <sheetName val="Portfolio Summary"/>
      <sheetName val="Depreciation"/>
      <sheetName val="compu"/>
      <sheetName val="P &amp; L"/>
      <sheetName val="Summary Excise"/>
      <sheetName val="BS"/>
      <sheetName val="Other BS Sch 5-9"/>
      <sheetName val="Excess Calc"/>
      <sheetName val="Grouping Master"/>
      <sheetName val="Current Bill MB ref"/>
      <sheetName val="Meas.-Hotel Part"/>
      <sheetName val="Material "/>
      <sheetName val="Labour &amp; Plant"/>
      <sheetName val="Lead"/>
      <sheetName val="Main-Material"/>
      <sheetName val="Sheet1"/>
      <sheetName val="GBW"/>
      <sheetName val="Design"/>
      <sheetName val="BOQ"/>
      <sheetName val=" B3"/>
      <sheetName val=" B1"/>
      <sheetName val="beam-reinft-IIInd floor"/>
      <sheetName val="Approved MTD Proj #'s"/>
      <sheetName val="MN T.B."/>
      <sheetName val="CFForecast detail"/>
      <sheetName val="Site Dev BOQ"/>
      <sheetName val="Break up Sheet"/>
      <sheetName val="Load Details-220kV"/>
      <sheetName val="CapitalOutlay"/>
      <sheetName val="Assum"/>
      <sheetName val="Block A - BOQ"/>
      <sheetName val="March Analysts"/>
      <sheetName val="Company"/>
      <sheetName val="PLAN_FEB97"/>
      <sheetName val="Fin Sum"/>
      <sheetName val="Occ"/>
      <sheetName val="Demand"/>
      <sheetName val="Ref"/>
      <sheetName val="LISTS"/>
      <sheetName val="IMPORT T12"/>
      <sheetName val="SCH-E-1"/>
      <sheetName val="BIPR"/>
      <sheetName val="BPCA"/>
      <sheetName val="BBRS"/>
      <sheetName val="KPM DT"/>
      <sheetName val="strand"/>
      <sheetName val="Rollup Summary"/>
      <sheetName val="Vind-BtB"/>
      <sheetName val="ABP_inputs"/>
      <sheetName val="Synergy_Sales_Budget"/>
      <sheetName val="Project_Budget_Worksheet"/>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CABLE DATA"/>
      <sheetName val="1st flr"/>
      <sheetName val="Civil Boq"/>
      <sheetName val="final abstract"/>
      <sheetName val="Rate analysis"/>
      <sheetName val="02"/>
      <sheetName val="03"/>
      <sheetName val="04"/>
      <sheetName val="01"/>
      <sheetName val="q-details"/>
      <sheetName val="new_data"/>
      <sheetName val="earnmodl"/>
      <sheetName val="Dom Cell (IS)"/>
      <sheetName val="ras"/>
      <sheetName val="TB_FOR_MIS"/>
      <sheetName val="Area"/>
      <sheetName val="TB FOR MIS"/>
      <sheetName val="INPUT SHEET"/>
      <sheetName val="CashFlow"/>
      <sheetName val="TB"/>
      <sheetName val="F"/>
      <sheetName val="EXHIBIT&quot; T&quot;"/>
      <sheetName val="Turnover"/>
      <sheetName val="OpRes"/>
      <sheetName val="master"/>
      <sheetName val="van_khuon"/>
      <sheetName val="IDC_macro"/>
      <sheetName val="IMPORT_T12"/>
      <sheetName val="KPM_DT"/>
      <sheetName val="Portfolio_Summary"/>
      <sheetName val="Current_Bill_MB_ref"/>
      <sheetName val="Meas_-Hotel_Part"/>
      <sheetName val="Fin_Sum"/>
      <sheetName val="Task"/>
      <sheetName val=" Acc. Sched."/>
      <sheetName val="PLGroupings"/>
      <sheetName val="Results"/>
      <sheetName val="03 (2)"/>
      <sheetName val="WIng F(Typical)"/>
      <sheetName val="NewCo"/>
      <sheetName val="Training Deposits coding"/>
      <sheetName val="M-2 Adjusted"/>
      <sheetName val="OpTrack"/>
      <sheetName val="Data"/>
      <sheetName val="Params"/>
      <sheetName val="EDS  Bestshore Migration"/>
      <sheetName val="sept-plan"/>
      <sheetName val="classes"/>
      <sheetName val="IT Block"/>
      <sheetName val="Location CODE"/>
      <sheetName val="Location TYPE"/>
      <sheetName val="sub class"/>
      <sheetName val=" sub Loc "/>
      <sheetName val="LBO"/>
      <sheetName val="02022005"/>
      <sheetName val="16022005"/>
      <sheetName val="05012005"/>
      <sheetName val="19012005"/>
      <sheetName val="02032005"/>
      <sheetName val="16032005"/>
      <sheetName val="30032005"/>
      <sheetName val="Master Price List"/>
      <sheetName val="reference"/>
      <sheetName val="Rev Opt - Rollup"/>
      <sheetName val="AOR"/>
      <sheetName val="Sheet3"/>
      <sheetName val="Factor_Sheet"/>
      <sheetName val="CARO"/>
      <sheetName val="Open Items-311208"/>
      <sheetName val="Portfolio_Summary1"/>
      <sheetName val="Current_Bill_MB_ref1"/>
      <sheetName val="Meas_-Hotel_Part1"/>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sheetData sheetId="138"/>
      <sheetData sheetId="139"/>
      <sheetData sheetId="140"/>
      <sheetData sheetId="141"/>
      <sheetData sheetId="142">
        <row r="65">
          <cell r="A65" t="str">
            <v>(II)</v>
          </cell>
        </row>
      </sheetData>
      <sheetData sheetId="143"/>
      <sheetData sheetId="144"/>
      <sheetData sheetId="145"/>
      <sheetData sheetId="146"/>
      <sheetData sheetId="147"/>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ow r="65">
          <cell r="A65" t="str">
            <v>(II)</v>
          </cell>
        </row>
      </sheetData>
      <sheetData sheetId="170">
        <row r="65">
          <cell r="A65" t="str">
            <v>(II)</v>
          </cell>
        </row>
      </sheetData>
      <sheetData sheetId="171">
        <row r="65">
          <cell r="A65" t="str">
            <v>(II)</v>
          </cell>
        </row>
      </sheetData>
      <sheetData sheetId="172">
        <row r="65">
          <cell r="A65" t="str">
            <v>(II)</v>
          </cell>
        </row>
      </sheetData>
      <sheetData sheetId="173">
        <row r="65">
          <cell r="A65" t="str">
            <v>(II)</v>
          </cell>
        </row>
      </sheetData>
      <sheetData sheetId="174">
        <row r="65">
          <cell r="A65" t="str">
            <v>(II)</v>
          </cell>
        </row>
      </sheetData>
      <sheetData sheetId="175">
        <row r="65">
          <cell r="A65" t="str">
            <v>(II)</v>
          </cell>
        </row>
      </sheetData>
      <sheetData sheetId="176">
        <row r="65">
          <cell r="A65" t="str">
            <v>(II)</v>
          </cell>
        </row>
      </sheetData>
      <sheetData sheetId="177">
        <row r="65">
          <cell r="A65" t="str">
            <v>(II)</v>
          </cell>
        </row>
      </sheetData>
      <sheetData sheetId="178">
        <row r="65">
          <cell r="A65" t="str">
            <v>(II)</v>
          </cell>
        </row>
      </sheetData>
      <sheetData sheetId="179">
        <row r="65">
          <cell r="A65" t="str">
            <v>(II)</v>
          </cell>
        </row>
      </sheetData>
      <sheetData sheetId="180">
        <row r="65">
          <cell r="A65" t="str">
            <v>(II)</v>
          </cell>
        </row>
      </sheetData>
      <sheetData sheetId="181">
        <row r="65">
          <cell r="A65" t="str">
            <v>(II)</v>
          </cell>
        </row>
      </sheetData>
      <sheetData sheetId="182">
        <row r="65">
          <cell r="A65" t="str">
            <v>(II)</v>
          </cell>
        </row>
      </sheetData>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Income-Segment"/>
      <sheetName val="Sheet3 (2)"/>
    </sheetNames>
    <sheetDataSet>
      <sheetData sheetId="0" refreshError="1">
        <row r="25">
          <cell r="AD25">
            <v>2049.3000000000002</v>
          </cell>
          <cell r="AN25">
            <v>2324</v>
          </cell>
          <cell r="AS25">
            <v>2324</v>
          </cell>
          <cell r="AX25">
            <v>2103.4</v>
          </cell>
          <cell r="BC25">
            <v>2236.4946301284799</v>
          </cell>
          <cell r="BD25">
            <v>2454.9950033387586</v>
          </cell>
          <cell r="BE25">
            <v>2697.79759998386</v>
          </cell>
          <cell r="BF25">
            <v>2962.7001694999481</v>
          </cell>
        </row>
      </sheetData>
      <sheetData sheetId="1"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FAME Persistence"/>
      <sheetName val="World S&amp;D"/>
      <sheetName val="Project Pipeline"/>
      <sheetName val="SUDEMAL(FEB 00)"/>
      <sheetName val="summary"/>
      <sheetName val="histo"/>
      <sheetName val="SURPDEF"/>
      <sheetName val="SUDEMAL (new)"/>
      <sheetName val="SuDem-2"/>
      <sheetName val="SUDEMAL(old)"/>
      <sheetName val="SHIPMENT (1.98)"/>
      <sheetName val="ORDER"/>
      <sheetName val="NEWPROJ"/>
      <sheetName val="CAPUTIL"/>
      <sheetName val="CUTBACKS"/>
      <sheetName val="ALCOSHI2"/>
      <sheetName val="RATEDCAP"/>
      <sheetName val="SHIPMENT"/>
      <sheetName val="Sheet1"/>
      <sheetName val="balance"/>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Year</v>
          </cell>
          <cell r="B6" t="str">
            <v>Month</v>
          </cell>
          <cell r="C6" t="str">
            <v>Plate</v>
          </cell>
          <cell r="D6" t="str">
            <v>Stock</v>
          </cell>
          <cell r="E6" t="str">
            <v>Foil</v>
          </cell>
          <cell r="F6" t="str">
            <v>Tube</v>
          </cell>
          <cell r="G6" t="str">
            <v>Wire</v>
          </cell>
          <cell r="H6" t="str">
            <v>ACSR</v>
          </cell>
          <cell r="I6" t="str">
            <v>Cable</v>
          </cell>
          <cell r="J6" t="str">
            <v>Paste</v>
          </cell>
          <cell r="K6" t="str">
            <v>Impacts</v>
          </cell>
        </row>
        <row r="8">
          <cell r="A8">
            <v>1991</v>
          </cell>
          <cell r="B8" t="str">
            <v>Jan</v>
          </cell>
          <cell r="C8">
            <v>59.055540755996802</v>
          </cell>
          <cell r="D8">
            <v>98.123112448314501</v>
          </cell>
          <cell r="E8">
            <v>91.470511821252273</v>
          </cell>
          <cell r="F8">
            <v>89.604078043679749</v>
          </cell>
          <cell r="G8">
            <v>94.371578834388743</v>
          </cell>
          <cell r="H8">
            <v>160.48126503953247</v>
          </cell>
          <cell r="I8">
            <v>94.700264986750653</v>
          </cell>
          <cell r="J8">
            <v>162.78275020341741</v>
          </cell>
          <cell r="K8">
            <v>59.959233591520587</v>
          </cell>
        </row>
        <row r="9">
          <cell r="B9" t="str">
            <v>Feb</v>
          </cell>
          <cell r="C9">
            <v>43.251931342417173</v>
          </cell>
          <cell r="D9">
            <v>106.75679518606781</v>
          </cell>
          <cell r="E9">
            <v>68.902312288906202</v>
          </cell>
          <cell r="F9">
            <v>59.965778654435709</v>
          </cell>
          <cell r="G9">
            <v>71.205323602017813</v>
          </cell>
          <cell r="H9">
            <v>140.33688552767273</v>
          </cell>
          <cell r="I9">
            <v>78.771061446927646</v>
          </cell>
          <cell r="J9">
            <v>96.175752644426353</v>
          </cell>
          <cell r="K9">
            <v>76.110884631063996</v>
          </cell>
        </row>
        <row r="10">
          <cell r="B10" t="str">
            <v>Mar</v>
          </cell>
          <cell r="C10">
            <v>48.435046061969949</v>
          </cell>
          <cell r="D10">
            <v>97.659009344624991</v>
          </cell>
          <cell r="E10">
            <v>72.36165237724083</v>
          </cell>
          <cell r="F10">
            <v>67.634687136101149</v>
          </cell>
          <cell r="G10">
            <v>76.576151121605662</v>
          </cell>
          <cell r="H10">
            <v>126.26332072877278</v>
          </cell>
          <cell r="I10">
            <v>63.206839658017103</v>
          </cell>
          <cell r="J10">
            <v>108.28315703824248</v>
          </cell>
          <cell r="K10">
            <v>45.756216877293113</v>
          </cell>
        </row>
        <row r="11">
          <cell r="A11" t="str">
            <v>1Q</v>
          </cell>
          <cell r="C11">
            <v>50.247506053461308</v>
          </cell>
          <cell r="D11">
            <v>100.8463056596691</v>
          </cell>
          <cell r="E11">
            <v>77.578158829133102</v>
          </cell>
          <cell r="F11">
            <v>72.401514611405545</v>
          </cell>
          <cell r="G11">
            <v>80.717684519337411</v>
          </cell>
          <cell r="H11">
            <v>142.36049043199264</v>
          </cell>
          <cell r="I11">
            <v>78.892722030565139</v>
          </cell>
          <cell r="J11">
            <v>122.41388662869542</v>
          </cell>
          <cell r="K11">
            <v>60.608778366625906</v>
          </cell>
        </row>
        <row r="13">
          <cell r="B13" t="str">
            <v>Apr</v>
          </cell>
          <cell r="C13">
            <v>58.166506963965503</v>
          </cell>
          <cell r="D13">
            <v>101.87603442098019</v>
          </cell>
          <cell r="E13">
            <v>74.912964406339313</v>
          </cell>
          <cell r="F13">
            <v>66.282468689845288</v>
          </cell>
          <cell r="G13">
            <v>80.00214661371686</v>
          </cell>
          <cell r="H13">
            <v>127.00584393262288</v>
          </cell>
          <cell r="I13">
            <v>75.961201939903006</v>
          </cell>
          <cell r="J13">
            <v>78.275020341741254</v>
          </cell>
          <cell r="K13">
            <v>54.58622095393396</v>
          </cell>
        </row>
        <row r="14">
          <cell r="B14" t="str">
            <v>May</v>
          </cell>
          <cell r="C14">
            <v>71.147553367871524</v>
          </cell>
          <cell r="D14">
            <v>124.39783191050091</v>
          </cell>
          <cell r="E14">
            <v>81.509482982592885</v>
          </cell>
          <cell r="F14">
            <v>66.211174219919684</v>
          </cell>
          <cell r="G14">
            <v>79.99785338628314</v>
          </cell>
          <cell r="H14">
            <v>106.71020969405293</v>
          </cell>
          <cell r="I14">
            <v>83.245837708114593</v>
          </cell>
          <cell r="J14">
            <v>63.091944670463796</v>
          </cell>
          <cell r="K14">
            <v>63.098247044435382</v>
          </cell>
        </row>
        <row r="15">
          <cell r="B15" t="str">
            <v>Jun</v>
          </cell>
          <cell r="C15">
            <v>66.11751468138317</v>
          </cell>
          <cell r="D15">
            <v>88.537620220335228</v>
          </cell>
          <cell r="E15">
            <v>88.511301636788772</v>
          </cell>
          <cell r="F15">
            <v>71.566577152498866</v>
          </cell>
          <cell r="G15">
            <v>79.244391971664697</v>
          </cell>
          <cell r="H15">
            <v>91.096596768649022</v>
          </cell>
          <cell r="I15">
            <v>72.941352932353382</v>
          </cell>
          <cell r="J15">
            <v>91.342554922701382</v>
          </cell>
          <cell r="K15">
            <v>58.287810843864648</v>
          </cell>
        </row>
        <row r="16">
          <cell r="A16" t="str">
            <v>2Q</v>
          </cell>
          <cell r="C16">
            <v>65.14385833774007</v>
          </cell>
          <cell r="D16">
            <v>104.93716218393877</v>
          </cell>
          <cell r="E16">
            <v>81.644583008573662</v>
          </cell>
          <cell r="F16">
            <v>68.020073354087941</v>
          </cell>
          <cell r="G16">
            <v>79.748130657221566</v>
          </cell>
          <cell r="H16">
            <v>108.27088346510828</v>
          </cell>
          <cell r="I16">
            <v>77.382797526790327</v>
          </cell>
          <cell r="J16">
            <v>77.569839978302142</v>
          </cell>
          <cell r="K16">
            <v>58.657426280744666</v>
          </cell>
        </row>
        <row r="18">
          <cell r="B18" t="str">
            <v>Jul</v>
          </cell>
          <cell r="C18">
            <v>69.470277405579921</v>
          </cell>
          <cell r="D18">
            <v>113.50392155747542</v>
          </cell>
          <cell r="E18">
            <v>87.222655235126012</v>
          </cell>
          <cell r="F18">
            <v>71.634306898928202</v>
          </cell>
          <cell r="G18">
            <v>78.409359235805525</v>
          </cell>
          <cell r="H18">
            <v>143.65073908559643</v>
          </cell>
          <cell r="I18">
            <v>90.180490975451235</v>
          </cell>
          <cell r="J18">
            <v>82.782750203417407</v>
          </cell>
          <cell r="K18">
            <v>58.556869139828784</v>
          </cell>
        </row>
        <row r="19">
          <cell r="B19" t="str">
            <v>Aug</v>
          </cell>
          <cell r="C19">
            <v>61.262618832725671</v>
          </cell>
          <cell r="D19">
            <v>81.628967768721949</v>
          </cell>
          <cell r="E19">
            <v>93.919199792153805</v>
          </cell>
          <cell r="F19">
            <v>71.864825685021032</v>
          </cell>
          <cell r="G19">
            <v>76.224106472040347</v>
          </cell>
          <cell r="H19">
            <v>164.69577174286695</v>
          </cell>
          <cell r="I19">
            <v>81.225938703064855</v>
          </cell>
          <cell r="J19">
            <v>75.850284784377536</v>
          </cell>
          <cell r="K19">
            <v>60.30167142274766</v>
          </cell>
        </row>
        <row r="20">
          <cell r="B20" t="str">
            <v>Sep</v>
          </cell>
          <cell r="C20">
            <v>52.385799315332648</v>
          </cell>
          <cell r="D20">
            <v>96.512117299784435</v>
          </cell>
          <cell r="E20">
            <v>97.36165237724083</v>
          </cell>
          <cell r="F20">
            <v>65.893913828750684</v>
          </cell>
          <cell r="G20">
            <v>90.700869378555325</v>
          </cell>
          <cell r="H20">
            <v>123.38260570642832</v>
          </cell>
          <cell r="I20">
            <v>69.456527173641319</v>
          </cell>
          <cell r="J20">
            <v>103.10821806346624</v>
          </cell>
          <cell r="K20">
            <v>60.464737056665307</v>
          </cell>
        </row>
        <row r="21">
          <cell r="A21" t="str">
            <v>3Q</v>
          </cell>
          <cell r="C21">
            <v>61.039565184546085</v>
          </cell>
          <cell r="D21">
            <v>97.215002208660607</v>
          </cell>
          <cell r="E21">
            <v>92.83450246817354</v>
          </cell>
          <cell r="F21">
            <v>69.797682137566639</v>
          </cell>
          <cell r="G21">
            <v>81.778111695467061</v>
          </cell>
          <cell r="H21">
            <v>143.90970551163056</v>
          </cell>
          <cell r="I21">
            <v>80.28765228405247</v>
          </cell>
          <cell r="J21">
            <v>87.247084350420394</v>
          </cell>
          <cell r="K21">
            <v>59.774425873080588</v>
          </cell>
        </row>
        <row r="23">
          <cell r="B23" t="str">
            <v>Oct</v>
          </cell>
          <cell r="C23">
            <v>62.56754231458914</v>
          </cell>
          <cell r="D23">
            <v>55.491317973188949</v>
          </cell>
          <cell r="E23">
            <v>87.544816835541695</v>
          </cell>
          <cell r="F23">
            <v>74.724922170203669</v>
          </cell>
          <cell r="G23">
            <v>89.421487603305778</v>
          </cell>
          <cell r="H23">
            <v>114.69920935029219</v>
          </cell>
          <cell r="I23">
            <v>92.455377231138442</v>
          </cell>
          <cell r="J23">
            <v>117.91700569568755</v>
          </cell>
          <cell r="K23">
            <v>68.079902160619653</v>
          </cell>
        </row>
        <row r="24">
          <cell r="B24" t="str">
            <v>Nov</v>
          </cell>
          <cell r="C24">
            <v>60.552505079341103</v>
          </cell>
          <cell r="D24">
            <v>106.73233877251553</v>
          </cell>
          <cell r="E24">
            <v>113.18134580410498</v>
          </cell>
          <cell r="F24">
            <v>59.666341880748121</v>
          </cell>
          <cell r="G24">
            <v>77.147150370290859</v>
          </cell>
          <cell r="H24">
            <v>111.94912341010657</v>
          </cell>
          <cell r="I24">
            <v>93.120343982800861</v>
          </cell>
          <cell r="J24">
            <v>85.028478437754274</v>
          </cell>
          <cell r="K24">
            <v>57.015898899306968</v>
          </cell>
        </row>
        <row r="25">
          <cell r="B25" t="str">
            <v>Dec</v>
          </cell>
          <cell r="C25">
            <v>59.308215610574578</v>
          </cell>
          <cell r="D25">
            <v>90.376970020987017</v>
          </cell>
          <cell r="E25">
            <v>87.655235126006758</v>
          </cell>
          <cell r="F25">
            <v>57.943392190879059</v>
          </cell>
          <cell r="G25">
            <v>64.550821079746697</v>
          </cell>
          <cell r="H25">
            <v>90.154692334135447</v>
          </cell>
          <cell r="I25">
            <v>88.145592720363979</v>
          </cell>
          <cell r="J25">
            <v>79.820992676973148</v>
          </cell>
          <cell r="K25">
            <v>56.885446392172845</v>
          </cell>
        </row>
        <row r="26">
          <cell r="A26" t="str">
            <v>4Q</v>
          </cell>
          <cell r="C26">
            <v>60.809421001501597</v>
          </cell>
          <cell r="D26">
            <v>84.200208922230502</v>
          </cell>
          <cell r="E26">
            <v>96.127132588551149</v>
          </cell>
          <cell r="F26">
            <v>64.111552080610281</v>
          </cell>
          <cell r="G26">
            <v>77.039819684447778</v>
          </cell>
          <cell r="H26">
            <v>105.60100836484474</v>
          </cell>
          <cell r="I26">
            <v>91.240437978101099</v>
          </cell>
          <cell r="J26">
            <v>94.255492270138333</v>
          </cell>
          <cell r="K26">
            <v>60.660415817366491</v>
          </cell>
        </row>
        <row r="27">
          <cell r="B27" t="str">
            <v>Year</v>
          </cell>
          <cell r="C27">
            <v>59.310087644312262</v>
          </cell>
          <cell r="D27">
            <v>96.799669743624747</v>
          </cell>
          <cell r="E27">
            <v>87.046094223607867</v>
          </cell>
          <cell r="F27">
            <v>68.582705545917605</v>
          </cell>
          <cell r="G27">
            <v>79.820936639118457</v>
          </cell>
          <cell r="H27">
            <v>125.03552194339406</v>
          </cell>
          <cell r="I27">
            <v>81.950902454877266</v>
          </cell>
          <cell r="J27">
            <v>95.371575806889069</v>
          </cell>
          <cell r="K27">
            <v>59.925261584454411</v>
          </cell>
        </row>
        <row r="29">
          <cell r="A29">
            <v>1992</v>
          </cell>
          <cell r="B29" t="str">
            <v>Jan</v>
          </cell>
          <cell r="C29">
            <v>75.774823167361802</v>
          </cell>
          <cell r="D29">
            <v>102.45218202396728</v>
          </cell>
          <cell r="E29">
            <v>101.02364250454663</v>
          </cell>
          <cell r="F29">
            <v>77.524418355949521</v>
          </cell>
          <cell r="G29">
            <v>77.067725662766989</v>
          </cell>
          <cell r="H29">
            <v>165.80955654864212</v>
          </cell>
          <cell r="I29">
            <v>96.865156742162895</v>
          </cell>
          <cell r="J29">
            <v>130.30105777054516</v>
          </cell>
          <cell r="K29">
            <v>63.766816143497763</v>
          </cell>
        </row>
        <row r="30">
          <cell r="B30" t="str">
            <v>Feb</v>
          </cell>
          <cell r="C30">
            <v>79.336127136603466</v>
          </cell>
          <cell r="D30">
            <v>135.28548597168742</v>
          </cell>
          <cell r="E30">
            <v>99.255650818394386</v>
          </cell>
          <cell r="F30">
            <v>70.248817700040405</v>
          </cell>
          <cell r="G30">
            <v>83.735107867339281</v>
          </cell>
          <cell r="H30">
            <v>127.42523203850121</v>
          </cell>
          <cell r="I30">
            <v>89.100544972751365</v>
          </cell>
          <cell r="J30">
            <v>152.20504475183077</v>
          </cell>
          <cell r="K30">
            <v>58.883000407664085</v>
          </cell>
        </row>
        <row r="31">
          <cell r="B31" t="str">
            <v>Mar</v>
          </cell>
          <cell r="C31">
            <v>65.687311388459264</v>
          </cell>
          <cell r="D31">
            <v>93.451937459831754</v>
          </cell>
          <cell r="E31">
            <v>99.115354637568203</v>
          </cell>
          <cell r="F31">
            <v>73.817105919817479</v>
          </cell>
          <cell r="G31">
            <v>100.95953633143715</v>
          </cell>
          <cell r="H31">
            <v>115.04297009281541</v>
          </cell>
          <cell r="I31">
            <v>90.040497975101246</v>
          </cell>
          <cell r="J31">
            <v>275.0040683482506</v>
          </cell>
          <cell r="K31">
            <v>59.36404402772115</v>
          </cell>
        </row>
        <row r="32">
          <cell r="C32">
            <v>73.599420564141511</v>
          </cell>
          <cell r="D32">
            <v>110.39653515182881</v>
          </cell>
          <cell r="E32">
            <v>99.798215986836411</v>
          </cell>
          <cell r="F32">
            <v>73.863447325269135</v>
          </cell>
          <cell r="G32">
            <v>87.254123287181145</v>
          </cell>
          <cell r="H32">
            <v>136.09258622665291</v>
          </cell>
          <cell r="I32">
            <v>92.002066563338488</v>
          </cell>
          <cell r="J32">
            <v>185.83672362354218</v>
          </cell>
          <cell r="K32">
            <v>60.671286859627664</v>
          </cell>
        </row>
        <row r="33">
          <cell r="A33" t="str">
            <v>1Q</v>
          </cell>
          <cell r="B33" t="str">
            <v>Y/Y%</v>
          </cell>
          <cell r="C33">
            <v>0.46473778192761883</v>
          </cell>
          <cell r="D33">
            <v>9.470083638352933E-2</v>
          </cell>
          <cell r="E33">
            <v>0.28642155850389894</v>
          </cell>
          <cell r="F33">
            <v>2.0192018381246513E-2</v>
          </cell>
          <cell r="G33">
            <v>8.0979017259567243E-2</v>
          </cell>
          <cell r="H33">
            <v>-4.402839710877493E-2</v>
          </cell>
          <cell r="I33">
            <v>0.16616671595758148</v>
          </cell>
          <cell r="J33">
            <v>0.51810165285594012</v>
          </cell>
          <cell r="K33">
            <v>1.0313438859241852E-3</v>
          </cell>
        </row>
        <row r="35">
          <cell r="B35" t="str">
            <v>Apr</v>
          </cell>
          <cell r="C35">
            <v>62.259203447987943</v>
          </cell>
          <cell r="D35">
            <v>101.75119296110293</v>
          </cell>
          <cell r="E35">
            <v>87.075863860743056</v>
          </cell>
          <cell r="F35">
            <v>75.089712207989734</v>
          </cell>
          <cell r="G35">
            <v>79.82612428893421</v>
          </cell>
          <cell r="H35">
            <v>158.84496390512203</v>
          </cell>
          <cell r="I35">
            <v>96.32518374081296</v>
          </cell>
          <cell r="J35">
            <v>62.278275020341745</v>
          </cell>
          <cell r="K35">
            <v>63.693436608234812</v>
          </cell>
        </row>
        <row r="36">
          <cell r="B36" t="str">
            <v>May</v>
          </cell>
          <cell r="C36">
            <v>59.649157684218054</v>
          </cell>
          <cell r="D36">
            <v>109.46093514500379</v>
          </cell>
          <cell r="E36">
            <v>76.237983891919981</v>
          </cell>
          <cell r="F36">
            <v>71.546377052686623</v>
          </cell>
          <cell r="G36">
            <v>74.818074487495977</v>
          </cell>
          <cell r="H36">
            <v>107.43898246820214</v>
          </cell>
          <cell r="I36">
            <v>103.39983000849958</v>
          </cell>
          <cell r="J36">
            <v>81.187957689178191</v>
          </cell>
          <cell r="K36">
            <v>58.450876477782309</v>
          </cell>
        </row>
        <row r="37">
          <cell r="B37" t="str">
            <v>Jun</v>
          </cell>
          <cell r="C37">
            <v>65.110990063973844</v>
          </cell>
          <cell r="D37">
            <v>101.20063927927518</v>
          </cell>
          <cell r="E37">
            <v>87.898155365029879</v>
          </cell>
          <cell r="F37">
            <v>76.824544309513058</v>
          </cell>
          <cell r="G37">
            <v>75.223784479982825</v>
          </cell>
          <cell r="H37">
            <v>117.07803368855276</v>
          </cell>
          <cell r="I37">
            <v>109.6145192740363</v>
          </cell>
          <cell r="J37">
            <v>78.746948738812037</v>
          </cell>
          <cell r="K37">
            <v>54.16225030574806</v>
          </cell>
        </row>
        <row r="38">
          <cell r="C38">
            <v>62.339783732059949</v>
          </cell>
          <cell r="D38">
            <v>104.13758912846065</v>
          </cell>
          <cell r="E38">
            <v>83.737334372564305</v>
          </cell>
          <cell r="F38">
            <v>74.486877856729805</v>
          </cell>
          <cell r="G38">
            <v>76.622661085471009</v>
          </cell>
          <cell r="H38">
            <v>127.78732668729231</v>
          </cell>
          <cell r="I38">
            <v>103.11317767444962</v>
          </cell>
          <cell r="J38">
            <v>74.071060482777327</v>
          </cell>
          <cell r="K38">
            <v>58.76885446392172</v>
          </cell>
        </row>
        <row r="39">
          <cell r="A39" t="str">
            <v>2Q</v>
          </cell>
          <cell r="B39" t="str">
            <v>Y/Y%</v>
          </cell>
          <cell r="C39">
            <v>-4.3044343353786707E-2</v>
          </cell>
          <cell r="D39">
            <v>-7.619541436393984E-3</v>
          </cell>
          <cell r="E39">
            <v>2.5632458233890265E-2</v>
          </cell>
          <cell r="F39">
            <v>9.5072001304350451E-2</v>
          </cell>
          <cell r="G39">
            <v>-3.9191759681297733E-2</v>
          </cell>
          <cell r="H39">
            <v>0.18025569384472107</v>
          </cell>
          <cell r="I39">
            <v>0.33250775327360449</v>
          </cell>
          <cell r="J39">
            <v>-4.5104895104895126E-2</v>
          </cell>
          <cell r="K39">
            <v>1.8996432377331729E-3</v>
          </cell>
        </row>
        <row r="41">
          <cell r="B41" t="str">
            <v>Jul</v>
          </cell>
          <cell r="C41">
            <v>64.721143179766926</v>
          </cell>
          <cell r="D41">
            <v>102.55455770860466</v>
          </cell>
          <cell r="E41">
            <v>92.320083138477528</v>
          </cell>
          <cell r="F41">
            <v>73.313291665676459</v>
          </cell>
          <cell r="G41">
            <v>82.346248792529792</v>
          </cell>
          <cell r="H41">
            <v>104.43451357854934</v>
          </cell>
          <cell r="I41">
            <v>106.69466526673665</v>
          </cell>
          <cell r="J41">
            <v>89.829129373474373</v>
          </cell>
          <cell r="K41">
            <v>54.105177333876888</v>
          </cell>
        </row>
        <row r="42">
          <cell r="B42" t="str">
            <v>Aug</v>
          </cell>
          <cell r="C42">
            <v>61.884067766958637</v>
          </cell>
          <cell r="D42">
            <v>91.017671180676018</v>
          </cell>
          <cell r="E42">
            <v>72.591582229150433</v>
          </cell>
          <cell r="F42">
            <v>74.575203783359868</v>
          </cell>
          <cell r="G42">
            <v>73.227433723301488</v>
          </cell>
          <cell r="H42">
            <v>112.95290477827432</v>
          </cell>
          <cell r="I42">
            <v>92.610369481525922</v>
          </cell>
          <cell r="J42">
            <v>46.444263628966645</v>
          </cell>
          <cell r="K42">
            <v>60.244598450876474</v>
          </cell>
        </row>
        <row r="43">
          <cell r="B43" t="str">
            <v>Sep</v>
          </cell>
          <cell r="C43">
            <v>54.337220536839638</v>
          </cell>
          <cell r="D43">
            <v>84.291873076901197</v>
          </cell>
          <cell r="E43">
            <v>72.778643803585354</v>
          </cell>
          <cell r="F43">
            <v>75.27983079445805</v>
          </cell>
          <cell r="G43">
            <v>79.291617473435664</v>
          </cell>
          <cell r="H43">
            <v>159.5599862495703</v>
          </cell>
          <cell r="I43">
            <v>95.495225238738072</v>
          </cell>
          <cell r="J43">
            <v>83.140764849471111</v>
          </cell>
          <cell r="K43">
            <v>76.094578067672231</v>
          </cell>
        </row>
        <row r="44">
          <cell r="C44">
            <v>60.314143827855069</v>
          </cell>
          <cell r="D44">
            <v>92.621367322060621</v>
          </cell>
          <cell r="E44">
            <v>79.230103057071105</v>
          </cell>
          <cell r="F44">
            <v>74.389442081164802</v>
          </cell>
          <cell r="G44">
            <v>78.288433329755648</v>
          </cell>
          <cell r="H44">
            <v>125.649134868798</v>
          </cell>
          <cell r="I44">
            <v>98.266753329000224</v>
          </cell>
          <cell r="J44">
            <v>73.138052617304041</v>
          </cell>
          <cell r="K44">
            <v>63.481451284141862</v>
          </cell>
        </row>
        <row r="45">
          <cell r="A45" t="str">
            <v>3Q</v>
          </cell>
          <cell r="B45" t="str">
            <v>Y/Y%</v>
          </cell>
          <cell r="C45">
            <v>-1.1884445023449763E-2</v>
          </cell>
          <cell r="D45">
            <v>-4.7252325075715085E-2</v>
          </cell>
          <cell r="E45">
            <v>-0.14654464718832771</v>
          </cell>
          <cell r="F45">
            <v>6.5786711004931497E-2</v>
          </cell>
          <cell r="G45">
            <v>-4.2672523164958842E-2</v>
          </cell>
          <cell r="H45">
            <v>-0.12688908352575823</v>
          </cell>
          <cell r="I45">
            <v>0.22393357550596793</v>
          </cell>
          <cell r="J45">
            <v>-0.16171350410345686</v>
          </cell>
          <cell r="K45">
            <v>6.2016913703737186E-2</v>
          </cell>
        </row>
        <row r="47">
          <cell r="B47" t="str">
            <v>Oct</v>
          </cell>
          <cell r="C47">
            <v>59.502045652441858</v>
          </cell>
          <cell r="D47">
            <v>74.303703156014862</v>
          </cell>
          <cell r="E47">
            <v>96.397765653416471</v>
          </cell>
          <cell r="F47">
            <v>77.465006297678173</v>
          </cell>
          <cell r="G47">
            <v>63.662123000965977</v>
          </cell>
          <cell r="H47">
            <v>128.97903059470607</v>
          </cell>
          <cell r="I47">
            <v>115.93920303984801</v>
          </cell>
          <cell r="J47">
            <v>80.439381611065912</v>
          </cell>
          <cell r="K47">
            <v>71.887484712596816</v>
          </cell>
        </row>
        <row r="48">
          <cell r="B48" t="str">
            <v>Nov</v>
          </cell>
          <cell r="C48">
            <v>61.037179584030788</v>
          </cell>
          <cell r="D48">
            <v>74.14331458341627</v>
          </cell>
          <cell r="E48">
            <v>80.057157703299552</v>
          </cell>
          <cell r="F48">
            <v>68.719551320135935</v>
          </cell>
          <cell r="G48">
            <v>85.544703230653639</v>
          </cell>
          <cell r="H48">
            <v>148.75214850464079</v>
          </cell>
          <cell r="I48">
            <v>114.86925653717314</v>
          </cell>
          <cell r="J48">
            <v>51.700569568755085</v>
          </cell>
          <cell r="K48">
            <v>74.537301263758664</v>
          </cell>
        </row>
        <row r="49">
          <cell r="B49" t="str">
            <v>Dec</v>
          </cell>
          <cell r="C49">
            <v>68.321411957424985</v>
          </cell>
          <cell r="D49">
            <v>109.47686025150294</v>
          </cell>
          <cell r="E49">
            <v>91.353598337230451</v>
          </cell>
          <cell r="F49">
            <v>68.297725706409381</v>
          </cell>
          <cell r="G49">
            <v>73.665342921541267</v>
          </cell>
          <cell r="H49">
            <v>149.25403918872465</v>
          </cell>
          <cell r="I49">
            <v>112.26938653067347</v>
          </cell>
          <cell r="J49">
            <v>49.861676159479252</v>
          </cell>
          <cell r="K49">
            <v>61.492050550346512</v>
          </cell>
        </row>
        <row r="50">
          <cell r="C50">
            <v>62.953545731299208</v>
          </cell>
          <cell r="D50">
            <v>85.974625996978034</v>
          </cell>
          <cell r="E50">
            <v>89.269507231315501</v>
          </cell>
          <cell r="F50">
            <v>71.494094441407825</v>
          </cell>
          <cell r="G50">
            <v>74.290723051053632</v>
          </cell>
          <cell r="H50">
            <v>142.32840609602383</v>
          </cell>
          <cell r="I50">
            <v>114.35928203589822</v>
          </cell>
          <cell r="J50">
            <v>60.667209113100085</v>
          </cell>
          <cell r="K50">
            <v>69.305612175567333</v>
          </cell>
        </row>
        <row r="51">
          <cell r="A51" t="str">
            <v>4Q</v>
          </cell>
          <cell r="B51" t="str">
            <v>Y/Y%</v>
          </cell>
          <cell r="C51">
            <v>3.5259745849983704E-2</v>
          </cell>
          <cell r="D51">
            <v>2.1073784702677179E-2</v>
          </cell>
          <cell r="E51">
            <v>-7.1339123227445511E-2</v>
          </cell>
          <cell r="F51">
            <v>0.115151515151515</v>
          </cell>
          <cell r="G51">
            <v>-3.5684100049225731E-2</v>
          </cell>
          <cell r="H51">
            <v>0.34779400594630938</v>
          </cell>
          <cell r="I51">
            <v>0.25338374705463318</v>
          </cell>
          <cell r="J51">
            <v>-0.35635359116022103</v>
          </cell>
          <cell r="K51">
            <v>0.14251792114695339</v>
          </cell>
        </row>
        <row r="52">
          <cell r="B52" t="str">
            <v>Year</v>
          </cell>
          <cell r="C52">
            <v>64.80172346383894</v>
          </cell>
          <cell r="D52">
            <v>98.282529399832029</v>
          </cell>
          <cell r="E52">
            <v>88.008790161946834</v>
          </cell>
          <cell r="F52">
            <v>73.558465426142888</v>
          </cell>
          <cell r="G52">
            <v>79.113985188365362</v>
          </cell>
          <cell r="H52">
            <v>132.96436346969176</v>
          </cell>
          <cell r="I52">
            <v>101.93531990067163</v>
          </cell>
          <cell r="J52">
            <v>98.428261459180902</v>
          </cell>
          <cell r="K52">
            <v>63.056801195814643</v>
          </cell>
        </row>
        <row r="53">
          <cell r="B53" t="str">
            <v>Y/Y%</v>
          </cell>
          <cell r="C53">
            <v>9.2591935666332059E-2</v>
          </cell>
          <cell r="D53">
            <v>1.5318850365240388E-2</v>
          </cell>
          <cell r="E53">
            <v>1.1059610967333544E-2</v>
          </cell>
          <cell r="F53">
            <v>7.2551233443158614E-2</v>
          </cell>
          <cell r="G53">
            <v>-8.8567170534382678E-3</v>
          </cell>
          <cell r="H53">
            <v>6.3412711868290117E-2</v>
          </cell>
          <cell r="I53">
            <v>0.24385841823765064</v>
          </cell>
          <cell r="J53">
            <v>3.2050279409046256E-2</v>
          </cell>
          <cell r="K53">
            <v>5.2257420803192733E-2</v>
          </cell>
        </row>
        <row r="55">
          <cell r="A55">
            <v>1993</v>
          </cell>
          <cell r="B55" t="str">
            <v>Jan</v>
          </cell>
          <cell r="C55">
            <v>105.24136313213444</v>
          </cell>
          <cell r="D55">
            <v>92.380405293960393</v>
          </cell>
          <cell r="E55">
            <v>88.372304494673941</v>
          </cell>
          <cell r="F55">
            <v>92.107702179234295</v>
          </cell>
          <cell r="G55">
            <v>111.50155629494472</v>
          </cell>
          <cell r="H55">
            <v>63.561361292540397</v>
          </cell>
          <cell r="I55">
            <v>67.55662216889155</v>
          </cell>
          <cell r="J55">
            <v>56.582587469487386</v>
          </cell>
          <cell r="K55">
            <v>74.37423562984101</v>
          </cell>
        </row>
        <row r="56">
          <cell r="B56" t="str">
            <v>Feb</v>
          </cell>
          <cell r="C56">
            <v>76.631054952307863</v>
          </cell>
          <cell r="D56">
            <v>98.477730444822356</v>
          </cell>
          <cell r="E56">
            <v>87.159002338269673</v>
          </cell>
          <cell r="F56">
            <v>78.293210389980743</v>
          </cell>
          <cell r="G56">
            <v>94.159064076419455</v>
          </cell>
          <cell r="H56">
            <v>80.433138535579246</v>
          </cell>
          <cell r="I56">
            <v>68.386580670966453</v>
          </cell>
          <cell r="J56">
            <v>82.278275020341738</v>
          </cell>
          <cell r="K56">
            <v>65.030574806359567</v>
          </cell>
        </row>
        <row r="57">
          <cell r="B57" t="str">
            <v>Mar</v>
          </cell>
          <cell r="C57">
            <v>81.772620462886024</v>
          </cell>
          <cell r="D57">
            <v>111.9108421537569</v>
          </cell>
          <cell r="E57">
            <v>101.76799168615224</v>
          </cell>
          <cell r="F57">
            <v>83.623660258085991</v>
          </cell>
          <cell r="G57">
            <v>115.64022754105399</v>
          </cell>
          <cell r="H57">
            <v>99.113097284290134</v>
          </cell>
          <cell r="I57">
            <v>74.831258437078134</v>
          </cell>
          <cell r="J57">
            <v>97.363710333604558</v>
          </cell>
          <cell r="K57">
            <v>70.216061964940891</v>
          </cell>
        </row>
        <row r="58">
          <cell r="C58">
            <v>87.881679515776113</v>
          </cell>
          <cell r="D58">
            <v>100.92299263084654</v>
          </cell>
          <cell r="E58">
            <v>92.433099506365281</v>
          </cell>
          <cell r="F58">
            <v>84.674857609100343</v>
          </cell>
          <cell r="G58">
            <v>107.10028263747273</v>
          </cell>
          <cell r="H58">
            <v>81.035865704136597</v>
          </cell>
          <cell r="I58">
            <v>70.258153758978708</v>
          </cell>
          <cell r="J58">
            <v>78.741524274477896</v>
          </cell>
          <cell r="K58">
            <v>69.873624133713818</v>
          </cell>
        </row>
        <row r="59">
          <cell r="A59" t="str">
            <v>1Q</v>
          </cell>
          <cell r="B59" t="str">
            <v>Y/Y%</v>
          </cell>
          <cell r="C59">
            <v>0.19405395915023127</v>
          </cell>
          <cell r="D59">
            <v>-8.5813766781296819E-2</v>
          </cell>
          <cell r="E59">
            <v>-7.3800081571023357E-2</v>
          </cell>
          <cell r="F59">
            <v>0.14637023690786433</v>
          </cell>
          <cell r="G59">
            <v>0.2274523954010923</v>
          </cell>
          <cell r="H59">
            <v>-0.40455341506129583</v>
          </cell>
          <cell r="I59">
            <v>-0.23634156945148899</v>
          </cell>
          <cell r="J59">
            <v>-0.57628652324936513</v>
          </cell>
          <cell r="K59">
            <v>0.15167532700232944</v>
          </cell>
        </row>
        <row r="61">
          <cell r="B61" t="str">
            <v>Apr</v>
          </cell>
          <cell r="C61">
            <v>67.530386586563509</v>
          </cell>
          <cell r="D61">
            <v>96.033226597202869</v>
          </cell>
          <cell r="E61">
            <v>73.099506365289685</v>
          </cell>
          <cell r="F61">
            <v>75.376078328857616</v>
          </cell>
          <cell r="G61">
            <v>81.706557904905011</v>
          </cell>
          <cell r="H61">
            <v>82.179443107597123</v>
          </cell>
          <cell r="I61">
            <v>75.021248937553125</v>
          </cell>
          <cell r="J61">
            <v>106.96501220504476</v>
          </cell>
          <cell r="K61">
            <v>73.118630248675089</v>
          </cell>
        </row>
        <row r="62">
          <cell r="B62" t="str">
            <v>May</v>
          </cell>
          <cell r="C62">
            <v>77.920273230779017</v>
          </cell>
          <cell r="D62">
            <v>93.687970288301301</v>
          </cell>
          <cell r="E62">
            <v>78.015068849051701</v>
          </cell>
          <cell r="F62">
            <v>78.968131371943258</v>
          </cell>
          <cell r="G62">
            <v>74.148331007835139</v>
          </cell>
          <cell r="H62">
            <v>99.663114472327266</v>
          </cell>
          <cell r="I62">
            <v>91.470426478676075</v>
          </cell>
          <cell r="J62">
            <v>68.413344182262009</v>
          </cell>
          <cell r="K62">
            <v>59.029759478189966</v>
          </cell>
        </row>
        <row r="63">
          <cell r="B63" t="str">
            <v>Jun</v>
          </cell>
          <cell r="C63">
            <v>78.446099344357449</v>
          </cell>
          <cell r="D63">
            <v>122.57184782423232</v>
          </cell>
          <cell r="E63">
            <v>74.475188360613146</v>
          </cell>
          <cell r="F63">
            <v>71.494094441407825</v>
          </cell>
          <cell r="G63">
            <v>67.000107330685836</v>
          </cell>
          <cell r="H63">
            <v>101.27191474733586</v>
          </cell>
          <cell r="I63">
            <v>71.606419679016057</v>
          </cell>
          <cell r="J63">
            <v>89.194467046379174</v>
          </cell>
          <cell r="K63">
            <v>72.694659600489203</v>
          </cell>
        </row>
        <row r="64">
          <cell r="C64">
            <v>74.632253053899987</v>
          </cell>
          <cell r="D64">
            <v>104.09768156991215</v>
          </cell>
          <cell r="E64">
            <v>75.196587858318182</v>
          </cell>
          <cell r="F64">
            <v>75.279434714069566</v>
          </cell>
          <cell r="G64">
            <v>74.284998747808658</v>
          </cell>
          <cell r="H64">
            <v>94.371490775753429</v>
          </cell>
          <cell r="I64">
            <v>79.366031698415085</v>
          </cell>
          <cell r="J64">
            <v>88.190941144561975</v>
          </cell>
          <cell r="K64">
            <v>68.281016442451417</v>
          </cell>
        </row>
        <row r="65">
          <cell r="A65" t="str">
            <v>2Q</v>
          </cell>
          <cell r="B65" t="str">
            <v>Y/Y%</v>
          </cell>
          <cell r="C65">
            <v>0.19718498502776005</v>
          </cell>
          <cell r="D65">
            <v>-3.8321953564013356E-4</v>
          </cell>
          <cell r="E65">
            <v>-0.10199448762300722</v>
          </cell>
          <cell r="F65">
            <v>1.0640221205997946E-2</v>
          </cell>
          <cell r="G65">
            <v>-3.050875947854037E-2</v>
          </cell>
          <cell r="H65">
            <v>-0.2614956958393112</v>
          </cell>
          <cell r="I65">
            <v>-0.23030175688125287</v>
          </cell>
          <cell r="J65">
            <v>0.19062614426949831</v>
          </cell>
          <cell r="K65">
            <v>0.16185719570847223</v>
          </cell>
        </row>
        <row r="67">
          <cell r="B67" t="str">
            <v>Jul</v>
          </cell>
          <cell r="C67">
            <v>72.733778910496255</v>
          </cell>
          <cell r="D67">
            <v>96.402632192602795</v>
          </cell>
          <cell r="E67">
            <v>71.939464796050927</v>
          </cell>
          <cell r="F67">
            <v>82.179947242092254</v>
          </cell>
          <cell r="G67">
            <v>73.002039283031024</v>
          </cell>
          <cell r="H67">
            <v>75.386730835338597</v>
          </cell>
          <cell r="I67">
            <v>76.436178191090448</v>
          </cell>
          <cell r="J67">
            <v>83.677786818551667</v>
          </cell>
          <cell r="K67">
            <v>59.021606196494091</v>
          </cell>
        </row>
        <row r="68">
          <cell r="B68" t="str">
            <v>Aug</v>
          </cell>
          <cell r="C68">
            <v>70.905414915569622</v>
          </cell>
          <cell r="D68">
            <v>98.034386854962094</v>
          </cell>
          <cell r="E68">
            <v>90.0558586645882</v>
          </cell>
          <cell r="F68">
            <v>80.894270301100306</v>
          </cell>
          <cell r="G68">
            <v>79.63507566813351</v>
          </cell>
          <cell r="H68">
            <v>192.89790305947062</v>
          </cell>
          <cell r="I68">
            <v>101.50992450377481</v>
          </cell>
          <cell r="J68">
            <v>63.108218063466239</v>
          </cell>
          <cell r="K68">
            <v>68.210354667753776</v>
          </cell>
        </row>
        <row r="69">
          <cell r="B69" t="str">
            <v>Sep</v>
          </cell>
          <cell r="C69">
            <v>65.503620148781948</v>
          </cell>
          <cell r="D69">
            <v>56.257144969656977</v>
          </cell>
          <cell r="E69">
            <v>92.016108080020786</v>
          </cell>
          <cell r="F69">
            <v>80.994082558996169</v>
          </cell>
          <cell r="G69">
            <v>76.659869056563267</v>
          </cell>
          <cell r="H69">
            <v>66.868339635613623</v>
          </cell>
          <cell r="I69">
            <v>87.770611469426527</v>
          </cell>
          <cell r="J69">
            <v>76.777868185516681</v>
          </cell>
          <cell r="K69">
            <v>108.06359559722789</v>
          </cell>
        </row>
        <row r="70">
          <cell r="C70">
            <v>69.71427132494928</v>
          </cell>
          <cell r="D70">
            <v>83.564721339073955</v>
          </cell>
          <cell r="E70">
            <v>84.670477180219976</v>
          </cell>
          <cell r="F70">
            <v>81.356100034062919</v>
          </cell>
          <cell r="G70">
            <v>76.432328002575943</v>
          </cell>
          <cell r="H70">
            <v>111.71765784347427</v>
          </cell>
          <cell r="I70">
            <v>88.572238054763929</v>
          </cell>
          <cell r="J70">
            <v>74.521291022511534</v>
          </cell>
          <cell r="K70">
            <v>78.431852153825261</v>
          </cell>
        </row>
        <row r="71">
          <cell r="A71" t="str">
            <v>3Q</v>
          </cell>
          <cell r="B71" t="str">
            <v>Y/Y%</v>
          </cell>
          <cell r="C71">
            <v>0.15585278842593664</v>
          </cell>
          <cell r="D71">
            <v>-9.7781389379570816E-2</v>
          </cell>
          <cell r="E71">
            <v>6.8665493458087035E-2</v>
          </cell>
          <cell r="F71">
            <v>9.365116551481778E-2</v>
          </cell>
          <cell r="G71">
            <v>-2.3708551164406066E-2</v>
          </cell>
          <cell r="H71">
            <v>-0.11087602823426435</v>
          </cell>
          <cell r="I71">
            <v>-9.8655088784492029E-2</v>
          </cell>
          <cell r="J71">
            <v>1.89127048876363E-2</v>
          </cell>
          <cell r="K71">
            <v>0.23550817706995497</v>
          </cell>
        </row>
        <row r="73">
          <cell r="B73" t="str">
            <v>Oct</v>
          </cell>
          <cell r="C73">
            <v>69.542243021124492</v>
          </cell>
          <cell r="D73">
            <v>74.779181335775178</v>
          </cell>
          <cell r="E73">
            <v>94.719407638347619</v>
          </cell>
          <cell r="F73">
            <v>68.72430428479764</v>
          </cell>
          <cell r="G73">
            <v>76.11892239991414</v>
          </cell>
          <cell r="H73">
            <v>165.01203162598833</v>
          </cell>
          <cell r="I73">
            <v>89.070546472676369</v>
          </cell>
          <cell r="J73">
            <v>78.942229454841339</v>
          </cell>
          <cell r="K73">
            <v>76.86098654708519</v>
          </cell>
        </row>
        <row r="74">
          <cell r="B74" t="str">
            <v>Nov</v>
          </cell>
          <cell r="C74">
            <v>80.882195070554133</v>
          </cell>
          <cell r="D74">
            <v>107.21919202834668</v>
          </cell>
          <cell r="E74">
            <v>95.118212522733188</v>
          </cell>
          <cell r="F74">
            <v>76.990898072672834</v>
          </cell>
          <cell r="G74">
            <v>81.42320489427928</v>
          </cell>
          <cell r="H74">
            <v>104.82640082502579</v>
          </cell>
          <cell r="I74">
            <v>106.31968401579921</v>
          </cell>
          <cell r="J74">
            <v>70.886899918633034</v>
          </cell>
          <cell r="K74">
            <v>92.75988585405625</v>
          </cell>
        </row>
        <row r="75">
          <cell r="B75" t="str">
            <v>Dec</v>
          </cell>
          <cell r="C75">
            <v>89.293424887379786</v>
          </cell>
          <cell r="D75">
            <v>142.25044504985127</v>
          </cell>
          <cell r="E75">
            <v>85.808002078461939</v>
          </cell>
          <cell r="F75">
            <v>81.301837020841745</v>
          </cell>
          <cell r="G75">
            <v>72.570569925941825</v>
          </cell>
          <cell r="H75">
            <v>98.968717772430395</v>
          </cell>
          <cell r="I75">
            <v>110.4544772761362</v>
          </cell>
          <cell r="J75">
            <v>56.013018714401952</v>
          </cell>
          <cell r="K75">
            <v>143.7912759885854</v>
          </cell>
        </row>
        <row r="76">
          <cell r="C76">
            <v>79.905954326352798</v>
          </cell>
          <cell r="D76">
            <v>108.08293947132438</v>
          </cell>
          <cell r="E76">
            <v>91.881874079847577</v>
          </cell>
          <cell r="F76">
            <v>75.672346459437406</v>
          </cell>
          <cell r="G76">
            <v>76.704232406711753</v>
          </cell>
          <cell r="H76">
            <v>122.93571674114817</v>
          </cell>
          <cell r="I76">
            <v>101.94823592153728</v>
          </cell>
          <cell r="J76">
            <v>68.614049362625437</v>
          </cell>
          <cell r="K76">
            <v>104.47071612990895</v>
          </cell>
        </row>
        <row r="77">
          <cell r="A77" t="str">
            <v>4Q</v>
          </cell>
          <cell r="B77" t="str">
            <v>Y/Y%</v>
          </cell>
          <cell r="C77">
            <v>0.26928441278606496</v>
          </cell>
          <cell r="D77">
            <v>0.25714928350049981</v>
          </cell>
          <cell r="E77">
            <v>2.9263820643289806E-2</v>
          </cell>
          <cell r="F77">
            <v>5.8441918184638508E-2</v>
          </cell>
          <cell r="G77">
            <v>3.2487358535998156E-2</v>
          </cell>
          <cell r="H77">
            <v>-0.13625311971660881</v>
          </cell>
          <cell r="I77">
            <v>-0.10852679287077915</v>
          </cell>
          <cell r="J77">
            <v>0.1309907010014304</v>
          </cell>
          <cell r="K77">
            <v>0.50739186698560834</v>
          </cell>
        </row>
        <row r="78">
          <cell r="B78" t="str">
            <v>Year</v>
          </cell>
          <cell r="C78">
            <v>78.033539555244545</v>
          </cell>
          <cell r="D78">
            <v>99.167083752789253</v>
          </cell>
          <cell r="E78">
            <v>86.045509656187761</v>
          </cell>
          <cell r="F78">
            <v>79.245684704167559</v>
          </cell>
          <cell r="G78">
            <v>83.630460448642268</v>
          </cell>
          <cell r="H78">
            <v>102.51518276612812</v>
          </cell>
          <cell r="I78">
            <v>85.036164858423746</v>
          </cell>
          <cell r="J78">
            <v>77.516951451044221</v>
          </cell>
          <cell r="K78">
            <v>80.264302214974862</v>
          </cell>
        </row>
        <row r="79">
          <cell r="B79" t="str">
            <v>Y/Y%</v>
          </cell>
          <cell r="C79">
            <v>0.2041892620153738</v>
          </cell>
          <cell r="D79">
            <v>9.0001179086334204E-3</v>
          </cell>
          <cell r="E79">
            <v>-2.2307777463437484E-2</v>
          </cell>
          <cell r="F79">
            <v>7.7315632471084861E-2</v>
          </cell>
          <cell r="G79">
            <v>5.7088203173224938E-2</v>
          </cell>
          <cell r="H79">
            <v>-0.22900256812423503</v>
          </cell>
          <cell r="I79">
            <v>-0.16578311677164348</v>
          </cell>
          <cell r="J79">
            <v>-0.21245229467767035</v>
          </cell>
          <cell r="K79">
            <v>0.27288889846671061</v>
          </cell>
        </row>
        <row r="81">
          <cell r="A81">
            <v>1994</v>
          </cell>
          <cell r="B81" t="str">
            <v>Jan</v>
          </cell>
          <cell r="C81">
            <v>121.93042793697244</v>
          </cell>
          <cell r="D81">
            <v>117.19428061175159</v>
          </cell>
          <cell r="E81">
            <v>97.687711093790597</v>
          </cell>
          <cell r="F81">
            <v>102.34677630171819</v>
          </cell>
          <cell r="G81">
            <v>109.47944617366106</v>
          </cell>
          <cell r="H81">
            <v>114.25919559986251</v>
          </cell>
          <cell r="I81">
            <v>126.87365631718414</v>
          </cell>
          <cell r="J81">
            <v>88.5449313262815</v>
          </cell>
          <cell r="K81">
            <v>94.993885038728081</v>
          </cell>
        </row>
        <row r="82">
          <cell r="B82" t="str">
            <v>Feb</v>
          </cell>
          <cell r="C82">
            <v>106.70970024929525</v>
          </cell>
          <cell r="D82">
            <v>107.35000540316113</v>
          </cell>
          <cell r="E82">
            <v>102.61496492595479</v>
          </cell>
          <cell r="F82">
            <v>105.77960502863661</v>
          </cell>
          <cell r="G82">
            <v>98.145325748631535</v>
          </cell>
          <cell r="H82">
            <v>79.903746992093502</v>
          </cell>
          <cell r="I82">
            <v>79.046047697615123</v>
          </cell>
          <cell r="J82">
            <v>86.819551668022797</v>
          </cell>
          <cell r="K82">
            <v>117.11373827965757</v>
          </cell>
        </row>
        <row r="83">
          <cell r="B83" t="str">
            <v>Mar</v>
          </cell>
          <cell r="C83">
            <v>108.3150105960423</v>
          </cell>
          <cell r="D83">
            <v>115.49057859324434</v>
          </cell>
          <cell r="E83">
            <v>111.09898674980514</v>
          </cell>
          <cell r="F83">
            <v>104.24796216640129</v>
          </cell>
          <cell r="G83">
            <v>120.03434581946979</v>
          </cell>
          <cell r="H83">
            <v>85.321416294259194</v>
          </cell>
          <cell r="I83">
            <v>95.015249237538129</v>
          </cell>
          <cell r="J83">
            <v>77.464950691619194</v>
          </cell>
          <cell r="K83">
            <v>108.21850794944964</v>
          </cell>
        </row>
        <row r="84">
          <cell r="C84">
            <v>112.31837959410332</v>
          </cell>
          <cell r="D84">
            <v>113.34495486938569</v>
          </cell>
          <cell r="E84">
            <v>103.80055425651683</v>
          </cell>
          <cell r="F84">
            <v>104.12478116558536</v>
          </cell>
          <cell r="G84">
            <v>109.21970591392081</v>
          </cell>
          <cell r="H84">
            <v>93.161452962071735</v>
          </cell>
          <cell r="I84">
            <v>100.31165108411246</v>
          </cell>
          <cell r="J84">
            <v>84.276477895307835</v>
          </cell>
          <cell r="K84">
            <v>106.77537708927844</v>
          </cell>
        </row>
        <row r="85">
          <cell r="A85" t="str">
            <v>1Q</v>
          </cell>
          <cell r="B85" t="str">
            <v>Y/Y%</v>
          </cell>
          <cell r="C85">
            <v>0.27806364435650588</v>
          </cell>
          <cell r="D85">
            <v>0.12308357010355286</v>
          </cell>
          <cell r="E85">
            <v>0.12298034806642777</v>
          </cell>
          <cell r="F85">
            <v>0.22970128448606508</v>
          </cell>
          <cell r="G85">
            <v>1.9789147369686955E-2</v>
          </cell>
          <cell r="H85">
            <v>0.14963235294117627</v>
          </cell>
          <cell r="I85">
            <v>0.42775814218279296</v>
          </cell>
          <cell r="J85">
            <v>7.0292690823918313E-2</v>
          </cell>
          <cell r="K85">
            <v>0.52812135355892664</v>
          </cell>
        </row>
        <row r="87">
          <cell r="B87" t="str">
            <v>Apr</v>
          </cell>
          <cell r="C87">
            <v>89.29262968720802</v>
          </cell>
          <cell r="D87">
            <v>96.824363137928486</v>
          </cell>
          <cell r="E87">
            <v>93.942582488958166</v>
          </cell>
          <cell r="F87">
            <v>94.212077283205403</v>
          </cell>
          <cell r="G87">
            <v>90.028979285177641</v>
          </cell>
          <cell r="H87">
            <v>122.37194912341012</v>
          </cell>
          <cell r="I87">
            <v>94.865256737163136</v>
          </cell>
          <cell r="J87">
            <v>106.169615947925</v>
          </cell>
          <cell r="K87">
            <v>91.602119853240922</v>
          </cell>
        </row>
        <row r="88">
          <cell r="B88" t="str">
            <v>May</v>
          </cell>
          <cell r="C88">
            <v>109.06667355840149</v>
          </cell>
          <cell r="D88">
            <v>124.77633756675748</v>
          </cell>
          <cell r="E88">
            <v>97.003117692907253</v>
          </cell>
          <cell r="F88">
            <v>102.15428123291903</v>
          </cell>
          <cell r="G88">
            <v>95.092841043254268</v>
          </cell>
          <cell r="H88">
            <v>93.516672396012382</v>
          </cell>
          <cell r="I88">
            <v>101.32493375331234</v>
          </cell>
          <cell r="J88">
            <v>94.614906916191998</v>
          </cell>
          <cell r="K88">
            <v>99.070525886669387</v>
          </cell>
        </row>
        <row r="89">
          <cell r="B89" t="str">
            <v>Jun</v>
          </cell>
          <cell r="C89">
            <v>99.417913474269312</v>
          </cell>
          <cell r="D89">
            <v>70.88151152010829</v>
          </cell>
          <cell r="E89">
            <v>102.12133021564043</v>
          </cell>
          <cell r="F89">
            <v>92.080372632429473</v>
          </cell>
          <cell r="G89">
            <v>99.864763335837708</v>
          </cell>
          <cell r="H89">
            <v>92.732897903059481</v>
          </cell>
          <cell r="I89">
            <v>98.660066996650158</v>
          </cell>
          <cell r="J89">
            <v>91.384999999900003</v>
          </cell>
          <cell r="K89">
            <v>89.025682837342032</v>
          </cell>
        </row>
        <row r="90">
          <cell r="C90">
            <v>99.259072239959607</v>
          </cell>
          <cell r="D90">
            <v>97.49407074159808</v>
          </cell>
          <cell r="E90">
            <v>97.689010132501949</v>
          </cell>
          <cell r="F90">
            <v>96.148910382851298</v>
          </cell>
          <cell r="G90">
            <v>94.995527888089882</v>
          </cell>
          <cell r="H90">
            <v>102.87383980749399</v>
          </cell>
          <cell r="I90">
            <v>98.28341916237521</v>
          </cell>
          <cell r="J90">
            <v>97.389840954672323</v>
          </cell>
          <cell r="K90">
            <v>93.232776192417461</v>
          </cell>
        </row>
        <row r="91">
          <cell r="A91" t="str">
            <v>2Q</v>
          </cell>
          <cell r="B91" t="str">
            <v>Y/Y%</v>
          </cell>
          <cell r="C91">
            <v>0.32997555585349869</v>
          </cell>
          <cell r="D91">
            <v>-6.343667532959496E-2</v>
          </cell>
          <cell r="E91">
            <v>0.29911493213711915</v>
          </cell>
          <cell r="F91">
            <v>0.27722678508478849</v>
          </cell>
          <cell r="G91">
            <v>0.27879827003284663</v>
          </cell>
          <cell r="H91">
            <v>9.0094465625682796E-2</v>
          </cell>
          <cell r="I91">
            <v>0.23835622191424122</v>
          </cell>
          <cell r="J91">
            <v>0.10430662935132506</v>
          </cell>
          <cell r="K91">
            <v>0.3654274797006849</v>
          </cell>
        </row>
        <row r="93">
          <cell r="B93" t="str">
            <v>Jul</v>
          </cell>
          <cell r="C93">
            <v>75.350583875726116</v>
          </cell>
          <cell r="D93">
            <v>89.906610625458555</v>
          </cell>
          <cell r="E93">
            <v>95.533904910366331</v>
          </cell>
          <cell r="F93">
            <v>92.074431426602345</v>
          </cell>
          <cell r="G93">
            <v>86.867017280240418</v>
          </cell>
          <cell r="H93">
            <v>92.781024407012723</v>
          </cell>
          <cell r="I93">
            <v>88.880555972201392</v>
          </cell>
          <cell r="J93">
            <v>98.264999999989996</v>
          </cell>
          <cell r="K93">
            <v>93.200163065633916</v>
          </cell>
        </row>
        <row r="94">
          <cell r="B94" t="str">
            <v>Aug</v>
          </cell>
          <cell r="C94">
            <v>83.639154066057273</v>
          </cell>
          <cell r="D94">
            <v>83.595149667563405</v>
          </cell>
          <cell r="E94">
            <v>98.612626656274358</v>
          </cell>
          <cell r="F94">
            <v>111.4831626226859</v>
          </cell>
          <cell r="G94">
            <v>106.14146184394117</v>
          </cell>
          <cell r="H94">
            <v>97.243038844963905</v>
          </cell>
          <cell r="I94">
            <v>96.945152742362879</v>
          </cell>
          <cell r="J94">
            <v>95.924999999999898</v>
          </cell>
          <cell r="K94">
            <v>211.62657969832858</v>
          </cell>
        </row>
        <row r="95">
          <cell r="B95" t="str">
            <v>Sep</v>
          </cell>
          <cell r="C95">
            <v>92.453152769881001</v>
          </cell>
          <cell r="D95">
            <v>84.1838098542284</v>
          </cell>
          <cell r="E95">
            <v>92.851389971421156</v>
          </cell>
          <cell r="F95">
            <v>110.92468927493525</v>
          </cell>
          <cell r="G95">
            <v>106.66738220457228</v>
          </cell>
          <cell r="H95">
            <v>94.946717084908911</v>
          </cell>
          <cell r="I95">
            <v>91.410429478526083</v>
          </cell>
          <cell r="J95">
            <v>87.534999999999897</v>
          </cell>
          <cell r="K95">
            <v>46.147574398695475</v>
          </cell>
        </row>
        <row r="96">
          <cell r="C96">
            <v>83.814296903888135</v>
          </cell>
          <cell r="D96">
            <v>85.895190049083453</v>
          </cell>
          <cell r="E96">
            <v>95.66597384602062</v>
          </cell>
          <cell r="F96">
            <v>104.82742777474117</v>
          </cell>
          <cell r="G96">
            <v>99.891953776251285</v>
          </cell>
          <cell r="H96">
            <v>94.990260112295175</v>
          </cell>
          <cell r="I96">
            <v>92.412046064363452</v>
          </cell>
          <cell r="J96">
            <v>93.908333333329935</v>
          </cell>
          <cell r="K96">
            <v>116.99143905421933</v>
          </cell>
        </row>
        <row r="97">
          <cell r="A97" t="str">
            <v>3Q</v>
          </cell>
          <cell r="B97" t="str">
            <v>Y/Y%</v>
          </cell>
          <cell r="C97">
            <v>0.20225450701788739</v>
          </cell>
          <cell r="D97">
            <v>2.7888188611954412E-2</v>
          </cell>
          <cell r="E97">
            <v>0.12986222626804</v>
          </cell>
          <cell r="F97">
            <v>0.28850114165810625</v>
          </cell>
          <cell r="G97">
            <v>0.30693328839708633</v>
          </cell>
          <cell r="H97">
            <v>-0.14972921966029373</v>
          </cell>
          <cell r="I97">
            <v>4.335227486546489E-2</v>
          </cell>
          <cell r="J97">
            <v>0.26015440748284835</v>
          </cell>
          <cell r="K97">
            <v>0.4916317266710557</v>
          </cell>
        </row>
        <row r="99">
          <cell r="B99" t="str">
            <v>Oct</v>
          </cell>
          <cell r="C99">
            <v>118.14348591899295</v>
          </cell>
          <cell r="D99">
            <v>103.20236829083795</v>
          </cell>
          <cell r="E99">
            <v>98.133281371784875</v>
          </cell>
          <cell r="F99">
            <v>103.17260391168992</v>
          </cell>
          <cell r="G99">
            <v>99.164967264140813</v>
          </cell>
          <cell r="H99">
            <v>125.45892059126848</v>
          </cell>
          <cell r="I99">
            <v>124.49377531123444</v>
          </cell>
          <cell r="J99">
            <v>148.95436615134301</v>
          </cell>
          <cell r="K99">
            <v>67.386873216469638</v>
          </cell>
        </row>
        <row r="100">
          <cell r="B100" t="str">
            <v>Nov</v>
          </cell>
          <cell r="C100">
            <v>113.23113685792556</v>
          </cell>
          <cell r="D100">
            <v>92.61643812242994</v>
          </cell>
          <cell r="E100">
            <v>109.02182385035073</v>
          </cell>
          <cell r="F100">
            <v>99.15040756671975</v>
          </cell>
          <cell r="G100">
            <v>95.983685735751862</v>
          </cell>
          <cell r="H100">
            <v>97.703678239945006</v>
          </cell>
          <cell r="I100">
            <v>91.75541222938854</v>
          </cell>
          <cell r="J100">
            <v>85.044951830756702</v>
          </cell>
          <cell r="K100">
            <v>102.75580921320832</v>
          </cell>
        </row>
        <row r="101">
          <cell r="B101" t="str">
            <v>Dec</v>
          </cell>
          <cell r="C101">
            <v>82.450329809271238</v>
          </cell>
          <cell r="D101">
            <v>113.97769347582512</v>
          </cell>
          <cell r="E101">
            <v>101.37308391790076</v>
          </cell>
          <cell r="F101">
            <v>82.374818793222275</v>
          </cell>
          <cell r="G101">
            <v>92.521197810453998</v>
          </cell>
          <cell r="H101">
            <v>103.75386730835339</v>
          </cell>
          <cell r="I101">
            <v>110.70946452677366</v>
          </cell>
          <cell r="J101">
            <v>139.219877135883</v>
          </cell>
          <cell r="K101">
            <v>78.834080717488789</v>
          </cell>
        </row>
        <row r="102">
          <cell r="C102">
            <v>104.60831752872991</v>
          </cell>
          <cell r="D102">
            <v>103.265499963031</v>
          </cell>
          <cell r="E102">
            <v>102.84272971334546</v>
          </cell>
          <cell r="F102">
            <v>94.899276757210657</v>
          </cell>
          <cell r="G102">
            <v>95.889950270115563</v>
          </cell>
          <cell r="H102">
            <v>108.97215537985562</v>
          </cell>
          <cell r="I102">
            <v>108.98621735579889</v>
          </cell>
          <cell r="J102">
            <v>124.40639837266092</v>
          </cell>
          <cell r="K102">
            <v>82.992254382388921</v>
          </cell>
        </row>
        <row r="103">
          <cell r="A103" t="str">
            <v>4Q</v>
          </cell>
          <cell r="B103" t="str">
            <v>Y/Y%</v>
          </cell>
          <cell r="C103">
            <v>0.30914295950321113</v>
          </cell>
          <cell r="D103">
            <v>-4.4571692182478917E-2</v>
          </cell>
          <cell r="E103">
            <v>0.1192929045392852</v>
          </cell>
          <cell r="F103">
            <v>0.25408132821782448</v>
          </cell>
          <cell r="G103">
            <v>0.25012593518535775</v>
          </cell>
          <cell r="H103">
            <v>-0.11358425144007611</v>
          </cell>
          <cell r="I103">
            <v>6.9034852546916881E-2</v>
          </cell>
          <cell r="J103">
            <v>0.81313301762985546</v>
          </cell>
          <cell r="K103">
            <v>-0.2055931321540061</v>
          </cell>
        </row>
        <row r="104">
          <cell r="B104" t="str">
            <v>Year</v>
          </cell>
          <cell r="C104">
            <v>100.00001656667024</v>
          </cell>
          <cell r="D104">
            <v>99.999928905774553</v>
          </cell>
          <cell r="E104">
            <v>99.999566987096216</v>
          </cell>
          <cell r="F104">
            <v>100.00009902009712</v>
          </cell>
          <cell r="G104">
            <v>99.99928446209438</v>
          </cell>
          <cell r="H104">
            <v>99.999427065429131</v>
          </cell>
          <cell r="I104">
            <v>99.998333416662504</v>
          </cell>
          <cell r="J104">
            <v>99.995262638992756</v>
          </cell>
          <cell r="K104">
            <v>99.997961679576036</v>
          </cell>
        </row>
        <row r="105">
          <cell r="B105" t="str">
            <v>Y/Y%</v>
          </cell>
          <cell r="C105">
            <v>0.28150045655527811</v>
          </cell>
          <cell r="D105">
            <v>8.3984031945667503E-3</v>
          </cell>
          <cell r="E105">
            <v>0.16217066278838632</v>
          </cell>
          <cell r="F105">
            <v>0.26189961501888681</v>
          </cell>
          <cell r="G105">
            <v>0.19572801495579784</v>
          </cell>
          <cell r="H105">
            <v>-2.4540323031353117E-2</v>
          </cell>
          <cell r="I105">
            <v>0.17595065091598605</v>
          </cell>
          <cell r="J105">
            <v>0.28997929829767233</v>
          </cell>
          <cell r="K105">
            <v>0.24585848154199086</v>
          </cell>
        </row>
        <row r="107">
          <cell r="A107">
            <v>1995</v>
          </cell>
          <cell r="B107" t="str">
            <v>Jan</v>
          </cell>
          <cell r="C107">
            <v>101.8408883976319</v>
          </cell>
          <cell r="D107">
            <v>121.85578678557414</v>
          </cell>
          <cell r="E107">
            <v>99.130943102104439</v>
          </cell>
          <cell r="F107">
            <v>90.665177404405995</v>
          </cell>
          <cell r="G107">
            <v>95.271009981753778</v>
          </cell>
          <cell r="H107">
            <v>111.44723272602268</v>
          </cell>
          <cell r="I107">
            <v>128.88855557222138</v>
          </cell>
          <cell r="J107">
            <v>84.865744507729858</v>
          </cell>
          <cell r="K107">
            <v>128.5364859355891</v>
          </cell>
        </row>
        <row r="108">
          <cell r="B108" t="str">
            <v>Feb</v>
          </cell>
          <cell r="C108">
            <v>71.052526947345811</v>
          </cell>
          <cell r="D108">
            <v>115.46612217969208</v>
          </cell>
          <cell r="E108">
            <v>102.74746687451287</v>
          </cell>
          <cell r="F108">
            <v>78.761377409158968</v>
          </cell>
          <cell r="G108">
            <v>96.846624449930232</v>
          </cell>
          <cell r="H108">
            <v>100.49501546923341</v>
          </cell>
          <cell r="I108">
            <v>104.14979251037448</v>
          </cell>
          <cell r="J108">
            <v>60.976403580146467</v>
          </cell>
          <cell r="K108">
            <v>98.77700774561761</v>
          </cell>
        </row>
        <row r="109">
          <cell r="B109" t="str">
            <v>Mar</v>
          </cell>
          <cell r="C109">
            <v>79.606097594917074</v>
          </cell>
          <cell r="D109">
            <v>122.66199530209359</v>
          </cell>
          <cell r="E109">
            <v>102.05118212522733</v>
          </cell>
          <cell r="F109">
            <v>92.69112859145892</v>
          </cell>
          <cell r="G109">
            <v>80.996028764623802</v>
          </cell>
          <cell r="H109">
            <v>118.30869714678585</v>
          </cell>
          <cell r="I109">
            <v>94.600269986500678</v>
          </cell>
          <cell r="J109">
            <v>52.205044751830755</v>
          </cell>
          <cell r="K109">
            <v>137.12189156135344</v>
          </cell>
        </row>
        <row r="110">
          <cell r="C110">
            <v>84.166504313298262</v>
          </cell>
          <cell r="D110">
            <v>119.99463475578661</v>
          </cell>
          <cell r="E110">
            <v>101.30986403394822</v>
          </cell>
          <cell r="F110">
            <v>87.372561135007956</v>
          </cell>
          <cell r="G110">
            <v>91.037887732102604</v>
          </cell>
          <cell r="H110">
            <v>110.0836484473473</v>
          </cell>
          <cell r="I110">
            <v>109.21287268969884</v>
          </cell>
          <cell r="J110">
            <v>66.015730946569022</v>
          </cell>
          <cell r="K110">
            <v>121.47846174752004</v>
          </cell>
        </row>
        <row r="111">
          <cell r="A111" t="str">
            <v>1Q</v>
          </cell>
          <cell r="B111" t="str">
            <v>Y/Y%</v>
          </cell>
          <cell r="C111">
            <v>-0.25064353120602734</v>
          </cell>
          <cell r="D111">
            <v>5.8667630103728552E-2</v>
          </cell>
          <cell r="E111">
            <v>-2.3994960724520897E-2</v>
          </cell>
          <cell r="F111">
            <v>-0.16088600468640635</v>
          </cell>
          <cell r="G111">
            <v>-0.16647012578616371</v>
          </cell>
          <cell r="H111">
            <v>0.18164374800127892</v>
          </cell>
          <cell r="I111">
            <v>8.8735670377139142E-2</v>
          </cell>
          <cell r="J111">
            <v>-0.21667667426044035</v>
          </cell>
          <cell r="K111">
            <v>0.13770107920993691</v>
          </cell>
        </row>
        <row r="113">
          <cell r="B113" t="str">
            <v>Apr</v>
          </cell>
          <cell r="C113">
            <v>75.752756362595377</v>
          </cell>
          <cell r="D113">
            <v>103.60959601417335</v>
          </cell>
          <cell r="E113">
            <v>83.386593920498825</v>
          </cell>
          <cell r="F113">
            <v>72.274768887093316</v>
          </cell>
          <cell r="G113">
            <v>86.618010089084478</v>
          </cell>
          <cell r="H113">
            <v>75.723616363011345</v>
          </cell>
          <cell r="I113">
            <v>77.516124193790318</v>
          </cell>
          <cell r="J113">
            <v>60.439381611065912</v>
          </cell>
          <cell r="K113">
            <v>98.540562576437026</v>
          </cell>
        </row>
        <row r="114">
          <cell r="B114" t="str">
            <v>May</v>
          </cell>
          <cell r="C114">
            <v>76.532450131009227</v>
          </cell>
          <cell r="D114">
            <v>121.3254238637721</v>
          </cell>
          <cell r="E114">
            <v>91.673161860223445</v>
          </cell>
          <cell r="F114">
            <v>77.631360060837949</v>
          </cell>
          <cell r="G114">
            <v>88.22582376301385</v>
          </cell>
          <cell r="H114">
            <v>116.72052251632863</v>
          </cell>
          <cell r="I114">
            <v>86.775661216939142</v>
          </cell>
          <cell r="J114">
            <v>78.551668022782749</v>
          </cell>
          <cell r="K114">
            <v>130.64818589482269</v>
          </cell>
        </row>
        <row r="115">
          <cell r="B115" t="str">
            <v>Jun</v>
          </cell>
          <cell r="C115">
            <v>62.402538278948271</v>
          </cell>
          <cell r="D115">
            <v>110.12012080330787</v>
          </cell>
          <cell r="E115">
            <v>94.169914263445051</v>
          </cell>
          <cell r="F115">
            <v>71.077021792342975</v>
          </cell>
          <cell r="G115">
            <v>62.238918106686704</v>
          </cell>
          <cell r="H115">
            <v>106.13956686146442</v>
          </cell>
          <cell r="I115">
            <v>84.545772711364435</v>
          </cell>
          <cell r="J115">
            <v>107.72986167615947</v>
          </cell>
          <cell r="K115">
            <v>113.54260089686099</v>
          </cell>
        </row>
        <row r="116">
          <cell r="C116">
            <v>71.562581590850968</v>
          </cell>
          <cell r="D116">
            <v>111.68504689375111</v>
          </cell>
          <cell r="E116">
            <v>89.743223348055778</v>
          </cell>
          <cell r="F116">
            <v>73.66105024675808</v>
          </cell>
          <cell r="G116">
            <v>79.027583986261675</v>
          </cell>
          <cell r="H116">
            <v>99.527901913601454</v>
          </cell>
          <cell r="I116">
            <v>82.945852707364637</v>
          </cell>
          <cell r="J116">
            <v>82.240303770002711</v>
          </cell>
          <cell r="K116">
            <v>114.24378312270692</v>
          </cell>
        </row>
        <row r="117">
          <cell r="A117" t="str">
            <v>2Q</v>
          </cell>
          <cell r="B117" t="str">
            <v>Y/Y%</v>
          </cell>
          <cell r="C117">
            <v>-0.2790323345170117</v>
          </cell>
          <cell r="D117">
            <v>0.14555732511944575</v>
          </cell>
          <cell r="E117">
            <v>-8.1337570865635533E-2</v>
          </cell>
          <cell r="F117">
            <v>-0.23388575124304323</v>
          </cell>
          <cell r="G117">
            <v>-0.16809153290499479</v>
          </cell>
          <cell r="H117">
            <v>-3.2524671968633956E-2</v>
          </cell>
          <cell r="I117">
            <v>-0.15605446560290293</v>
          </cell>
          <cell r="J117">
            <v>-0.15555562095763753</v>
          </cell>
          <cell r="K117">
            <v>0.22536073458679495</v>
          </cell>
        </row>
        <row r="119">
          <cell r="B119" t="str">
            <v>Jul</v>
          </cell>
          <cell r="C119">
            <v>60.157886994103592</v>
          </cell>
          <cell r="D119">
            <v>100.22949215972884</v>
          </cell>
          <cell r="E119">
            <v>105.2520135100026</v>
          </cell>
          <cell r="F119">
            <v>69.551320135934787</v>
          </cell>
          <cell r="G119">
            <v>72.422453579478372</v>
          </cell>
          <cell r="H119">
            <v>57.318666208319016</v>
          </cell>
          <cell r="I119">
            <v>84.190790460476975</v>
          </cell>
          <cell r="J119">
            <v>127.07892595606182</v>
          </cell>
          <cell r="K119">
            <v>90.534039951080317</v>
          </cell>
        </row>
        <row r="120">
          <cell r="B120" t="str">
            <v>Aug</v>
          </cell>
          <cell r="C120">
            <v>68.209089933163426</v>
          </cell>
          <cell r="D120">
            <v>121.93825608708759</v>
          </cell>
          <cell r="E120">
            <v>100.22733177448688</v>
          </cell>
          <cell r="F120">
            <v>83.654554528387081</v>
          </cell>
          <cell r="G120">
            <v>73.182354835247395</v>
          </cell>
          <cell r="H120">
            <v>55.304228257133033</v>
          </cell>
          <cell r="I120">
            <v>86.045697715114244</v>
          </cell>
          <cell r="J120">
            <v>86.004882017900727</v>
          </cell>
          <cell r="K120">
            <v>102.63350998777008</v>
          </cell>
        </row>
        <row r="121">
          <cell r="B121" t="str">
            <v>Sep</v>
          </cell>
          <cell r="C121">
            <v>60.665821103817365</v>
          </cell>
          <cell r="D121">
            <v>86.067238074654625</v>
          </cell>
          <cell r="E121">
            <v>98.958170953494417</v>
          </cell>
          <cell r="F121">
            <v>71.886214025998711</v>
          </cell>
          <cell r="G121">
            <v>82.472899001824615</v>
          </cell>
          <cell r="H121">
            <v>72.409762805087666</v>
          </cell>
          <cell r="I121">
            <v>90.755462226888653</v>
          </cell>
          <cell r="J121">
            <v>60</v>
          </cell>
          <cell r="K121">
            <v>124.582144313086</v>
          </cell>
        </row>
        <row r="122">
          <cell r="C122">
            <v>63.01093267702813</v>
          </cell>
          <cell r="D122">
            <v>102.74499544049036</v>
          </cell>
          <cell r="E122">
            <v>101.47917207932797</v>
          </cell>
          <cell r="F122">
            <v>75.030696230106855</v>
          </cell>
          <cell r="G122">
            <v>76.025902472183461</v>
          </cell>
          <cell r="H122">
            <v>61.677552423513241</v>
          </cell>
          <cell r="I122">
            <v>86.997316800826624</v>
          </cell>
          <cell r="J122">
            <v>91.027935991320859</v>
          </cell>
          <cell r="K122">
            <v>105.91656475064548</v>
          </cell>
        </row>
        <row r="123">
          <cell r="A123" t="str">
            <v>3Q</v>
          </cell>
          <cell r="B123" t="str">
            <v>Y/Y%</v>
          </cell>
          <cell r="C123">
            <v>-0.24820782366898242</v>
          </cell>
          <cell r="D123">
            <v>0.19616704243600069</v>
          </cell>
          <cell r="E123">
            <v>6.0765578393253916E-2</v>
          </cell>
          <cell r="F123">
            <v>-0.28424556604272633</v>
          </cell>
          <cell r="G123">
            <v>-0.23891865562591319</v>
          </cell>
          <cell r="H123">
            <v>-0.3506960360925474</v>
          </cell>
          <cell r="I123">
            <v>-5.8593327321911692E-2</v>
          </cell>
          <cell r="J123">
            <v>-3.0672435978445378E-2</v>
          </cell>
          <cell r="K123">
            <v>-9.4663971937649527E-2</v>
          </cell>
        </row>
        <row r="125">
          <cell r="B125" t="str">
            <v>Oct</v>
          </cell>
          <cell r="C125">
            <v>72.42086764290741</v>
          </cell>
          <cell r="D125">
            <v>82.510536164210606</v>
          </cell>
          <cell r="E125">
            <v>95.51052221356197</v>
          </cell>
          <cell r="F125">
            <v>83.740107892297829</v>
          </cell>
          <cell r="G125">
            <v>75.792637114951162</v>
          </cell>
          <cell r="H125">
            <v>80.831900996906157</v>
          </cell>
          <cell r="I125">
            <v>117.27413629318535</v>
          </cell>
          <cell r="J125">
            <v>91.863303498779487</v>
          </cell>
          <cell r="K125">
            <v>76.053811659192831</v>
          </cell>
        </row>
        <row r="126">
          <cell r="B126" t="str">
            <v>Nov</v>
          </cell>
          <cell r="C126">
            <v>95.565367442119367</v>
          </cell>
          <cell r="D126">
            <v>97.222490800407229</v>
          </cell>
          <cell r="E126">
            <v>116.63159262146013</v>
          </cell>
          <cell r="F126">
            <v>80.692269302977735</v>
          </cell>
          <cell r="G126">
            <v>75.942900075131476</v>
          </cell>
          <cell r="H126">
            <v>97.188037126160182</v>
          </cell>
          <cell r="I126">
            <v>87.275636218189092</v>
          </cell>
          <cell r="J126">
            <v>69.454841334418234</v>
          </cell>
          <cell r="K126">
            <v>29.563799429270283</v>
          </cell>
        </row>
        <row r="127">
          <cell r="B127" t="str">
            <v>Dec</v>
          </cell>
          <cell r="C127">
            <v>77.451303929481654</v>
          </cell>
          <cell r="D127">
            <v>90.145202846044043</v>
          </cell>
          <cell r="E127">
            <v>100.73005975578073</v>
          </cell>
          <cell r="F127">
            <v>73.100596497065041</v>
          </cell>
          <cell r="G127">
            <v>65.598368573575186</v>
          </cell>
          <cell r="H127">
            <v>97.208662770711584</v>
          </cell>
          <cell r="I127">
            <v>83.28083595820209</v>
          </cell>
          <cell r="J127">
            <v>115.45972335231896</v>
          </cell>
          <cell r="K127">
            <v>22.331838565022423</v>
          </cell>
        </row>
        <row r="128">
          <cell r="C128">
            <v>81.812513004836148</v>
          </cell>
          <cell r="D128">
            <v>89.959409936887297</v>
          </cell>
          <cell r="E128">
            <v>104.29072486360094</v>
          </cell>
          <cell r="F128">
            <v>79.177657897446863</v>
          </cell>
          <cell r="G128">
            <v>72.444635254552608</v>
          </cell>
          <cell r="H128">
            <v>91.742866964592636</v>
          </cell>
          <cell r="I128">
            <v>95.943536156525511</v>
          </cell>
          <cell r="J128">
            <v>92.259289395172232</v>
          </cell>
          <cell r="K128">
            <v>42.649816551161848</v>
          </cell>
        </row>
        <row r="129">
          <cell r="A129" t="str">
            <v>4Q</v>
          </cell>
          <cell r="B129" t="str">
            <v>Y/Y%</v>
          </cell>
          <cell r="C129">
            <v>-0.21791579352791968</v>
          </cell>
          <cell r="D129">
            <v>-0.12885319909270065</v>
          </cell>
          <cell r="E129">
            <v>1.407970358518762E-2</v>
          </cell>
          <cell r="F129">
            <v>-0.1656663717257385</v>
          </cell>
          <cell r="G129">
            <v>-0.24450231697397984</v>
          </cell>
          <cell r="H129">
            <v>-0.15810725552050475</v>
          </cell>
          <cell r="I129">
            <v>-0.11967275785610521</v>
          </cell>
          <cell r="J129">
            <v>-0.25840398402332665</v>
          </cell>
          <cell r="K129">
            <v>-0.48609883092641715</v>
          </cell>
        </row>
        <row r="130">
          <cell r="B130" t="str">
            <v>Year</v>
          </cell>
          <cell r="C130">
            <v>75.138132896503379</v>
          </cell>
          <cell r="D130">
            <v>106.09602175672885</v>
          </cell>
          <cell r="E130">
            <v>99.205746081233215</v>
          </cell>
          <cell r="F130">
            <v>78.810491377329939</v>
          </cell>
          <cell r="G130">
            <v>79.634002361275094</v>
          </cell>
          <cell r="H130">
            <v>90.757992437263653</v>
          </cell>
          <cell r="I130">
            <v>93.7748945886039</v>
          </cell>
          <cell r="J130">
            <v>82.885815025766206</v>
          </cell>
          <cell r="K130">
            <v>96.072156543008575</v>
          </cell>
        </row>
        <row r="131">
          <cell r="B131" t="str">
            <v>Y/Y%</v>
          </cell>
          <cell r="C131">
            <v>-0.24861879551381261</v>
          </cell>
          <cell r="D131">
            <v>6.0960971849273626E-2</v>
          </cell>
          <cell r="E131">
            <v>-7.9382434322483597E-3</v>
          </cell>
          <cell r="F131">
            <v>-0.21189586660817894</v>
          </cell>
          <cell r="G131">
            <v>-0.20365427823174997</v>
          </cell>
          <cell r="H131">
            <v>-9.2414875758426662E-2</v>
          </cell>
          <cell r="I131">
            <v>-6.2235425485817175E-2</v>
          </cell>
          <cell r="J131">
            <v>-0.17110258187926186</v>
          </cell>
          <cell r="K131">
            <v>-3.9258851586864707E-2</v>
          </cell>
        </row>
        <row r="133">
          <cell r="A133">
            <v>1996</v>
          </cell>
          <cell r="B133" t="str">
            <v>Jan</v>
          </cell>
          <cell r="C133">
            <v>85.104111582488102</v>
          </cell>
          <cell r="D133">
            <v>108.78554000329876</v>
          </cell>
          <cell r="E133">
            <v>105.93400883346324</v>
          </cell>
          <cell r="F133">
            <v>88.856674350626207</v>
          </cell>
          <cell r="G133">
            <v>89.90876891703337</v>
          </cell>
          <cell r="H133">
            <v>98.343073221038154</v>
          </cell>
          <cell r="I133">
            <v>89.115544222788856</v>
          </cell>
          <cell r="J133">
            <v>109.32465419039869</v>
          </cell>
          <cell r="K133">
            <v>87.590705258866691</v>
          </cell>
        </row>
        <row r="134">
          <cell r="B134" t="str">
            <v>Feb</v>
          </cell>
          <cell r="C134">
            <v>74.261756040539311</v>
          </cell>
          <cell r="D134">
            <v>109.9182132030508</v>
          </cell>
          <cell r="E134">
            <v>99.206287347362959</v>
          </cell>
          <cell r="F134">
            <v>78.650870980774258</v>
          </cell>
          <cell r="G134">
            <v>84.628099173553721</v>
          </cell>
          <cell r="H134">
            <v>131.51598487452733</v>
          </cell>
          <cell r="I134">
            <v>85.815709214539268</v>
          </cell>
          <cell r="J134">
            <v>39.235150528885271</v>
          </cell>
          <cell r="K134">
            <v>100.40766408479413</v>
          </cell>
        </row>
        <row r="135">
          <cell r="B135" t="str">
            <v>Mar</v>
          </cell>
          <cell r="C135">
            <v>70.417162010106992</v>
          </cell>
          <cell r="D135">
            <v>107.04543774136491</v>
          </cell>
          <cell r="E135">
            <v>108.04364770070147</v>
          </cell>
          <cell r="F135">
            <v>79.370945127022992</v>
          </cell>
          <cell r="G135">
            <v>91.299774605559719</v>
          </cell>
          <cell r="H135">
            <v>120.02750085940185</v>
          </cell>
          <cell r="I135">
            <v>94.915254237288138</v>
          </cell>
          <cell r="J135">
            <v>57.803091944670456</v>
          </cell>
          <cell r="K135">
            <v>66.816143497757849</v>
          </cell>
        </row>
        <row r="136">
          <cell r="C136">
            <v>76.594343211044801</v>
          </cell>
          <cell r="D136">
            <v>108.58306364923817</v>
          </cell>
          <cell r="E136">
            <v>104.39464796050923</v>
          </cell>
          <cell r="F136">
            <v>82.292830152807824</v>
          </cell>
          <cell r="G136">
            <v>88.612214232048927</v>
          </cell>
          <cell r="H136">
            <v>116.62885298498912</v>
          </cell>
          <cell r="I136">
            <v>89.948835891538749</v>
          </cell>
          <cell r="J136">
            <v>68.787632221318134</v>
          </cell>
          <cell r="K136">
            <v>84.938170947139568</v>
          </cell>
        </row>
        <row r="137">
          <cell r="A137" t="str">
            <v>1Q</v>
          </cell>
          <cell r="B137" t="str">
            <v>Y/Y%</v>
          </cell>
          <cell r="C137">
            <v>-8.996644406267762E-2</v>
          </cell>
          <cell r="D137">
            <v>-9.5100677874250805E-2</v>
          </cell>
          <cell r="E137">
            <v>3.0448998781869019E-2</v>
          </cell>
          <cell r="F137">
            <v>-5.8138744203125037E-2</v>
          </cell>
          <cell r="G137">
            <v>-2.6644659278472149E-2</v>
          </cell>
          <cell r="H137">
            <v>5.9456646195482632E-2</v>
          </cell>
          <cell r="I137">
            <v>-0.17638980024721129</v>
          </cell>
          <cell r="J137">
            <v>4.1988496302382883E-2</v>
          </cell>
          <cell r="K137">
            <v>-0.30079645621728035</v>
          </cell>
        </row>
        <row r="139">
          <cell r="B139" t="str">
            <v>Apr</v>
          </cell>
          <cell r="C139">
            <v>81.853333280319987</v>
          </cell>
          <cell r="D139">
            <v>106.54578752495408</v>
          </cell>
          <cell r="E139">
            <v>92.522733177448686</v>
          </cell>
          <cell r="F139">
            <v>77.519665391287816</v>
          </cell>
          <cell r="G139">
            <v>92.074702157346792</v>
          </cell>
          <cell r="H139">
            <v>92.107253351667239</v>
          </cell>
          <cell r="I139">
            <v>97.590120493975292</v>
          </cell>
          <cell r="J139">
            <v>109.8779495524817</v>
          </cell>
          <cell r="K139">
            <v>82.53567060741949</v>
          </cell>
        </row>
        <row r="140">
          <cell r="B140" t="str">
            <v>May</v>
          </cell>
          <cell r="C140">
            <v>80.949389485068124</v>
          </cell>
          <cell r="D140">
            <v>89.387622779727337</v>
          </cell>
          <cell r="E140">
            <v>106.51208106001559</v>
          </cell>
          <cell r="F140">
            <v>75.916728059126882</v>
          </cell>
          <cell r="G140">
            <v>96.786519265858104</v>
          </cell>
          <cell r="H140">
            <v>97.078033688552765</v>
          </cell>
          <cell r="I140">
            <v>88.960551972401376</v>
          </cell>
          <cell r="J140">
            <v>86.590724165988604</v>
          </cell>
          <cell r="K140">
            <v>80.269058295964129</v>
          </cell>
        </row>
        <row r="141">
          <cell r="B141" t="str">
            <v>Jun</v>
          </cell>
          <cell r="C141">
            <v>71.064454949922279</v>
          </cell>
          <cell r="D141">
            <v>80.714696029529705</v>
          </cell>
          <cell r="E141">
            <v>92.743569758378797</v>
          </cell>
          <cell r="F141">
            <v>80.865752513130062</v>
          </cell>
          <cell r="G141">
            <v>87.326392615648814</v>
          </cell>
          <cell r="H141">
            <v>67.624613269164655</v>
          </cell>
          <cell r="I141">
            <v>99.635018249087551</v>
          </cell>
          <cell r="J141">
            <v>68.283157038242464</v>
          </cell>
          <cell r="K141">
            <v>78.18997146351407</v>
          </cell>
        </row>
        <row r="142">
          <cell r="C142">
            <v>77.955725905103463</v>
          </cell>
          <cell r="D142">
            <v>92.216035444737031</v>
          </cell>
          <cell r="E142">
            <v>97.259461331947691</v>
          </cell>
          <cell r="F142">
            <v>78.100715321181596</v>
          </cell>
          <cell r="G142">
            <v>92.062538012951222</v>
          </cell>
          <cell r="H142">
            <v>85.60330010312822</v>
          </cell>
          <cell r="I142">
            <v>95.395230238488082</v>
          </cell>
          <cell r="J142">
            <v>88.250610252237593</v>
          </cell>
          <cell r="K142">
            <v>80.331566788965901</v>
          </cell>
        </row>
        <row r="143">
          <cell r="A143" t="str">
            <v>2Q</v>
          </cell>
          <cell r="B143" t="str">
            <v>Y/Y%</v>
          </cell>
          <cell r="C143">
            <v>8.9336412579473556E-2</v>
          </cell>
          <cell r="D143">
            <v>-0.17432066324452056</v>
          </cell>
          <cell r="E143">
            <v>8.3752708042826862E-2</v>
          </cell>
          <cell r="F143">
            <v>6.027154187390793E-2</v>
          </cell>
          <cell r="G143">
            <v>0.16494182624835863</v>
          </cell>
          <cell r="H143">
            <v>-0.13990651408045307</v>
          </cell>
          <cell r="I143">
            <v>0.15009041591320083</v>
          </cell>
          <cell r="J143">
            <v>7.3082250511180114E-2</v>
          </cell>
          <cell r="K143">
            <v>-0.29684080312113437</v>
          </cell>
        </row>
        <row r="145">
          <cell r="B145" t="str">
            <v>Jul</v>
          </cell>
          <cell r="C145">
            <v>85.043079969305268</v>
          </cell>
          <cell r="D145">
            <v>93.191448217809963</v>
          </cell>
          <cell r="E145">
            <v>101.76539360872954</v>
          </cell>
          <cell r="F145">
            <v>86.483756743268614</v>
          </cell>
          <cell r="G145">
            <v>98.156058817215836</v>
          </cell>
          <cell r="H145">
            <v>94.554829838432454</v>
          </cell>
          <cell r="I145">
            <v>101.19994000299985</v>
          </cell>
          <cell r="J145">
            <v>84.54027664768104</v>
          </cell>
          <cell r="K145">
            <v>87.664084794129636</v>
          </cell>
        </row>
        <row r="146">
          <cell r="B146" t="str">
            <v>Aug</v>
          </cell>
          <cell r="C146">
            <v>88.957055214723923</v>
          </cell>
          <cell r="D146">
            <v>93.494025241293798</v>
          </cell>
          <cell r="E146">
            <v>108.98025461158743</v>
          </cell>
          <cell r="F146">
            <v>85.775565008674164</v>
          </cell>
          <cell r="G146">
            <v>107.3950842545884</v>
          </cell>
          <cell r="H146">
            <v>100.69439669989688</v>
          </cell>
          <cell r="I146">
            <v>106.33968301584922</v>
          </cell>
          <cell r="J146">
            <v>80.553295362083006</v>
          </cell>
          <cell r="K146">
            <v>80.472890338361196</v>
          </cell>
        </row>
        <row r="147">
          <cell r="B147" t="str">
            <v>Sep</v>
          </cell>
          <cell r="C147">
            <v>85.484614864676814</v>
          </cell>
          <cell r="D147">
            <v>85.218373022869585</v>
          </cell>
          <cell r="E147">
            <v>87.278513899714213</v>
          </cell>
          <cell r="F147">
            <v>85.067373274079699</v>
          </cell>
          <cell r="G147">
            <v>86.607277020500163</v>
          </cell>
          <cell r="H147">
            <v>47.528360261258165</v>
          </cell>
          <cell r="I147">
            <v>64.461776911154445</v>
          </cell>
          <cell r="J147">
            <v>60.50447518307567</v>
          </cell>
          <cell r="K147">
            <v>86.278026905829591</v>
          </cell>
        </row>
        <row r="148">
          <cell r="C148">
            <v>86.494916682902002</v>
          </cell>
          <cell r="D148">
            <v>90.63461549399112</v>
          </cell>
          <cell r="E148">
            <v>99.341387373343721</v>
          </cell>
          <cell r="F148">
            <v>85.77556500867415</v>
          </cell>
          <cell r="G148">
            <v>97.386140030768118</v>
          </cell>
          <cell r="H148">
            <v>80.925862266529165</v>
          </cell>
          <cell r="I148">
            <v>90.667133310001176</v>
          </cell>
          <cell r="J148">
            <v>75.1993490642799</v>
          </cell>
          <cell r="K148">
            <v>84.805000679440141</v>
          </cell>
        </row>
        <row r="149">
          <cell r="A149" t="str">
            <v>3Q</v>
          </cell>
          <cell r="B149" t="str">
            <v>Y/Y%</v>
          </cell>
          <cell r="C149">
            <v>0.37269697508279265</v>
          </cell>
          <cell r="D149">
            <v>-0.11786831946976473</v>
          </cell>
          <cell r="E149">
            <v>-2.1066241103278815E-2</v>
          </cell>
          <cell r="F149">
            <v>0.14320630513162969</v>
          </cell>
          <cell r="G149">
            <v>0.28095999999999988</v>
          </cell>
          <cell r="H149">
            <v>0.31207966410284982</v>
          </cell>
          <cell r="I149">
            <v>4.218309994061431E-2</v>
          </cell>
          <cell r="J149">
            <v>-0.17388713425898339</v>
          </cell>
          <cell r="K149">
            <v>-0.19932259057785084</v>
          </cell>
        </row>
        <row r="151">
          <cell r="B151" t="str">
            <v>Oct</v>
          </cell>
          <cell r="C151">
            <v>84.869129931732061</v>
          </cell>
          <cell r="D151">
            <v>111.38929491590974</v>
          </cell>
          <cell r="E151">
            <v>109.51935567679918</v>
          </cell>
          <cell r="F151">
            <v>90.86717840252858</v>
          </cell>
          <cell r="G151">
            <v>111.77417623698615</v>
          </cell>
          <cell r="H151">
            <v>45.995187349604677</v>
          </cell>
          <cell r="I151">
            <v>56.687165641717918</v>
          </cell>
          <cell r="J151">
            <v>112.95362082994305</v>
          </cell>
          <cell r="K151">
            <v>71.16184264166327</v>
          </cell>
        </row>
        <row r="152">
          <cell r="B152" t="str">
            <v>Nov</v>
          </cell>
          <cell r="C152">
            <v>84.18</v>
          </cell>
          <cell r="D152">
            <v>74.37</v>
          </cell>
          <cell r="E152">
            <v>101.63</v>
          </cell>
          <cell r="F152">
            <v>76.44</v>
          </cell>
          <cell r="G152">
            <v>87.18</v>
          </cell>
          <cell r="H152">
            <v>71.53</v>
          </cell>
          <cell r="I152">
            <v>71.606419679016057</v>
          </cell>
          <cell r="J152">
            <v>64.8006509357201</v>
          </cell>
          <cell r="K152">
            <v>86.163880962087234</v>
          </cell>
        </row>
        <row r="153">
          <cell r="B153" t="str">
            <v>Dec</v>
          </cell>
          <cell r="C153">
            <v>89.01</v>
          </cell>
          <cell r="D153">
            <v>87.82</v>
          </cell>
          <cell r="E153">
            <v>103.87</v>
          </cell>
          <cell r="F153">
            <v>71.984838042729152</v>
          </cell>
          <cell r="G153">
            <v>87.075238810776</v>
          </cell>
          <cell r="H153">
            <v>76.713647301478176</v>
          </cell>
          <cell r="I153">
            <v>96.510174491275436</v>
          </cell>
          <cell r="J153">
            <v>63.726606997558989</v>
          </cell>
          <cell r="K153">
            <v>75.230330207908679</v>
          </cell>
        </row>
        <row r="154">
          <cell r="C154">
            <v>86.01970997724402</v>
          </cell>
          <cell r="D154">
            <v>91.193098305303238</v>
          </cell>
          <cell r="E154">
            <v>105.0064518922664</v>
          </cell>
          <cell r="F154">
            <v>79.764005481752577</v>
          </cell>
          <cell r="G154">
            <v>95.343138349254048</v>
          </cell>
          <cell r="H154">
            <v>64.746278217027623</v>
          </cell>
          <cell r="I154">
            <v>74.93458660400313</v>
          </cell>
          <cell r="J154">
            <v>80.493626254407374</v>
          </cell>
          <cell r="K154">
            <v>77.518684603886399</v>
          </cell>
        </row>
        <row r="155">
          <cell r="A155" t="str">
            <v>4Q</v>
          </cell>
          <cell r="B155" t="str">
            <v>Y/Y%</v>
          </cell>
          <cell r="C155">
            <v>5.142485932633778E-2</v>
          </cell>
          <cell r="D155">
            <v>1.3713833486474147E-2</v>
          </cell>
          <cell r="E155">
            <v>6.8628061565545462E-3</v>
          </cell>
          <cell r="F155">
            <v>7.4054676518111595E-3</v>
          </cell>
          <cell r="G155">
            <v>0.31608279915057524</v>
          </cell>
          <cell r="H155">
            <v>-0.29426362659872085</v>
          </cell>
          <cell r="I155">
            <v>-0.21897201618926865</v>
          </cell>
          <cell r="J155">
            <v>-0.12752822201317038</v>
          </cell>
          <cell r="K155">
            <v>0.81756197030523148</v>
          </cell>
        </row>
        <row r="156">
          <cell r="B156" t="str">
            <v>Year</v>
          </cell>
          <cell r="C156">
            <v>81.766173944073572</v>
          </cell>
          <cell r="D156">
            <v>95.656703223317393</v>
          </cell>
          <cell r="E156">
            <v>101.50048713951676</v>
          </cell>
          <cell r="F156">
            <v>81.483278991104044</v>
          </cell>
          <cell r="G156">
            <v>93.351007656255575</v>
          </cell>
          <cell r="H156">
            <v>86.976073392918536</v>
          </cell>
          <cell r="I156">
            <v>87.736446511007784</v>
          </cell>
          <cell r="J156">
            <v>78.18280444806075</v>
          </cell>
          <cell r="K156">
            <v>81.898355754858002</v>
          </cell>
        </row>
        <row r="157">
          <cell r="B157" t="str">
            <v>Y/Y%</v>
          </cell>
          <cell r="C157">
            <v>8.8211415323558473E-2</v>
          </cell>
          <cell r="D157">
            <v>-9.8395004455003154E-2</v>
          </cell>
          <cell r="E157">
            <v>2.3131130493233121E-2</v>
          </cell>
          <cell r="F157">
            <v>3.3914109239305379E-2</v>
          </cell>
          <cell r="G157">
            <v>0.17225060763303879</v>
          </cell>
          <cell r="H157">
            <v>-4.167036910781563E-2</v>
          </cell>
          <cell r="I157">
            <v>-6.4393013760102313E-2</v>
          </cell>
          <cell r="J157">
            <v>-5.6740837696335089E-2</v>
          </cell>
          <cell r="K157">
            <v>-0.14753286798350773</v>
          </cell>
        </row>
      </sheetData>
      <sheetData sheetId="12" refreshError="1"/>
      <sheetData sheetId="13" refreshError="1"/>
      <sheetData sheetId="14" refreshError="1"/>
      <sheetData sheetId="15" refreshError="1"/>
      <sheetData sheetId="16" refreshError="1"/>
      <sheetData sheetId="17" refreshError="1">
        <row r="1">
          <cell r="A1" t="str">
            <v>Monthly U.S. Industry Aluminum Shipments, 1995-1997</v>
          </cell>
        </row>
        <row r="2">
          <cell r="A2" t="str">
            <v xml:space="preserve">(million pounds)  </v>
          </cell>
        </row>
        <row r="4">
          <cell r="C4" t="str">
            <v>Sheet &amp;</v>
          </cell>
          <cell r="E4" t="str">
            <v>Shapes, Pipe</v>
          </cell>
          <cell r="G4" t="str">
            <v>Total Mill</v>
          </cell>
        </row>
        <row r="5">
          <cell r="A5" t="str">
            <v>Year</v>
          </cell>
          <cell r="B5" t="str">
            <v xml:space="preserve"> Month</v>
          </cell>
          <cell r="C5" t="str">
            <v>Plate</v>
          </cell>
          <cell r="D5" t="str">
            <v>Foil</v>
          </cell>
          <cell r="E5" t="str">
            <v>And Tubing</v>
          </cell>
          <cell r="F5" t="str">
            <v>Others</v>
          </cell>
          <cell r="G5" t="str">
            <v>Products</v>
          </cell>
          <cell r="H5" t="str">
            <v>Ingot</v>
          </cell>
          <cell r="I5" t="str">
            <v>Total</v>
          </cell>
        </row>
        <row r="7">
          <cell r="A7" t="str">
            <v>1987</v>
          </cell>
          <cell r="B7" t="str">
            <v xml:space="preserve">  Jan</v>
          </cell>
          <cell r="C7">
            <v>554</v>
          </cell>
          <cell r="D7">
            <v>71</v>
          </cell>
          <cell r="E7">
            <v>214</v>
          </cell>
          <cell r="F7">
            <v>172</v>
          </cell>
          <cell r="G7">
            <v>1011</v>
          </cell>
          <cell r="H7">
            <v>238</v>
          </cell>
          <cell r="I7">
            <v>1249</v>
          </cell>
        </row>
        <row r="8">
          <cell r="B8" t="str">
            <v xml:space="preserve">  Feb</v>
          </cell>
          <cell r="C8">
            <v>543</v>
          </cell>
          <cell r="D8">
            <v>70</v>
          </cell>
          <cell r="E8">
            <v>211</v>
          </cell>
          <cell r="F8">
            <v>173</v>
          </cell>
          <cell r="G8">
            <v>997</v>
          </cell>
          <cell r="H8">
            <v>325</v>
          </cell>
          <cell r="I8">
            <v>1322</v>
          </cell>
        </row>
        <row r="9">
          <cell r="B9" t="str">
            <v xml:space="preserve">  Mar</v>
          </cell>
          <cell r="C9">
            <v>644</v>
          </cell>
          <cell r="D9">
            <v>76</v>
          </cell>
          <cell r="E9">
            <v>236</v>
          </cell>
          <cell r="F9">
            <v>191</v>
          </cell>
          <cell r="G9">
            <v>1147</v>
          </cell>
          <cell r="H9">
            <v>266</v>
          </cell>
          <cell r="I9">
            <v>1413</v>
          </cell>
        </row>
        <row r="10">
          <cell r="C10">
            <v>1741</v>
          </cell>
          <cell r="D10">
            <v>217</v>
          </cell>
          <cell r="E10">
            <v>661</v>
          </cell>
          <cell r="F10">
            <v>536</v>
          </cell>
          <cell r="G10">
            <v>3155</v>
          </cell>
          <cell r="H10">
            <v>829</v>
          </cell>
          <cell r="I10">
            <v>3984</v>
          </cell>
        </row>
        <row r="11">
          <cell r="B11" t="str">
            <v xml:space="preserve">  Apr</v>
          </cell>
          <cell r="C11">
            <v>615</v>
          </cell>
          <cell r="D11">
            <v>73</v>
          </cell>
          <cell r="E11">
            <v>230</v>
          </cell>
          <cell r="F11">
            <v>159</v>
          </cell>
          <cell r="G11">
            <v>1077</v>
          </cell>
          <cell r="H11">
            <v>260</v>
          </cell>
          <cell r="I11">
            <v>1337</v>
          </cell>
        </row>
        <row r="12">
          <cell r="B12" t="str">
            <v xml:space="preserve">  May</v>
          </cell>
          <cell r="C12">
            <v>616</v>
          </cell>
          <cell r="D12">
            <v>70</v>
          </cell>
          <cell r="E12">
            <v>231</v>
          </cell>
          <cell r="F12">
            <v>186</v>
          </cell>
          <cell r="G12">
            <v>1103</v>
          </cell>
          <cell r="H12">
            <v>286</v>
          </cell>
          <cell r="I12">
            <v>1389</v>
          </cell>
        </row>
        <row r="13">
          <cell r="B13" t="str">
            <v xml:space="preserve">  Jun</v>
          </cell>
          <cell r="C13">
            <v>699</v>
          </cell>
          <cell r="D13">
            <v>77</v>
          </cell>
          <cell r="E13">
            <v>255</v>
          </cell>
          <cell r="F13">
            <v>190</v>
          </cell>
          <cell r="G13">
            <v>1221</v>
          </cell>
          <cell r="H13">
            <v>284</v>
          </cell>
          <cell r="I13">
            <v>1505</v>
          </cell>
        </row>
        <row r="14">
          <cell r="C14">
            <v>1930</v>
          </cell>
          <cell r="D14">
            <v>220</v>
          </cell>
          <cell r="E14">
            <v>716</v>
          </cell>
          <cell r="F14">
            <v>535</v>
          </cell>
          <cell r="G14">
            <v>3401</v>
          </cell>
          <cell r="H14">
            <v>830</v>
          </cell>
          <cell r="I14">
            <v>4231</v>
          </cell>
        </row>
        <row r="15">
          <cell r="B15" t="str">
            <v xml:space="preserve">  Jul</v>
          </cell>
          <cell r="C15">
            <v>619</v>
          </cell>
          <cell r="D15">
            <v>67</v>
          </cell>
          <cell r="E15">
            <v>253</v>
          </cell>
          <cell r="F15">
            <v>185</v>
          </cell>
          <cell r="G15">
            <v>1124</v>
          </cell>
          <cell r="H15">
            <v>296</v>
          </cell>
          <cell r="I15">
            <v>1420</v>
          </cell>
        </row>
        <row r="16">
          <cell r="B16" t="str">
            <v xml:space="preserve">  Aug</v>
          </cell>
          <cell r="C16">
            <v>594</v>
          </cell>
          <cell r="D16">
            <v>74</v>
          </cell>
          <cell r="E16">
            <v>236</v>
          </cell>
          <cell r="F16">
            <v>174</v>
          </cell>
          <cell r="G16">
            <v>1078</v>
          </cell>
          <cell r="H16">
            <v>249</v>
          </cell>
          <cell r="I16">
            <v>1327</v>
          </cell>
        </row>
        <row r="17">
          <cell r="B17" t="str">
            <v xml:space="preserve">  Sept</v>
          </cell>
          <cell r="C17">
            <v>621</v>
          </cell>
          <cell r="D17">
            <v>72</v>
          </cell>
          <cell r="E17">
            <v>235</v>
          </cell>
          <cell r="F17">
            <v>174</v>
          </cell>
          <cell r="G17">
            <v>1102</v>
          </cell>
          <cell r="H17">
            <v>301</v>
          </cell>
          <cell r="I17">
            <v>1403</v>
          </cell>
        </row>
        <row r="18">
          <cell r="C18">
            <v>1834</v>
          </cell>
          <cell r="D18">
            <v>213</v>
          </cell>
          <cell r="E18">
            <v>724</v>
          </cell>
          <cell r="F18">
            <v>533</v>
          </cell>
          <cell r="G18">
            <v>3304</v>
          </cell>
          <cell r="H18">
            <v>846</v>
          </cell>
          <cell r="I18">
            <v>4150</v>
          </cell>
        </row>
        <row r="19">
          <cell r="B19" t="str">
            <v xml:space="preserve">  Oct</v>
          </cell>
          <cell r="C19">
            <v>613</v>
          </cell>
          <cell r="D19">
            <v>77</v>
          </cell>
          <cell r="E19">
            <v>241</v>
          </cell>
          <cell r="F19">
            <v>188</v>
          </cell>
          <cell r="G19">
            <v>1119</v>
          </cell>
          <cell r="H19">
            <v>275</v>
          </cell>
          <cell r="I19">
            <v>1394</v>
          </cell>
        </row>
        <row r="20">
          <cell r="B20" t="str">
            <v xml:space="preserve">  Nov</v>
          </cell>
          <cell r="C20">
            <v>566</v>
          </cell>
          <cell r="D20">
            <v>67</v>
          </cell>
          <cell r="E20">
            <v>219</v>
          </cell>
          <cell r="F20">
            <v>170</v>
          </cell>
          <cell r="G20">
            <v>1022</v>
          </cell>
          <cell r="H20">
            <v>275</v>
          </cell>
          <cell r="I20">
            <v>1297</v>
          </cell>
        </row>
        <row r="21">
          <cell r="B21" t="str">
            <v xml:space="preserve">  Dec</v>
          </cell>
          <cell r="C21">
            <v>695</v>
          </cell>
          <cell r="D21">
            <v>72</v>
          </cell>
          <cell r="E21">
            <v>192</v>
          </cell>
          <cell r="F21">
            <v>176</v>
          </cell>
          <cell r="G21">
            <v>1135</v>
          </cell>
          <cell r="H21">
            <v>299</v>
          </cell>
          <cell r="I21">
            <v>1434</v>
          </cell>
        </row>
        <row r="22">
          <cell r="C22">
            <v>1874</v>
          </cell>
          <cell r="D22">
            <v>216</v>
          </cell>
          <cell r="E22">
            <v>652</v>
          </cell>
          <cell r="F22">
            <v>534</v>
          </cell>
          <cell r="G22">
            <v>3276</v>
          </cell>
          <cell r="H22">
            <v>849</v>
          </cell>
          <cell r="I22">
            <v>4125</v>
          </cell>
        </row>
        <row r="23">
          <cell r="B23" t="str">
            <v>Year</v>
          </cell>
          <cell r="C23">
            <v>7379</v>
          </cell>
          <cell r="D23">
            <v>866</v>
          </cell>
          <cell r="E23">
            <v>2753</v>
          </cell>
          <cell r="F23">
            <v>2138</v>
          </cell>
          <cell r="G23">
            <v>13136</v>
          </cell>
          <cell r="H23">
            <v>3354</v>
          </cell>
          <cell r="I23">
            <v>16490</v>
          </cell>
        </row>
        <row r="25">
          <cell r="A25" t="str">
            <v>1988</v>
          </cell>
          <cell r="B25" t="str">
            <v xml:space="preserve">  Jan</v>
          </cell>
          <cell r="C25">
            <v>537</v>
          </cell>
          <cell r="D25">
            <v>71</v>
          </cell>
          <cell r="E25">
            <v>208</v>
          </cell>
          <cell r="F25">
            <v>181</v>
          </cell>
          <cell r="G25">
            <v>997</v>
          </cell>
          <cell r="H25">
            <v>222</v>
          </cell>
          <cell r="I25">
            <v>1219</v>
          </cell>
        </row>
        <row r="26">
          <cell r="B26" t="str">
            <v xml:space="preserve">  Feb</v>
          </cell>
          <cell r="C26">
            <v>563</v>
          </cell>
          <cell r="D26">
            <v>76</v>
          </cell>
          <cell r="E26">
            <v>221</v>
          </cell>
          <cell r="F26">
            <v>183</v>
          </cell>
          <cell r="G26">
            <v>1043</v>
          </cell>
          <cell r="H26">
            <v>200</v>
          </cell>
          <cell r="I26">
            <v>1243</v>
          </cell>
        </row>
        <row r="27">
          <cell r="B27" t="str">
            <v xml:space="preserve">  Mar</v>
          </cell>
          <cell r="C27">
            <v>685</v>
          </cell>
          <cell r="D27">
            <v>86</v>
          </cell>
          <cell r="E27">
            <v>254</v>
          </cell>
          <cell r="F27">
            <v>218</v>
          </cell>
          <cell r="G27">
            <v>1243</v>
          </cell>
          <cell r="H27">
            <v>260</v>
          </cell>
          <cell r="I27">
            <v>1503</v>
          </cell>
        </row>
        <row r="28">
          <cell r="C28">
            <v>1785</v>
          </cell>
          <cell r="D28">
            <v>233</v>
          </cell>
          <cell r="E28">
            <v>683</v>
          </cell>
          <cell r="F28">
            <v>582</v>
          </cell>
          <cell r="G28">
            <v>3283</v>
          </cell>
          <cell r="H28">
            <v>682</v>
          </cell>
          <cell r="I28">
            <v>3965</v>
          </cell>
        </row>
        <row r="29">
          <cell r="A29" t="str">
            <v>1Q</v>
          </cell>
          <cell r="B29" t="str">
            <v>Y/Y%</v>
          </cell>
          <cell r="C29">
            <v>2.5272831705916099E-2</v>
          </cell>
          <cell r="D29">
            <v>7.3732718894009119E-2</v>
          </cell>
          <cell r="E29">
            <v>3.3282904689863946E-2</v>
          </cell>
          <cell r="F29">
            <v>8.582089552238803E-2</v>
          </cell>
          <cell r="G29">
            <v>4.0570522979397783E-2</v>
          </cell>
          <cell r="H29">
            <v>-0.17732207478890227</v>
          </cell>
          <cell r="I29">
            <v>-4.7690763052208318E-3</v>
          </cell>
        </row>
        <row r="30">
          <cell r="B30" t="str">
            <v xml:space="preserve">  Apr</v>
          </cell>
          <cell r="C30">
            <v>607</v>
          </cell>
          <cell r="D30">
            <v>79</v>
          </cell>
          <cell r="E30">
            <v>239</v>
          </cell>
          <cell r="F30">
            <v>185</v>
          </cell>
          <cell r="G30">
            <v>1110</v>
          </cell>
          <cell r="H30">
            <v>212</v>
          </cell>
          <cell r="I30">
            <v>1322</v>
          </cell>
        </row>
        <row r="31">
          <cell r="B31" t="str">
            <v xml:space="preserve">  May</v>
          </cell>
          <cell r="C31">
            <v>637</v>
          </cell>
          <cell r="D31">
            <v>80</v>
          </cell>
          <cell r="E31">
            <v>239</v>
          </cell>
          <cell r="F31">
            <v>170</v>
          </cell>
          <cell r="G31">
            <v>1126</v>
          </cell>
          <cell r="H31">
            <v>256</v>
          </cell>
          <cell r="I31">
            <v>1382</v>
          </cell>
        </row>
        <row r="32">
          <cell r="B32" t="str">
            <v xml:space="preserve">  Jun</v>
          </cell>
          <cell r="C32">
            <v>679</v>
          </cell>
          <cell r="D32">
            <v>86</v>
          </cell>
          <cell r="E32">
            <v>257</v>
          </cell>
          <cell r="F32">
            <v>166</v>
          </cell>
          <cell r="G32">
            <v>1188</v>
          </cell>
          <cell r="H32">
            <v>302</v>
          </cell>
          <cell r="I32">
            <v>1490</v>
          </cell>
        </row>
        <row r="33">
          <cell r="C33">
            <v>1923</v>
          </cell>
          <cell r="D33">
            <v>245</v>
          </cell>
          <cell r="E33">
            <v>735</v>
          </cell>
          <cell r="F33">
            <v>521</v>
          </cell>
          <cell r="G33">
            <v>3424</v>
          </cell>
          <cell r="H33">
            <v>770</v>
          </cell>
          <cell r="I33">
            <v>4194</v>
          </cell>
        </row>
        <row r="34">
          <cell r="A34" t="str">
            <v>2Q</v>
          </cell>
          <cell r="B34" t="str">
            <v>Y/Y%</v>
          </cell>
          <cell r="C34">
            <v>-3.6269430051812934E-3</v>
          </cell>
          <cell r="D34">
            <v>0.11363636363636354</v>
          </cell>
          <cell r="E34">
            <v>2.6536312849162025E-2</v>
          </cell>
          <cell r="F34">
            <v>-2.6168224299065401E-2</v>
          </cell>
          <cell r="G34">
            <v>6.7627168479857946E-3</v>
          </cell>
          <cell r="H34">
            <v>-7.2289156626506035E-2</v>
          </cell>
          <cell r="I34">
            <v>-8.7449775466792445E-3</v>
          </cell>
        </row>
        <row r="35">
          <cell r="B35" t="str">
            <v xml:space="preserve">  Jul</v>
          </cell>
          <cell r="C35">
            <v>633</v>
          </cell>
          <cell r="D35">
            <v>58</v>
          </cell>
          <cell r="E35">
            <v>223</v>
          </cell>
          <cell r="F35">
            <v>181</v>
          </cell>
          <cell r="G35">
            <v>1095</v>
          </cell>
          <cell r="H35">
            <v>269</v>
          </cell>
          <cell r="I35">
            <v>1364</v>
          </cell>
        </row>
        <row r="36">
          <cell r="B36" t="str">
            <v xml:space="preserve">  Aug</v>
          </cell>
          <cell r="C36">
            <v>673</v>
          </cell>
          <cell r="D36">
            <v>77</v>
          </cell>
          <cell r="E36">
            <v>249</v>
          </cell>
          <cell r="F36">
            <v>154</v>
          </cell>
          <cell r="G36">
            <v>1153</v>
          </cell>
          <cell r="H36">
            <v>259</v>
          </cell>
          <cell r="I36">
            <v>1412</v>
          </cell>
        </row>
        <row r="37">
          <cell r="B37" t="str">
            <v xml:space="preserve">  Sept</v>
          </cell>
          <cell r="C37">
            <v>647</v>
          </cell>
          <cell r="D37">
            <v>74</v>
          </cell>
          <cell r="E37">
            <v>249</v>
          </cell>
          <cell r="F37">
            <v>175</v>
          </cell>
          <cell r="G37">
            <v>1145</v>
          </cell>
          <cell r="H37">
            <v>295</v>
          </cell>
          <cell r="I37">
            <v>1440</v>
          </cell>
        </row>
        <row r="38">
          <cell r="C38">
            <v>1953</v>
          </cell>
          <cell r="D38">
            <v>209</v>
          </cell>
          <cell r="E38">
            <v>721</v>
          </cell>
          <cell r="F38">
            <v>510</v>
          </cell>
          <cell r="G38">
            <v>3393</v>
          </cell>
          <cell r="H38">
            <v>823</v>
          </cell>
          <cell r="I38">
            <v>4216</v>
          </cell>
        </row>
        <row r="39">
          <cell r="A39" t="str">
            <v>3Q</v>
          </cell>
          <cell r="B39" t="str">
            <v>Y/Y%</v>
          </cell>
          <cell r="C39">
            <v>6.4885496183206159E-2</v>
          </cell>
          <cell r="D39">
            <v>-1.8779342723004744E-2</v>
          </cell>
          <cell r="E39">
            <v>-4.1436464088397962E-3</v>
          </cell>
          <cell r="F39">
            <v>-4.315196998123827E-2</v>
          </cell>
          <cell r="G39">
            <v>2.6937046004842591E-2</v>
          </cell>
          <cell r="H39">
            <v>-2.7186761229314405E-2</v>
          </cell>
          <cell r="I39">
            <v>1.5903614457831283E-2</v>
          </cell>
        </row>
        <row r="40">
          <cell r="B40" t="str">
            <v xml:space="preserve">  Oct</v>
          </cell>
          <cell r="C40">
            <v>600</v>
          </cell>
          <cell r="D40">
            <v>77</v>
          </cell>
          <cell r="E40">
            <v>245</v>
          </cell>
          <cell r="F40">
            <v>168</v>
          </cell>
          <cell r="G40">
            <v>1090</v>
          </cell>
          <cell r="H40">
            <v>241</v>
          </cell>
          <cell r="I40">
            <v>1331</v>
          </cell>
        </row>
        <row r="41">
          <cell r="B41" t="str">
            <v xml:space="preserve">  Nov</v>
          </cell>
          <cell r="C41">
            <v>596</v>
          </cell>
          <cell r="D41">
            <v>75</v>
          </cell>
          <cell r="E41">
            <v>216</v>
          </cell>
          <cell r="F41">
            <v>171</v>
          </cell>
          <cell r="G41">
            <v>1058</v>
          </cell>
          <cell r="H41">
            <v>312</v>
          </cell>
          <cell r="I41">
            <v>1370</v>
          </cell>
        </row>
        <row r="42">
          <cell r="B42" t="str">
            <v xml:space="preserve">  Dec</v>
          </cell>
          <cell r="C42">
            <v>577</v>
          </cell>
          <cell r="D42">
            <v>70</v>
          </cell>
          <cell r="E42">
            <v>195</v>
          </cell>
          <cell r="F42">
            <v>167</v>
          </cell>
          <cell r="G42">
            <v>1009</v>
          </cell>
          <cell r="H42">
            <v>275</v>
          </cell>
          <cell r="I42">
            <v>1284</v>
          </cell>
        </row>
        <row r="43">
          <cell r="C43">
            <v>1773</v>
          </cell>
          <cell r="D43">
            <v>222</v>
          </cell>
          <cell r="E43">
            <v>656</v>
          </cell>
          <cell r="F43">
            <v>506</v>
          </cell>
          <cell r="G43">
            <v>3157</v>
          </cell>
          <cell r="H43">
            <v>828</v>
          </cell>
          <cell r="I43">
            <v>3985</v>
          </cell>
        </row>
        <row r="44">
          <cell r="A44" t="str">
            <v>4Q</v>
          </cell>
          <cell r="B44" t="str">
            <v>Y/Y%</v>
          </cell>
          <cell r="C44">
            <v>-5.3895410885805739E-2</v>
          </cell>
          <cell r="D44">
            <v>2.7777777777777679E-2</v>
          </cell>
          <cell r="E44">
            <v>6.1349693251533388E-3</v>
          </cell>
          <cell r="F44">
            <v>-5.2434456928838968E-2</v>
          </cell>
          <cell r="G44">
            <v>-3.6324786324786307E-2</v>
          </cell>
          <cell r="H44">
            <v>-2.4734982332155431E-2</v>
          </cell>
          <cell r="I44">
            <v>-3.3939393939393936E-2</v>
          </cell>
        </row>
        <row r="45">
          <cell r="B45" t="str">
            <v>Year</v>
          </cell>
          <cell r="C45">
            <v>7434</v>
          </cell>
          <cell r="D45">
            <v>909</v>
          </cell>
          <cell r="E45">
            <v>2795</v>
          </cell>
          <cell r="F45">
            <v>2119</v>
          </cell>
          <cell r="G45">
            <v>13257</v>
          </cell>
          <cell r="H45">
            <v>3103</v>
          </cell>
          <cell r="I45">
            <v>16360</v>
          </cell>
        </row>
        <row r="46">
          <cell r="B46" t="str">
            <v>Yr/Yr</v>
          </cell>
          <cell r="C46">
            <v>7.4535844965442077E-3</v>
          </cell>
          <cell r="D46">
            <v>4.9653579676674386E-2</v>
          </cell>
          <cell r="E46">
            <v>1.5256084271703552E-2</v>
          </cell>
          <cell r="F46">
            <v>-8.8868101028999336E-3</v>
          </cell>
          <cell r="G46">
            <v>9.2113276492082896E-3</v>
          </cell>
          <cell r="H46">
            <v>-7.4836016696481766E-2</v>
          </cell>
          <cell r="I46">
            <v>-7.8835657974529738E-3</v>
          </cell>
        </row>
        <row r="48">
          <cell r="A48" t="str">
            <v>1989</v>
          </cell>
          <cell r="B48" t="str">
            <v xml:space="preserve">  Jan</v>
          </cell>
          <cell r="C48">
            <v>589</v>
          </cell>
          <cell r="D48">
            <v>78</v>
          </cell>
          <cell r="E48">
            <v>218</v>
          </cell>
          <cell r="F48">
            <v>110</v>
          </cell>
          <cell r="G48">
            <v>995</v>
          </cell>
          <cell r="H48">
            <v>270</v>
          </cell>
          <cell r="I48">
            <v>1265</v>
          </cell>
        </row>
        <row r="49">
          <cell r="B49" t="str">
            <v xml:space="preserve">  Feb</v>
          </cell>
          <cell r="C49">
            <v>613</v>
          </cell>
          <cell r="D49">
            <v>73</v>
          </cell>
          <cell r="E49">
            <v>215</v>
          </cell>
          <cell r="F49">
            <v>95</v>
          </cell>
          <cell r="G49">
            <v>996</v>
          </cell>
          <cell r="H49">
            <v>236</v>
          </cell>
          <cell r="I49">
            <v>1232</v>
          </cell>
        </row>
        <row r="50">
          <cell r="B50" t="str">
            <v xml:space="preserve">  Mar</v>
          </cell>
          <cell r="C50">
            <v>753</v>
          </cell>
          <cell r="D50">
            <v>79</v>
          </cell>
          <cell r="E50">
            <v>241</v>
          </cell>
          <cell r="F50">
            <v>111</v>
          </cell>
          <cell r="G50">
            <v>1184</v>
          </cell>
          <cell r="H50">
            <v>235</v>
          </cell>
          <cell r="I50">
            <v>1419</v>
          </cell>
        </row>
        <row r="51">
          <cell r="C51">
            <v>1955</v>
          </cell>
          <cell r="D51">
            <v>230</v>
          </cell>
          <cell r="E51">
            <v>674</v>
          </cell>
          <cell r="F51">
            <v>316</v>
          </cell>
          <cell r="G51">
            <v>3175</v>
          </cell>
          <cell r="H51">
            <v>741</v>
          </cell>
          <cell r="I51">
            <v>3916</v>
          </cell>
        </row>
        <row r="52">
          <cell r="A52" t="str">
            <v>1Q</v>
          </cell>
          <cell r="B52" t="str">
            <v>Y/Y%</v>
          </cell>
          <cell r="C52">
            <v>9.5238095238095344E-2</v>
          </cell>
          <cell r="D52">
            <v>-1.2875536480686733E-2</v>
          </cell>
          <cell r="E52">
            <v>-1.3177159590043952E-2</v>
          </cell>
          <cell r="F52">
            <v>-0.45704467353951894</v>
          </cell>
          <cell r="G52">
            <v>-3.2896740785866574E-2</v>
          </cell>
          <cell r="H52">
            <v>8.6510263929618691E-2</v>
          </cell>
          <cell r="I52">
            <v>-1.2358133669609028E-2</v>
          </cell>
        </row>
        <row r="53">
          <cell r="B53" t="str">
            <v xml:space="preserve">  Apr</v>
          </cell>
          <cell r="C53">
            <v>637</v>
          </cell>
          <cell r="D53">
            <v>69</v>
          </cell>
          <cell r="E53">
            <v>238</v>
          </cell>
          <cell r="F53">
            <v>103</v>
          </cell>
          <cell r="G53">
            <v>1047</v>
          </cell>
          <cell r="H53">
            <v>200</v>
          </cell>
          <cell r="I53">
            <v>1247</v>
          </cell>
        </row>
        <row r="54">
          <cell r="B54" t="str">
            <v xml:space="preserve">  May</v>
          </cell>
          <cell r="C54">
            <v>682</v>
          </cell>
          <cell r="D54">
            <v>74</v>
          </cell>
          <cell r="E54">
            <v>230</v>
          </cell>
          <cell r="F54">
            <v>113</v>
          </cell>
          <cell r="G54">
            <v>1099</v>
          </cell>
          <cell r="H54">
            <v>242</v>
          </cell>
          <cell r="I54">
            <v>1341</v>
          </cell>
        </row>
        <row r="55">
          <cell r="B55" t="str">
            <v xml:space="preserve">  Jun</v>
          </cell>
          <cell r="C55">
            <v>696</v>
          </cell>
          <cell r="D55">
            <v>78</v>
          </cell>
          <cell r="E55">
            <v>234</v>
          </cell>
          <cell r="F55">
            <v>107</v>
          </cell>
          <cell r="G55">
            <v>1115</v>
          </cell>
          <cell r="H55">
            <v>283</v>
          </cell>
          <cell r="I55">
            <v>1398</v>
          </cell>
        </row>
        <row r="56">
          <cell r="C56">
            <v>2015</v>
          </cell>
          <cell r="D56">
            <v>221</v>
          </cell>
          <cell r="E56">
            <v>702</v>
          </cell>
          <cell r="F56">
            <v>323</v>
          </cell>
          <cell r="G56">
            <v>3261</v>
          </cell>
          <cell r="H56">
            <v>725</v>
          </cell>
          <cell r="I56">
            <v>3986</v>
          </cell>
        </row>
        <row r="57">
          <cell r="A57" t="str">
            <v>2Q</v>
          </cell>
          <cell r="B57" t="str">
            <v>Y/Y%</v>
          </cell>
          <cell r="C57">
            <v>4.784191367654711E-2</v>
          </cell>
          <cell r="D57">
            <v>-9.7959183673469341E-2</v>
          </cell>
          <cell r="E57">
            <v>-4.4897959183673453E-2</v>
          </cell>
          <cell r="F57">
            <v>-0.3800383877159309</v>
          </cell>
          <cell r="G57">
            <v>-4.7605140186915862E-2</v>
          </cell>
          <cell r="H57">
            <v>-5.8441558441558406E-2</v>
          </cell>
          <cell r="I57">
            <v>-4.9594659036719113E-2</v>
          </cell>
        </row>
        <row r="58">
          <cell r="B58" t="str">
            <v xml:space="preserve">  Jul</v>
          </cell>
          <cell r="C58">
            <v>640</v>
          </cell>
          <cell r="D58">
            <v>70</v>
          </cell>
          <cell r="E58">
            <v>221</v>
          </cell>
          <cell r="F58">
            <v>88</v>
          </cell>
          <cell r="G58">
            <v>1019</v>
          </cell>
          <cell r="H58">
            <v>232</v>
          </cell>
          <cell r="I58">
            <v>1251</v>
          </cell>
        </row>
        <row r="59">
          <cell r="B59" t="str">
            <v xml:space="preserve">  Aug</v>
          </cell>
          <cell r="C59">
            <v>690</v>
          </cell>
          <cell r="D59">
            <v>79</v>
          </cell>
          <cell r="E59">
            <v>238</v>
          </cell>
          <cell r="F59">
            <v>95</v>
          </cell>
          <cell r="G59">
            <v>1102</v>
          </cell>
          <cell r="H59">
            <v>283</v>
          </cell>
          <cell r="I59">
            <v>1385</v>
          </cell>
        </row>
        <row r="60">
          <cell r="B60" t="str">
            <v xml:space="preserve">  Sept</v>
          </cell>
          <cell r="C60">
            <v>628</v>
          </cell>
          <cell r="D60">
            <v>75</v>
          </cell>
          <cell r="E60">
            <v>223</v>
          </cell>
          <cell r="F60">
            <v>88</v>
          </cell>
          <cell r="G60">
            <v>1014</v>
          </cell>
          <cell r="H60">
            <v>300</v>
          </cell>
          <cell r="I60">
            <v>1314</v>
          </cell>
        </row>
        <row r="61">
          <cell r="C61">
            <v>1958</v>
          </cell>
          <cell r="D61">
            <v>224</v>
          </cell>
          <cell r="E61">
            <v>682</v>
          </cell>
          <cell r="F61">
            <v>271</v>
          </cell>
          <cell r="G61">
            <v>3135</v>
          </cell>
          <cell r="H61">
            <v>815</v>
          </cell>
          <cell r="I61">
            <v>3950</v>
          </cell>
        </row>
        <row r="62">
          <cell r="A62" t="str">
            <v>3Q</v>
          </cell>
          <cell r="B62" t="str">
            <v>Y/Y%</v>
          </cell>
          <cell r="C62">
            <v>2.5601638504864077E-3</v>
          </cell>
          <cell r="D62">
            <v>7.1770334928229707E-2</v>
          </cell>
          <cell r="E62">
            <v>-5.4091539528432708E-2</v>
          </cell>
          <cell r="F62">
            <v>-0.46862745098039216</v>
          </cell>
          <cell r="G62">
            <v>-7.6038903625110565E-2</v>
          </cell>
          <cell r="H62">
            <v>-9.7205346294045869E-3</v>
          </cell>
          <cell r="I62">
            <v>-6.3092979127134741E-2</v>
          </cell>
        </row>
        <row r="63">
          <cell r="B63" t="str">
            <v xml:space="preserve">  Oct</v>
          </cell>
          <cell r="C63">
            <v>613</v>
          </cell>
          <cell r="D63">
            <v>79</v>
          </cell>
          <cell r="E63">
            <v>231</v>
          </cell>
          <cell r="F63">
            <v>101</v>
          </cell>
          <cell r="G63">
            <v>1024</v>
          </cell>
          <cell r="H63">
            <v>273</v>
          </cell>
          <cell r="I63">
            <v>1297</v>
          </cell>
        </row>
        <row r="64">
          <cell r="B64" t="str">
            <v xml:space="preserve">  Nov</v>
          </cell>
          <cell r="C64">
            <v>540</v>
          </cell>
          <cell r="D64">
            <v>73</v>
          </cell>
          <cell r="E64">
            <v>207</v>
          </cell>
          <cell r="F64">
            <v>86</v>
          </cell>
          <cell r="G64">
            <v>906</v>
          </cell>
          <cell r="H64">
            <v>269</v>
          </cell>
          <cell r="I64">
            <v>1175</v>
          </cell>
        </row>
        <row r="65">
          <cell r="B65" t="str">
            <v xml:space="preserve">  Dec</v>
          </cell>
          <cell r="C65">
            <v>535</v>
          </cell>
          <cell r="D65">
            <v>62</v>
          </cell>
          <cell r="E65">
            <v>179</v>
          </cell>
          <cell r="F65">
            <v>70</v>
          </cell>
          <cell r="G65">
            <v>846</v>
          </cell>
          <cell r="H65">
            <v>237</v>
          </cell>
          <cell r="I65">
            <v>1083</v>
          </cell>
        </row>
        <row r="66">
          <cell r="C66">
            <v>1688</v>
          </cell>
          <cell r="D66">
            <v>214</v>
          </cell>
          <cell r="E66">
            <v>617</v>
          </cell>
          <cell r="F66">
            <v>257</v>
          </cell>
          <cell r="G66">
            <v>2776</v>
          </cell>
          <cell r="H66">
            <v>779</v>
          </cell>
          <cell r="I66">
            <v>3555</v>
          </cell>
        </row>
        <row r="67">
          <cell r="A67" t="str">
            <v>4Q</v>
          </cell>
          <cell r="B67" t="str">
            <v>Y/Y%</v>
          </cell>
          <cell r="C67">
            <v>-4.7941342357585959E-2</v>
          </cell>
          <cell r="D67">
            <v>-3.6036036036036001E-2</v>
          </cell>
          <cell r="E67">
            <v>-5.9451219512195119E-2</v>
          </cell>
          <cell r="F67">
            <v>-0.4920948616600791</v>
          </cell>
          <cell r="G67">
            <v>-0.12068419385492557</v>
          </cell>
          <cell r="H67">
            <v>-5.9178743961352698E-2</v>
          </cell>
          <cell r="I67">
            <v>-0.10790464240903386</v>
          </cell>
        </row>
        <row r="68">
          <cell r="B68" t="str">
            <v>Year</v>
          </cell>
          <cell r="C68">
            <v>7616</v>
          </cell>
          <cell r="D68">
            <v>889</v>
          </cell>
          <cell r="E68">
            <v>2675</v>
          </cell>
          <cell r="F68">
            <v>1167</v>
          </cell>
          <cell r="G68">
            <v>12347</v>
          </cell>
          <cell r="H68">
            <v>3060</v>
          </cell>
          <cell r="I68">
            <v>15407</v>
          </cell>
        </row>
        <row r="69">
          <cell r="B69" t="str">
            <v>Yr/Yr</v>
          </cell>
          <cell r="C69">
            <v>2.4482109227871973E-2</v>
          </cell>
          <cell r="D69">
            <v>-2.2002200220021972E-2</v>
          </cell>
          <cell r="E69">
            <v>-4.2933810375670789E-2</v>
          </cell>
          <cell r="F69">
            <v>-0.44926852288815478</v>
          </cell>
          <cell r="G69">
            <v>-6.8642981066606268E-2</v>
          </cell>
          <cell r="H69">
            <v>-1.3857557202707094E-2</v>
          </cell>
          <cell r="I69">
            <v>-5.8251833740831316E-2</v>
          </cell>
        </row>
        <row r="71">
          <cell r="A71" t="str">
            <v>1990</v>
          </cell>
          <cell r="B71" t="str">
            <v xml:space="preserve">  Jan</v>
          </cell>
          <cell r="C71">
            <v>599</v>
          </cell>
          <cell r="D71">
            <v>73</v>
          </cell>
          <cell r="E71">
            <v>218</v>
          </cell>
          <cell r="F71">
            <v>91</v>
          </cell>
          <cell r="G71">
            <v>981</v>
          </cell>
          <cell r="H71">
            <v>253</v>
          </cell>
          <cell r="I71">
            <v>1234</v>
          </cell>
        </row>
        <row r="72">
          <cell r="B72" t="str">
            <v xml:space="preserve">  Feb</v>
          </cell>
          <cell r="C72">
            <v>568</v>
          </cell>
          <cell r="D72">
            <v>76</v>
          </cell>
          <cell r="E72">
            <v>201</v>
          </cell>
          <cell r="F72">
            <v>90</v>
          </cell>
          <cell r="G72">
            <v>935</v>
          </cell>
          <cell r="H72">
            <v>219</v>
          </cell>
          <cell r="I72">
            <v>1154</v>
          </cell>
        </row>
        <row r="73">
          <cell r="B73" t="str">
            <v xml:space="preserve">  Mar</v>
          </cell>
          <cell r="C73">
            <v>645</v>
          </cell>
          <cell r="D73">
            <v>86</v>
          </cell>
          <cell r="E73">
            <v>229</v>
          </cell>
          <cell r="F73">
            <v>110</v>
          </cell>
          <cell r="G73">
            <v>1070</v>
          </cell>
          <cell r="H73">
            <v>244</v>
          </cell>
          <cell r="I73">
            <v>1314</v>
          </cell>
        </row>
        <row r="74">
          <cell r="C74">
            <v>1812</v>
          </cell>
          <cell r="D74">
            <v>235</v>
          </cell>
          <cell r="E74">
            <v>648</v>
          </cell>
          <cell r="F74">
            <v>291</v>
          </cell>
          <cell r="G74">
            <v>2986</v>
          </cell>
          <cell r="H74">
            <v>716</v>
          </cell>
          <cell r="I74">
            <v>3702</v>
          </cell>
        </row>
        <row r="75">
          <cell r="A75" t="str">
            <v>1Q</v>
          </cell>
          <cell r="B75" t="str">
            <v>Y/Y%</v>
          </cell>
          <cell r="C75">
            <v>-7.314578005115091E-2</v>
          </cell>
          <cell r="D75">
            <v>2.1739130434782705E-2</v>
          </cell>
          <cell r="E75">
            <v>-3.857566765578635E-2</v>
          </cell>
          <cell r="F75">
            <v>-7.9113924050632889E-2</v>
          </cell>
          <cell r="G75">
            <v>-5.9527559055118084E-2</v>
          </cell>
          <cell r="H75">
            <v>-3.373819163292846E-2</v>
          </cell>
          <cell r="I75">
            <v>-5.4647599591419849E-2</v>
          </cell>
        </row>
        <row r="76">
          <cell r="B76" t="str">
            <v xml:space="preserve">  Apr</v>
          </cell>
          <cell r="C76">
            <v>628</v>
          </cell>
          <cell r="D76">
            <v>75</v>
          </cell>
          <cell r="E76">
            <v>215</v>
          </cell>
          <cell r="F76">
            <v>93</v>
          </cell>
          <cell r="G76">
            <v>1011</v>
          </cell>
          <cell r="H76">
            <v>213</v>
          </cell>
          <cell r="I76">
            <v>1224</v>
          </cell>
        </row>
        <row r="77">
          <cell r="B77" t="str">
            <v xml:space="preserve">  May</v>
          </cell>
          <cell r="C77">
            <v>679</v>
          </cell>
          <cell r="D77">
            <v>81</v>
          </cell>
          <cell r="E77">
            <v>228</v>
          </cell>
          <cell r="F77">
            <v>102</v>
          </cell>
          <cell r="G77">
            <v>1090</v>
          </cell>
          <cell r="H77">
            <v>264</v>
          </cell>
          <cell r="I77">
            <v>1354</v>
          </cell>
        </row>
        <row r="78">
          <cell r="B78" t="str">
            <v xml:space="preserve">  Jun</v>
          </cell>
          <cell r="C78">
            <v>661</v>
          </cell>
          <cell r="D78">
            <v>78</v>
          </cell>
          <cell r="E78">
            <v>224</v>
          </cell>
          <cell r="F78">
            <v>109</v>
          </cell>
          <cell r="G78">
            <v>1072</v>
          </cell>
          <cell r="H78">
            <v>246</v>
          </cell>
          <cell r="I78">
            <v>1318</v>
          </cell>
        </row>
        <row r="79">
          <cell r="C79">
            <v>1968</v>
          </cell>
          <cell r="D79">
            <v>234</v>
          </cell>
          <cell r="E79">
            <v>667</v>
          </cell>
          <cell r="F79">
            <v>304</v>
          </cell>
          <cell r="G79">
            <v>3173</v>
          </cell>
          <cell r="H79">
            <v>723</v>
          </cell>
          <cell r="I79">
            <v>3896</v>
          </cell>
        </row>
        <row r="80">
          <cell r="A80" t="str">
            <v>2Q</v>
          </cell>
          <cell r="B80" t="str">
            <v>Y/Y%</v>
          </cell>
          <cell r="C80">
            <v>-2.3325062034739497E-2</v>
          </cell>
          <cell r="D80">
            <v>5.8823529411764719E-2</v>
          </cell>
          <cell r="E80">
            <v>-4.9857549857549865E-2</v>
          </cell>
          <cell r="F80">
            <v>-5.8823529411764719E-2</v>
          </cell>
          <cell r="G80">
            <v>-2.6985587243176901E-2</v>
          </cell>
          <cell r="H80">
            <v>-2.7586206896551557E-3</v>
          </cell>
          <cell r="I80">
            <v>-2.2579026593075757E-2</v>
          </cell>
        </row>
        <row r="81">
          <cell r="B81" t="str">
            <v xml:space="preserve">  Jul</v>
          </cell>
          <cell r="C81">
            <v>628</v>
          </cell>
          <cell r="D81">
            <v>70</v>
          </cell>
          <cell r="E81">
            <v>202</v>
          </cell>
          <cell r="F81">
            <v>91</v>
          </cell>
          <cell r="G81">
            <v>991</v>
          </cell>
          <cell r="H81">
            <v>265</v>
          </cell>
          <cell r="I81">
            <v>1256</v>
          </cell>
        </row>
        <row r="82">
          <cell r="B82" t="str">
            <v xml:space="preserve">  Aug</v>
          </cell>
          <cell r="C82">
            <v>696</v>
          </cell>
          <cell r="D82">
            <v>74</v>
          </cell>
          <cell r="E82">
            <v>217</v>
          </cell>
          <cell r="F82">
            <v>106</v>
          </cell>
          <cell r="G82">
            <v>1093</v>
          </cell>
          <cell r="H82">
            <v>189</v>
          </cell>
          <cell r="I82">
            <v>1282</v>
          </cell>
        </row>
        <row r="83">
          <cell r="B83" t="str">
            <v xml:space="preserve">  Sept</v>
          </cell>
          <cell r="C83">
            <v>616</v>
          </cell>
          <cell r="D83">
            <v>77</v>
          </cell>
          <cell r="E83">
            <v>194</v>
          </cell>
          <cell r="F83">
            <v>89</v>
          </cell>
          <cell r="G83">
            <v>976</v>
          </cell>
          <cell r="H83">
            <v>257</v>
          </cell>
          <cell r="I83">
            <v>1233</v>
          </cell>
        </row>
        <row r="84">
          <cell r="C84">
            <v>1940</v>
          </cell>
          <cell r="D84">
            <v>221</v>
          </cell>
          <cell r="E84">
            <v>613</v>
          </cell>
          <cell r="F84">
            <v>286</v>
          </cell>
          <cell r="G84">
            <v>3060</v>
          </cell>
          <cell r="H84">
            <v>711</v>
          </cell>
          <cell r="I84">
            <v>3771</v>
          </cell>
        </row>
        <row r="85">
          <cell r="A85" t="str">
            <v>3Q</v>
          </cell>
          <cell r="B85" t="str">
            <v>Y/Y%</v>
          </cell>
          <cell r="C85">
            <v>-9.1930541368743235E-3</v>
          </cell>
          <cell r="D85">
            <v>-1.3392857142857095E-2</v>
          </cell>
          <cell r="E85">
            <v>-0.10117302052785926</v>
          </cell>
          <cell r="F85">
            <v>5.5350553505534972E-2</v>
          </cell>
          <cell r="G85">
            <v>-2.3923444976076569E-2</v>
          </cell>
          <cell r="H85">
            <v>-0.12760736196319022</v>
          </cell>
          <cell r="I85">
            <v>-4.5316455696202573E-2</v>
          </cell>
        </row>
        <row r="86">
          <cell r="B86" t="str">
            <v xml:space="preserve">  Oct</v>
          </cell>
          <cell r="C86">
            <v>650</v>
          </cell>
          <cell r="D86">
            <v>83</v>
          </cell>
          <cell r="E86">
            <v>204</v>
          </cell>
          <cell r="F86">
            <v>98</v>
          </cell>
          <cell r="G86">
            <v>1035</v>
          </cell>
          <cell r="H86">
            <v>254</v>
          </cell>
          <cell r="I86">
            <v>1289</v>
          </cell>
        </row>
        <row r="87">
          <cell r="B87" t="str">
            <v xml:space="preserve">  Nov</v>
          </cell>
          <cell r="C87">
            <v>575</v>
          </cell>
          <cell r="D87">
            <v>72</v>
          </cell>
          <cell r="E87">
            <v>174</v>
          </cell>
          <cell r="F87">
            <v>87</v>
          </cell>
          <cell r="G87">
            <v>908</v>
          </cell>
          <cell r="H87">
            <v>199</v>
          </cell>
          <cell r="I87">
            <v>1107</v>
          </cell>
        </row>
        <row r="88">
          <cell r="B88" t="str">
            <v xml:space="preserve">  Dec</v>
          </cell>
          <cell r="C88">
            <v>569</v>
          </cell>
          <cell r="D88">
            <v>64</v>
          </cell>
          <cell r="E88">
            <v>138</v>
          </cell>
          <cell r="F88">
            <v>72</v>
          </cell>
          <cell r="G88">
            <v>843</v>
          </cell>
          <cell r="H88">
            <v>286</v>
          </cell>
          <cell r="I88">
            <v>1129</v>
          </cell>
        </row>
        <row r="89">
          <cell r="C89">
            <v>1794</v>
          </cell>
          <cell r="D89">
            <v>219</v>
          </cell>
          <cell r="E89">
            <v>516</v>
          </cell>
          <cell r="F89">
            <v>257</v>
          </cell>
          <cell r="G89">
            <v>2786</v>
          </cell>
          <cell r="H89">
            <v>739</v>
          </cell>
          <cell r="I89">
            <v>3525</v>
          </cell>
        </row>
        <row r="90">
          <cell r="A90" t="str">
            <v>4Q</v>
          </cell>
          <cell r="B90" t="str">
            <v>Y/Y%</v>
          </cell>
          <cell r="C90">
            <v>6.2796208530805586E-2</v>
          </cell>
          <cell r="D90">
            <v>2.3364485981308469E-2</v>
          </cell>
          <cell r="E90">
            <v>-0.16369529983792541</v>
          </cell>
          <cell r="F90">
            <v>0</v>
          </cell>
          <cell r="G90">
            <v>3.6023054755043304E-3</v>
          </cell>
          <cell r="H90">
            <v>-5.1347881899871606E-2</v>
          </cell>
          <cell r="I90">
            <v>-8.4388185654008518E-3</v>
          </cell>
        </row>
        <row r="91">
          <cell r="B91" t="str">
            <v>Year</v>
          </cell>
          <cell r="C91">
            <v>7514</v>
          </cell>
          <cell r="D91">
            <v>909</v>
          </cell>
          <cell r="E91">
            <v>2444</v>
          </cell>
          <cell r="F91">
            <v>1138</v>
          </cell>
          <cell r="G91">
            <v>12005</v>
          </cell>
          <cell r="H91">
            <v>2889</v>
          </cell>
          <cell r="I91">
            <v>14894</v>
          </cell>
        </row>
        <row r="92">
          <cell r="B92" t="str">
            <v>Yr/Yr</v>
          </cell>
          <cell r="C92">
            <v>-1.3392857142857095E-2</v>
          </cell>
          <cell r="D92">
            <v>2.2497187851518552E-2</v>
          </cell>
          <cell r="E92">
            <v>-8.6355140186915924E-2</v>
          </cell>
          <cell r="F92">
            <v>-2.4850042844901443E-2</v>
          </cell>
          <cell r="G92">
            <v>-2.7699036203126304E-2</v>
          </cell>
          <cell r="H92">
            <v>-5.5882352941176494E-2</v>
          </cell>
          <cell r="I92">
            <v>-3.3296553514636229E-2</v>
          </cell>
        </row>
        <row r="94">
          <cell r="A94" t="str">
            <v>1991</v>
          </cell>
          <cell r="B94" t="str">
            <v xml:space="preserve">  Jan</v>
          </cell>
          <cell r="C94">
            <v>579</v>
          </cell>
          <cell r="D94">
            <v>75</v>
          </cell>
          <cell r="E94">
            <v>183</v>
          </cell>
          <cell r="F94">
            <v>97</v>
          </cell>
          <cell r="G94">
            <v>934</v>
          </cell>
          <cell r="H94">
            <v>238</v>
          </cell>
          <cell r="I94">
            <v>1172</v>
          </cell>
        </row>
        <row r="95">
          <cell r="B95" t="str">
            <v xml:space="preserve">  Feb</v>
          </cell>
          <cell r="C95">
            <v>556</v>
          </cell>
          <cell r="D95">
            <v>63</v>
          </cell>
          <cell r="E95">
            <v>171</v>
          </cell>
          <cell r="F95">
            <v>83</v>
          </cell>
          <cell r="G95">
            <v>873</v>
          </cell>
          <cell r="H95">
            <v>209</v>
          </cell>
          <cell r="I95">
            <v>1082</v>
          </cell>
        </row>
        <row r="96">
          <cell r="B96" t="str">
            <v xml:space="preserve">  Mar</v>
          </cell>
          <cell r="C96">
            <v>613</v>
          </cell>
          <cell r="D96">
            <v>67</v>
          </cell>
          <cell r="E96">
            <v>178</v>
          </cell>
          <cell r="F96">
            <v>87</v>
          </cell>
          <cell r="G96">
            <v>945</v>
          </cell>
          <cell r="H96">
            <v>282</v>
          </cell>
          <cell r="I96">
            <v>1227</v>
          </cell>
        </row>
        <row r="97">
          <cell r="C97">
            <v>1748</v>
          </cell>
          <cell r="D97">
            <v>205</v>
          </cell>
          <cell r="E97">
            <v>532</v>
          </cell>
          <cell r="F97">
            <v>267</v>
          </cell>
          <cell r="G97">
            <v>2752</v>
          </cell>
          <cell r="H97">
            <v>729</v>
          </cell>
          <cell r="I97">
            <v>3481</v>
          </cell>
        </row>
        <row r="98">
          <cell r="A98" t="str">
            <v>1Q</v>
          </cell>
          <cell r="B98" t="str">
            <v>Y/Y%</v>
          </cell>
          <cell r="C98">
            <v>-3.5320088300220709E-2</v>
          </cell>
          <cell r="D98">
            <v>-0.12765957446808507</v>
          </cell>
          <cell r="E98">
            <v>-0.17901234567901236</v>
          </cell>
          <cell r="F98">
            <v>-8.2474226804123751E-2</v>
          </cell>
          <cell r="G98">
            <v>-7.8365706630944443E-2</v>
          </cell>
          <cell r="H98">
            <v>1.8156424581005526E-2</v>
          </cell>
          <cell r="I98">
            <v>-5.9697460831982685E-2</v>
          </cell>
        </row>
        <row r="99">
          <cell r="B99" t="str">
            <v xml:space="preserve">  Apr</v>
          </cell>
          <cell r="C99">
            <v>635</v>
          </cell>
          <cell r="D99">
            <v>70</v>
          </cell>
          <cell r="E99">
            <v>200</v>
          </cell>
          <cell r="F99">
            <v>91</v>
          </cell>
          <cell r="G99">
            <v>996</v>
          </cell>
          <cell r="H99">
            <v>215</v>
          </cell>
          <cell r="I99">
            <v>1211</v>
          </cell>
        </row>
        <row r="100">
          <cell r="B100" t="str">
            <v xml:space="preserve">  May</v>
          </cell>
          <cell r="C100">
            <v>669</v>
          </cell>
          <cell r="D100">
            <v>70</v>
          </cell>
          <cell r="E100">
            <v>197</v>
          </cell>
          <cell r="F100">
            <v>94</v>
          </cell>
          <cell r="G100">
            <v>1030</v>
          </cell>
          <cell r="H100">
            <v>265</v>
          </cell>
          <cell r="I100">
            <v>1295</v>
          </cell>
        </row>
        <row r="101">
          <cell r="B101" t="str">
            <v xml:space="preserve">  Jun</v>
          </cell>
          <cell r="C101">
            <v>639</v>
          </cell>
          <cell r="D101">
            <v>67</v>
          </cell>
          <cell r="E101">
            <v>202</v>
          </cell>
          <cell r="F101">
            <v>87</v>
          </cell>
          <cell r="G101">
            <v>995</v>
          </cell>
          <cell r="H101">
            <v>276</v>
          </cell>
          <cell r="I101">
            <v>1271</v>
          </cell>
        </row>
        <row r="102">
          <cell r="C102">
            <v>1943</v>
          </cell>
          <cell r="D102">
            <v>207</v>
          </cell>
          <cell r="E102">
            <v>599</v>
          </cell>
          <cell r="F102">
            <v>272</v>
          </cell>
          <cell r="G102">
            <v>3021</v>
          </cell>
          <cell r="H102">
            <v>756</v>
          </cell>
          <cell r="I102">
            <v>3777</v>
          </cell>
        </row>
        <row r="103">
          <cell r="A103" t="str">
            <v>2Q</v>
          </cell>
          <cell r="B103" t="str">
            <v>Y/Y%</v>
          </cell>
          <cell r="C103">
            <v>-1.2703252032520318E-2</v>
          </cell>
          <cell r="D103">
            <v>-0.11538461538461542</v>
          </cell>
          <cell r="E103">
            <v>-0.10194902548725637</v>
          </cell>
          <cell r="F103">
            <v>-0.10526315789473684</v>
          </cell>
          <cell r="G103">
            <v>-4.7904191616766512E-2</v>
          </cell>
          <cell r="H103">
            <v>4.5643153526971014E-2</v>
          </cell>
          <cell r="I103">
            <v>-3.0544147843942548E-2</v>
          </cell>
        </row>
        <row r="104">
          <cell r="B104" t="str">
            <v xml:space="preserve">  Jul</v>
          </cell>
          <cell r="C104">
            <v>674</v>
          </cell>
          <cell r="D104">
            <v>69</v>
          </cell>
          <cell r="E104">
            <v>202</v>
          </cell>
          <cell r="F104">
            <v>83</v>
          </cell>
          <cell r="G104">
            <v>1028</v>
          </cell>
          <cell r="H104">
            <v>348</v>
          </cell>
          <cell r="I104">
            <v>1376</v>
          </cell>
        </row>
        <row r="105">
          <cell r="B105" t="str">
            <v xml:space="preserve">  Aug</v>
          </cell>
          <cell r="C105">
            <v>661</v>
          </cell>
          <cell r="D105">
            <v>75</v>
          </cell>
          <cell r="E105">
            <v>207</v>
          </cell>
          <cell r="F105">
            <v>86</v>
          </cell>
          <cell r="G105">
            <v>1029</v>
          </cell>
          <cell r="H105">
            <v>329</v>
          </cell>
          <cell r="I105">
            <v>1358</v>
          </cell>
        </row>
        <row r="106">
          <cell r="B106" t="str">
            <v xml:space="preserve">  Sep</v>
          </cell>
          <cell r="C106">
            <v>618</v>
          </cell>
          <cell r="D106">
            <v>76</v>
          </cell>
          <cell r="E106">
            <v>195</v>
          </cell>
          <cell r="F106">
            <v>81</v>
          </cell>
          <cell r="G106">
            <v>970</v>
          </cell>
          <cell r="H106">
            <v>293</v>
          </cell>
          <cell r="I106">
            <v>1263</v>
          </cell>
        </row>
        <row r="107">
          <cell r="C107">
            <v>1953</v>
          </cell>
          <cell r="D107">
            <v>220</v>
          </cell>
          <cell r="E107">
            <v>604</v>
          </cell>
          <cell r="F107">
            <v>250</v>
          </cell>
          <cell r="G107">
            <v>3027</v>
          </cell>
          <cell r="H107">
            <v>970</v>
          </cell>
          <cell r="I107">
            <v>3997</v>
          </cell>
        </row>
        <row r="108">
          <cell r="A108" t="str">
            <v>3Q</v>
          </cell>
          <cell r="B108" t="str">
            <v>Y/Y%</v>
          </cell>
          <cell r="C108">
            <v>6.7010309278350277E-3</v>
          </cell>
          <cell r="D108">
            <v>-4.5248868778280382E-3</v>
          </cell>
          <cell r="E108">
            <v>-1.4681892332789603E-2</v>
          </cell>
          <cell r="F108">
            <v>-0.12587412587412583</v>
          </cell>
          <cell r="G108">
            <v>-1.0784313725490158E-2</v>
          </cell>
          <cell r="H108">
            <v>0.36427566807313649</v>
          </cell>
          <cell r="I108">
            <v>5.9931052771148297E-2</v>
          </cell>
        </row>
        <row r="109">
          <cell r="B109" t="str">
            <v xml:space="preserve">  Oct</v>
          </cell>
          <cell r="C109">
            <v>668</v>
          </cell>
          <cell r="D109">
            <v>78</v>
          </cell>
          <cell r="E109">
            <v>206</v>
          </cell>
          <cell r="F109">
            <v>95</v>
          </cell>
          <cell r="G109">
            <v>1047</v>
          </cell>
          <cell r="H109">
            <v>300</v>
          </cell>
          <cell r="I109">
            <v>1347</v>
          </cell>
        </row>
        <row r="168">
          <cell r="B168" t="str">
            <v xml:space="preserve">  Apr</v>
          </cell>
          <cell r="C168">
            <v>779</v>
          </cell>
          <cell r="D168">
            <v>93</v>
          </cell>
          <cell r="E168">
            <v>247</v>
          </cell>
          <cell r="F168">
            <v>104</v>
          </cell>
          <cell r="G168">
            <v>1223</v>
          </cell>
          <cell r="H168">
            <v>345</v>
          </cell>
          <cell r="I168">
            <v>1568</v>
          </cell>
          <cell r="J168">
            <v>0.12098991750687449</v>
          </cell>
        </row>
        <row r="169">
          <cell r="B169" t="str">
            <v xml:space="preserve">  May</v>
          </cell>
          <cell r="C169">
            <v>812</v>
          </cell>
          <cell r="D169">
            <v>95</v>
          </cell>
          <cell r="E169">
            <v>257</v>
          </cell>
          <cell r="F169">
            <v>108</v>
          </cell>
          <cell r="G169">
            <v>1272</v>
          </cell>
          <cell r="H169">
            <v>491</v>
          </cell>
          <cell r="I169">
            <v>1763</v>
          </cell>
          <cell r="J169">
            <v>0.19774011299435035</v>
          </cell>
        </row>
        <row r="170">
          <cell r="B170" t="str">
            <v xml:space="preserve">  Jun</v>
          </cell>
          <cell r="C170">
            <v>828</v>
          </cell>
          <cell r="D170">
            <v>98</v>
          </cell>
          <cell r="E170">
            <v>270</v>
          </cell>
          <cell r="F170">
            <v>111</v>
          </cell>
          <cell r="G170">
            <v>1307</v>
          </cell>
          <cell r="H170">
            <v>309</v>
          </cell>
          <cell r="I170">
            <v>1616</v>
          </cell>
          <cell r="J170">
            <v>0.18710263396911908</v>
          </cell>
        </row>
        <row r="171">
          <cell r="C171">
            <v>2419</v>
          </cell>
          <cell r="D171">
            <v>286</v>
          </cell>
          <cell r="E171">
            <v>774</v>
          </cell>
          <cell r="F171">
            <v>323</v>
          </cell>
          <cell r="G171">
            <v>3802</v>
          </cell>
          <cell r="H171">
            <v>1145</v>
          </cell>
          <cell r="I171">
            <v>4947</v>
          </cell>
          <cell r="J171">
            <v>0.16840811309157955</v>
          </cell>
        </row>
        <row r="172">
          <cell r="A172" t="str">
            <v>2Q</v>
          </cell>
          <cell r="B172" t="str">
            <v>Y/Y%</v>
          </cell>
          <cell r="C172">
            <v>0.2082917082917084</v>
          </cell>
          <cell r="D172">
            <v>1.7793594306049876E-2</v>
          </cell>
          <cell r="E172">
            <v>0.12173913043478257</v>
          </cell>
          <cell r="F172">
            <v>0.14946619217081847</v>
          </cell>
          <cell r="G172">
            <v>0.16840811309157955</v>
          </cell>
          <cell r="H172">
            <v>0.17919670442842439</v>
          </cell>
          <cell r="I172">
            <v>0.17088757396449705</v>
          </cell>
        </row>
        <row r="173">
          <cell r="B173" t="str">
            <v xml:space="preserve">  Jul</v>
          </cell>
          <cell r="C173">
            <v>760</v>
          </cell>
          <cell r="D173">
            <v>83</v>
          </cell>
          <cell r="E173">
            <v>247</v>
          </cell>
          <cell r="F173">
            <v>101</v>
          </cell>
          <cell r="G173">
            <v>1191</v>
          </cell>
          <cell r="H173">
            <v>343</v>
          </cell>
          <cell r="I173">
            <v>1534</v>
          </cell>
          <cell r="J173">
            <v>0.119360902255639</v>
          </cell>
        </row>
        <row r="174">
          <cell r="B174" t="str">
            <v xml:space="preserve">  Aug</v>
          </cell>
          <cell r="C174">
            <v>830</v>
          </cell>
          <cell r="D174">
            <v>96</v>
          </cell>
          <cell r="E174">
            <v>267</v>
          </cell>
          <cell r="F174">
            <v>122</v>
          </cell>
          <cell r="G174">
            <v>1315</v>
          </cell>
          <cell r="H174">
            <v>420</v>
          </cell>
          <cell r="I174">
            <v>1735</v>
          </cell>
          <cell r="J174">
            <v>0.18149146451033249</v>
          </cell>
        </row>
        <row r="175">
          <cell r="B175" t="str">
            <v xml:space="preserve">  Sep</v>
          </cell>
          <cell r="C175">
            <v>810</v>
          </cell>
          <cell r="D175">
            <v>93</v>
          </cell>
          <cell r="E175">
            <v>258</v>
          </cell>
          <cell r="F175">
            <v>111</v>
          </cell>
          <cell r="G175">
            <v>1273</v>
          </cell>
          <cell r="H175">
            <v>317</v>
          </cell>
          <cell r="I175">
            <v>1589</v>
          </cell>
          <cell r="J175">
            <v>0.16149635036496357</v>
          </cell>
        </row>
        <row r="176">
          <cell r="C176">
            <v>2400</v>
          </cell>
          <cell r="D176">
            <v>272</v>
          </cell>
          <cell r="E176">
            <v>772</v>
          </cell>
          <cell r="F176">
            <v>334</v>
          </cell>
          <cell r="G176">
            <v>3779</v>
          </cell>
          <cell r="H176">
            <v>1080</v>
          </cell>
          <cell r="I176">
            <v>4858</v>
          </cell>
          <cell r="J176">
            <v>0.15459822792545075</v>
          </cell>
        </row>
        <row r="177">
          <cell r="A177" t="str">
            <v>3Q</v>
          </cell>
          <cell r="B177" t="str">
            <v>Y/Y%</v>
          </cell>
          <cell r="C177">
            <v>0.17474302496328931</v>
          </cell>
          <cell r="D177">
            <v>3.8167938931297662E-2</v>
          </cell>
          <cell r="E177">
            <v>9.8150782361308586E-2</v>
          </cell>
          <cell r="F177">
            <v>0.26037735849056598</v>
          </cell>
          <cell r="G177">
            <v>0.15459822792545075</v>
          </cell>
          <cell r="H177">
            <v>0.32515337423312873</v>
          </cell>
          <cell r="I177">
            <v>0.18835616438356162</v>
          </cell>
        </row>
        <row r="178">
          <cell r="B178" t="str">
            <v xml:space="preserve">  Oct</v>
          </cell>
          <cell r="C178">
            <v>812</v>
          </cell>
          <cell r="D178">
            <v>95</v>
          </cell>
          <cell r="E178">
            <v>265</v>
          </cell>
          <cell r="F178">
            <v>103</v>
          </cell>
          <cell r="G178">
            <v>1276</v>
          </cell>
          <cell r="H178">
            <v>342</v>
          </cell>
          <cell r="I178">
            <v>1617</v>
          </cell>
          <cell r="J178">
            <v>0.20491029272898964</v>
          </cell>
        </row>
        <row r="179">
          <cell r="B179" t="str">
            <v xml:space="preserve">  Nov</v>
          </cell>
          <cell r="C179">
            <v>786</v>
          </cell>
          <cell r="D179">
            <v>91</v>
          </cell>
          <cell r="E179">
            <v>248</v>
          </cell>
          <cell r="F179">
            <v>103</v>
          </cell>
          <cell r="G179">
            <v>1228</v>
          </cell>
          <cell r="H179">
            <v>496</v>
          </cell>
          <cell r="I179">
            <v>1724</v>
          </cell>
          <cell r="J179">
            <v>0.1876208897485494</v>
          </cell>
        </row>
        <row r="180">
          <cell r="B180" t="str">
            <v xml:space="preserve">  Dec</v>
          </cell>
          <cell r="C180">
            <v>783</v>
          </cell>
          <cell r="D180">
            <v>84</v>
          </cell>
          <cell r="E180">
            <v>223</v>
          </cell>
          <cell r="F180">
            <v>104</v>
          </cell>
          <cell r="G180">
            <v>1194</v>
          </cell>
          <cell r="H180">
            <v>440</v>
          </cell>
          <cell r="I180">
            <v>1634</v>
          </cell>
          <cell r="J180">
            <v>0.12429378531073443</v>
          </cell>
        </row>
        <row r="181">
          <cell r="C181">
            <v>2381</v>
          </cell>
          <cell r="D181">
            <v>270</v>
          </cell>
          <cell r="E181">
            <v>736</v>
          </cell>
          <cell r="F181">
            <v>310</v>
          </cell>
          <cell r="G181">
            <v>3698</v>
          </cell>
          <cell r="H181">
            <v>1278</v>
          </cell>
          <cell r="I181">
            <v>4975</v>
          </cell>
          <cell r="J181">
            <v>0.17210776545166406</v>
          </cell>
        </row>
        <row r="182">
          <cell r="A182" t="str">
            <v>4Q</v>
          </cell>
          <cell r="B182" t="str">
            <v>Y/Y%</v>
          </cell>
          <cell r="C182">
            <v>0.22416452442159374</v>
          </cell>
          <cell r="D182">
            <v>2.2727272727272707E-2</v>
          </cell>
          <cell r="E182">
            <v>8.7149187592319155E-2</v>
          </cell>
          <cell r="F182">
            <v>0.15241635687732336</v>
          </cell>
          <cell r="G182">
            <v>0.17210776545166406</v>
          </cell>
          <cell r="H182">
            <v>0.59949937421777211</v>
          </cell>
          <cell r="I182">
            <v>0.25821952453211927</v>
          </cell>
        </row>
        <row r="183">
          <cell r="B183" t="str">
            <v>Year</v>
          </cell>
          <cell r="C183">
            <v>9355</v>
          </cell>
          <cell r="D183">
            <v>1096</v>
          </cell>
          <cell r="E183">
            <v>3007</v>
          </cell>
          <cell r="F183">
            <v>1266</v>
          </cell>
          <cell r="G183">
            <v>14724</v>
          </cell>
          <cell r="H183">
            <v>4963</v>
          </cell>
          <cell r="I183">
            <v>19687</v>
          </cell>
          <cell r="J183">
            <v>0.15691050522511207</v>
          </cell>
        </row>
        <row r="184">
          <cell r="B184" t="str">
            <v>Y/Y%</v>
          </cell>
          <cell r="C184">
            <v>0.19644455812763773</v>
          </cell>
          <cell r="D184">
            <v>1.9534883720930152E-2</v>
          </cell>
          <cell r="E184">
            <v>9.7445255474452486E-2</v>
          </cell>
          <cell r="F184">
            <v>0.15827996340347661</v>
          </cell>
          <cell r="G184">
            <v>0.15691050522511207</v>
          </cell>
          <cell r="H184">
            <v>0.39097533632286985</v>
          </cell>
          <cell r="I184">
            <v>0.20816201288738867</v>
          </cell>
        </row>
        <row r="186">
          <cell r="A186" t="str">
            <v>1995</v>
          </cell>
          <cell r="B186" t="str">
            <v xml:space="preserve">  Jan</v>
          </cell>
          <cell r="C186">
            <v>805</v>
          </cell>
          <cell r="D186">
            <v>93</v>
          </cell>
          <cell r="E186">
            <v>265</v>
          </cell>
          <cell r="F186">
            <v>99</v>
          </cell>
          <cell r="G186">
            <v>1262</v>
          </cell>
          <cell r="H186">
            <v>384</v>
          </cell>
          <cell r="I186">
            <v>1646</v>
          </cell>
          <cell r="J186">
            <v>0.18944392082940631</v>
          </cell>
        </row>
        <row r="187">
          <cell r="B187" t="str">
            <v xml:space="preserve">  Feb</v>
          </cell>
          <cell r="C187">
            <v>755</v>
          </cell>
          <cell r="D187">
            <v>89</v>
          </cell>
          <cell r="E187">
            <v>261</v>
          </cell>
          <cell r="F187">
            <v>97</v>
          </cell>
          <cell r="G187">
            <v>1203</v>
          </cell>
          <cell r="H187">
            <v>250</v>
          </cell>
          <cell r="I187">
            <v>1452</v>
          </cell>
          <cell r="J187">
            <v>0.10875576036866352</v>
          </cell>
        </row>
        <row r="188">
          <cell r="B188" t="str">
            <v xml:space="preserve">  Mar</v>
          </cell>
          <cell r="C188">
            <v>841</v>
          </cell>
          <cell r="D188">
            <v>100</v>
          </cell>
          <cell r="E188">
            <v>289</v>
          </cell>
          <cell r="F188">
            <v>119</v>
          </cell>
          <cell r="G188">
            <v>1350</v>
          </cell>
          <cell r="H188">
            <v>317</v>
          </cell>
          <cell r="I188">
            <v>1666</v>
          </cell>
          <cell r="J188">
            <v>3.6866359447004671E-2</v>
          </cell>
        </row>
        <row r="189">
          <cell r="C189">
            <v>2401</v>
          </cell>
          <cell r="D189">
            <v>282</v>
          </cell>
          <cell r="E189">
            <v>815</v>
          </cell>
          <cell r="F189">
            <v>315</v>
          </cell>
          <cell r="G189">
            <v>3815</v>
          </cell>
          <cell r="H189">
            <v>951</v>
          </cell>
          <cell r="I189">
            <v>4764</v>
          </cell>
          <cell r="J189">
            <v>0.10643851508120639</v>
          </cell>
        </row>
        <row r="190">
          <cell r="A190" t="str">
            <v>1Q</v>
          </cell>
          <cell r="B190" t="str">
            <v>Y/Y%</v>
          </cell>
          <cell r="C190">
            <v>0.11467038068709368</v>
          </cell>
          <cell r="D190">
            <v>5.6179775280898792E-2</v>
          </cell>
          <cell r="E190">
            <v>0.12569060773480656</v>
          </cell>
          <cell r="F190">
            <v>4.3046357615894149E-2</v>
          </cell>
          <cell r="G190">
            <v>0.10643851508120639</v>
          </cell>
          <cell r="H190">
            <v>-0.34863013698630141</v>
          </cell>
          <cell r="I190">
            <v>-2.9142041980843691E-2</v>
          </cell>
        </row>
        <row r="191">
          <cell r="B191" t="str">
            <v xml:space="preserve">  Apr</v>
          </cell>
          <cell r="C191">
            <v>799</v>
          </cell>
          <cell r="D191">
            <v>90</v>
          </cell>
          <cell r="E191">
            <v>251</v>
          </cell>
          <cell r="F191">
            <v>104</v>
          </cell>
          <cell r="G191">
            <v>1244</v>
          </cell>
          <cell r="H191">
            <v>321</v>
          </cell>
          <cell r="I191">
            <v>1565</v>
          </cell>
          <cell r="J191">
            <v>1.7170891251022002E-2</v>
          </cell>
        </row>
        <row r="192">
          <cell r="B192" t="str">
            <v xml:space="preserve">  May</v>
          </cell>
          <cell r="C192">
            <v>833</v>
          </cell>
          <cell r="D192">
            <v>97</v>
          </cell>
          <cell r="E192">
            <v>257</v>
          </cell>
          <cell r="F192">
            <v>111</v>
          </cell>
          <cell r="G192">
            <v>1299</v>
          </cell>
          <cell r="H192">
            <v>295</v>
          </cell>
          <cell r="I192">
            <v>1593</v>
          </cell>
          <cell r="J192">
            <v>2.1226415094339535E-2</v>
          </cell>
        </row>
        <row r="193">
          <cell r="B193" t="str">
            <v xml:space="preserve">  Jun</v>
          </cell>
          <cell r="C193">
            <v>812</v>
          </cell>
          <cell r="D193">
            <v>96</v>
          </cell>
          <cell r="E193">
            <v>268</v>
          </cell>
          <cell r="F193">
            <v>99</v>
          </cell>
          <cell r="G193">
            <v>1275</v>
          </cell>
          <cell r="H193">
            <v>275</v>
          </cell>
          <cell r="I193">
            <v>1550</v>
          </cell>
          <cell r="J193">
            <v>-2.4483550114766661E-2</v>
          </cell>
        </row>
        <row r="194">
          <cell r="C194">
            <v>2444</v>
          </cell>
          <cell r="D194">
            <v>283</v>
          </cell>
          <cell r="E194">
            <v>776</v>
          </cell>
          <cell r="F194">
            <v>314</v>
          </cell>
          <cell r="G194">
            <v>3818</v>
          </cell>
          <cell r="H194">
            <v>891</v>
          </cell>
          <cell r="I194">
            <v>4708</v>
          </cell>
          <cell r="J194">
            <v>4.2083114150446299E-3</v>
          </cell>
        </row>
        <row r="195">
          <cell r="A195" t="str">
            <v>2Q</v>
          </cell>
          <cell r="B195" t="str">
            <v>Y/Y%</v>
          </cell>
          <cell r="C195">
            <v>1.0334849111202971E-2</v>
          </cell>
          <cell r="D195">
            <v>-1.0489510489510523E-2</v>
          </cell>
          <cell r="E195">
            <v>2.5839793281654533E-3</v>
          </cell>
          <cell r="F195">
            <v>-2.786377708978327E-2</v>
          </cell>
          <cell r="G195">
            <v>4.2083114150446299E-3</v>
          </cell>
          <cell r="H195">
            <v>-0.22183406113537119</v>
          </cell>
          <cell r="I195">
            <v>-4.8312108348494087E-2</v>
          </cell>
        </row>
        <row r="196">
          <cell r="B196" t="str">
            <v xml:space="preserve">  Jul</v>
          </cell>
          <cell r="C196">
            <v>722</v>
          </cell>
          <cell r="D196">
            <v>82</v>
          </cell>
          <cell r="E196">
            <v>226</v>
          </cell>
          <cell r="F196">
            <v>85</v>
          </cell>
          <cell r="G196">
            <v>1115</v>
          </cell>
          <cell r="H196">
            <v>230</v>
          </cell>
          <cell r="I196">
            <v>1345</v>
          </cell>
          <cell r="J196">
            <v>-6.3811922753988282E-2</v>
          </cell>
        </row>
        <row r="197">
          <cell r="B197" t="str">
            <v xml:space="preserve">  Aug</v>
          </cell>
          <cell r="C197">
            <v>752</v>
          </cell>
          <cell r="D197">
            <v>90</v>
          </cell>
          <cell r="E197">
            <v>246</v>
          </cell>
          <cell r="F197">
            <v>101</v>
          </cell>
          <cell r="G197">
            <v>1188</v>
          </cell>
          <cell r="H197">
            <v>277</v>
          </cell>
          <cell r="I197">
            <v>1466</v>
          </cell>
          <cell r="J197">
            <v>-9.6577946768060863E-2</v>
          </cell>
        </row>
        <row r="198">
          <cell r="B198" t="str">
            <v xml:space="preserve">  Sep</v>
          </cell>
          <cell r="C198">
            <v>706</v>
          </cell>
          <cell r="D198">
            <v>88</v>
          </cell>
          <cell r="E198">
            <v>263</v>
          </cell>
          <cell r="F198">
            <v>86</v>
          </cell>
          <cell r="G198">
            <v>1143</v>
          </cell>
          <cell r="H198">
            <v>284</v>
          </cell>
          <cell r="I198">
            <v>1427</v>
          </cell>
          <cell r="J198">
            <v>-0.10212097407698351</v>
          </cell>
        </row>
        <row r="199">
          <cell r="C199">
            <v>2180</v>
          </cell>
          <cell r="D199">
            <v>260</v>
          </cell>
          <cell r="E199">
            <v>735</v>
          </cell>
          <cell r="F199">
            <v>272</v>
          </cell>
          <cell r="G199">
            <v>3446</v>
          </cell>
          <cell r="H199">
            <v>791</v>
          </cell>
          <cell r="I199">
            <v>4238</v>
          </cell>
          <cell r="J199">
            <v>-8.8118549880920827E-2</v>
          </cell>
        </row>
        <row r="200">
          <cell r="A200" t="str">
            <v>3Q</v>
          </cell>
          <cell r="B200" t="str">
            <v>Y/Y%</v>
          </cell>
          <cell r="C200">
            <v>-9.1666666666666674E-2</v>
          </cell>
          <cell r="D200">
            <v>-4.4117647058823484E-2</v>
          </cell>
          <cell r="E200">
            <v>-4.7927461139896321E-2</v>
          </cell>
          <cell r="F200">
            <v>-0.18562874251497008</v>
          </cell>
          <cell r="G200">
            <v>-8.8118549880920827E-2</v>
          </cell>
          <cell r="H200">
            <v>-0.2675925925925926</v>
          </cell>
          <cell r="I200">
            <v>-0.12762453684643882</v>
          </cell>
        </row>
        <row r="201">
          <cell r="B201" t="str">
            <v xml:space="preserve">  Oct</v>
          </cell>
          <cell r="J201">
            <v>-1</v>
          </cell>
        </row>
        <row r="202">
          <cell r="B202" t="str">
            <v xml:space="preserve">  Nov</v>
          </cell>
          <cell r="C202">
            <v>656</v>
          </cell>
          <cell r="D202">
            <v>82</v>
          </cell>
          <cell r="E202">
            <v>219</v>
          </cell>
          <cell r="F202">
            <v>85</v>
          </cell>
          <cell r="G202">
            <v>1042</v>
          </cell>
          <cell r="H202">
            <v>378</v>
          </cell>
          <cell r="I202">
            <v>1420</v>
          </cell>
          <cell r="J202">
            <v>-0.15146579804560256</v>
          </cell>
        </row>
        <row r="203">
          <cell r="B203" t="str">
            <v xml:space="preserve">  Dec</v>
          </cell>
          <cell r="C203">
            <v>649</v>
          </cell>
          <cell r="D203">
            <v>76</v>
          </cell>
          <cell r="E203">
            <v>199</v>
          </cell>
          <cell r="F203">
            <v>76</v>
          </cell>
          <cell r="G203">
            <v>999</v>
          </cell>
          <cell r="H203">
            <v>138</v>
          </cell>
          <cell r="I203">
            <v>1138</v>
          </cell>
          <cell r="J203">
            <v>-0.16331658291457285</v>
          </cell>
        </row>
        <row r="204">
          <cell r="C204">
            <v>1305</v>
          </cell>
          <cell r="D204">
            <v>158</v>
          </cell>
          <cell r="E204">
            <v>418</v>
          </cell>
          <cell r="F204">
            <v>161</v>
          </cell>
          <cell r="G204">
            <v>2041</v>
          </cell>
          <cell r="H204">
            <v>516</v>
          </cell>
          <cell r="I204">
            <v>2558</v>
          </cell>
          <cell r="J204">
            <v>-0.44808004326663065</v>
          </cell>
        </row>
        <row r="205">
          <cell r="A205" t="str">
            <v>4Q</v>
          </cell>
          <cell r="B205" t="str">
            <v>Y/Y%</v>
          </cell>
          <cell r="C205">
            <v>-0.4519109617807644</v>
          </cell>
          <cell r="D205">
            <v>-0.41481481481481486</v>
          </cell>
          <cell r="E205">
            <v>-0.43206521739130432</v>
          </cell>
          <cell r="F205">
            <v>-0.48064516129032253</v>
          </cell>
          <cell r="G205">
            <v>-0.44808004326663065</v>
          </cell>
          <cell r="H205">
            <v>-0.59624413145539901</v>
          </cell>
          <cell r="I205">
            <v>-0.48582914572864322</v>
          </cell>
        </row>
        <row r="206">
          <cell r="B206" t="str">
            <v>Year</v>
          </cell>
          <cell r="C206">
            <v>9063</v>
          </cell>
          <cell r="D206">
            <v>1071</v>
          </cell>
          <cell r="E206">
            <v>2998</v>
          </cell>
          <cell r="F206">
            <v>1411</v>
          </cell>
          <cell r="G206">
            <v>14292</v>
          </cell>
          <cell r="H206">
            <v>3534</v>
          </cell>
          <cell r="I206">
            <v>18077</v>
          </cell>
          <cell r="J206">
            <v>-2.933985330073352E-2</v>
          </cell>
        </row>
        <row r="207">
          <cell r="B207" t="str">
            <v>Y/Y%</v>
          </cell>
          <cell r="C207">
            <v>-3.1213254943880275E-2</v>
          </cell>
          <cell r="D207">
            <v>-2.2810218978102204E-2</v>
          </cell>
          <cell r="E207">
            <v>-2.9930162953109019E-3</v>
          </cell>
          <cell r="F207">
            <v>0.11453396524486581</v>
          </cell>
          <cell r="G207">
            <v>-2.933985330073352E-2</v>
          </cell>
          <cell r="H207">
            <v>-0.28793068708442471</v>
          </cell>
          <cell r="I207">
            <v>-8.1779854726469203E-2</v>
          </cell>
        </row>
        <row r="209">
          <cell r="A209" t="str">
            <v>1996</v>
          </cell>
          <cell r="B209" t="str">
            <v xml:space="preserve">  Jan</v>
          </cell>
          <cell r="C209">
            <v>716</v>
          </cell>
          <cell r="D209">
            <v>96</v>
          </cell>
          <cell r="E209">
            <v>220</v>
          </cell>
          <cell r="F209">
            <v>123</v>
          </cell>
          <cell r="G209">
            <v>1154</v>
          </cell>
          <cell r="H209">
            <v>463</v>
          </cell>
          <cell r="I209">
            <v>1618</v>
          </cell>
          <cell r="J209">
            <v>-8.5578446909667205E-2</v>
          </cell>
        </row>
        <row r="210">
          <cell r="B210" t="str">
            <v xml:space="preserve">  Feb</v>
          </cell>
          <cell r="C210">
            <v>731</v>
          </cell>
          <cell r="D210">
            <v>95</v>
          </cell>
          <cell r="E210">
            <v>228</v>
          </cell>
          <cell r="F210">
            <v>120</v>
          </cell>
          <cell r="G210">
            <v>1175</v>
          </cell>
          <cell r="H210">
            <v>483</v>
          </cell>
          <cell r="I210">
            <v>1657</v>
          </cell>
          <cell r="J210">
            <v>-2.3275145469659142E-2</v>
          </cell>
        </row>
        <row r="211">
          <cell r="B211" t="str">
            <v xml:space="preserve">  Mar</v>
          </cell>
          <cell r="C211">
            <v>821</v>
          </cell>
          <cell r="D211">
            <v>99</v>
          </cell>
          <cell r="E211">
            <v>299</v>
          </cell>
          <cell r="F211">
            <v>157</v>
          </cell>
          <cell r="G211">
            <v>1377</v>
          </cell>
          <cell r="H211">
            <v>451</v>
          </cell>
          <cell r="I211">
            <v>1827</v>
          </cell>
          <cell r="J211">
            <v>2.0000000000000018E-2</v>
          </cell>
        </row>
        <row r="212">
          <cell r="C212">
            <v>2268</v>
          </cell>
          <cell r="D212">
            <v>290</v>
          </cell>
          <cell r="E212">
            <v>747</v>
          </cell>
          <cell r="F212">
            <v>400</v>
          </cell>
          <cell r="G212">
            <v>3706</v>
          </cell>
          <cell r="H212">
            <v>1397</v>
          </cell>
          <cell r="I212">
            <v>5102</v>
          </cell>
          <cell r="J212">
            <v>-2.8571428571428581E-2</v>
          </cell>
        </row>
        <row r="213">
          <cell r="A213" t="str">
            <v>1Q</v>
          </cell>
          <cell r="B213" t="str">
            <v>Y/Y%</v>
          </cell>
          <cell r="C213">
            <v>-5.5393586005830886E-2</v>
          </cell>
          <cell r="D213">
            <v>2.8368794326241176E-2</v>
          </cell>
          <cell r="E213">
            <v>-8.3435582822085852E-2</v>
          </cell>
          <cell r="F213">
            <v>0.26984126984126977</v>
          </cell>
          <cell r="G213">
            <v>-2.8571428571428581E-2</v>
          </cell>
          <cell r="H213">
            <v>0.46898002103049419</v>
          </cell>
          <cell r="I213">
            <v>7.0948782535684263E-2</v>
          </cell>
        </row>
        <row r="214">
          <cell r="B214" t="str">
            <v xml:space="preserve">  Apr</v>
          </cell>
          <cell r="C214">
            <v>827</v>
          </cell>
          <cell r="D214">
            <v>105</v>
          </cell>
          <cell r="E214">
            <v>259</v>
          </cell>
          <cell r="F214">
            <v>133</v>
          </cell>
          <cell r="G214">
            <v>1324</v>
          </cell>
          <cell r="H214">
            <v>455</v>
          </cell>
          <cell r="I214">
            <v>1779</v>
          </cell>
          <cell r="J214">
            <v>6.4308681672025747E-2</v>
          </cell>
        </row>
        <row r="215">
          <cell r="B215" t="str">
            <v xml:space="preserve">  May</v>
          </cell>
          <cell r="C215">
            <v>888</v>
          </cell>
          <cell r="D215">
            <v>107</v>
          </cell>
          <cell r="E215">
            <v>287</v>
          </cell>
          <cell r="F215">
            <v>136</v>
          </cell>
          <cell r="G215">
            <v>1418</v>
          </cell>
          <cell r="H215">
            <v>473</v>
          </cell>
          <cell r="I215">
            <v>1891</v>
          </cell>
          <cell r="J215">
            <v>9.1608929946112472E-2</v>
          </cell>
        </row>
        <row r="216">
          <cell r="B216" t="str">
            <v xml:space="preserve">  Jun</v>
          </cell>
          <cell r="C216">
            <v>752</v>
          </cell>
          <cell r="D216">
            <v>98</v>
          </cell>
          <cell r="E216">
            <v>278</v>
          </cell>
          <cell r="F216">
            <v>127</v>
          </cell>
          <cell r="G216">
            <v>1255</v>
          </cell>
          <cell r="H216">
            <v>493</v>
          </cell>
          <cell r="I216">
            <v>1748</v>
          </cell>
          <cell r="J216">
            <v>-1.5686274509803977E-2</v>
          </cell>
        </row>
        <row r="217">
          <cell r="C217">
            <v>2467</v>
          </cell>
          <cell r="D217">
            <v>310</v>
          </cell>
          <cell r="E217">
            <v>824</v>
          </cell>
          <cell r="F217">
            <v>396</v>
          </cell>
          <cell r="G217">
            <v>3997</v>
          </cell>
          <cell r="H217">
            <v>1421</v>
          </cell>
          <cell r="I217">
            <v>5418</v>
          </cell>
          <cell r="J217">
            <v>4.6883184913567355E-2</v>
          </cell>
        </row>
        <row r="218">
          <cell r="B218" t="str">
            <v>6 mos</v>
          </cell>
          <cell r="C218">
            <v>4751</v>
          </cell>
          <cell r="D218">
            <v>603</v>
          </cell>
          <cell r="E218">
            <v>1561</v>
          </cell>
          <cell r="F218">
            <v>796</v>
          </cell>
          <cell r="G218">
            <v>7703</v>
          </cell>
          <cell r="H218">
            <v>2770</v>
          </cell>
          <cell r="I218">
            <v>10474</v>
          </cell>
          <cell r="J218" t="str">
            <v>didn't add. dummied in</v>
          </cell>
        </row>
        <row r="219">
          <cell r="A219" t="str">
            <v>2Q</v>
          </cell>
          <cell r="B219" t="str">
            <v>Y/Y%</v>
          </cell>
          <cell r="C219">
            <v>9.4108019639933538E-3</v>
          </cell>
          <cell r="D219">
            <v>9.540636042402828E-2</v>
          </cell>
          <cell r="E219">
            <v>6.1855670103092786E-2</v>
          </cell>
          <cell r="F219">
            <v>0.26114649681528657</v>
          </cell>
          <cell r="G219">
            <v>4.6883184913567355E-2</v>
          </cell>
          <cell r="H219">
            <v>0.59483726150392813</v>
          </cell>
          <cell r="I219">
            <v>0.15080713678844515</v>
          </cell>
        </row>
        <row r="220">
          <cell r="B220" t="str">
            <v xml:space="preserve">  Jul</v>
          </cell>
          <cell r="C220">
            <v>805</v>
          </cell>
          <cell r="D220">
            <v>99</v>
          </cell>
          <cell r="E220">
            <v>246</v>
          </cell>
          <cell r="F220">
            <v>130</v>
          </cell>
          <cell r="G220">
            <v>1281</v>
          </cell>
          <cell r="H220">
            <v>443</v>
          </cell>
          <cell r="I220">
            <v>1723</v>
          </cell>
          <cell r="J220">
            <v>0.14887892376681622</v>
          </cell>
        </row>
        <row r="221">
          <cell r="B221" t="str">
            <v xml:space="preserve">  Aug</v>
          </cell>
          <cell r="C221">
            <v>843</v>
          </cell>
          <cell r="D221">
            <v>105</v>
          </cell>
          <cell r="E221">
            <v>293</v>
          </cell>
          <cell r="F221">
            <v>134</v>
          </cell>
          <cell r="G221">
            <v>1376</v>
          </cell>
          <cell r="H221">
            <v>522</v>
          </cell>
          <cell r="I221">
            <v>1897</v>
          </cell>
          <cell r="J221">
            <v>0.15824915824915831</v>
          </cell>
        </row>
        <row r="222">
          <cell r="B222" t="str">
            <v xml:space="preserve">  Sep</v>
          </cell>
          <cell r="C222">
            <v>687</v>
          </cell>
          <cell r="D222">
            <v>92</v>
          </cell>
          <cell r="E222">
            <v>275</v>
          </cell>
          <cell r="F222">
            <v>123</v>
          </cell>
          <cell r="G222">
            <v>1177</v>
          </cell>
          <cell r="H222">
            <v>376</v>
          </cell>
          <cell r="I222">
            <v>1553</v>
          </cell>
          <cell r="J222">
            <v>2.974628171478555E-2</v>
          </cell>
        </row>
        <row r="223">
          <cell r="C223">
            <v>2335</v>
          </cell>
          <cell r="D223">
            <v>296</v>
          </cell>
          <cell r="E223">
            <v>814</v>
          </cell>
          <cell r="F223">
            <v>387</v>
          </cell>
          <cell r="G223">
            <v>3834</v>
          </cell>
          <cell r="H223">
            <v>1341</v>
          </cell>
          <cell r="I223">
            <v>5173</v>
          </cell>
          <cell r="J223">
            <v>0.11259431224608241</v>
          </cell>
        </row>
        <row r="224">
          <cell r="A224" t="str">
            <v>3Q</v>
          </cell>
          <cell r="B224" t="str">
            <v>Y/Y%</v>
          </cell>
          <cell r="C224">
            <v>7.1100917431192734E-2</v>
          </cell>
          <cell r="D224">
            <v>0.13846153846153841</v>
          </cell>
          <cell r="E224">
            <v>0.10748299319727894</v>
          </cell>
          <cell r="F224">
            <v>0.42279411764705888</v>
          </cell>
          <cell r="G224">
            <v>0.11259431224608241</v>
          </cell>
          <cell r="H224">
            <v>0.69532237673830588</v>
          </cell>
          <cell r="I224">
            <v>0.22062293534686184</v>
          </cell>
        </row>
        <row r="225">
          <cell r="B225" t="str">
            <v xml:space="preserve">  Oct</v>
          </cell>
          <cell r="C225">
            <v>839</v>
          </cell>
          <cell r="D225">
            <v>113</v>
          </cell>
          <cell r="E225">
            <v>277</v>
          </cell>
          <cell r="F225">
            <v>137</v>
          </cell>
          <cell r="G225">
            <v>1366</v>
          </cell>
          <cell r="H225">
            <v>496</v>
          </cell>
          <cell r="I225">
            <v>1862</v>
          </cell>
          <cell r="J225" t="e">
            <v>#DIV/0!</v>
          </cell>
        </row>
        <row r="226">
          <cell r="B226" t="str">
            <v xml:space="preserve">  Nov</v>
          </cell>
          <cell r="C226">
            <v>688</v>
          </cell>
          <cell r="D226">
            <v>93</v>
          </cell>
          <cell r="E226">
            <v>244</v>
          </cell>
          <cell r="F226">
            <v>118</v>
          </cell>
          <cell r="G226">
            <v>1142</v>
          </cell>
          <cell r="H226">
            <v>370</v>
          </cell>
          <cell r="I226">
            <v>1513</v>
          </cell>
          <cell r="J226">
            <v>9.5969289827255277E-2</v>
          </cell>
        </row>
        <row r="227">
          <cell r="B227" t="str">
            <v xml:space="preserve">  Dec</v>
          </cell>
          <cell r="C227">
            <v>794</v>
          </cell>
          <cell r="D227">
            <v>85</v>
          </cell>
          <cell r="E227">
            <v>223</v>
          </cell>
          <cell r="F227">
            <v>110</v>
          </cell>
          <cell r="G227">
            <v>1213</v>
          </cell>
          <cell r="H227">
            <v>428</v>
          </cell>
          <cell r="I227">
            <v>1640</v>
          </cell>
          <cell r="J227">
            <v>0.21421421421421427</v>
          </cell>
        </row>
        <row r="228">
          <cell r="C228">
            <v>2321</v>
          </cell>
          <cell r="D228">
            <v>291</v>
          </cell>
          <cell r="E228">
            <v>744</v>
          </cell>
          <cell r="F228">
            <v>365</v>
          </cell>
          <cell r="G228">
            <v>3721</v>
          </cell>
          <cell r="H228">
            <v>1294</v>
          </cell>
          <cell r="I228">
            <v>5015</v>
          </cell>
          <cell r="J228">
            <v>0.82312591866731988</v>
          </cell>
        </row>
        <row r="229">
          <cell r="A229" t="str">
            <v>4Q</v>
          </cell>
          <cell r="B229" t="str">
            <v>Y/Y%</v>
          </cell>
          <cell r="C229">
            <v>0.77854406130268194</v>
          </cell>
          <cell r="D229">
            <v>0.84177215189873422</v>
          </cell>
          <cell r="E229">
            <v>0.77990430622009566</v>
          </cell>
          <cell r="F229">
            <v>1.2670807453416151</v>
          </cell>
          <cell r="G229">
            <v>0.82312591866731988</v>
          </cell>
          <cell r="H229">
            <v>1.5077519379844961</v>
          </cell>
          <cell r="I229">
            <v>0.96051602814698978</v>
          </cell>
        </row>
        <row r="230">
          <cell r="B230" t="str">
            <v>Year</v>
          </cell>
          <cell r="C230">
            <v>9391</v>
          </cell>
          <cell r="D230">
            <v>1187</v>
          </cell>
          <cell r="E230">
            <v>3129</v>
          </cell>
          <cell r="F230">
            <v>1548</v>
          </cell>
          <cell r="G230">
            <v>15258</v>
          </cell>
          <cell r="H230">
            <v>5453</v>
          </cell>
          <cell r="I230">
            <v>20708</v>
          </cell>
          <cell r="J230">
            <v>6.7590260285474324E-2</v>
          </cell>
        </row>
        <row r="231">
          <cell r="B231" t="str">
            <v>Y/Y%</v>
          </cell>
          <cell r="C231">
            <v>3.6191106697561537E-2</v>
          </cell>
          <cell r="D231">
            <v>0.1083099906629319</v>
          </cell>
          <cell r="E231">
            <v>4.3695797198131991E-2</v>
          </cell>
          <cell r="F231">
            <v>9.709425939050309E-2</v>
          </cell>
          <cell r="G231">
            <v>6.7590260285474324E-2</v>
          </cell>
          <cell r="H231">
            <v>0.543010752688172</v>
          </cell>
          <cell r="I231">
            <v>0.14554406151463195</v>
          </cell>
        </row>
        <row r="233">
          <cell r="A233" t="str">
            <v>1997</v>
          </cell>
          <cell r="B233" t="str">
            <v xml:space="preserve">  Jan</v>
          </cell>
          <cell r="C233">
            <v>803</v>
          </cell>
          <cell r="D233">
            <v>104</v>
          </cell>
          <cell r="E233">
            <v>259</v>
          </cell>
          <cell r="F233">
            <v>134</v>
          </cell>
          <cell r="G233">
            <v>1300</v>
          </cell>
          <cell r="H233">
            <v>483</v>
          </cell>
          <cell r="I233">
            <v>1783</v>
          </cell>
          <cell r="J233">
            <v>0.12651646447140386</v>
          </cell>
        </row>
        <row r="234">
          <cell r="B234" t="str">
            <v xml:space="preserve">  Feb</v>
          </cell>
          <cell r="C234">
            <v>774</v>
          </cell>
          <cell r="D234">
            <v>102</v>
          </cell>
          <cell r="E234">
            <v>258</v>
          </cell>
          <cell r="F234">
            <v>129</v>
          </cell>
          <cell r="G234">
            <v>1264</v>
          </cell>
          <cell r="H234">
            <v>484</v>
          </cell>
          <cell r="I234">
            <v>1747</v>
          </cell>
          <cell r="J234">
            <v>7.5744680851063784E-2</v>
          </cell>
        </row>
        <row r="235">
          <cell r="B235" t="str">
            <v xml:space="preserve">  Mar</v>
          </cell>
          <cell r="C235">
            <v>861</v>
          </cell>
          <cell r="D235">
            <v>107</v>
          </cell>
          <cell r="E235">
            <v>298</v>
          </cell>
          <cell r="F235">
            <v>142</v>
          </cell>
          <cell r="G235">
            <v>1409</v>
          </cell>
          <cell r="H235">
            <v>463</v>
          </cell>
          <cell r="I235">
            <v>1871</v>
          </cell>
          <cell r="J235">
            <v>2.3238925199709604E-2</v>
          </cell>
        </row>
        <row r="236">
          <cell r="B236" t="str">
            <v>YTD</v>
          </cell>
          <cell r="C236">
            <v>2438</v>
          </cell>
          <cell r="D236">
            <v>313</v>
          </cell>
          <cell r="E236">
            <v>815</v>
          </cell>
          <cell r="F236">
            <v>405</v>
          </cell>
          <cell r="G236">
            <v>3973</v>
          </cell>
          <cell r="H236">
            <v>1430</v>
          </cell>
          <cell r="I236">
            <v>5401</v>
          </cell>
          <cell r="J236">
            <v>7.2045331894225573E-2</v>
          </cell>
        </row>
        <row r="237">
          <cell r="B237" t="str">
            <v>Y/Y%</v>
          </cell>
          <cell r="C237">
            <v>7.4955908289241702E-2</v>
          </cell>
          <cell r="D237">
            <v>7.9310344827586254E-2</v>
          </cell>
          <cell r="E237">
            <v>9.1030789825970571E-2</v>
          </cell>
          <cell r="F237">
            <v>1.2499999999999956E-2</v>
          </cell>
          <cell r="G237">
            <v>7.2045331894225573E-2</v>
          </cell>
          <cell r="H237">
            <v>2.3622047244094446E-2</v>
          </cell>
          <cell r="I237">
            <v>5.8604468835750767E-2</v>
          </cell>
        </row>
        <row r="239">
          <cell r="B239" t="str">
            <v xml:space="preserve">  Apr</v>
          </cell>
          <cell r="C239">
            <v>879</v>
          </cell>
          <cell r="D239">
            <v>116</v>
          </cell>
          <cell r="E239">
            <v>291</v>
          </cell>
          <cell r="F239">
            <v>144</v>
          </cell>
          <cell r="G239">
            <v>1431</v>
          </cell>
          <cell r="H239">
            <v>509</v>
          </cell>
          <cell r="I239">
            <v>1939</v>
          </cell>
          <cell r="J239">
            <v>8.0815709969788596E-2</v>
          </cell>
        </row>
        <row r="240">
          <cell r="B240" t="str">
            <v xml:space="preserve">  May</v>
          </cell>
          <cell r="C240">
            <v>897</v>
          </cell>
          <cell r="D240">
            <v>112</v>
          </cell>
          <cell r="E240">
            <v>295</v>
          </cell>
          <cell r="F240">
            <v>145</v>
          </cell>
          <cell r="G240">
            <v>1449</v>
          </cell>
          <cell r="H240">
            <v>482</v>
          </cell>
          <cell r="I240">
            <v>1931</v>
          </cell>
          <cell r="J240">
            <v>2.1861777150916861E-2</v>
          </cell>
        </row>
        <row r="241">
          <cell r="B241" t="str">
            <v xml:space="preserve">  June</v>
          </cell>
          <cell r="C241">
            <v>862</v>
          </cell>
          <cell r="D241">
            <v>106</v>
          </cell>
          <cell r="E241">
            <v>312</v>
          </cell>
          <cell r="F241">
            <v>149</v>
          </cell>
          <cell r="G241">
            <v>1429</v>
          </cell>
          <cell r="H241">
            <v>499</v>
          </cell>
          <cell r="I241">
            <v>1928</v>
          </cell>
          <cell r="J241">
            <v>0.13864541832669319</v>
          </cell>
        </row>
        <row r="242">
          <cell r="B242" t="str">
            <v>YTD</v>
          </cell>
          <cell r="C242">
            <v>5076</v>
          </cell>
          <cell r="D242">
            <v>647</v>
          </cell>
          <cell r="E242">
            <v>1713</v>
          </cell>
          <cell r="F242">
            <v>843</v>
          </cell>
          <cell r="G242">
            <v>8282</v>
          </cell>
          <cell r="H242">
            <v>2920</v>
          </cell>
          <cell r="I242">
            <v>11199</v>
          </cell>
          <cell r="J242">
            <v>7.5165519927301139E-2</v>
          </cell>
        </row>
        <row r="243">
          <cell r="A243" t="str">
            <v>2Q</v>
          </cell>
          <cell r="B243" t="str">
            <v>Y/Y%</v>
          </cell>
          <cell r="C243">
            <v>6.9314957438183944E-2</v>
          </cell>
          <cell r="D243">
            <v>7.7419354838709653E-2</v>
          </cell>
          <cell r="E243">
            <v>8.9805825242718518E-2</v>
          </cell>
          <cell r="F243">
            <v>0.10606060606060597</v>
          </cell>
          <cell r="G243">
            <v>7.8058543907930877E-2</v>
          </cell>
          <cell r="H243">
            <v>4.8557353976073081E-2</v>
          </cell>
          <cell r="I243">
            <v>7.0136581764488781E-2</v>
          </cell>
        </row>
        <row r="244">
          <cell r="B244" t="str">
            <v>6mo/6mo%</v>
          </cell>
          <cell r="C244">
            <v>6.8406651231319726E-2</v>
          </cell>
          <cell r="D244">
            <v>7.296849087893853E-2</v>
          </cell>
          <cell r="E244">
            <v>9.7373478539397817E-2</v>
          </cell>
          <cell r="F244">
            <v>5.9045226130653328E-2</v>
          </cell>
          <cell r="G244">
            <v>7.5165519927301139E-2</v>
          </cell>
          <cell r="H244">
            <v>5.4151624548736566E-2</v>
          </cell>
          <cell r="I244">
            <v>6.9219018522054698E-2</v>
          </cell>
        </row>
        <row r="246">
          <cell r="B246" t="str">
            <v xml:space="preserve">  Jul</v>
          </cell>
          <cell r="C246">
            <v>867</v>
          </cell>
          <cell r="D246">
            <v>100</v>
          </cell>
          <cell r="E246">
            <v>294</v>
          </cell>
          <cell r="F246">
            <v>136</v>
          </cell>
          <cell r="G246">
            <v>1397</v>
          </cell>
          <cell r="H246">
            <v>398</v>
          </cell>
          <cell r="I246">
            <v>1795</v>
          </cell>
          <cell r="J246">
            <v>9.0554254488680819E-2</v>
          </cell>
        </row>
        <row r="247">
          <cell r="B247" t="str">
            <v xml:space="preserve">  Aug</v>
          </cell>
          <cell r="C247">
            <v>869</v>
          </cell>
          <cell r="D247">
            <v>97</v>
          </cell>
          <cell r="E247">
            <v>304</v>
          </cell>
          <cell r="F247">
            <v>146</v>
          </cell>
          <cell r="G247">
            <v>1417</v>
          </cell>
          <cell r="H247">
            <v>519</v>
          </cell>
          <cell r="I247">
            <v>1935</v>
          </cell>
          <cell r="J247">
            <v>2.9796511627907085E-2</v>
          </cell>
        </row>
        <row r="248">
          <cell r="B248" t="str">
            <v xml:space="preserve">  Sep</v>
          </cell>
          <cell r="C248">
            <v>874</v>
          </cell>
          <cell r="D248">
            <v>100</v>
          </cell>
          <cell r="E248">
            <v>314</v>
          </cell>
          <cell r="F248">
            <v>141</v>
          </cell>
          <cell r="G248">
            <v>1429</v>
          </cell>
          <cell r="H248">
            <v>537</v>
          </cell>
          <cell r="I248">
            <v>1966</v>
          </cell>
          <cell r="J248">
            <v>0.21410365335598991</v>
          </cell>
        </row>
        <row r="249">
          <cell r="B249" t="str">
            <v>QTD</v>
          </cell>
          <cell r="C249">
            <v>2610</v>
          </cell>
          <cell r="D249">
            <v>297</v>
          </cell>
          <cell r="E249">
            <v>912</v>
          </cell>
          <cell r="F249">
            <v>423</v>
          </cell>
          <cell r="G249">
            <v>4243</v>
          </cell>
          <cell r="H249">
            <v>1454</v>
          </cell>
          <cell r="I249">
            <v>5696</v>
          </cell>
          <cell r="J249">
            <v>0.10667709963484606</v>
          </cell>
        </row>
        <row r="250">
          <cell r="A250" t="str">
            <v>3Q</v>
          </cell>
          <cell r="B250" t="str">
            <v>Y/Y%</v>
          </cell>
          <cell r="C250">
            <v>0.11777301927194861</v>
          </cell>
          <cell r="D250">
            <v>3.3783783783782884E-3</v>
          </cell>
          <cell r="E250">
            <v>0.12039312039312033</v>
          </cell>
          <cell r="F250">
            <v>9.3023255813953432E-2</v>
          </cell>
          <cell r="G250">
            <v>0.10667709963484606</v>
          </cell>
          <cell r="H250">
            <v>8.4265473527218582E-2</v>
          </cell>
          <cell r="I250">
            <v>0.1011018751208197</v>
          </cell>
        </row>
        <row r="251">
          <cell r="B251" t="str">
            <v>YTD</v>
          </cell>
          <cell r="C251">
            <v>7686</v>
          </cell>
          <cell r="D251">
            <v>944</v>
          </cell>
          <cell r="E251">
            <v>2625</v>
          </cell>
          <cell r="F251">
            <v>1266</v>
          </cell>
          <cell r="G251">
            <v>12525</v>
          </cell>
          <cell r="H251">
            <v>4374</v>
          </cell>
          <cell r="I251">
            <v>16895</v>
          </cell>
          <cell r="J251">
            <v>8.563751408511755E-2</v>
          </cell>
        </row>
        <row r="253">
          <cell r="B253" t="str">
            <v xml:space="preserve">  Oct</v>
          </cell>
          <cell r="C253">
            <v>859</v>
          </cell>
          <cell r="D253">
            <v>109</v>
          </cell>
          <cell r="E253">
            <v>311</v>
          </cell>
          <cell r="F253">
            <v>143</v>
          </cell>
          <cell r="G253">
            <v>1422</v>
          </cell>
          <cell r="H253">
            <v>543</v>
          </cell>
          <cell r="I253">
            <v>1965</v>
          </cell>
          <cell r="J253">
            <v>4.0995607613469875E-2</v>
          </cell>
        </row>
        <row r="254">
          <cell r="B254" t="str">
            <v xml:space="preserve">  Nov</v>
          </cell>
          <cell r="C254">
            <v>777</v>
          </cell>
          <cell r="D254">
            <v>100</v>
          </cell>
          <cell r="E254">
            <v>281</v>
          </cell>
          <cell r="F254">
            <v>111</v>
          </cell>
          <cell r="G254">
            <v>1269</v>
          </cell>
          <cell r="H254">
            <v>487</v>
          </cell>
          <cell r="I254">
            <v>1756</v>
          </cell>
          <cell r="J254">
            <v>0.1112084063047285</v>
          </cell>
        </row>
        <row r="255">
          <cell r="A255" t="str">
            <v>MO.</v>
          </cell>
          <cell r="B255" t="str">
            <v>Y/Y%</v>
          </cell>
          <cell r="C255">
            <v>0.12936046511627897</v>
          </cell>
          <cell r="D255">
            <v>7.5268817204301008E-2</v>
          </cell>
          <cell r="E255">
            <v>0.15163934426229497</v>
          </cell>
          <cell r="F255">
            <v>-5.9322033898305038E-2</v>
          </cell>
          <cell r="G255">
            <v>0.1112084063047285</v>
          </cell>
          <cell r="H255">
            <v>0.31621621621621632</v>
          </cell>
          <cell r="I255">
            <v>0.16060806345009904</v>
          </cell>
        </row>
        <row r="256">
          <cell r="B256" t="str">
            <v>11mos/11mos%</v>
          </cell>
          <cell r="C256">
            <v>8.2317427145013333E-2</v>
          </cell>
          <cell r="D256">
            <v>4.3438914027149389E-2</v>
          </cell>
          <cell r="E256">
            <v>0.11084254143646399</v>
          </cell>
          <cell r="F256">
            <v>5.7023643949930536E-2</v>
          </cell>
          <cell r="G256">
            <v>6.6000000000000003E-2</v>
          </cell>
          <cell r="H256">
            <v>6.4000000000000001E-2</v>
          </cell>
          <cell r="I256">
            <v>6.6000000000000003E-2</v>
          </cell>
        </row>
        <row r="260">
          <cell r="A260" t="str">
            <v>Source:  Aluminum Association</v>
          </cell>
        </row>
      </sheetData>
      <sheetData sheetId="18" refreshError="1"/>
      <sheetData sheetId="19" refreshError="1"/>
      <sheetData sheetId="20"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PRODUCCION"/>
      <sheetName val="PESO"/>
      <sheetName val="HORAS TRABAJADAS"/>
      <sheetName val="GRAFICO DE PRODUCTIVIDAD "/>
    </sheetNames>
    <sheetDataSet>
      <sheetData sheetId="0">
        <row r="2">
          <cell r="A2" t="str">
            <v>CODIGO</v>
          </cell>
        </row>
        <row r="224">
          <cell r="C224" t="str">
            <v>/XMMENU~</v>
          </cell>
        </row>
      </sheetData>
      <sheetData sheetId="1"/>
      <sheetData sheetId="2"/>
      <sheetData sheetId="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ain Cover"/>
      <sheetName val="Cover"/>
      <sheetName val="EBS Valuation"/>
      <sheetName val="All-Valuations"/>
      <sheetName val="FX"/>
      <sheetName val="Notes"/>
      <sheetName val="Revenue Breakdown"/>
      <sheetName val="Chart"/>
      <sheetName val="__FDSCACHE__"/>
      <sheetName val="Inc-Yr Summary"/>
      <sheetName val="Inc.-Qtr Var Analysis"/>
      <sheetName val="Balance"/>
      <sheetName val="Cash Flow"/>
      <sheetName val="DCF-EVA "/>
      <sheetName val="Debt"/>
      <sheetName val="Key Data"/>
      <sheetName val="Raw Materials"/>
      <sheetName val="mStartup"/>
      <sheetName val="NY UPLOAD shadow"/>
      <sheetName val="NY UPLOAD"/>
      <sheetName val="Depreciatio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4">
          <cell r="AK14">
            <v>9427.7999999999993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PHSB"/>
      <sheetName val="Rates"/>
      <sheetName val="Criteria"/>
      <sheetName val="Summary"/>
      <sheetName val="TB"/>
      <sheetName val="Journal"/>
      <sheetName val="SAF (2)"/>
      <sheetName val="Mar02"/>
      <sheetName val="Dec"/>
      <sheetName val="Add"/>
      <sheetName val="PHSB (2)"/>
      <sheetName val="Setup Variables"/>
      <sheetName val="Oil_alloc(F06)"/>
    </sheetNames>
    <sheetDataSet>
      <sheetData sheetId="0" refreshError="1">
        <row r="5">
          <cell r="B5" t="str">
            <v>Account</v>
          </cell>
          <cell r="C5" t="str">
            <v>Reference</v>
          </cell>
          <cell r="F5" t="str">
            <v>Period</v>
          </cell>
          <cell r="G5" t="str">
            <v>Description</v>
          </cell>
          <cell r="H5" t="str">
            <v>Cost B/F</v>
          </cell>
          <cell r="I5" t="str">
            <v>Additions</v>
          </cell>
          <cell r="J5" t="str">
            <v>Cost C/F</v>
          </cell>
          <cell r="K5" t="str">
            <v>Dep. B/F</v>
          </cell>
          <cell r="L5" t="str">
            <v>Dep YTD</v>
          </cell>
          <cell r="M5" t="str">
            <v>Month</v>
          </cell>
          <cell r="N5" t="str">
            <v>Dep. C/F</v>
          </cell>
          <cell r="O5" t="str">
            <v>NBV</v>
          </cell>
          <cell r="P5" t="str">
            <v>Rate</v>
          </cell>
          <cell r="Q5" t="str">
            <v>Reclass</v>
          </cell>
          <cell r="R5" t="str">
            <v>Reversed</v>
          </cell>
          <cell r="S5" t="str">
            <v>Dep</v>
          </cell>
          <cell r="T5" t="str">
            <v>Cost D</v>
          </cell>
          <cell r="U5" t="str">
            <v>Dep D</v>
          </cell>
          <cell r="V5" t="str">
            <v>Fully Dep</v>
          </cell>
        </row>
        <row r="7">
          <cell r="B7">
            <v>9007110</v>
          </cell>
          <cell r="D7" t="str">
            <v>D/N 30794</v>
          </cell>
          <cell r="F7">
            <v>34820</v>
          </cell>
          <cell r="G7" t="str">
            <v>4 units used hydraulics press m/c</v>
          </cell>
          <cell r="H7">
            <v>39997.300000000003</v>
          </cell>
          <cell r="J7">
            <v>39997.300000000003</v>
          </cell>
          <cell r="K7">
            <v>-39996.300000000003</v>
          </cell>
          <cell r="N7">
            <v>-39996.300000000003</v>
          </cell>
          <cell r="O7">
            <v>1</v>
          </cell>
          <cell r="P7">
            <v>0.2</v>
          </cell>
          <cell r="V7">
            <v>39997.300000000003</v>
          </cell>
        </row>
        <row r="8">
          <cell r="B8">
            <v>9007110</v>
          </cell>
          <cell r="C8" t="str">
            <v>Neehup,Klang</v>
          </cell>
          <cell r="D8" t="str">
            <v>GJ178,PV 13803,20832,17398</v>
          </cell>
          <cell r="F8">
            <v>34820</v>
          </cell>
          <cell r="G8" t="str">
            <v>* Typical MCT baling machine for Neehup (Machine cost RM267,500) RM66,500 made in Dec 95</v>
          </cell>
          <cell r="H8">
            <v>207333.33</v>
          </cell>
          <cell r="J8">
            <v>207333.33</v>
          </cell>
          <cell r="K8">
            <v>-207332.33316666662</v>
          </cell>
          <cell r="N8">
            <v>-207332.33316666662</v>
          </cell>
          <cell r="O8">
            <v>0.996833333367249</v>
          </cell>
          <cell r="P8">
            <v>0.2</v>
          </cell>
          <cell r="V8">
            <v>207333.33</v>
          </cell>
        </row>
        <row r="9">
          <cell r="B9">
            <v>9007110</v>
          </cell>
          <cell r="C9" t="str">
            <v>Scientex</v>
          </cell>
          <cell r="D9" t="str">
            <v>PV 29745</v>
          </cell>
          <cell r="F9">
            <v>34820</v>
          </cell>
          <cell r="G9" t="str">
            <v>Four door hydraulics press m/c SL2268 -Scientex -NS</v>
          </cell>
          <cell r="H9">
            <v>16000</v>
          </cell>
          <cell r="J9">
            <v>16000</v>
          </cell>
          <cell r="K9">
            <v>-15999</v>
          </cell>
          <cell r="N9">
            <v>-15999</v>
          </cell>
          <cell r="O9">
            <v>1</v>
          </cell>
          <cell r="P9">
            <v>0.2</v>
          </cell>
          <cell r="V9">
            <v>16000</v>
          </cell>
        </row>
        <row r="10">
          <cell r="B10">
            <v>9007110</v>
          </cell>
          <cell r="C10" t="str">
            <v>Versatile</v>
          </cell>
          <cell r="D10" t="str">
            <v>PV 32129</v>
          </cell>
          <cell r="F10">
            <v>34820</v>
          </cell>
          <cell r="G10" t="str">
            <v>Four door hydraulics press D0002-Y8-094 - Versatile,Selangor</v>
          </cell>
          <cell r="H10">
            <v>16666.669999999998</v>
          </cell>
          <cell r="J10">
            <v>16666.669999999998</v>
          </cell>
          <cell r="K10">
            <v>-16665.669999999998</v>
          </cell>
          <cell r="N10">
            <v>-16665.669999999998</v>
          </cell>
          <cell r="O10">
            <v>1</v>
          </cell>
          <cell r="P10">
            <v>0.2</v>
          </cell>
          <cell r="V10">
            <v>16666.669999999998</v>
          </cell>
        </row>
        <row r="11">
          <cell r="B11">
            <v>9007110</v>
          </cell>
          <cell r="C11" t="str">
            <v>Princle</v>
          </cell>
          <cell r="D11" t="str">
            <v>PV 32130</v>
          </cell>
          <cell r="F11">
            <v>34820</v>
          </cell>
          <cell r="G11" t="str">
            <v>Packing m/c standing unit D0004-YB-094 -Princle -Sg Buloh</v>
          </cell>
          <cell r="H11">
            <v>16666.669999999998</v>
          </cell>
          <cell r="J11">
            <v>16666.669999999998</v>
          </cell>
          <cell r="K11">
            <v>-16665.669999999998</v>
          </cell>
          <cell r="N11">
            <v>-16665.669999999998</v>
          </cell>
          <cell r="O11">
            <v>1</v>
          </cell>
          <cell r="P11">
            <v>0.2</v>
          </cell>
          <cell r="V11">
            <v>16666.669999999998</v>
          </cell>
        </row>
        <row r="12">
          <cell r="B12">
            <v>9007110</v>
          </cell>
          <cell r="C12" t="str">
            <v>Goulene</v>
          </cell>
          <cell r="D12" t="str">
            <v>PV 32821</v>
          </cell>
          <cell r="F12">
            <v>34820</v>
          </cell>
          <cell r="G12" t="str">
            <v>Four door hydraulics press SL 2263 -Goulene -Penang</v>
          </cell>
          <cell r="H12">
            <v>17000</v>
          </cell>
          <cell r="J12">
            <v>17000</v>
          </cell>
          <cell r="K12">
            <v>-16999</v>
          </cell>
          <cell r="N12">
            <v>-16999</v>
          </cell>
          <cell r="O12">
            <v>1</v>
          </cell>
          <cell r="P12">
            <v>0.2</v>
          </cell>
          <cell r="V12">
            <v>17000</v>
          </cell>
        </row>
        <row r="13">
          <cell r="B13">
            <v>9007110</v>
          </cell>
          <cell r="C13" t="str">
            <v>South East Asia</v>
          </cell>
          <cell r="D13" t="str">
            <v>PV 32822</v>
          </cell>
          <cell r="F13">
            <v>34820</v>
          </cell>
          <cell r="G13" t="str">
            <v>Four door hydraulics press SL 2262 - South East Asia -Ipoh</v>
          </cell>
          <cell r="H13">
            <v>17000</v>
          </cell>
          <cell r="J13">
            <v>17000</v>
          </cell>
          <cell r="K13">
            <v>-16999</v>
          </cell>
          <cell r="N13">
            <v>-16999</v>
          </cell>
          <cell r="O13">
            <v>1</v>
          </cell>
          <cell r="P13">
            <v>0.2</v>
          </cell>
          <cell r="V13">
            <v>17000</v>
          </cell>
        </row>
        <row r="14">
          <cell r="B14">
            <v>9007110</v>
          </cell>
          <cell r="C14" t="str">
            <v>Seng Kong</v>
          </cell>
          <cell r="D14" t="str">
            <v>PV 32823</v>
          </cell>
          <cell r="F14">
            <v>34820</v>
          </cell>
          <cell r="G14" t="str">
            <v>Four door hydraulics press SL 2266 -Seng Kong, Ipoh</v>
          </cell>
          <cell r="H14">
            <v>17000</v>
          </cell>
          <cell r="J14">
            <v>17000</v>
          </cell>
          <cell r="K14">
            <v>-16999</v>
          </cell>
          <cell r="N14">
            <v>-16999</v>
          </cell>
          <cell r="O14">
            <v>1</v>
          </cell>
          <cell r="P14">
            <v>0.2</v>
          </cell>
          <cell r="V14">
            <v>17000</v>
          </cell>
        </row>
        <row r="15">
          <cell r="B15">
            <v>9007110</v>
          </cell>
          <cell r="C15" t="str">
            <v>Sing Fong</v>
          </cell>
          <cell r="D15" t="str">
            <v>PV 32824</v>
          </cell>
          <cell r="F15">
            <v>34820</v>
          </cell>
          <cell r="G15" t="str">
            <v>Four door hydraulics press SL 2267 - Sing Fong -Kuala Lumpur</v>
          </cell>
          <cell r="H15">
            <v>17000</v>
          </cell>
          <cell r="J15">
            <v>17000</v>
          </cell>
          <cell r="K15">
            <v>-16999</v>
          </cell>
          <cell r="N15">
            <v>-16999</v>
          </cell>
          <cell r="O15">
            <v>1</v>
          </cell>
          <cell r="P15">
            <v>0.2</v>
          </cell>
          <cell r="V15">
            <v>17000</v>
          </cell>
        </row>
        <row r="16">
          <cell r="B16">
            <v>9007110</v>
          </cell>
          <cell r="C16" t="str">
            <v>Versatile</v>
          </cell>
          <cell r="D16" t="str">
            <v>PV 38852</v>
          </cell>
          <cell r="F16">
            <v>34820</v>
          </cell>
          <cell r="G16" t="str">
            <v>Packing m/c standing unit D0001-Y8-094 - Versatile - Johor</v>
          </cell>
          <cell r="H16">
            <v>18000</v>
          </cell>
          <cell r="J16">
            <v>18000</v>
          </cell>
          <cell r="K16">
            <v>-17999</v>
          </cell>
          <cell r="N16">
            <v>-17999</v>
          </cell>
          <cell r="O16">
            <v>1</v>
          </cell>
          <cell r="P16">
            <v>0.2</v>
          </cell>
          <cell r="V16">
            <v>18000</v>
          </cell>
        </row>
        <row r="17">
          <cell r="B17">
            <v>9007110</v>
          </cell>
          <cell r="C17" t="str">
            <v>Tien Wah</v>
          </cell>
          <cell r="D17" t="str">
            <v>PV 39311</v>
          </cell>
          <cell r="F17">
            <v>34820</v>
          </cell>
          <cell r="G17" t="str">
            <v>Four door hydraulics press SL 2287 - Tien Wah -PJ</v>
          </cell>
          <cell r="H17">
            <v>18000</v>
          </cell>
          <cell r="J17">
            <v>18000</v>
          </cell>
          <cell r="K17">
            <v>-17999</v>
          </cell>
          <cell r="N17">
            <v>-17999</v>
          </cell>
          <cell r="O17">
            <v>1</v>
          </cell>
          <cell r="P17">
            <v>0.2</v>
          </cell>
          <cell r="V17">
            <v>18000</v>
          </cell>
        </row>
        <row r="18">
          <cell r="B18">
            <v>9007110</v>
          </cell>
          <cell r="C18" t="str">
            <v>Matsushita</v>
          </cell>
          <cell r="D18" t="str">
            <v>PV 39312</v>
          </cell>
          <cell r="F18">
            <v>34820</v>
          </cell>
          <cell r="G18" t="str">
            <v>Four door hydraulics press SL 2271 -Matsushita -Johor</v>
          </cell>
          <cell r="H18">
            <v>18000</v>
          </cell>
          <cell r="J18">
            <v>18000</v>
          </cell>
          <cell r="K18">
            <v>-17999</v>
          </cell>
          <cell r="N18">
            <v>-17999</v>
          </cell>
          <cell r="O18">
            <v>1</v>
          </cell>
          <cell r="P18">
            <v>0.2</v>
          </cell>
          <cell r="V18">
            <v>18000</v>
          </cell>
        </row>
        <row r="19">
          <cell r="B19">
            <v>9007110</v>
          </cell>
          <cell r="C19" t="str">
            <v>Princle</v>
          </cell>
          <cell r="D19" t="str">
            <v>PV 39690</v>
          </cell>
          <cell r="F19">
            <v>34820</v>
          </cell>
          <cell r="G19" t="str">
            <v>Packing m/c standing unit D0003-Y8-094, Princle -Sg Petani</v>
          </cell>
          <cell r="H19">
            <v>18000</v>
          </cell>
          <cell r="J19">
            <v>18000</v>
          </cell>
          <cell r="K19">
            <v>-17999</v>
          </cell>
          <cell r="N19">
            <v>-17999</v>
          </cell>
          <cell r="O19">
            <v>1</v>
          </cell>
          <cell r="P19">
            <v>0.2</v>
          </cell>
          <cell r="V19">
            <v>18000</v>
          </cell>
        </row>
        <row r="20">
          <cell r="B20">
            <v>9007110</v>
          </cell>
          <cell r="C20" t="str">
            <v>Sime Rengo</v>
          </cell>
          <cell r="D20" t="str">
            <v>PV 40823</v>
          </cell>
          <cell r="F20">
            <v>34820</v>
          </cell>
          <cell r="G20" t="str">
            <v>Four door hydraulics press SL 2280 - Sime Rengo -Sg Petani</v>
          </cell>
          <cell r="H20">
            <v>18000</v>
          </cell>
          <cell r="J20">
            <v>18000</v>
          </cell>
          <cell r="K20">
            <v>-17999</v>
          </cell>
          <cell r="N20">
            <v>-17999</v>
          </cell>
          <cell r="O20">
            <v>1</v>
          </cell>
          <cell r="P20">
            <v>0.2</v>
          </cell>
          <cell r="V20">
            <v>18000</v>
          </cell>
        </row>
        <row r="21">
          <cell r="B21">
            <v>9007110</v>
          </cell>
          <cell r="C21" t="str">
            <v>Goulene</v>
          </cell>
          <cell r="D21" t="str">
            <v>PV 40945</v>
          </cell>
          <cell r="F21">
            <v>34820</v>
          </cell>
          <cell r="G21" t="str">
            <v>Four door hydraulics press SL 2288 Goulene -Prai</v>
          </cell>
          <cell r="H21">
            <v>18000</v>
          </cell>
          <cell r="J21">
            <v>18000</v>
          </cell>
          <cell r="K21">
            <v>-17999</v>
          </cell>
          <cell r="N21">
            <v>-17999</v>
          </cell>
          <cell r="O21">
            <v>1</v>
          </cell>
          <cell r="P21">
            <v>0.2</v>
          </cell>
          <cell r="V21">
            <v>18000</v>
          </cell>
        </row>
        <row r="22">
          <cell r="B22">
            <v>9007110</v>
          </cell>
          <cell r="C22" t="str">
            <v>CCP,Balakong</v>
          </cell>
          <cell r="D22" t="str">
            <v>PV 41662</v>
          </cell>
          <cell r="F22">
            <v>34820</v>
          </cell>
          <cell r="G22" t="str">
            <v>Four door hydraulics press SL 2289 (Balakong)</v>
          </cell>
          <cell r="H22">
            <v>18000</v>
          </cell>
          <cell r="J22">
            <v>18000</v>
          </cell>
          <cell r="K22">
            <v>-17999</v>
          </cell>
          <cell r="N22">
            <v>-17999</v>
          </cell>
          <cell r="O22">
            <v>1</v>
          </cell>
          <cell r="P22">
            <v>0.2</v>
          </cell>
          <cell r="V22">
            <v>18000</v>
          </cell>
        </row>
        <row r="23">
          <cell r="B23">
            <v>9007110</v>
          </cell>
          <cell r="C23" t="str">
            <v>Edaran</v>
          </cell>
          <cell r="D23" t="str">
            <v>PV 43669</v>
          </cell>
          <cell r="F23">
            <v>34820</v>
          </cell>
          <cell r="G23" t="str">
            <v>Four door hydraulics press SL 2295 - Edaran -Sg Petani</v>
          </cell>
          <cell r="H23">
            <v>18000</v>
          </cell>
          <cell r="J23">
            <v>18000</v>
          </cell>
          <cell r="K23">
            <v>-17999</v>
          </cell>
          <cell r="N23">
            <v>-17999</v>
          </cell>
          <cell r="O23">
            <v>1</v>
          </cell>
          <cell r="P23">
            <v>0.2</v>
          </cell>
          <cell r="V23">
            <v>18000</v>
          </cell>
        </row>
        <row r="24">
          <cell r="B24">
            <v>9007110</v>
          </cell>
          <cell r="C24" t="str">
            <v>Sime Rengo</v>
          </cell>
          <cell r="D24" t="str">
            <v>PV 46443</v>
          </cell>
          <cell r="F24">
            <v>34820</v>
          </cell>
          <cell r="G24" t="str">
            <v>Four door hydraulics press SL 2240 -Sime Rengo -Sg Petani</v>
          </cell>
          <cell r="H24">
            <v>19333.334999999999</v>
          </cell>
          <cell r="J24">
            <v>19333.334999999999</v>
          </cell>
          <cell r="K24">
            <v>-19332.334999999999</v>
          </cell>
          <cell r="N24">
            <v>-19332.334999999999</v>
          </cell>
          <cell r="O24">
            <v>1</v>
          </cell>
          <cell r="P24">
            <v>0.2</v>
          </cell>
          <cell r="V24">
            <v>19333.334999999999</v>
          </cell>
        </row>
        <row r="25">
          <cell r="B25">
            <v>9007110</v>
          </cell>
          <cell r="C25" t="str">
            <v>Interstate</v>
          </cell>
          <cell r="D25" t="str">
            <v>PV 47142</v>
          </cell>
          <cell r="F25">
            <v>34820</v>
          </cell>
          <cell r="G25" t="str">
            <v>Four door hydraulics press SL 2243 -Interstate -Port Klang</v>
          </cell>
          <cell r="H25">
            <v>19333.330000000002</v>
          </cell>
          <cell r="J25">
            <v>19333.330000000002</v>
          </cell>
          <cell r="K25">
            <v>-19332.330000000002</v>
          </cell>
          <cell r="N25">
            <v>-19332.330000000002</v>
          </cell>
          <cell r="O25">
            <v>1</v>
          </cell>
          <cell r="P25">
            <v>0.2</v>
          </cell>
          <cell r="V25">
            <v>19333.330000000002</v>
          </cell>
        </row>
        <row r="26">
          <cell r="B26">
            <v>9007000</v>
          </cell>
          <cell r="C26" t="str">
            <v>Sg Petani</v>
          </cell>
          <cell r="D26" t="str">
            <v>GJ 4, 71</v>
          </cell>
          <cell r="E26" t="str">
            <v>Freehold</v>
          </cell>
          <cell r="F26">
            <v>34942</v>
          </cell>
          <cell r="G26" t="str">
            <v>Land at lot 93,Rancang Ind. Est. Sg.Petani, Kedah</v>
          </cell>
          <cell r="H26">
            <v>818848</v>
          </cell>
          <cell r="J26">
            <v>818848</v>
          </cell>
          <cell r="K26">
            <v>0</v>
          </cell>
          <cell r="L26">
            <v>0</v>
          </cell>
          <cell r="M26">
            <v>0</v>
          </cell>
          <cell r="N26">
            <v>0</v>
          </cell>
          <cell r="O26">
            <v>818848</v>
          </cell>
          <cell r="P26">
            <v>0</v>
          </cell>
          <cell r="V26">
            <v>0</v>
          </cell>
        </row>
        <row r="27">
          <cell r="B27">
            <v>9007104</v>
          </cell>
          <cell r="C27" t="str">
            <v>Bt Muang</v>
          </cell>
          <cell r="D27" t="str">
            <v>PV 13</v>
          </cell>
          <cell r="F27">
            <v>34942</v>
          </cell>
          <cell r="G27" t="str">
            <v xml:space="preserve">Batu Maung -Computerised Weighbridges </v>
          </cell>
          <cell r="H27">
            <v>29600</v>
          </cell>
          <cell r="J27">
            <v>29600</v>
          </cell>
          <cell r="K27">
            <v>-29599</v>
          </cell>
          <cell r="N27">
            <v>-29599</v>
          </cell>
          <cell r="O27">
            <v>1</v>
          </cell>
          <cell r="P27">
            <v>0.2</v>
          </cell>
          <cell r="V27">
            <v>29600</v>
          </cell>
        </row>
        <row r="28">
          <cell r="B28">
            <v>9007110</v>
          </cell>
          <cell r="C28" t="str">
            <v>Interstate</v>
          </cell>
          <cell r="D28" t="str">
            <v>PV 6</v>
          </cell>
          <cell r="F28">
            <v>34942</v>
          </cell>
          <cell r="G28" t="str">
            <v>Vertical Baling Machine -SL 2284,2285 -Interstate Packages -Johor</v>
          </cell>
          <cell r="H28">
            <v>40000</v>
          </cell>
          <cell r="J28">
            <v>40000</v>
          </cell>
          <cell r="K28">
            <v>-39999</v>
          </cell>
          <cell r="N28">
            <v>-39999</v>
          </cell>
          <cell r="O28">
            <v>1</v>
          </cell>
          <cell r="P28">
            <v>0.2</v>
          </cell>
          <cell r="V28">
            <v>40000</v>
          </cell>
        </row>
        <row r="29">
          <cell r="B29">
            <v>9007180</v>
          </cell>
          <cell r="D29" t="str">
            <v>PV 5</v>
          </cell>
          <cell r="F29">
            <v>34942</v>
          </cell>
          <cell r="G29" t="str">
            <v>Printer Model-Epson LX-300S/N:1QFX016617</v>
          </cell>
          <cell r="H29">
            <v>600</v>
          </cell>
          <cell r="J29">
            <v>600</v>
          </cell>
          <cell r="K29">
            <v>-599</v>
          </cell>
          <cell r="N29">
            <v>-599</v>
          </cell>
          <cell r="O29">
            <v>1</v>
          </cell>
          <cell r="P29">
            <v>0.5</v>
          </cell>
          <cell r="V29">
            <v>600</v>
          </cell>
        </row>
        <row r="30">
          <cell r="B30">
            <v>9007046</v>
          </cell>
          <cell r="C30" t="str">
            <v>Batu Muang</v>
          </cell>
          <cell r="D30" t="str">
            <v>GJ 108</v>
          </cell>
          <cell r="E30" t="str">
            <v>Leasehold</v>
          </cell>
          <cell r="F30">
            <v>34943</v>
          </cell>
          <cell r="G30" t="str">
            <v>Batu Maung-Variation order-Install wiring at Factory</v>
          </cell>
          <cell r="H30">
            <v>37865</v>
          </cell>
          <cell r="J30">
            <v>37865</v>
          </cell>
          <cell r="K30">
            <v>-11990.583333333334</v>
          </cell>
          <cell r="L30">
            <v>-473.31</v>
          </cell>
          <cell r="M30">
            <v>-157.77000000000001</v>
          </cell>
          <cell r="N30">
            <v>-12463.893333333333</v>
          </cell>
          <cell r="O30">
            <v>25401.106666666667</v>
          </cell>
          <cell r="P30">
            <v>0.05</v>
          </cell>
          <cell r="V30">
            <v>0</v>
          </cell>
        </row>
        <row r="31">
          <cell r="B31">
            <v>9007104</v>
          </cell>
          <cell r="C31" t="str">
            <v>Batu Muang</v>
          </cell>
          <cell r="D31" t="str">
            <v>GJ 106</v>
          </cell>
          <cell r="F31">
            <v>34943</v>
          </cell>
          <cell r="G31" t="str">
            <v>Batu Maung-Install main switchboard,wiring,submain,LIG.</v>
          </cell>
          <cell r="H31">
            <v>16950</v>
          </cell>
          <cell r="J31">
            <v>16950</v>
          </cell>
          <cell r="K31">
            <v>-16949</v>
          </cell>
          <cell r="N31">
            <v>-16949</v>
          </cell>
          <cell r="O31">
            <v>1</v>
          </cell>
          <cell r="P31">
            <v>0.2</v>
          </cell>
          <cell r="V31">
            <v>16950</v>
          </cell>
        </row>
        <row r="32">
          <cell r="B32">
            <v>9007104</v>
          </cell>
          <cell r="C32" t="str">
            <v>Batu Muang</v>
          </cell>
          <cell r="D32" t="str">
            <v>GJ 99</v>
          </cell>
          <cell r="F32">
            <v>34943</v>
          </cell>
          <cell r="G32" t="str">
            <v>Batu Maung-Additional contract work done.</v>
          </cell>
          <cell r="H32">
            <v>10280</v>
          </cell>
          <cell r="J32">
            <v>10280</v>
          </cell>
          <cell r="K32">
            <v>-10279</v>
          </cell>
          <cell r="N32">
            <v>-10279</v>
          </cell>
          <cell r="O32">
            <v>1</v>
          </cell>
          <cell r="P32">
            <v>0.2</v>
          </cell>
          <cell r="V32">
            <v>10280</v>
          </cell>
        </row>
        <row r="33">
          <cell r="B33">
            <v>9007110</v>
          </cell>
          <cell r="C33" t="str">
            <v>Seng Kong</v>
          </cell>
          <cell r="D33" t="str">
            <v>GJ 109, PV54869</v>
          </cell>
          <cell r="F33">
            <v>34943</v>
          </cell>
          <cell r="G33" t="str">
            <v>1unit Vertical baler m/c SL2269 -Seng Kong etp - Ipoh.</v>
          </cell>
          <cell r="H33">
            <v>20000</v>
          </cell>
          <cell r="J33">
            <v>20000</v>
          </cell>
          <cell r="K33">
            <v>-19999</v>
          </cell>
          <cell r="N33">
            <v>-19999</v>
          </cell>
          <cell r="O33">
            <v>1</v>
          </cell>
          <cell r="P33">
            <v>0.2</v>
          </cell>
          <cell r="V33">
            <v>20000</v>
          </cell>
        </row>
        <row r="34">
          <cell r="B34">
            <v>9007110</v>
          </cell>
          <cell r="C34" t="str">
            <v>Foo Sun</v>
          </cell>
          <cell r="D34" t="str">
            <v>GJ 109, PV56676</v>
          </cell>
          <cell r="F34">
            <v>34943</v>
          </cell>
          <cell r="G34" t="str">
            <v>1unit Vertical baler m/c SL2265 -Foo Sun Trading -NS</v>
          </cell>
          <cell r="H34">
            <v>20000</v>
          </cell>
          <cell r="J34">
            <v>20000</v>
          </cell>
          <cell r="K34">
            <v>-19999</v>
          </cell>
          <cell r="N34">
            <v>-19999</v>
          </cell>
          <cell r="O34">
            <v>1</v>
          </cell>
          <cell r="P34">
            <v>0.2</v>
          </cell>
          <cell r="V34">
            <v>20000</v>
          </cell>
        </row>
        <row r="35">
          <cell r="B35">
            <v>9007110</v>
          </cell>
          <cell r="C35" t="str">
            <v>Seng Kong</v>
          </cell>
          <cell r="D35" t="str">
            <v>GJ 109, PV56677</v>
          </cell>
          <cell r="F35">
            <v>34943</v>
          </cell>
          <cell r="G35" t="str">
            <v>1unit Vertical baler m/c SL2246 -Seng Kong -Ipoh.</v>
          </cell>
          <cell r="H35">
            <v>20000</v>
          </cell>
          <cell r="J35">
            <v>20000</v>
          </cell>
          <cell r="K35">
            <v>-19999</v>
          </cell>
          <cell r="N35">
            <v>-19999</v>
          </cell>
          <cell r="O35">
            <v>1</v>
          </cell>
          <cell r="P35">
            <v>0.2</v>
          </cell>
          <cell r="V35">
            <v>20000</v>
          </cell>
        </row>
        <row r="36">
          <cell r="B36">
            <v>9007110</v>
          </cell>
          <cell r="C36" t="str">
            <v>Polymate</v>
          </cell>
          <cell r="D36" t="str">
            <v>GJ 109, PV56678</v>
          </cell>
          <cell r="F36">
            <v>34943</v>
          </cell>
          <cell r="G36" t="str">
            <v>1unit Vertical baler m/c SL2252 -Polymate packaging -NS</v>
          </cell>
          <cell r="H36">
            <v>20000</v>
          </cell>
          <cell r="J36">
            <v>20000</v>
          </cell>
          <cell r="K36">
            <v>-19999</v>
          </cell>
          <cell r="N36">
            <v>-19999</v>
          </cell>
          <cell r="O36">
            <v>1</v>
          </cell>
          <cell r="P36">
            <v>0.2</v>
          </cell>
          <cell r="V36">
            <v>20000</v>
          </cell>
        </row>
        <row r="37">
          <cell r="B37">
            <v>9007110</v>
          </cell>
          <cell r="C37" t="str">
            <v>Tung Boon Hooi</v>
          </cell>
          <cell r="D37" t="str">
            <v>PV 12</v>
          </cell>
          <cell r="F37">
            <v>34943</v>
          </cell>
          <cell r="G37" t="str">
            <v>1unit Vertical baler m/c SL2291 -Tung Boon Hooi -NS</v>
          </cell>
          <cell r="H37">
            <v>40000</v>
          </cell>
          <cell r="J37">
            <v>40000</v>
          </cell>
          <cell r="K37">
            <v>-39999</v>
          </cell>
          <cell r="N37">
            <v>-39999</v>
          </cell>
          <cell r="O37">
            <v>1</v>
          </cell>
          <cell r="P37">
            <v>0.2</v>
          </cell>
          <cell r="V37">
            <v>40000</v>
          </cell>
        </row>
        <row r="38">
          <cell r="B38">
            <v>9007110</v>
          </cell>
          <cell r="C38" t="str">
            <v>Neehup,Klang</v>
          </cell>
          <cell r="D38" t="str">
            <v>PV 14</v>
          </cell>
          <cell r="F38">
            <v>34943</v>
          </cell>
          <cell r="G38" t="str">
            <v>To supply &amp; Install 1800w x 14.5m Lg conveyor</v>
          </cell>
          <cell r="H38">
            <v>68000</v>
          </cell>
          <cell r="J38">
            <v>68000</v>
          </cell>
          <cell r="K38">
            <v>-67999</v>
          </cell>
          <cell r="N38">
            <v>-67999</v>
          </cell>
          <cell r="O38">
            <v>1</v>
          </cell>
          <cell r="P38">
            <v>0.2</v>
          </cell>
          <cell r="V38">
            <v>68000</v>
          </cell>
        </row>
        <row r="39">
          <cell r="B39">
            <v>9007110</v>
          </cell>
          <cell r="C39" t="str">
            <v>Neehup,Klang</v>
          </cell>
          <cell r="D39" t="str">
            <v>PV 15</v>
          </cell>
          <cell r="F39">
            <v>34943</v>
          </cell>
          <cell r="G39" t="str">
            <v>To supply conveyor frame(cooling tower,water Pump)</v>
          </cell>
          <cell r="H39">
            <v>17280</v>
          </cell>
          <cell r="J39">
            <v>17280</v>
          </cell>
          <cell r="K39">
            <v>-17279</v>
          </cell>
          <cell r="N39">
            <v>-17279</v>
          </cell>
          <cell r="O39">
            <v>1</v>
          </cell>
          <cell r="P39">
            <v>0.2</v>
          </cell>
          <cell r="V39">
            <v>17280</v>
          </cell>
        </row>
        <row r="40">
          <cell r="B40">
            <v>9007110</v>
          </cell>
          <cell r="D40" t="str">
            <v>PV 16, 37</v>
          </cell>
          <cell r="F40">
            <v>34943</v>
          </cell>
          <cell r="G40" t="str">
            <v>1unit Vertical baler m/c SL3001 -Polyplus Packager -N.Sembilan</v>
          </cell>
          <cell r="H40">
            <v>20000</v>
          </cell>
          <cell r="J40">
            <v>20000</v>
          </cell>
          <cell r="K40">
            <v>-19999</v>
          </cell>
          <cell r="N40">
            <v>-19999</v>
          </cell>
          <cell r="O40">
            <v>1</v>
          </cell>
          <cell r="P40">
            <v>0.2</v>
          </cell>
          <cell r="V40">
            <v>20000</v>
          </cell>
        </row>
        <row r="41">
          <cell r="B41">
            <v>9007000</v>
          </cell>
          <cell r="C41" t="str">
            <v>Sg Seluang</v>
          </cell>
          <cell r="D41" t="str">
            <v>GJ 18,109</v>
          </cell>
          <cell r="E41" t="str">
            <v>Freehold</v>
          </cell>
          <cell r="F41">
            <v>34972</v>
          </cell>
          <cell r="G41" t="str">
            <v>Lot5424,5425,Sg Seluang,Kedah-Land Cost &amp; Incidential Cost.</v>
          </cell>
          <cell r="H41">
            <v>698464.2</v>
          </cell>
          <cell r="J41">
            <v>698464.2</v>
          </cell>
          <cell r="K41">
            <v>0</v>
          </cell>
          <cell r="L41">
            <v>0</v>
          </cell>
          <cell r="M41">
            <v>0</v>
          </cell>
          <cell r="N41">
            <v>0</v>
          </cell>
          <cell r="O41">
            <v>698464.2</v>
          </cell>
          <cell r="P41">
            <v>0</v>
          </cell>
          <cell r="V41">
            <v>0</v>
          </cell>
        </row>
        <row r="42">
          <cell r="B42">
            <v>9007104</v>
          </cell>
          <cell r="C42" t="str">
            <v>Sg Petani</v>
          </cell>
          <cell r="D42" t="str">
            <v>PV 4,100</v>
          </cell>
          <cell r="F42">
            <v>34972</v>
          </cell>
          <cell r="G42" t="str">
            <v xml:space="preserve">Sg Petani - Computerised Weighbridges </v>
          </cell>
          <cell r="H42">
            <v>29600</v>
          </cell>
          <cell r="J42">
            <v>29600</v>
          </cell>
          <cell r="K42">
            <v>-29599</v>
          </cell>
          <cell r="N42">
            <v>-29599</v>
          </cell>
          <cell r="O42">
            <v>1</v>
          </cell>
          <cell r="P42">
            <v>0.2</v>
          </cell>
          <cell r="V42">
            <v>29600</v>
          </cell>
        </row>
        <row r="43">
          <cell r="B43">
            <v>9007104</v>
          </cell>
          <cell r="C43" t="str">
            <v>Alor Star</v>
          </cell>
          <cell r="D43" t="str">
            <v>PV46,50</v>
          </cell>
          <cell r="F43">
            <v>35003</v>
          </cell>
          <cell r="G43" t="str">
            <v>Alor Star -Computerised A&amp;D road weighbridges.</v>
          </cell>
          <cell r="H43">
            <v>29600</v>
          </cell>
          <cell r="J43">
            <v>29600</v>
          </cell>
          <cell r="K43">
            <v>-29599</v>
          </cell>
          <cell r="N43">
            <v>-29599</v>
          </cell>
          <cell r="O43">
            <v>1</v>
          </cell>
          <cell r="P43">
            <v>0.2</v>
          </cell>
          <cell r="V43">
            <v>29600</v>
          </cell>
        </row>
        <row r="44">
          <cell r="B44">
            <v>9007160</v>
          </cell>
          <cell r="D44" t="str">
            <v>PV 28</v>
          </cell>
          <cell r="F44">
            <v>35003</v>
          </cell>
          <cell r="G44" t="str">
            <v>Fix awning for off.container &amp; Air condition,Staircase.</v>
          </cell>
          <cell r="H44">
            <v>1540</v>
          </cell>
          <cell r="J44">
            <v>1540</v>
          </cell>
          <cell r="K44">
            <v>-1539</v>
          </cell>
          <cell r="N44">
            <v>-1539</v>
          </cell>
          <cell r="O44">
            <v>1</v>
          </cell>
          <cell r="P44">
            <v>0.2</v>
          </cell>
          <cell r="V44">
            <v>1540</v>
          </cell>
        </row>
        <row r="45">
          <cell r="B45">
            <v>9007046</v>
          </cell>
          <cell r="C45" t="str">
            <v>Sg Petani</v>
          </cell>
          <cell r="D45" t="str">
            <v>PV 66</v>
          </cell>
          <cell r="E45" t="str">
            <v>Freehold</v>
          </cell>
          <cell r="F45">
            <v>35033</v>
          </cell>
          <cell r="G45" t="str">
            <v>Sg Petani-Contract work for const.weighbridge.</v>
          </cell>
          <cell r="H45">
            <v>36000</v>
          </cell>
          <cell r="J45">
            <v>36000</v>
          </cell>
          <cell r="K45">
            <v>-11100</v>
          </cell>
          <cell r="L45">
            <v>-450</v>
          </cell>
          <cell r="M45">
            <v>-150</v>
          </cell>
          <cell r="N45">
            <v>-11550</v>
          </cell>
          <cell r="O45">
            <v>24450</v>
          </cell>
          <cell r="P45">
            <v>0.05</v>
          </cell>
          <cell r="V45">
            <v>0</v>
          </cell>
        </row>
        <row r="46">
          <cell r="B46">
            <v>9007104</v>
          </cell>
          <cell r="C46" t="str">
            <v>Alor Star</v>
          </cell>
          <cell r="D46" t="str">
            <v>PV 54</v>
          </cell>
          <cell r="F46">
            <v>35033</v>
          </cell>
          <cell r="G46" t="str">
            <v>Alor Star-Contract work for const. of weighbridge support</v>
          </cell>
          <cell r="H46">
            <v>8500</v>
          </cell>
          <cell r="J46">
            <v>8500</v>
          </cell>
          <cell r="K46">
            <v>-8499</v>
          </cell>
          <cell r="N46">
            <v>-8499</v>
          </cell>
          <cell r="O46">
            <v>1</v>
          </cell>
          <cell r="P46">
            <v>0.2</v>
          </cell>
          <cell r="V46">
            <v>8500</v>
          </cell>
        </row>
        <row r="47">
          <cell r="B47">
            <v>9007046</v>
          </cell>
          <cell r="C47" t="str">
            <v>Bt Muang</v>
          </cell>
          <cell r="D47" t="str">
            <v>GJ 172</v>
          </cell>
          <cell r="E47" t="str">
            <v>Leasehold</v>
          </cell>
          <cell r="F47">
            <v>35064</v>
          </cell>
          <cell r="G47" t="str">
            <v>Construction cost of Single story-Batu Maung,Penang</v>
          </cell>
          <cell r="H47">
            <v>155000</v>
          </cell>
          <cell r="J47">
            <v>155000</v>
          </cell>
          <cell r="K47">
            <v>-47145.833333333336</v>
          </cell>
          <cell r="L47">
            <v>-1937.5</v>
          </cell>
          <cell r="M47">
            <v>-645.83000000000004</v>
          </cell>
          <cell r="N47">
            <v>-49083.333333333336</v>
          </cell>
          <cell r="O47">
            <v>105916.66666666666</v>
          </cell>
          <cell r="P47">
            <v>0.05</v>
          </cell>
          <cell r="V47">
            <v>0</v>
          </cell>
        </row>
        <row r="48">
          <cell r="B48">
            <v>9007046</v>
          </cell>
          <cell r="C48" t="str">
            <v>Sg Petani</v>
          </cell>
          <cell r="D48" t="str">
            <v>PV 101</v>
          </cell>
          <cell r="E48" t="str">
            <v>Freehold</v>
          </cell>
          <cell r="F48">
            <v>35064</v>
          </cell>
          <cell r="G48" t="str">
            <v>Install wiring,lighting,air-cond point,metal tranking.</v>
          </cell>
          <cell r="H48">
            <v>5223</v>
          </cell>
          <cell r="J48">
            <v>5223</v>
          </cell>
          <cell r="K48">
            <v>-1588.6624999999999</v>
          </cell>
          <cell r="L48">
            <v>-65.290000000000006</v>
          </cell>
          <cell r="M48">
            <v>-21.76</v>
          </cell>
          <cell r="N48">
            <v>-1653.9524999999999</v>
          </cell>
          <cell r="O48">
            <v>3569.0475000000001</v>
          </cell>
          <cell r="P48">
            <v>0.05</v>
          </cell>
          <cell r="V48">
            <v>0</v>
          </cell>
        </row>
        <row r="49">
          <cell r="B49">
            <v>9007104</v>
          </cell>
          <cell r="C49" t="str">
            <v>Bt Muang</v>
          </cell>
          <cell r="D49" t="str">
            <v>PV 81</v>
          </cell>
          <cell r="F49">
            <v>35064</v>
          </cell>
          <cell r="G49" t="str">
            <v>Batu Maung,Penang-Addition contract work.</v>
          </cell>
          <cell r="H49">
            <v>4525</v>
          </cell>
          <cell r="J49">
            <v>4525</v>
          </cell>
          <cell r="K49">
            <v>-4524</v>
          </cell>
          <cell r="N49">
            <v>-4524</v>
          </cell>
          <cell r="O49">
            <v>1</v>
          </cell>
          <cell r="P49">
            <v>0.2</v>
          </cell>
          <cell r="V49">
            <v>4525</v>
          </cell>
        </row>
        <row r="50">
          <cell r="B50">
            <v>9007110</v>
          </cell>
          <cell r="C50" t="str">
            <v>CCP,Balakong</v>
          </cell>
          <cell r="D50" t="str">
            <v>PV 80</v>
          </cell>
          <cell r="F50">
            <v>35064</v>
          </cell>
          <cell r="G50" t="str">
            <v>2unit Vertical baler m/c SL2288,2889 -CCP-Balakong</v>
          </cell>
          <cell r="H50">
            <v>40000</v>
          </cell>
          <cell r="J50">
            <v>40000</v>
          </cell>
          <cell r="K50">
            <v>-39999</v>
          </cell>
          <cell r="N50">
            <v>-39999</v>
          </cell>
          <cell r="O50">
            <v>1</v>
          </cell>
          <cell r="P50">
            <v>0.2</v>
          </cell>
          <cell r="V50">
            <v>40000</v>
          </cell>
        </row>
        <row r="51">
          <cell r="B51">
            <v>9007000</v>
          </cell>
          <cell r="C51" t="str">
            <v>Sg Petani</v>
          </cell>
          <cell r="D51" t="str">
            <v>GJ 231</v>
          </cell>
          <cell r="E51" t="str">
            <v>Freehold</v>
          </cell>
          <cell r="F51">
            <v>35095</v>
          </cell>
          <cell r="G51" t="str">
            <v>Sg Petani-Consultant Fees &amp; Stamp Duty.</v>
          </cell>
          <cell r="H51">
            <v>29917.75</v>
          </cell>
          <cell r="J51">
            <v>29917.75</v>
          </cell>
          <cell r="K51">
            <v>0</v>
          </cell>
          <cell r="L51">
            <v>0</v>
          </cell>
          <cell r="M51">
            <v>0</v>
          </cell>
          <cell r="N51">
            <v>0</v>
          </cell>
          <cell r="O51">
            <v>29917.75</v>
          </cell>
          <cell r="P51">
            <v>0</v>
          </cell>
          <cell r="V51">
            <v>0</v>
          </cell>
        </row>
        <row r="52">
          <cell r="B52">
            <v>9007130</v>
          </cell>
          <cell r="D52" t="str">
            <v>PV 152</v>
          </cell>
          <cell r="F52">
            <v>35124</v>
          </cell>
          <cell r="G52" t="str">
            <v>Proton Wira 1.5GLA for Mr.EH Cheah (BER 8692)</v>
          </cell>
          <cell r="H52">
            <v>55091.56</v>
          </cell>
          <cell r="J52">
            <v>55091.56</v>
          </cell>
          <cell r="K52">
            <v>-55090.55733333333</v>
          </cell>
          <cell r="N52">
            <v>-55090.55733333333</v>
          </cell>
          <cell r="O52">
            <v>1.0026666666672099</v>
          </cell>
          <cell r="P52">
            <v>0.2</v>
          </cell>
          <cell r="V52">
            <v>55091.56</v>
          </cell>
        </row>
        <row r="53">
          <cell r="B53">
            <v>9007180</v>
          </cell>
          <cell r="D53" t="str">
            <v>PV 138</v>
          </cell>
          <cell r="F53">
            <v>35124</v>
          </cell>
          <cell r="G53" t="str">
            <v>Modification &amp; amendmend charges for weighbridge sys</v>
          </cell>
          <cell r="H53">
            <v>7000</v>
          </cell>
          <cell r="J53">
            <v>7000</v>
          </cell>
          <cell r="K53">
            <v>-6999.0033333333304</v>
          </cell>
          <cell r="N53">
            <v>-6999.0033333333304</v>
          </cell>
          <cell r="O53">
            <v>0.99666666666962556</v>
          </cell>
          <cell r="P53">
            <v>0.5</v>
          </cell>
          <cell r="V53">
            <v>7000</v>
          </cell>
        </row>
        <row r="54">
          <cell r="B54">
            <v>9007104</v>
          </cell>
          <cell r="C54" t="str">
            <v>Kulim</v>
          </cell>
          <cell r="D54" t="str">
            <v>PV 183</v>
          </cell>
          <cell r="F54">
            <v>35155</v>
          </cell>
          <cell r="G54" t="str">
            <v>Kulim -Computerised road weighbridge</v>
          </cell>
          <cell r="H54">
            <v>32000</v>
          </cell>
          <cell r="J54">
            <v>32000</v>
          </cell>
          <cell r="K54">
            <v>-31999.003333333349</v>
          </cell>
          <cell r="N54">
            <v>-31999.003333333349</v>
          </cell>
          <cell r="O54">
            <v>0.99666666665143566</v>
          </cell>
          <cell r="P54">
            <v>0.2</v>
          </cell>
          <cell r="V54">
            <v>32000</v>
          </cell>
        </row>
        <row r="55">
          <cell r="B55">
            <v>9007104</v>
          </cell>
          <cell r="C55" t="str">
            <v>Seremban</v>
          </cell>
          <cell r="D55" t="str">
            <v>PV 183</v>
          </cell>
          <cell r="F55">
            <v>35155</v>
          </cell>
          <cell r="G55" t="str">
            <v>Seremban -Computerised road weighbridge</v>
          </cell>
          <cell r="H55">
            <v>32000</v>
          </cell>
          <cell r="J55">
            <v>32000</v>
          </cell>
          <cell r="K55">
            <v>-31999.003333333349</v>
          </cell>
          <cell r="N55">
            <v>-31999.003333333349</v>
          </cell>
          <cell r="O55">
            <v>0.99666666665143566</v>
          </cell>
          <cell r="P55">
            <v>0.2</v>
          </cell>
          <cell r="V55">
            <v>32000</v>
          </cell>
        </row>
        <row r="56">
          <cell r="B56">
            <v>9007104</v>
          </cell>
          <cell r="C56" t="str">
            <v>Seremban</v>
          </cell>
          <cell r="D56" t="str">
            <v>PV 187</v>
          </cell>
          <cell r="F56">
            <v>35155</v>
          </cell>
          <cell r="G56" t="str">
            <v>Pilling cost &amp; Foundation for weighbridge Measurement</v>
          </cell>
          <cell r="H56">
            <v>6950</v>
          </cell>
          <cell r="J56">
            <v>6950</v>
          </cell>
          <cell r="K56">
            <v>-6949.0033333333331</v>
          </cell>
          <cell r="N56">
            <v>-6949.0033333333331</v>
          </cell>
          <cell r="O56">
            <v>0.99666666666689707</v>
          </cell>
          <cell r="P56">
            <v>0.2</v>
          </cell>
          <cell r="V56">
            <v>6950</v>
          </cell>
        </row>
        <row r="57">
          <cell r="B57">
            <v>9007104</v>
          </cell>
          <cell r="C57" t="str">
            <v>Kt Bahru</v>
          </cell>
          <cell r="D57" t="str">
            <v>PV 207</v>
          </cell>
          <cell r="F57">
            <v>35185</v>
          </cell>
          <cell r="G57" t="str">
            <v>Construction of weighbridge support,piling&amp;dingging foundation</v>
          </cell>
          <cell r="H57">
            <v>6500</v>
          </cell>
          <cell r="J57">
            <v>6500</v>
          </cell>
          <cell r="K57">
            <v>-6499</v>
          </cell>
          <cell r="N57">
            <v>-6499</v>
          </cell>
          <cell r="O57">
            <v>1</v>
          </cell>
          <cell r="P57">
            <v>0.2</v>
          </cell>
          <cell r="V57">
            <v>6500</v>
          </cell>
        </row>
        <row r="58">
          <cell r="B58">
            <v>9007110</v>
          </cell>
          <cell r="C58" t="str">
            <v>Foo Sun</v>
          </cell>
          <cell r="D58" t="str">
            <v>GJ 272</v>
          </cell>
          <cell r="F58">
            <v>35185</v>
          </cell>
          <cell r="G58" t="str">
            <v>1unit Hydraulic paper press m/c SL3027 -Foo Sun -Seremban</v>
          </cell>
          <cell r="H58">
            <v>26000</v>
          </cell>
          <cell r="J58">
            <v>26000</v>
          </cell>
          <cell r="K58">
            <v>-25999</v>
          </cell>
          <cell r="N58">
            <v>-25999</v>
          </cell>
          <cell r="O58">
            <v>1</v>
          </cell>
          <cell r="P58">
            <v>0.2</v>
          </cell>
          <cell r="V58">
            <v>26000</v>
          </cell>
        </row>
        <row r="59">
          <cell r="B59">
            <v>9007110</v>
          </cell>
          <cell r="C59" t="str">
            <v>Teck Heng</v>
          </cell>
          <cell r="D59" t="str">
            <v>GJ 272</v>
          </cell>
          <cell r="F59">
            <v>35185</v>
          </cell>
          <cell r="G59" t="str">
            <v>1unit Hydraulic paper press m/c SL3025 -Teck Heng -KL</v>
          </cell>
          <cell r="H59">
            <v>26000</v>
          </cell>
          <cell r="J59">
            <v>26000</v>
          </cell>
          <cell r="K59">
            <v>-25999</v>
          </cell>
          <cell r="N59">
            <v>-25999</v>
          </cell>
          <cell r="O59">
            <v>1</v>
          </cell>
          <cell r="P59">
            <v>0.2</v>
          </cell>
          <cell r="V59">
            <v>26000</v>
          </cell>
        </row>
        <row r="60">
          <cell r="B60">
            <v>9007110</v>
          </cell>
          <cell r="C60" t="str">
            <v>Cenpak</v>
          </cell>
          <cell r="D60" t="str">
            <v>PV 215</v>
          </cell>
          <cell r="F60">
            <v>35185</v>
          </cell>
          <cell r="G60" t="str">
            <v>1unit Vertical baler m/c SL3038 -Cenpak Paper -Johor</v>
          </cell>
          <cell r="H60">
            <v>20000</v>
          </cell>
          <cell r="J60">
            <v>20000</v>
          </cell>
          <cell r="K60">
            <v>-19999</v>
          </cell>
          <cell r="N60">
            <v>-19999</v>
          </cell>
          <cell r="O60">
            <v>1</v>
          </cell>
          <cell r="P60">
            <v>0.2</v>
          </cell>
          <cell r="V60">
            <v>20000</v>
          </cell>
        </row>
        <row r="61">
          <cell r="B61">
            <v>9007140</v>
          </cell>
          <cell r="D61" t="str">
            <v>PV 212</v>
          </cell>
          <cell r="F61">
            <v>35185</v>
          </cell>
          <cell r="G61" t="str">
            <v>200pcs Folding trolleys with rollers &amp; detachable bags.</v>
          </cell>
          <cell r="H61">
            <v>46400</v>
          </cell>
          <cell r="J61">
            <v>46400</v>
          </cell>
          <cell r="K61">
            <v>-46399</v>
          </cell>
          <cell r="N61">
            <v>-46399</v>
          </cell>
          <cell r="O61">
            <v>1</v>
          </cell>
          <cell r="P61">
            <v>0.2</v>
          </cell>
          <cell r="V61">
            <v>46400</v>
          </cell>
        </row>
        <row r="62">
          <cell r="B62">
            <v>9007104</v>
          </cell>
          <cell r="C62" t="str">
            <v>Kota Bahru</v>
          </cell>
          <cell r="D62" t="str">
            <v>PV 236,361</v>
          </cell>
          <cell r="F62">
            <v>35216</v>
          </cell>
          <cell r="G62" t="str">
            <v>Fully Electronic road weighbridge for Kata Bahru.</v>
          </cell>
          <cell r="H62">
            <v>32000</v>
          </cell>
          <cell r="J62">
            <v>32000</v>
          </cell>
          <cell r="K62">
            <v>-31999.003333333334</v>
          </cell>
          <cell r="N62">
            <v>-31999.003333333334</v>
          </cell>
          <cell r="O62">
            <v>0.99666666666598758</v>
          </cell>
          <cell r="P62">
            <v>0.2</v>
          </cell>
          <cell r="V62">
            <v>32000</v>
          </cell>
        </row>
        <row r="63">
          <cell r="B63">
            <v>9007530</v>
          </cell>
          <cell r="C63" t="str">
            <v>Shah Alam</v>
          </cell>
          <cell r="D63" t="str">
            <v>PV 222</v>
          </cell>
          <cell r="F63">
            <v>35216</v>
          </cell>
          <cell r="G63" t="str">
            <v>Preparing S&amp;P Agreement Lot6 Jln Lada Hitam Satu, Shah Alam.</v>
          </cell>
          <cell r="H63">
            <v>1000</v>
          </cell>
          <cell r="J63">
            <v>0</v>
          </cell>
          <cell r="K63">
            <v>0</v>
          </cell>
          <cell r="L63">
            <v>0</v>
          </cell>
          <cell r="M63">
            <v>0</v>
          </cell>
          <cell r="N63">
            <v>0</v>
          </cell>
          <cell r="O63">
            <v>0</v>
          </cell>
          <cell r="P63">
            <v>0</v>
          </cell>
          <cell r="R63">
            <v>-1000</v>
          </cell>
          <cell r="V63">
            <v>0</v>
          </cell>
        </row>
        <row r="64">
          <cell r="B64">
            <v>9007000</v>
          </cell>
          <cell r="C64" t="str">
            <v>Sg Buloh</v>
          </cell>
          <cell r="D64" t="str">
            <v>GJ 330</v>
          </cell>
          <cell r="E64" t="str">
            <v>Freehold</v>
          </cell>
          <cell r="F64">
            <v>35246</v>
          </cell>
          <cell r="G64" t="str">
            <v>Land-Lot PT 26551,Jaya Industrial Area, Sg Buloh.</v>
          </cell>
          <cell r="H64">
            <v>2000000</v>
          </cell>
          <cell r="J64">
            <v>2000000</v>
          </cell>
          <cell r="K64">
            <v>0</v>
          </cell>
          <cell r="L64">
            <v>0</v>
          </cell>
          <cell r="M64">
            <v>0</v>
          </cell>
          <cell r="N64">
            <v>0</v>
          </cell>
          <cell r="O64">
            <v>2000000</v>
          </cell>
          <cell r="P64">
            <v>0</v>
          </cell>
          <cell r="V64">
            <v>0</v>
          </cell>
        </row>
        <row r="65">
          <cell r="B65">
            <v>9007046</v>
          </cell>
          <cell r="C65" t="str">
            <v>Sg Buloh</v>
          </cell>
          <cell r="D65" t="str">
            <v>GJ 330</v>
          </cell>
          <cell r="E65" t="str">
            <v>Freehold</v>
          </cell>
          <cell r="F65">
            <v>35246</v>
          </cell>
          <cell r="G65" t="str">
            <v>Factory at Sg Buloh.</v>
          </cell>
          <cell r="H65">
            <v>865200</v>
          </cell>
          <cell r="J65">
            <v>865200</v>
          </cell>
          <cell r="K65">
            <v>-241535</v>
          </cell>
          <cell r="L65">
            <v>-10815</v>
          </cell>
          <cell r="M65">
            <v>-3605</v>
          </cell>
          <cell r="N65">
            <v>-252350</v>
          </cell>
          <cell r="O65">
            <v>612850</v>
          </cell>
          <cell r="P65">
            <v>0.05</v>
          </cell>
          <cell r="V65">
            <v>0</v>
          </cell>
        </row>
        <row r="66">
          <cell r="B66">
            <v>9007110</v>
          </cell>
          <cell r="D66" t="str">
            <v>PV 284</v>
          </cell>
          <cell r="F66">
            <v>35246</v>
          </cell>
          <cell r="G66" t="str">
            <v>Transportation Hydraulic 4 door press-Kota Bahru.</v>
          </cell>
          <cell r="H66">
            <v>700</v>
          </cell>
          <cell r="J66">
            <v>700</v>
          </cell>
          <cell r="K66">
            <v>-698.99666666666678</v>
          </cell>
          <cell r="N66">
            <v>-698.99666666666678</v>
          </cell>
          <cell r="O66">
            <v>1.0033333333332166</v>
          </cell>
          <cell r="P66">
            <v>0.2</v>
          </cell>
          <cell r="V66">
            <v>700</v>
          </cell>
        </row>
        <row r="67">
          <cell r="B67">
            <v>9007046</v>
          </cell>
          <cell r="C67" t="str">
            <v>Kt Bahru</v>
          </cell>
          <cell r="D67" t="str">
            <v>PV 292</v>
          </cell>
          <cell r="E67" t="str">
            <v>Leasehold</v>
          </cell>
          <cell r="F67">
            <v>35277</v>
          </cell>
          <cell r="G67" t="str">
            <v>Wiring lighting,air-cond point-Kota Bahru new collection centre.</v>
          </cell>
          <cell r="H67">
            <v>5012</v>
          </cell>
          <cell r="J67">
            <v>5012</v>
          </cell>
          <cell r="K67">
            <v>-1378.3</v>
          </cell>
          <cell r="L67">
            <v>-62.65</v>
          </cell>
          <cell r="M67">
            <v>-20.88</v>
          </cell>
          <cell r="N67">
            <v>-1440.95</v>
          </cell>
          <cell r="O67">
            <v>3571.05</v>
          </cell>
          <cell r="P67">
            <v>0.05</v>
          </cell>
          <cell r="V67">
            <v>0</v>
          </cell>
        </row>
        <row r="68">
          <cell r="B68">
            <v>9007104</v>
          </cell>
          <cell r="C68" t="str">
            <v>Texsun,Kluang</v>
          </cell>
          <cell r="D68" t="str">
            <v>PV 307</v>
          </cell>
          <cell r="F68">
            <v>35277</v>
          </cell>
          <cell r="G68" t="str">
            <v>Computerised road weighbridge-Kluang Baling Centre.Texsun</v>
          </cell>
          <cell r="H68">
            <v>32000</v>
          </cell>
          <cell r="J68">
            <v>32000</v>
          </cell>
          <cell r="K68">
            <v>-31999</v>
          </cell>
          <cell r="N68">
            <v>-31999</v>
          </cell>
          <cell r="O68">
            <v>1</v>
          </cell>
          <cell r="P68">
            <v>0.2</v>
          </cell>
          <cell r="V68">
            <v>32000</v>
          </cell>
        </row>
        <row r="69">
          <cell r="B69">
            <v>9007110</v>
          </cell>
          <cell r="D69" t="str">
            <v>PV 303</v>
          </cell>
          <cell r="F69">
            <v>35277</v>
          </cell>
          <cell r="G69" t="str">
            <v>150 units folding trolleys complete with rollers &amp; detachable bags</v>
          </cell>
          <cell r="H69">
            <v>34800</v>
          </cell>
          <cell r="J69">
            <v>34800</v>
          </cell>
          <cell r="K69">
            <v>-34799</v>
          </cell>
          <cell r="N69">
            <v>-34799</v>
          </cell>
          <cell r="O69">
            <v>1</v>
          </cell>
          <cell r="P69">
            <v>0.2</v>
          </cell>
          <cell r="V69">
            <v>34800</v>
          </cell>
        </row>
        <row r="70">
          <cell r="B70">
            <v>9007110</v>
          </cell>
          <cell r="C70" t="str">
            <v>Cenpak</v>
          </cell>
          <cell r="D70" t="str">
            <v>GJ 358, PV345</v>
          </cell>
          <cell r="F70">
            <v>35308</v>
          </cell>
          <cell r="G70" t="str">
            <v>1unit Vertical baler m/c SL3057 -Cenpak Likom -Malacca</v>
          </cell>
          <cell r="H70">
            <v>20000</v>
          </cell>
          <cell r="J70">
            <v>20000</v>
          </cell>
          <cell r="K70">
            <v>-19998.996666666666</v>
          </cell>
          <cell r="N70">
            <v>-19998.996666666666</v>
          </cell>
          <cell r="O70">
            <v>1.0033333333340124</v>
          </cell>
          <cell r="P70">
            <v>0.2</v>
          </cell>
          <cell r="V70">
            <v>20000</v>
          </cell>
        </row>
        <row r="71">
          <cell r="B71">
            <v>9007110</v>
          </cell>
          <cell r="C71" t="str">
            <v>Kitaran</v>
          </cell>
          <cell r="D71" t="str">
            <v>PV 325</v>
          </cell>
          <cell r="F71">
            <v>35308</v>
          </cell>
          <cell r="G71" t="str">
            <v>1unit Vertical baler m/c SL3042 -Kitaran Global -Kota Bahru, Kelantan</v>
          </cell>
          <cell r="H71">
            <v>20000</v>
          </cell>
          <cell r="J71">
            <v>20000</v>
          </cell>
          <cell r="K71">
            <v>-19998.996666666666</v>
          </cell>
          <cell r="N71">
            <v>-19998.996666666666</v>
          </cell>
          <cell r="O71">
            <v>1.0033333333340124</v>
          </cell>
          <cell r="P71">
            <v>0.2</v>
          </cell>
          <cell r="V71">
            <v>20000</v>
          </cell>
        </row>
        <row r="72">
          <cell r="B72">
            <v>9007110</v>
          </cell>
          <cell r="C72" t="str">
            <v>Foo Sun</v>
          </cell>
          <cell r="D72" t="str">
            <v>PV 326</v>
          </cell>
          <cell r="F72">
            <v>35308</v>
          </cell>
          <cell r="G72" t="str">
            <v>1unit Vertical baler m/c SL3044 -Foo Sun Trading -Bahau, N.Sembilan</v>
          </cell>
          <cell r="H72">
            <v>20000</v>
          </cell>
          <cell r="J72">
            <v>20000</v>
          </cell>
          <cell r="K72">
            <v>-19998.996666666666</v>
          </cell>
          <cell r="N72">
            <v>-19998.996666666666</v>
          </cell>
          <cell r="O72">
            <v>1.0033333333340124</v>
          </cell>
          <cell r="P72">
            <v>0.2</v>
          </cell>
          <cell r="V72">
            <v>20000</v>
          </cell>
        </row>
        <row r="73">
          <cell r="B73">
            <v>9007110</v>
          </cell>
          <cell r="C73" t="str">
            <v>Texsun</v>
          </cell>
          <cell r="D73" t="str">
            <v>PV 344</v>
          </cell>
          <cell r="F73">
            <v>35308</v>
          </cell>
          <cell r="G73" t="str">
            <v>1unit Vertical baler m/c SL3058 -Texsun Trading -Kluang</v>
          </cell>
          <cell r="H73">
            <v>20000</v>
          </cell>
          <cell r="J73">
            <v>20000</v>
          </cell>
          <cell r="K73">
            <v>-19998.996666666666</v>
          </cell>
          <cell r="N73">
            <v>-19998.996666666666</v>
          </cell>
          <cell r="O73">
            <v>1.0033333333340124</v>
          </cell>
          <cell r="P73">
            <v>0.2</v>
          </cell>
          <cell r="V73">
            <v>20000</v>
          </cell>
        </row>
        <row r="74">
          <cell r="B74">
            <v>9007110</v>
          </cell>
          <cell r="C74" t="str">
            <v>Kitaran</v>
          </cell>
          <cell r="D74" t="str">
            <v>PV 349</v>
          </cell>
          <cell r="F74">
            <v>35308</v>
          </cell>
          <cell r="G74" t="str">
            <v>1unit Vertical baler m/c SL3062 -Kitaran Global -Kota Bahru, Kelantan</v>
          </cell>
          <cell r="H74">
            <v>20000</v>
          </cell>
          <cell r="J74">
            <v>20000</v>
          </cell>
          <cell r="K74">
            <v>-19998.996666666666</v>
          </cell>
          <cell r="N74">
            <v>-19998.996666666666</v>
          </cell>
          <cell r="O74">
            <v>1.0033333333340124</v>
          </cell>
          <cell r="P74">
            <v>0.2</v>
          </cell>
          <cell r="V74">
            <v>20000</v>
          </cell>
        </row>
        <row r="75">
          <cell r="B75">
            <v>9007180</v>
          </cell>
          <cell r="D75" t="str">
            <v>PV 337</v>
          </cell>
          <cell r="F75">
            <v>35308</v>
          </cell>
          <cell r="G75" t="str">
            <v>1 unit pentium 60 C.P.U.</v>
          </cell>
          <cell r="H75">
            <v>2000</v>
          </cell>
          <cell r="J75">
            <v>2000</v>
          </cell>
          <cell r="K75">
            <v>-1999</v>
          </cell>
          <cell r="N75">
            <v>-1999</v>
          </cell>
          <cell r="O75">
            <v>1</v>
          </cell>
          <cell r="P75">
            <v>0.5</v>
          </cell>
          <cell r="V75">
            <v>2000</v>
          </cell>
        </row>
        <row r="76">
          <cell r="B76">
            <v>9007046</v>
          </cell>
          <cell r="C76" t="str">
            <v>Sg Buloh</v>
          </cell>
          <cell r="D76" t="str">
            <v>PV 375</v>
          </cell>
          <cell r="E76" t="str">
            <v>Freehold</v>
          </cell>
          <cell r="F76">
            <v>35338</v>
          </cell>
          <cell r="G76" t="str">
            <v>Construction of weighbridge  to existing office. (Sg Buloh)</v>
          </cell>
          <cell r="H76">
            <v>37976</v>
          </cell>
          <cell r="J76">
            <v>37976</v>
          </cell>
          <cell r="K76">
            <v>-10126.933333333334</v>
          </cell>
          <cell r="L76">
            <v>-474.7</v>
          </cell>
          <cell r="M76">
            <v>-158.22999999999999</v>
          </cell>
          <cell r="N76">
            <v>-10601.633333333335</v>
          </cell>
          <cell r="O76">
            <v>27374.366666666665</v>
          </cell>
          <cell r="P76">
            <v>0.05</v>
          </cell>
          <cell r="V76">
            <v>0</v>
          </cell>
        </row>
        <row r="77">
          <cell r="B77">
            <v>9007104</v>
          </cell>
          <cell r="C77" t="str">
            <v>Sg Buloh</v>
          </cell>
          <cell r="D77" t="str">
            <v>PV 362</v>
          </cell>
          <cell r="F77">
            <v>35338</v>
          </cell>
          <cell r="G77" t="str">
            <v>To change 1 unit from pitless to pit type weighbridges</v>
          </cell>
          <cell r="H77">
            <v>3000</v>
          </cell>
          <cell r="J77">
            <v>3000</v>
          </cell>
          <cell r="K77">
            <v>-2999</v>
          </cell>
          <cell r="N77">
            <v>-2999</v>
          </cell>
          <cell r="O77">
            <v>1</v>
          </cell>
          <cell r="P77">
            <v>0.2</v>
          </cell>
          <cell r="V77">
            <v>3000</v>
          </cell>
        </row>
        <row r="78">
          <cell r="B78">
            <v>9007104</v>
          </cell>
          <cell r="C78" t="str">
            <v>Sg Buloh</v>
          </cell>
          <cell r="D78" t="str">
            <v>PV 363</v>
          </cell>
          <cell r="F78">
            <v>35338</v>
          </cell>
          <cell r="G78" t="str">
            <v>Computerised Weighbridge for Sg Buloh.</v>
          </cell>
          <cell r="H78">
            <v>32000</v>
          </cell>
          <cell r="J78">
            <v>32000</v>
          </cell>
          <cell r="K78">
            <v>-31999.003333333334</v>
          </cell>
          <cell r="N78">
            <v>-31999.003333333334</v>
          </cell>
          <cell r="O78">
            <v>0.99666666666598758</v>
          </cell>
          <cell r="P78">
            <v>0.2</v>
          </cell>
          <cell r="V78">
            <v>32000</v>
          </cell>
        </row>
        <row r="79">
          <cell r="B79">
            <v>9007110</v>
          </cell>
          <cell r="C79" t="str">
            <v>CTH</v>
          </cell>
          <cell r="D79" t="str">
            <v>PV 387</v>
          </cell>
          <cell r="F79">
            <v>35338</v>
          </cell>
          <cell r="G79" t="str">
            <v>1unit Vertical baler m/c SL3067 -Chop Tong Hup -Jitra,Kedah.</v>
          </cell>
          <cell r="H79">
            <v>20000</v>
          </cell>
          <cell r="J79">
            <v>20000</v>
          </cell>
          <cell r="K79">
            <v>-19999.003333333334</v>
          </cell>
          <cell r="N79">
            <v>-19999.003333333334</v>
          </cell>
          <cell r="O79">
            <v>0.99666666666598758</v>
          </cell>
          <cell r="P79">
            <v>0.2</v>
          </cell>
          <cell r="V79">
            <v>20000</v>
          </cell>
        </row>
        <row r="80">
          <cell r="B80">
            <v>9007046</v>
          </cell>
          <cell r="C80" t="str">
            <v>Sg Buloh</v>
          </cell>
          <cell r="D80" t="str">
            <v>PV 420</v>
          </cell>
          <cell r="E80" t="str">
            <v>Freehold</v>
          </cell>
          <cell r="F80">
            <v>35369</v>
          </cell>
          <cell r="G80" t="str">
            <v>Installation of wiring points at Sg Buloh.</v>
          </cell>
          <cell r="H80">
            <v>3850</v>
          </cell>
          <cell r="J80">
            <v>3850</v>
          </cell>
          <cell r="K80">
            <v>-1010.625</v>
          </cell>
          <cell r="L80">
            <v>-48.13</v>
          </cell>
          <cell r="M80">
            <v>-16.04</v>
          </cell>
          <cell r="N80">
            <v>-1058.7550000000001</v>
          </cell>
          <cell r="O80">
            <v>2791.2449999999999</v>
          </cell>
          <cell r="P80">
            <v>0.05</v>
          </cell>
          <cell r="V80">
            <v>0</v>
          </cell>
        </row>
        <row r="81">
          <cell r="B81">
            <v>9007046</v>
          </cell>
          <cell r="C81" t="str">
            <v>Sg Buloh</v>
          </cell>
          <cell r="D81" t="str">
            <v>PV 468</v>
          </cell>
          <cell r="E81" t="str">
            <v>Freehold</v>
          </cell>
          <cell r="F81">
            <v>35399</v>
          </cell>
          <cell r="G81" t="str">
            <v>Supply &amp; Install water pipe.</v>
          </cell>
          <cell r="H81">
            <v>4000</v>
          </cell>
          <cell r="J81">
            <v>4000</v>
          </cell>
          <cell r="K81">
            <v>-1033.3333333333335</v>
          </cell>
          <cell r="L81">
            <v>-50</v>
          </cell>
          <cell r="M81">
            <v>-16.670000000000002</v>
          </cell>
          <cell r="N81">
            <v>-1083.3333333333335</v>
          </cell>
          <cell r="O81">
            <v>2916.6666666666665</v>
          </cell>
          <cell r="P81">
            <v>0.05</v>
          </cell>
          <cell r="V81">
            <v>0</v>
          </cell>
        </row>
        <row r="82">
          <cell r="B82">
            <v>9007110</v>
          </cell>
          <cell r="C82" t="str">
            <v>Sg Buloh</v>
          </cell>
          <cell r="D82" t="str">
            <v>GJ 444</v>
          </cell>
          <cell r="F82">
            <v>35399</v>
          </cell>
          <cell r="G82" t="str">
            <v>1 units auto horizontal balers SLCH120/105/244 -Sg Buloh.</v>
          </cell>
          <cell r="H82">
            <v>476360.76</v>
          </cell>
          <cell r="J82">
            <v>476360.76</v>
          </cell>
          <cell r="K82">
            <v>-476359.76</v>
          </cell>
          <cell r="N82">
            <v>-476359.76</v>
          </cell>
          <cell r="O82">
            <v>1</v>
          </cell>
          <cell r="P82">
            <v>0.2</v>
          </cell>
          <cell r="V82">
            <v>476360.76</v>
          </cell>
        </row>
        <row r="83">
          <cell r="B83">
            <v>9007110</v>
          </cell>
          <cell r="C83" t="str">
            <v>Plentong,JB</v>
          </cell>
          <cell r="D83" t="str">
            <v>PV 443</v>
          </cell>
          <cell r="F83">
            <v>35399</v>
          </cell>
          <cell r="G83" t="str">
            <v>Exp. charges for baling machine from GS S'pore to Plentong JB.</v>
          </cell>
          <cell r="H83">
            <v>7819</v>
          </cell>
          <cell r="J83">
            <v>7819</v>
          </cell>
          <cell r="K83">
            <v>-7818.003333333334</v>
          </cell>
          <cell r="N83">
            <v>-7818.003333333334</v>
          </cell>
          <cell r="O83">
            <v>0.99666666666598758</v>
          </cell>
          <cell r="P83">
            <v>0.2</v>
          </cell>
          <cell r="V83">
            <v>7819</v>
          </cell>
        </row>
        <row r="84">
          <cell r="B84">
            <v>9007110</v>
          </cell>
          <cell r="C84" t="str">
            <v>Sg Buloh</v>
          </cell>
          <cell r="D84" t="str">
            <v>PV 463</v>
          </cell>
          <cell r="F84">
            <v>35399</v>
          </cell>
          <cell r="G84" t="str">
            <v>Installation sub-circuit cabling &amp; 200A Isolator Board-Sg Buloh.</v>
          </cell>
          <cell r="H84">
            <v>8440</v>
          </cell>
          <cell r="J84">
            <v>8440</v>
          </cell>
          <cell r="K84">
            <v>-8439.003333333334</v>
          </cell>
          <cell r="N84">
            <v>-8439.003333333334</v>
          </cell>
          <cell r="O84">
            <v>0.99666666666598758</v>
          </cell>
          <cell r="P84">
            <v>0.2</v>
          </cell>
          <cell r="V84">
            <v>8440</v>
          </cell>
        </row>
        <row r="85">
          <cell r="B85">
            <v>9007160</v>
          </cell>
          <cell r="C85" t="str">
            <v>Sg Buloh</v>
          </cell>
          <cell r="D85" t="str">
            <v>PV 461</v>
          </cell>
          <cell r="F85">
            <v>35399</v>
          </cell>
          <cell r="G85" t="str">
            <v>Air condition installation  - Sg Buloh.</v>
          </cell>
          <cell r="H85">
            <v>7200</v>
          </cell>
          <cell r="J85">
            <v>7200</v>
          </cell>
          <cell r="K85">
            <v>-7199</v>
          </cell>
          <cell r="N85">
            <v>-7199</v>
          </cell>
          <cell r="O85">
            <v>1</v>
          </cell>
          <cell r="P85">
            <v>0.2</v>
          </cell>
          <cell r="V85">
            <v>7200</v>
          </cell>
        </row>
        <row r="86">
          <cell r="B86">
            <v>9007046</v>
          </cell>
          <cell r="C86" t="str">
            <v>Bangi</v>
          </cell>
          <cell r="D86" t="str">
            <v>PV 230,221,364,414</v>
          </cell>
          <cell r="E86" t="str">
            <v>Leasehold</v>
          </cell>
          <cell r="F86">
            <v>35430</v>
          </cell>
          <cell r="G86" t="str">
            <v>Stamp Duty on transfer property held -Lot7, Bandar Baru Bangi</v>
          </cell>
          <cell r="H86">
            <v>100000</v>
          </cell>
          <cell r="J86">
            <v>100000</v>
          </cell>
          <cell r="K86">
            <v>-25416.666666666668</v>
          </cell>
          <cell r="L86">
            <v>-1250</v>
          </cell>
          <cell r="M86">
            <v>-416.67</v>
          </cell>
          <cell r="N86">
            <v>-26666.666666666668</v>
          </cell>
          <cell r="O86">
            <v>73333.333333333328</v>
          </cell>
          <cell r="P86">
            <v>0.05</v>
          </cell>
          <cell r="V86">
            <v>0</v>
          </cell>
        </row>
        <row r="87">
          <cell r="B87">
            <v>9007046</v>
          </cell>
          <cell r="C87" t="str">
            <v>Bangi</v>
          </cell>
          <cell r="D87" t="str">
            <v>PV 230,221,364,414</v>
          </cell>
          <cell r="E87" t="str">
            <v>Leasehold</v>
          </cell>
          <cell r="F87">
            <v>35430</v>
          </cell>
          <cell r="G87" t="str">
            <v>Lot7,Jln P/9B, Bangi Ind Estate.</v>
          </cell>
          <cell r="H87">
            <v>973000</v>
          </cell>
          <cell r="J87">
            <v>973000</v>
          </cell>
          <cell r="K87">
            <v>-247304.16666666666</v>
          </cell>
          <cell r="L87">
            <v>-12162.5</v>
          </cell>
          <cell r="M87">
            <v>-4054.17</v>
          </cell>
          <cell r="N87">
            <v>-259466.66666666666</v>
          </cell>
          <cell r="O87">
            <v>713533.33333333337</v>
          </cell>
          <cell r="P87">
            <v>0.05</v>
          </cell>
          <cell r="V87">
            <v>0</v>
          </cell>
        </row>
        <row r="88">
          <cell r="B88">
            <v>9007130</v>
          </cell>
          <cell r="D88" t="str">
            <v>PV 472</v>
          </cell>
          <cell r="F88">
            <v>35430</v>
          </cell>
          <cell r="G88" t="str">
            <v>Proton Wira Sedan 1.5GL (WFE 7694)-Mr Goh Say Lai.</v>
          </cell>
          <cell r="H88">
            <v>50414.34</v>
          </cell>
          <cell r="J88">
            <v>50414.34</v>
          </cell>
          <cell r="K88">
            <v>-50413.341</v>
          </cell>
          <cell r="N88">
            <v>-50413.341</v>
          </cell>
          <cell r="O88">
            <v>0.99899999999615829</v>
          </cell>
          <cell r="P88">
            <v>0.2</v>
          </cell>
          <cell r="V88">
            <v>50414.34</v>
          </cell>
        </row>
        <row r="89">
          <cell r="B89">
            <v>9007154</v>
          </cell>
          <cell r="C89" t="str">
            <v>Seremban</v>
          </cell>
          <cell r="D89" t="str">
            <v>PV 471</v>
          </cell>
          <cell r="F89">
            <v>35430</v>
          </cell>
          <cell r="G89" t="str">
            <v>1 set 150-200A TNB in coming supply-Seremben baling</v>
          </cell>
          <cell r="H89">
            <v>25000</v>
          </cell>
          <cell r="J89">
            <v>25000</v>
          </cell>
          <cell r="K89">
            <v>-9531.25</v>
          </cell>
          <cell r="L89">
            <v>-468.75</v>
          </cell>
          <cell r="M89">
            <v>-156.25</v>
          </cell>
          <cell r="N89">
            <v>-10000</v>
          </cell>
          <cell r="O89">
            <v>15000</v>
          </cell>
          <cell r="P89">
            <v>7.4999999999999997E-2</v>
          </cell>
          <cell r="V89">
            <v>0</v>
          </cell>
        </row>
        <row r="90">
          <cell r="B90">
            <v>9007000</v>
          </cell>
          <cell r="C90" t="str">
            <v>Sg Buloh</v>
          </cell>
          <cell r="D90" t="str">
            <v>PV 516</v>
          </cell>
          <cell r="E90" t="str">
            <v>Freehold</v>
          </cell>
          <cell r="F90">
            <v>35461</v>
          </cell>
          <cell r="G90" t="str">
            <v>Professional Fees for S &amp; P Agreement - Sg Buloh</v>
          </cell>
          <cell r="H90">
            <v>15115</v>
          </cell>
          <cell r="J90">
            <v>15115</v>
          </cell>
          <cell r="K90">
            <v>0</v>
          </cell>
          <cell r="L90">
            <v>0</v>
          </cell>
          <cell r="M90">
            <v>0</v>
          </cell>
          <cell r="N90">
            <v>0</v>
          </cell>
          <cell r="O90">
            <v>15115</v>
          </cell>
          <cell r="P90">
            <v>0</v>
          </cell>
          <cell r="V90">
            <v>0</v>
          </cell>
        </row>
        <row r="91">
          <cell r="B91">
            <v>9007046</v>
          </cell>
          <cell r="C91" t="str">
            <v>Sg Buloh</v>
          </cell>
          <cell r="D91" t="str">
            <v>PV 510</v>
          </cell>
          <cell r="E91" t="str">
            <v>Freehold</v>
          </cell>
          <cell r="F91">
            <v>35461</v>
          </cell>
          <cell r="G91" t="str">
            <v>Office renovation.</v>
          </cell>
          <cell r="H91">
            <v>10000.5</v>
          </cell>
          <cell r="J91">
            <v>10000.5</v>
          </cell>
          <cell r="K91">
            <v>-2500.13</v>
          </cell>
          <cell r="L91">
            <v>-125.01</v>
          </cell>
          <cell r="M91">
            <v>-41.67</v>
          </cell>
          <cell r="N91">
            <v>-2625.1400000000003</v>
          </cell>
          <cell r="O91">
            <v>7375.36</v>
          </cell>
          <cell r="P91">
            <v>0.05</v>
          </cell>
          <cell r="V91">
            <v>0</v>
          </cell>
        </row>
        <row r="92">
          <cell r="B92">
            <v>9007104</v>
          </cell>
          <cell r="C92" t="str">
            <v>Bangi</v>
          </cell>
          <cell r="D92" t="str">
            <v>PV404,545</v>
          </cell>
          <cell r="F92">
            <v>35461</v>
          </cell>
          <cell r="G92" t="str">
            <v>* 1 unit 40ton-40ft (pit type) weighbridge for Bangi baling centre.</v>
          </cell>
          <cell r="H92">
            <v>46500</v>
          </cell>
          <cell r="J92">
            <v>46500</v>
          </cell>
          <cell r="K92">
            <v>-46499</v>
          </cell>
          <cell r="N92">
            <v>-46499</v>
          </cell>
          <cell r="O92">
            <v>1</v>
          </cell>
          <cell r="P92">
            <v>0.2</v>
          </cell>
          <cell r="V92">
            <v>46500</v>
          </cell>
        </row>
        <row r="93">
          <cell r="B93">
            <v>9007110</v>
          </cell>
          <cell r="D93" t="str">
            <v>PV 515</v>
          </cell>
          <cell r="F93">
            <v>35461</v>
          </cell>
          <cell r="G93" t="str">
            <v>Folding trolleys complete with rollers &amp; detachable bags.</v>
          </cell>
          <cell r="H93">
            <v>34800</v>
          </cell>
          <cell r="J93">
            <v>34800</v>
          </cell>
          <cell r="K93">
            <v>-34799</v>
          </cell>
          <cell r="N93">
            <v>-34799</v>
          </cell>
          <cell r="O93">
            <v>1</v>
          </cell>
          <cell r="P93">
            <v>0.2</v>
          </cell>
          <cell r="V93">
            <v>34800</v>
          </cell>
        </row>
        <row r="94">
          <cell r="B94">
            <v>9007110</v>
          </cell>
          <cell r="C94" t="str">
            <v>Foo Sun,N.Sembilan</v>
          </cell>
          <cell r="D94" t="str">
            <v>PV 523</v>
          </cell>
          <cell r="F94">
            <v>35461</v>
          </cell>
          <cell r="G94" t="str">
            <v>1unit Baler machine c/w conveyor &amp; accessories -Foo Sun -N.Sembilan</v>
          </cell>
          <cell r="H94">
            <v>35500</v>
          </cell>
          <cell r="J94">
            <v>35500</v>
          </cell>
          <cell r="K94">
            <v>-35499</v>
          </cell>
          <cell r="N94">
            <v>-35499</v>
          </cell>
          <cell r="O94">
            <v>1</v>
          </cell>
          <cell r="P94">
            <v>0.2</v>
          </cell>
          <cell r="V94">
            <v>35500</v>
          </cell>
        </row>
        <row r="95">
          <cell r="B95">
            <v>9007160</v>
          </cell>
          <cell r="C95" t="str">
            <v>Sg Buloh</v>
          </cell>
          <cell r="D95" t="str">
            <v>PV 509</v>
          </cell>
          <cell r="F95">
            <v>35461</v>
          </cell>
          <cell r="G95" t="str">
            <v>Purchase of office furniture &amp; fitting.</v>
          </cell>
          <cell r="H95">
            <v>3090</v>
          </cell>
          <cell r="J95">
            <v>3090</v>
          </cell>
          <cell r="K95">
            <v>-3089</v>
          </cell>
          <cell r="N95">
            <v>-3089</v>
          </cell>
          <cell r="O95">
            <v>1</v>
          </cell>
          <cell r="P95">
            <v>0.2</v>
          </cell>
          <cell r="V95">
            <v>3090</v>
          </cell>
        </row>
        <row r="96">
          <cell r="B96">
            <v>9007160</v>
          </cell>
          <cell r="C96" t="str">
            <v>Sg Buloh</v>
          </cell>
          <cell r="D96" t="str">
            <v>PV 522</v>
          </cell>
          <cell r="F96">
            <v>35461</v>
          </cell>
          <cell r="G96" t="str">
            <v>Air cooled split unit for Sg Buloh office.</v>
          </cell>
          <cell r="H96">
            <v>5650</v>
          </cell>
          <cell r="J96">
            <v>5650</v>
          </cell>
          <cell r="K96">
            <v>-5649</v>
          </cell>
          <cell r="N96">
            <v>-5649</v>
          </cell>
          <cell r="O96">
            <v>1</v>
          </cell>
          <cell r="P96">
            <v>0.2</v>
          </cell>
          <cell r="V96">
            <v>5650</v>
          </cell>
        </row>
        <row r="97">
          <cell r="B97">
            <v>9007046</v>
          </cell>
          <cell r="C97" t="str">
            <v>Sg Seluang</v>
          </cell>
          <cell r="D97" t="str">
            <v>GJ 357</v>
          </cell>
          <cell r="E97" t="str">
            <v>Freehold</v>
          </cell>
          <cell r="F97">
            <v>35489</v>
          </cell>
          <cell r="G97" t="str">
            <v>Profeesional Fees-5824 &amp; 5825 Mk Sg Seluang,Kulim,Kedah</v>
          </cell>
          <cell r="H97">
            <v>12500</v>
          </cell>
          <cell r="J97">
            <v>12500</v>
          </cell>
          <cell r="K97">
            <v>-3072.9166666666665</v>
          </cell>
          <cell r="L97">
            <v>-156.25</v>
          </cell>
          <cell r="M97">
            <v>-52.08</v>
          </cell>
          <cell r="N97">
            <v>-3229.1666666666665</v>
          </cell>
          <cell r="O97">
            <v>9270.8333333333339</v>
          </cell>
          <cell r="P97">
            <v>0.05</v>
          </cell>
          <cell r="V97">
            <v>0</v>
          </cell>
        </row>
        <row r="98">
          <cell r="B98">
            <v>9007046</v>
          </cell>
          <cell r="C98" t="str">
            <v>Seremban</v>
          </cell>
          <cell r="D98" t="str">
            <v>GJ 470, 473</v>
          </cell>
          <cell r="E98" t="str">
            <v>Leasehold</v>
          </cell>
          <cell r="F98">
            <v>35489</v>
          </cell>
          <cell r="G98" t="str">
            <v>Professional fees - Seremben Baling Centre. (PV 482)</v>
          </cell>
          <cell r="H98">
            <v>15120</v>
          </cell>
          <cell r="J98">
            <v>15120</v>
          </cell>
          <cell r="K98">
            <v>-3717</v>
          </cell>
          <cell r="L98">
            <v>-189</v>
          </cell>
          <cell r="M98">
            <v>-63</v>
          </cell>
          <cell r="N98">
            <v>-3906</v>
          </cell>
          <cell r="O98">
            <v>11214</v>
          </cell>
          <cell r="P98">
            <v>0.05</v>
          </cell>
          <cell r="V98">
            <v>0</v>
          </cell>
        </row>
        <row r="99">
          <cell r="B99">
            <v>9007046</v>
          </cell>
          <cell r="C99" t="str">
            <v>Sg Seluang</v>
          </cell>
          <cell r="D99" t="str">
            <v>PV 184,266,35,578</v>
          </cell>
          <cell r="E99" t="str">
            <v>Freehold</v>
          </cell>
          <cell r="F99">
            <v>35489</v>
          </cell>
          <cell r="G99" t="str">
            <v>Lot5824,5825 Mukim Sg Seluang Kulim,Kedah</v>
          </cell>
          <cell r="H99">
            <v>457700</v>
          </cell>
          <cell r="J99">
            <v>457700</v>
          </cell>
          <cell r="K99">
            <v>-112517.91666666663</v>
          </cell>
          <cell r="L99">
            <v>-5721.25</v>
          </cell>
          <cell r="M99">
            <v>-1907.08</v>
          </cell>
          <cell r="N99">
            <v>-118239.16666666663</v>
          </cell>
          <cell r="O99">
            <v>339460.83333333337</v>
          </cell>
          <cell r="P99">
            <v>0.05</v>
          </cell>
          <cell r="V99">
            <v>0</v>
          </cell>
        </row>
        <row r="100">
          <cell r="B100">
            <v>9007046</v>
          </cell>
          <cell r="C100" t="str">
            <v>Seremban</v>
          </cell>
          <cell r="D100" t="str">
            <v>PV 185,209,280,578</v>
          </cell>
          <cell r="E100" t="str">
            <v>Leasehold</v>
          </cell>
          <cell r="F100">
            <v>35489</v>
          </cell>
          <cell r="G100" t="str">
            <v>Seremban Baling Centre.</v>
          </cell>
          <cell r="H100">
            <v>469700</v>
          </cell>
          <cell r="J100">
            <v>469700</v>
          </cell>
          <cell r="K100">
            <v>-115467.91666666663</v>
          </cell>
          <cell r="L100">
            <v>-5871.25</v>
          </cell>
          <cell r="M100">
            <v>-1957.08</v>
          </cell>
          <cell r="N100">
            <v>-121339.16666666663</v>
          </cell>
          <cell r="O100">
            <v>348360.83333333337</v>
          </cell>
          <cell r="P100">
            <v>0.05</v>
          </cell>
          <cell r="V100">
            <v>0</v>
          </cell>
        </row>
        <row r="101">
          <cell r="B101">
            <v>9007046</v>
          </cell>
          <cell r="C101" t="str">
            <v>Bangi</v>
          </cell>
          <cell r="D101" t="str">
            <v>PV 562</v>
          </cell>
          <cell r="E101" t="str">
            <v>Leasehold</v>
          </cell>
          <cell r="F101">
            <v>35489</v>
          </cell>
          <cell r="G101" t="str">
            <v>Construction of office at Bangi office.</v>
          </cell>
          <cell r="H101">
            <v>8777</v>
          </cell>
          <cell r="J101">
            <v>8777</v>
          </cell>
          <cell r="K101">
            <v>-2157.6791666666672</v>
          </cell>
          <cell r="L101">
            <v>-109.71</v>
          </cell>
          <cell r="M101">
            <v>-36.57</v>
          </cell>
          <cell r="N101">
            <v>-2267.3891666666673</v>
          </cell>
          <cell r="O101">
            <v>6509.6108333333323</v>
          </cell>
          <cell r="P101">
            <v>0.05</v>
          </cell>
          <cell r="V101">
            <v>0</v>
          </cell>
        </row>
        <row r="102">
          <cell r="B102">
            <v>9007104</v>
          </cell>
          <cell r="C102" t="str">
            <v>Bangi</v>
          </cell>
          <cell r="D102" t="str">
            <v>PV 562</v>
          </cell>
          <cell r="F102">
            <v>35489</v>
          </cell>
          <cell r="G102" t="str">
            <v>Construction of weighbridge &amp; conveyor at Bangi office.</v>
          </cell>
          <cell r="H102">
            <v>32231</v>
          </cell>
          <cell r="J102">
            <v>32231</v>
          </cell>
          <cell r="K102">
            <v>-31693.816666666669</v>
          </cell>
          <cell r="L102">
            <v>-536.17999999999995</v>
          </cell>
          <cell r="N102">
            <v>-32229.99666666667</v>
          </cell>
          <cell r="O102">
            <v>1.0033333333303744</v>
          </cell>
          <cell r="P102">
            <v>0.2</v>
          </cell>
          <cell r="V102">
            <v>32231</v>
          </cell>
        </row>
        <row r="103">
          <cell r="B103">
            <v>9007110</v>
          </cell>
          <cell r="D103" t="str">
            <v>GJ 527</v>
          </cell>
          <cell r="F103">
            <v>35489</v>
          </cell>
          <cell r="G103" t="str">
            <v>1unit used BOA Baler press c/w fully auto wire tier &amp; conveyor.</v>
          </cell>
          <cell r="H103">
            <v>59611.199999999997</v>
          </cell>
          <cell r="J103">
            <v>59611.199999999997</v>
          </cell>
          <cell r="K103">
            <v>-58617.68</v>
          </cell>
          <cell r="L103">
            <v>-992.52</v>
          </cell>
          <cell r="N103">
            <v>-59610.2</v>
          </cell>
          <cell r="O103">
            <v>1</v>
          </cell>
          <cell r="P103">
            <v>0.2</v>
          </cell>
          <cell r="V103">
            <v>59611.199999999997</v>
          </cell>
        </row>
        <row r="104">
          <cell r="B104">
            <v>9007160</v>
          </cell>
          <cell r="C104" t="str">
            <v>Bangi</v>
          </cell>
          <cell r="D104" t="str">
            <v>PV 565</v>
          </cell>
          <cell r="F104">
            <v>35489</v>
          </cell>
          <cell r="G104" t="str">
            <v>Air coller split unit at Bangi factory.</v>
          </cell>
          <cell r="H104">
            <v>5500</v>
          </cell>
          <cell r="J104">
            <v>5500</v>
          </cell>
          <cell r="K104">
            <v>-5408.3333333333339</v>
          </cell>
          <cell r="L104">
            <v>-90.67</v>
          </cell>
          <cell r="N104">
            <v>-5499.003333333334</v>
          </cell>
          <cell r="O104">
            <v>0.99666666666598758</v>
          </cell>
          <cell r="P104">
            <v>0.2</v>
          </cell>
          <cell r="V104">
            <v>5500</v>
          </cell>
        </row>
        <row r="105">
          <cell r="B105">
            <v>9007110</v>
          </cell>
          <cell r="C105" t="str">
            <v>Bangi</v>
          </cell>
          <cell r="D105" t="str">
            <v>GJ 644</v>
          </cell>
          <cell r="F105">
            <v>35520</v>
          </cell>
          <cell r="G105" t="str">
            <v>F0001 1unit Baler Machine- Bangi.GJ259 &amp; 584.</v>
          </cell>
          <cell r="H105">
            <v>473365.55</v>
          </cell>
          <cell r="J105">
            <v>473365.55</v>
          </cell>
          <cell r="K105">
            <v>-457586.6983333333</v>
          </cell>
          <cell r="L105">
            <v>-15777.85</v>
          </cell>
          <cell r="N105">
            <v>-473364.54833333328</v>
          </cell>
          <cell r="O105">
            <v>1.001666666707024</v>
          </cell>
          <cell r="P105">
            <v>0.2</v>
          </cell>
          <cell r="V105">
            <v>473365.55</v>
          </cell>
        </row>
        <row r="106">
          <cell r="B106">
            <v>9007140</v>
          </cell>
          <cell r="D106" t="str">
            <v>PV 615</v>
          </cell>
          <cell r="F106">
            <v>35520</v>
          </cell>
          <cell r="G106" t="str">
            <v>1 unit reconditioned Canon Photocopying Machine.</v>
          </cell>
          <cell r="H106">
            <v>2900</v>
          </cell>
          <cell r="J106">
            <v>2900</v>
          </cell>
          <cell r="K106">
            <v>-2803.333333333333</v>
          </cell>
          <cell r="L106">
            <v>-95.67</v>
          </cell>
          <cell r="N106">
            <v>-2899.0033333333331</v>
          </cell>
          <cell r="O106">
            <v>0.99666666666689707</v>
          </cell>
          <cell r="P106">
            <v>0.2</v>
          </cell>
          <cell r="V106">
            <v>2900</v>
          </cell>
        </row>
        <row r="107">
          <cell r="B107">
            <v>9007160</v>
          </cell>
          <cell r="D107" t="str">
            <v>PV 589</v>
          </cell>
          <cell r="F107">
            <v>35520</v>
          </cell>
          <cell r="G107" t="str">
            <v>Standard table, Mobile pedestol &amp; office chair.</v>
          </cell>
          <cell r="H107">
            <v>598.35</v>
          </cell>
          <cell r="J107">
            <v>598.35</v>
          </cell>
          <cell r="K107">
            <v>-578.40499999999997</v>
          </cell>
          <cell r="L107">
            <v>-18.95</v>
          </cell>
          <cell r="N107">
            <v>-597.35500000000002</v>
          </cell>
          <cell r="O107">
            <v>0.99500000000000455</v>
          </cell>
          <cell r="P107">
            <v>0.2</v>
          </cell>
          <cell r="V107">
            <v>598.35</v>
          </cell>
        </row>
        <row r="108">
          <cell r="B108">
            <v>9007046</v>
          </cell>
          <cell r="C108" t="str">
            <v>PJ</v>
          </cell>
          <cell r="D108" t="str">
            <v>PV 631,632</v>
          </cell>
          <cell r="E108" t="str">
            <v>Leasehold</v>
          </cell>
          <cell r="F108">
            <v>35550</v>
          </cell>
          <cell r="G108" t="str">
            <v>1st &amp;2nd claim -Construction &amp; Completion PJ.</v>
          </cell>
          <cell r="H108">
            <v>105704.14</v>
          </cell>
          <cell r="J108">
            <v>105704.14</v>
          </cell>
          <cell r="K108">
            <v>-25104.736249999998</v>
          </cell>
          <cell r="L108">
            <v>-1321.3</v>
          </cell>
          <cell r="M108">
            <v>-440.43</v>
          </cell>
          <cell r="N108">
            <v>-26426.036249999997</v>
          </cell>
          <cell r="O108">
            <v>79278.103750000009</v>
          </cell>
          <cell r="P108">
            <v>0.05</v>
          </cell>
          <cell r="V108">
            <v>0</v>
          </cell>
        </row>
        <row r="109">
          <cell r="B109">
            <v>9007046</v>
          </cell>
          <cell r="C109" t="str">
            <v>Sg Buloh</v>
          </cell>
          <cell r="D109" t="str">
            <v>PV 656</v>
          </cell>
          <cell r="E109" t="str">
            <v>Freehold</v>
          </cell>
          <cell r="F109">
            <v>35550</v>
          </cell>
          <cell r="G109" t="str">
            <v>Piping work done to Sg Buloh Baling Centre.</v>
          </cell>
          <cell r="H109">
            <v>1500</v>
          </cell>
          <cell r="J109">
            <v>1500</v>
          </cell>
          <cell r="K109">
            <v>-356.25</v>
          </cell>
          <cell r="L109">
            <v>-18.75</v>
          </cell>
          <cell r="M109">
            <v>-6.25</v>
          </cell>
          <cell r="N109">
            <v>-375</v>
          </cell>
          <cell r="O109">
            <v>1125</v>
          </cell>
          <cell r="P109">
            <v>0.05</v>
          </cell>
          <cell r="V109">
            <v>0</v>
          </cell>
        </row>
        <row r="110">
          <cell r="B110">
            <v>9007130</v>
          </cell>
          <cell r="D110" t="str">
            <v>PV 643</v>
          </cell>
          <cell r="F110">
            <v>35550</v>
          </cell>
          <cell r="G110" t="str">
            <v>1 unit Delta Daihatsu lorry (WFN3077).</v>
          </cell>
          <cell r="H110">
            <v>71083.77</v>
          </cell>
          <cell r="J110">
            <v>71083.77</v>
          </cell>
          <cell r="K110">
            <v>-67529.577500000014</v>
          </cell>
          <cell r="L110">
            <v>-3553.19</v>
          </cell>
          <cell r="M110">
            <v>-1184.73</v>
          </cell>
          <cell r="N110">
            <v>-71082.767500000016</v>
          </cell>
          <cell r="O110">
            <v>1.0024999999877764</v>
          </cell>
          <cell r="P110">
            <v>0.2</v>
          </cell>
          <cell r="V110">
            <v>0</v>
          </cell>
        </row>
        <row r="111">
          <cell r="B111">
            <v>9007154</v>
          </cell>
          <cell r="C111" t="str">
            <v>Bangi</v>
          </cell>
          <cell r="D111" t="str">
            <v>PV 642</v>
          </cell>
          <cell r="F111">
            <v>35550</v>
          </cell>
          <cell r="G111" t="str">
            <v>1 unit Auto Baler model CH12T at Bangi Baling Centre.</v>
          </cell>
          <cell r="H111">
            <v>3400</v>
          </cell>
          <cell r="J111">
            <v>3400</v>
          </cell>
          <cell r="K111">
            <v>-1211.25</v>
          </cell>
          <cell r="L111">
            <v>-63.75</v>
          </cell>
          <cell r="M111">
            <v>-21.25</v>
          </cell>
          <cell r="N111">
            <v>-1275</v>
          </cell>
          <cell r="O111">
            <v>2125</v>
          </cell>
          <cell r="P111">
            <v>7.4999999999999997E-2</v>
          </cell>
          <cell r="V111">
            <v>0</v>
          </cell>
        </row>
        <row r="112">
          <cell r="B112">
            <v>9007110</v>
          </cell>
          <cell r="C112" t="str">
            <v>Bangi</v>
          </cell>
          <cell r="D112" t="str">
            <v>PV 670</v>
          </cell>
          <cell r="F112">
            <v>35580</v>
          </cell>
          <cell r="G112" t="str">
            <v>Lorries &amp; Crane hire &amp; shifting charges for 1 unit new auto Baler for Bangi baling centre.</v>
          </cell>
          <cell r="H112">
            <v>16150</v>
          </cell>
          <cell r="J112">
            <v>16150</v>
          </cell>
          <cell r="K112">
            <v>-15073.333333333334</v>
          </cell>
          <cell r="L112">
            <v>-807.5</v>
          </cell>
          <cell r="M112">
            <v>-269.17</v>
          </cell>
          <cell r="N112">
            <v>-15880.833333333334</v>
          </cell>
          <cell r="O112">
            <v>269.16666666666606</v>
          </cell>
          <cell r="P112">
            <v>0.2</v>
          </cell>
          <cell r="V112">
            <v>0</v>
          </cell>
        </row>
        <row r="113">
          <cell r="B113">
            <v>9007130</v>
          </cell>
          <cell r="D113" t="str">
            <v>PV 676</v>
          </cell>
          <cell r="F113">
            <v>35580</v>
          </cell>
          <cell r="G113" t="str">
            <v>1 unit canves for new Daihatsu lorry (WFN 3077).</v>
          </cell>
          <cell r="H113">
            <v>750</v>
          </cell>
          <cell r="J113">
            <v>750</v>
          </cell>
          <cell r="K113">
            <v>-700</v>
          </cell>
          <cell r="L113">
            <v>-37.5</v>
          </cell>
          <cell r="M113">
            <v>-12.5</v>
          </cell>
          <cell r="N113">
            <v>-737.5</v>
          </cell>
          <cell r="O113">
            <v>12.5</v>
          </cell>
          <cell r="P113">
            <v>0.2</v>
          </cell>
          <cell r="V113">
            <v>0</v>
          </cell>
        </row>
        <row r="114">
          <cell r="B114">
            <v>9007001</v>
          </cell>
          <cell r="C114" t="str">
            <v>PJLot3</v>
          </cell>
          <cell r="D114" t="str">
            <v>GJ 386,PV 294,305,306,176,197,516(Aug-96)</v>
          </cell>
          <cell r="E114" t="str">
            <v>Leasehold</v>
          </cell>
          <cell r="F114">
            <v>35581</v>
          </cell>
          <cell r="G114" t="str">
            <v>P.J.Lot 3 Factory Premises-Expiry 6 July 2057.</v>
          </cell>
          <cell r="H114">
            <v>1424924</v>
          </cell>
          <cell r="J114">
            <v>1424924</v>
          </cell>
          <cell r="K114">
            <v>-95908.347692307696</v>
          </cell>
          <cell r="L114">
            <v>-5137.95</v>
          </cell>
          <cell r="M114">
            <v>-1712.65</v>
          </cell>
          <cell r="N114">
            <v>-101046.29769230769</v>
          </cell>
          <cell r="O114">
            <v>1323877.7023076923</v>
          </cell>
          <cell r="P114">
            <v>1.4423076923076924E-2</v>
          </cell>
          <cell r="V114">
            <v>0</v>
          </cell>
        </row>
        <row r="115">
          <cell r="B115">
            <v>9007001</v>
          </cell>
          <cell r="C115" t="str">
            <v>PJLot4</v>
          </cell>
          <cell r="D115" t="str">
            <v>GJ 386,PV 294,305,306,176,197,516(Aug-96)</v>
          </cell>
          <cell r="E115" t="str">
            <v>Leasehold</v>
          </cell>
          <cell r="F115">
            <v>35581</v>
          </cell>
          <cell r="G115" t="str">
            <v>P.J. Lot 4 Factory Premises-Expiry 20 Aug 2066.</v>
          </cell>
          <cell r="H115">
            <v>3384390</v>
          </cell>
          <cell r="J115">
            <v>3384390</v>
          </cell>
          <cell r="K115">
            <v>-262501.16412742378</v>
          </cell>
          <cell r="L115">
            <v>-14062.56</v>
          </cell>
          <cell r="M115">
            <v>-4687.5200000000004</v>
          </cell>
          <cell r="N115">
            <v>-276563.72412742377</v>
          </cell>
          <cell r="O115">
            <v>3107826.2758725761</v>
          </cell>
          <cell r="P115">
            <v>1.662049861495845E-2</v>
          </cell>
          <cell r="V115">
            <v>0</v>
          </cell>
        </row>
        <row r="116">
          <cell r="B116">
            <v>9007001</v>
          </cell>
          <cell r="C116" t="str">
            <v>Bangi</v>
          </cell>
          <cell r="D116" t="str">
            <v>PV 230,221,364,414(Oct-96)</v>
          </cell>
          <cell r="E116" t="str">
            <v>Leasehold</v>
          </cell>
          <cell r="F116">
            <v>35581</v>
          </cell>
          <cell r="G116" t="str">
            <v>Land - Lot 7,Jln P/9B,Bandar Baru Bangi,Expiry 29 Sept 2086.</v>
          </cell>
          <cell r="H116">
            <v>2178000</v>
          </cell>
          <cell r="J116">
            <v>2178000</v>
          </cell>
          <cell r="K116">
            <v>-113670.08876048464</v>
          </cell>
          <cell r="L116">
            <v>-6089.47</v>
          </cell>
          <cell r="M116">
            <v>-2029.82</v>
          </cell>
          <cell r="N116">
            <v>-119759.55876048464</v>
          </cell>
          <cell r="O116">
            <v>2058240.4412395153</v>
          </cell>
          <cell r="P116">
            <v>1.1183597390493943E-2</v>
          </cell>
          <cell r="V116">
            <v>0</v>
          </cell>
        </row>
        <row r="117">
          <cell r="B117">
            <v>9007001</v>
          </cell>
          <cell r="C117" t="str">
            <v>PJLot4</v>
          </cell>
          <cell r="D117" t="str">
            <v>PV516   (Jan-97)</v>
          </cell>
          <cell r="E117" t="str">
            <v>Leasehold</v>
          </cell>
          <cell r="F117">
            <v>35581</v>
          </cell>
          <cell r="G117" t="str">
            <v>Professional Fees for S &amp; P Agreement</v>
          </cell>
          <cell r="H117">
            <v>12500.25</v>
          </cell>
          <cell r="J117">
            <v>12500.25</v>
          </cell>
          <cell r="K117">
            <v>-969.54808864265931</v>
          </cell>
          <cell r="L117">
            <v>-51.94</v>
          </cell>
          <cell r="M117">
            <v>-17.309999999999999</v>
          </cell>
          <cell r="N117">
            <v>-1021.4880886426592</v>
          </cell>
          <cell r="O117">
            <v>11478.76191135734</v>
          </cell>
          <cell r="P117">
            <v>1.662049861495845E-2</v>
          </cell>
          <cell r="V117">
            <v>0</v>
          </cell>
        </row>
        <row r="118">
          <cell r="B118">
            <v>9007001</v>
          </cell>
          <cell r="C118" t="str">
            <v>Bangi</v>
          </cell>
          <cell r="D118" t="str">
            <v>PV516   (Jan-97)</v>
          </cell>
          <cell r="E118" t="str">
            <v>Leasehold</v>
          </cell>
          <cell r="F118">
            <v>35581</v>
          </cell>
          <cell r="G118" t="str">
            <v>Professional Fees for S &amp; P Agreement</v>
          </cell>
          <cell r="H118">
            <v>17955</v>
          </cell>
          <cell r="J118">
            <v>17955</v>
          </cell>
          <cell r="K118">
            <v>-937.07213420316884</v>
          </cell>
          <cell r="L118">
            <v>-50.2</v>
          </cell>
          <cell r="M118">
            <v>-16.73</v>
          </cell>
          <cell r="N118">
            <v>-987.27213420316889</v>
          </cell>
          <cell r="O118">
            <v>16967.727865796831</v>
          </cell>
          <cell r="P118">
            <v>1.1183597390493943E-2</v>
          </cell>
          <cell r="V118">
            <v>0</v>
          </cell>
        </row>
        <row r="119">
          <cell r="B119">
            <v>9007001</v>
          </cell>
          <cell r="C119" t="str">
            <v>PJLot3</v>
          </cell>
          <cell r="D119" t="str">
            <v>PV516  (Jan-97)</v>
          </cell>
          <cell r="E119" t="str">
            <v>Leasehold</v>
          </cell>
          <cell r="F119">
            <v>35581</v>
          </cell>
          <cell r="G119" t="str">
            <v>Professional Fees for S &amp; P Agreement</v>
          </cell>
          <cell r="H119">
            <v>12500.25</v>
          </cell>
          <cell r="J119">
            <v>12500.25</v>
          </cell>
          <cell r="K119">
            <v>-841.3609134615383</v>
          </cell>
          <cell r="L119">
            <v>-45.07</v>
          </cell>
          <cell r="M119">
            <v>-15.02</v>
          </cell>
          <cell r="N119">
            <v>-886.43091346153835</v>
          </cell>
          <cell r="O119">
            <v>11613.819086538462</v>
          </cell>
          <cell r="P119">
            <v>1.4423076923076924E-2</v>
          </cell>
          <cell r="V119">
            <v>0</v>
          </cell>
        </row>
        <row r="120">
          <cell r="B120">
            <v>9007110</v>
          </cell>
          <cell r="C120" t="str">
            <v>PJ</v>
          </cell>
          <cell r="D120" t="str">
            <v>GJ 629</v>
          </cell>
          <cell r="F120">
            <v>35611</v>
          </cell>
          <cell r="G120" t="str">
            <v>1set Used auto Baling Machine C/W Fluffer &amp; Accessories.</v>
          </cell>
          <cell r="H120">
            <v>239080.68</v>
          </cell>
          <cell r="J120">
            <v>239080.68</v>
          </cell>
          <cell r="K120">
            <v>-219157.29399999999</v>
          </cell>
          <cell r="L120">
            <v>-11954.03</v>
          </cell>
          <cell r="M120">
            <v>-3984.68</v>
          </cell>
          <cell r="N120">
            <v>-231111.32399999999</v>
          </cell>
          <cell r="O120">
            <v>7969.3559999999998</v>
          </cell>
          <cell r="P120">
            <v>0.2</v>
          </cell>
          <cell r="V120">
            <v>0</v>
          </cell>
        </row>
        <row r="121">
          <cell r="B121">
            <v>9007110</v>
          </cell>
          <cell r="C121" t="str">
            <v>Pandamaran</v>
          </cell>
          <cell r="D121" t="str">
            <v>PV 712, 1214</v>
          </cell>
          <cell r="F121">
            <v>35611</v>
          </cell>
          <cell r="G121" t="str">
            <v>1unit CH6T horizontal baler with 60KP motor for Pandamaran baling center.</v>
          </cell>
          <cell r="H121">
            <v>225000</v>
          </cell>
          <cell r="J121">
            <v>225000</v>
          </cell>
          <cell r="K121">
            <v>-206250</v>
          </cell>
          <cell r="L121">
            <v>-11250</v>
          </cell>
          <cell r="M121">
            <v>-3750</v>
          </cell>
          <cell r="N121">
            <v>-217500</v>
          </cell>
          <cell r="O121">
            <v>7500</v>
          </cell>
          <cell r="P121">
            <v>0.2</v>
          </cell>
          <cell r="V121">
            <v>0</v>
          </cell>
        </row>
        <row r="122">
          <cell r="B122">
            <v>9007046</v>
          </cell>
          <cell r="C122" t="str">
            <v>PJ</v>
          </cell>
          <cell r="D122" t="str">
            <v>PV 768, 769</v>
          </cell>
          <cell r="E122" t="str">
            <v>Leasehold</v>
          </cell>
          <cell r="F122">
            <v>35642</v>
          </cell>
          <cell r="G122" t="str">
            <v>6th claim -Construction &amp; Completion PJ.</v>
          </cell>
          <cell r="H122">
            <v>293281.06</v>
          </cell>
          <cell r="J122">
            <v>293281.06</v>
          </cell>
          <cell r="K122">
            <v>-65988.235499999995</v>
          </cell>
          <cell r="L122">
            <v>-3666.01</v>
          </cell>
          <cell r="M122">
            <v>-1222</v>
          </cell>
          <cell r="N122">
            <v>-69654.24549999999</v>
          </cell>
          <cell r="O122">
            <v>223626.81450000001</v>
          </cell>
          <cell r="P122">
            <v>0.05</v>
          </cell>
          <cell r="V122">
            <v>0</v>
          </cell>
        </row>
        <row r="123">
          <cell r="B123">
            <v>9007140</v>
          </cell>
          <cell r="C123" t="str">
            <v>Sg Buloh</v>
          </cell>
          <cell r="D123" t="str">
            <v>PV 757</v>
          </cell>
          <cell r="F123">
            <v>35642</v>
          </cell>
          <cell r="G123" t="str">
            <v>1u Cooling Tower fan &amp; 2u w-paper bins for Sg.Buloh</v>
          </cell>
          <cell r="H123">
            <v>2920</v>
          </cell>
          <cell r="J123">
            <v>2920</v>
          </cell>
          <cell r="K123">
            <v>-2628</v>
          </cell>
          <cell r="L123">
            <v>-146</v>
          </cell>
          <cell r="M123">
            <v>-48.67</v>
          </cell>
          <cell r="N123">
            <v>-2774</v>
          </cell>
          <cell r="O123">
            <v>146</v>
          </cell>
          <cell r="P123">
            <v>0.2</v>
          </cell>
          <cell r="V123">
            <v>0</v>
          </cell>
        </row>
        <row r="124">
          <cell r="B124">
            <v>9007104</v>
          </cell>
          <cell r="C124" t="str">
            <v>JB</v>
          </cell>
          <cell r="D124" t="str">
            <v>PV 774, 680</v>
          </cell>
          <cell r="F124">
            <v>35673</v>
          </cell>
          <cell r="G124" t="str">
            <v>1unit 20ton x 25ft (pitless type) computerised weighbrige for JB baling centre.</v>
          </cell>
          <cell r="H124">
            <v>32000</v>
          </cell>
          <cell r="J124">
            <v>32000</v>
          </cell>
          <cell r="K124">
            <v>-28266.666666666664</v>
          </cell>
          <cell r="L124">
            <v>-1600</v>
          </cell>
          <cell r="M124">
            <v>-533.33000000000004</v>
          </cell>
          <cell r="N124">
            <v>-29866.666666666664</v>
          </cell>
          <cell r="O124">
            <v>2133.3333333333358</v>
          </cell>
          <cell r="P124">
            <v>0.2</v>
          </cell>
          <cell r="V124">
            <v>0</v>
          </cell>
        </row>
        <row r="125">
          <cell r="B125">
            <v>9007046</v>
          </cell>
          <cell r="C125" t="str">
            <v>PJ</v>
          </cell>
          <cell r="D125" t="str">
            <v>GJ 726</v>
          </cell>
          <cell r="E125" t="str">
            <v>Leasehold</v>
          </cell>
          <cell r="F125">
            <v>35734</v>
          </cell>
          <cell r="G125" t="str">
            <v>Laying of cable at PJ baling centre.</v>
          </cell>
          <cell r="H125">
            <v>5400</v>
          </cell>
          <cell r="J125">
            <v>5400</v>
          </cell>
          <cell r="K125">
            <v>-1147.5</v>
          </cell>
          <cell r="L125">
            <v>-67.5</v>
          </cell>
          <cell r="M125">
            <v>-22.5</v>
          </cell>
          <cell r="N125">
            <v>-1215</v>
          </cell>
          <cell r="O125">
            <v>4185</v>
          </cell>
          <cell r="P125">
            <v>0.05</v>
          </cell>
          <cell r="V125">
            <v>0</v>
          </cell>
        </row>
        <row r="126">
          <cell r="B126">
            <v>9007104</v>
          </cell>
          <cell r="C126" t="str">
            <v>JB</v>
          </cell>
          <cell r="D126" t="str">
            <v>PV 376</v>
          </cell>
          <cell r="F126">
            <v>35734</v>
          </cell>
          <cell r="G126" t="str">
            <v>Constrution of weihgbridge foundation at Plentong baling centre.</v>
          </cell>
          <cell r="H126">
            <v>8000</v>
          </cell>
          <cell r="J126">
            <v>8000</v>
          </cell>
          <cell r="K126">
            <v>-6800</v>
          </cell>
          <cell r="L126">
            <v>-400</v>
          </cell>
          <cell r="M126">
            <v>-133.33000000000001</v>
          </cell>
          <cell r="N126">
            <v>-7200</v>
          </cell>
          <cell r="O126">
            <v>800</v>
          </cell>
          <cell r="P126">
            <v>0.2</v>
          </cell>
          <cell r="V126">
            <v>0</v>
          </cell>
        </row>
        <row r="127">
          <cell r="B127">
            <v>9007104</v>
          </cell>
          <cell r="C127" t="str">
            <v>PJ</v>
          </cell>
          <cell r="D127" t="str">
            <v>PV 623,846</v>
          </cell>
          <cell r="F127">
            <v>35734</v>
          </cell>
          <cell r="G127" t="str">
            <v>1 unit 40ton x 40ft (pit type) Computerised weighbridge at PJ.</v>
          </cell>
          <cell r="H127">
            <v>46500</v>
          </cell>
          <cell r="J127">
            <v>46500</v>
          </cell>
          <cell r="K127">
            <v>-40455</v>
          </cell>
          <cell r="L127">
            <v>-2325</v>
          </cell>
          <cell r="M127">
            <v>-775</v>
          </cell>
          <cell r="N127">
            <v>-42780</v>
          </cell>
          <cell r="O127">
            <v>3720</v>
          </cell>
          <cell r="P127">
            <v>0.2</v>
          </cell>
          <cell r="V127">
            <v>0</v>
          </cell>
        </row>
        <row r="128">
          <cell r="B128">
            <v>9007046</v>
          </cell>
          <cell r="C128" t="str">
            <v>PJ</v>
          </cell>
          <cell r="D128" t="str">
            <v>PV 870 , 871</v>
          </cell>
          <cell r="E128" t="str">
            <v>Leasehold</v>
          </cell>
          <cell r="F128">
            <v>35735</v>
          </cell>
          <cell r="G128" t="str">
            <v>7th claim -Construction &amp; Completion PJ.</v>
          </cell>
          <cell r="H128">
            <v>169453.28</v>
          </cell>
          <cell r="J128">
            <v>169453.28</v>
          </cell>
          <cell r="K128">
            <v>-35302.762666666662</v>
          </cell>
          <cell r="L128">
            <v>-2118.17</v>
          </cell>
          <cell r="M128">
            <v>-706.06</v>
          </cell>
          <cell r="N128">
            <v>-37420.93266666666</v>
          </cell>
          <cell r="O128">
            <v>132032.34733333334</v>
          </cell>
          <cell r="P128">
            <v>0.05</v>
          </cell>
          <cell r="V128">
            <v>0</v>
          </cell>
        </row>
        <row r="129">
          <cell r="B129">
            <v>9007110</v>
          </cell>
          <cell r="C129" t="str">
            <v>Kuching from PJ</v>
          </cell>
          <cell r="D129" t="str">
            <v>PV 886</v>
          </cell>
          <cell r="F129">
            <v>35735</v>
          </cell>
          <cell r="G129" t="str">
            <v>1 unit EBA C 5240S document shredder. Kuching</v>
          </cell>
          <cell r="H129">
            <v>22525</v>
          </cell>
          <cell r="J129">
            <v>22525</v>
          </cell>
          <cell r="K129">
            <v>-18770.833333333332</v>
          </cell>
          <cell r="L129">
            <v>-1126.25</v>
          </cell>
          <cell r="M129">
            <v>-375.42</v>
          </cell>
          <cell r="N129">
            <v>-19897.083333333332</v>
          </cell>
          <cell r="O129">
            <v>2627.9166666666679</v>
          </cell>
          <cell r="P129">
            <v>0.2</v>
          </cell>
          <cell r="V129">
            <v>0</v>
          </cell>
        </row>
        <row r="130">
          <cell r="B130">
            <v>9007160</v>
          </cell>
          <cell r="D130" t="str">
            <v>PV 885</v>
          </cell>
          <cell r="F130">
            <v>35735</v>
          </cell>
          <cell r="G130" t="str">
            <v>Supply &amp; install 4 units FUJITSU 1.5hp wall split air conditioners.</v>
          </cell>
          <cell r="H130">
            <v>8928</v>
          </cell>
          <cell r="J130">
            <v>8928</v>
          </cell>
          <cell r="K130">
            <v>-7440</v>
          </cell>
          <cell r="L130">
            <v>-446.4</v>
          </cell>
          <cell r="M130">
            <v>-148.80000000000001</v>
          </cell>
          <cell r="N130">
            <v>-7886.4</v>
          </cell>
          <cell r="O130">
            <v>1041.6000000000004</v>
          </cell>
          <cell r="P130">
            <v>0.2</v>
          </cell>
          <cell r="V130">
            <v>0</v>
          </cell>
        </row>
        <row r="131">
          <cell r="B131">
            <v>9007046</v>
          </cell>
          <cell r="C131" t="str">
            <v>PJ</v>
          </cell>
          <cell r="D131" t="str">
            <v>PV 895,PV 909</v>
          </cell>
          <cell r="E131" t="str">
            <v>Leasehold</v>
          </cell>
          <cell r="F131">
            <v>35795</v>
          </cell>
          <cell r="G131" t="str">
            <v>1unit 20' cabin &amp; 6units ABC type dry powder fire extinguisher.PJ</v>
          </cell>
          <cell r="H131">
            <v>5360</v>
          </cell>
          <cell r="J131">
            <v>5360</v>
          </cell>
          <cell r="K131">
            <v>-1094.3333333333333</v>
          </cell>
          <cell r="L131">
            <v>-67</v>
          </cell>
          <cell r="M131">
            <v>-22.33</v>
          </cell>
          <cell r="N131">
            <v>-1161.3333333333333</v>
          </cell>
          <cell r="O131">
            <v>4198.666666666667</v>
          </cell>
          <cell r="P131">
            <v>0.05</v>
          </cell>
          <cell r="V131">
            <v>0</v>
          </cell>
        </row>
        <row r="132">
          <cell r="B132">
            <v>9007110</v>
          </cell>
          <cell r="C132" t="str">
            <v>PJ</v>
          </cell>
          <cell r="D132" t="str">
            <v>GJ 784</v>
          </cell>
          <cell r="F132">
            <v>35795</v>
          </cell>
          <cell r="G132" t="str">
            <v>1unit auto baler model CH20T,accessories &amp; conveyor .PJ</v>
          </cell>
          <cell r="H132">
            <v>37384.9</v>
          </cell>
          <cell r="J132">
            <v>37384.9</v>
          </cell>
          <cell r="K132">
            <v>-30531.001666666667</v>
          </cell>
          <cell r="L132">
            <v>-1869.25</v>
          </cell>
          <cell r="M132">
            <v>-623.08000000000004</v>
          </cell>
          <cell r="N132">
            <v>-32400.251666666667</v>
          </cell>
          <cell r="O132">
            <v>4984.6483333333344</v>
          </cell>
          <cell r="P132">
            <v>0.2</v>
          </cell>
          <cell r="V132">
            <v>0</v>
          </cell>
        </row>
        <row r="133">
          <cell r="B133">
            <v>9007110</v>
          </cell>
          <cell r="C133" t="str">
            <v>Lean Teik</v>
          </cell>
          <cell r="D133" t="str">
            <v>PV 907</v>
          </cell>
          <cell r="F133">
            <v>35795</v>
          </cell>
          <cell r="G133" t="str">
            <v>1u 60tons hydraulic paper press m/c c/w conveyor SL2286 -Lean Teik paper trading</v>
          </cell>
          <cell r="H133">
            <v>380000</v>
          </cell>
          <cell r="J133">
            <v>380000</v>
          </cell>
          <cell r="K133">
            <v>-310333.33333333331</v>
          </cell>
          <cell r="L133">
            <v>-19000</v>
          </cell>
          <cell r="M133">
            <v>-6333.33</v>
          </cell>
          <cell r="N133">
            <v>-329333.33333333331</v>
          </cell>
          <cell r="O133">
            <v>50666.666666666686</v>
          </cell>
          <cell r="P133">
            <v>0.2</v>
          </cell>
          <cell r="V133">
            <v>0</v>
          </cell>
        </row>
        <row r="134">
          <cell r="B134">
            <v>9007110</v>
          </cell>
          <cell r="C134" t="str">
            <v>PJ</v>
          </cell>
          <cell r="D134" t="str">
            <v>PV 908</v>
          </cell>
          <cell r="F134">
            <v>35795</v>
          </cell>
          <cell r="G134" t="str">
            <v>1unit 3HP415V water pump &amp; 2 motor points for cooling tower &amp; water pump for PJ baling ctr.</v>
          </cell>
          <cell r="H134">
            <v>1800</v>
          </cell>
          <cell r="J134">
            <v>1800</v>
          </cell>
          <cell r="K134">
            <v>-1470</v>
          </cell>
          <cell r="L134">
            <v>-90</v>
          </cell>
          <cell r="M134">
            <v>-30</v>
          </cell>
          <cell r="N134">
            <v>-1560</v>
          </cell>
          <cell r="O134">
            <v>240</v>
          </cell>
          <cell r="P134">
            <v>0.2</v>
          </cell>
          <cell r="V134">
            <v>0</v>
          </cell>
        </row>
        <row r="135">
          <cell r="B135">
            <v>9007110</v>
          </cell>
          <cell r="C135" t="str">
            <v>Alor Star</v>
          </cell>
          <cell r="D135" t="str">
            <v>PV 930</v>
          </cell>
          <cell r="F135">
            <v>35795</v>
          </cell>
          <cell r="G135" t="str">
            <v>Const. Of conveyor pit,hack existing concrete floor &amp; cart away debris Alor Star Baling Ctr.</v>
          </cell>
          <cell r="H135">
            <v>6650</v>
          </cell>
          <cell r="J135">
            <v>6650</v>
          </cell>
          <cell r="K135">
            <v>-5430.833333333333</v>
          </cell>
          <cell r="L135">
            <v>-332.5</v>
          </cell>
          <cell r="M135">
            <v>-110.83</v>
          </cell>
          <cell r="N135">
            <v>-5763.333333333333</v>
          </cell>
          <cell r="O135">
            <v>886.66666666666697</v>
          </cell>
          <cell r="P135">
            <v>0.2</v>
          </cell>
          <cell r="V135">
            <v>0</v>
          </cell>
        </row>
        <row r="136">
          <cell r="B136">
            <v>9007154</v>
          </cell>
          <cell r="C136" t="str">
            <v>PJ</v>
          </cell>
          <cell r="D136" t="str">
            <v>PV 912</v>
          </cell>
          <cell r="F136">
            <v>35795</v>
          </cell>
          <cell r="G136" t="str">
            <v>Temporary TNB power supply at lot3&amp;4 jalan pencala, PJ.</v>
          </cell>
          <cell r="H136">
            <v>14345</v>
          </cell>
          <cell r="J136">
            <v>14345</v>
          </cell>
          <cell r="K136">
            <v>-4393.1612500000001</v>
          </cell>
          <cell r="L136">
            <v>-268.97000000000003</v>
          </cell>
          <cell r="M136">
            <v>-89.66</v>
          </cell>
          <cell r="N136">
            <v>-4662.1312500000004</v>
          </cell>
          <cell r="O136">
            <v>9682.8687499999996</v>
          </cell>
          <cell r="P136">
            <v>7.4999999999999997E-2</v>
          </cell>
          <cell r="V136">
            <v>0</v>
          </cell>
        </row>
        <row r="137">
          <cell r="B137">
            <v>9007154</v>
          </cell>
          <cell r="C137" t="str">
            <v>PJ</v>
          </cell>
          <cell r="D137" t="str">
            <v>PV 915, 916</v>
          </cell>
          <cell r="F137">
            <v>35795</v>
          </cell>
          <cell r="G137" t="str">
            <v>Electrical installation at Lot3&amp;4 Jln pencala,PJ.</v>
          </cell>
          <cell r="H137">
            <v>61437</v>
          </cell>
          <cell r="J137">
            <v>61437</v>
          </cell>
          <cell r="K137">
            <v>-18815.08625</v>
          </cell>
          <cell r="L137">
            <v>-1151.94</v>
          </cell>
          <cell r="M137">
            <v>-383.98</v>
          </cell>
          <cell r="N137">
            <v>-19967.026249999999</v>
          </cell>
          <cell r="O137">
            <v>41469.973750000005</v>
          </cell>
          <cell r="P137">
            <v>7.4999999999999997E-2</v>
          </cell>
          <cell r="V137">
            <v>0</v>
          </cell>
        </row>
        <row r="138">
          <cell r="B138">
            <v>9007154</v>
          </cell>
          <cell r="C138" t="str">
            <v>PJ</v>
          </cell>
          <cell r="D138" t="str">
            <v>PV 926</v>
          </cell>
          <cell r="F138">
            <v>35795</v>
          </cell>
          <cell r="G138" t="str">
            <v>Supply &amp; install telekom piping,cable including pit const. &amp; underground cabling work.</v>
          </cell>
          <cell r="H138">
            <v>6457</v>
          </cell>
          <cell r="J138">
            <v>6457</v>
          </cell>
          <cell r="K138">
            <v>-1977.4612500000001</v>
          </cell>
          <cell r="L138">
            <v>-121.07</v>
          </cell>
          <cell r="M138">
            <v>-40.36</v>
          </cell>
          <cell r="N138">
            <v>-2098.53125</v>
          </cell>
          <cell r="O138">
            <v>4358.46875</v>
          </cell>
          <cell r="P138">
            <v>7.4999999999999997E-2</v>
          </cell>
          <cell r="V138">
            <v>0</v>
          </cell>
        </row>
        <row r="139">
          <cell r="B139">
            <v>9007154</v>
          </cell>
          <cell r="C139" t="str">
            <v>PJ</v>
          </cell>
          <cell r="D139" t="str">
            <v>PV 927</v>
          </cell>
          <cell r="F139">
            <v>35795</v>
          </cell>
          <cell r="G139" t="str">
            <v>Sub-main for cabin using 2C x 6mm2 PVC/SWA/PVC cable. at PJ</v>
          </cell>
          <cell r="H139">
            <v>2050</v>
          </cell>
          <cell r="J139">
            <v>2050</v>
          </cell>
          <cell r="K139">
            <v>-627.8125</v>
          </cell>
          <cell r="L139">
            <v>-38.44</v>
          </cell>
          <cell r="M139">
            <v>-12.81</v>
          </cell>
          <cell r="N139">
            <v>-666.25250000000005</v>
          </cell>
          <cell r="O139">
            <v>1383.7474999999999</v>
          </cell>
          <cell r="P139">
            <v>7.4999999999999997E-2</v>
          </cell>
          <cell r="V139">
            <v>0</v>
          </cell>
        </row>
        <row r="140">
          <cell r="B140">
            <v>9007046</v>
          </cell>
          <cell r="C140" t="str">
            <v>PJ</v>
          </cell>
          <cell r="D140" t="str">
            <v>PV 949</v>
          </cell>
          <cell r="E140" t="str">
            <v>Leasehold</v>
          </cell>
          <cell r="F140">
            <v>35826</v>
          </cell>
          <cell r="G140" t="str">
            <v>Supply &amp; installation of 1unit of steelform simedek crimp curve colorcote 26G roofing sheet at back container including steelframe &amp; roofing sheets.</v>
          </cell>
          <cell r="H140">
            <v>17000</v>
          </cell>
          <cell r="J140">
            <v>17000</v>
          </cell>
          <cell r="K140">
            <v>-3400</v>
          </cell>
          <cell r="L140">
            <v>-212.5</v>
          </cell>
          <cell r="M140">
            <v>-70.83</v>
          </cell>
          <cell r="N140">
            <v>-3612.5</v>
          </cell>
          <cell r="O140">
            <v>13387.5</v>
          </cell>
          <cell r="P140">
            <v>0.05</v>
          </cell>
          <cell r="V140">
            <v>0</v>
          </cell>
        </row>
        <row r="141">
          <cell r="B141">
            <v>9007110</v>
          </cell>
          <cell r="C141" t="str">
            <v>Alor Setar</v>
          </cell>
          <cell r="D141" t="str">
            <v>PV 963</v>
          </cell>
          <cell r="F141">
            <v>35826</v>
          </cell>
          <cell r="G141" t="str">
            <v xml:space="preserve">1unit auto baler with 60HP motor at 60Hz model CH6T,accessories &amp; conveyor </v>
          </cell>
          <cell r="H141">
            <v>295000</v>
          </cell>
          <cell r="J141">
            <v>295000</v>
          </cell>
          <cell r="K141">
            <v>-236000</v>
          </cell>
          <cell r="L141">
            <v>-14750</v>
          </cell>
          <cell r="M141">
            <v>-4916.67</v>
          </cell>
          <cell r="N141">
            <v>-250750</v>
          </cell>
          <cell r="O141">
            <v>44250</v>
          </cell>
          <cell r="P141">
            <v>0.2</v>
          </cell>
          <cell r="V141">
            <v>0</v>
          </cell>
        </row>
        <row r="142">
          <cell r="B142">
            <v>9007152</v>
          </cell>
          <cell r="C142" t="str">
            <v>PJLot3&amp;4</v>
          </cell>
          <cell r="D142" t="str">
            <v>PV 970</v>
          </cell>
          <cell r="E142" t="str">
            <v>Leasehold</v>
          </cell>
          <cell r="F142">
            <v>35826</v>
          </cell>
          <cell r="G142" t="str">
            <v>Supply of plant, labour &amp; topsoil for planting for landscaping works.</v>
          </cell>
          <cell r="H142">
            <v>5350</v>
          </cell>
          <cell r="J142">
            <v>5350</v>
          </cell>
          <cell r="K142">
            <v>-1070</v>
          </cell>
          <cell r="L142">
            <v>-66.88</v>
          </cell>
          <cell r="M142">
            <v>-22.29</v>
          </cell>
          <cell r="N142">
            <v>-1136.8800000000001</v>
          </cell>
          <cell r="O142">
            <v>4213.12</v>
          </cell>
          <cell r="P142">
            <v>0.05</v>
          </cell>
          <cell r="V142">
            <v>0</v>
          </cell>
        </row>
        <row r="143">
          <cell r="B143">
            <v>9007154</v>
          </cell>
          <cell r="C143" t="str">
            <v>Kt Bahru</v>
          </cell>
          <cell r="D143" t="str">
            <v>PV 984</v>
          </cell>
          <cell r="F143">
            <v>35826</v>
          </cell>
          <cell r="G143" t="str">
            <v xml:space="preserve">Supp.&amp; inst.200AMP main switch board, cable &amp; power point, inclusive of TNB contribution fees </v>
          </cell>
          <cell r="H143">
            <v>17845</v>
          </cell>
          <cell r="J143">
            <v>17845</v>
          </cell>
          <cell r="K143">
            <v>-5353.5050000000001</v>
          </cell>
          <cell r="L143">
            <v>-334.59</v>
          </cell>
          <cell r="M143">
            <v>-111.53</v>
          </cell>
          <cell r="N143">
            <v>-5688.0950000000003</v>
          </cell>
          <cell r="O143">
            <v>12156.904999999999</v>
          </cell>
          <cell r="P143">
            <v>7.4999999999999997E-2</v>
          </cell>
          <cell r="V143">
            <v>0</v>
          </cell>
        </row>
        <row r="144">
          <cell r="B144">
            <v>9007110</v>
          </cell>
          <cell r="C144" t="str">
            <v>PJ</v>
          </cell>
          <cell r="D144" t="str">
            <v>GJ 841</v>
          </cell>
          <cell r="F144">
            <v>35827</v>
          </cell>
          <cell r="G144" t="str">
            <v xml:space="preserve">Supply &amp; install 1 set (4pcs) big bearing for auto baler </v>
          </cell>
          <cell r="H144">
            <v>5822.25</v>
          </cell>
          <cell r="J144">
            <v>5822.25</v>
          </cell>
          <cell r="K144">
            <v>-4560.7624999999998</v>
          </cell>
          <cell r="L144">
            <v>-291.11</v>
          </cell>
          <cell r="M144">
            <v>-97.04</v>
          </cell>
          <cell r="N144">
            <v>-4851.8724999999995</v>
          </cell>
          <cell r="O144">
            <v>970.37750000000051</v>
          </cell>
          <cell r="P144">
            <v>0.2</v>
          </cell>
          <cell r="V144">
            <v>0</v>
          </cell>
        </row>
        <row r="145">
          <cell r="B145">
            <v>9007110</v>
          </cell>
          <cell r="C145" t="str">
            <v>Kota Bahru</v>
          </cell>
          <cell r="D145" t="str">
            <v>PV 584,961,1234</v>
          </cell>
          <cell r="F145">
            <v>35827</v>
          </cell>
          <cell r="G145" t="str">
            <v>1unit used CH6T horizontal baler with 60HP motor.</v>
          </cell>
          <cell r="H145">
            <v>185000</v>
          </cell>
          <cell r="J145">
            <v>185000</v>
          </cell>
          <cell r="K145">
            <v>-144916.66666666666</v>
          </cell>
          <cell r="L145">
            <v>-9250</v>
          </cell>
          <cell r="M145">
            <v>-3083.33</v>
          </cell>
          <cell r="N145">
            <v>-154166.66666666666</v>
          </cell>
          <cell r="O145">
            <v>30833.333333333343</v>
          </cell>
          <cell r="P145">
            <v>0.2</v>
          </cell>
          <cell r="V145">
            <v>0</v>
          </cell>
        </row>
        <row r="146">
          <cell r="B146">
            <v>9007160</v>
          </cell>
          <cell r="D146" t="str">
            <v>PV 1009</v>
          </cell>
          <cell r="F146">
            <v>35827</v>
          </cell>
          <cell r="G146" t="str">
            <v>Supply a cabinet sliding doors for Mr Cheah Eng Hwah</v>
          </cell>
          <cell r="H146">
            <v>277.7</v>
          </cell>
          <cell r="J146">
            <v>277.7</v>
          </cell>
          <cell r="K146">
            <v>-217.53166666666664</v>
          </cell>
          <cell r="L146">
            <v>-13.89</v>
          </cell>
          <cell r="M146">
            <v>-4.63</v>
          </cell>
          <cell r="N146">
            <v>-231.42166666666662</v>
          </cell>
          <cell r="O146">
            <v>46.278333333333364</v>
          </cell>
          <cell r="P146">
            <v>0.2</v>
          </cell>
          <cell r="V146">
            <v>0</v>
          </cell>
        </row>
        <row r="147">
          <cell r="B147">
            <v>9007046</v>
          </cell>
          <cell r="C147" t="str">
            <v>Pandamaran</v>
          </cell>
          <cell r="D147" t="str">
            <v>PV 1039</v>
          </cell>
          <cell r="E147" t="str">
            <v>Freehold</v>
          </cell>
          <cell r="F147">
            <v>35885</v>
          </cell>
          <cell r="G147" t="str">
            <v xml:space="preserve">Supply labour &amp; material for construction of concrete storage area </v>
          </cell>
          <cell r="H147">
            <v>9000</v>
          </cell>
          <cell r="J147">
            <v>9000</v>
          </cell>
          <cell r="K147">
            <v>-1725</v>
          </cell>
          <cell r="L147">
            <v>-112.5</v>
          </cell>
          <cell r="M147">
            <v>-37.5</v>
          </cell>
          <cell r="N147">
            <v>-1837.5</v>
          </cell>
          <cell r="O147">
            <v>7162.5</v>
          </cell>
          <cell r="P147">
            <v>0.05</v>
          </cell>
          <cell r="V147">
            <v>0</v>
          </cell>
        </row>
        <row r="148">
          <cell r="B148">
            <v>9007046</v>
          </cell>
          <cell r="C148" t="str">
            <v>PJ</v>
          </cell>
          <cell r="D148" t="str">
            <v>PV 1074</v>
          </cell>
          <cell r="E148" t="str">
            <v>Leasehold</v>
          </cell>
          <cell r="F148">
            <v>35885</v>
          </cell>
          <cell r="G148" t="str">
            <v xml:space="preserve">To fabricate &amp; install 3 flag poles &amp; slab, clean rubbish </v>
          </cell>
          <cell r="H148">
            <v>2900</v>
          </cell>
          <cell r="J148">
            <v>2900</v>
          </cell>
          <cell r="K148">
            <v>-555.83333333333326</v>
          </cell>
          <cell r="L148">
            <v>-36.25</v>
          </cell>
          <cell r="M148">
            <v>-12.08</v>
          </cell>
          <cell r="N148">
            <v>-592.08333333333326</v>
          </cell>
          <cell r="O148">
            <v>2307.916666666667</v>
          </cell>
          <cell r="P148">
            <v>0.05</v>
          </cell>
          <cell r="V148">
            <v>0</v>
          </cell>
        </row>
        <row r="149">
          <cell r="B149">
            <v>9007104</v>
          </cell>
          <cell r="C149" t="str">
            <v>Pandamaran</v>
          </cell>
          <cell r="D149" t="str">
            <v>PV 1037</v>
          </cell>
          <cell r="F149">
            <v>35885</v>
          </cell>
          <cell r="G149" t="str">
            <v xml:space="preserve">1 unit 20 ton x 25ft (pitless type) computerised weighbridge </v>
          </cell>
          <cell r="H149">
            <v>32000</v>
          </cell>
          <cell r="J149">
            <v>32000</v>
          </cell>
          <cell r="K149">
            <v>-24533.333333333332</v>
          </cell>
          <cell r="L149">
            <v>-1600</v>
          </cell>
          <cell r="M149">
            <v>-533.33000000000004</v>
          </cell>
          <cell r="N149">
            <v>-26133.333333333332</v>
          </cell>
          <cell r="O149">
            <v>5866.6666666666679</v>
          </cell>
          <cell r="P149">
            <v>0.2</v>
          </cell>
          <cell r="V149">
            <v>0</v>
          </cell>
        </row>
        <row r="150">
          <cell r="B150">
            <v>9007104</v>
          </cell>
          <cell r="C150" t="str">
            <v>Pandamaran</v>
          </cell>
          <cell r="D150" t="str">
            <v>PV 1039</v>
          </cell>
          <cell r="F150">
            <v>35885</v>
          </cell>
          <cell r="G150" t="str">
            <v xml:space="preserve">Supply labour &amp; material for construction of conveyor pit </v>
          </cell>
          <cell r="H150">
            <v>9000</v>
          </cell>
          <cell r="J150">
            <v>9000</v>
          </cell>
          <cell r="K150">
            <v>-6900</v>
          </cell>
          <cell r="L150">
            <v>-450</v>
          </cell>
          <cell r="M150">
            <v>-150</v>
          </cell>
          <cell r="N150">
            <v>-7350</v>
          </cell>
          <cell r="O150">
            <v>1650</v>
          </cell>
          <cell r="P150">
            <v>0.2</v>
          </cell>
          <cell r="V150">
            <v>0</v>
          </cell>
        </row>
        <row r="151">
          <cell r="B151">
            <v>9007110</v>
          </cell>
          <cell r="C151" t="str">
            <v>Pandamaran</v>
          </cell>
          <cell r="D151" t="str">
            <v>PV 1039</v>
          </cell>
          <cell r="F151">
            <v>35885</v>
          </cell>
          <cell r="G151" t="str">
            <v xml:space="preserve">Construction of weighbrige structure &amp; foundation </v>
          </cell>
          <cell r="H151">
            <v>16000</v>
          </cell>
          <cell r="J151">
            <v>16000</v>
          </cell>
          <cell r="K151">
            <v>-12266.666666666666</v>
          </cell>
          <cell r="L151">
            <v>-800</v>
          </cell>
          <cell r="M151">
            <v>-266.67</v>
          </cell>
          <cell r="N151">
            <v>-13066.666666666666</v>
          </cell>
          <cell r="O151">
            <v>2933.3333333333339</v>
          </cell>
          <cell r="P151">
            <v>0.2</v>
          </cell>
          <cell r="V151">
            <v>0</v>
          </cell>
        </row>
        <row r="152">
          <cell r="B152">
            <v>9007110</v>
          </cell>
          <cell r="C152" t="str">
            <v>PJ</v>
          </cell>
          <cell r="D152" t="str">
            <v>PV 1045</v>
          </cell>
          <cell r="F152">
            <v>35885</v>
          </cell>
          <cell r="G152" t="str">
            <v xml:space="preserve">Installation charges for 1 unit existing fluffer &amp; shredding machine </v>
          </cell>
          <cell r="H152">
            <v>20195</v>
          </cell>
          <cell r="J152">
            <v>20195</v>
          </cell>
          <cell r="K152">
            <v>-15482.833333333334</v>
          </cell>
          <cell r="L152">
            <v>-1009.75</v>
          </cell>
          <cell r="M152">
            <v>-336.58</v>
          </cell>
          <cell r="N152">
            <v>-16492.583333333336</v>
          </cell>
          <cell r="O152">
            <v>3702.4166666666642</v>
          </cell>
          <cell r="P152">
            <v>0.2</v>
          </cell>
          <cell r="V152">
            <v>0</v>
          </cell>
        </row>
        <row r="153">
          <cell r="B153">
            <v>9007110</v>
          </cell>
          <cell r="C153" t="str">
            <v>PJ</v>
          </cell>
          <cell r="D153" t="str">
            <v>PV 1060</v>
          </cell>
          <cell r="F153">
            <v>35885</v>
          </cell>
          <cell r="G153" t="str">
            <v>Proposed fluffer pit at 200A, Jalan Templer, Petaling Jaya</v>
          </cell>
          <cell r="H153">
            <v>10500</v>
          </cell>
          <cell r="J153">
            <v>10500</v>
          </cell>
          <cell r="K153">
            <v>-8050</v>
          </cell>
          <cell r="L153">
            <v>-525</v>
          </cell>
          <cell r="M153">
            <v>-175</v>
          </cell>
          <cell r="N153">
            <v>-8575</v>
          </cell>
          <cell r="O153">
            <v>1925</v>
          </cell>
          <cell r="P153">
            <v>0.2</v>
          </cell>
          <cell r="V153">
            <v>0</v>
          </cell>
        </row>
        <row r="154">
          <cell r="B154">
            <v>9007110</v>
          </cell>
          <cell r="C154" t="str">
            <v>PJ</v>
          </cell>
          <cell r="D154" t="str">
            <v>PV 1072</v>
          </cell>
          <cell r="F154">
            <v>35885</v>
          </cell>
          <cell r="G154" t="str">
            <v xml:space="preserve">Supply &amp; install underground sub-circuit cabling, isolator, MCCB for fluffer machine </v>
          </cell>
          <cell r="H154">
            <v>1480</v>
          </cell>
          <cell r="J154">
            <v>1480</v>
          </cell>
          <cell r="K154">
            <v>-1134.6666666666665</v>
          </cell>
          <cell r="L154">
            <v>-74</v>
          </cell>
          <cell r="M154">
            <v>-24.67</v>
          </cell>
          <cell r="N154">
            <v>-1208.6666666666665</v>
          </cell>
          <cell r="O154">
            <v>271.33333333333348</v>
          </cell>
          <cell r="P154">
            <v>0.2</v>
          </cell>
          <cell r="V154">
            <v>0</v>
          </cell>
        </row>
        <row r="155">
          <cell r="B155">
            <v>9007140</v>
          </cell>
          <cell r="D155" t="str">
            <v>PV 1053</v>
          </cell>
          <cell r="F155">
            <v>35885</v>
          </cell>
          <cell r="G155" t="str">
            <v>2 units wastepaper bins supplies to Parkson Sg Wang Plaza K.L.</v>
          </cell>
          <cell r="H155">
            <v>1600</v>
          </cell>
          <cell r="J155">
            <v>1600</v>
          </cell>
          <cell r="K155">
            <v>-1226.6666666666667</v>
          </cell>
          <cell r="L155">
            <v>-80</v>
          </cell>
          <cell r="M155">
            <v>-26.67</v>
          </cell>
          <cell r="N155">
            <v>-1306.6666666666667</v>
          </cell>
          <cell r="O155">
            <v>293.33333333333326</v>
          </cell>
          <cell r="P155">
            <v>0.2</v>
          </cell>
          <cell r="V155">
            <v>0</v>
          </cell>
        </row>
        <row r="156">
          <cell r="B156">
            <v>9007140</v>
          </cell>
          <cell r="D156" t="str">
            <v>PV 1054</v>
          </cell>
          <cell r="F156">
            <v>35885</v>
          </cell>
          <cell r="G156" t="str">
            <v>Pur.of 1unit wastepaper bin 6'x5'x5' supplied to Parkson Damansara Jaya,supp.2unit padlock &amp; replace PJ office door</v>
          </cell>
          <cell r="H156">
            <v>800</v>
          </cell>
          <cell r="J156">
            <v>800</v>
          </cell>
          <cell r="K156">
            <v>-613.33333333333337</v>
          </cell>
          <cell r="L156">
            <v>-40</v>
          </cell>
          <cell r="M156">
            <v>-13.33</v>
          </cell>
          <cell r="N156">
            <v>-653.33333333333337</v>
          </cell>
          <cell r="O156">
            <v>146.66666666666663</v>
          </cell>
          <cell r="P156">
            <v>0.2</v>
          </cell>
          <cell r="V156">
            <v>0</v>
          </cell>
        </row>
        <row r="157">
          <cell r="B157">
            <v>9007154</v>
          </cell>
          <cell r="C157" t="str">
            <v>Pandamaran</v>
          </cell>
          <cell r="D157" t="str">
            <v>PV 1032</v>
          </cell>
          <cell r="F157">
            <v>35885</v>
          </cell>
          <cell r="G157" t="str">
            <v>Installation of light fittings at Pandamaran Baling Centre</v>
          </cell>
          <cell r="H157">
            <v>7698</v>
          </cell>
          <cell r="J157">
            <v>7698</v>
          </cell>
          <cell r="K157">
            <v>-2213.1750000000002</v>
          </cell>
          <cell r="L157">
            <v>-144.34</v>
          </cell>
          <cell r="M157">
            <v>-48.11</v>
          </cell>
          <cell r="N157">
            <v>-2357.5150000000003</v>
          </cell>
          <cell r="O157">
            <v>5340.4849999999997</v>
          </cell>
          <cell r="P157">
            <v>7.4999999999999997E-2</v>
          </cell>
          <cell r="V157">
            <v>0</v>
          </cell>
        </row>
        <row r="158">
          <cell r="B158">
            <v>9007154</v>
          </cell>
          <cell r="C158" t="str">
            <v>PJ</v>
          </cell>
          <cell r="D158" t="str">
            <v>PV 1069</v>
          </cell>
          <cell r="F158">
            <v>35885</v>
          </cell>
          <cell r="G158" t="str">
            <v>Installation of capacitor bank at PJ Baling Centre, Electrical installations &amp; compound lightings at Bangi Baling Centre</v>
          </cell>
          <cell r="H158">
            <v>5596</v>
          </cell>
          <cell r="J158">
            <v>5596</v>
          </cell>
          <cell r="K158">
            <v>-1608.85</v>
          </cell>
          <cell r="L158">
            <v>-104.93</v>
          </cell>
          <cell r="M158">
            <v>-34.979999999999997</v>
          </cell>
          <cell r="N158">
            <v>-1713.78</v>
          </cell>
          <cell r="O158">
            <v>3882.2200000000003</v>
          </cell>
          <cell r="P158">
            <v>7.4999999999999997E-2</v>
          </cell>
          <cell r="V158">
            <v>0</v>
          </cell>
        </row>
        <row r="159">
          <cell r="B159">
            <v>9007180</v>
          </cell>
          <cell r="D159" t="str">
            <v>PV 1056</v>
          </cell>
          <cell r="F159">
            <v>35885</v>
          </cell>
          <cell r="G159" t="str">
            <v xml:space="preserve">1 unit pentium 166MHZ PC </v>
          </cell>
          <cell r="H159">
            <v>2588</v>
          </cell>
          <cell r="J159">
            <v>2588</v>
          </cell>
          <cell r="K159">
            <v>-2587</v>
          </cell>
          <cell r="N159">
            <v>-2587</v>
          </cell>
          <cell r="O159">
            <v>1</v>
          </cell>
          <cell r="P159">
            <v>0.5</v>
          </cell>
          <cell r="V159">
            <v>2588</v>
          </cell>
        </row>
        <row r="160">
          <cell r="B160">
            <v>9007046</v>
          </cell>
          <cell r="C160" t="str">
            <v>Pandamaran</v>
          </cell>
          <cell r="D160" t="str">
            <v>PV 1091</v>
          </cell>
          <cell r="E160" t="str">
            <v>Freehold</v>
          </cell>
          <cell r="F160">
            <v>35886</v>
          </cell>
          <cell r="G160" t="str">
            <v xml:space="preserve">Renovation &amp; partition for office workers' quarters, iron grille for windows &amp; doors </v>
          </cell>
          <cell r="H160">
            <v>6590</v>
          </cell>
          <cell r="J160">
            <v>6590</v>
          </cell>
          <cell r="K160">
            <v>-1235.625</v>
          </cell>
          <cell r="L160">
            <v>-82.38</v>
          </cell>
          <cell r="M160">
            <v>-27.46</v>
          </cell>
          <cell r="N160">
            <v>-1318.0050000000001</v>
          </cell>
          <cell r="O160">
            <v>5271.9949999999999</v>
          </cell>
          <cell r="P160">
            <v>0.05</v>
          </cell>
          <cell r="V160">
            <v>0</v>
          </cell>
        </row>
        <row r="161">
          <cell r="B161">
            <v>9007140</v>
          </cell>
          <cell r="D161" t="str">
            <v>PV 1096</v>
          </cell>
          <cell r="F161">
            <v>35886</v>
          </cell>
          <cell r="G161" t="str">
            <v>Supply of 1 unit wastepaper bin to DFI Supermarket Bangsar</v>
          </cell>
          <cell r="H161">
            <v>100</v>
          </cell>
          <cell r="J161">
            <v>100</v>
          </cell>
          <cell r="K161">
            <v>-75</v>
          </cell>
          <cell r="L161">
            <v>-5</v>
          </cell>
          <cell r="M161">
            <v>-1.67</v>
          </cell>
          <cell r="N161">
            <v>-80</v>
          </cell>
          <cell r="O161">
            <v>20</v>
          </cell>
          <cell r="P161">
            <v>0.2</v>
          </cell>
          <cell r="V161">
            <v>0</v>
          </cell>
        </row>
        <row r="162">
          <cell r="B162">
            <v>9007140</v>
          </cell>
          <cell r="D162" t="str">
            <v>PV 1113</v>
          </cell>
          <cell r="F162">
            <v>35886</v>
          </cell>
          <cell r="G162" t="str">
            <v>2 units wastepaper bins supplies to Dewan Bandaraya K.L</v>
          </cell>
          <cell r="H162">
            <v>2600</v>
          </cell>
          <cell r="J162">
            <v>2600</v>
          </cell>
          <cell r="K162">
            <v>-1950</v>
          </cell>
          <cell r="L162">
            <v>-130</v>
          </cell>
          <cell r="M162">
            <v>-43.33</v>
          </cell>
          <cell r="N162">
            <v>-2080</v>
          </cell>
          <cell r="O162">
            <v>520</v>
          </cell>
          <cell r="P162">
            <v>0.2</v>
          </cell>
          <cell r="V162">
            <v>0</v>
          </cell>
        </row>
        <row r="163">
          <cell r="B163">
            <v>9007110</v>
          </cell>
          <cell r="C163" t="str">
            <v>Kwong Seng</v>
          </cell>
          <cell r="D163" t="str">
            <v>PV 1121</v>
          </cell>
          <cell r="F163">
            <v>35916</v>
          </cell>
          <cell r="G163" t="str">
            <v>I unit hydraulic paper press m/c SL3160-Kwong Seng -KL (Vertical Baling Machine).</v>
          </cell>
          <cell r="H163">
            <v>20000</v>
          </cell>
          <cell r="J163">
            <v>20000</v>
          </cell>
          <cell r="K163">
            <v>-14666.666666666666</v>
          </cell>
          <cell r="L163">
            <v>-1000</v>
          </cell>
          <cell r="M163">
            <v>-333.33</v>
          </cell>
          <cell r="N163">
            <v>-15666.666666666666</v>
          </cell>
          <cell r="O163">
            <v>4333.3333333333339</v>
          </cell>
          <cell r="P163">
            <v>0.2</v>
          </cell>
          <cell r="V163">
            <v>0</v>
          </cell>
        </row>
        <row r="164">
          <cell r="B164">
            <v>9007110</v>
          </cell>
          <cell r="C164" t="str">
            <v>Kam Leong</v>
          </cell>
          <cell r="D164" t="str">
            <v>PV 1146</v>
          </cell>
          <cell r="F164">
            <v>35916</v>
          </cell>
          <cell r="G164" t="str">
            <v>I unit hydraulic paper press m/c SL 3156-Kam Leong Enterprise, Kepong K.L (Vertical Baling Machine).</v>
          </cell>
          <cell r="H164">
            <v>20000</v>
          </cell>
          <cell r="J164">
            <v>20000</v>
          </cell>
          <cell r="K164">
            <v>-14666.666666666666</v>
          </cell>
          <cell r="L164">
            <v>-1000</v>
          </cell>
          <cell r="M164">
            <v>-333.33</v>
          </cell>
          <cell r="N164">
            <v>-15666.666666666666</v>
          </cell>
          <cell r="O164">
            <v>4333.3333333333339</v>
          </cell>
          <cell r="P164">
            <v>0.2</v>
          </cell>
          <cell r="V164">
            <v>0</v>
          </cell>
        </row>
        <row r="165">
          <cell r="B165">
            <v>9007110</v>
          </cell>
          <cell r="C165" t="str">
            <v>Setapak</v>
          </cell>
          <cell r="D165" t="str">
            <v>PV 906,1122</v>
          </cell>
          <cell r="F165">
            <v>35916</v>
          </cell>
          <cell r="G165" t="str">
            <v xml:space="preserve">1 unit CH6T horizontal baler with 60HP motor </v>
          </cell>
          <cell r="H165">
            <v>210000</v>
          </cell>
          <cell r="J165">
            <v>210000</v>
          </cell>
          <cell r="K165">
            <v>-154000</v>
          </cell>
          <cell r="L165">
            <v>-10500</v>
          </cell>
          <cell r="M165">
            <v>-3500</v>
          </cell>
          <cell r="N165">
            <v>-164500</v>
          </cell>
          <cell r="O165">
            <v>45500</v>
          </cell>
          <cell r="P165">
            <v>0.2</v>
          </cell>
          <cell r="V165">
            <v>0</v>
          </cell>
        </row>
        <row r="166">
          <cell r="B166">
            <v>9007140</v>
          </cell>
          <cell r="D166" t="str">
            <v>PV 1142</v>
          </cell>
          <cell r="F166">
            <v>35916</v>
          </cell>
          <cell r="G166" t="str">
            <v>2 unit (5'x5'x5') wastepaper bins for Royal Selangor Pewter &amp; Federal Power Sdn Bhd.</v>
          </cell>
          <cell r="H166">
            <v>1600</v>
          </cell>
          <cell r="J166">
            <v>1600</v>
          </cell>
          <cell r="K166">
            <v>-1173.3333333333335</v>
          </cell>
          <cell r="L166">
            <v>-80</v>
          </cell>
          <cell r="M166">
            <v>-26.67</v>
          </cell>
          <cell r="N166">
            <v>-1253.3333333333335</v>
          </cell>
          <cell r="O166">
            <v>346.66666666666652</v>
          </cell>
          <cell r="P166">
            <v>0.2</v>
          </cell>
          <cell r="V166">
            <v>0</v>
          </cell>
        </row>
        <row r="167">
          <cell r="B167">
            <v>9007160</v>
          </cell>
          <cell r="C167" t="str">
            <v>Bangi</v>
          </cell>
          <cell r="D167" t="str">
            <v>PV 1158</v>
          </cell>
          <cell r="F167">
            <v>35916</v>
          </cell>
          <cell r="G167" t="str">
            <v xml:space="preserve">Installation of CO2 fire fighting system for TNB room </v>
          </cell>
          <cell r="H167">
            <v>8400</v>
          </cell>
          <cell r="J167">
            <v>8400</v>
          </cell>
          <cell r="K167">
            <v>-6160</v>
          </cell>
          <cell r="L167">
            <v>-420</v>
          </cell>
          <cell r="M167">
            <v>-140</v>
          </cell>
          <cell r="N167">
            <v>-6580</v>
          </cell>
          <cell r="O167">
            <v>1820</v>
          </cell>
          <cell r="P167">
            <v>0.2</v>
          </cell>
          <cell r="V167">
            <v>0</v>
          </cell>
        </row>
        <row r="168">
          <cell r="B168">
            <v>9007000</v>
          </cell>
          <cell r="C168" t="str">
            <v>Pandamaran</v>
          </cell>
          <cell r="D168" t="str">
            <v>GJ 982</v>
          </cell>
          <cell r="E168" t="str">
            <v>Freehold</v>
          </cell>
          <cell r="F168">
            <v>35947</v>
          </cell>
          <cell r="G168" t="str">
            <v>Lot 7&amp;8, TA Industrial Park, Pandamaran, Klang</v>
          </cell>
          <cell r="H168">
            <v>598185</v>
          </cell>
          <cell r="J168">
            <v>598185</v>
          </cell>
          <cell r="K168">
            <v>0</v>
          </cell>
          <cell r="L168">
            <v>0</v>
          </cell>
          <cell r="M168">
            <v>0</v>
          </cell>
          <cell r="N168">
            <v>0</v>
          </cell>
          <cell r="O168">
            <v>598185</v>
          </cell>
          <cell r="P168">
            <v>0</v>
          </cell>
          <cell r="V168">
            <v>0</v>
          </cell>
        </row>
        <row r="169">
          <cell r="B169">
            <v>9007046</v>
          </cell>
          <cell r="C169" t="str">
            <v>Pandamaran</v>
          </cell>
          <cell r="D169" t="str">
            <v>GJ 982</v>
          </cell>
          <cell r="E169" t="str">
            <v>Freehold</v>
          </cell>
          <cell r="F169">
            <v>35947</v>
          </cell>
          <cell r="G169" t="str">
            <v>Lot 7&amp;8, TA Industrial Park, Pandamaran, Klang</v>
          </cell>
          <cell r="H169">
            <v>1052415</v>
          </cell>
          <cell r="J169">
            <v>1052415</v>
          </cell>
          <cell r="K169">
            <v>-188557.6875</v>
          </cell>
          <cell r="L169">
            <v>-13155.19</v>
          </cell>
          <cell r="M169">
            <v>-4385.0600000000004</v>
          </cell>
          <cell r="N169">
            <v>-201712.8775</v>
          </cell>
          <cell r="O169">
            <v>850702.12250000006</v>
          </cell>
          <cell r="P169">
            <v>0.05</v>
          </cell>
          <cell r="V169">
            <v>0</v>
          </cell>
        </row>
        <row r="170">
          <cell r="B170">
            <v>9007140</v>
          </cell>
          <cell r="D170" t="str">
            <v xml:space="preserve">PV 1204 </v>
          </cell>
          <cell r="F170">
            <v>35947</v>
          </cell>
          <cell r="G170" t="str">
            <v>1 unit (5'x5'x5') wastepaper bins to be supplied to TNB Jalan Meru Klang.</v>
          </cell>
          <cell r="H170">
            <v>800</v>
          </cell>
          <cell r="J170">
            <v>800</v>
          </cell>
          <cell r="K170">
            <v>-573.33333333333326</v>
          </cell>
          <cell r="L170">
            <v>-40</v>
          </cell>
          <cell r="M170">
            <v>-13.33</v>
          </cell>
          <cell r="N170">
            <v>-613.33333333333326</v>
          </cell>
          <cell r="O170">
            <v>186.66666666666674</v>
          </cell>
          <cell r="P170">
            <v>0.2</v>
          </cell>
          <cell r="V170">
            <v>0</v>
          </cell>
        </row>
        <row r="171">
          <cell r="B171">
            <v>9007140</v>
          </cell>
          <cell r="D171" t="str">
            <v>PV 1209</v>
          </cell>
          <cell r="F171">
            <v>35947</v>
          </cell>
          <cell r="G171" t="str">
            <v>2 unit (3.5'x4'x5') wastepaper bins to be supplied to Pakson K.L.C.C outlet.</v>
          </cell>
          <cell r="H171">
            <v>1400</v>
          </cell>
          <cell r="J171">
            <v>1400</v>
          </cell>
          <cell r="K171">
            <v>-1003.3333333333334</v>
          </cell>
          <cell r="L171">
            <v>-70</v>
          </cell>
          <cell r="M171">
            <v>-23.33</v>
          </cell>
          <cell r="N171">
            <v>-1073.3333333333335</v>
          </cell>
          <cell r="O171">
            <v>326.66666666666652</v>
          </cell>
          <cell r="P171">
            <v>0.2</v>
          </cell>
          <cell r="V171">
            <v>0</v>
          </cell>
        </row>
        <row r="172">
          <cell r="B172">
            <v>9007141</v>
          </cell>
          <cell r="C172" t="str">
            <v>Pandamaran</v>
          </cell>
          <cell r="D172" t="str">
            <v>PV 1206</v>
          </cell>
          <cell r="F172">
            <v>35947</v>
          </cell>
          <cell r="G172" t="str">
            <v>Supp.of canvas hose,nozle &amp; hose cabinet-fire fighting equipment.</v>
          </cell>
          <cell r="H172">
            <v>1195</v>
          </cell>
          <cell r="J172">
            <v>1195</v>
          </cell>
          <cell r="K172">
            <v>-856.41666666666663</v>
          </cell>
          <cell r="L172">
            <v>-59.75</v>
          </cell>
          <cell r="M172">
            <v>-19.920000000000002</v>
          </cell>
          <cell r="N172">
            <v>-916.16666666666663</v>
          </cell>
          <cell r="O172">
            <v>278.83333333333337</v>
          </cell>
          <cell r="P172">
            <v>0.2</v>
          </cell>
          <cell r="V172">
            <v>0</v>
          </cell>
        </row>
        <row r="173">
          <cell r="B173">
            <v>9007110</v>
          </cell>
          <cell r="C173" t="str">
            <v>Pandamaran</v>
          </cell>
          <cell r="D173" t="str">
            <v>PV1231</v>
          </cell>
          <cell r="F173">
            <v>35977</v>
          </cell>
          <cell r="G173" t="str">
            <v>1 unit baler machine conveyor.</v>
          </cell>
          <cell r="H173">
            <v>85000</v>
          </cell>
          <cell r="J173">
            <v>85000</v>
          </cell>
          <cell r="K173">
            <v>-59500</v>
          </cell>
          <cell r="L173">
            <v>-4250</v>
          </cell>
          <cell r="M173">
            <v>-1416.67</v>
          </cell>
          <cell r="N173">
            <v>-63750</v>
          </cell>
          <cell r="O173">
            <v>21250</v>
          </cell>
          <cell r="P173">
            <v>0.2</v>
          </cell>
          <cell r="V173">
            <v>0</v>
          </cell>
        </row>
        <row r="174">
          <cell r="B174">
            <v>9007110</v>
          </cell>
          <cell r="C174" t="str">
            <v>Penang</v>
          </cell>
          <cell r="D174" t="str">
            <v>PV 1257</v>
          </cell>
          <cell r="F174">
            <v>36008</v>
          </cell>
          <cell r="G174" t="str">
            <v>1unit EBA central 524OS document shredder. Penang Baling center</v>
          </cell>
          <cell r="H174">
            <v>27150</v>
          </cell>
          <cell r="J174">
            <v>27150</v>
          </cell>
          <cell r="K174">
            <v>-18552.5</v>
          </cell>
          <cell r="L174">
            <v>-1357.5</v>
          </cell>
          <cell r="M174">
            <v>-452.5</v>
          </cell>
          <cell r="N174">
            <v>-19910</v>
          </cell>
          <cell r="O174">
            <v>7240</v>
          </cell>
          <cell r="P174">
            <v>0.2</v>
          </cell>
          <cell r="V174">
            <v>0</v>
          </cell>
        </row>
        <row r="175">
          <cell r="B175">
            <v>9007046</v>
          </cell>
          <cell r="C175" t="str">
            <v>Setapak</v>
          </cell>
          <cell r="D175" t="str">
            <v>PV1299</v>
          </cell>
          <cell r="E175" t="str">
            <v>Leasehold</v>
          </cell>
          <cell r="F175">
            <v>36039</v>
          </cell>
          <cell r="G175" t="str">
            <v>Construct concrete sump (Setapak)</v>
          </cell>
          <cell r="H175">
            <v>9700</v>
          </cell>
          <cell r="J175">
            <v>9700</v>
          </cell>
          <cell r="K175">
            <v>-1616.6666666666665</v>
          </cell>
          <cell r="L175">
            <v>-121.25</v>
          </cell>
          <cell r="M175">
            <v>-40.42</v>
          </cell>
          <cell r="N175">
            <v>-1737.9166666666665</v>
          </cell>
          <cell r="O175">
            <v>7962.0833333333339</v>
          </cell>
          <cell r="P175">
            <v>0.05</v>
          </cell>
          <cell r="V175">
            <v>0</v>
          </cell>
        </row>
        <row r="176">
          <cell r="B176">
            <v>9007110</v>
          </cell>
          <cell r="C176" t="str">
            <v>Kent Soon</v>
          </cell>
          <cell r="D176" t="str">
            <v>PV 1291</v>
          </cell>
          <cell r="F176">
            <v>36039</v>
          </cell>
          <cell r="G176" t="str">
            <v>1unit semi-auto open-end paper baling m/c(year 1997) -Kent Soon Paper</v>
          </cell>
          <cell r="H176">
            <v>290000</v>
          </cell>
          <cell r="J176">
            <v>290000</v>
          </cell>
          <cell r="K176">
            <v>-193333.33333333331</v>
          </cell>
          <cell r="L176">
            <v>-14500</v>
          </cell>
          <cell r="M176">
            <v>-4833.33</v>
          </cell>
          <cell r="N176">
            <v>-207833.33333333331</v>
          </cell>
          <cell r="O176">
            <v>82166.666666666686</v>
          </cell>
          <cell r="P176">
            <v>0.2</v>
          </cell>
          <cell r="V176">
            <v>0</v>
          </cell>
        </row>
        <row r="177">
          <cell r="B177">
            <v>9007110</v>
          </cell>
          <cell r="C177" t="str">
            <v>Tien Wah</v>
          </cell>
          <cell r="D177" t="str">
            <v>PV 1297</v>
          </cell>
          <cell r="F177">
            <v>36039</v>
          </cell>
          <cell r="G177" t="str">
            <v>Four door hydraulics press(Vertical Baling m/c) - Tien Wah Press</v>
          </cell>
          <cell r="H177">
            <v>20000</v>
          </cell>
          <cell r="J177">
            <v>20000</v>
          </cell>
          <cell r="K177">
            <v>-13333.333333333332</v>
          </cell>
          <cell r="L177">
            <v>-1000</v>
          </cell>
          <cell r="M177">
            <v>-333.33</v>
          </cell>
          <cell r="N177">
            <v>-14333.333333333332</v>
          </cell>
          <cell r="O177">
            <v>5666.6666666666679</v>
          </cell>
          <cell r="P177">
            <v>0.2</v>
          </cell>
          <cell r="V177">
            <v>0</v>
          </cell>
        </row>
        <row r="178">
          <cell r="B178">
            <v>9007154</v>
          </cell>
          <cell r="C178" t="str">
            <v>Pandamaran</v>
          </cell>
          <cell r="D178" t="str">
            <v>PV1282</v>
          </cell>
          <cell r="F178">
            <v>36039</v>
          </cell>
          <cell r="G178" t="str">
            <v>Supply &amp; install cable in trunking to 150A MCCB, control Panel,Cooling Tower &amp; Water Pump motor point,fluorescent lightings,starter board,capacitor bank for Baling M/C - Pandamaran B.Centre</v>
          </cell>
          <cell r="H178">
            <v>11695</v>
          </cell>
          <cell r="J178">
            <v>11695</v>
          </cell>
          <cell r="K178">
            <v>-2923.7550000000001</v>
          </cell>
          <cell r="L178">
            <v>-219.28</v>
          </cell>
          <cell r="M178">
            <v>-73.09</v>
          </cell>
          <cell r="N178">
            <v>-3143.0350000000003</v>
          </cell>
          <cell r="O178">
            <v>8551.9650000000001</v>
          </cell>
          <cell r="P178">
            <v>7.4999999999999997E-2</v>
          </cell>
          <cell r="V178">
            <v>0</v>
          </cell>
        </row>
        <row r="179">
          <cell r="B179">
            <v>9007104</v>
          </cell>
          <cell r="C179" t="str">
            <v>Princel</v>
          </cell>
          <cell r="D179" t="str">
            <v>PV 1357</v>
          </cell>
          <cell r="F179">
            <v>36129</v>
          </cell>
          <cell r="G179" t="str">
            <v>Weighbridge -model:DS-480 with computer sys. (Princel Holding Sg Buloh)</v>
          </cell>
          <cell r="H179">
            <v>25000</v>
          </cell>
          <cell r="J179">
            <v>25000</v>
          </cell>
          <cell r="K179">
            <v>-15833.333333333332</v>
          </cell>
          <cell r="L179">
            <v>-1250</v>
          </cell>
          <cell r="M179">
            <v>-416.67</v>
          </cell>
          <cell r="N179">
            <v>-17083.333333333332</v>
          </cell>
          <cell r="O179">
            <v>7916.6666666666679</v>
          </cell>
          <cell r="P179">
            <v>0.2</v>
          </cell>
          <cell r="V179">
            <v>0</v>
          </cell>
        </row>
        <row r="180">
          <cell r="B180">
            <v>9007110</v>
          </cell>
          <cell r="C180" t="str">
            <v>Princel</v>
          </cell>
          <cell r="D180" t="str">
            <v>PV 1357</v>
          </cell>
          <cell r="F180">
            <v>36129</v>
          </cell>
          <cell r="G180" t="str">
            <v>2 units used horizontal baler &amp; 2 unit vertical baler machine (Princel Holding Sg buloh)</v>
          </cell>
          <cell r="H180">
            <v>355000</v>
          </cell>
          <cell r="J180">
            <v>355000</v>
          </cell>
          <cell r="K180">
            <v>-224833.33333333331</v>
          </cell>
          <cell r="L180">
            <v>-17750</v>
          </cell>
          <cell r="M180">
            <v>-5916.67</v>
          </cell>
          <cell r="N180">
            <v>-242583.33333333331</v>
          </cell>
          <cell r="O180">
            <v>112416.66666666669</v>
          </cell>
          <cell r="P180">
            <v>0.2</v>
          </cell>
          <cell r="V180">
            <v>0</v>
          </cell>
        </row>
        <row r="181">
          <cell r="B181">
            <v>9007110</v>
          </cell>
          <cell r="C181" t="str">
            <v>PJ Fibre</v>
          </cell>
          <cell r="D181" t="str">
            <v>PV 1367</v>
          </cell>
          <cell r="F181">
            <v>36129</v>
          </cell>
          <cell r="G181" t="str">
            <v>1unit hydraulic four door press machine SN3215.(PJ Fibre).</v>
          </cell>
          <cell r="H181">
            <v>20000</v>
          </cell>
          <cell r="J181">
            <v>20000</v>
          </cell>
          <cell r="K181">
            <v>-12666.666666666668</v>
          </cell>
          <cell r="L181">
            <v>-1000</v>
          </cell>
          <cell r="M181">
            <v>-333.33</v>
          </cell>
          <cell r="N181">
            <v>-13666.666666666668</v>
          </cell>
          <cell r="O181">
            <v>6333.3333333333321</v>
          </cell>
          <cell r="P181">
            <v>0.2</v>
          </cell>
          <cell r="V181">
            <v>0</v>
          </cell>
        </row>
        <row r="182">
          <cell r="B182">
            <v>9007104</v>
          </cell>
          <cell r="C182" t="str">
            <v>Kuching</v>
          </cell>
          <cell r="D182" t="str">
            <v>PV 1520,1396</v>
          </cell>
          <cell r="F182">
            <v>36130</v>
          </cell>
          <cell r="G182" t="str">
            <v>20 ton 6 meter (20' x 10') pitless type computerised weighbridge model : PLWB-2020C</v>
          </cell>
          <cell r="H182">
            <v>32000</v>
          </cell>
          <cell r="J182">
            <v>32000</v>
          </cell>
          <cell r="K182">
            <v>-19733.333333333332</v>
          </cell>
          <cell r="L182">
            <v>-1600</v>
          </cell>
          <cell r="M182">
            <v>-533.33000000000004</v>
          </cell>
          <cell r="N182">
            <v>-21333.333333333332</v>
          </cell>
          <cell r="O182">
            <v>10666.666666666668</v>
          </cell>
          <cell r="P182">
            <v>0.2</v>
          </cell>
          <cell r="V182">
            <v>0</v>
          </cell>
        </row>
        <row r="183">
          <cell r="B183">
            <v>9007110</v>
          </cell>
          <cell r="C183" t="str">
            <v>Gombak</v>
          </cell>
          <cell r="D183" t="str">
            <v>PV 1395</v>
          </cell>
          <cell r="F183">
            <v>36130</v>
          </cell>
          <cell r="G183" t="str">
            <v>1 unit vertical baling machine with diesel engine (model : 1997).</v>
          </cell>
          <cell r="H183">
            <v>20000</v>
          </cell>
          <cell r="J183">
            <v>20000</v>
          </cell>
          <cell r="K183">
            <v>-12333.333333333332</v>
          </cell>
          <cell r="L183">
            <v>-1000</v>
          </cell>
          <cell r="M183">
            <v>-333.33</v>
          </cell>
          <cell r="N183">
            <v>-13333.333333333332</v>
          </cell>
          <cell r="O183">
            <v>6666.6666666666679</v>
          </cell>
          <cell r="P183">
            <v>0.2</v>
          </cell>
          <cell r="V183">
            <v>0</v>
          </cell>
        </row>
        <row r="184">
          <cell r="B184">
            <v>9007110</v>
          </cell>
          <cell r="C184" t="str">
            <v>Prai</v>
          </cell>
          <cell r="D184" t="str">
            <v>PV 1405</v>
          </cell>
          <cell r="F184">
            <v>36130</v>
          </cell>
          <cell r="G184" t="str">
            <v>4 door hydraulics press (vertical baling machine).</v>
          </cell>
          <cell r="H184">
            <v>20000</v>
          </cell>
          <cell r="J184">
            <v>20000</v>
          </cell>
          <cell r="K184">
            <v>-12333.333333333332</v>
          </cell>
          <cell r="L184">
            <v>-1000</v>
          </cell>
          <cell r="M184">
            <v>-333.33</v>
          </cell>
          <cell r="N184">
            <v>-13333.333333333332</v>
          </cell>
          <cell r="O184">
            <v>6666.6666666666679</v>
          </cell>
          <cell r="P184">
            <v>0.2</v>
          </cell>
          <cell r="V184">
            <v>0</v>
          </cell>
        </row>
        <row r="185">
          <cell r="B185">
            <v>9007110</v>
          </cell>
          <cell r="C185" t="str">
            <v>G.Sanyen</v>
          </cell>
          <cell r="D185" t="str">
            <v>PV 1420</v>
          </cell>
          <cell r="F185">
            <v>36191</v>
          </cell>
          <cell r="G185" t="str">
            <v>Four door hydraulics press SN3251(Vertical Baling m/c)</v>
          </cell>
          <cell r="H185">
            <v>20000</v>
          </cell>
          <cell r="J185">
            <v>20000</v>
          </cell>
          <cell r="K185">
            <v>-12000</v>
          </cell>
          <cell r="L185">
            <v>-1000</v>
          </cell>
          <cell r="M185">
            <v>-333.33</v>
          </cell>
          <cell r="N185">
            <v>-13000</v>
          </cell>
          <cell r="O185">
            <v>7000</v>
          </cell>
          <cell r="P185">
            <v>0.2</v>
          </cell>
          <cell r="V185">
            <v>0</v>
          </cell>
        </row>
        <row r="186">
          <cell r="B186">
            <v>9007110</v>
          </cell>
          <cell r="C186" t="str">
            <v>Alor Gajah</v>
          </cell>
          <cell r="D186" t="str">
            <v>PV 1440</v>
          </cell>
          <cell r="F186">
            <v>36191</v>
          </cell>
          <cell r="G186" t="str">
            <v>Four door hydraulics press SN3241(Vertical Baling m/c)</v>
          </cell>
          <cell r="H186">
            <v>20000</v>
          </cell>
          <cell r="J186">
            <v>20000</v>
          </cell>
          <cell r="K186">
            <v>-12000</v>
          </cell>
          <cell r="L186">
            <v>-1000</v>
          </cell>
          <cell r="M186">
            <v>-333.33</v>
          </cell>
          <cell r="N186">
            <v>-13000</v>
          </cell>
          <cell r="O186">
            <v>7000</v>
          </cell>
          <cell r="P186">
            <v>0.2</v>
          </cell>
          <cell r="V186">
            <v>0</v>
          </cell>
        </row>
        <row r="187">
          <cell r="B187">
            <v>9007141</v>
          </cell>
          <cell r="C187" t="str">
            <v>PJ</v>
          </cell>
          <cell r="D187" t="str">
            <v>PV 1415</v>
          </cell>
          <cell r="F187">
            <v>36191</v>
          </cell>
          <cell r="G187" t="str">
            <v>Construction of hosereel system .</v>
          </cell>
          <cell r="H187">
            <v>27000</v>
          </cell>
          <cell r="J187">
            <v>27000</v>
          </cell>
          <cell r="K187">
            <v>-16200</v>
          </cell>
          <cell r="L187">
            <v>-1350</v>
          </cell>
          <cell r="M187">
            <v>-450</v>
          </cell>
          <cell r="N187">
            <v>-17550</v>
          </cell>
          <cell r="O187">
            <v>9450</v>
          </cell>
          <cell r="P187">
            <v>0.2</v>
          </cell>
          <cell r="V187">
            <v>0</v>
          </cell>
        </row>
        <row r="188">
          <cell r="B188">
            <v>9007110</v>
          </cell>
          <cell r="C188" t="str">
            <v>Yong Hoig -Bukit Mertajam</v>
          </cell>
          <cell r="D188" t="str">
            <v>GJ 1182</v>
          </cell>
          <cell r="F188">
            <v>36192</v>
          </cell>
          <cell r="G188" t="str">
            <v>11 units vertical balers. Yong Hoig</v>
          </cell>
          <cell r="H188">
            <v>135000</v>
          </cell>
          <cell r="J188">
            <v>135000</v>
          </cell>
          <cell r="K188">
            <v>-78750</v>
          </cell>
          <cell r="L188">
            <v>-6750</v>
          </cell>
          <cell r="M188">
            <v>-2250</v>
          </cell>
          <cell r="N188">
            <v>-85500</v>
          </cell>
          <cell r="O188">
            <v>49500</v>
          </cell>
          <cell r="P188">
            <v>0.2</v>
          </cell>
          <cell r="V188">
            <v>0</v>
          </cell>
        </row>
        <row r="189">
          <cell r="B189">
            <v>9007151</v>
          </cell>
          <cell r="C189" t="str">
            <v>Sg Buloh</v>
          </cell>
          <cell r="D189" t="str">
            <v>PV 1464</v>
          </cell>
          <cell r="E189" t="str">
            <v>Freehold</v>
          </cell>
          <cell r="F189">
            <v>36192</v>
          </cell>
          <cell r="G189" t="str">
            <v>Contruction of Premix Hardstand and weighbridge foundation.</v>
          </cell>
          <cell r="H189">
            <v>62840</v>
          </cell>
          <cell r="J189">
            <v>62840</v>
          </cell>
          <cell r="K189">
            <v>-9164.1666666666661</v>
          </cell>
          <cell r="L189">
            <v>-785.5</v>
          </cell>
          <cell r="M189">
            <v>-261.83</v>
          </cell>
          <cell r="N189">
            <v>-9949.6666666666661</v>
          </cell>
          <cell r="O189">
            <v>52890.333333333336</v>
          </cell>
          <cell r="P189">
            <v>0.05</v>
          </cell>
          <cell r="V189">
            <v>0</v>
          </cell>
        </row>
        <row r="190">
          <cell r="B190">
            <v>9007110</v>
          </cell>
          <cell r="C190" t="str">
            <v>Neehup -Klang</v>
          </cell>
          <cell r="D190" t="str">
            <v>GJ1099, PV 1330, 1504</v>
          </cell>
          <cell r="F190">
            <v>36250</v>
          </cell>
          <cell r="G190" t="str">
            <v>CH6T no shred (single) ram baler with 60HP motor at 50hz. - klang Baling Centre</v>
          </cell>
          <cell r="H190">
            <v>315000</v>
          </cell>
          <cell r="J190">
            <v>315000</v>
          </cell>
          <cell r="K190">
            <v>-178500</v>
          </cell>
          <cell r="L190">
            <v>-15750</v>
          </cell>
          <cell r="M190">
            <v>-5250</v>
          </cell>
          <cell r="N190">
            <v>-194250</v>
          </cell>
          <cell r="O190">
            <v>120750</v>
          </cell>
          <cell r="P190">
            <v>0.2</v>
          </cell>
          <cell r="V190">
            <v>0</v>
          </cell>
        </row>
        <row r="191">
          <cell r="B191">
            <v>9007110</v>
          </cell>
          <cell r="C191" t="str">
            <v>Kuching</v>
          </cell>
          <cell r="D191" t="str">
            <v>PV 1502, 1396</v>
          </cell>
          <cell r="F191">
            <v>36250</v>
          </cell>
          <cell r="G191" t="str">
            <v>Four door hydraulics press SN3260 - sytk Preserved Green Kuching</v>
          </cell>
          <cell r="H191">
            <v>20000</v>
          </cell>
          <cell r="J191">
            <v>20000</v>
          </cell>
          <cell r="K191">
            <v>-11333.333333333334</v>
          </cell>
          <cell r="L191">
            <v>-1000</v>
          </cell>
          <cell r="M191">
            <v>-333.33</v>
          </cell>
          <cell r="N191">
            <v>-12333.333333333334</v>
          </cell>
          <cell r="O191">
            <v>7666.6666666666661</v>
          </cell>
          <cell r="P191">
            <v>0.2</v>
          </cell>
          <cell r="V191">
            <v>0</v>
          </cell>
        </row>
        <row r="192">
          <cell r="B192">
            <v>9007104</v>
          </cell>
          <cell r="C192" t="str">
            <v>Sg Buloh</v>
          </cell>
          <cell r="D192" t="str">
            <v>PV 1460/1518/1521</v>
          </cell>
          <cell r="F192">
            <v>36280</v>
          </cell>
          <cell r="G192" t="str">
            <v>Upgrading 20 ft x 20 ton to 50 ft x 50 ton w/bridge system - Sg Buloh.</v>
          </cell>
          <cell r="H192">
            <v>67000</v>
          </cell>
          <cell r="J192">
            <v>67000</v>
          </cell>
          <cell r="K192">
            <v>-36850</v>
          </cell>
          <cell r="L192">
            <v>-3350</v>
          </cell>
          <cell r="M192">
            <v>-1116.67</v>
          </cell>
          <cell r="N192">
            <v>-40200</v>
          </cell>
          <cell r="O192">
            <v>26800</v>
          </cell>
          <cell r="P192">
            <v>0.2</v>
          </cell>
          <cell r="V192">
            <v>0</v>
          </cell>
        </row>
        <row r="193">
          <cell r="B193">
            <v>9007046</v>
          </cell>
          <cell r="C193" t="str">
            <v>Rawang</v>
          </cell>
          <cell r="D193" t="str">
            <v>PV 1488/1513/1536/1550/1553</v>
          </cell>
          <cell r="E193" t="str">
            <v>Freehold</v>
          </cell>
          <cell r="F193">
            <v>36311</v>
          </cell>
          <cell r="G193" t="str">
            <v>Contruction and completion of Baling station at 75 Rawang Integrated Ind. Park.</v>
          </cell>
          <cell r="H193">
            <v>640367</v>
          </cell>
          <cell r="J193">
            <v>640367</v>
          </cell>
          <cell r="K193">
            <v>-87805.61</v>
          </cell>
          <cell r="L193">
            <v>-8004.59</v>
          </cell>
          <cell r="M193">
            <v>-2668.2</v>
          </cell>
          <cell r="N193">
            <v>-95810.2</v>
          </cell>
          <cell r="O193">
            <v>544556.80000000005</v>
          </cell>
          <cell r="P193">
            <v>0.05</v>
          </cell>
          <cell r="V193">
            <v>0</v>
          </cell>
        </row>
        <row r="194">
          <cell r="B194">
            <v>9007110</v>
          </cell>
          <cell r="C194" t="str">
            <v>Yong Hoig -Bkt Mertajam</v>
          </cell>
          <cell r="D194" t="str">
            <v>GJ 1262</v>
          </cell>
          <cell r="F194">
            <v>36311</v>
          </cell>
          <cell r="G194" t="str">
            <v>1 Unit vertical baler at Lite On,Bukit Mertajam. (Yong Hoig)</v>
          </cell>
          <cell r="H194">
            <v>6000</v>
          </cell>
          <cell r="J194">
            <v>6000</v>
          </cell>
          <cell r="K194">
            <v>-3200</v>
          </cell>
          <cell r="L194">
            <v>-300</v>
          </cell>
          <cell r="M194">
            <v>-100</v>
          </cell>
          <cell r="N194">
            <v>-3500</v>
          </cell>
          <cell r="O194">
            <v>2500</v>
          </cell>
          <cell r="P194">
            <v>0.2</v>
          </cell>
          <cell r="V194">
            <v>0</v>
          </cell>
        </row>
        <row r="195">
          <cell r="B195">
            <v>9007110</v>
          </cell>
          <cell r="C195" t="str">
            <v>Nilai</v>
          </cell>
          <cell r="D195" t="str">
            <v>PV 1480</v>
          </cell>
          <cell r="F195">
            <v>36311</v>
          </cell>
          <cell r="G195" t="str">
            <v>1 Unit paper core shredding M/C for Nilai Baling Centre</v>
          </cell>
          <cell r="H195">
            <v>28000</v>
          </cell>
          <cell r="J195">
            <v>28000</v>
          </cell>
          <cell r="K195">
            <v>-14933.333333333334</v>
          </cell>
          <cell r="L195">
            <v>-1400</v>
          </cell>
          <cell r="M195">
            <v>-466.67</v>
          </cell>
          <cell r="N195">
            <v>-16333.333333333334</v>
          </cell>
          <cell r="O195">
            <v>11666.666666666666</v>
          </cell>
          <cell r="P195">
            <v>0.2</v>
          </cell>
          <cell r="V195">
            <v>0</v>
          </cell>
        </row>
        <row r="196">
          <cell r="B196">
            <v>9007110</v>
          </cell>
          <cell r="C196" t="str">
            <v>Alor Gajah</v>
          </cell>
          <cell r="D196" t="str">
            <v>PV 1554</v>
          </cell>
          <cell r="F196">
            <v>36311</v>
          </cell>
          <cell r="G196" t="str">
            <v>1 Unit paper core shredding M/C for Alor Gajah.</v>
          </cell>
          <cell r="H196">
            <v>28000</v>
          </cell>
          <cell r="J196">
            <v>28000</v>
          </cell>
          <cell r="K196">
            <v>-14933.333333333334</v>
          </cell>
          <cell r="L196">
            <v>-1400</v>
          </cell>
          <cell r="M196">
            <v>-466.67</v>
          </cell>
          <cell r="N196">
            <v>-16333.333333333334</v>
          </cell>
          <cell r="O196">
            <v>11666.666666666666</v>
          </cell>
          <cell r="P196">
            <v>0.2</v>
          </cell>
          <cell r="V196">
            <v>0</v>
          </cell>
        </row>
        <row r="197">
          <cell r="B197">
            <v>9007152</v>
          </cell>
          <cell r="C197" t="str">
            <v>Rawang</v>
          </cell>
          <cell r="D197" t="str">
            <v>PV 1560</v>
          </cell>
          <cell r="E197" t="str">
            <v>Freehold</v>
          </cell>
          <cell r="F197">
            <v>36311</v>
          </cell>
          <cell r="G197" t="str">
            <v>Landscaping/Planting for the Baling Station on Lot 75, Rawang Industrial Park.</v>
          </cell>
          <cell r="H197">
            <v>5301</v>
          </cell>
          <cell r="J197">
            <v>5301</v>
          </cell>
          <cell r="K197">
            <v>-706.8</v>
          </cell>
          <cell r="L197">
            <v>-66.260000000000005</v>
          </cell>
          <cell r="M197">
            <v>-22.09</v>
          </cell>
          <cell r="N197">
            <v>-773.06</v>
          </cell>
          <cell r="O197">
            <v>4527.9400000000005</v>
          </cell>
          <cell r="P197">
            <v>0.05</v>
          </cell>
          <cell r="V197">
            <v>0</v>
          </cell>
        </row>
        <row r="198">
          <cell r="B198">
            <v>9007046</v>
          </cell>
          <cell r="C198" t="str">
            <v>Rawang</v>
          </cell>
          <cell r="D198" t="str">
            <v>PV 1594</v>
          </cell>
          <cell r="E198" t="str">
            <v>Freehold</v>
          </cell>
          <cell r="F198">
            <v>36341</v>
          </cell>
          <cell r="G198" t="str">
            <v>225 ft run drain covers with 3" angle iron &amp; 9mm x 50mm flat bar across - Pandamaran B.centre</v>
          </cell>
          <cell r="H198">
            <v>8437.5</v>
          </cell>
          <cell r="J198">
            <v>8437.5</v>
          </cell>
          <cell r="K198">
            <v>-1089.8487500000001</v>
          </cell>
          <cell r="L198">
            <v>-105.47</v>
          </cell>
          <cell r="M198">
            <v>-35.159999999999997</v>
          </cell>
          <cell r="N198">
            <v>-1195.3187500000001</v>
          </cell>
          <cell r="O198">
            <v>7242.1812499999996</v>
          </cell>
          <cell r="P198">
            <v>0.05</v>
          </cell>
          <cell r="V198">
            <v>0</v>
          </cell>
        </row>
        <row r="199">
          <cell r="B199">
            <v>9007104</v>
          </cell>
          <cell r="C199" t="str">
            <v>Rawang</v>
          </cell>
          <cell r="D199" t="str">
            <v>PV 1454/1587</v>
          </cell>
          <cell r="F199">
            <v>36341</v>
          </cell>
          <cell r="G199" t="str">
            <v>One unit 25ft x 20 ton computerised weigbridge c/w digital indicator, computer, printer &amp; software</v>
          </cell>
          <cell r="H199">
            <v>37000</v>
          </cell>
          <cell r="J199">
            <v>37000</v>
          </cell>
          <cell r="K199">
            <v>-19116.666666666668</v>
          </cell>
          <cell r="L199">
            <v>-1850</v>
          </cell>
          <cell r="M199">
            <v>-616.66999999999996</v>
          </cell>
          <cell r="N199">
            <v>-20966.666666666668</v>
          </cell>
          <cell r="O199">
            <v>16033.333333333332</v>
          </cell>
          <cell r="P199">
            <v>0.2</v>
          </cell>
          <cell r="V199">
            <v>0</v>
          </cell>
        </row>
        <row r="200">
          <cell r="B200">
            <v>9007110</v>
          </cell>
          <cell r="C200" t="str">
            <v>Rawang</v>
          </cell>
          <cell r="D200" t="str">
            <v>PV 1580</v>
          </cell>
          <cell r="F200">
            <v>36341</v>
          </cell>
          <cell r="G200" t="str">
            <v>Modify used B.machine &amp; conveyor- Rawang,Four door hydraulic press</v>
          </cell>
          <cell r="H200">
            <v>80795</v>
          </cell>
          <cell r="J200">
            <v>80795</v>
          </cell>
          <cell r="K200">
            <v>-41744.083333333336</v>
          </cell>
          <cell r="L200">
            <v>-4039.75</v>
          </cell>
          <cell r="M200">
            <v>-1346.58</v>
          </cell>
          <cell r="N200">
            <v>-45783.833333333336</v>
          </cell>
          <cell r="O200">
            <v>35011.166666666664</v>
          </cell>
          <cell r="P200">
            <v>0.2</v>
          </cell>
          <cell r="V200">
            <v>0</v>
          </cell>
        </row>
        <row r="201">
          <cell r="B201">
            <v>9007110</v>
          </cell>
          <cell r="C201" t="str">
            <v>Bangi</v>
          </cell>
          <cell r="D201" t="str">
            <v>PV 1589</v>
          </cell>
          <cell r="F201">
            <v>36341</v>
          </cell>
          <cell r="G201" t="str">
            <v>Four door hydraulics press SN3241(Vertical Baling m/c)</v>
          </cell>
          <cell r="H201">
            <v>20000</v>
          </cell>
          <cell r="J201">
            <v>20000</v>
          </cell>
          <cell r="K201">
            <v>-10333.333333333334</v>
          </cell>
          <cell r="L201">
            <v>-1000</v>
          </cell>
          <cell r="M201">
            <v>-333.33</v>
          </cell>
          <cell r="N201">
            <v>-11333.333333333334</v>
          </cell>
          <cell r="O201">
            <v>8666.6666666666661</v>
          </cell>
          <cell r="P201">
            <v>0.2</v>
          </cell>
          <cell r="V201">
            <v>0</v>
          </cell>
        </row>
        <row r="202">
          <cell r="B202">
            <v>9007130</v>
          </cell>
          <cell r="D202" t="str">
            <v>PV 1582</v>
          </cell>
          <cell r="F202">
            <v>36341</v>
          </cell>
          <cell r="G202" t="str">
            <v>Purchase 1 unit Daihatsu lorry Model V58R2 (4500KG) (WGS 544)</v>
          </cell>
          <cell r="H202">
            <v>45615.5</v>
          </cell>
          <cell r="J202">
            <v>45615.5</v>
          </cell>
          <cell r="K202">
            <v>-23568.008333333331</v>
          </cell>
          <cell r="L202">
            <v>-2280.7800000000002</v>
          </cell>
          <cell r="M202">
            <v>-760.26</v>
          </cell>
          <cell r="N202">
            <v>-25848.78833333333</v>
          </cell>
          <cell r="O202">
            <v>19766.71166666667</v>
          </cell>
          <cell r="P202">
            <v>0.2</v>
          </cell>
          <cell r="V202">
            <v>0</v>
          </cell>
        </row>
        <row r="203">
          <cell r="B203">
            <v>9007154</v>
          </cell>
          <cell r="C203" t="str">
            <v>Rawang</v>
          </cell>
          <cell r="D203" t="str">
            <v>PV 1596</v>
          </cell>
          <cell r="F203">
            <v>36341</v>
          </cell>
          <cell r="G203" t="str">
            <v>Supply &amp; install incoming armour cable to baler, 32 Amp MCB: lay sub-mains cabling to cooling tower &amp; motor,DOL starter,etc.</v>
          </cell>
          <cell r="H203">
            <v>5060</v>
          </cell>
          <cell r="J203">
            <v>5060</v>
          </cell>
          <cell r="K203">
            <v>-980.375</v>
          </cell>
          <cell r="L203">
            <v>-94.88</v>
          </cell>
          <cell r="M203">
            <v>-31.63</v>
          </cell>
          <cell r="N203">
            <v>-1075.2550000000001</v>
          </cell>
          <cell r="O203">
            <v>3984.7449999999999</v>
          </cell>
          <cell r="P203">
            <v>7.4999999999999997E-2</v>
          </cell>
          <cell r="V203">
            <v>0</v>
          </cell>
        </row>
        <row r="204">
          <cell r="B204">
            <v>9007160</v>
          </cell>
          <cell r="D204" t="str">
            <v>PV 1595</v>
          </cell>
          <cell r="F204">
            <v>36341</v>
          </cell>
          <cell r="G204" t="str">
            <v>Acson 2HP wall mounted Air-condition</v>
          </cell>
          <cell r="H204">
            <v>2700</v>
          </cell>
          <cell r="J204">
            <v>2700</v>
          </cell>
          <cell r="K204">
            <v>-1395</v>
          </cell>
          <cell r="L204">
            <v>-135</v>
          </cell>
          <cell r="M204">
            <v>-45</v>
          </cell>
          <cell r="N204">
            <v>-1530</v>
          </cell>
          <cell r="O204">
            <v>1170</v>
          </cell>
          <cell r="P204">
            <v>0.2</v>
          </cell>
          <cell r="V204">
            <v>0</v>
          </cell>
        </row>
        <row r="205">
          <cell r="B205">
            <v>9007190</v>
          </cell>
          <cell r="D205" t="str">
            <v>PV 1591</v>
          </cell>
          <cell r="F205">
            <v>36341</v>
          </cell>
          <cell r="G205" t="str">
            <v>Motorola 8700 Handphone for Goh Say Lan -019-3109463</v>
          </cell>
          <cell r="H205">
            <v>780</v>
          </cell>
          <cell r="J205">
            <v>780</v>
          </cell>
          <cell r="K205">
            <v>-403</v>
          </cell>
          <cell r="L205">
            <v>-39</v>
          </cell>
          <cell r="M205">
            <v>-13</v>
          </cell>
          <cell r="N205">
            <v>-442</v>
          </cell>
          <cell r="O205">
            <v>338</v>
          </cell>
          <cell r="P205">
            <v>0.2</v>
          </cell>
          <cell r="V205">
            <v>0</v>
          </cell>
        </row>
        <row r="206">
          <cell r="B206">
            <v>9007046</v>
          </cell>
          <cell r="C206" t="str">
            <v>Klang</v>
          </cell>
          <cell r="D206" t="str">
            <v>GJ 1344,PV 1552,1583,1612</v>
          </cell>
          <cell r="E206" t="str">
            <v>Leasehold</v>
          </cell>
          <cell r="F206">
            <v>36372</v>
          </cell>
          <cell r="G206" t="str">
            <v>Taking over of assets from Neehup enterprise in Bukit Kemuning.</v>
          </cell>
          <cell r="H206">
            <v>185000</v>
          </cell>
          <cell r="J206">
            <v>185000</v>
          </cell>
          <cell r="K206">
            <v>-23125</v>
          </cell>
          <cell r="L206">
            <v>-2312.5</v>
          </cell>
          <cell r="M206">
            <v>-770.83</v>
          </cell>
          <cell r="N206">
            <v>-25437.5</v>
          </cell>
          <cell r="O206">
            <v>159562.5</v>
          </cell>
          <cell r="P206">
            <v>0.05</v>
          </cell>
          <cell r="V206">
            <v>0</v>
          </cell>
        </row>
        <row r="207">
          <cell r="B207">
            <v>9007046</v>
          </cell>
          <cell r="C207" t="str">
            <v>Melaka</v>
          </cell>
          <cell r="D207" t="str">
            <v>PV 1614</v>
          </cell>
          <cell r="E207" t="str">
            <v>Leasehold</v>
          </cell>
          <cell r="F207">
            <v>36372</v>
          </cell>
          <cell r="G207" t="str">
            <v>Construction cost of 50' x 60' warehouse for new baling centre.</v>
          </cell>
          <cell r="H207">
            <v>21250</v>
          </cell>
          <cell r="J207">
            <v>21250</v>
          </cell>
          <cell r="K207">
            <v>-2656.25</v>
          </cell>
          <cell r="L207">
            <v>-265.63</v>
          </cell>
          <cell r="M207">
            <v>-88.54</v>
          </cell>
          <cell r="N207">
            <v>-2921.88</v>
          </cell>
          <cell r="O207">
            <v>18328.12</v>
          </cell>
          <cell r="P207">
            <v>0.05</v>
          </cell>
          <cell r="V207">
            <v>0</v>
          </cell>
        </row>
        <row r="208">
          <cell r="B208">
            <v>9007046</v>
          </cell>
          <cell r="C208" t="str">
            <v>Johor</v>
          </cell>
          <cell r="D208" t="str">
            <v>PV 1615</v>
          </cell>
          <cell r="E208" t="str">
            <v>Leasehold</v>
          </cell>
          <cell r="F208">
            <v>36372</v>
          </cell>
          <cell r="G208" t="str">
            <v>Construction of factory extension 40' x 35' (1,400 sq ft).</v>
          </cell>
          <cell r="H208">
            <v>27000</v>
          </cell>
          <cell r="J208">
            <v>27000</v>
          </cell>
          <cell r="K208">
            <v>-3375</v>
          </cell>
          <cell r="L208">
            <v>-337.5</v>
          </cell>
          <cell r="M208">
            <v>-112.5</v>
          </cell>
          <cell r="N208">
            <v>-3712.5</v>
          </cell>
          <cell r="O208">
            <v>23287.5</v>
          </cell>
          <cell r="P208">
            <v>0.05</v>
          </cell>
          <cell r="V208">
            <v>0</v>
          </cell>
        </row>
        <row r="209">
          <cell r="B209">
            <v>9007104</v>
          </cell>
          <cell r="C209" t="str">
            <v>Klang</v>
          </cell>
          <cell r="D209" t="str">
            <v>GJ 1344,PV 1552,1583,1612</v>
          </cell>
          <cell r="F209">
            <v>36372</v>
          </cell>
          <cell r="G209" t="str">
            <v>Taking over of assets from Neehup enterprise in Bukit Kemuning.</v>
          </cell>
          <cell r="H209">
            <v>20000</v>
          </cell>
          <cell r="J209">
            <v>20000</v>
          </cell>
          <cell r="K209">
            <v>-10000</v>
          </cell>
          <cell r="L209">
            <v>-1000</v>
          </cell>
          <cell r="M209">
            <v>-333.33</v>
          </cell>
          <cell r="N209">
            <v>-11000</v>
          </cell>
          <cell r="O209">
            <v>9000</v>
          </cell>
          <cell r="P209">
            <v>0.2</v>
          </cell>
          <cell r="V209">
            <v>0</v>
          </cell>
        </row>
        <row r="210">
          <cell r="B210">
            <v>9007104</v>
          </cell>
          <cell r="C210" t="str">
            <v>Melaka</v>
          </cell>
          <cell r="D210" t="str">
            <v>PV 1804,1623</v>
          </cell>
          <cell r="F210">
            <v>36372</v>
          </cell>
          <cell r="G210" t="str">
            <v>20 ton x 25 ft computerised weighbridge c/w digital indicator,computer, pronter &amp; software.</v>
          </cell>
          <cell r="H210">
            <v>33250</v>
          </cell>
          <cell r="J210">
            <v>33250</v>
          </cell>
          <cell r="K210">
            <v>-16625</v>
          </cell>
          <cell r="L210">
            <v>-1662.5</v>
          </cell>
          <cell r="M210">
            <v>-554.16999999999996</v>
          </cell>
          <cell r="N210">
            <v>-18287.5</v>
          </cell>
          <cell r="O210">
            <v>14962.5</v>
          </cell>
          <cell r="P210">
            <v>0.2</v>
          </cell>
          <cell r="V210">
            <v>0</v>
          </cell>
        </row>
        <row r="211">
          <cell r="B211">
            <v>9007110</v>
          </cell>
          <cell r="C211" t="str">
            <v>Klang</v>
          </cell>
          <cell r="D211" t="str">
            <v>GJ 1344,PV 1552,1583,1612</v>
          </cell>
          <cell r="F211">
            <v>36372</v>
          </cell>
          <cell r="G211" t="str">
            <v>Purchase 1 unit of Cummings Diesel (Model: Nita 855 GCZ kw/350 KVA) &amp; 1 unit Air-man generator set c/w ISUZU engine No: 2222840, 45 KVA from Neehup Ent.</v>
          </cell>
          <cell r="H211">
            <v>60000</v>
          </cell>
          <cell r="J211">
            <v>60000</v>
          </cell>
          <cell r="K211">
            <v>-30000</v>
          </cell>
          <cell r="L211">
            <v>-3000</v>
          </cell>
          <cell r="M211">
            <v>-1000</v>
          </cell>
          <cell r="N211">
            <v>-33000</v>
          </cell>
          <cell r="O211">
            <v>27000</v>
          </cell>
          <cell r="P211">
            <v>0.2</v>
          </cell>
          <cell r="V211">
            <v>0</v>
          </cell>
        </row>
        <row r="212">
          <cell r="B212">
            <v>9007140</v>
          </cell>
          <cell r="C212" t="str">
            <v>Klang</v>
          </cell>
          <cell r="D212" t="str">
            <v>GJ 1344,PV 1552,1583,1612</v>
          </cell>
          <cell r="F212">
            <v>36372</v>
          </cell>
          <cell r="G212" t="str">
            <v>Taking over of office equipment from Neehup enterprise.</v>
          </cell>
          <cell r="H212">
            <v>5000</v>
          </cell>
          <cell r="J212">
            <v>5000</v>
          </cell>
          <cell r="K212">
            <v>-2500</v>
          </cell>
          <cell r="L212">
            <v>-250</v>
          </cell>
          <cell r="M212">
            <v>-83.33</v>
          </cell>
          <cell r="N212">
            <v>-2750</v>
          </cell>
          <cell r="O212">
            <v>2250</v>
          </cell>
          <cell r="P212">
            <v>0.2</v>
          </cell>
          <cell r="V212">
            <v>0</v>
          </cell>
        </row>
        <row r="213">
          <cell r="B213">
            <v>9007140</v>
          </cell>
          <cell r="D213" t="str">
            <v>PV 1626</v>
          </cell>
          <cell r="F213">
            <v>36372</v>
          </cell>
          <cell r="G213" t="str">
            <v>1 Jet printer model:Canon BJC-265SP color Bubble (serial no:EVW81860).</v>
          </cell>
          <cell r="H213">
            <v>420</v>
          </cell>
          <cell r="J213">
            <v>420</v>
          </cell>
          <cell r="K213">
            <v>-210</v>
          </cell>
          <cell r="L213">
            <v>-21</v>
          </cell>
          <cell r="M213">
            <v>-7</v>
          </cell>
          <cell r="N213">
            <v>-231</v>
          </cell>
          <cell r="O213">
            <v>189</v>
          </cell>
          <cell r="P213">
            <v>0.2</v>
          </cell>
          <cell r="V213">
            <v>0</v>
          </cell>
        </row>
        <row r="214">
          <cell r="B214">
            <v>9007110</v>
          </cell>
          <cell r="C214" t="str">
            <v>Kuching</v>
          </cell>
          <cell r="D214" t="str">
            <v>GJ 1356</v>
          </cell>
          <cell r="F214">
            <v>36373</v>
          </cell>
          <cell r="G214" t="str">
            <v>Transport charges -vertical baling mach. &amp; Shreder mach. to Kuching</v>
          </cell>
          <cell r="H214">
            <v>4136.75</v>
          </cell>
          <cell r="J214">
            <v>4136.75</v>
          </cell>
          <cell r="K214">
            <v>-1999.4291666666668</v>
          </cell>
          <cell r="L214">
            <v>-206.84</v>
          </cell>
          <cell r="M214">
            <v>-68.95</v>
          </cell>
          <cell r="N214">
            <v>-2206.2691666666669</v>
          </cell>
          <cell r="O214">
            <v>1930.4808333333331</v>
          </cell>
          <cell r="P214">
            <v>0.2</v>
          </cell>
          <cell r="V214">
            <v>0</v>
          </cell>
        </row>
        <row r="215">
          <cell r="B215">
            <v>9007110</v>
          </cell>
          <cell r="C215" t="str">
            <v>KP Recycle</v>
          </cell>
          <cell r="D215" t="str">
            <v>PV 1675</v>
          </cell>
          <cell r="F215">
            <v>36373</v>
          </cell>
          <cell r="G215" t="str">
            <v>1 unit paper shredding machine to KP Recycle.</v>
          </cell>
          <cell r="H215">
            <v>28500</v>
          </cell>
          <cell r="J215">
            <v>28500</v>
          </cell>
          <cell r="K215">
            <v>-13775</v>
          </cell>
          <cell r="L215">
            <v>-1425</v>
          </cell>
          <cell r="M215">
            <v>-475</v>
          </cell>
          <cell r="N215">
            <v>-15200</v>
          </cell>
          <cell r="O215">
            <v>13300</v>
          </cell>
          <cell r="P215">
            <v>0.2</v>
          </cell>
          <cell r="V215">
            <v>0</v>
          </cell>
        </row>
        <row r="216">
          <cell r="B216">
            <v>9007110</v>
          </cell>
          <cell r="C216" t="str">
            <v>Klang</v>
          </cell>
          <cell r="D216" t="str">
            <v>PV 1676</v>
          </cell>
          <cell r="F216">
            <v>36373</v>
          </cell>
          <cell r="G216" t="str">
            <v>1units fluffer c/w 15hp electric motor for horizontal baler - Klang</v>
          </cell>
          <cell r="H216">
            <v>15000</v>
          </cell>
          <cell r="J216">
            <v>15000</v>
          </cell>
          <cell r="K216">
            <v>-7250</v>
          </cell>
          <cell r="L216">
            <v>-750</v>
          </cell>
          <cell r="M216">
            <v>-250</v>
          </cell>
          <cell r="N216">
            <v>-8000</v>
          </cell>
          <cell r="O216">
            <v>7000</v>
          </cell>
          <cell r="P216">
            <v>0.2</v>
          </cell>
          <cell r="V216">
            <v>0</v>
          </cell>
        </row>
        <row r="217">
          <cell r="B217">
            <v>9007110</v>
          </cell>
          <cell r="C217" t="str">
            <v>Rawang</v>
          </cell>
          <cell r="D217" t="str">
            <v>PV 1676</v>
          </cell>
          <cell r="F217">
            <v>36373</v>
          </cell>
          <cell r="G217" t="str">
            <v>1units fluffer c/w 15hp electric motor for horizontal baler - Rawang</v>
          </cell>
          <cell r="H217">
            <v>15000</v>
          </cell>
          <cell r="J217">
            <v>15000</v>
          </cell>
          <cell r="K217">
            <v>-7250</v>
          </cell>
          <cell r="L217">
            <v>-750</v>
          </cell>
          <cell r="M217">
            <v>-250</v>
          </cell>
          <cell r="N217">
            <v>-8000</v>
          </cell>
          <cell r="O217">
            <v>7000</v>
          </cell>
          <cell r="P217">
            <v>0.2</v>
          </cell>
          <cell r="V217">
            <v>0</v>
          </cell>
        </row>
        <row r="218">
          <cell r="B218">
            <v>9007046</v>
          </cell>
          <cell r="C218" t="str">
            <v>Sg Buloh</v>
          </cell>
          <cell r="D218" t="str">
            <v>PV 1713</v>
          </cell>
          <cell r="E218" t="str">
            <v>Freehold</v>
          </cell>
          <cell r="F218">
            <v>36434</v>
          </cell>
          <cell r="G218" t="str">
            <v>7 unit  mackintosh probe test, 1 unit trial pit tests &amp; i unit hand auger up to 3M depth to mobilization - Sg.Buloh B.Centre</v>
          </cell>
          <cell r="H218">
            <v>750</v>
          </cell>
          <cell r="J218">
            <v>750</v>
          </cell>
          <cell r="K218">
            <v>-84.375</v>
          </cell>
          <cell r="L218">
            <v>-9.3800000000000008</v>
          </cell>
          <cell r="M218">
            <v>-3.13</v>
          </cell>
          <cell r="N218">
            <v>-93.754999999999995</v>
          </cell>
          <cell r="O218">
            <v>656.245</v>
          </cell>
          <cell r="P218">
            <v>0.05</v>
          </cell>
          <cell r="V218">
            <v>0</v>
          </cell>
        </row>
        <row r="219">
          <cell r="B219">
            <v>9007046</v>
          </cell>
          <cell r="C219" t="str">
            <v>Sg Buloh</v>
          </cell>
          <cell r="D219" t="str">
            <v>PV 1726</v>
          </cell>
          <cell r="E219" t="str">
            <v>Freehold</v>
          </cell>
          <cell r="F219">
            <v>36434</v>
          </cell>
          <cell r="G219" t="str">
            <v>Proposed extension of an existing 1 storey store - Sg. Buloh B.Centre</v>
          </cell>
          <cell r="H219">
            <v>2730</v>
          </cell>
          <cell r="J219">
            <v>2730</v>
          </cell>
          <cell r="K219">
            <v>-307.125</v>
          </cell>
          <cell r="L219">
            <v>-34.130000000000003</v>
          </cell>
          <cell r="M219">
            <v>-11.38</v>
          </cell>
          <cell r="N219">
            <v>-341.255</v>
          </cell>
          <cell r="O219">
            <v>2388.7449999999999</v>
          </cell>
          <cell r="P219">
            <v>0.05</v>
          </cell>
          <cell r="V219">
            <v>0</v>
          </cell>
        </row>
        <row r="220">
          <cell r="B220">
            <v>9007180</v>
          </cell>
          <cell r="C220" t="str">
            <v>Sg Buloh</v>
          </cell>
          <cell r="D220" t="str">
            <v>PV 1719</v>
          </cell>
          <cell r="F220">
            <v>36434</v>
          </cell>
          <cell r="G220" t="str">
            <v>1 unit Zectra pentium PRO-150ATX CPU and software for weighbridge - Sg. Buloh B.Centre</v>
          </cell>
          <cell r="H220">
            <v>2500</v>
          </cell>
          <cell r="J220">
            <v>2500</v>
          </cell>
          <cell r="K220">
            <v>-2499</v>
          </cell>
          <cell r="N220">
            <v>-2499</v>
          </cell>
          <cell r="O220">
            <v>1</v>
          </cell>
          <cell r="P220">
            <v>0.5</v>
          </cell>
          <cell r="V220">
            <v>2500</v>
          </cell>
        </row>
        <row r="221">
          <cell r="B221">
            <v>9007050</v>
          </cell>
          <cell r="D221" t="str">
            <v>PV 1744</v>
          </cell>
          <cell r="E221" t="str">
            <v>Freehold</v>
          </cell>
          <cell r="F221">
            <v>36465</v>
          </cell>
          <cell r="G221" t="str">
            <v>20ft cabin with windows &amp; 1.5HP air cond (Acson).</v>
          </cell>
          <cell r="H221">
            <v>5450</v>
          </cell>
          <cell r="J221">
            <v>5450</v>
          </cell>
          <cell r="K221">
            <v>-295.20833333333337</v>
          </cell>
          <cell r="L221">
            <v>-34.06</v>
          </cell>
          <cell r="M221">
            <v>-11.35</v>
          </cell>
          <cell r="N221">
            <v>-329.26833333333337</v>
          </cell>
          <cell r="O221">
            <v>5120.7316666666666</v>
          </cell>
          <cell r="P221">
            <v>2.5000000000000001E-2</v>
          </cell>
          <cell r="V221">
            <v>0</v>
          </cell>
        </row>
        <row r="222">
          <cell r="B222">
            <v>9007104</v>
          </cell>
          <cell r="C222" t="str">
            <v>Jenjarom - Seh Brother</v>
          </cell>
          <cell r="D222" t="str">
            <v>PV 1763,1681</v>
          </cell>
          <cell r="F222">
            <v>36465</v>
          </cell>
          <cell r="G222" t="str">
            <v>20 MT x 20 ft weighbridge c/w software digital indicator, computer &amp; printer</v>
          </cell>
          <cell r="H222">
            <v>32000</v>
          </cell>
          <cell r="J222">
            <v>32000</v>
          </cell>
          <cell r="K222">
            <v>-13866.666666666668</v>
          </cell>
          <cell r="L222">
            <v>-1600</v>
          </cell>
          <cell r="M222">
            <v>-533.33000000000004</v>
          </cell>
          <cell r="N222">
            <v>-15466.666666666668</v>
          </cell>
          <cell r="O222">
            <v>16533.333333333332</v>
          </cell>
          <cell r="P222">
            <v>0.2</v>
          </cell>
          <cell r="V222">
            <v>0</v>
          </cell>
        </row>
        <row r="223">
          <cell r="B223">
            <v>9007154</v>
          </cell>
          <cell r="C223" t="str">
            <v>PJ</v>
          </cell>
          <cell r="D223" t="str">
            <v>PV 1739</v>
          </cell>
          <cell r="F223">
            <v>36465</v>
          </cell>
          <cell r="G223" t="str">
            <v>Install amps &amp; volt meter, rail guards,cables &amp; trunking &amp; submission for TNB approval.</v>
          </cell>
          <cell r="H223">
            <v>8400</v>
          </cell>
          <cell r="J223">
            <v>8400</v>
          </cell>
          <cell r="K223">
            <v>-1365</v>
          </cell>
          <cell r="L223">
            <v>-157.5</v>
          </cell>
          <cell r="M223">
            <v>-52.5</v>
          </cell>
          <cell r="N223">
            <v>-1522.5</v>
          </cell>
          <cell r="O223">
            <v>6877.5</v>
          </cell>
          <cell r="P223">
            <v>7.4999999999999997E-2</v>
          </cell>
          <cell r="V223">
            <v>0</v>
          </cell>
        </row>
        <row r="224">
          <cell r="B224">
            <v>9007110</v>
          </cell>
          <cell r="C224" t="str">
            <v>Prai</v>
          </cell>
          <cell r="D224" t="str">
            <v>PV 1764</v>
          </cell>
          <cell r="F224">
            <v>36495</v>
          </cell>
          <cell r="G224" t="str">
            <v>Replacing &amp; fabricating conveyor chain &amp; belt.</v>
          </cell>
          <cell r="H224">
            <v>29060</v>
          </cell>
          <cell r="J224">
            <v>29060</v>
          </cell>
          <cell r="K224">
            <v>-12108.333333333332</v>
          </cell>
          <cell r="L224">
            <v>-1453</v>
          </cell>
          <cell r="M224">
            <v>-484.33</v>
          </cell>
          <cell r="N224">
            <v>-13561.333333333332</v>
          </cell>
          <cell r="O224">
            <v>15498.666666666668</v>
          </cell>
          <cell r="P224">
            <v>0.2</v>
          </cell>
          <cell r="V224">
            <v>0</v>
          </cell>
        </row>
        <row r="225">
          <cell r="B225">
            <v>9007110</v>
          </cell>
          <cell r="C225" t="str">
            <v>Melaka</v>
          </cell>
          <cell r="D225" t="str">
            <v>PV 1791</v>
          </cell>
          <cell r="F225">
            <v>36495</v>
          </cell>
          <cell r="G225" t="str">
            <v>1 unit Hydraulic Press Machine (vertical baling machine) -(General Paper Products)</v>
          </cell>
          <cell r="H225">
            <v>20000</v>
          </cell>
          <cell r="J225">
            <v>20000</v>
          </cell>
          <cell r="K225">
            <v>-8333.3333333333321</v>
          </cell>
          <cell r="L225">
            <v>-1000</v>
          </cell>
          <cell r="M225">
            <v>-333.33</v>
          </cell>
          <cell r="N225">
            <v>-9333.3333333333321</v>
          </cell>
          <cell r="O225">
            <v>10666.666666666668</v>
          </cell>
          <cell r="P225">
            <v>0.2</v>
          </cell>
          <cell r="V225">
            <v>0</v>
          </cell>
        </row>
        <row r="226">
          <cell r="B226">
            <v>9007110</v>
          </cell>
          <cell r="C226" t="str">
            <v>Jenjarom - Seh Brother</v>
          </cell>
          <cell r="D226" t="str">
            <v>PV 1792</v>
          </cell>
          <cell r="F226">
            <v>36495</v>
          </cell>
          <cell r="G226" t="str">
            <v>1 unit Hydraulic Press Machine (vertical baling machine) - (Seh Brothers)</v>
          </cell>
          <cell r="H226">
            <v>20000</v>
          </cell>
          <cell r="J226">
            <v>20000</v>
          </cell>
          <cell r="K226">
            <v>-8333.3333333333321</v>
          </cell>
          <cell r="L226">
            <v>-1000</v>
          </cell>
          <cell r="M226">
            <v>-333.33</v>
          </cell>
          <cell r="N226">
            <v>-9333.3333333333321</v>
          </cell>
          <cell r="O226">
            <v>10666.666666666668</v>
          </cell>
          <cell r="P226">
            <v>0.2</v>
          </cell>
          <cell r="V226">
            <v>0</v>
          </cell>
        </row>
        <row r="227">
          <cell r="B227">
            <v>9007110</v>
          </cell>
          <cell r="C227" t="str">
            <v>Johor Bahru</v>
          </cell>
          <cell r="D227" t="str">
            <v>PV 1862,1787</v>
          </cell>
          <cell r="F227">
            <v>36495</v>
          </cell>
          <cell r="G227" t="str">
            <v>1 unit baler with 60 HP motor at 60 Hz,inclusive of assembly &amp; transport - (Eng Seng).</v>
          </cell>
          <cell r="H227">
            <v>250000</v>
          </cell>
          <cell r="J227">
            <v>250000</v>
          </cell>
          <cell r="K227">
            <v>-104166.66666666666</v>
          </cell>
          <cell r="L227">
            <v>-12500</v>
          </cell>
          <cell r="M227">
            <v>-4166.67</v>
          </cell>
          <cell r="N227">
            <v>-116666.66666666666</v>
          </cell>
          <cell r="O227">
            <v>133333.33333333334</v>
          </cell>
          <cell r="P227">
            <v>0.2</v>
          </cell>
          <cell r="V227">
            <v>0</v>
          </cell>
        </row>
        <row r="228">
          <cell r="B228">
            <v>9007140</v>
          </cell>
          <cell r="D228" t="str">
            <v>PV 1776</v>
          </cell>
          <cell r="F228">
            <v>36495</v>
          </cell>
          <cell r="G228" t="str">
            <v>Standard table,fixed &amp; mobile pedestal for 20ft cabin with windows.</v>
          </cell>
          <cell r="H228">
            <v>1199</v>
          </cell>
          <cell r="J228">
            <v>1199</v>
          </cell>
          <cell r="K228">
            <v>-499.58333333333337</v>
          </cell>
          <cell r="L228">
            <v>-59.95</v>
          </cell>
          <cell r="M228">
            <v>-19.98</v>
          </cell>
          <cell r="N228">
            <v>-559.53333333333342</v>
          </cell>
          <cell r="O228">
            <v>639.46666666666658</v>
          </cell>
          <cell r="P228">
            <v>0.2</v>
          </cell>
          <cell r="V228">
            <v>0</v>
          </cell>
        </row>
        <row r="229">
          <cell r="B229">
            <v>9007110</v>
          </cell>
          <cell r="C229" t="str">
            <v>PJ</v>
          </cell>
          <cell r="D229" t="str">
            <v>PV 1802</v>
          </cell>
          <cell r="F229">
            <v>36556</v>
          </cell>
          <cell r="G229" t="str">
            <v>Paper shredding machine with 15HP motor.</v>
          </cell>
          <cell r="H229">
            <v>28500</v>
          </cell>
          <cell r="J229">
            <v>28500</v>
          </cell>
          <cell r="K229">
            <v>-11400</v>
          </cell>
          <cell r="L229">
            <v>-1425</v>
          </cell>
          <cell r="M229">
            <v>-475</v>
          </cell>
          <cell r="N229">
            <v>-12825</v>
          </cell>
          <cell r="O229">
            <v>15675</v>
          </cell>
          <cell r="P229">
            <v>0.2</v>
          </cell>
          <cell r="V229">
            <v>0</v>
          </cell>
        </row>
        <row r="230">
          <cell r="B230">
            <v>9007110</v>
          </cell>
          <cell r="C230" t="str">
            <v>Sg Buloh</v>
          </cell>
          <cell r="D230" t="str">
            <v>PV 1808, 1830</v>
          </cell>
          <cell r="F230">
            <v>36556</v>
          </cell>
          <cell r="G230" t="str">
            <v>Design, Install &amp; Commissioning of sorting station equipment.</v>
          </cell>
          <cell r="H230">
            <v>383000</v>
          </cell>
          <cell r="J230">
            <v>383000</v>
          </cell>
          <cell r="K230">
            <v>-153200</v>
          </cell>
          <cell r="L230">
            <v>-19150</v>
          </cell>
          <cell r="M230">
            <v>-6383.33</v>
          </cell>
          <cell r="N230">
            <v>-172350</v>
          </cell>
          <cell r="O230">
            <v>210650</v>
          </cell>
          <cell r="P230">
            <v>0.2</v>
          </cell>
          <cell r="V230">
            <v>0</v>
          </cell>
        </row>
        <row r="231">
          <cell r="B231">
            <v>9007110</v>
          </cell>
          <cell r="C231" t="str">
            <v>Johor Bahru</v>
          </cell>
          <cell r="D231" t="str">
            <v>PV 1856</v>
          </cell>
          <cell r="F231">
            <v>36557</v>
          </cell>
          <cell r="G231" t="str">
            <v>1 unit vertical Baling Machine with generator - Segamat Recycle Ent.</v>
          </cell>
          <cell r="H231">
            <v>12000</v>
          </cell>
          <cell r="J231">
            <v>12000</v>
          </cell>
          <cell r="K231">
            <v>-4600</v>
          </cell>
          <cell r="L231">
            <v>-600</v>
          </cell>
          <cell r="M231">
            <v>-200</v>
          </cell>
          <cell r="N231">
            <v>-5200</v>
          </cell>
          <cell r="O231">
            <v>6800</v>
          </cell>
          <cell r="P231">
            <v>0.2</v>
          </cell>
          <cell r="V231">
            <v>0</v>
          </cell>
        </row>
        <row r="232">
          <cell r="B232">
            <v>9007046</v>
          </cell>
          <cell r="C232" t="str">
            <v>PJ</v>
          </cell>
          <cell r="D232" t="str">
            <v>PV 1812, 1813,1865</v>
          </cell>
          <cell r="E232" t="str">
            <v>Leasehold</v>
          </cell>
          <cell r="F232">
            <v>36586</v>
          </cell>
          <cell r="G232" t="str">
            <v>Sumps &amp; Catchpits - PJ Fibre (Baling Centre)</v>
          </cell>
          <cell r="H232">
            <v>189000</v>
          </cell>
          <cell r="J232">
            <v>189000</v>
          </cell>
          <cell r="K232">
            <v>-17325</v>
          </cell>
          <cell r="L232">
            <v>-2362.5</v>
          </cell>
          <cell r="M232">
            <v>-787.5</v>
          </cell>
          <cell r="N232">
            <v>-19687.5</v>
          </cell>
          <cell r="O232">
            <v>169312.5</v>
          </cell>
          <cell r="P232">
            <v>0.05</v>
          </cell>
          <cell r="V232">
            <v>0</v>
          </cell>
        </row>
        <row r="233">
          <cell r="B233">
            <v>9007151</v>
          </cell>
          <cell r="C233" t="str">
            <v>PJ</v>
          </cell>
          <cell r="D233" t="str">
            <v>PV 1890</v>
          </cell>
          <cell r="E233" t="str">
            <v>Leasehold</v>
          </cell>
          <cell r="F233">
            <v>36646</v>
          </cell>
          <cell r="G233" t="str">
            <v>Final claim for Drainage Upgrading - PJ Baling Centre</v>
          </cell>
          <cell r="H233">
            <v>19000</v>
          </cell>
          <cell r="J233">
            <v>19000</v>
          </cell>
          <cell r="K233">
            <v>-1662.5</v>
          </cell>
          <cell r="L233">
            <v>-237.5</v>
          </cell>
          <cell r="M233">
            <v>-79.17</v>
          </cell>
          <cell r="N233">
            <v>-1900</v>
          </cell>
          <cell r="O233">
            <v>17100</v>
          </cell>
          <cell r="P233">
            <v>0.05</v>
          </cell>
          <cell r="V233">
            <v>0</v>
          </cell>
        </row>
        <row r="234">
          <cell r="B234">
            <v>9007530</v>
          </cell>
          <cell r="C234" t="str">
            <v>Sg Buloh</v>
          </cell>
          <cell r="D234" t="str">
            <v>GJ1620, PV 1757</v>
          </cell>
          <cell r="F234">
            <v>36646</v>
          </cell>
          <cell r="G234" t="str">
            <v>Sorting station - Sg. Buloh (15% payable) (1 Claim) TotalRM870,927.80</v>
          </cell>
          <cell r="H234">
            <v>130639.17</v>
          </cell>
          <cell r="J234">
            <v>0</v>
          </cell>
          <cell r="K234">
            <v>0</v>
          </cell>
          <cell r="L234">
            <v>0</v>
          </cell>
          <cell r="M234">
            <v>0</v>
          </cell>
          <cell r="N234">
            <v>0</v>
          </cell>
          <cell r="O234">
            <v>0</v>
          </cell>
          <cell r="P234">
            <v>0</v>
          </cell>
          <cell r="Q234">
            <v>-130639.17</v>
          </cell>
          <cell r="V234">
            <v>0</v>
          </cell>
        </row>
        <row r="235">
          <cell r="B235">
            <v>9007530</v>
          </cell>
          <cell r="C235" t="str">
            <v>Sg Buloh</v>
          </cell>
          <cell r="D235" t="str">
            <v>GJ1620, PV 1795</v>
          </cell>
          <cell r="F235">
            <v>36646</v>
          </cell>
          <cell r="G235" t="str">
            <v>Sorting station - Sg. Buloh (2 Claim) TotalRM870,927.80</v>
          </cell>
          <cell r="H235">
            <v>337173.31</v>
          </cell>
          <cell r="J235">
            <v>0</v>
          </cell>
          <cell r="K235">
            <v>0</v>
          </cell>
          <cell r="L235">
            <v>0</v>
          </cell>
          <cell r="M235">
            <v>0</v>
          </cell>
          <cell r="N235">
            <v>0</v>
          </cell>
          <cell r="O235">
            <v>0</v>
          </cell>
          <cell r="P235">
            <v>0</v>
          </cell>
          <cell r="Q235">
            <v>-337173.31</v>
          </cell>
          <cell r="V235">
            <v>0</v>
          </cell>
        </row>
        <row r="236">
          <cell r="B236">
            <v>9007530</v>
          </cell>
          <cell r="C236" t="str">
            <v>Sg Buloh</v>
          </cell>
          <cell r="D236" t="str">
            <v>GJ1620, PV 1811</v>
          </cell>
          <cell r="F236">
            <v>36646</v>
          </cell>
          <cell r="G236" t="str">
            <v>Sorting station - Sg. Buloh (3 Claim) TotalRM870,927.80</v>
          </cell>
          <cell r="H236">
            <v>282143.62</v>
          </cell>
          <cell r="J236">
            <v>0</v>
          </cell>
          <cell r="K236">
            <v>0</v>
          </cell>
          <cell r="L236">
            <v>0</v>
          </cell>
          <cell r="M236">
            <v>0</v>
          </cell>
          <cell r="N236">
            <v>0</v>
          </cell>
          <cell r="O236">
            <v>0</v>
          </cell>
          <cell r="P236">
            <v>0</v>
          </cell>
          <cell r="Q236">
            <v>-282143.62</v>
          </cell>
          <cell r="V236">
            <v>0</v>
          </cell>
        </row>
        <row r="237">
          <cell r="B237">
            <v>9007110</v>
          </cell>
          <cell r="C237" t="str">
            <v>Melaka</v>
          </cell>
          <cell r="D237" t="str">
            <v>PV 1945</v>
          </cell>
          <cell r="F237">
            <v>36678</v>
          </cell>
          <cell r="G237" t="str">
            <v>1 unit Hydraulic Press Machine - Hong Hwai Enterprise</v>
          </cell>
          <cell r="H237">
            <v>20000</v>
          </cell>
          <cell r="J237">
            <v>20000</v>
          </cell>
          <cell r="K237">
            <v>-6333.3333333333339</v>
          </cell>
          <cell r="L237">
            <v>-1000</v>
          </cell>
          <cell r="M237">
            <v>-333.33</v>
          </cell>
          <cell r="N237">
            <v>-7333.3333333333339</v>
          </cell>
          <cell r="O237">
            <v>12666.666666666666</v>
          </cell>
          <cell r="P237">
            <v>0.2</v>
          </cell>
          <cell r="V237">
            <v>0</v>
          </cell>
        </row>
        <row r="238">
          <cell r="B238">
            <v>9007180</v>
          </cell>
          <cell r="D238" t="str">
            <v>PV 1943</v>
          </cell>
          <cell r="F238">
            <v>36678</v>
          </cell>
          <cell r="G238" t="str">
            <v>1 unit Phinix Celeron 500HZ PC</v>
          </cell>
          <cell r="H238">
            <v>2090</v>
          </cell>
          <cell r="J238">
            <v>2090</v>
          </cell>
          <cell r="K238">
            <v>-1654.5833333333335</v>
          </cell>
          <cell r="L238">
            <v>-261.25</v>
          </cell>
          <cell r="M238">
            <v>-87.08</v>
          </cell>
          <cell r="N238">
            <v>-1915.8333333333335</v>
          </cell>
          <cell r="O238">
            <v>174.16666666666652</v>
          </cell>
          <cell r="P238">
            <v>0.5</v>
          </cell>
          <cell r="V238">
            <v>0</v>
          </cell>
        </row>
        <row r="239">
          <cell r="B239">
            <v>9007152</v>
          </cell>
          <cell r="C239" t="str">
            <v>Rawang</v>
          </cell>
          <cell r="E239" t="str">
            <v>Freehold</v>
          </cell>
          <cell r="F239">
            <v>36738</v>
          </cell>
          <cell r="G239" t="str">
            <v>Landscaping/Planting for the Baling Station on Lot 75, Rawang Industrial Park.</v>
          </cell>
          <cell r="H239">
            <v>3599</v>
          </cell>
          <cell r="J239">
            <v>3599</v>
          </cell>
          <cell r="K239">
            <v>-269.92500000000001</v>
          </cell>
          <cell r="L239">
            <v>-44.99</v>
          </cell>
          <cell r="M239">
            <v>-15</v>
          </cell>
          <cell r="N239">
            <v>-314.91500000000002</v>
          </cell>
          <cell r="O239">
            <v>3284.085</v>
          </cell>
          <cell r="P239">
            <v>0.05</v>
          </cell>
          <cell r="V239">
            <v>0</v>
          </cell>
        </row>
        <row r="240">
          <cell r="B240">
            <v>9007530</v>
          </cell>
          <cell r="C240" t="str">
            <v>Sg Buloh</v>
          </cell>
          <cell r="D240" t="str">
            <v>PV 1992</v>
          </cell>
          <cell r="F240">
            <v>36739</v>
          </cell>
          <cell r="G240" t="str">
            <v>Sorting station - Demolishing of existing refaining wall &amp; fencing</v>
          </cell>
          <cell r="H240">
            <v>12168.7</v>
          </cell>
          <cell r="J240">
            <v>0</v>
          </cell>
          <cell r="K240">
            <v>0</v>
          </cell>
          <cell r="L240">
            <v>0</v>
          </cell>
          <cell r="M240">
            <v>0</v>
          </cell>
          <cell r="N240">
            <v>0</v>
          </cell>
          <cell r="O240">
            <v>0</v>
          </cell>
          <cell r="P240">
            <v>0</v>
          </cell>
          <cell r="Q240">
            <v>-12168.7</v>
          </cell>
          <cell r="V240">
            <v>0</v>
          </cell>
        </row>
        <row r="241">
          <cell r="B241">
            <v>9007530</v>
          </cell>
          <cell r="C241" t="str">
            <v>Sg Buloh</v>
          </cell>
          <cell r="D241" t="str">
            <v>PV 1992</v>
          </cell>
          <cell r="F241">
            <v>36739</v>
          </cell>
          <cell r="G241" t="str">
            <v>Sorting station - Addition works dom</v>
          </cell>
          <cell r="H241">
            <v>48862.48</v>
          </cell>
          <cell r="J241">
            <v>0</v>
          </cell>
          <cell r="K241">
            <v>0</v>
          </cell>
          <cell r="L241">
            <v>0</v>
          </cell>
          <cell r="M241">
            <v>0</v>
          </cell>
          <cell r="N241">
            <v>0</v>
          </cell>
          <cell r="O241">
            <v>0</v>
          </cell>
          <cell r="P241">
            <v>0</v>
          </cell>
          <cell r="Q241">
            <v>-48862.48</v>
          </cell>
          <cell r="V241">
            <v>0</v>
          </cell>
        </row>
        <row r="242">
          <cell r="B242">
            <v>9007530</v>
          </cell>
          <cell r="C242" t="str">
            <v>Sg Buloh</v>
          </cell>
          <cell r="D242" t="str">
            <v>PV 1993</v>
          </cell>
          <cell r="F242">
            <v>36739</v>
          </cell>
          <cell r="G242" t="str">
            <v>Sorting station - Sg. Buloh (4 Claim) TotalRM870,927.80</v>
          </cell>
          <cell r="H242">
            <v>95046.7</v>
          </cell>
          <cell r="J242">
            <v>0</v>
          </cell>
          <cell r="K242">
            <v>0</v>
          </cell>
          <cell r="L242">
            <v>0</v>
          </cell>
          <cell r="M242">
            <v>0</v>
          </cell>
          <cell r="N242">
            <v>0</v>
          </cell>
          <cell r="O242">
            <v>0</v>
          </cell>
          <cell r="P242">
            <v>0</v>
          </cell>
          <cell r="Q242">
            <v>-95046.7</v>
          </cell>
          <cell r="V242">
            <v>0</v>
          </cell>
        </row>
        <row r="243">
          <cell r="B243">
            <v>9007046</v>
          </cell>
          <cell r="C243" t="str">
            <v>Sg Buloh</v>
          </cell>
          <cell r="D243" t="str">
            <v>PV 2047</v>
          </cell>
          <cell r="E243" t="str">
            <v>Freehold</v>
          </cell>
          <cell r="F243">
            <v>36770</v>
          </cell>
          <cell r="G243" t="str">
            <v>Supply of labour,material,painting &amp; installation to close up existing drain at sorting station (Sg.Buloh)</v>
          </cell>
          <cell r="H243">
            <v>22125</v>
          </cell>
          <cell r="J243">
            <v>22125</v>
          </cell>
          <cell r="K243">
            <v>-1475</v>
          </cell>
          <cell r="L243">
            <v>-276.56</v>
          </cell>
          <cell r="M243">
            <v>-92.19</v>
          </cell>
          <cell r="N243">
            <v>-1751.56</v>
          </cell>
          <cell r="O243">
            <v>20373.439999999999</v>
          </cell>
          <cell r="P243">
            <v>0.05</v>
          </cell>
          <cell r="V243">
            <v>0</v>
          </cell>
        </row>
        <row r="244">
          <cell r="B244">
            <v>9007104</v>
          </cell>
          <cell r="C244" t="str">
            <v>KL &amp; Prai</v>
          </cell>
          <cell r="D244" t="str">
            <v>PV 2038</v>
          </cell>
          <cell r="F244">
            <v>36770</v>
          </cell>
          <cell r="G244" t="str">
            <v>1 unit Pitless Weighbridge,Model:WB3011( Kam Leong Enterprise) &amp; 1 unit 15m x 3m Analog Electronic Pitless Type Weighbridge,Model:SET-PLWB-5015CD(Yong Hoig)</v>
          </cell>
          <cell r="H244">
            <v>88000</v>
          </cell>
          <cell r="J244">
            <v>88000</v>
          </cell>
          <cell r="K244">
            <v>-23466.666666666668</v>
          </cell>
          <cell r="L244">
            <v>-4400</v>
          </cell>
          <cell r="M244">
            <v>-1466.67</v>
          </cell>
          <cell r="N244">
            <v>-27866.666666666668</v>
          </cell>
          <cell r="O244">
            <v>60133.333333333328</v>
          </cell>
          <cell r="P244">
            <v>0.2</v>
          </cell>
          <cell r="V244">
            <v>0</v>
          </cell>
        </row>
        <row r="245">
          <cell r="B245">
            <v>9007110</v>
          </cell>
          <cell r="D245" t="str">
            <v>PV 2052</v>
          </cell>
          <cell r="F245">
            <v>36770</v>
          </cell>
          <cell r="G245" t="str">
            <v>Four door hydraulic Press Machine with 20 HP motor(Intersate Packages SB-JB)</v>
          </cell>
          <cell r="H245">
            <v>20000</v>
          </cell>
          <cell r="J245">
            <v>20000</v>
          </cell>
          <cell r="K245">
            <v>-5333.333333333333</v>
          </cell>
          <cell r="L245">
            <v>-1000</v>
          </cell>
          <cell r="M245">
            <v>-333.33</v>
          </cell>
          <cell r="N245">
            <v>-6333.333333333333</v>
          </cell>
          <cell r="O245">
            <v>13666.666666666668</v>
          </cell>
          <cell r="P245">
            <v>0.2</v>
          </cell>
          <cell r="V245">
            <v>0</v>
          </cell>
        </row>
        <row r="246">
          <cell r="B246">
            <v>9007046</v>
          </cell>
          <cell r="C246" t="str">
            <v>Rawang</v>
          </cell>
          <cell r="D246" t="str">
            <v>PV 2060</v>
          </cell>
          <cell r="E246" t="str">
            <v>Freehold</v>
          </cell>
          <cell r="F246">
            <v>36800</v>
          </cell>
          <cell r="G246" t="str">
            <v>Contruction and Completion of extension of site supervision no.2 on Lot 75, Rawang Intergrated Industrial park.</v>
          </cell>
          <cell r="H246">
            <v>2426</v>
          </cell>
          <cell r="J246">
            <v>2426</v>
          </cell>
          <cell r="K246">
            <v>-151.625</v>
          </cell>
          <cell r="L246">
            <v>-30.33</v>
          </cell>
          <cell r="M246">
            <v>-10.11</v>
          </cell>
          <cell r="N246">
            <v>-181.95499999999998</v>
          </cell>
          <cell r="O246">
            <v>2244.0450000000001</v>
          </cell>
          <cell r="P246">
            <v>0.05</v>
          </cell>
          <cell r="V246">
            <v>0</v>
          </cell>
        </row>
        <row r="247">
          <cell r="B247">
            <v>9007530</v>
          </cell>
          <cell r="C247" t="str">
            <v>Klang</v>
          </cell>
          <cell r="D247" t="str">
            <v>PV 2062,2063</v>
          </cell>
          <cell r="F247">
            <v>36800</v>
          </cell>
          <cell r="G247" t="str">
            <v>Final pmt for renovation &amp; construction works - Global Recycle Ent. (Baling Centre)</v>
          </cell>
          <cell r="H247">
            <v>42867</v>
          </cell>
          <cell r="J247">
            <v>0</v>
          </cell>
          <cell r="K247">
            <v>0</v>
          </cell>
          <cell r="L247">
            <v>0</v>
          </cell>
          <cell r="M247">
            <v>0</v>
          </cell>
          <cell r="N247">
            <v>0</v>
          </cell>
          <cell r="O247">
            <v>0</v>
          </cell>
          <cell r="P247">
            <v>0</v>
          </cell>
          <cell r="Q247">
            <v>-42867</v>
          </cell>
          <cell r="V247">
            <v>0</v>
          </cell>
        </row>
        <row r="248">
          <cell r="B248">
            <v>9007110</v>
          </cell>
          <cell r="C248" t="str">
            <v>Seremban</v>
          </cell>
          <cell r="D248" t="str">
            <v>PV 2100</v>
          </cell>
          <cell r="F248">
            <v>36831</v>
          </cell>
          <cell r="G248" t="str">
            <v>1 unit Hydraulic Pump - Foo Sun (Seremban)</v>
          </cell>
          <cell r="H248">
            <v>8000</v>
          </cell>
          <cell r="J248">
            <v>8000</v>
          </cell>
          <cell r="K248">
            <v>-1866.6666666666667</v>
          </cell>
          <cell r="L248">
            <v>-400</v>
          </cell>
          <cell r="M248">
            <v>-133.33000000000001</v>
          </cell>
          <cell r="N248">
            <v>-2266.666666666667</v>
          </cell>
          <cell r="O248">
            <v>5733.333333333333</v>
          </cell>
          <cell r="P248">
            <v>0.2</v>
          </cell>
          <cell r="V248">
            <v>0</v>
          </cell>
        </row>
        <row r="249">
          <cell r="B249">
            <v>9007104</v>
          </cell>
          <cell r="C249" t="str">
            <v>N.Sembilan</v>
          </cell>
          <cell r="D249" t="str">
            <v>PV 2102/2106</v>
          </cell>
          <cell r="F249">
            <v>36861</v>
          </cell>
          <cell r="G249" t="str">
            <v xml:space="preserve">1 unit Pitless Type weighbridge c/w computer printer &amp; software - Tampin B/Centre (Weymas Enterprise SB) </v>
          </cell>
          <cell r="H249">
            <v>28000</v>
          </cell>
          <cell r="J249">
            <v>28000</v>
          </cell>
          <cell r="K249">
            <v>-6066.666666666667</v>
          </cell>
          <cell r="L249">
            <v>-1400</v>
          </cell>
          <cell r="M249">
            <v>-466.67</v>
          </cell>
          <cell r="N249">
            <v>-7466.666666666667</v>
          </cell>
          <cell r="O249">
            <v>20533.333333333332</v>
          </cell>
          <cell r="P249">
            <v>0.2</v>
          </cell>
          <cell r="V249">
            <v>0</v>
          </cell>
        </row>
        <row r="250">
          <cell r="B250">
            <v>9007000</v>
          </cell>
          <cell r="C250" t="str">
            <v>Rawang</v>
          </cell>
          <cell r="E250" t="str">
            <v>Freehold</v>
          </cell>
          <cell r="F250">
            <v>36892</v>
          </cell>
          <cell r="G250" t="str">
            <v>Lot 75,Rawang Intergrated Ind.Park &amp; Consultancy service.</v>
          </cell>
          <cell r="H250">
            <v>1417800</v>
          </cell>
          <cell r="J250">
            <v>1417800</v>
          </cell>
          <cell r="K250">
            <v>0</v>
          </cell>
          <cell r="L250">
            <v>0</v>
          </cell>
          <cell r="M250">
            <v>0</v>
          </cell>
          <cell r="N250">
            <v>0</v>
          </cell>
          <cell r="O250">
            <v>1417800</v>
          </cell>
          <cell r="P250">
            <v>0</v>
          </cell>
          <cell r="V250">
            <v>0</v>
          </cell>
        </row>
        <row r="251">
          <cell r="B251">
            <v>9007046</v>
          </cell>
          <cell r="C251" t="str">
            <v>Sg Buloh</v>
          </cell>
          <cell r="D251" t="str">
            <v>PV1718, 1817, GJ1951</v>
          </cell>
          <cell r="E251" t="str">
            <v>Freehold</v>
          </cell>
          <cell r="F251">
            <v>36892</v>
          </cell>
          <cell r="G251" t="str">
            <v>Consultancy Fees for Extention works at Sg Buloh</v>
          </cell>
          <cell r="H251">
            <v>30000</v>
          </cell>
          <cell r="J251">
            <v>30000</v>
          </cell>
          <cell r="K251">
            <v>-1500</v>
          </cell>
          <cell r="L251">
            <v>-375</v>
          </cell>
          <cell r="M251">
            <v>-125</v>
          </cell>
          <cell r="N251">
            <v>-1875</v>
          </cell>
          <cell r="O251">
            <v>28125</v>
          </cell>
          <cell r="P251">
            <v>0.05</v>
          </cell>
          <cell r="V251">
            <v>0</v>
          </cell>
        </row>
        <row r="252">
          <cell r="B252">
            <v>9007046</v>
          </cell>
          <cell r="C252" t="str">
            <v>Rawang</v>
          </cell>
          <cell r="E252" t="str">
            <v>Freehold</v>
          </cell>
          <cell r="F252">
            <v>36892</v>
          </cell>
          <cell r="G252" t="str">
            <v>Electrical installation at Lot 75, Taman Ind.Rawangland.</v>
          </cell>
          <cell r="H252">
            <v>5400</v>
          </cell>
          <cell r="J252">
            <v>5400</v>
          </cell>
          <cell r="K252">
            <v>-270</v>
          </cell>
          <cell r="L252">
            <v>-67.5</v>
          </cell>
          <cell r="M252">
            <v>-22.5</v>
          </cell>
          <cell r="N252">
            <v>-337.5</v>
          </cell>
          <cell r="O252">
            <v>5062.5</v>
          </cell>
          <cell r="P252">
            <v>0.05</v>
          </cell>
          <cell r="V252">
            <v>0</v>
          </cell>
        </row>
        <row r="253">
          <cell r="B253">
            <v>9007110</v>
          </cell>
          <cell r="D253" t="str">
            <v>PV 2124</v>
          </cell>
          <cell r="F253">
            <v>36892</v>
          </cell>
          <cell r="G253" t="str">
            <v>1 unit 4 door hydraulic press machine with 20HP motor - Weymas Enterprise(Tampin Malacca)</v>
          </cell>
          <cell r="H253">
            <v>20000</v>
          </cell>
          <cell r="J253">
            <v>20000</v>
          </cell>
          <cell r="K253">
            <v>-4000</v>
          </cell>
          <cell r="L253">
            <v>-1000</v>
          </cell>
          <cell r="M253">
            <v>-333.33</v>
          </cell>
          <cell r="N253">
            <v>-5000</v>
          </cell>
          <cell r="O253">
            <v>15000</v>
          </cell>
          <cell r="P253">
            <v>0.2</v>
          </cell>
          <cell r="V253">
            <v>0</v>
          </cell>
        </row>
        <row r="254">
          <cell r="B254">
            <v>9007130</v>
          </cell>
          <cell r="D254" t="str">
            <v>PV 2125</v>
          </cell>
          <cell r="F254">
            <v>36892</v>
          </cell>
          <cell r="G254" t="str">
            <v>Purchase 1 unit Mitsubishi Pajero V6 Model: V43WGXERM-ET 3.0 litres - Mr Peter Gan</v>
          </cell>
          <cell r="H254">
            <v>200009.94</v>
          </cell>
          <cell r="J254">
            <v>200009.94</v>
          </cell>
          <cell r="K254">
            <v>-40001.99</v>
          </cell>
          <cell r="L254">
            <v>-10000.5</v>
          </cell>
          <cell r="M254">
            <v>-3333.5</v>
          </cell>
          <cell r="N254">
            <v>-50002.49</v>
          </cell>
          <cell r="O254">
            <v>150007.45000000001</v>
          </cell>
          <cell r="P254">
            <v>0.2</v>
          </cell>
          <cell r="V254">
            <v>0</v>
          </cell>
        </row>
        <row r="255">
          <cell r="B255">
            <v>9007110</v>
          </cell>
          <cell r="C255" t="str">
            <v>PJ</v>
          </cell>
          <cell r="D255" t="str">
            <v>PV 2202</v>
          </cell>
          <cell r="F255">
            <v>37011</v>
          </cell>
          <cell r="G255" t="str">
            <v>1 unit paper shredder with conveyor (PJ Fibre)</v>
          </cell>
          <cell r="H255">
            <v>40700</v>
          </cell>
          <cell r="J255">
            <v>40700</v>
          </cell>
          <cell r="K255">
            <v>-6105</v>
          </cell>
          <cell r="L255">
            <v>-2035</v>
          </cell>
          <cell r="M255">
            <v>-678.33</v>
          </cell>
          <cell r="N255">
            <v>-8140</v>
          </cell>
          <cell r="O255">
            <v>32560</v>
          </cell>
          <cell r="P255">
            <v>0.2</v>
          </cell>
          <cell r="V255">
            <v>0</v>
          </cell>
        </row>
        <row r="256">
          <cell r="B256">
            <v>9007154</v>
          </cell>
          <cell r="C256" t="str">
            <v>Sg Buloh</v>
          </cell>
          <cell r="D256" t="str">
            <v>PV 2203</v>
          </cell>
          <cell r="F256">
            <v>37011</v>
          </cell>
          <cell r="G256" t="str">
            <v>1 unit 100 KVAR capacitor bank - Sg Buloh Baling Centre</v>
          </cell>
          <cell r="H256">
            <v>8458</v>
          </cell>
          <cell r="J256">
            <v>8458</v>
          </cell>
          <cell r="K256">
            <v>-475.76</v>
          </cell>
          <cell r="L256">
            <v>-158.59</v>
          </cell>
          <cell r="M256">
            <v>-52.86</v>
          </cell>
          <cell r="N256">
            <v>-634.35</v>
          </cell>
          <cell r="O256">
            <v>7823.65</v>
          </cell>
          <cell r="P256">
            <v>7.4999999999999997E-2</v>
          </cell>
          <cell r="V256">
            <v>0</v>
          </cell>
        </row>
        <row r="257">
          <cell r="B257">
            <v>9007154</v>
          </cell>
          <cell r="C257" t="str">
            <v>PJ</v>
          </cell>
          <cell r="D257" t="str">
            <v>PV 2251, 2253</v>
          </cell>
          <cell r="F257">
            <v>37042</v>
          </cell>
          <cell r="G257" t="str">
            <v>1 unit new shredding M/C and electrical upgrading works - PJ Fibre</v>
          </cell>
          <cell r="H257">
            <v>10730</v>
          </cell>
          <cell r="J257">
            <v>10730</v>
          </cell>
          <cell r="K257">
            <v>-536.5</v>
          </cell>
          <cell r="L257">
            <v>-201.19</v>
          </cell>
          <cell r="M257">
            <v>-67.06</v>
          </cell>
          <cell r="N257">
            <v>-737.69</v>
          </cell>
          <cell r="O257">
            <v>9992.31</v>
          </cell>
          <cell r="P257">
            <v>7.4999999999999997E-2</v>
          </cell>
          <cell r="V257">
            <v>0</v>
          </cell>
        </row>
        <row r="258">
          <cell r="B258">
            <v>9007110</v>
          </cell>
          <cell r="C258" t="str">
            <v>Bangi</v>
          </cell>
          <cell r="D258" t="str">
            <v>PV 2264</v>
          </cell>
          <cell r="F258">
            <v>37072</v>
          </cell>
          <cell r="G258" t="str">
            <v>1 unit paper shredder with conveyor (Foo Sun Trading-Bangi)</v>
          </cell>
          <cell r="H258">
            <v>40700</v>
          </cell>
          <cell r="J258">
            <v>40700</v>
          </cell>
          <cell r="K258">
            <v>-4748.33</v>
          </cell>
          <cell r="L258">
            <v>-2035</v>
          </cell>
          <cell r="M258">
            <v>-678.33</v>
          </cell>
          <cell r="N258">
            <v>-6783.33</v>
          </cell>
          <cell r="O258">
            <v>33916.67</v>
          </cell>
          <cell r="P258">
            <v>0.2</v>
          </cell>
          <cell r="V258">
            <v>0</v>
          </cell>
        </row>
        <row r="259">
          <cell r="B259">
            <v>9007110</v>
          </cell>
          <cell r="D259" t="str">
            <v>GJ 2054</v>
          </cell>
          <cell r="F259">
            <v>37103</v>
          </cell>
          <cell r="G259" t="str">
            <v>1 unit baler M/C take over by PHSB(from Chee Kim), now at Melacca Baling Centre (Hong Hwai)</v>
          </cell>
          <cell r="H259">
            <v>187500</v>
          </cell>
          <cell r="J259">
            <v>187500</v>
          </cell>
          <cell r="K259">
            <v>-18750</v>
          </cell>
          <cell r="L259">
            <v>-9375</v>
          </cell>
          <cell r="M259">
            <v>-3125</v>
          </cell>
          <cell r="N259">
            <v>-28125</v>
          </cell>
          <cell r="O259">
            <v>159375</v>
          </cell>
          <cell r="P259">
            <v>0.2</v>
          </cell>
          <cell r="V259">
            <v>0</v>
          </cell>
        </row>
        <row r="260">
          <cell r="B260">
            <v>9007110</v>
          </cell>
          <cell r="C260" t="str">
            <v>Rawang</v>
          </cell>
          <cell r="D260" t="str">
            <v>PV 2321</v>
          </cell>
          <cell r="F260">
            <v>37134</v>
          </cell>
          <cell r="G260" t="str">
            <v>Change 1 unit conveyor plate to conveyor PVC belt (Princel Holding-Rawang)</v>
          </cell>
          <cell r="H260">
            <v>13000</v>
          </cell>
          <cell r="J260">
            <v>13000</v>
          </cell>
          <cell r="K260">
            <v>-4166.67</v>
          </cell>
          <cell r="L260">
            <v>-650</v>
          </cell>
          <cell r="M260">
            <v>-216.67</v>
          </cell>
          <cell r="N260">
            <v>-4816.67</v>
          </cell>
          <cell r="O260">
            <v>8183.33</v>
          </cell>
          <cell r="P260">
            <v>0.2</v>
          </cell>
          <cell r="V260">
            <v>0</v>
          </cell>
        </row>
        <row r="261">
          <cell r="B261">
            <v>9007110</v>
          </cell>
          <cell r="C261" t="str">
            <v>Malacca</v>
          </cell>
          <cell r="D261" t="str">
            <v>PV 2320</v>
          </cell>
          <cell r="F261">
            <v>37134</v>
          </cell>
          <cell r="G261" t="str">
            <v>Paper press machine (Hong Hwai from Chee Kim).</v>
          </cell>
          <cell r="H261">
            <v>50000</v>
          </cell>
          <cell r="J261">
            <v>50000</v>
          </cell>
          <cell r="K261">
            <v>-1083.33</v>
          </cell>
          <cell r="L261">
            <v>-2500</v>
          </cell>
          <cell r="M261">
            <v>-833.33</v>
          </cell>
          <cell r="N261">
            <v>-3583.33</v>
          </cell>
          <cell r="O261">
            <v>46416.67</v>
          </cell>
          <cell r="P261">
            <v>0.2</v>
          </cell>
          <cell r="V261">
            <v>0</v>
          </cell>
        </row>
        <row r="262">
          <cell r="B262">
            <v>9007530</v>
          </cell>
          <cell r="C262" t="str">
            <v>Kuantan</v>
          </cell>
          <cell r="D262" t="str">
            <v>PV 2339,2340</v>
          </cell>
          <cell r="F262">
            <v>37134</v>
          </cell>
          <cell r="G262" t="str">
            <v>Legal fees made for Kuantan Land S&amp;P agreement preparation and 10% deposit for purchase of property known as HS(M) 15483,PY 13782, mukim K.Kuantan,Tempat Kg permatang Badak,Kuantan,Pahang (new Baling centre)</v>
          </cell>
          <cell r="H262">
            <v>69355.28</v>
          </cell>
          <cell r="J262">
            <v>69355.28</v>
          </cell>
          <cell r="K262">
            <v>0</v>
          </cell>
          <cell r="L262">
            <v>0</v>
          </cell>
          <cell r="M262">
            <v>0</v>
          </cell>
          <cell r="N262">
            <v>0</v>
          </cell>
          <cell r="O262">
            <v>69355.28</v>
          </cell>
          <cell r="P262">
            <v>0</v>
          </cell>
          <cell r="V262">
            <v>0</v>
          </cell>
        </row>
        <row r="263">
          <cell r="B263">
            <v>9007046</v>
          </cell>
          <cell r="C263" t="str">
            <v>B'worth</v>
          </cell>
          <cell r="D263" t="str">
            <v>GJ 2120</v>
          </cell>
          <cell r="F263">
            <v>37164</v>
          </cell>
          <cell r="G263" t="str">
            <v>Factory - 715, Mukim 11, Bukit Tengah, 14000 Bukit Mertajam, P.Pinang(Yong Hoig)</v>
          </cell>
          <cell r="H263">
            <v>163802.20000000001</v>
          </cell>
          <cell r="J263">
            <v>163802.20000000001</v>
          </cell>
          <cell r="K263">
            <v>-2730.04</v>
          </cell>
          <cell r="L263">
            <v>-2047.53</v>
          </cell>
          <cell r="M263">
            <v>-682.51</v>
          </cell>
          <cell r="N263">
            <v>-4777.57</v>
          </cell>
          <cell r="O263">
            <v>159024.63</v>
          </cell>
          <cell r="P263">
            <v>0.05</v>
          </cell>
          <cell r="V263">
            <v>0</v>
          </cell>
        </row>
        <row r="264">
          <cell r="B264">
            <v>9007104</v>
          </cell>
          <cell r="C264" t="str">
            <v>B'worth</v>
          </cell>
          <cell r="D264" t="str">
            <v>GJ 2120</v>
          </cell>
          <cell r="F264">
            <v>37164</v>
          </cell>
          <cell r="G264" t="str">
            <v>1 unit 20 ton weighbridge - Yong Hoig</v>
          </cell>
          <cell r="H264">
            <v>24000</v>
          </cell>
          <cell r="J264">
            <v>24000</v>
          </cell>
          <cell r="K264">
            <v>-1600</v>
          </cell>
          <cell r="L264">
            <v>-1200</v>
          </cell>
          <cell r="M264">
            <v>-400</v>
          </cell>
          <cell r="N264">
            <v>-2800</v>
          </cell>
          <cell r="O264">
            <v>21200</v>
          </cell>
          <cell r="P264">
            <v>0.2</v>
          </cell>
          <cell r="V264">
            <v>0</v>
          </cell>
        </row>
        <row r="265">
          <cell r="B265">
            <v>9007110</v>
          </cell>
          <cell r="C265" t="str">
            <v>B'worth</v>
          </cell>
          <cell r="D265" t="str">
            <v>GJ 2120</v>
          </cell>
          <cell r="F265">
            <v>37164</v>
          </cell>
          <cell r="G265" t="str">
            <v>1unit single ram bailer &amp; crusher machine,2 units HY paper press M/C. (Yong Hoig)</v>
          </cell>
          <cell r="H265">
            <v>428120</v>
          </cell>
          <cell r="J265">
            <v>428120</v>
          </cell>
          <cell r="K265">
            <v>-28541.33</v>
          </cell>
          <cell r="L265">
            <v>-21406</v>
          </cell>
          <cell r="M265">
            <v>-7135.33</v>
          </cell>
          <cell r="N265">
            <v>-49947.33</v>
          </cell>
          <cell r="O265">
            <v>378172.67</v>
          </cell>
          <cell r="P265">
            <v>0.2</v>
          </cell>
          <cell r="V265">
            <v>0</v>
          </cell>
        </row>
        <row r="266">
          <cell r="B266">
            <v>9007154</v>
          </cell>
          <cell r="C266" t="str">
            <v>B'worth</v>
          </cell>
          <cell r="D266" t="str">
            <v>GJ 2120</v>
          </cell>
          <cell r="F266">
            <v>37164</v>
          </cell>
          <cell r="G266" t="str">
            <v>Electrical installation &amp; cabel wiring cost.(Yong Hoig)</v>
          </cell>
          <cell r="H266">
            <v>19070</v>
          </cell>
          <cell r="J266">
            <v>19070</v>
          </cell>
          <cell r="K266">
            <v>-476.75</v>
          </cell>
          <cell r="L266">
            <v>-357.56</v>
          </cell>
          <cell r="M266">
            <v>-119.19</v>
          </cell>
          <cell r="N266">
            <v>-834.31</v>
          </cell>
          <cell r="O266">
            <v>18235.689999999999</v>
          </cell>
          <cell r="P266">
            <v>7.4999999999999997E-2</v>
          </cell>
          <cell r="V266">
            <v>0</v>
          </cell>
        </row>
        <row r="267">
          <cell r="B267">
            <v>9007160</v>
          </cell>
          <cell r="C267" t="str">
            <v>B'worth</v>
          </cell>
          <cell r="D267" t="str">
            <v>GJ 2120</v>
          </cell>
          <cell r="F267">
            <v>37164</v>
          </cell>
          <cell r="G267" t="str">
            <v>Purchase of office furniture &amp; fitting from Bagan Fibre (Yong Hoig)</v>
          </cell>
          <cell r="H267">
            <v>16985.23</v>
          </cell>
          <cell r="J267">
            <v>16985.23</v>
          </cell>
          <cell r="K267">
            <v>-1132.3499999999999</v>
          </cell>
          <cell r="L267">
            <v>-849.26</v>
          </cell>
          <cell r="M267">
            <v>-283.08999999999997</v>
          </cell>
          <cell r="N267">
            <v>-1981.61</v>
          </cell>
          <cell r="O267">
            <v>15003.619999999999</v>
          </cell>
          <cell r="P267">
            <v>0.2</v>
          </cell>
          <cell r="V267">
            <v>0</v>
          </cell>
        </row>
        <row r="268">
          <cell r="B268">
            <v>9007046</v>
          </cell>
          <cell r="C268" t="str">
            <v>PJ</v>
          </cell>
          <cell r="D268" t="str">
            <v>PV 2376</v>
          </cell>
          <cell r="F268">
            <v>37195</v>
          </cell>
          <cell r="G268" t="str">
            <v>Construction of External Works Associated with the Development - PJ Fibre</v>
          </cell>
          <cell r="H268">
            <v>1200</v>
          </cell>
          <cell r="J268">
            <v>1200</v>
          </cell>
          <cell r="K268">
            <v>-15</v>
          </cell>
          <cell r="L268">
            <v>-15</v>
          </cell>
          <cell r="M268">
            <v>-5</v>
          </cell>
          <cell r="N268">
            <v>-30</v>
          </cell>
          <cell r="O268">
            <v>1170</v>
          </cell>
          <cell r="P268">
            <v>0.05</v>
          </cell>
          <cell r="V268">
            <v>0</v>
          </cell>
        </row>
        <row r="269">
          <cell r="B269">
            <v>9007110</v>
          </cell>
          <cell r="C269" t="str">
            <v>PJ</v>
          </cell>
          <cell r="D269" t="str">
            <v>PV 2376</v>
          </cell>
          <cell r="F269">
            <v>37195</v>
          </cell>
          <cell r="G269" t="str">
            <v>Construction of External Works Associated with the Development - PJ Fibre</v>
          </cell>
          <cell r="H269">
            <v>16000</v>
          </cell>
          <cell r="J269">
            <v>16000</v>
          </cell>
          <cell r="K269">
            <v>-800</v>
          </cell>
          <cell r="L269">
            <v>-800</v>
          </cell>
          <cell r="M269">
            <v>-266.67</v>
          </cell>
          <cell r="N269">
            <v>-1600</v>
          </cell>
          <cell r="O269">
            <v>14400</v>
          </cell>
          <cell r="P269">
            <v>0.2</v>
          </cell>
          <cell r="V269">
            <v>0</v>
          </cell>
        </row>
        <row r="270">
          <cell r="B270">
            <v>9007141</v>
          </cell>
          <cell r="C270" t="str">
            <v>PJ</v>
          </cell>
          <cell r="D270" t="str">
            <v>PV 2376</v>
          </cell>
          <cell r="F270">
            <v>37195</v>
          </cell>
          <cell r="G270" t="str">
            <v>Construction of External Works Associated with the Development - PJ Fibre</v>
          </cell>
          <cell r="H270">
            <v>6080</v>
          </cell>
          <cell r="J270">
            <v>6080</v>
          </cell>
          <cell r="K270">
            <v>-304</v>
          </cell>
          <cell r="L270">
            <v>-304</v>
          </cell>
          <cell r="M270">
            <v>-101.33</v>
          </cell>
          <cell r="N270">
            <v>-608</v>
          </cell>
          <cell r="O270">
            <v>5472</v>
          </cell>
          <cell r="P270">
            <v>0.2</v>
          </cell>
          <cell r="V270">
            <v>0</v>
          </cell>
        </row>
        <row r="271">
          <cell r="B271">
            <v>9007530</v>
          </cell>
          <cell r="C271" t="str">
            <v>Kuantan</v>
          </cell>
          <cell r="D271" t="str">
            <v>PV 2413</v>
          </cell>
          <cell r="F271">
            <v>37225</v>
          </cell>
          <cell r="G271" t="str">
            <v>Final 90% pmt for purchase of property known as HS(M) 15483,PY 13782, mukim K.Kuantan,Tempat Kg permatang Badak,Kuantan,Pahang (new Baling centre)</v>
          </cell>
          <cell r="H271">
            <v>598500</v>
          </cell>
          <cell r="J271">
            <v>598500</v>
          </cell>
          <cell r="K271">
            <v>0</v>
          </cell>
          <cell r="L271">
            <v>0</v>
          </cell>
          <cell r="M271">
            <v>0</v>
          </cell>
          <cell r="N271">
            <v>0</v>
          </cell>
          <cell r="O271">
            <v>598500</v>
          </cell>
          <cell r="P271">
            <v>0</v>
          </cell>
          <cell r="V271">
            <v>0</v>
          </cell>
        </row>
        <row r="272">
          <cell r="B272">
            <v>9007046</v>
          </cell>
          <cell r="C272" t="str">
            <v>Sg Buloh / PJ</v>
          </cell>
          <cell r="D272" t="str">
            <v>PV 2451, PV 2457</v>
          </cell>
          <cell r="E272" t="str">
            <v>Freehold</v>
          </cell>
          <cell r="F272">
            <v>37257</v>
          </cell>
          <cell r="G272" t="str">
            <v>Pmt for installation of Breakglass alarm system required by Jabatan Bomba dan Penyelamat - Princel (Sg Buloh), To construct Pre-cast manhole (PJ Fibre)</v>
          </cell>
          <cell r="H272">
            <v>0</v>
          </cell>
          <cell r="I272">
            <v>14965</v>
          </cell>
          <cell r="J272">
            <v>14965</v>
          </cell>
          <cell r="K272">
            <v>0</v>
          </cell>
          <cell r="L272">
            <v>-187.06</v>
          </cell>
          <cell r="M272">
            <v>-62.35</v>
          </cell>
          <cell r="N272">
            <v>-187.06</v>
          </cell>
          <cell r="O272">
            <v>14777.94</v>
          </cell>
          <cell r="P272">
            <v>0.05</v>
          </cell>
          <cell r="V272">
            <v>0</v>
          </cell>
        </row>
        <row r="273">
          <cell r="B273">
            <v>9007110</v>
          </cell>
          <cell r="C273" t="str">
            <v>Prai</v>
          </cell>
          <cell r="D273" t="str">
            <v>PV 2456</v>
          </cell>
          <cell r="F273">
            <v>37257</v>
          </cell>
          <cell r="G273" t="str">
            <v>Final 30% pmt  for 1 unit CH6T No Shred(single) Ram Baler with 60 HP motor at 60 Hz - Rakan Muda (Prai)</v>
          </cell>
          <cell r="H273">
            <v>0</v>
          </cell>
          <cell r="I273">
            <v>250000</v>
          </cell>
          <cell r="J273">
            <v>250000</v>
          </cell>
          <cell r="K273">
            <v>0</v>
          </cell>
          <cell r="L273">
            <v>-12500</v>
          </cell>
          <cell r="M273">
            <v>-4166.67</v>
          </cell>
          <cell r="N273">
            <v>-12500</v>
          </cell>
          <cell r="O273">
            <v>237500</v>
          </cell>
          <cell r="P273">
            <v>0.2</v>
          </cell>
          <cell r="V273">
            <v>0</v>
          </cell>
        </row>
        <row r="274">
          <cell r="B274">
            <v>9007141</v>
          </cell>
          <cell r="C274" t="str">
            <v>PJ Fibre</v>
          </cell>
          <cell r="D274" t="str">
            <v>PV 2457</v>
          </cell>
          <cell r="F274">
            <v>37257</v>
          </cell>
          <cell r="G274" t="str">
            <v>Construction of External Works Associated with the Development - PJ Fibre</v>
          </cell>
          <cell r="H274">
            <v>0</v>
          </cell>
          <cell r="I274">
            <v>10360</v>
          </cell>
          <cell r="J274">
            <v>10360</v>
          </cell>
          <cell r="K274">
            <v>0</v>
          </cell>
          <cell r="L274">
            <v>-518</v>
          </cell>
          <cell r="M274">
            <v>-172.67</v>
          </cell>
          <cell r="N274">
            <v>-518</v>
          </cell>
          <cell r="O274">
            <v>9842</v>
          </cell>
          <cell r="P274">
            <v>0.2</v>
          </cell>
          <cell r="V274">
            <v>0</v>
          </cell>
        </row>
        <row r="275">
          <cell r="B275">
            <v>9007046</v>
          </cell>
          <cell r="C275" t="str">
            <v>Sg Buloh</v>
          </cell>
          <cell r="D275" t="str">
            <v>GJ1620, PV 1757, 1795, 1811, 1992, 1993</v>
          </cell>
          <cell r="E275" t="str">
            <v>Freehold</v>
          </cell>
          <cell r="F275">
            <v>37257</v>
          </cell>
          <cell r="G275" t="str">
            <v>Sorting station of baling centre - Princel (Sg Buloh)</v>
          </cell>
          <cell r="H275">
            <v>0</v>
          </cell>
          <cell r="I275">
            <v>25925</v>
          </cell>
          <cell r="J275">
            <v>931958.97999999986</v>
          </cell>
          <cell r="K275">
            <v>0</v>
          </cell>
          <cell r="L275">
            <v>-11649.49</v>
          </cell>
          <cell r="M275">
            <v>-3883.16</v>
          </cell>
          <cell r="N275">
            <v>-11649.49</v>
          </cell>
          <cell r="O275">
            <v>920309.48999999987</v>
          </cell>
          <cell r="P275">
            <v>0.05</v>
          </cell>
          <cell r="Q275">
            <v>906033.97999999986</v>
          </cell>
          <cell r="V275">
            <v>0</v>
          </cell>
        </row>
        <row r="276">
          <cell r="B276">
            <v>9007046</v>
          </cell>
          <cell r="C276" t="str">
            <v>Klang</v>
          </cell>
          <cell r="D276" t="str">
            <v>PV 2062,2063</v>
          </cell>
          <cell r="F276">
            <v>37257</v>
          </cell>
          <cell r="G276" t="str">
            <v>Final pmt for renovation &amp; construction works - Global Recycle Ent. (Baling Centre)</v>
          </cell>
          <cell r="H276">
            <v>0</v>
          </cell>
          <cell r="J276">
            <v>42867</v>
          </cell>
          <cell r="K276">
            <v>0</v>
          </cell>
          <cell r="L276">
            <v>-535.84</v>
          </cell>
          <cell r="M276">
            <v>-178.61</v>
          </cell>
          <cell r="N276">
            <v>-535.84</v>
          </cell>
          <cell r="O276">
            <v>42331.16</v>
          </cell>
          <cell r="P276">
            <v>0.05</v>
          </cell>
          <cell r="Q276">
            <v>42867</v>
          </cell>
          <cell r="V276">
            <v>0</v>
          </cell>
        </row>
        <row r="277">
          <cell r="B277">
            <v>9007530</v>
          </cell>
          <cell r="F277">
            <v>37288</v>
          </cell>
          <cell r="H277">
            <v>0</v>
          </cell>
          <cell r="I277">
            <v>50000</v>
          </cell>
          <cell r="J277">
            <v>50000</v>
          </cell>
          <cell r="K277">
            <v>0</v>
          </cell>
          <cell r="L277">
            <v>0</v>
          </cell>
          <cell r="M277">
            <v>0</v>
          </cell>
          <cell r="N277">
            <v>0</v>
          </cell>
          <cell r="O277">
            <v>50000</v>
          </cell>
          <cell r="P277">
            <v>0</v>
          </cell>
          <cell r="V277">
            <v>0</v>
          </cell>
        </row>
        <row r="278">
          <cell r="B278">
            <v>9007130</v>
          </cell>
          <cell r="F278">
            <v>37317</v>
          </cell>
          <cell r="H278">
            <v>0</v>
          </cell>
          <cell r="I278">
            <v>53752.94</v>
          </cell>
          <cell r="J278">
            <v>53752.94</v>
          </cell>
          <cell r="K278">
            <v>0</v>
          </cell>
          <cell r="L278">
            <v>-895.88</v>
          </cell>
          <cell r="M278">
            <v>-895.88</v>
          </cell>
          <cell r="N278">
            <v>-895.88</v>
          </cell>
          <cell r="O278">
            <v>52857.060000000005</v>
          </cell>
          <cell r="P278">
            <v>0.2</v>
          </cell>
          <cell r="V278">
            <v>0</v>
          </cell>
        </row>
        <row r="279">
          <cell r="B279">
            <v>9007154</v>
          </cell>
          <cell r="F279">
            <v>37317</v>
          </cell>
          <cell r="H279">
            <v>0</v>
          </cell>
          <cell r="I279">
            <v>7182</v>
          </cell>
          <cell r="J279">
            <v>7182</v>
          </cell>
          <cell r="K279">
            <v>0</v>
          </cell>
          <cell r="L279">
            <v>-44.89</v>
          </cell>
          <cell r="M279">
            <v>-44.89</v>
          </cell>
          <cell r="N279">
            <v>-44.89</v>
          </cell>
          <cell r="O279">
            <v>7137.11</v>
          </cell>
          <cell r="P279">
            <v>7.4999999999999997E-2</v>
          </cell>
          <cell r="V27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Sheet6"/>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km248"/>
      <sheetName val="tb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GIA NUOC"/>
      <sheetName val="GIA DIEN THOAI"/>
      <sheetName val="GIA DIEN"/>
      <sheetName val="chiet tinh XD"/>
      <sheetName val="Triet T"/>
      <sheetName val="Phan tich gia"/>
      <sheetName val="pHAN CONG"/>
      <sheetName val="GIA XD"/>
      <sheetName val="tong hop"/>
      <sheetName val="phan tich DG"/>
      <sheetName val="gia vat lieu"/>
      <sheetName val="gia xe may"/>
      <sheetName val="gia nhan cong"/>
      <sheetName val="TH du toan "/>
      <sheetName val="Du toan "/>
      <sheetName val="C.Tinh"/>
      <sheetName val="TK_c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onghop"/>
      <sheetName val="Sheet8"/>
      <sheetName val="Sheet9"/>
      <sheetName val="Sheet7"/>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
      <sheetName val="Sheet1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Song trai"/>
      <sheetName val="Dinh+ha nha"/>
      <sheetName val="PTLK"/>
      <sheetName val="NG k"/>
      <sheetName val="THcong"/>
      <sheetName val="BHXH"/>
      <sheetName val="BHXH12"/>
      <sheetName val="F ThanhTri"/>
      <sheetName val="F Gialam"/>
      <sheetName val="DG"/>
      <sheetName val="TH dam"/>
      <sheetName val="SX dam"/>
      <sheetName val="LD dam"/>
      <sheetName val="Bang gia VL"/>
      <sheetName val="Gia NC"/>
      <sheetName val="Gia may"/>
      <sheetName val="THVDT"/>
      <sheetName val="NCLD"/>
      <sheetName val="MMTB"/>
      <sheetName val="CFSX"/>
      <sheetName val="KQ"/>
      <sheetName val="DTSL"/>
      <sheetName val="XDCBK"/>
      <sheetName val="KHTSCD"/>
      <sheetName val="XDCB"/>
      <sheetName val="XXXXXX_xda24_X"/>
      <sheetName val="Trich Ngang"/>
      <sheetName val="Danh sach Rieng"/>
      <sheetName val="Dia Diem Thuc Tap"/>
      <sheetName val="De Tai Thuc Tap"/>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eso 3-2004 (3)"/>
      <sheetName val="Luong (2)"/>
      <sheetName val="heso"/>
      <sheetName val="heso T3"/>
      <sheetName val="heso T4"/>
      <sheetName val="heso T5"/>
      <sheetName val="Heso T6"/>
      <sheetName val="Heso T7"/>
      <sheetName val="Heso T8"/>
      <sheetName val="Heso T9"/>
      <sheetName val="Heso 2-2004"/>
      <sheetName val="Heso 3-2004"/>
      <sheetName val="chamcong"/>
      <sheetName val="Baocao"/>
      <sheetName val="Heso 3-2004 (2)"/>
      <sheetName val="GVL"/>
      <sheetName val="giai thich"/>
      <sheetName val="CTDG"/>
      <sheetName val="DT - Ro"/>
      <sheetName val="TH - Ro "/>
      <sheetName val="GDT - Ro"/>
      <sheetName val="DT - TB"/>
      <sheetName val="TH - TB"/>
      <sheetName val="GDT - TB"/>
      <sheetName val="DT - NT"/>
      <sheetName val="TH - NT"/>
      <sheetName val="GDT - NT"/>
      <sheetName val="THGT"/>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HHVt "/>
      <sheetName val="cn"/>
      <sheetName val="ct"/>
      <sheetName val="Nc"/>
      <sheetName val="pt"/>
      <sheetName val="ql"/>
      <sheetName val="ql (2)"/>
      <sheetName val="4"/>
      <sheetName val="Sheet13"/>
      <sheetName val="Sheet14"/>
      <sheetName val="Sheet15"/>
      <sheetName val="Sheet16"/>
      <sheetName val="Co~g hop 1,5x1,5"/>
      <sheetName val="CamPha"/>
      <sheetName val="MongCai"/>
      <sheetName val="30000000"/>
      <sheetName val="40000000"/>
      <sheetName val="50000000"/>
      <sheetName val="60000000"/>
      <sheetName val="70000000"/>
      <sheetName val="[IBASE2.XLSѝTNHNoi"/>
      <sheetName val="TH_BQ"/>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 03"/>
      <sheetName val="TH 03"/>
      <sheetName val="CV di trong  dong"/>
      <sheetName val="HD1"/>
      <sheetName val="HD4"/>
      <sheetName val="HD3"/>
      <sheetName val="HD5"/>
      <sheetName val="HD7"/>
      <sheetName val="HD6"/>
      <sheetName val="HD2"/>
      <sheetName val=".tuanM"/>
      <sheetName val="T.K H.T.T5"/>
      <sheetName val="T.K T7"/>
      <sheetName val="TK T6"/>
      <sheetName val="T.K T5"/>
      <sheetName val="Bang thong ke hang ton"/>
      <sheetName val="thong ke "/>
      <sheetName val="T.KT04"/>
      <sheetName val=" KQTH quy hoach 135"/>
      <sheetName val="Bao cao KQTH quy hoach 135"/>
      <sheetName val="Nhap_lieu"/>
      <sheetName val="Khoiluong"/>
      <sheetName val="Vattu"/>
      <sheetName val="Trungchuyen"/>
      <sheetName val="Bu"/>
      <sheetName val="Chitiet"/>
      <sheetName val="BaTrieu-L.con"/>
      <sheetName val="EDT - Ro"/>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Sheed5"/>
      <sheetName val="TL"/>
      <sheetName val="GK"/>
      <sheetName val="CB"/>
      <sheetName val="VP"/>
      <sheetName val="Km274-Km274"/>
      <sheetName val="bcth 05-04"/>
      <sheetName val="baocao 05-04"/>
      <sheetName val="bcth04-04"/>
      <sheetName val="baocao04-04"/>
      <sheetName val="bcth03-04"/>
      <sheetName val="baocao03-04"/>
      <sheetName val="bcth02-04"/>
      <sheetName val="baocao02-04"/>
      <sheetName val="bcth01-04"/>
      <sheetName val="baocao01-04"/>
      <sheetName val="Nhap lieu"/>
      <sheetName val="PGT"/>
      <sheetName val="Tien dien"/>
      <sheetName val="Thue GTGT"/>
      <sheetName val="Km27'-Km278"/>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det VP"/>
      <sheetName val="det hn"/>
      <sheetName val="19-5"/>
      <sheetName val="X26-2"/>
      <sheetName val="x26"/>
      <sheetName val="chi Hieu"/>
      <sheetName val="c thoa"/>
      <sheetName val="A thanh - DL"/>
      <sheetName val="A Tuyen"/>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K110" t="str">
            <v>1018</v>
          </cell>
          <cell r="AL110" t="str">
            <v>160</v>
          </cell>
          <cell r="AM110">
            <v>1</v>
          </cell>
          <cell r="AN110">
            <v>4.4000000000000004</v>
          </cell>
          <cell r="AP110">
            <v>6.7</v>
          </cell>
          <cell r="AQ110">
            <v>227.27</v>
          </cell>
          <cell r="AS110">
            <v>28.81</v>
          </cell>
          <cell r="AT110">
            <v>1000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sheetData sheetId="622"/>
      <sheetData sheetId="623"/>
      <sheetData sheetId="624"/>
      <sheetData sheetId="625"/>
      <sheetData sheetId="626"/>
      <sheetData sheetId="627"/>
      <sheetData sheetId="628"/>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Welcome"/>
      <sheetName val="Database Field Definitions"/>
      <sheetName val="Pass Car Segment Definitions"/>
      <sheetName val="Double Counting"/>
      <sheetName val="Sales Database 399"/>
      <sheetName val="Production Database 399"/>
    </sheetNames>
    <sheetDataSet>
      <sheetData sheetId="0"/>
      <sheetData sheetId="1"/>
      <sheetData sheetId="2"/>
      <sheetData sheetId="3"/>
      <sheetData sheetId="4"/>
      <sheetData sheetId="5" refreshError="1">
        <row r="1">
          <cell r="A1" t="str">
            <v>CTY</v>
          </cell>
          <cell r="B1" t="str">
            <v>Country</v>
          </cell>
          <cell r="C1" t="str">
            <v>TYPE</v>
          </cell>
          <cell r="D1" t="str">
            <v>GROUP</v>
          </cell>
          <cell r="E1" t="str">
            <v>MANUFACTURER</v>
          </cell>
          <cell r="F1" t="str">
            <v>ASSEMBLER</v>
          </cell>
          <cell r="G1" t="str">
            <v>ASSEMBLY VS PROD</v>
          </cell>
          <cell r="H1" t="str">
            <v>KIT SOURCE</v>
          </cell>
          <cell r="I1" t="str">
            <v>SEGMENT</v>
          </cell>
          <cell r="J1" t="str">
            <v>PLATFORM</v>
          </cell>
          <cell r="K1" t="str">
            <v>QMODEL</v>
          </cell>
          <cell r="L1" t="str">
            <v>PLANT</v>
          </cell>
          <cell r="M1" t="str">
            <v>1990</v>
          </cell>
          <cell r="N1" t="str">
            <v>1991</v>
          </cell>
          <cell r="O1" t="str">
            <v>1992</v>
          </cell>
          <cell r="P1" t="str">
            <v>1993</v>
          </cell>
          <cell r="Q1" t="str">
            <v>1994</v>
          </cell>
          <cell r="R1" t="str">
            <v>1995</v>
          </cell>
          <cell r="S1" t="str">
            <v>1996</v>
          </cell>
          <cell r="T1" t="str">
            <v>1997</v>
          </cell>
          <cell r="U1" t="str">
            <v>1998</v>
          </cell>
          <cell r="V1" t="str">
            <v>1999</v>
          </cell>
          <cell r="W1" t="str">
            <v>2000</v>
          </cell>
          <cell r="X1" t="str">
            <v>2001</v>
          </cell>
          <cell r="Y1" t="str">
            <v>2002</v>
          </cell>
          <cell r="Z1" t="str">
            <v>2003</v>
          </cell>
          <cell r="AA1" t="str">
            <v>2004</v>
          </cell>
          <cell r="AB1" t="str">
            <v>2009</v>
          </cell>
        </row>
        <row r="2">
          <cell r="A2" t="str">
            <v>AU</v>
          </cell>
          <cell r="B2" t="str">
            <v>Australia</v>
          </cell>
          <cell r="C2" t="str">
            <v>CAR</v>
          </cell>
          <cell r="D2" t="str">
            <v>FORD</v>
          </cell>
          <cell r="E2" t="str">
            <v>FORD</v>
          </cell>
          <cell r="G2" t="str">
            <v>ASSY</v>
          </cell>
          <cell r="H2" t="str">
            <v>BE</v>
          </cell>
          <cell r="I2" t="str">
            <v>D1</v>
          </cell>
          <cell r="J2" t="str">
            <v>CDW27/CDW132</v>
          </cell>
          <cell r="K2" t="str">
            <v>MONDEO</v>
          </cell>
          <cell r="L2" t="str">
            <v>CAMPBELLFIELD</v>
          </cell>
          <cell r="M2">
            <v>0</v>
          </cell>
          <cell r="N2">
            <v>0</v>
          </cell>
          <cell r="O2">
            <v>0</v>
          </cell>
          <cell r="P2">
            <v>0</v>
          </cell>
          <cell r="Q2">
            <v>0</v>
          </cell>
          <cell r="R2">
            <v>0</v>
          </cell>
          <cell r="S2">
            <v>0</v>
          </cell>
          <cell r="T2">
            <v>0</v>
          </cell>
          <cell r="U2">
            <v>0</v>
          </cell>
          <cell r="V2">
            <v>0</v>
          </cell>
          <cell r="W2">
            <v>2566</v>
          </cell>
          <cell r="X2">
            <v>2856</v>
          </cell>
          <cell r="Y2">
            <v>2999</v>
          </cell>
          <cell r="Z2">
            <v>2848</v>
          </cell>
          <cell r="AA2">
            <v>2747</v>
          </cell>
          <cell r="AB2">
            <v>3440</v>
          </cell>
        </row>
        <row r="3">
          <cell r="A3" t="str">
            <v>AU</v>
          </cell>
          <cell r="B3" t="str">
            <v>Australia</v>
          </cell>
          <cell r="C3" t="str">
            <v>CAR</v>
          </cell>
          <cell r="D3" t="str">
            <v>FORD</v>
          </cell>
          <cell r="E3" t="str">
            <v>FORD</v>
          </cell>
          <cell r="G3" t="str">
            <v>ASSY</v>
          </cell>
          <cell r="H3" t="str">
            <v>JP</v>
          </cell>
          <cell r="I3" t="str">
            <v>C1</v>
          </cell>
          <cell r="J3" t="str">
            <v>FAMILIA</v>
          </cell>
          <cell r="K3" t="str">
            <v>LASER</v>
          </cell>
          <cell r="L3" t="str">
            <v>CAMPBELLFIELD</v>
          </cell>
          <cell r="M3">
            <v>32050</v>
          </cell>
          <cell r="N3">
            <v>25820</v>
          </cell>
          <cell r="O3">
            <v>16170</v>
          </cell>
          <cell r="P3">
            <v>16380</v>
          </cell>
          <cell r="Q3">
            <v>9670</v>
          </cell>
          <cell r="R3">
            <v>0</v>
          </cell>
          <cell r="S3">
            <v>0</v>
          </cell>
          <cell r="T3">
            <v>0</v>
          </cell>
          <cell r="U3">
            <v>0</v>
          </cell>
          <cell r="V3">
            <v>0</v>
          </cell>
          <cell r="W3">
            <v>0</v>
          </cell>
          <cell r="X3">
            <v>0</v>
          </cell>
          <cell r="Y3">
            <v>0</v>
          </cell>
          <cell r="Z3">
            <v>0</v>
          </cell>
          <cell r="AA3">
            <v>0</v>
          </cell>
          <cell r="AB3">
            <v>0</v>
          </cell>
        </row>
        <row r="4">
          <cell r="A4" t="str">
            <v>AU</v>
          </cell>
          <cell r="B4" t="str">
            <v>Australia</v>
          </cell>
          <cell r="C4" t="str">
            <v>CAR</v>
          </cell>
          <cell r="D4" t="str">
            <v>FORD</v>
          </cell>
          <cell r="E4" t="str">
            <v>FORD</v>
          </cell>
          <cell r="G4" t="str">
            <v>PROD</v>
          </cell>
          <cell r="H4" t="str">
            <v>AU</v>
          </cell>
          <cell r="I4" t="str">
            <v>D2</v>
          </cell>
          <cell r="J4" t="str">
            <v>CAPRI</v>
          </cell>
          <cell r="K4" t="str">
            <v>CAPRI</v>
          </cell>
          <cell r="L4" t="str">
            <v>CAMPBELLFIELD</v>
          </cell>
          <cell r="M4">
            <v>23360</v>
          </cell>
          <cell r="N4">
            <v>20870</v>
          </cell>
          <cell r="O4">
            <v>12610</v>
          </cell>
          <cell r="P4">
            <v>5150</v>
          </cell>
          <cell r="Q4">
            <v>2010</v>
          </cell>
          <cell r="R4">
            <v>0</v>
          </cell>
          <cell r="S4">
            <v>0</v>
          </cell>
          <cell r="T4">
            <v>0</v>
          </cell>
          <cell r="U4">
            <v>0</v>
          </cell>
          <cell r="V4">
            <v>0</v>
          </cell>
          <cell r="W4">
            <v>0</v>
          </cell>
          <cell r="X4">
            <v>0</v>
          </cell>
          <cell r="Y4">
            <v>0</v>
          </cell>
          <cell r="Z4">
            <v>0</v>
          </cell>
          <cell r="AA4">
            <v>0</v>
          </cell>
          <cell r="AB4">
            <v>0</v>
          </cell>
        </row>
        <row r="5">
          <cell r="A5" t="str">
            <v>AU</v>
          </cell>
          <cell r="B5" t="str">
            <v>Australia</v>
          </cell>
          <cell r="C5" t="str">
            <v>CAR</v>
          </cell>
          <cell r="D5" t="str">
            <v>FORD</v>
          </cell>
          <cell r="E5" t="str">
            <v>FORD</v>
          </cell>
          <cell r="G5" t="str">
            <v>PROD</v>
          </cell>
          <cell r="H5" t="str">
            <v>AU</v>
          </cell>
          <cell r="I5" t="str">
            <v>E1</v>
          </cell>
          <cell r="J5" t="str">
            <v>FALCON</v>
          </cell>
          <cell r="K5" t="str">
            <v>FALCON</v>
          </cell>
          <cell r="L5" t="str">
            <v>CAMPBELLFIELD</v>
          </cell>
          <cell r="M5">
            <v>76530</v>
          </cell>
          <cell r="N5">
            <v>56160</v>
          </cell>
          <cell r="O5">
            <v>67060</v>
          </cell>
          <cell r="P5">
            <v>72823</v>
          </cell>
          <cell r="Q5">
            <v>79940</v>
          </cell>
          <cell r="R5">
            <v>93647</v>
          </cell>
          <cell r="S5">
            <v>92496</v>
          </cell>
          <cell r="T5">
            <v>80142</v>
          </cell>
          <cell r="U5">
            <v>75553</v>
          </cell>
          <cell r="V5">
            <v>84000</v>
          </cell>
          <cell r="W5">
            <v>79130</v>
          </cell>
          <cell r="X5">
            <v>80924</v>
          </cell>
          <cell r="Y5">
            <v>81200</v>
          </cell>
          <cell r="Z5">
            <v>80617</v>
          </cell>
          <cell r="AA5">
            <v>87291</v>
          </cell>
          <cell r="AB5">
            <v>91817</v>
          </cell>
        </row>
        <row r="6">
          <cell r="A6" t="str">
            <v>AU</v>
          </cell>
          <cell r="B6" t="str">
            <v>Australia</v>
          </cell>
          <cell r="C6" t="str">
            <v>CAR</v>
          </cell>
          <cell r="D6" t="str">
            <v>GM</v>
          </cell>
          <cell r="E6" t="str">
            <v>HOLDEN</v>
          </cell>
          <cell r="G6" t="str">
            <v>PROD</v>
          </cell>
          <cell r="H6" t="str">
            <v>AU</v>
          </cell>
          <cell r="I6" t="str">
            <v>D1</v>
          </cell>
          <cell r="J6" t="str">
            <v>J CAR 2400/J CAR 2900/EPSILON</v>
          </cell>
          <cell r="K6" t="str">
            <v>VECTRA</v>
          </cell>
          <cell r="L6" t="str">
            <v>ELISABETH</v>
          </cell>
          <cell r="M6">
            <v>0</v>
          </cell>
          <cell r="N6">
            <v>0</v>
          </cell>
          <cell r="O6">
            <v>0</v>
          </cell>
          <cell r="P6">
            <v>0</v>
          </cell>
          <cell r="Q6">
            <v>0</v>
          </cell>
          <cell r="R6">
            <v>0</v>
          </cell>
          <cell r="S6">
            <v>0</v>
          </cell>
          <cell r="T6">
            <v>0</v>
          </cell>
          <cell r="U6">
            <v>847</v>
          </cell>
          <cell r="V6">
            <v>6836</v>
          </cell>
          <cell r="W6">
            <v>7324</v>
          </cell>
          <cell r="X6">
            <v>8089</v>
          </cell>
          <cell r="Y6">
            <v>8664</v>
          </cell>
          <cell r="Z6">
            <v>9279</v>
          </cell>
          <cell r="AA6">
            <v>10314</v>
          </cell>
          <cell r="AB6">
            <v>13924</v>
          </cell>
        </row>
        <row r="7">
          <cell r="A7" t="str">
            <v>AU</v>
          </cell>
          <cell r="B7" t="str">
            <v>Australia</v>
          </cell>
          <cell r="C7" t="str">
            <v>CAR</v>
          </cell>
          <cell r="D7" t="str">
            <v>GM</v>
          </cell>
          <cell r="E7" t="str">
            <v>HOLDEN</v>
          </cell>
          <cell r="G7" t="str">
            <v>PROD</v>
          </cell>
          <cell r="H7" t="str">
            <v>AU</v>
          </cell>
          <cell r="I7" t="str">
            <v>E1</v>
          </cell>
          <cell r="J7" t="str">
            <v>V CAR</v>
          </cell>
          <cell r="K7" t="str">
            <v>COMMODORE</v>
          </cell>
          <cell r="L7" t="str">
            <v>ELISABETH</v>
          </cell>
          <cell r="M7">
            <v>81290</v>
          </cell>
          <cell r="N7">
            <v>60580</v>
          </cell>
          <cell r="O7">
            <v>69880</v>
          </cell>
          <cell r="P7">
            <v>71511</v>
          </cell>
          <cell r="Q7">
            <v>93870</v>
          </cell>
          <cell r="R7">
            <v>99145</v>
          </cell>
          <cell r="S7">
            <v>98134</v>
          </cell>
          <cell r="T7">
            <v>78974</v>
          </cell>
          <cell r="U7">
            <v>106605</v>
          </cell>
          <cell r="V7">
            <v>82769</v>
          </cell>
          <cell r="W7">
            <v>73783</v>
          </cell>
          <cell r="X7">
            <v>78275</v>
          </cell>
          <cell r="Y7">
            <v>79172</v>
          </cell>
          <cell r="Z7">
            <v>80972</v>
          </cell>
          <cell r="AA7">
            <v>78431</v>
          </cell>
          <cell r="AB7">
            <v>86437</v>
          </cell>
        </row>
        <row r="8">
          <cell r="A8" t="str">
            <v>AU</v>
          </cell>
          <cell r="B8" t="str">
            <v>Australia</v>
          </cell>
          <cell r="C8" t="str">
            <v>CAR</v>
          </cell>
          <cell r="D8" t="str">
            <v>MITSUBISHI</v>
          </cell>
          <cell r="E8" t="str">
            <v>MITSUBISHI</v>
          </cell>
          <cell r="G8" t="str">
            <v>PROD</v>
          </cell>
          <cell r="H8" t="str">
            <v>AU</v>
          </cell>
          <cell r="I8" t="str">
            <v>E1</v>
          </cell>
          <cell r="J8" t="str">
            <v>DIAMANTE</v>
          </cell>
          <cell r="K8" t="str">
            <v>MAGNA</v>
          </cell>
          <cell r="L8" t="str">
            <v>ADELAIDE</v>
          </cell>
          <cell r="M8">
            <v>33620</v>
          </cell>
          <cell r="N8">
            <v>29070</v>
          </cell>
          <cell r="O8">
            <v>36720</v>
          </cell>
          <cell r="P8">
            <v>52530</v>
          </cell>
          <cell r="Q8">
            <v>48300</v>
          </cell>
          <cell r="R8">
            <v>39727</v>
          </cell>
          <cell r="S8">
            <v>46167</v>
          </cell>
          <cell r="T8">
            <v>58386</v>
          </cell>
          <cell r="U8">
            <v>41474</v>
          </cell>
          <cell r="V8">
            <v>37333</v>
          </cell>
          <cell r="W8">
            <v>34392</v>
          </cell>
          <cell r="X8">
            <v>37463</v>
          </cell>
          <cell r="Y8">
            <v>39276</v>
          </cell>
          <cell r="Z8">
            <v>39080</v>
          </cell>
          <cell r="AA8">
            <v>40784</v>
          </cell>
          <cell r="AB8">
            <v>52370</v>
          </cell>
        </row>
        <row r="9">
          <cell r="A9" t="str">
            <v>AU</v>
          </cell>
          <cell r="B9" t="str">
            <v>Australia</v>
          </cell>
          <cell r="C9" t="str">
            <v>CAR</v>
          </cell>
          <cell r="D9" t="str">
            <v>NISSAN</v>
          </cell>
          <cell r="E9" t="str">
            <v>NISSAN</v>
          </cell>
          <cell r="G9" t="str">
            <v>PROD</v>
          </cell>
          <cell r="H9" t="str">
            <v>AU</v>
          </cell>
          <cell r="I9" t="str">
            <v>C1</v>
          </cell>
          <cell r="J9" t="str">
            <v>SUNNY/MS</v>
          </cell>
          <cell r="K9" t="str">
            <v>PULSAR</v>
          </cell>
          <cell r="L9" t="str">
            <v>CLAYTON</v>
          </cell>
          <cell r="M9">
            <v>44230</v>
          </cell>
          <cell r="N9">
            <v>23540</v>
          </cell>
          <cell r="O9">
            <v>14662</v>
          </cell>
          <cell r="P9">
            <v>0</v>
          </cell>
          <cell r="Q9">
            <v>0</v>
          </cell>
          <cell r="R9">
            <v>0</v>
          </cell>
          <cell r="S9">
            <v>0</v>
          </cell>
          <cell r="T9">
            <v>0</v>
          </cell>
          <cell r="U9">
            <v>0</v>
          </cell>
          <cell r="V9">
            <v>0</v>
          </cell>
          <cell r="W9">
            <v>0</v>
          </cell>
          <cell r="X9">
            <v>0</v>
          </cell>
          <cell r="Y9">
            <v>0</v>
          </cell>
          <cell r="Z9">
            <v>0</v>
          </cell>
          <cell r="AA9">
            <v>0</v>
          </cell>
          <cell r="AB9">
            <v>0</v>
          </cell>
        </row>
        <row r="10">
          <cell r="A10" t="str">
            <v>AU</v>
          </cell>
          <cell r="B10" t="str">
            <v>Australia</v>
          </cell>
          <cell r="C10" t="str">
            <v>CAR</v>
          </cell>
          <cell r="D10" t="str">
            <v>NISSAN</v>
          </cell>
          <cell r="E10" t="str">
            <v>NISSAN</v>
          </cell>
          <cell r="G10" t="str">
            <v>PROD</v>
          </cell>
          <cell r="H10" t="str">
            <v>AU</v>
          </cell>
          <cell r="I10" t="str">
            <v>D1</v>
          </cell>
          <cell r="J10" t="str">
            <v>U</v>
          </cell>
          <cell r="K10" t="str">
            <v>PINTARA</v>
          </cell>
          <cell r="L10" t="str">
            <v>CLAYTON</v>
          </cell>
          <cell r="M10">
            <v>13688</v>
          </cell>
          <cell r="N10">
            <v>11819</v>
          </cell>
          <cell r="O10">
            <v>5569</v>
          </cell>
          <cell r="P10">
            <v>0</v>
          </cell>
          <cell r="Q10">
            <v>0</v>
          </cell>
          <cell r="R10">
            <v>0</v>
          </cell>
          <cell r="S10">
            <v>0</v>
          </cell>
          <cell r="T10">
            <v>0</v>
          </cell>
          <cell r="U10">
            <v>0</v>
          </cell>
          <cell r="V10">
            <v>0</v>
          </cell>
          <cell r="W10">
            <v>0</v>
          </cell>
          <cell r="X10">
            <v>0</v>
          </cell>
          <cell r="Y10">
            <v>0</v>
          </cell>
          <cell r="Z10">
            <v>0</v>
          </cell>
          <cell r="AA10">
            <v>0</v>
          </cell>
          <cell r="AB10">
            <v>0</v>
          </cell>
        </row>
        <row r="11">
          <cell r="A11" t="str">
            <v>AU</v>
          </cell>
          <cell r="B11" t="str">
            <v>Australia</v>
          </cell>
          <cell r="C11" t="str">
            <v>CAR</v>
          </cell>
          <cell r="D11" t="str">
            <v>TOYOTA</v>
          </cell>
          <cell r="E11" t="str">
            <v>TOYOTA</v>
          </cell>
          <cell r="G11" t="str">
            <v>PROD</v>
          </cell>
          <cell r="H11" t="str">
            <v>AU</v>
          </cell>
          <cell r="I11" t="str">
            <v>C1</v>
          </cell>
          <cell r="J11" t="str">
            <v>COROLLA</v>
          </cell>
          <cell r="K11" t="str">
            <v>COROLLA</v>
          </cell>
          <cell r="L11" t="str">
            <v>ALTONA</v>
          </cell>
          <cell r="M11">
            <v>0</v>
          </cell>
          <cell r="N11">
            <v>27282</v>
          </cell>
          <cell r="O11">
            <v>25090</v>
          </cell>
          <cell r="P11">
            <v>26850</v>
          </cell>
          <cell r="Q11">
            <v>25310</v>
          </cell>
          <cell r="R11">
            <v>24285</v>
          </cell>
          <cell r="S11">
            <v>24671</v>
          </cell>
          <cell r="T11">
            <v>22241</v>
          </cell>
          <cell r="U11">
            <v>25081</v>
          </cell>
          <cell r="V11">
            <v>8539</v>
          </cell>
          <cell r="W11">
            <v>0</v>
          </cell>
          <cell r="X11">
            <v>0</v>
          </cell>
          <cell r="Y11">
            <v>0</v>
          </cell>
          <cell r="Z11">
            <v>0</v>
          </cell>
          <cell r="AA11">
            <v>0</v>
          </cell>
          <cell r="AB11">
            <v>0</v>
          </cell>
        </row>
        <row r="12">
          <cell r="A12" t="str">
            <v>AU</v>
          </cell>
          <cell r="B12" t="str">
            <v>Australia</v>
          </cell>
          <cell r="C12" t="str">
            <v>CAR</v>
          </cell>
          <cell r="D12" t="str">
            <v>TOYOTA</v>
          </cell>
          <cell r="E12" t="str">
            <v>TOYOTA</v>
          </cell>
          <cell r="G12" t="str">
            <v>PROD</v>
          </cell>
          <cell r="H12" t="str">
            <v>AU</v>
          </cell>
          <cell r="I12" t="str">
            <v>D2</v>
          </cell>
          <cell r="J12" t="str">
            <v>CAMRY 1/CAMRY 2</v>
          </cell>
          <cell r="K12" t="str">
            <v>CAMRY</v>
          </cell>
          <cell r="L12" t="str">
            <v>ALTONA</v>
          </cell>
          <cell r="M12">
            <v>0</v>
          </cell>
          <cell r="N12">
            <v>32173</v>
          </cell>
          <cell r="O12">
            <v>32360</v>
          </cell>
          <cell r="P12">
            <v>40090</v>
          </cell>
          <cell r="Q12">
            <v>52320</v>
          </cell>
          <cell r="R12">
            <v>38949</v>
          </cell>
          <cell r="S12">
            <v>34523</v>
          </cell>
          <cell r="T12">
            <v>30127</v>
          </cell>
          <cell r="U12">
            <v>62036</v>
          </cell>
          <cell r="V12">
            <v>57386</v>
          </cell>
          <cell r="W12">
            <v>60549</v>
          </cell>
          <cell r="X12">
            <v>65594</v>
          </cell>
          <cell r="Y12">
            <v>69730</v>
          </cell>
          <cell r="Z12">
            <v>67831</v>
          </cell>
          <cell r="AA12">
            <v>66547</v>
          </cell>
          <cell r="AB12">
            <v>73738</v>
          </cell>
        </row>
        <row r="13">
          <cell r="A13" t="str">
            <v>AU</v>
          </cell>
          <cell r="B13" t="str">
            <v>Australia</v>
          </cell>
          <cell r="C13" t="str">
            <v>CAR</v>
          </cell>
          <cell r="D13" t="str">
            <v>TOYOTA</v>
          </cell>
          <cell r="E13" t="str">
            <v>TOYOTA</v>
          </cell>
          <cell r="G13" t="str">
            <v>PROD</v>
          </cell>
          <cell r="H13" t="str">
            <v>AU</v>
          </cell>
          <cell r="I13" t="str">
            <v>E1</v>
          </cell>
          <cell r="J13" t="str">
            <v>CAMRY 1/CAMRY 2</v>
          </cell>
          <cell r="K13" t="str">
            <v>AVALON</v>
          </cell>
          <cell r="L13" t="str">
            <v>ALTONA</v>
          </cell>
          <cell r="M13">
            <v>0</v>
          </cell>
          <cell r="N13">
            <v>0</v>
          </cell>
          <cell r="O13">
            <v>0</v>
          </cell>
          <cell r="P13">
            <v>0</v>
          </cell>
          <cell r="Q13">
            <v>0</v>
          </cell>
          <cell r="R13">
            <v>0</v>
          </cell>
          <cell r="S13">
            <v>0</v>
          </cell>
          <cell r="T13">
            <v>0</v>
          </cell>
          <cell r="U13">
            <v>0</v>
          </cell>
          <cell r="V13">
            <v>0</v>
          </cell>
          <cell r="W13">
            <v>9161</v>
          </cell>
          <cell r="X13">
            <v>10422</v>
          </cell>
          <cell r="Y13">
            <v>11737</v>
          </cell>
          <cell r="Z13">
            <v>12866</v>
          </cell>
          <cell r="AA13">
            <v>14351</v>
          </cell>
          <cell r="AB13">
            <v>17199</v>
          </cell>
        </row>
        <row r="14">
          <cell r="A14" t="str">
            <v>AU</v>
          </cell>
          <cell r="B14" t="str">
            <v>Australia</v>
          </cell>
          <cell r="C14" t="str">
            <v>HCV</v>
          </cell>
          <cell r="D14" t="str">
            <v>FIAT GROUP</v>
          </cell>
          <cell r="E14" t="str">
            <v>INTERNATIONAL</v>
          </cell>
          <cell r="G14" t="str">
            <v>ASSY</v>
          </cell>
          <cell r="H14" t="str">
            <v>IT</v>
          </cell>
          <cell r="I14" t="str">
            <v xml:space="preserve"> 6-15T</v>
          </cell>
          <cell r="J14" t="str">
            <v>U</v>
          </cell>
          <cell r="K14" t="str">
            <v>OTHER</v>
          </cell>
          <cell r="L14" t="str">
            <v>DANDENONG</v>
          </cell>
          <cell r="M14">
            <v>1924</v>
          </cell>
          <cell r="N14">
            <v>1037</v>
          </cell>
          <cell r="O14">
            <v>820</v>
          </cell>
          <cell r="P14">
            <v>45</v>
          </cell>
          <cell r="Q14">
            <v>55</v>
          </cell>
          <cell r="R14">
            <v>104</v>
          </cell>
          <cell r="S14">
            <v>55</v>
          </cell>
          <cell r="T14">
            <v>185</v>
          </cell>
          <cell r="U14">
            <v>146</v>
          </cell>
          <cell r="V14">
            <v>150</v>
          </cell>
          <cell r="W14">
            <v>170</v>
          </cell>
          <cell r="X14">
            <v>169</v>
          </cell>
          <cell r="Y14">
            <v>145</v>
          </cell>
          <cell r="Z14">
            <v>145</v>
          </cell>
          <cell r="AA14">
            <v>144</v>
          </cell>
          <cell r="AB14">
            <v>117</v>
          </cell>
        </row>
        <row r="15">
          <cell r="A15" t="str">
            <v>AU</v>
          </cell>
          <cell r="B15" t="str">
            <v>Australia</v>
          </cell>
          <cell r="C15" t="str">
            <v>HCV</v>
          </cell>
          <cell r="D15" t="str">
            <v>FIAT GROUP</v>
          </cell>
          <cell r="E15" t="str">
            <v>INTERNATIONAL</v>
          </cell>
          <cell r="G15" t="str">
            <v>ASSY</v>
          </cell>
          <cell r="H15" t="str">
            <v>IT</v>
          </cell>
          <cell r="I15" t="str">
            <v>&gt;15T</v>
          </cell>
          <cell r="J15" t="str">
            <v>U</v>
          </cell>
          <cell r="K15" t="str">
            <v>OTHER</v>
          </cell>
          <cell r="L15" t="str">
            <v>DANDENONG</v>
          </cell>
          <cell r="M15">
            <v>516</v>
          </cell>
          <cell r="N15">
            <v>451</v>
          </cell>
          <cell r="O15">
            <v>356</v>
          </cell>
          <cell r="P15">
            <v>1015</v>
          </cell>
          <cell r="Q15">
            <v>1532</v>
          </cell>
          <cell r="R15">
            <v>1403</v>
          </cell>
          <cell r="S15">
            <v>1254</v>
          </cell>
          <cell r="T15">
            <v>1002</v>
          </cell>
          <cell r="U15">
            <v>1115</v>
          </cell>
          <cell r="V15">
            <v>1158</v>
          </cell>
          <cell r="W15">
            <v>1303</v>
          </cell>
          <cell r="X15">
            <v>1309</v>
          </cell>
          <cell r="Y15">
            <v>1129</v>
          </cell>
          <cell r="Z15">
            <v>1138</v>
          </cell>
          <cell r="AA15">
            <v>1136</v>
          </cell>
          <cell r="AB15">
            <v>1114</v>
          </cell>
        </row>
        <row r="16">
          <cell r="A16" t="str">
            <v>AU</v>
          </cell>
          <cell r="B16" t="str">
            <v>Australia</v>
          </cell>
          <cell r="C16" t="str">
            <v>HCV</v>
          </cell>
          <cell r="D16" t="str">
            <v>FORD</v>
          </cell>
          <cell r="E16" t="str">
            <v>FORD</v>
          </cell>
          <cell r="G16" t="str">
            <v>ASSY</v>
          </cell>
          <cell r="H16" t="str">
            <v>US</v>
          </cell>
          <cell r="I16" t="str">
            <v xml:space="preserve"> 6-15T</v>
          </cell>
          <cell r="J16" t="str">
            <v>U</v>
          </cell>
          <cell r="K16" t="str">
            <v>OTHER</v>
          </cell>
          <cell r="L16" t="str">
            <v>CAMPBELLFIELD</v>
          </cell>
          <cell r="M16">
            <v>1061</v>
          </cell>
          <cell r="N16">
            <v>424</v>
          </cell>
          <cell r="O16">
            <v>541</v>
          </cell>
          <cell r="P16">
            <v>0</v>
          </cell>
          <cell r="Q16">
            <v>0</v>
          </cell>
          <cell r="R16">
            <v>0</v>
          </cell>
          <cell r="S16">
            <v>0</v>
          </cell>
          <cell r="T16">
            <v>0</v>
          </cell>
          <cell r="U16">
            <v>0</v>
          </cell>
          <cell r="V16">
            <v>0</v>
          </cell>
          <cell r="W16">
            <v>0</v>
          </cell>
          <cell r="X16">
            <v>0</v>
          </cell>
          <cell r="Y16">
            <v>0</v>
          </cell>
          <cell r="Z16">
            <v>0</v>
          </cell>
          <cell r="AA16">
            <v>0</v>
          </cell>
          <cell r="AB16">
            <v>0</v>
          </cell>
        </row>
        <row r="17">
          <cell r="A17" t="str">
            <v>AU</v>
          </cell>
          <cell r="B17" t="str">
            <v>Australia</v>
          </cell>
          <cell r="C17" t="str">
            <v>HCV</v>
          </cell>
          <cell r="D17" t="str">
            <v>FORD</v>
          </cell>
          <cell r="E17" t="str">
            <v>FORD</v>
          </cell>
          <cell r="G17" t="str">
            <v>ASSY</v>
          </cell>
          <cell r="H17" t="str">
            <v>US</v>
          </cell>
          <cell r="I17" t="str">
            <v>&gt;15T</v>
          </cell>
          <cell r="J17" t="str">
            <v>U</v>
          </cell>
          <cell r="K17" t="str">
            <v>OTHER</v>
          </cell>
          <cell r="L17" t="str">
            <v>CAMPBELLFIELD</v>
          </cell>
          <cell r="M17">
            <v>473</v>
          </cell>
          <cell r="N17">
            <v>292</v>
          </cell>
          <cell r="O17">
            <v>339</v>
          </cell>
          <cell r="P17">
            <v>446</v>
          </cell>
          <cell r="Q17">
            <v>725</v>
          </cell>
          <cell r="R17">
            <v>699</v>
          </cell>
          <cell r="S17">
            <v>454</v>
          </cell>
          <cell r="T17">
            <v>589</v>
          </cell>
          <cell r="U17">
            <v>556</v>
          </cell>
          <cell r="V17">
            <v>641</v>
          </cell>
          <cell r="W17">
            <v>692</v>
          </cell>
          <cell r="X17">
            <v>690</v>
          </cell>
          <cell r="Y17">
            <v>624</v>
          </cell>
          <cell r="Z17">
            <v>632</v>
          </cell>
          <cell r="AA17">
            <v>634</v>
          </cell>
          <cell r="AB17">
            <v>694</v>
          </cell>
        </row>
        <row r="18">
          <cell r="A18" t="str">
            <v>AU</v>
          </cell>
          <cell r="B18" t="str">
            <v>Australia</v>
          </cell>
          <cell r="C18" t="str">
            <v>HCV</v>
          </cell>
          <cell r="D18" t="str">
            <v>HINO</v>
          </cell>
          <cell r="E18" t="str">
            <v>HINO</v>
          </cell>
          <cell r="G18" t="str">
            <v>ASSY</v>
          </cell>
          <cell r="H18" t="str">
            <v>JP</v>
          </cell>
          <cell r="I18" t="str">
            <v xml:space="preserve"> 6-15T</v>
          </cell>
          <cell r="J18" t="str">
            <v>U</v>
          </cell>
          <cell r="K18" t="str">
            <v>OTHER</v>
          </cell>
          <cell r="L18" t="str">
            <v>U</v>
          </cell>
          <cell r="M18">
            <v>1434</v>
          </cell>
          <cell r="N18">
            <v>897</v>
          </cell>
          <cell r="O18">
            <v>1005</v>
          </cell>
          <cell r="P18">
            <v>1137</v>
          </cell>
          <cell r="Q18">
            <v>1302</v>
          </cell>
          <cell r="R18">
            <v>0</v>
          </cell>
          <cell r="S18">
            <v>0</v>
          </cell>
          <cell r="T18">
            <v>0</v>
          </cell>
          <cell r="U18">
            <v>0</v>
          </cell>
          <cell r="V18">
            <v>0</v>
          </cell>
          <cell r="W18">
            <v>0</v>
          </cell>
          <cell r="X18">
            <v>0</v>
          </cell>
          <cell r="Y18">
            <v>0</v>
          </cell>
          <cell r="Z18">
            <v>0</v>
          </cell>
          <cell r="AA18">
            <v>0</v>
          </cell>
          <cell r="AB18">
            <v>0</v>
          </cell>
        </row>
        <row r="19">
          <cell r="A19" t="str">
            <v>AU</v>
          </cell>
          <cell r="B19" t="str">
            <v>Australia</v>
          </cell>
          <cell r="C19" t="str">
            <v>HCV</v>
          </cell>
          <cell r="D19" t="str">
            <v>HINO</v>
          </cell>
          <cell r="E19" t="str">
            <v>HINO</v>
          </cell>
          <cell r="G19" t="str">
            <v>ASSY</v>
          </cell>
          <cell r="H19" t="str">
            <v>JP</v>
          </cell>
          <cell r="I19" t="str">
            <v>&gt;15T</v>
          </cell>
          <cell r="J19" t="str">
            <v>U</v>
          </cell>
          <cell r="K19" t="str">
            <v>OTHER</v>
          </cell>
          <cell r="L19" t="str">
            <v>U</v>
          </cell>
          <cell r="M19">
            <v>42</v>
          </cell>
          <cell r="N19">
            <v>47</v>
          </cell>
          <cell r="O19">
            <v>31</v>
          </cell>
          <cell r="P19">
            <v>30</v>
          </cell>
          <cell r="Q19">
            <v>52</v>
          </cell>
          <cell r="R19">
            <v>0</v>
          </cell>
          <cell r="S19">
            <v>97</v>
          </cell>
          <cell r="T19">
            <v>0</v>
          </cell>
          <cell r="U19">
            <v>0</v>
          </cell>
          <cell r="V19">
            <v>0</v>
          </cell>
          <cell r="W19">
            <v>0</v>
          </cell>
          <cell r="X19">
            <v>0</v>
          </cell>
          <cell r="Y19">
            <v>0</v>
          </cell>
          <cell r="Z19">
            <v>0</v>
          </cell>
          <cell r="AA19">
            <v>0</v>
          </cell>
          <cell r="AB19">
            <v>0</v>
          </cell>
        </row>
        <row r="20">
          <cell r="A20" t="str">
            <v>AU</v>
          </cell>
          <cell r="B20" t="str">
            <v>Australia</v>
          </cell>
          <cell r="C20" t="str">
            <v>HCV</v>
          </cell>
          <cell r="D20" t="str">
            <v>ISUZU</v>
          </cell>
          <cell r="E20" t="str">
            <v>ISUZU</v>
          </cell>
          <cell r="G20" t="str">
            <v>ASSY</v>
          </cell>
          <cell r="H20" t="str">
            <v>JP</v>
          </cell>
          <cell r="I20" t="str">
            <v xml:space="preserve"> 6-15T</v>
          </cell>
          <cell r="J20" t="str">
            <v>U</v>
          </cell>
          <cell r="K20" t="str">
            <v>OTHER</v>
          </cell>
          <cell r="L20" t="str">
            <v>U</v>
          </cell>
          <cell r="M20">
            <v>1462</v>
          </cell>
          <cell r="N20">
            <v>1068</v>
          </cell>
          <cell r="O20">
            <v>1045</v>
          </cell>
          <cell r="P20">
            <v>0</v>
          </cell>
          <cell r="Q20">
            <v>0</v>
          </cell>
          <cell r="R20">
            <v>0</v>
          </cell>
          <cell r="S20">
            <v>0</v>
          </cell>
          <cell r="T20">
            <v>0</v>
          </cell>
          <cell r="U20">
            <v>0</v>
          </cell>
          <cell r="V20">
            <v>0</v>
          </cell>
          <cell r="W20">
            <v>0</v>
          </cell>
          <cell r="X20">
            <v>0</v>
          </cell>
          <cell r="Y20">
            <v>0</v>
          </cell>
          <cell r="Z20">
            <v>0</v>
          </cell>
          <cell r="AA20">
            <v>0</v>
          </cell>
          <cell r="AB20">
            <v>0</v>
          </cell>
        </row>
        <row r="21">
          <cell r="A21" t="str">
            <v>AU</v>
          </cell>
          <cell r="B21" t="str">
            <v>Australia</v>
          </cell>
          <cell r="C21" t="str">
            <v>HCV</v>
          </cell>
          <cell r="D21" t="str">
            <v>ISUZU</v>
          </cell>
          <cell r="E21" t="str">
            <v>ISUZU</v>
          </cell>
          <cell r="G21" t="str">
            <v>ASSY</v>
          </cell>
          <cell r="H21" t="str">
            <v>JP</v>
          </cell>
          <cell r="I21" t="str">
            <v>&gt;15T</v>
          </cell>
          <cell r="J21" t="str">
            <v>U</v>
          </cell>
          <cell r="K21" t="str">
            <v>OTHER</v>
          </cell>
          <cell r="L21" t="str">
            <v>U</v>
          </cell>
          <cell r="M21">
            <v>56</v>
          </cell>
          <cell r="N21">
            <v>28</v>
          </cell>
          <cell r="O21">
            <v>25</v>
          </cell>
          <cell r="P21">
            <v>101</v>
          </cell>
          <cell r="Q21">
            <v>140</v>
          </cell>
          <cell r="R21">
            <v>0</v>
          </cell>
          <cell r="S21">
            <v>0</v>
          </cell>
          <cell r="T21">
            <v>0</v>
          </cell>
          <cell r="U21">
            <v>0</v>
          </cell>
          <cell r="V21">
            <v>0</v>
          </cell>
          <cell r="W21">
            <v>0</v>
          </cell>
          <cell r="X21">
            <v>0</v>
          </cell>
          <cell r="Y21">
            <v>0</v>
          </cell>
          <cell r="Z21">
            <v>0</v>
          </cell>
          <cell r="AA21">
            <v>0</v>
          </cell>
          <cell r="AB21">
            <v>0</v>
          </cell>
        </row>
        <row r="22">
          <cell r="A22" t="str">
            <v>AU</v>
          </cell>
          <cell r="B22" t="str">
            <v>Australia</v>
          </cell>
          <cell r="C22" t="str">
            <v>HCV</v>
          </cell>
          <cell r="D22" t="str">
            <v>KENWORTH</v>
          </cell>
          <cell r="E22" t="str">
            <v>KENWORTH</v>
          </cell>
          <cell r="G22" t="str">
            <v>ASSY</v>
          </cell>
          <cell r="H22" t="str">
            <v>US</v>
          </cell>
          <cell r="I22" t="str">
            <v xml:space="preserve"> 6-15T</v>
          </cell>
          <cell r="J22" t="str">
            <v>U</v>
          </cell>
          <cell r="K22" t="str">
            <v>OTHER</v>
          </cell>
          <cell r="L22" t="str">
            <v>BAYSWATER</v>
          </cell>
          <cell r="M22">
            <v>657</v>
          </cell>
          <cell r="N22">
            <v>228</v>
          </cell>
          <cell r="O22">
            <v>398</v>
          </cell>
          <cell r="P22">
            <v>0</v>
          </cell>
          <cell r="Q22">
            <v>0</v>
          </cell>
          <cell r="R22">
            <v>0</v>
          </cell>
          <cell r="S22">
            <v>0</v>
          </cell>
          <cell r="T22">
            <v>0</v>
          </cell>
          <cell r="U22">
            <v>0</v>
          </cell>
          <cell r="V22">
            <v>0</v>
          </cell>
          <cell r="W22">
            <v>0</v>
          </cell>
          <cell r="X22">
            <v>0</v>
          </cell>
          <cell r="Y22">
            <v>0</v>
          </cell>
          <cell r="Z22">
            <v>0</v>
          </cell>
          <cell r="AA22">
            <v>0</v>
          </cell>
          <cell r="AB22">
            <v>0</v>
          </cell>
        </row>
        <row r="23">
          <cell r="A23" t="str">
            <v>AU</v>
          </cell>
          <cell r="B23" t="str">
            <v>Australia</v>
          </cell>
          <cell r="C23" t="str">
            <v>HCV</v>
          </cell>
          <cell r="D23" t="str">
            <v>KENWORTH</v>
          </cell>
          <cell r="E23" t="str">
            <v>KENWORTH</v>
          </cell>
          <cell r="G23" t="str">
            <v>ASSY</v>
          </cell>
          <cell r="H23" t="str">
            <v>US</v>
          </cell>
          <cell r="I23" t="str">
            <v>&gt;15T</v>
          </cell>
          <cell r="J23" t="str">
            <v>U</v>
          </cell>
          <cell r="K23" t="str">
            <v>OTHER</v>
          </cell>
          <cell r="L23" t="str">
            <v>BAYSWATER</v>
          </cell>
          <cell r="M23">
            <v>507</v>
          </cell>
          <cell r="N23">
            <v>218</v>
          </cell>
          <cell r="O23">
            <v>396</v>
          </cell>
          <cell r="P23">
            <v>637</v>
          </cell>
          <cell r="Q23">
            <v>0</v>
          </cell>
          <cell r="R23">
            <v>804</v>
          </cell>
          <cell r="S23">
            <v>776</v>
          </cell>
          <cell r="T23">
            <v>1037</v>
          </cell>
          <cell r="U23">
            <v>1145</v>
          </cell>
          <cell r="V23">
            <v>1118</v>
          </cell>
          <cell r="W23">
            <v>1123</v>
          </cell>
          <cell r="X23">
            <v>1151</v>
          </cell>
          <cell r="Y23">
            <v>1162</v>
          </cell>
          <cell r="Z23">
            <v>1270</v>
          </cell>
          <cell r="AA23">
            <v>1355</v>
          </cell>
          <cell r="AB23">
            <v>1143</v>
          </cell>
        </row>
        <row r="24">
          <cell r="A24" t="str">
            <v>AU</v>
          </cell>
          <cell r="B24" t="str">
            <v>Australia</v>
          </cell>
          <cell r="C24" t="str">
            <v>HCV</v>
          </cell>
          <cell r="D24" t="str">
            <v>MAN</v>
          </cell>
          <cell r="E24" t="str">
            <v>MAN</v>
          </cell>
          <cell r="G24" t="str">
            <v>ASSY</v>
          </cell>
          <cell r="H24" t="str">
            <v>GY</v>
          </cell>
          <cell r="I24" t="str">
            <v xml:space="preserve"> 6-15T</v>
          </cell>
          <cell r="J24" t="str">
            <v>U</v>
          </cell>
          <cell r="K24" t="str">
            <v>OTHER</v>
          </cell>
          <cell r="L24" t="str">
            <v>BRISBANE</v>
          </cell>
          <cell r="M24">
            <v>5</v>
          </cell>
          <cell r="N24">
            <v>0</v>
          </cell>
          <cell r="O24">
            <v>1</v>
          </cell>
          <cell r="P24">
            <v>0</v>
          </cell>
          <cell r="Q24">
            <v>0</v>
          </cell>
          <cell r="R24">
            <v>1</v>
          </cell>
          <cell r="S24">
            <v>0</v>
          </cell>
          <cell r="T24">
            <v>56</v>
          </cell>
          <cell r="U24">
            <v>83</v>
          </cell>
          <cell r="V24">
            <v>91</v>
          </cell>
          <cell r="W24">
            <v>98</v>
          </cell>
          <cell r="X24">
            <v>92</v>
          </cell>
          <cell r="Y24">
            <v>82</v>
          </cell>
          <cell r="Z24">
            <v>82</v>
          </cell>
          <cell r="AA24">
            <v>83</v>
          </cell>
          <cell r="AB24">
            <v>109</v>
          </cell>
        </row>
        <row r="25">
          <cell r="A25" t="str">
            <v>AU</v>
          </cell>
          <cell r="B25" t="str">
            <v>Australia</v>
          </cell>
          <cell r="C25" t="str">
            <v>HCV</v>
          </cell>
          <cell r="D25" t="str">
            <v>MAN</v>
          </cell>
          <cell r="E25" t="str">
            <v>MAN</v>
          </cell>
          <cell r="G25" t="str">
            <v>ASSY</v>
          </cell>
          <cell r="H25" t="str">
            <v>GY</v>
          </cell>
          <cell r="I25" t="str">
            <v>&gt;15T</v>
          </cell>
          <cell r="J25" t="str">
            <v>U</v>
          </cell>
          <cell r="K25" t="str">
            <v>OTHER</v>
          </cell>
          <cell r="L25" t="str">
            <v>BRISBANE</v>
          </cell>
          <cell r="M25">
            <v>12</v>
          </cell>
          <cell r="N25">
            <v>9</v>
          </cell>
          <cell r="O25">
            <v>9</v>
          </cell>
          <cell r="P25">
            <v>0</v>
          </cell>
          <cell r="Q25">
            <v>38</v>
          </cell>
          <cell r="R25">
            <v>45</v>
          </cell>
          <cell r="S25">
            <v>27</v>
          </cell>
          <cell r="T25">
            <v>33</v>
          </cell>
          <cell r="U25">
            <v>45</v>
          </cell>
          <cell r="V25">
            <v>56</v>
          </cell>
          <cell r="W25">
            <v>55</v>
          </cell>
          <cell r="X25">
            <v>62</v>
          </cell>
          <cell r="Y25">
            <v>68</v>
          </cell>
          <cell r="Z25">
            <v>75</v>
          </cell>
          <cell r="AA25">
            <v>78</v>
          </cell>
          <cell r="AB25">
            <v>88</v>
          </cell>
        </row>
        <row r="26">
          <cell r="A26" t="str">
            <v>AU</v>
          </cell>
          <cell r="B26" t="str">
            <v>Australia</v>
          </cell>
          <cell r="C26" t="str">
            <v>HCV</v>
          </cell>
          <cell r="D26" t="str">
            <v>MAN</v>
          </cell>
          <cell r="E26" t="str">
            <v>MAN</v>
          </cell>
          <cell r="G26" t="str">
            <v>ASSY</v>
          </cell>
          <cell r="H26" t="str">
            <v>GY</v>
          </cell>
          <cell r="I26" t="str">
            <v>BUS</v>
          </cell>
          <cell r="J26" t="str">
            <v>U</v>
          </cell>
          <cell r="K26" t="str">
            <v>OTHER</v>
          </cell>
          <cell r="L26" t="str">
            <v>BRISBANE</v>
          </cell>
          <cell r="M26">
            <v>0</v>
          </cell>
          <cell r="N26">
            <v>0</v>
          </cell>
          <cell r="O26">
            <v>0</v>
          </cell>
          <cell r="P26">
            <v>60</v>
          </cell>
          <cell r="Q26">
            <v>84</v>
          </cell>
          <cell r="R26">
            <v>142</v>
          </cell>
          <cell r="S26">
            <v>125</v>
          </cell>
          <cell r="T26">
            <v>75</v>
          </cell>
          <cell r="U26">
            <v>36</v>
          </cell>
          <cell r="V26">
            <v>54</v>
          </cell>
          <cell r="W26">
            <v>68</v>
          </cell>
          <cell r="X26">
            <v>84</v>
          </cell>
          <cell r="Y26">
            <v>99</v>
          </cell>
          <cell r="Z26">
            <v>90</v>
          </cell>
          <cell r="AA26">
            <v>76</v>
          </cell>
          <cell r="AB26">
            <v>123</v>
          </cell>
        </row>
        <row r="27">
          <cell r="A27" t="str">
            <v>AU</v>
          </cell>
          <cell r="B27" t="str">
            <v>Australia</v>
          </cell>
          <cell r="C27" t="str">
            <v>HCV</v>
          </cell>
          <cell r="D27" t="str">
            <v>MERCEDES-BENZ</v>
          </cell>
          <cell r="E27" t="str">
            <v>FREIGHTLINER</v>
          </cell>
          <cell r="G27" t="str">
            <v>ASSY</v>
          </cell>
          <cell r="H27" t="str">
            <v>US</v>
          </cell>
          <cell r="I27" t="str">
            <v xml:space="preserve"> 6-15T</v>
          </cell>
          <cell r="J27" t="str">
            <v>U</v>
          </cell>
          <cell r="K27" t="str">
            <v>OTHER</v>
          </cell>
          <cell r="L27" t="str">
            <v>GLEN WAVERLEY</v>
          </cell>
          <cell r="M27">
            <v>603</v>
          </cell>
          <cell r="N27">
            <v>331</v>
          </cell>
          <cell r="O27">
            <v>394</v>
          </cell>
          <cell r="P27">
            <v>0</v>
          </cell>
          <cell r="Q27">
            <v>0</v>
          </cell>
          <cell r="R27">
            <v>0</v>
          </cell>
          <cell r="S27">
            <v>0</v>
          </cell>
          <cell r="T27">
            <v>31</v>
          </cell>
          <cell r="U27">
            <v>3</v>
          </cell>
          <cell r="V27">
            <v>10</v>
          </cell>
          <cell r="W27">
            <v>9</v>
          </cell>
          <cell r="X27">
            <v>9</v>
          </cell>
          <cell r="Y27">
            <v>8</v>
          </cell>
          <cell r="Z27">
            <v>9</v>
          </cell>
          <cell r="AA27">
            <v>10</v>
          </cell>
          <cell r="AB27">
            <v>8</v>
          </cell>
        </row>
        <row r="28">
          <cell r="A28" t="str">
            <v>AU</v>
          </cell>
          <cell r="B28" t="str">
            <v>Australia</v>
          </cell>
          <cell r="C28" t="str">
            <v>HCV</v>
          </cell>
          <cell r="D28" t="str">
            <v>MERCEDES-BENZ</v>
          </cell>
          <cell r="E28" t="str">
            <v>FREIGHTLINER</v>
          </cell>
          <cell r="G28" t="str">
            <v>ASSY</v>
          </cell>
          <cell r="H28" t="str">
            <v>US</v>
          </cell>
          <cell r="I28" t="str">
            <v>&gt;15T</v>
          </cell>
          <cell r="J28" t="str">
            <v>U</v>
          </cell>
          <cell r="K28" t="str">
            <v>OTHER</v>
          </cell>
          <cell r="L28" t="str">
            <v>GLEN WAVERLEY</v>
          </cell>
          <cell r="M28">
            <v>92</v>
          </cell>
          <cell r="N28">
            <v>68</v>
          </cell>
          <cell r="O28">
            <v>124</v>
          </cell>
          <cell r="P28">
            <v>190</v>
          </cell>
          <cell r="Q28">
            <v>340</v>
          </cell>
          <cell r="R28">
            <v>575</v>
          </cell>
          <cell r="S28">
            <v>431</v>
          </cell>
          <cell r="T28">
            <v>574</v>
          </cell>
          <cell r="U28">
            <v>702</v>
          </cell>
          <cell r="V28">
            <v>732</v>
          </cell>
          <cell r="W28">
            <v>696</v>
          </cell>
          <cell r="X28">
            <v>638</v>
          </cell>
          <cell r="Y28">
            <v>596</v>
          </cell>
          <cell r="Z28">
            <v>673</v>
          </cell>
          <cell r="AA28">
            <v>743</v>
          </cell>
          <cell r="AB28">
            <v>611</v>
          </cell>
        </row>
        <row r="29">
          <cell r="A29" t="str">
            <v>AU</v>
          </cell>
          <cell r="B29" t="str">
            <v>Australia</v>
          </cell>
          <cell r="C29" t="str">
            <v>HCV</v>
          </cell>
          <cell r="D29" t="str">
            <v>MERCEDES-BENZ</v>
          </cell>
          <cell r="E29" t="str">
            <v>MERCEDES-BENZ</v>
          </cell>
          <cell r="G29" t="str">
            <v>ASSY</v>
          </cell>
          <cell r="H29" t="str">
            <v>GY</v>
          </cell>
          <cell r="I29" t="str">
            <v xml:space="preserve"> 6-15T</v>
          </cell>
          <cell r="J29" t="str">
            <v>U</v>
          </cell>
          <cell r="K29" t="str">
            <v>OTHER</v>
          </cell>
          <cell r="L29" t="str">
            <v>GLEN WAVERLEY</v>
          </cell>
          <cell r="M29">
            <v>34</v>
          </cell>
          <cell r="N29">
            <v>101</v>
          </cell>
          <cell r="O29">
            <v>108</v>
          </cell>
          <cell r="P29">
            <v>98</v>
          </cell>
          <cell r="Q29">
            <v>96</v>
          </cell>
          <cell r="R29">
            <v>55</v>
          </cell>
          <cell r="S29">
            <v>5</v>
          </cell>
          <cell r="T29">
            <v>1</v>
          </cell>
          <cell r="U29">
            <v>0</v>
          </cell>
          <cell r="V29">
            <v>2</v>
          </cell>
          <cell r="W29">
            <v>2</v>
          </cell>
          <cell r="X29">
            <v>3</v>
          </cell>
          <cell r="Y29">
            <v>3</v>
          </cell>
          <cell r="Z29">
            <v>3</v>
          </cell>
          <cell r="AA29">
            <v>3</v>
          </cell>
          <cell r="AB29">
            <v>4</v>
          </cell>
        </row>
        <row r="30">
          <cell r="A30" t="str">
            <v>AU</v>
          </cell>
          <cell r="B30" t="str">
            <v>Australia</v>
          </cell>
          <cell r="C30" t="str">
            <v>HCV</v>
          </cell>
          <cell r="D30" t="str">
            <v>MERCEDES-BENZ</v>
          </cell>
          <cell r="E30" t="str">
            <v>MERCEDES-BENZ</v>
          </cell>
          <cell r="G30" t="str">
            <v>ASSY</v>
          </cell>
          <cell r="H30" t="str">
            <v>GY</v>
          </cell>
          <cell r="I30" t="str">
            <v>&gt;15T</v>
          </cell>
          <cell r="J30" t="str">
            <v>U</v>
          </cell>
          <cell r="K30" t="str">
            <v>OTHER</v>
          </cell>
          <cell r="L30" t="str">
            <v>GLEN WAVERLEY</v>
          </cell>
          <cell r="M30">
            <v>177</v>
          </cell>
          <cell r="N30">
            <v>162</v>
          </cell>
          <cell r="O30">
            <v>162</v>
          </cell>
          <cell r="P30">
            <v>195</v>
          </cell>
          <cell r="Q30">
            <v>291</v>
          </cell>
          <cell r="R30">
            <v>204</v>
          </cell>
          <cell r="S30">
            <v>202</v>
          </cell>
          <cell r="T30">
            <v>58</v>
          </cell>
          <cell r="U30">
            <v>45</v>
          </cell>
          <cell r="V30">
            <v>50</v>
          </cell>
          <cell r="W30">
            <v>57</v>
          </cell>
          <cell r="X30">
            <v>57</v>
          </cell>
          <cell r="Y30">
            <v>57</v>
          </cell>
          <cell r="Z30">
            <v>62</v>
          </cell>
          <cell r="AA30">
            <v>135</v>
          </cell>
          <cell r="AB30">
            <v>163</v>
          </cell>
        </row>
        <row r="31">
          <cell r="A31" t="str">
            <v>AU</v>
          </cell>
          <cell r="B31" t="str">
            <v>Australia</v>
          </cell>
          <cell r="C31" t="str">
            <v>HCV</v>
          </cell>
          <cell r="D31" t="str">
            <v>MERCEDES-BENZ</v>
          </cell>
          <cell r="E31" t="str">
            <v>MERCEDES-BENZ</v>
          </cell>
          <cell r="G31" t="str">
            <v>ASSY</v>
          </cell>
          <cell r="H31" t="str">
            <v>GY</v>
          </cell>
          <cell r="I31" t="str">
            <v>BUS</v>
          </cell>
          <cell r="J31" t="str">
            <v>U</v>
          </cell>
          <cell r="K31" t="str">
            <v>OTHER</v>
          </cell>
          <cell r="L31" t="str">
            <v>GLEN WAVERLEY</v>
          </cell>
          <cell r="M31">
            <v>188</v>
          </cell>
          <cell r="N31">
            <v>130</v>
          </cell>
          <cell r="O31">
            <v>193</v>
          </cell>
          <cell r="P31">
            <v>202</v>
          </cell>
          <cell r="Q31">
            <v>275</v>
          </cell>
          <cell r="R31">
            <v>283</v>
          </cell>
          <cell r="S31">
            <v>148</v>
          </cell>
          <cell r="T31">
            <v>220</v>
          </cell>
          <cell r="U31">
            <v>238</v>
          </cell>
          <cell r="V31">
            <v>249</v>
          </cell>
          <cell r="W31">
            <v>285</v>
          </cell>
          <cell r="X31">
            <v>316</v>
          </cell>
          <cell r="Y31">
            <v>316</v>
          </cell>
          <cell r="Z31">
            <v>254</v>
          </cell>
          <cell r="AA31">
            <v>233</v>
          </cell>
          <cell r="AB31">
            <v>314</v>
          </cell>
        </row>
        <row r="32">
          <cell r="A32" t="str">
            <v>AU</v>
          </cell>
          <cell r="B32" t="str">
            <v>Australia</v>
          </cell>
          <cell r="C32" t="str">
            <v>HCV</v>
          </cell>
          <cell r="D32" t="str">
            <v>MITSUBISHI</v>
          </cell>
          <cell r="E32" t="str">
            <v>MITSUBISHI</v>
          </cell>
          <cell r="G32" t="str">
            <v>ASSY</v>
          </cell>
          <cell r="H32" t="str">
            <v>JP</v>
          </cell>
          <cell r="I32" t="str">
            <v xml:space="preserve"> 6-15T</v>
          </cell>
          <cell r="J32" t="str">
            <v>U</v>
          </cell>
          <cell r="K32" t="str">
            <v>OTHER</v>
          </cell>
          <cell r="L32" t="str">
            <v>ADELAIDE</v>
          </cell>
          <cell r="M32">
            <v>2177</v>
          </cell>
          <cell r="N32">
            <v>1362</v>
          </cell>
          <cell r="O32">
            <v>1451</v>
          </cell>
          <cell r="P32">
            <v>971</v>
          </cell>
          <cell r="Q32">
            <v>996</v>
          </cell>
          <cell r="R32">
            <v>875</v>
          </cell>
          <cell r="S32">
            <v>743</v>
          </cell>
          <cell r="T32">
            <v>768</v>
          </cell>
          <cell r="U32">
            <v>827</v>
          </cell>
          <cell r="V32">
            <v>828</v>
          </cell>
          <cell r="W32">
            <v>831</v>
          </cell>
          <cell r="X32">
            <v>986</v>
          </cell>
          <cell r="Y32">
            <v>1106</v>
          </cell>
          <cell r="Z32">
            <v>1264</v>
          </cell>
          <cell r="AA32">
            <v>1365</v>
          </cell>
          <cell r="AB32">
            <v>1070</v>
          </cell>
        </row>
        <row r="33">
          <cell r="A33" t="str">
            <v>AU</v>
          </cell>
          <cell r="B33" t="str">
            <v>Australia</v>
          </cell>
          <cell r="C33" t="str">
            <v>HCV</v>
          </cell>
          <cell r="D33" t="str">
            <v>MITSUBISHI</v>
          </cell>
          <cell r="E33" t="str">
            <v>MITSUBISHI</v>
          </cell>
          <cell r="G33" t="str">
            <v>ASSY</v>
          </cell>
          <cell r="H33" t="str">
            <v>JP</v>
          </cell>
          <cell r="I33" t="str">
            <v>&gt;15T</v>
          </cell>
          <cell r="J33" t="str">
            <v>U</v>
          </cell>
          <cell r="K33" t="str">
            <v>OTHER</v>
          </cell>
          <cell r="L33" t="str">
            <v>ADELAIDE</v>
          </cell>
          <cell r="M33">
            <v>289</v>
          </cell>
          <cell r="N33">
            <v>186</v>
          </cell>
          <cell r="O33">
            <v>159</v>
          </cell>
          <cell r="P33">
            <v>168</v>
          </cell>
          <cell r="Q33">
            <v>163</v>
          </cell>
          <cell r="R33">
            <v>121</v>
          </cell>
          <cell r="S33">
            <v>114</v>
          </cell>
          <cell r="T33">
            <v>161</v>
          </cell>
          <cell r="U33">
            <v>124</v>
          </cell>
          <cell r="V33">
            <v>115</v>
          </cell>
          <cell r="W33">
            <v>106</v>
          </cell>
          <cell r="X33">
            <v>130</v>
          </cell>
          <cell r="Y33">
            <v>149</v>
          </cell>
          <cell r="Z33">
            <v>172</v>
          </cell>
          <cell r="AA33">
            <v>186</v>
          </cell>
          <cell r="AB33">
            <v>130</v>
          </cell>
        </row>
        <row r="34">
          <cell r="A34" t="str">
            <v>AU</v>
          </cell>
          <cell r="B34" t="str">
            <v>Australia</v>
          </cell>
          <cell r="C34" t="str">
            <v>HCV</v>
          </cell>
          <cell r="D34" t="str">
            <v>NISSAN</v>
          </cell>
          <cell r="E34" t="str">
            <v>NISSAN DIESEL</v>
          </cell>
          <cell r="G34" t="str">
            <v>ASSY</v>
          </cell>
          <cell r="H34" t="str">
            <v>JP</v>
          </cell>
          <cell r="I34" t="str">
            <v xml:space="preserve"> 6-15T</v>
          </cell>
          <cell r="J34" t="str">
            <v>U</v>
          </cell>
          <cell r="K34" t="str">
            <v>OTHER</v>
          </cell>
          <cell r="L34" t="str">
            <v>DANDENONG</v>
          </cell>
          <cell r="M34">
            <v>1048</v>
          </cell>
          <cell r="N34">
            <v>558</v>
          </cell>
          <cell r="O34">
            <v>506</v>
          </cell>
          <cell r="P34">
            <v>251</v>
          </cell>
          <cell r="Q34">
            <v>386</v>
          </cell>
          <cell r="R34">
            <v>396</v>
          </cell>
          <cell r="S34">
            <v>327</v>
          </cell>
          <cell r="T34">
            <v>537</v>
          </cell>
          <cell r="U34">
            <v>690</v>
          </cell>
          <cell r="V34">
            <v>737</v>
          </cell>
          <cell r="W34">
            <v>709</v>
          </cell>
          <cell r="X34">
            <v>592</v>
          </cell>
          <cell r="Y34">
            <v>559</v>
          </cell>
          <cell r="Z34">
            <v>742</v>
          </cell>
          <cell r="AA34">
            <v>875</v>
          </cell>
          <cell r="AB34">
            <v>702</v>
          </cell>
        </row>
        <row r="35">
          <cell r="A35" t="str">
            <v>AU</v>
          </cell>
          <cell r="B35" t="str">
            <v>Australia</v>
          </cell>
          <cell r="C35" t="str">
            <v>HCV</v>
          </cell>
          <cell r="D35" t="str">
            <v>NISSAN</v>
          </cell>
          <cell r="E35" t="str">
            <v>NISSAN DIESEL</v>
          </cell>
          <cell r="G35" t="str">
            <v>ASSY</v>
          </cell>
          <cell r="H35" t="str">
            <v>JP</v>
          </cell>
          <cell r="I35" t="str">
            <v>&gt;15T</v>
          </cell>
          <cell r="J35" t="str">
            <v>U</v>
          </cell>
          <cell r="K35" t="str">
            <v>OTHER</v>
          </cell>
          <cell r="L35" t="str">
            <v>DANDENONG</v>
          </cell>
          <cell r="M35">
            <v>182</v>
          </cell>
          <cell r="N35">
            <v>92</v>
          </cell>
          <cell r="O35">
            <v>92</v>
          </cell>
          <cell r="P35">
            <v>112</v>
          </cell>
          <cell r="Q35">
            <v>124</v>
          </cell>
          <cell r="R35">
            <v>120</v>
          </cell>
          <cell r="S35">
            <v>204</v>
          </cell>
          <cell r="T35">
            <v>124</v>
          </cell>
          <cell r="U35">
            <v>136</v>
          </cell>
          <cell r="V35">
            <v>169</v>
          </cell>
          <cell r="W35">
            <v>164</v>
          </cell>
          <cell r="X35">
            <v>140</v>
          </cell>
          <cell r="Y35">
            <v>130</v>
          </cell>
          <cell r="Z35">
            <v>170</v>
          </cell>
          <cell r="AA35">
            <v>197</v>
          </cell>
          <cell r="AB35">
            <v>161</v>
          </cell>
        </row>
        <row r="36">
          <cell r="A36" t="str">
            <v>AU</v>
          </cell>
          <cell r="B36" t="str">
            <v>Australia</v>
          </cell>
          <cell r="C36" t="str">
            <v>HCV</v>
          </cell>
          <cell r="D36" t="str">
            <v>OTHER</v>
          </cell>
          <cell r="E36" t="str">
            <v>DENNING</v>
          </cell>
          <cell r="G36" t="str">
            <v>PROD</v>
          </cell>
          <cell r="H36" t="str">
            <v>AU</v>
          </cell>
          <cell r="I36" t="str">
            <v>BUS</v>
          </cell>
          <cell r="J36" t="str">
            <v>U</v>
          </cell>
          <cell r="K36" t="str">
            <v>OTHER</v>
          </cell>
          <cell r="L36" t="str">
            <v>U</v>
          </cell>
          <cell r="M36">
            <v>0</v>
          </cell>
          <cell r="N36">
            <v>0</v>
          </cell>
          <cell r="O36">
            <v>0</v>
          </cell>
          <cell r="P36">
            <v>0</v>
          </cell>
          <cell r="Q36">
            <v>0</v>
          </cell>
          <cell r="R36">
            <v>7</v>
          </cell>
          <cell r="S36">
            <v>2</v>
          </cell>
          <cell r="T36">
            <v>0</v>
          </cell>
          <cell r="U36">
            <v>0</v>
          </cell>
          <cell r="V36">
            <v>0</v>
          </cell>
          <cell r="W36">
            <v>0</v>
          </cell>
          <cell r="X36">
            <v>0</v>
          </cell>
          <cell r="Y36">
            <v>0</v>
          </cell>
          <cell r="Z36">
            <v>0</v>
          </cell>
          <cell r="AA36">
            <v>0</v>
          </cell>
          <cell r="AB36">
            <v>0</v>
          </cell>
        </row>
        <row r="37">
          <cell r="A37" t="str">
            <v>AU</v>
          </cell>
          <cell r="B37" t="str">
            <v>Australia</v>
          </cell>
          <cell r="C37" t="str">
            <v>HCV</v>
          </cell>
          <cell r="D37" t="str">
            <v>OTHER</v>
          </cell>
          <cell r="E37" t="str">
            <v>MACK</v>
          </cell>
          <cell r="G37" t="str">
            <v>ASSY</v>
          </cell>
          <cell r="H37" t="str">
            <v>US</v>
          </cell>
          <cell r="I37" t="str">
            <v xml:space="preserve"> 6-15T</v>
          </cell>
          <cell r="J37" t="str">
            <v>U</v>
          </cell>
          <cell r="K37" t="str">
            <v>OTHER</v>
          </cell>
          <cell r="L37" t="str">
            <v>BRISBANE</v>
          </cell>
          <cell r="M37">
            <v>506</v>
          </cell>
          <cell r="N37">
            <v>268</v>
          </cell>
          <cell r="O37">
            <v>219</v>
          </cell>
          <cell r="P37">
            <v>0</v>
          </cell>
          <cell r="Q37">
            <v>0</v>
          </cell>
          <cell r="R37">
            <v>0</v>
          </cell>
          <cell r="S37">
            <v>0</v>
          </cell>
          <cell r="T37">
            <v>6</v>
          </cell>
          <cell r="U37">
            <v>26</v>
          </cell>
          <cell r="V37">
            <v>29</v>
          </cell>
          <cell r="W37">
            <v>32</v>
          </cell>
          <cell r="X37">
            <v>28</v>
          </cell>
          <cell r="Y37">
            <v>25</v>
          </cell>
          <cell r="Z37">
            <v>26</v>
          </cell>
          <cell r="AA37">
            <v>31</v>
          </cell>
          <cell r="AB37">
            <v>29</v>
          </cell>
        </row>
        <row r="38">
          <cell r="A38" t="str">
            <v>AU</v>
          </cell>
          <cell r="B38" t="str">
            <v>Australia</v>
          </cell>
          <cell r="C38" t="str">
            <v>HCV</v>
          </cell>
          <cell r="D38" t="str">
            <v>OTHER</v>
          </cell>
          <cell r="E38" t="str">
            <v>MACK</v>
          </cell>
          <cell r="G38" t="str">
            <v>ASSY</v>
          </cell>
          <cell r="H38" t="str">
            <v>US</v>
          </cell>
          <cell r="I38" t="str">
            <v>&gt;15T</v>
          </cell>
          <cell r="J38" t="str">
            <v>U</v>
          </cell>
          <cell r="K38" t="str">
            <v>OTHER</v>
          </cell>
          <cell r="L38" t="str">
            <v>BRISBANE</v>
          </cell>
          <cell r="M38">
            <v>404</v>
          </cell>
          <cell r="N38">
            <v>256</v>
          </cell>
          <cell r="O38">
            <v>205</v>
          </cell>
          <cell r="P38">
            <v>301</v>
          </cell>
          <cell r="Q38">
            <v>777</v>
          </cell>
          <cell r="R38">
            <v>733</v>
          </cell>
          <cell r="S38">
            <v>628</v>
          </cell>
          <cell r="T38">
            <v>658</v>
          </cell>
          <cell r="U38">
            <v>703</v>
          </cell>
          <cell r="V38">
            <v>782</v>
          </cell>
          <cell r="W38">
            <v>872</v>
          </cell>
          <cell r="X38">
            <v>758</v>
          </cell>
          <cell r="Y38">
            <v>679</v>
          </cell>
          <cell r="Z38">
            <v>716</v>
          </cell>
          <cell r="AA38">
            <v>825</v>
          </cell>
          <cell r="AB38">
            <v>816</v>
          </cell>
        </row>
        <row r="39">
          <cell r="A39" t="str">
            <v>AU</v>
          </cell>
          <cell r="B39" t="str">
            <v>Australia</v>
          </cell>
          <cell r="C39" t="str">
            <v>HCV</v>
          </cell>
          <cell r="D39" t="str">
            <v>OTHER</v>
          </cell>
          <cell r="E39" t="str">
            <v>MACK</v>
          </cell>
          <cell r="G39" t="str">
            <v>ASSY</v>
          </cell>
          <cell r="H39" t="str">
            <v>US</v>
          </cell>
          <cell r="I39" t="str">
            <v>BUS</v>
          </cell>
          <cell r="J39" t="str">
            <v>U</v>
          </cell>
          <cell r="K39" t="str">
            <v>OTHER</v>
          </cell>
          <cell r="L39" t="str">
            <v>BRISBANE</v>
          </cell>
          <cell r="M39">
            <v>44</v>
          </cell>
          <cell r="N39">
            <v>57</v>
          </cell>
          <cell r="O39">
            <v>38</v>
          </cell>
          <cell r="P39">
            <v>0</v>
          </cell>
          <cell r="Q39">
            <v>0</v>
          </cell>
          <cell r="R39">
            <v>0</v>
          </cell>
          <cell r="S39">
            <v>0</v>
          </cell>
          <cell r="T39">
            <v>0</v>
          </cell>
          <cell r="U39">
            <v>0</v>
          </cell>
          <cell r="V39">
            <v>0</v>
          </cell>
          <cell r="W39">
            <v>0</v>
          </cell>
          <cell r="X39">
            <v>0</v>
          </cell>
          <cell r="Y39">
            <v>0</v>
          </cell>
          <cell r="Z39">
            <v>0</v>
          </cell>
          <cell r="AA39">
            <v>0</v>
          </cell>
          <cell r="AB39">
            <v>0</v>
          </cell>
        </row>
        <row r="40">
          <cell r="A40" t="str">
            <v>AU</v>
          </cell>
          <cell r="B40" t="str">
            <v>Australia</v>
          </cell>
          <cell r="C40" t="str">
            <v>HCV</v>
          </cell>
          <cell r="D40" t="str">
            <v>OTHER</v>
          </cell>
          <cell r="E40" t="str">
            <v>OTHERS</v>
          </cell>
          <cell r="G40" t="str">
            <v>ASSY</v>
          </cell>
          <cell r="H40" t="str">
            <v>U</v>
          </cell>
          <cell r="I40" t="str">
            <v xml:space="preserve"> 6-15T</v>
          </cell>
          <cell r="J40" t="str">
            <v>U</v>
          </cell>
          <cell r="K40" t="str">
            <v>OTHER</v>
          </cell>
          <cell r="L40" t="str">
            <v>U</v>
          </cell>
          <cell r="M40">
            <v>28</v>
          </cell>
          <cell r="N40">
            <v>14</v>
          </cell>
          <cell r="O40">
            <v>17</v>
          </cell>
          <cell r="P40">
            <v>20</v>
          </cell>
          <cell r="Q40">
            <v>5</v>
          </cell>
          <cell r="R40">
            <v>0</v>
          </cell>
          <cell r="S40">
            <v>0</v>
          </cell>
          <cell r="T40">
            <v>0</v>
          </cell>
          <cell r="U40">
            <v>0</v>
          </cell>
          <cell r="V40">
            <v>0</v>
          </cell>
          <cell r="W40">
            <v>0</v>
          </cell>
          <cell r="X40">
            <v>0</v>
          </cell>
          <cell r="Y40">
            <v>0</v>
          </cell>
          <cell r="Z40">
            <v>0</v>
          </cell>
          <cell r="AA40">
            <v>0</v>
          </cell>
          <cell r="AB40">
            <v>0</v>
          </cell>
        </row>
        <row r="41">
          <cell r="A41" t="str">
            <v>AU</v>
          </cell>
          <cell r="B41" t="str">
            <v>Australia</v>
          </cell>
          <cell r="C41" t="str">
            <v>HCV</v>
          </cell>
          <cell r="D41" t="str">
            <v>OTHER</v>
          </cell>
          <cell r="E41" t="str">
            <v>OTHERS</v>
          </cell>
          <cell r="G41" t="str">
            <v>ASSY</v>
          </cell>
          <cell r="H41" t="str">
            <v>U</v>
          </cell>
          <cell r="I41" t="str">
            <v>&gt;15T</v>
          </cell>
          <cell r="J41" t="str">
            <v>U</v>
          </cell>
          <cell r="K41" t="str">
            <v>OTHER</v>
          </cell>
          <cell r="L41" t="str">
            <v>U</v>
          </cell>
          <cell r="M41">
            <v>7</v>
          </cell>
          <cell r="N41">
            <v>5</v>
          </cell>
          <cell r="O41">
            <v>3</v>
          </cell>
          <cell r="P41">
            <v>61</v>
          </cell>
          <cell r="Q41">
            <v>732</v>
          </cell>
          <cell r="R41">
            <v>0</v>
          </cell>
          <cell r="S41">
            <v>0</v>
          </cell>
          <cell r="T41">
            <v>0</v>
          </cell>
          <cell r="U41">
            <v>0</v>
          </cell>
          <cell r="V41">
            <v>5</v>
          </cell>
          <cell r="W41">
            <v>48</v>
          </cell>
          <cell r="X41">
            <v>40</v>
          </cell>
          <cell r="Y41">
            <v>38</v>
          </cell>
          <cell r="Z41">
            <v>37</v>
          </cell>
          <cell r="AA41">
            <v>160</v>
          </cell>
          <cell r="AB41">
            <v>0</v>
          </cell>
        </row>
        <row r="42">
          <cell r="A42" t="str">
            <v>AU</v>
          </cell>
          <cell r="B42" t="str">
            <v>Australia</v>
          </cell>
          <cell r="C42" t="str">
            <v>HCV</v>
          </cell>
          <cell r="D42" t="str">
            <v>OTHER</v>
          </cell>
          <cell r="E42" t="str">
            <v>OTHERS</v>
          </cell>
          <cell r="G42" t="str">
            <v>ASSY</v>
          </cell>
          <cell r="H42" t="str">
            <v>U</v>
          </cell>
          <cell r="I42" t="str">
            <v>BUS</v>
          </cell>
          <cell r="J42" t="str">
            <v>U</v>
          </cell>
          <cell r="K42" t="str">
            <v>OTHER</v>
          </cell>
          <cell r="L42" t="str">
            <v>U</v>
          </cell>
          <cell r="M42">
            <v>343</v>
          </cell>
          <cell r="N42">
            <v>139</v>
          </cell>
          <cell r="O42">
            <v>175</v>
          </cell>
          <cell r="P42">
            <v>40</v>
          </cell>
          <cell r="Q42">
            <v>12</v>
          </cell>
          <cell r="R42">
            <v>0</v>
          </cell>
          <cell r="S42">
            <v>0</v>
          </cell>
          <cell r="T42">
            <v>0</v>
          </cell>
          <cell r="U42">
            <v>1</v>
          </cell>
          <cell r="V42">
            <v>0</v>
          </cell>
          <cell r="W42">
            <v>0</v>
          </cell>
          <cell r="X42">
            <v>0</v>
          </cell>
          <cell r="Y42">
            <v>0</v>
          </cell>
          <cell r="Z42">
            <v>0</v>
          </cell>
          <cell r="AA42">
            <v>0</v>
          </cell>
          <cell r="AB42">
            <v>0</v>
          </cell>
        </row>
        <row r="43">
          <cell r="A43" t="str">
            <v>AU</v>
          </cell>
          <cell r="B43" t="str">
            <v>Australia</v>
          </cell>
          <cell r="C43" t="str">
            <v>HCV</v>
          </cell>
          <cell r="D43" t="str">
            <v>OTHER</v>
          </cell>
          <cell r="E43" t="str">
            <v>WESTERN</v>
          </cell>
          <cell r="G43" t="str">
            <v>ASSY</v>
          </cell>
          <cell r="H43" t="str">
            <v>US</v>
          </cell>
          <cell r="I43" t="str">
            <v xml:space="preserve"> 6-15T</v>
          </cell>
          <cell r="J43" t="str">
            <v>U</v>
          </cell>
          <cell r="K43" t="str">
            <v>OTHER</v>
          </cell>
          <cell r="L43" t="str">
            <v>U</v>
          </cell>
          <cell r="M43">
            <v>161</v>
          </cell>
          <cell r="N43">
            <v>95</v>
          </cell>
          <cell r="O43">
            <v>110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AU</v>
          </cell>
          <cell r="B44" t="str">
            <v>Australia</v>
          </cell>
          <cell r="C44" t="str">
            <v>HCV</v>
          </cell>
          <cell r="D44" t="str">
            <v>OTHER</v>
          </cell>
          <cell r="E44" t="str">
            <v>WESTERN</v>
          </cell>
          <cell r="G44" t="str">
            <v>ASSY</v>
          </cell>
          <cell r="H44" t="str">
            <v>US</v>
          </cell>
          <cell r="I44" t="str">
            <v>&gt;15T</v>
          </cell>
          <cell r="J44" t="str">
            <v>U</v>
          </cell>
          <cell r="K44" t="str">
            <v>OTHER</v>
          </cell>
          <cell r="L44" t="str">
            <v>U</v>
          </cell>
          <cell r="M44">
            <v>143</v>
          </cell>
          <cell r="N44">
            <v>93</v>
          </cell>
          <cell r="O44">
            <v>62</v>
          </cell>
          <cell r="P44">
            <v>118</v>
          </cell>
          <cell r="Q44">
            <v>466</v>
          </cell>
          <cell r="R44">
            <v>305</v>
          </cell>
          <cell r="S44">
            <v>265</v>
          </cell>
          <cell r="T44">
            <v>245</v>
          </cell>
          <cell r="U44">
            <v>353</v>
          </cell>
          <cell r="V44">
            <v>314</v>
          </cell>
          <cell r="W44">
            <v>357</v>
          </cell>
          <cell r="X44">
            <v>391</v>
          </cell>
          <cell r="Y44">
            <v>388</v>
          </cell>
          <cell r="Z44">
            <v>364</v>
          </cell>
          <cell r="AA44">
            <v>346</v>
          </cell>
          <cell r="AB44">
            <v>369</v>
          </cell>
        </row>
        <row r="45">
          <cell r="A45" t="str">
            <v>AU</v>
          </cell>
          <cell r="B45" t="str">
            <v>Australia</v>
          </cell>
          <cell r="C45" t="str">
            <v>HCV</v>
          </cell>
          <cell r="D45" t="str">
            <v>SCANIA</v>
          </cell>
          <cell r="E45" t="str">
            <v>SCANIA</v>
          </cell>
          <cell r="G45" t="str">
            <v>ASSY</v>
          </cell>
          <cell r="H45" t="str">
            <v>SW</v>
          </cell>
          <cell r="I45" t="str">
            <v xml:space="preserve"> 6-15T</v>
          </cell>
          <cell r="J45" t="str">
            <v>U</v>
          </cell>
          <cell r="K45" t="str">
            <v>OTHER</v>
          </cell>
          <cell r="L45" t="str">
            <v>CAMPBELLFIELD</v>
          </cell>
          <cell r="M45">
            <v>533</v>
          </cell>
          <cell r="N45">
            <v>357</v>
          </cell>
          <cell r="O45">
            <v>190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AU</v>
          </cell>
          <cell r="B46" t="str">
            <v>Australia</v>
          </cell>
          <cell r="C46" t="str">
            <v>HCV</v>
          </cell>
          <cell r="D46" t="str">
            <v>SCANIA</v>
          </cell>
          <cell r="E46" t="str">
            <v>SCANIA</v>
          </cell>
          <cell r="G46" t="str">
            <v>ASSY</v>
          </cell>
          <cell r="H46" t="str">
            <v>SW</v>
          </cell>
          <cell r="I46" t="str">
            <v>&gt;15T</v>
          </cell>
          <cell r="J46" t="str">
            <v>U</v>
          </cell>
          <cell r="K46" t="str">
            <v>OTHER</v>
          </cell>
          <cell r="L46" t="str">
            <v>CAMPBELLFIELD</v>
          </cell>
          <cell r="M46">
            <v>325</v>
          </cell>
          <cell r="N46">
            <v>287</v>
          </cell>
          <cell r="O46">
            <v>138</v>
          </cell>
          <cell r="P46">
            <v>258</v>
          </cell>
          <cell r="Q46">
            <v>210</v>
          </cell>
          <cell r="R46">
            <v>293</v>
          </cell>
          <cell r="S46">
            <v>298</v>
          </cell>
          <cell r="T46">
            <v>279</v>
          </cell>
          <cell r="U46">
            <v>337</v>
          </cell>
          <cell r="V46">
            <v>435</v>
          </cell>
          <cell r="W46">
            <v>503</v>
          </cell>
          <cell r="X46">
            <v>508</v>
          </cell>
          <cell r="Y46">
            <v>495</v>
          </cell>
          <cell r="Z46">
            <v>516</v>
          </cell>
          <cell r="AA46">
            <v>468</v>
          </cell>
          <cell r="AB46">
            <v>525</v>
          </cell>
        </row>
        <row r="47">
          <cell r="A47" t="str">
            <v>AU</v>
          </cell>
          <cell r="B47" t="str">
            <v>Australia</v>
          </cell>
          <cell r="C47" t="str">
            <v>HCV</v>
          </cell>
          <cell r="D47" t="str">
            <v>SCANIA</v>
          </cell>
          <cell r="E47" t="str">
            <v>SCANIA</v>
          </cell>
          <cell r="G47" t="str">
            <v>ASSY</v>
          </cell>
          <cell r="H47" t="str">
            <v>SW</v>
          </cell>
          <cell r="I47" t="str">
            <v>BUS</v>
          </cell>
          <cell r="J47" t="str">
            <v>U</v>
          </cell>
          <cell r="K47" t="str">
            <v>OTHER</v>
          </cell>
          <cell r="L47" t="str">
            <v>CAMPBELLFIELD</v>
          </cell>
          <cell r="M47">
            <v>77</v>
          </cell>
          <cell r="N47">
            <v>49</v>
          </cell>
          <cell r="O47">
            <v>62</v>
          </cell>
          <cell r="P47">
            <v>93</v>
          </cell>
          <cell r="Q47">
            <v>135</v>
          </cell>
          <cell r="R47">
            <v>131</v>
          </cell>
          <cell r="S47">
            <v>121</v>
          </cell>
          <cell r="T47">
            <v>116</v>
          </cell>
          <cell r="U47">
            <v>130</v>
          </cell>
          <cell r="V47">
            <v>165</v>
          </cell>
          <cell r="W47">
            <v>176</v>
          </cell>
          <cell r="X47">
            <v>187</v>
          </cell>
          <cell r="Y47">
            <v>197</v>
          </cell>
          <cell r="Z47">
            <v>189</v>
          </cell>
          <cell r="AA47">
            <v>184</v>
          </cell>
          <cell r="AB47">
            <v>274</v>
          </cell>
        </row>
        <row r="48">
          <cell r="A48" t="str">
            <v>AU</v>
          </cell>
          <cell r="B48" t="str">
            <v>Australia</v>
          </cell>
          <cell r="C48" t="str">
            <v>HCV</v>
          </cell>
          <cell r="D48" t="str">
            <v>VOLVO</v>
          </cell>
          <cell r="E48" t="str">
            <v>VOLVO</v>
          </cell>
          <cell r="G48" t="str">
            <v>ASSY</v>
          </cell>
          <cell r="H48" t="str">
            <v>SW</v>
          </cell>
          <cell r="I48" t="str">
            <v xml:space="preserve"> 6-15T</v>
          </cell>
          <cell r="J48" t="str">
            <v>U</v>
          </cell>
          <cell r="K48" t="str">
            <v>OTHER</v>
          </cell>
          <cell r="L48" t="str">
            <v>WACOL</v>
          </cell>
          <cell r="M48">
            <v>1329</v>
          </cell>
          <cell r="N48">
            <v>840</v>
          </cell>
          <cell r="O48">
            <v>618</v>
          </cell>
          <cell r="P48">
            <v>0</v>
          </cell>
          <cell r="Q48">
            <v>0</v>
          </cell>
          <cell r="R48">
            <v>0</v>
          </cell>
          <cell r="S48">
            <v>0</v>
          </cell>
          <cell r="T48">
            <v>9</v>
          </cell>
          <cell r="U48">
            <v>21</v>
          </cell>
          <cell r="V48">
            <v>19</v>
          </cell>
          <cell r="W48">
            <v>19</v>
          </cell>
          <cell r="X48">
            <v>17</v>
          </cell>
          <cell r="Y48">
            <v>15</v>
          </cell>
          <cell r="Z48">
            <v>18</v>
          </cell>
          <cell r="AA48">
            <v>20</v>
          </cell>
          <cell r="AB48">
            <v>16</v>
          </cell>
        </row>
        <row r="49">
          <cell r="A49" t="str">
            <v>AU</v>
          </cell>
          <cell r="B49" t="str">
            <v>Australia</v>
          </cell>
          <cell r="C49" t="str">
            <v>HCV</v>
          </cell>
          <cell r="D49" t="str">
            <v>VOLVO</v>
          </cell>
          <cell r="E49" t="str">
            <v>VOLVO</v>
          </cell>
          <cell r="G49" t="str">
            <v>ASSY</v>
          </cell>
          <cell r="H49" t="str">
            <v>SW</v>
          </cell>
          <cell r="I49" t="str">
            <v>&gt;15T</v>
          </cell>
          <cell r="J49" t="str">
            <v>U</v>
          </cell>
          <cell r="K49" t="str">
            <v>OTHER</v>
          </cell>
          <cell r="L49" t="str">
            <v>WACOL</v>
          </cell>
          <cell r="M49">
            <v>669</v>
          </cell>
          <cell r="N49">
            <v>452</v>
          </cell>
          <cell r="O49">
            <v>396</v>
          </cell>
          <cell r="P49">
            <v>477</v>
          </cell>
          <cell r="Q49">
            <v>714</v>
          </cell>
          <cell r="R49">
            <v>766</v>
          </cell>
          <cell r="S49">
            <v>554</v>
          </cell>
          <cell r="T49">
            <v>578</v>
          </cell>
          <cell r="U49">
            <v>670</v>
          </cell>
          <cell r="V49">
            <v>643</v>
          </cell>
          <cell r="W49">
            <v>631</v>
          </cell>
          <cell r="X49">
            <v>540</v>
          </cell>
          <cell r="Y49">
            <v>514</v>
          </cell>
          <cell r="Z49">
            <v>581</v>
          </cell>
          <cell r="AA49">
            <v>624</v>
          </cell>
          <cell r="AB49">
            <v>522</v>
          </cell>
        </row>
        <row r="50">
          <cell r="A50" t="str">
            <v>AU</v>
          </cell>
          <cell r="B50" t="str">
            <v>Australia</v>
          </cell>
          <cell r="C50" t="str">
            <v>HCV</v>
          </cell>
          <cell r="D50" t="str">
            <v>VOLVO</v>
          </cell>
          <cell r="E50" t="str">
            <v>VOLVO</v>
          </cell>
          <cell r="G50" t="str">
            <v>ASSY</v>
          </cell>
          <cell r="H50" t="str">
            <v>SW</v>
          </cell>
          <cell r="I50" t="str">
            <v>BUS</v>
          </cell>
          <cell r="J50" t="str">
            <v>U</v>
          </cell>
          <cell r="K50" t="str">
            <v>OTHER</v>
          </cell>
          <cell r="L50" t="str">
            <v>WACOL</v>
          </cell>
          <cell r="M50">
            <v>83</v>
          </cell>
          <cell r="N50">
            <v>97</v>
          </cell>
          <cell r="O50">
            <v>123</v>
          </cell>
          <cell r="P50">
            <v>98</v>
          </cell>
          <cell r="Q50">
            <v>77</v>
          </cell>
          <cell r="R50">
            <v>125</v>
          </cell>
          <cell r="S50">
            <v>70</v>
          </cell>
          <cell r="T50">
            <v>90</v>
          </cell>
          <cell r="U50">
            <v>80</v>
          </cell>
          <cell r="V50">
            <v>77</v>
          </cell>
          <cell r="W50">
            <v>96</v>
          </cell>
          <cell r="X50">
            <v>95</v>
          </cell>
          <cell r="Y50">
            <v>94</v>
          </cell>
          <cell r="Z50">
            <v>95</v>
          </cell>
          <cell r="AA50">
            <v>98</v>
          </cell>
          <cell r="AB50">
            <v>132</v>
          </cell>
        </row>
        <row r="51">
          <cell r="A51" t="str">
            <v>AU</v>
          </cell>
          <cell r="B51" t="str">
            <v>Australia</v>
          </cell>
          <cell r="C51" t="str">
            <v>LCV</v>
          </cell>
          <cell r="D51" t="str">
            <v>FORD</v>
          </cell>
          <cell r="E51" t="str">
            <v>FORD</v>
          </cell>
          <cell r="G51" t="str">
            <v>PROD</v>
          </cell>
          <cell r="H51" t="str">
            <v>AU</v>
          </cell>
          <cell r="I51" t="str">
            <v>CDV</v>
          </cell>
          <cell r="J51" t="str">
            <v>FALCON</v>
          </cell>
          <cell r="K51" t="str">
            <v>FALCON</v>
          </cell>
          <cell r="L51" t="str">
            <v>CAMPBELLFIELD</v>
          </cell>
          <cell r="M51">
            <v>0</v>
          </cell>
          <cell r="N51">
            <v>0</v>
          </cell>
          <cell r="O51">
            <v>0</v>
          </cell>
          <cell r="P51">
            <v>7147</v>
          </cell>
          <cell r="Q51">
            <v>7500</v>
          </cell>
          <cell r="R51">
            <v>8432</v>
          </cell>
          <cell r="S51">
            <v>10234</v>
          </cell>
          <cell r="T51">
            <v>8710</v>
          </cell>
          <cell r="U51">
            <v>7633</v>
          </cell>
          <cell r="V51">
            <v>7072</v>
          </cell>
          <cell r="W51">
            <v>6611</v>
          </cell>
          <cell r="X51">
            <v>7678</v>
          </cell>
          <cell r="Y51">
            <v>8753</v>
          </cell>
          <cell r="Z51">
            <v>9580</v>
          </cell>
          <cell r="AA51">
            <v>10756</v>
          </cell>
          <cell r="AB51">
            <v>9226</v>
          </cell>
        </row>
        <row r="52">
          <cell r="A52" t="str">
            <v>AU</v>
          </cell>
          <cell r="B52" t="str">
            <v>Australia</v>
          </cell>
          <cell r="C52" t="str">
            <v>LCV</v>
          </cell>
          <cell r="D52" t="str">
            <v>GM</v>
          </cell>
          <cell r="E52" t="str">
            <v>HOLDEN</v>
          </cell>
          <cell r="G52" t="str">
            <v>PROD</v>
          </cell>
          <cell r="H52" t="str">
            <v>AU</v>
          </cell>
          <cell r="I52" t="str">
            <v>CDV</v>
          </cell>
          <cell r="J52" t="str">
            <v>V CAR</v>
          </cell>
          <cell r="K52" t="str">
            <v>COMMODORE</v>
          </cell>
          <cell r="L52" t="str">
            <v>ELISABETH</v>
          </cell>
          <cell r="M52">
            <v>0</v>
          </cell>
          <cell r="N52">
            <v>0</v>
          </cell>
          <cell r="O52">
            <v>0</v>
          </cell>
          <cell r="P52">
            <v>4229</v>
          </cell>
          <cell r="Q52">
            <v>4000</v>
          </cell>
          <cell r="R52">
            <v>8193</v>
          </cell>
          <cell r="S52">
            <v>9873</v>
          </cell>
          <cell r="T52">
            <v>8688</v>
          </cell>
          <cell r="U52">
            <v>8532</v>
          </cell>
          <cell r="V52">
            <v>8312</v>
          </cell>
          <cell r="W52">
            <v>8276</v>
          </cell>
          <cell r="X52">
            <v>8025</v>
          </cell>
          <cell r="Y52">
            <v>8813</v>
          </cell>
          <cell r="Z52">
            <v>9919</v>
          </cell>
          <cell r="AA52">
            <v>11346</v>
          </cell>
          <cell r="AB52">
            <v>14514</v>
          </cell>
        </row>
        <row r="53">
          <cell r="A53" t="str">
            <v>CH</v>
          </cell>
          <cell r="B53" t="str">
            <v>China</v>
          </cell>
          <cell r="C53" t="str">
            <v>CAR</v>
          </cell>
          <cell r="D53" t="str">
            <v>CHRYSLER</v>
          </cell>
          <cell r="E53" t="str">
            <v>BEIJING AUTOMOTIVE</v>
          </cell>
          <cell r="F53" t="str">
            <v>BEIJING JEEP</v>
          </cell>
          <cell r="G53" t="str">
            <v>PROD</v>
          </cell>
          <cell r="H53" t="str">
            <v>CH</v>
          </cell>
          <cell r="I53" t="str">
            <v>D1</v>
          </cell>
          <cell r="J53" t="str">
            <v>XJ/KJ</v>
          </cell>
          <cell r="K53" t="str">
            <v>CHEROKEE</v>
          </cell>
          <cell r="L53" t="str">
            <v>BEIJING</v>
          </cell>
          <cell r="M53">
            <v>0</v>
          </cell>
          <cell r="N53">
            <v>12700</v>
          </cell>
          <cell r="O53">
            <v>12857</v>
          </cell>
          <cell r="P53">
            <v>13809</v>
          </cell>
          <cell r="Q53">
            <v>14703</v>
          </cell>
          <cell r="R53">
            <v>25127</v>
          </cell>
          <cell r="S53">
            <v>26051</v>
          </cell>
          <cell r="T53">
            <v>19377</v>
          </cell>
          <cell r="U53">
            <v>8344</v>
          </cell>
          <cell r="V53">
            <v>7964</v>
          </cell>
          <cell r="W53">
            <v>7934</v>
          </cell>
          <cell r="X53">
            <v>8965</v>
          </cell>
          <cell r="Y53">
            <v>10229</v>
          </cell>
          <cell r="Z53">
            <v>10762</v>
          </cell>
          <cell r="AA53">
            <v>12054</v>
          </cell>
          <cell r="AB53">
            <v>13519</v>
          </cell>
        </row>
        <row r="54">
          <cell r="A54" t="str">
            <v>CH</v>
          </cell>
          <cell r="B54" t="str">
            <v>China</v>
          </cell>
          <cell r="C54" t="str">
            <v>CAR</v>
          </cell>
          <cell r="D54" t="str">
            <v>DAIHATSU</v>
          </cell>
          <cell r="E54" t="str">
            <v>TIANJIN</v>
          </cell>
          <cell r="F54" t="str">
            <v>TIANJIN AUTO WORKS</v>
          </cell>
          <cell r="G54" t="str">
            <v>PROD</v>
          </cell>
          <cell r="H54" t="str">
            <v>CH</v>
          </cell>
          <cell r="I54" t="str">
            <v>B</v>
          </cell>
          <cell r="J54" t="str">
            <v>CHARADE</v>
          </cell>
          <cell r="K54" t="str">
            <v>CHARADE (XIALI)</v>
          </cell>
          <cell r="L54" t="str">
            <v>TIANJIN</v>
          </cell>
          <cell r="M54">
            <v>0</v>
          </cell>
          <cell r="N54">
            <v>11161</v>
          </cell>
          <cell r="O54">
            <v>30150</v>
          </cell>
          <cell r="P54">
            <v>47850</v>
          </cell>
          <cell r="Q54">
            <v>58500</v>
          </cell>
          <cell r="R54">
            <v>65268</v>
          </cell>
          <cell r="S54">
            <v>88068</v>
          </cell>
          <cell r="T54">
            <v>95155</v>
          </cell>
          <cell r="U54">
            <v>100021</v>
          </cell>
          <cell r="V54">
            <v>100754</v>
          </cell>
          <cell r="W54">
            <v>110652</v>
          </cell>
          <cell r="X54">
            <v>116001</v>
          </cell>
          <cell r="Y54">
            <v>117405</v>
          </cell>
          <cell r="Z54">
            <v>114762</v>
          </cell>
          <cell r="AA54">
            <v>115517</v>
          </cell>
          <cell r="AB54">
            <v>104770</v>
          </cell>
        </row>
        <row r="55">
          <cell r="A55" t="str">
            <v>CH</v>
          </cell>
          <cell r="B55" t="str">
            <v>China</v>
          </cell>
          <cell r="C55" t="str">
            <v>CAR</v>
          </cell>
          <cell r="D55" t="str">
            <v>FUJI</v>
          </cell>
          <cell r="E55" t="str">
            <v>GUIZHOU</v>
          </cell>
          <cell r="F55" t="str">
            <v>GUIZHOU</v>
          </cell>
          <cell r="G55" t="str">
            <v>PROD</v>
          </cell>
          <cell r="H55" t="str">
            <v>CH</v>
          </cell>
          <cell r="I55" t="str">
            <v>A</v>
          </cell>
          <cell r="J55" t="str">
            <v>REX</v>
          </cell>
          <cell r="K55" t="str">
            <v>REX</v>
          </cell>
          <cell r="L55" t="str">
            <v>ANSHUN</v>
          </cell>
          <cell r="M55">
            <v>0</v>
          </cell>
          <cell r="N55">
            <v>0</v>
          </cell>
          <cell r="O55">
            <v>0</v>
          </cell>
          <cell r="P55">
            <v>0</v>
          </cell>
          <cell r="Q55">
            <v>570</v>
          </cell>
          <cell r="R55">
            <v>7105</v>
          </cell>
          <cell r="S55">
            <v>799</v>
          </cell>
          <cell r="T55">
            <v>1660</v>
          </cell>
          <cell r="U55">
            <v>1064</v>
          </cell>
          <cell r="V55">
            <v>2306</v>
          </cell>
          <cell r="W55">
            <v>3104</v>
          </cell>
          <cell r="X55">
            <v>4198</v>
          </cell>
          <cell r="Y55">
            <v>5883</v>
          </cell>
          <cell r="Z55">
            <v>7380</v>
          </cell>
          <cell r="AA55">
            <v>8574</v>
          </cell>
          <cell r="AB55">
            <v>13519</v>
          </cell>
        </row>
        <row r="56">
          <cell r="A56" t="str">
            <v>CH</v>
          </cell>
          <cell r="B56" t="str">
            <v>China</v>
          </cell>
          <cell r="C56" t="str">
            <v>CAR</v>
          </cell>
          <cell r="D56" t="str">
            <v>GM</v>
          </cell>
          <cell r="E56" t="str">
            <v>SHANGHAI GM</v>
          </cell>
          <cell r="F56" t="str">
            <v>SHANGHAI GM</v>
          </cell>
          <cell r="G56" t="str">
            <v>ASSY</v>
          </cell>
          <cell r="H56" t="str">
            <v>US</v>
          </cell>
          <cell r="I56" t="str">
            <v>E2</v>
          </cell>
          <cell r="J56" t="str">
            <v>W/W2</v>
          </cell>
          <cell r="K56" t="str">
            <v>REGAL/CENTURY</v>
          </cell>
          <cell r="L56" t="str">
            <v>SHANGHAI PUDONG</v>
          </cell>
          <cell r="M56">
            <v>0</v>
          </cell>
          <cell r="N56">
            <v>0</v>
          </cell>
          <cell r="O56">
            <v>0</v>
          </cell>
          <cell r="P56">
            <v>0</v>
          </cell>
          <cell r="Q56">
            <v>0</v>
          </cell>
          <cell r="R56">
            <v>0</v>
          </cell>
          <cell r="S56">
            <v>0</v>
          </cell>
          <cell r="T56">
            <v>0</v>
          </cell>
          <cell r="U56">
            <v>0</v>
          </cell>
          <cell r="V56">
            <v>8064</v>
          </cell>
          <cell r="W56">
            <v>9227</v>
          </cell>
          <cell r="X56">
            <v>0</v>
          </cell>
          <cell r="Y56">
            <v>0</v>
          </cell>
          <cell r="Z56">
            <v>0</v>
          </cell>
          <cell r="AA56">
            <v>0</v>
          </cell>
          <cell r="AB56">
            <v>0</v>
          </cell>
        </row>
        <row r="57">
          <cell r="A57" t="str">
            <v>CH</v>
          </cell>
          <cell r="B57" t="str">
            <v>China</v>
          </cell>
          <cell r="C57" t="str">
            <v>CAR</v>
          </cell>
          <cell r="D57" t="str">
            <v>GM</v>
          </cell>
          <cell r="E57" t="str">
            <v>SHANGHAI GM</v>
          </cell>
          <cell r="F57" t="str">
            <v>SHANGHAI GM</v>
          </cell>
          <cell r="G57" t="str">
            <v>PROD</v>
          </cell>
          <cell r="H57" t="str">
            <v>CH</v>
          </cell>
          <cell r="I57" t="str">
            <v>E2</v>
          </cell>
          <cell r="J57" t="str">
            <v>W/W2</v>
          </cell>
          <cell r="K57" t="str">
            <v>REGAL/CENTURY</v>
          </cell>
          <cell r="L57" t="str">
            <v>SHANGHAI PUDONG</v>
          </cell>
          <cell r="M57">
            <v>0</v>
          </cell>
          <cell r="N57">
            <v>0</v>
          </cell>
          <cell r="O57">
            <v>0</v>
          </cell>
          <cell r="P57">
            <v>0</v>
          </cell>
          <cell r="Q57">
            <v>0</v>
          </cell>
          <cell r="R57">
            <v>0</v>
          </cell>
          <cell r="S57">
            <v>0</v>
          </cell>
          <cell r="T57">
            <v>0</v>
          </cell>
          <cell r="U57">
            <v>0</v>
          </cell>
          <cell r="V57">
            <v>0</v>
          </cell>
          <cell r="W57">
            <v>5748</v>
          </cell>
          <cell r="X57">
            <v>16476</v>
          </cell>
          <cell r="Y57">
            <v>22302</v>
          </cell>
          <cell r="Z57">
            <v>30155</v>
          </cell>
          <cell r="AA57">
            <v>36291</v>
          </cell>
          <cell r="AB57">
            <v>76043</v>
          </cell>
        </row>
        <row r="58">
          <cell r="A58" t="str">
            <v>CH</v>
          </cell>
          <cell r="B58" t="str">
            <v>China</v>
          </cell>
          <cell r="C58" t="str">
            <v>CAR</v>
          </cell>
          <cell r="D58" t="str">
            <v>HONDA</v>
          </cell>
          <cell r="E58" t="str">
            <v>GUANGZHOU HONDA</v>
          </cell>
          <cell r="F58" t="str">
            <v>GUANGZHOU HONDA</v>
          </cell>
          <cell r="G58" t="str">
            <v>ASSY</v>
          </cell>
          <cell r="H58" t="str">
            <v>JP</v>
          </cell>
          <cell r="I58" t="str">
            <v>D2</v>
          </cell>
          <cell r="J58" t="str">
            <v>CY/CYR</v>
          </cell>
          <cell r="K58" t="str">
            <v>ACCORD</v>
          </cell>
          <cell r="L58" t="str">
            <v>GUANGZHOU</v>
          </cell>
          <cell r="M58">
            <v>0</v>
          </cell>
          <cell r="N58">
            <v>0</v>
          </cell>
          <cell r="O58">
            <v>0</v>
          </cell>
          <cell r="P58">
            <v>0</v>
          </cell>
          <cell r="Q58">
            <v>0</v>
          </cell>
          <cell r="R58">
            <v>0</v>
          </cell>
          <cell r="S58">
            <v>0</v>
          </cell>
          <cell r="T58">
            <v>0</v>
          </cell>
          <cell r="U58">
            <v>344</v>
          </cell>
          <cell r="V58">
            <v>4266</v>
          </cell>
          <cell r="W58">
            <v>0</v>
          </cell>
          <cell r="X58">
            <v>0</v>
          </cell>
          <cell r="Y58">
            <v>0</v>
          </cell>
          <cell r="Z58">
            <v>0</v>
          </cell>
          <cell r="AA58">
            <v>0</v>
          </cell>
          <cell r="AB58">
            <v>0</v>
          </cell>
        </row>
        <row r="59">
          <cell r="A59" t="str">
            <v>CH</v>
          </cell>
          <cell r="B59" t="str">
            <v>China</v>
          </cell>
          <cell r="C59" t="str">
            <v>CAR</v>
          </cell>
          <cell r="D59" t="str">
            <v>HONDA</v>
          </cell>
          <cell r="E59" t="str">
            <v>GUANGZHOU HONDA</v>
          </cell>
          <cell r="F59" t="str">
            <v>GUANGZHOU HONDA</v>
          </cell>
          <cell r="G59" t="str">
            <v>PROD</v>
          </cell>
          <cell r="H59" t="str">
            <v>CH</v>
          </cell>
          <cell r="I59" t="str">
            <v>C1</v>
          </cell>
          <cell r="J59" t="str">
            <v>CIVIC</v>
          </cell>
          <cell r="K59" t="str">
            <v>CIVIC</v>
          </cell>
          <cell r="L59" t="str">
            <v>GUANGZHOU</v>
          </cell>
          <cell r="M59">
            <v>0</v>
          </cell>
          <cell r="N59">
            <v>0</v>
          </cell>
          <cell r="O59">
            <v>0</v>
          </cell>
          <cell r="P59">
            <v>0</v>
          </cell>
          <cell r="Q59">
            <v>0</v>
          </cell>
          <cell r="R59">
            <v>0</v>
          </cell>
          <cell r="S59">
            <v>0</v>
          </cell>
          <cell r="T59">
            <v>0</v>
          </cell>
          <cell r="U59">
            <v>0</v>
          </cell>
          <cell r="V59">
            <v>0</v>
          </cell>
          <cell r="W59">
            <v>0</v>
          </cell>
          <cell r="X59">
            <v>0</v>
          </cell>
          <cell r="Y59">
            <v>7137</v>
          </cell>
          <cell r="Z59">
            <v>12556</v>
          </cell>
          <cell r="AA59">
            <v>18081</v>
          </cell>
          <cell r="AB59">
            <v>49005</v>
          </cell>
        </row>
        <row r="60">
          <cell r="A60" t="str">
            <v>CH</v>
          </cell>
          <cell r="B60" t="str">
            <v>China</v>
          </cell>
          <cell r="C60" t="str">
            <v>CAR</v>
          </cell>
          <cell r="D60" t="str">
            <v>HONDA</v>
          </cell>
          <cell r="E60" t="str">
            <v>GUANGZHOU HONDA</v>
          </cell>
          <cell r="F60" t="str">
            <v>GUANGZHOU HONDA</v>
          </cell>
          <cell r="G60" t="str">
            <v>PROD</v>
          </cell>
          <cell r="H60" t="str">
            <v>CH</v>
          </cell>
          <cell r="I60" t="str">
            <v>D2</v>
          </cell>
          <cell r="J60" t="str">
            <v>CY/CYR</v>
          </cell>
          <cell r="K60" t="str">
            <v>ACCORD</v>
          </cell>
          <cell r="L60" t="str">
            <v>GUANGZHOU</v>
          </cell>
          <cell r="M60">
            <v>0</v>
          </cell>
          <cell r="N60">
            <v>0</v>
          </cell>
          <cell r="O60">
            <v>0</v>
          </cell>
          <cell r="P60">
            <v>0</v>
          </cell>
          <cell r="Q60">
            <v>0</v>
          </cell>
          <cell r="R60">
            <v>0</v>
          </cell>
          <cell r="S60">
            <v>0</v>
          </cell>
          <cell r="T60">
            <v>0</v>
          </cell>
          <cell r="U60">
            <v>0</v>
          </cell>
          <cell r="V60">
            <v>0</v>
          </cell>
          <cell r="W60">
            <v>9354</v>
          </cell>
          <cell r="X60">
            <v>15159</v>
          </cell>
          <cell r="Y60">
            <v>22395</v>
          </cell>
          <cell r="Z60">
            <v>32321</v>
          </cell>
          <cell r="AA60">
            <v>38776</v>
          </cell>
          <cell r="AB60">
            <v>82802</v>
          </cell>
        </row>
        <row r="61">
          <cell r="A61" t="str">
            <v>CH</v>
          </cell>
          <cell r="B61" t="str">
            <v>China</v>
          </cell>
          <cell r="C61" t="str">
            <v>CAR</v>
          </cell>
          <cell r="D61" t="str">
            <v>MERCEDES-BENZ</v>
          </cell>
          <cell r="E61" t="str">
            <v>MERCEDES-BENZ</v>
          </cell>
          <cell r="F61" t="str">
            <v>STH CHINA-MB</v>
          </cell>
          <cell r="G61" t="str">
            <v>ASSY</v>
          </cell>
          <cell r="H61" t="str">
            <v>SP</v>
          </cell>
          <cell r="I61" t="str">
            <v>E1</v>
          </cell>
          <cell r="J61" t="str">
            <v>VIANO</v>
          </cell>
          <cell r="K61" t="str">
            <v>V CLASS</v>
          </cell>
          <cell r="L61" t="str">
            <v>HAINAN/G-DONG</v>
          </cell>
          <cell r="M61">
            <v>0</v>
          </cell>
          <cell r="N61">
            <v>0</v>
          </cell>
          <cell r="O61">
            <v>0</v>
          </cell>
          <cell r="P61">
            <v>0</v>
          </cell>
          <cell r="Q61">
            <v>0</v>
          </cell>
          <cell r="R61">
            <v>0</v>
          </cell>
          <cell r="S61">
            <v>0</v>
          </cell>
          <cell r="T61">
            <v>0</v>
          </cell>
          <cell r="U61">
            <v>0</v>
          </cell>
          <cell r="V61">
            <v>0</v>
          </cell>
          <cell r="W61">
            <v>0</v>
          </cell>
          <cell r="X61">
            <v>0</v>
          </cell>
          <cell r="Y61">
            <v>3204</v>
          </cell>
          <cell r="Z61">
            <v>0</v>
          </cell>
          <cell r="AA61">
            <v>0</v>
          </cell>
          <cell r="AB61">
            <v>0</v>
          </cell>
        </row>
        <row r="62">
          <cell r="A62" t="str">
            <v>CH</v>
          </cell>
          <cell r="B62" t="str">
            <v>China</v>
          </cell>
          <cell r="C62" t="str">
            <v>CAR</v>
          </cell>
          <cell r="D62" t="str">
            <v>MERCEDES-BENZ</v>
          </cell>
          <cell r="E62" t="str">
            <v>MERCEDES-BENZ</v>
          </cell>
          <cell r="F62" t="str">
            <v>STH CHINA-MB</v>
          </cell>
          <cell r="G62" t="str">
            <v>PROD</v>
          </cell>
          <cell r="H62" t="str">
            <v>CH</v>
          </cell>
          <cell r="I62" t="str">
            <v>E1</v>
          </cell>
          <cell r="J62" t="str">
            <v>VIANO</v>
          </cell>
          <cell r="K62" t="str">
            <v>V CLASS</v>
          </cell>
          <cell r="L62" t="str">
            <v>HAINAN/G-DONG</v>
          </cell>
          <cell r="M62">
            <v>0</v>
          </cell>
          <cell r="N62">
            <v>0</v>
          </cell>
          <cell r="O62">
            <v>0</v>
          </cell>
          <cell r="P62">
            <v>0</v>
          </cell>
          <cell r="Q62">
            <v>0</v>
          </cell>
          <cell r="R62">
            <v>0</v>
          </cell>
          <cell r="S62">
            <v>0</v>
          </cell>
          <cell r="T62">
            <v>0</v>
          </cell>
          <cell r="U62">
            <v>0</v>
          </cell>
          <cell r="V62">
            <v>0</v>
          </cell>
          <cell r="W62">
            <v>0</v>
          </cell>
          <cell r="X62">
            <v>0</v>
          </cell>
          <cell r="Y62">
            <v>0</v>
          </cell>
          <cell r="Z62">
            <v>4698</v>
          </cell>
          <cell r="AA62">
            <v>9234</v>
          </cell>
          <cell r="AB62">
            <v>32428</v>
          </cell>
        </row>
        <row r="63">
          <cell r="A63" t="str">
            <v>CH</v>
          </cell>
          <cell r="B63" t="str">
            <v>China</v>
          </cell>
          <cell r="C63" t="str">
            <v>CAR</v>
          </cell>
          <cell r="D63" t="str">
            <v>OTHER</v>
          </cell>
          <cell r="E63" t="str">
            <v>OTHER</v>
          </cell>
          <cell r="F63" t="str">
            <v>OTHER</v>
          </cell>
          <cell r="G63" t="str">
            <v>PROD</v>
          </cell>
          <cell r="H63" t="str">
            <v>CH</v>
          </cell>
          <cell r="I63" t="str">
            <v>A</v>
          </cell>
          <cell r="J63" t="str">
            <v>#N/A</v>
          </cell>
          <cell r="K63" t="str">
            <v>OTHER</v>
          </cell>
          <cell r="L63" t="str">
            <v>U</v>
          </cell>
          <cell r="M63">
            <v>0</v>
          </cell>
          <cell r="N63">
            <v>0</v>
          </cell>
          <cell r="O63">
            <v>0</v>
          </cell>
          <cell r="P63">
            <v>0</v>
          </cell>
          <cell r="Q63">
            <v>0</v>
          </cell>
          <cell r="R63">
            <v>0</v>
          </cell>
          <cell r="S63">
            <v>0</v>
          </cell>
          <cell r="T63">
            <v>0</v>
          </cell>
          <cell r="U63">
            <v>0</v>
          </cell>
          <cell r="V63">
            <v>0</v>
          </cell>
          <cell r="W63">
            <v>0</v>
          </cell>
          <cell r="X63">
            <v>0</v>
          </cell>
          <cell r="Y63">
            <v>0</v>
          </cell>
          <cell r="Z63">
            <v>17040</v>
          </cell>
          <cell r="AA63">
            <v>26230</v>
          </cell>
          <cell r="AB63">
            <v>47315</v>
          </cell>
        </row>
        <row r="64">
          <cell r="A64" t="str">
            <v>CH</v>
          </cell>
          <cell r="B64" t="str">
            <v>China</v>
          </cell>
          <cell r="C64" t="str">
            <v>CAR</v>
          </cell>
          <cell r="D64" t="str">
            <v>OTHER</v>
          </cell>
          <cell r="E64" t="str">
            <v>OTHER</v>
          </cell>
          <cell r="F64" t="str">
            <v>OTHER</v>
          </cell>
          <cell r="G64" t="str">
            <v>PROD</v>
          </cell>
          <cell r="H64" t="str">
            <v>CH</v>
          </cell>
          <cell r="I64" t="str">
            <v>U</v>
          </cell>
          <cell r="J64" t="str">
            <v>U</v>
          </cell>
          <cell r="K64" t="str">
            <v>OTHER</v>
          </cell>
          <cell r="L64" t="str">
            <v>U</v>
          </cell>
          <cell r="M64">
            <v>0</v>
          </cell>
          <cell r="N64">
            <v>0</v>
          </cell>
          <cell r="O64">
            <v>0</v>
          </cell>
          <cell r="P64">
            <v>2500</v>
          </cell>
          <cell r="Q64">
            <v>3000</v>
          </cell>
          <cell r="R64">
            <v>328</v>
          </cell>
          <cell r="S64">
            <v>1283</v>
          </cell>
          <cell r="T64">
            <v>0</v>
          </cell>
          <cell r="U64">
            <v>506</v>
          </cell>
          <cell r="V64">
            <v>2494</v>
          </cell>
          <cell r="W64">
            <v>2209</v>
          </cell>
          <cell r="X64">
            <v>2488</v>
          </cell>
          <cell r="Y64">
            <v>2900</v>
          </cell>
          <cell r="Z64">
            <v>3846</v>
          </cell>
          <cell r="AA64">
            <v>32196</v>
          </cell>
          <cell r="AB64">
            <v>83886</v>
          </cell>
        </row>
        <row r="65">
          <cell r="A65" t="str">
            <v>CH</v>
          </cell>
          <cell r="B65" t="str">
            <v>China</v>
          </cell>
          <cell r="C65" t="str">
            <v>CAR</v>
          </cell>
          <cell r="D65" t="str">
            <v>OTHER</v>
          </cell>
          <cell r="E65" t="str">
            <v>OTHER</v>
          </cell>
          <cell r="F65" t="str">
            <v>U</v>
          </cell>
          <cell r="G65" t="str">
            <v>PROD</v>
          </cell>
          <cell r="H65" t="str">
            <v>CH</v>
          </cell>
          <cell r="I65" t="str">
            <v>U</v>
          </cell>
          <cell r="J65" t="str">
            <v>U</v>
          </cell>
          <cell r="K65" t="str">
            <v>OTHER</v>
          </cell>
          <cell r="L65" t="str">
            <v>U</v>
          </cell>
          <cell r="M65">
            <v>42409</v>
          </cell>
          <cell r="N65">
            <v>2568</v>
          </cell>
          <cell r="O65">
            <v>15988</v>
          </cell>
          <cell r="P65">
            <v>1520</v>
          </cell>
          <cell r="Q65">
            <v>2534</v>
          </cell>
          <cell r="R65">
            <v>0</v>
          </cell>
          <cell r="S65">
            <v>0</v>
          </cell>
          <cell r="T65">
            <v>0</v>
          </cell>
          <cell r="U65">
            <v>0</v>
          </cell>
          <cell r="V65">
            <v>0</v>
          </cell>
          <cell r="W65">
            <v>0</v>
          </cell>
          <cell r="X65">
            <v>0</v>
          </cell>
          <cell r="Y65">
            <v>0</v>
          </cell>
          <cell r="Z65">
            <v>0</v>
          </cell>
          <cell r="AA65">
            <v>0</v>
          </cell>
          <cell r="AB65">
            <v>0</v>
          </cell>
        </row>
        <row r="66">
          <cell r="A66" t="str">
            <v>CH</v>
          </cell>
          <cell r="B66" t="str">
            <v>China</v>
          </cell>
          <cell r="C66" t="str">
            <v>CAR</v>
          </cell>
          <cell r="D66" t="str">
            <v>PSA</v>
          </cell>
          <cell r="E66" t="str">
            <v>DONGFENG CITROEN</v>
          </cell>
          <cell r="F66" t="str">
            <v>DONGFENG</v>
          </cell>
          <cell r="G66" t="str">
            <v>ASSY</v>
          </cell>
          <cell r="H66" t="str">
            <v>FR</v>
          </cell>
          <cell r="I66" t="str">
            <v>B</v>
          </cell>
          <cell r="J66" t="str">
            <v>106/206</v>
          </cell>
          <cell r="K66" t="str">
            <v>SAXO</v>
          </cell>
          <cell r="L66" t="str">
            <v>WUHAN</v>
          </cell>
          <cell r="M66">
            <v>0</v>
          </cell>
          <cell r="N66">
            <v>0</v>
          </cell>
          <cell r="O66">
            <v>0</v>
          </cell>
          <cell r="P66">
            <v>0</v>
          </cell>
          <cell r="Q66">
            <v>0</v>
          </cell>
          <cell r="R66">
            <v>0</v>
          </cell>
          <cell r="S66">
            <v>0</v>
          </cell>
          <cell r="T66">
            <v>0</v>
          </cell>
          <cell r="U66">
            <v>0</v>
          </cell>
          <cell r="V66">
            <v>0</v>
          </cell>
          <cell r="W66">
            <v>0</v>
          </cell>
          <cell r="X66">
            <v>0</v>
          </cell>
          <cell r="Y66">
            <v>3764</v>
          </cell>
          <cell r="Z66">
            <v>0</v>
          </cell>
          <cell r="AA66">
            <v>0</v>
          </cell>
          <cell r="AB66">
            <v>0</v>
          </cell>
        </row>
        <row r="67">
          <cell r="A67" t="str">
            <v>CH</v>
          </cell>
          <cell r="B67" t="str">
            <v>China</v>
          </cell>
          <cell r="C67" t="str">
            <v>CAR</v>
          </cell>
          <cell r="D67" t="str">
            <v>PSA</v>
          </cell>
          <cell r="E67" t="str">
            <v>DONGFENG CITROEN</v>
          </cell>
          <cell r="F67" t="str">
            <v>DONGFENG</v>
          </cell>
          <cell r="G67" t="str">
            <v>ASSY</v>
          </cell>
          <cell r="H67" t="str">
            <v>FR</v>
          </cell>
          <cell r="I67" t="str">
            <v>C1</v>
          </cell>
          <cell r="J67" t="str">
            <v>306</v>
          </cell>
          <cell r="K67" t="str">
            <v>ZX (FUKANG)</v>
          </cell>
          <cell r="L67" t="str">
            <v>WUHAN</v>
          </cell>
          <cell r="M67">
            <v>0</v>
          </cell>
          <cell r="N67">
            <v>0</v>
          </cell>
          <cell r="O67">
            <v>801</v>
          </cell>
          <cell r="P67">
            <v>5062</v>
          </cell>
          <cell r="Q67">
            <v>8010</v>
          </cell>
          <cell r="R67">
            <v>3797</v>
          </cell>
          <cell r="S67">
            <v>1352</v>
          </cell>
          <cell r="T67">
            <v>0</v>
          </cell>
          <cell r="U67">
            <v>0</v>
          </cell>
          <cell r="V67">
            <v>0</v>
          </cell>
          <cell r="W67">
            <v>0</v>
          </cell>
          <cell r="X67">
            <v>0</v>
          </cell>
          <cell r="Y67">
            <v>0</v>
          </cell>
          <cell r="Z67">
            <v>0</v>
          </cell>
          <cell r="AA67">
            <v>0</v>
          </cell>
          <cell r="AB67">
            <v>0</v>
          </cell>
        </row>
        <row r="68">
          <cell r="A68" t="str">
            <v>CH</v>
          </cell>
          <cell r="B68" t="str">
            <v>China</v>
          </cell>
          <cell r="C68" t="str">
            <v>CAR</v>
          </cell>
          <cell r="D68" t="str">
            <v>PSA</v>
          </cell>
          <cell r="E68" t="str">
            <v>DONGFENG CITROEN</v>
          </cell>
          <cell r="F68" t="str">
            <v>DONGFENG</v>
          </cell>
          <cell r="G68" t="str">
            <v>PROD</v>
          </cell>
          <cell r="H68" t="str">
            <v>CH</v>
          </cell>
          <cell r="I68" t="str">
            <v>B</v>
          </cell>
          <cell r="J68" t="str">
            <v>106/206</v>
          </cell>
          <cell r="K68" t="str">
            <v>SAXO</v>
          </cell>
          <cell r="L68" t="str">
            <v>WUHAN</v>
          </cell>
          <cell r="M68">
            <v>0</v>
          </cell>
          <cell r="N68">
            <v>0</v>
          </cell>
          <cell r="O68">
            <v>0</v>
          </cell>
          <cell r="P68">
            <v>0</v>
          </cell>
          <cell r="Q68">
            <v>0</v>
          </cell>
          <cell r="R68">
            <v>0</v>
          </cell>
          <cell r="S68">
            <v>0</v>
          </cell>
          <cell r="T68">
            <v>0</v>
          </cell>
          <cell r="U68">
            <v>0</v>
          </cell>
          <cell r="V68">
            <v>0</v>
          </cell>
          <cell r="W68">
            <v>0</v>
          </cell>
          <cell r="X68">
            <v>0</v>
          </cell>
          <cell r="Y68">
            <v>8784</v>
          </cell>
          <cell r="Z68">
            <v>17820</v>
          </cell>
          <cell r="AA68">
            <v>23444</v>
          </cell>
          <cell r="AB68">
            <v>69509</v>
          </cell>
        </row>
        <row r="69">
          <cell r="A69" t="str">
            <v>CH</v>
          </cell>
          <cell r="B69" t="str">
            <v>China</v>
          </cell>
          <cell r="C69" t="str">
            <v>CAR</v>
          </cell>
          <cell r="D69" t="str">
            <v>PSA</v>
          </cell>
          <cell r="E69" t="str">
            <v>DONGFENG CITROEN</v>
          </cell>
          <cell r="F69" t="str">
            <v>DONGFENG</v>
          </cell>
          <cell r="G69" t="str">
            <v>PROD</v>
          </cell>
          <cell r="H69" t="str">
            <v>CH</v>
          </cell>
          <cell r="I69" t="str">
            <v>C1</v>
          </cell>
          <cell r="J69" t="str">
            <v>306</v>
          </cell>
          <cell r="K69" t="str">
            <v>ZX (FUKANG)</v>
          </cell>
          <cell r="L69" t="str">
            <v>WUHAN</v>
          </cell>
          <cell r="M69">
            <v>0</v>
          </cell>
          <cell r="N69">
            <v>0</v>
          </cell>
          <cell r="O69">
            <v>0</v>
          </cell>
          <cell r="P69">
            <v>0</v>
          </cell>
          <cell r="Q69">
            <v>0</v>
          </cell>
          <cell r="R69">
            <v>0</v>
          </cell>
          <cell r="S69">
            <v>7806</v>
          </cell>
          <cell r="T69">
            <v>30035</v>
          </cell>
          <cell r="U69">
            <v>36240</v>
          </cell>
          <cell r="V69">
            <v>45321</v>
          </cell>
          <cell r="W69">
            <v>55536</v>
          </cell>
          <cell r="X69">
            <v>63445</v>
          </cell>
          <cell r="Y69">
            <v>73746</v>
          </cell>
          <cell r="Z69">
            <v>93679</v>
          </cell>
          <cell r="AA69">
            <v>102085</v>
          </cell>
          <cell r="AB69">
            <v>126738</v>
          </cell>
        </row>
        <row r="70">
          <cell r="A70" t="str">
            <v>CH</v>
          </cell>
          <cell r="B70" t="str">
            <v>China</v>
          </cell>
          <cell r="C70" t="str">
            <v>CAR</v>
          </cell>
          <cell r="D70" t="str">
            <v>PSA</v>
          </cell>
          <cell r="E70" t="str">
            <v>DONGFENG CITROEN</v>
          </cell>
          <cell r="F70" t="str">
            <v>DONGFENG</v>
          </cell>
          <cell r="G70" t="str">
            <v>PROD</v>
          </cell>
          <cell r="H70" t="str">
            <v>CH</v>
          </cell>
          <cell r="I70" t="str">
            <v>D1</v>
          </cell>
          <cell r="J70" t="str">
            <v>406 (D80)</v>
          </cell>
          <cell r="K70" t="str">
            <v>406</v>
          </cell>
          <cell r="L70" t="str">
            <v>WUHAN</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33797</v>
          </cell>
        </row>
        <row r="71">
          <cell r="A71" t="str">
            <v>CH</v>
          </cell>
          <cell r="B71" t="str">
            <v>China</v>
          </cell>
          <cell r="C71" t="str">
            <v>CAR</v>
          </cell>
          <cell r="D71" t="str">
            <v>PSA</v>
          </cell>
          <cell r="E71" t="str">
            <v>GUANGZHOU  PEUGEOT</v>
          </cell>
          <cell r="F71" t="str">
            <v>GUANG PSA</v>
          </cell>
          <cell r="G71" t="str">
            <v>PROD</v>
          </cell>
          <cell r="H71" t="str">
            <v>CH</v>
          </cell>
          <cell r="I71" t="str">
            <v>D1</v>
          </cell>
          <cell r="J71" t="str">
            <v>505</v>
          </cell>
          <cell r="K71" t="str">
            <v>504</v>
          </cell>
          <cell r="L71" t="str">
            <v>GUANGZHOU</v>
          </cell>
          <cell r="M71">
            <v>0</v>
          </cell>
          <cell r="N71">
            <v>0</v>
          </cell>
          <cell r="O71">
            <v>0</v>
          </cell>
          <cell r="P71">
            <v>4050</v>
          </cell>
          <cell r="Q71">
            <v>1241</v>
          </cell>
          <cell r="R71">
            <v>0</v>
          </cell>
          <cell r="S71">
            <v>0</v>
          </cell>
          <cell r="T71">
            <v>0</v>
          </cell>
          <cell r="U71">
            <v>0</v>
          </cell>
          <cell r="V71">
            <v>0</v>
          </cell>
          <cell r="W71">
            <v>0</v>
          </cell>
          <cell r="X71">
            <v>0</v>
          </cell>
          <cell r="Y71">
            <v>0</v>
          </cell>
          <cell r="Z71">
            <v>0</v>
          </cell>
          <cell r="AA71">
            <v>0</v>
          </cell>
          <cell r="AB71">
            <v>0</v>
          </cell>
        </row>
        <row r="72">
          <cell r="A72" t="str">
            <v>CH</v>
          </cell>
          <cell r="B72" t="str">
            <v>China</v>
          </cell>
          <cell r="C72" t="str">
            <v>CAR</v>
          </cell>
          <cell r="D72" t="str">
            <v>PSA</v>
          </cell>
          <cell r="E72" t="str">
            <v>GUANGZHOU  PEUGEOT</v>
          </cell>
          <cell r="F72" t="str">
            <v>GUANG PSA</v>
          </cell>
          <cell r="G72" t="str">
            <v>PROD</v>
          </cell>
          <cell r="H72" t="str">
            <v>CH</v>
          </cell>
          <cell r="I72" t="str">
            <v>E1</v>
          </cell>
          <cell r="J72" t="str">
            <v>505</v>
          </cell>
          <cell r="K72" t="str">
            <v>505</v>
          </cell>
          <cell r="L72" t="str">
            <v>GUANGZHOU</v>
          </cell>
          <cell r="M72">
            <v>0</v>
          </cell>
          <cell r="N72">
            <v>19381</v>
          </cell>
          <cell r="O72">
            <v>15410</v>
          </cell>
          <cell r="P72">
            <v>14556</v>
          </cell>
          <cell r="Q72">
            <v>4485</v>
          </cell>
          <cell r="R72">
            <v>6936</v>
          </cell>
          <cell r="S72">
            <v>2522</v>
          </cell>
          <cell r="T72">
            <v>1557</v>
          </cell>
          <cell r="U72">
            <v>2246</v>
          </cell>
          <cell r="V72">
            <v>0</v>
          </cell>
          <cell r="W72">
            <v>0</v>
          </cell>
          <cell r="X72">
            <v>0</v>
          </cell>
          <cell r="Y72">
            <v>0</v>
          </cell>
          <cell r="Z72">
            <v>0</v>
          </cell>
          <cell r="AA72">
            <v>0</v>
          </cell>
          <cell r="AB72">
            <v>0</v>
          </cell>
        </row>
        <row r="73">
          <cell r="A73" t="str">
            <v>CH</v>
          </cell>
          <cell r="B73" t="str">
            <v>China</v>
          </cell>
          <cell r="C73" t="str">
            <v>CAR</v>
          </cell>
          <cell r="D73" t="str">
            <v>SUZUKI</v>
          </cell>
          <cell r="E73" t="str">
            <v>CHANGAN SUZUKI</v>
          </cell>
          <cell r="F73" t="str">
            <v>CHANGAN SUZUKI</v>
          </cell>
          <cell r="G73" t="str">
            <v>PROD</v>
          </cell>
          <cell r="H73" t="str">
            <v>CH</v>
          </cell>
          <cell r="I73" t="str">
            <v>A</v>
          </cell>
          <cell r="J73" t="str">
            <v>ALTO</v>
          </cell>
          <cell r="K73" t="str">
            <v>ALTO</v>
          </cell>
          <cell r="L73" t="str">
            <v>CHONGQING</v>
          </cell>
          <cell r="M73">
            <v>0</v>
          </cell>
          <cell r="N73">
            <v>245</v>
          </cell>
          <cell r="O73">
            <v>5565</v>
          </cell>
          <cell r="P73">
            <v>10463</v>
          </cell>
          <cell r="Q73">
            <v>10020</v>
          </cell>
          <cell r="R73">
            <v>13174</v>
          </cell>
          <cell r="S73">
            <v>13374</v>
          </cell>
          <cell r="T73">
            <v>28861</v>
          </cell>
          <cell r="U73">
            <v>35555</v>
          </cell>
          <cell r="V73">
            <v>43234</v>
          </cell>
          <cell r="W73">
            <v>52033</v>
          </cell>
          <cell r="X73">
            <v>60330</v>
          </cell>
          <cell r="Y73">
            <v>71112</v>
          </cell>
          <cell r="Z73">
            <v>76178</v>
          </cell>
          <cell r="AA73">
            <v>83629</v>
          </cell>
          <cell r="AB73">
            <v>135305</v>
          </cell>
        </row>
        <row r="74">
          <cell r="A74" t="str">
            <v>CH</v>
          </cell>
          <cell r="B74" t="str">
            <v>China</v>
          </cell>
          <cell r="C74" t="str">
            <v>CAR</v>
          </cell>
          <cell r="D74" t="str">
            <v>SUZUKI</v>
          </cell>
          <cell r="E74" t="str">
            <v>OTHER SUZUKI</v>
          </cell>
          <cell r="F74" t="str">
            <v>OTHER SUZUKI</v>
          </cell>
          <cell r="G74" t="str">
            <v>ASSY</v>
          </cell>
          <cell r="H74" t="str">
            <v>JP</v>
          </cell>
          <cell r="I74" t="str">
            <v>A</v>
          </cell>
          <cell r="J74" t="str">
            <v>ALTO</v>
          </cell>
          <cell r="K74" t="str">
            <v>ALTO</v>
          </cell>
          <cell r="L74" t="str">
            <v>VARIOUS</v>
          </cell>
          <cell r="M74">
            <v>0</v>
          </cell>
          <cell r="N74">
            <v>0</v>
          </cell>
          <cell r="O74">
            <v>417</v>
          </cell>
          <cell r="P74">
            <v>0</v>
          </cell>
          <cell r="Q74">
            <v>3422</v>
          </cell>
          <cell r="R74">
            <v>4000</v>
          </cell>
          <cell r="S74">
            <v>2670</v>
          </cell>
          <cell r="T74">
            <v>6294</v>
          </cell>
          <cell r="U74">
            <v>6538</v>
          </cell>
          <cell r="V74">
            <v>5865</v>
          </cell>
          <cell r="W74">
            <v>6103</v>
          </cell>
          <cell r="X74">
            <v>6896</v>
          </cell>
          <cell r="Y74">
            <v>11894</v>
          </cell>
          <cell r="Z74">
            <v>13453</v>
          </cell>
          <cell r="AA74">
            <v>0</v>
          </cell>
          <cell r="AB74">
            <v>0</v>
          </cell>
        </row>
        <row r="75">
          <cell r="A75" t="str">
            <v>CH</v>
          </cell>
          <cell r="B75" t="str">
            <v>China</v>
          </cell>
          <cell r="C75" t="str">
            <v>CAR</v>
          </cell>
          <cell r="D75" t="str">
            <v>TOYOTA</v>
          </cell>
          <cell r="E75" t="str">
            <v>TIANJIN</v>
          </cell>
          <cell r="F75" t="str">
            <v>TIANJIN AUTO WORKS</v>
          </cell>
          <cell r="G75" t="str">
            <v>PROD</v>
          </cell>
          <cell r="H75" t="str">
            <v>CH</v>
          </cell>
          <cell r="I75" t="str">
            <v>C1</v>
          </cell>
          <cell r="J75" t="str">
            <v>COROLLA</v>
          </cell>
          <cell r="K75" t="str">
            <v>COROLLA</v>
          </cell>
          <cell r="L75" t="str">
            <v>TIANJIN</v>
          </cell>
          <cell r="M75">
            <v>0</v>
          </cell>
          <cell r="N75">
            <v>0</v>
          </cell>
          <cell r="O75">
            <v>0</v>
          </cell>
          <cell r="P75">
            <v>0</v>
          </cell>
          <cell r="Q75">
            <v>0</v>
          </cell>
          <cell r="R75">
            <v>0</v>
          </cell>
          <cell r="S75">
            <v>0</v>
          </cell>
          <cell r="T75">
            <v>0</v>
          </cell>
          <cell r="U75">
            <v>0</v>
          </cell>
          <cell r="V75">
            <v>0</v>
          </cell>
          <cell r="W75">
            <v>0</v>
          </cell>
          <cell r="X75">
            <v>6383</v>
          </cell>
          <cell r="Y75">
            <v>25210</v>
          </cell>
          <cell r="Z75">
            <v>39175</v>
          </cell>
          <cell r="AA75">
            <v>49150</v>
          </cell>
          <cell r="AB75">
            <v>130641</v>
          </cell>
        </row>
        <row r="76">
          <cell r="A76" t="str">
            <v>CH</v>
          </cell>
          <cell r="B76" t="str">
            <v>China</v>
          </cell>
          <cell r="C76" t="str">
            <v>CAR</v>
          </cell>
          <cell r="D76" t="str">
            <v>VW GROUP</v>
          </cell>
          <cell r="E76" t="str">
            <v>FAW</v>
          </cell>
          <cell r="F76" t="str">
            <v>FAW</v>
          </cell>
          <cell r="G76" t="str">
            <v>PROD</v>
          </cell>
          <cell r="H76" t="str">
            <v>CH</v>
          </cell>
          <cell r="I76" t="str">
            <v>E1</v>
          </cell>
          <cell r="J76" t="str">
            <v>AUDI 100 (OLD)</v>
          </cell>
          <cell r="K76" t="str">
            <v>RED FLAG</v>
          </cell>
          <cell r="L76" t="str">
            <v>CHANGCHUN</v>
          </cell>
          <cell r="M76">
            <v>0</v>
          </cell>
          <cell r="N76">
            <v>0</v>
          </cell>
          <cell r="O76">
            <v>0</v>
          </cell>
          <cell r="P76">
            <v>0</v>
          </cell>
          <cell r="Q76">
            <v>0</v>
          </cell>
          <cell r="R76">
            <v>0</v>
          </cell>
          <cell r="S76">
            <v>9836</v>
          </cell>
          <cell r="T76">
            <v>21824</v>
          </cell>
          <cell r="U76">
            <v>14951</v>
          </cell>
          <cell r="V76">
            <v>13738</v>
          </cell>
          <cell r="W76">
            <v>12255</v>
          </cell>
          <cell r="X76">
            <v>12312</v>
          </cell>
          <cell r="Y76">
            <v>12672</v>
          </cell>
          <cell r="Z76">
            <v>10380</v>
          </cell>
          <cell r="AA76">
            <v>11150</v>
          </cell>
          <cell r="AB76">
            <v>14803</v>
          </cell>
        </row>
        <row r="77">
          <cell r="A77" t="str">
            <v>CH</v>
          </cell>
          <cell r="B77" t="str">
            <v>China</v>
          </cell>
          <cell r="C77" t="str">
            <v>CAR</v>
          </cell>
          <cell r="D77" t="str">
            <v>VW GROUP</v>
          </cell>
          <cell r="E77" t="str">
            <v>FAW VW</v>
          </cell>
          <cell r="F77" t="str">
            <v>FAW VW</v>
          </cell>
          <cell r="G77" t="str">
            <v>ASSY</v>
          </cell>
          <cell r="H77" t="str">
            <v>GY</v>
          </cell>
          <cell r="I77" t="str">
            <v>E2</v>
          </cell>
          <cell r="J77" t="str">
            <v>B5</v>
          </cell>
          <cell r="K77" t="str">
            <v>A6</v>
          </cell>
          <cell r="L77" t="str">
            <v>CHANGCHUN</v>
          </cell>
          <cell r="M77">
            <v>0</v>
          </cell>
          <cell r="N77">
            <v>0</v>
          </cell>
          <cell r="O77">
            <v>0</v>
          </cell>
          <cell r="P77">
            <v>0</v>
          </cell>
          <cell r="Q77">
            <v>0</v>
          </cell>
          <cell r="R77">
            <v>0</v>
          </cell>
          <cell r="S77">
            <v>0</v>
          </cell>
          <cell r="T77">
            <v>0</v>
          </cell>
          <cell r="U77">
            <v>0</v>
          </cell>
          <cell r="V77">
            <v>4152</v>
          </cell>
          <cell r="W77">
            <v>4832</v>
          </cell>
          <cell r="X77">
            <v>0</v>
          </cell>
          <cell r="Y77">
            <v>0</v>
          </cell>
          <cell r="Z77">
            <v>0</v>
          </cell>
          <cell r="AA77">
            <v>0</v>
          </cell>
          <cell r="AB77">
            <v>0</v>
          </cell>
        </row>
        <row r="78">
          <cell r="A78" t="str">
            <v>CH</v>
          </cell>
          <cell r="B78" t="str">
            <v>China</v>
          </cell>
          <cell r="C78" t="str">
            <v>CAR</v>
          </cell>
          <cell r="D78" t="str">
            <v>VW GROUP</v>
          </cell>
          <cell r="E78" t="str">
            <v>FAW VW</v>
          </cell>
          <cell r="F78" t="str">
            <v>FAW VW</v>
          </cell>
          <cell r="G78" t="str">
            <v>PROD</v>
          </cell>
          <cell r="H78" t="str">
            <v>CH</v>
          </cell>
          <cell r="I78" t="str">
            <v>C1</v>
          </cell>
          <cell r="J78" t="str">
            <v>U</v>
          </cell>
          <cell r="K78" t="str">
            <v>JETTA</v>
          </cell>
          <cell r="L78" t="str">
            <v>CHANGCHUN</v>
          </cell>
          <cell r="M78">
            <v>0</v>
          </cell>
          <cell r="N78">
            <v>0</v>
          </cell>
          <cell r="O78">
            <v>8062</v>
          </cell>
          <cell r="P78">
            <v>12117</v>
          </cell>
          <cell r="Q78">
            <v>8219</v>
          </cell>
          <cell r="R78">
            <v>16016</v>
          </cell>
          <cell r="S78">
            <v>25529</v>
          </cell>
          <cell r="T78">
            <v>41905</v>
          </cell>
          <cell r="U78">
            <v>60391</v>
          </cell>
          <cell r="V78">
            <v>69190</v>
          </cell>
          <cell r="W78">
            <v>87936</v>
          </cell>
          <cell r="X78">
            <v>93267</v>
          </cell>
          <cell r="Y78">
            <v>100344</v>
          </cell>
          <cell r="Z78">
            <v>110832</v>
          </cell>
          <cell r="AA78">
            <v>125723</v>
          </cell>
          <cell r="AB78">
            <v>168518</v>
          </cell>
        </row>
        <row r="79">
          <cell r="A79" t="str">
            <v>CH</v>
          </cell>
          <cell r="B79" t="str">
            <v>China</v>
          </cell>
          <cell r="C79" t="str">
            <v>CAR</v>
          </cell>
          <cell r="D79" t="str">
            <v>VW GROUP</v>
          </cell>
          <cell r="E79" t="str">
            <v>FAW VW</v>
          </cell>
          <cell r="F79" t="str">
            <v>FAW VW</v>
          </cell>
          <cell r="G79" t="str">
            <v>PROD</v>
          </cell>
          <cell r="H79" t="str">
            <v>CH</v>
          </cell>
          <cell r="I79" t="str">
            <v>E1</v>
          </cell>
          <cell r="J79" t="str">
            <v>AUDI 100 (OLD)</v>
          </cell>
          <cell r="K79" t="str">
            <v>AUDI 100</v>
          </cell>
          <cell r="L79" t="str">
            <v>CHANGCHUN</v>
          </cell>
          <cell r="M79">
            <v>0</v>
          </cell>
          <cell r="N79">
            <v>0</v>
          </cell>
          <cell r="O79">
            <v>15127</v>
          </cell>
          <cell r="P79">
            <v>17769</v>
          </cell>
          <cell r="Q79">
            <v>20303</v>
          </cell>
          <cell r="R79">
            <v>19655</v>
          </cell>
          <cell r="S79">
            <v>0</v>
          </cell>
          <cell r="T79">
            <v>0</v>
          </cell>
          <cell r="U79">
            <v>0</v>
          </cell>
          <cell r="V79">
            <v>0</v>
          </cell>
          <cell r="W79">
            <v>0</v>
          </cell>
          <cell r="X79">
            <v>0</v>
          </cell>
          <cell r="Y79">
            <v>0</v>
          </cell>
          <cell r="Z79">
            <v>0</v>
          </cell>
          <cell r="AA79">
            <v>0</v>
          </cell>
          <cell r="AB79">
            <v>0</v>
          </cell>
        </row>
        <row r="80">
          <cell r="A80" t="str">
            <v>CH</v>
          </cell>
          <cell r="B80" t="str">
            <v>China</v>
          </cell>
          <cell r="C80" t="str">
            <v>CAR</v>
          </cell>
          <cell r="D80" t="str">
            <v>VW GROUP</v>
          </cell>
          <cell r="E80" t="str">
            <v>FAW VW</v>
          </cell>
          <cell r="F80" t="str">
            <v>FAW VW</v>
          </cell>
          <cell r="G80" t="str">
            <v>PROD</v>
          </cell>
          <cell r="H80" t="str">
            <v>CH</v>
          </cell>
          <cell r="I80" t="str">
            <v>E1</v>
          </cell>
          <cell r="J80" t="str">
            <v>AUDI 200</v>
          </cell>
          <cell r="K80" t="str">
            <v>AUDI 200</v>
          </cell>
          <cell r="L80" t="str">
            <v>CHANGCHUN</v>
          </cell>
          <cell r="M80">
            <v>0</v>
          </cell>
          <cell r="N80">
            <v>0</v>
          </cell>
          <cell r="O80">
            <v>0</v>
          </cell>
          <cell r="P80">
            <v>0</v>
          </cell>
          <cell r="Q80">
            <v>0</v>
          </cell>
          <cell r="R80">
            <v>0</v>
          </cell>
          <cell r="S80">
            <v>8152</v>
          </cell>
          <cell r="T80">
            <v>4500</v>
          </cell>
          <cell r="U80">
            <v>5709</v>
          </cell>
          <cell r="V80">
            <v>1716</v>
          </cell>
          <cell r="W80">
            <v>0</v>
          </cell>
          <cell r="X80">
            <v>0</v>
          </cell>
          <cell r="Y80">
            <v>0</v>
          </cell>
          <cell r="Z80">
            <v>0</v>
          </cell>
          <cell r="AA80">
            <v>0</v>
          </cell>
          <cell r="AB80">
            <v>0</v>
          </cell>
        </row>
        <row r="81">
          <cell r="A81" t="str">
            <v>CH</v>
          </cell>
          <cell r="B81" t="str">
            <v>China</v>
          </cell>
          <cell r="C81" t="str">
            <v>CAR</v>
          </cell>
          <cell r="D81" t="str">
            <v>VW GROUP</v>
          </cell>
          <cell r="E81" t="str">
            <v>FAW VW</v>
          </cell>
          <cell r="F81" t="str">
            <v>FAW VW</v>
          </cell>
          <cell r="G81" t="str">
            <v>PROD</v>
          </cell>
          <cell r="H81" t="str">
            <v>CH</v>
          </cell>
          <cell r="I81" t="str">
            <v>E2</v>
          </cell>
          <cell r="J81" t="str">
            <v>B5</v>
          </cell>
          <cell r="K81" t="str">
            <v>A6</v>
          </cell>
          <cell r="L81" t="str">
            <v>CHANGCHUN</v>
          </cell>
          <cell r="M81">
            <v>0</v>
          </cell>
          <cell r="N81">
            <v>0</v>
          </cell>
          <cell r="O81">
            <v>0</v>
          </cell>
          <cell r="P81">
            <v>0</v>
          </cell>
          <cell r="Q81">
            <v>0</v>
          </cell>
          <cell r="R81">
            <v>0</v>
          </cell>
          <cell r="S81">
            <v>0</v>
          </cell>
          <cell r="T81">
            <v>0</v>
          </cell>
          <cell r="U81">
            <v>0</v>
          </cell>
          <cell r="V81">
            <v>0</v>
          </cell>
          <cell r="W81">
            <v>7249</v>
          </cell>
          <cell r="X81">
            <v>15716</v>
          </cell>
          <cell r="Y81">
            <v>21229</v>
          </cell>
          <cell r="Z81">
            <v>27622</v>
          </cell>
          <cell r="AA81">
            <v>33140</v>
          </cell>
          <cell r="AB81">
            <v>70973</v>
          </cell>
        </row>
        <row r="82">
          <cell r="A82" t="str">
            <v>CH</v>
          </cell>
          <cell r="B82" t="str">
            <v>China</v>
          </cell>
          <cell r="C82" t="str">
            <v>CAR</v>
          </cell>
          <cell r="D82" t="str">
            <v>VW GROUP</v>
          </cell>
          <cell r="E82" t="str">
            <v>SHANGHAI VW</v>
          </cell>
          <cell r="F82" t="str">
            <v>SHANGHAI VW</v>
          </cell>
          <cell r="G82" t="str">
            <v>ASSY</v>
          </cell>
          <cell r="H82" t="str">
            <v>GY</v>
          </cell>
          <cell r="I82" t="str">
            <v>D1</v>
          </cell>
          <cell r="J82" t="str">
            <v>B5</v>
          </cell>
          <cell r="K82" t="str">
            <v>PASSAT</v>
          </cell>
          <cell r="L82" t="str">
            <v>SHANGHAI 3</v>
          </cell>
          <cell r="M82">
            <v>0</v>
          </cell>
          <cell r="N82">
            <v>0</v>
          </cell>
          <cell r="O82">
            <v>0</v>
          </cell>
          <cell r="P82">
            <v>0</v>
          </cell>
          <cell r="Q82">
            <v>0</v>
          </cell>
          <cell r="R82">
            <v>0</v>
          </cell>
          <cell r="S82">
            <v>0</v>
          </cell>
          <cell r="T82">
            <v>0</v>
          </cell>
          <cell r="U82">
            <v>0</v>
          </cell>
          <cell r="V82">
            <v>4039</v>
          </cell>
          <cell r="W82">
            <v>17259</v>
          </cell>
          <cell r="X82">
            <v>41512</v>
          </cell>
          <cell r="Y82">
            <v>0</v>
          </cell>
          <cell r="Z82">
            <v>0</v>
          </cell>
          <cell r="AA82">
            <v>0</v>
          </cell>
          <cell r="AB82">
            <v>0</v>
          </cell>
        </row>
        <row r="83">
          <cell r="A83" t="str">
            <v>CH</v>
          </cell>
          <cell r="B83" t="str">
            <v>China</v>
          </cell>
          <cell r="C83" t="str">
            <v>CAR</v>
          </cell>
          <cell r="D83" t="str">
            <v>VW GROUP</v>
          </cell>
          <cell r="E83" t="str">
            <v>SHANGHAI VW</v>
          </cell>
          <cell r="F83" t="str">
            <v>SHANGHAI VW</v>
          </cell>
          <cell r="G83" t="str">
            <v>PROD</v>
          </cell>
          <cell r="H83" t="str">
            <v>CH</v>
          </cell>
          <cell r="I83" t="str">
            <v>C1</v>
          </cell>
          <cell r="J83" t="str">
            <v>#N/A</v>
          </cell>
          <cell r="K83" t="str">
            <v>OTHER</v>
          </cell>
          <cell r="L83" t="str">
            <v>SHANGHAI</v>
          </cell>
          <cell r="M83">
            <v>0</v>
          </cell>
          <cell r="N83">
            <v>0</v>
          </cell>
          <cell r="O83">
            <v>0</v>
          </cell>
          <cell r="P83">
            <v>0</v>
          </cell>
          <cell r="Q83">
            <v>0</v>
          </cell>
          <cell r="R83">
            <v>0</v>
          </cell>
          <cell r="S83">
            <v>0</v>
          </cell>
          <cell r="T83">
            <v>0</v>
          </cell>
          <cell r="U83">
            <v>0</v>
          </cell>
          <cell r="V83">
            <v>0</v>
          </cell>
          <cell r="W83">
            <v>0</v>
          </cell>
          <cell r="X83">
            <v>0</v>
          </cell>
          <cell r="Y83">
            <v>15858</v>
          </cell>
          <cell r="Z83">
            <v>35780</v>
          </cell>
          <cell r="AA83">
            <v>60968</v>
          </cell>
          <cell r="AB83">
            <v>121520</v>
          </cell>
        </row>
        <row r="84">
          <cell r="A84" t="str">
            <v>CH</v>
          </cell>
          <cell r="B84" t="str">
            <v>China</v>
          </cell>
          <cell r="C84" t="str">
            <v>CAR</v>
          </cell>
          <cell r="D84" t="str">
            <v>VW GROUP</v>
          </cell>
          <cell r="E84" t="str">
            <v>SHANGHAI VW</v>
          </cell>
          <cell r="F84" t="str">
            <v>SHANGHAI VW</v>
          </cell>
          <cell r="G84" t="str">
            <v>PROD</v>
          </cell>
          <cell r="H84" t="str">
            <v>CH</v>
          </cell>
          <cell r="I84" t="str">
            <v>C2</v>
          </cell>
          <cell r="J84" t="str">
            <v>SANTANA 2000</v>
          </cell>
          <cell r="K84" t="str">
            <v>SANTANA</v>
          </cell>
          <cell r="L84" t="str">
            <v>SHANGHAI 1</v>
          </cell>
          <cell r="M84">
            <v>0</v>
          </cell>
          <cell r="N84">
            <v>35000</v>
          </cell>
          <cell r="O84">
            <v>58328</v>
          </cell>
          <cell r="P84">
            <v>100001</v>
          </cell>
          <cell r="Q84">
            <v>115326</v>
          </cell>
          <cell r="R84">
            <v>127851</v>
          </cell>
          <cell r="S84">
            <v>111313</v>
          </cell>
          <cell r="T84">
            <v>116903</v>
          </cell>
          <cell r="U84">
            <v>106459</v>
          </cell>
          <cell r="V84">
            <v>92888</v>
          </cell>
          <cell r="W84">
            <v>87917</v>
          </cell>
          <cell r="X84">
            <v>78010</v>
          </cell>
          <cell r="Y84">
            <v>36040</v>
          </cell>
          <cell r="Z84">
            <v>0</v>
          </cell>
          <cell r="AA84">
            <v>0</v>
          </cell>
          <cell r="AB84">
            <v>0</v>
          </cell>
        </row>
        <row r="85">
          <cell r="A85" t="str">
            <v>CH</v>
          </cell>
          <cell r="B85" t="str">
            <v>China</v>
          </cell>
          <cell r="C85" t="str">
            <v>CAR</v>
          </cell>
          <cell r="D85" t="str">
            <v>VW GROUP</v>
          </cell>
          <cell r="E85" t="str">
            <v>SHANGHAI VW</v>
          </cell>
          <cell r="F85" t="str">
            <v>SHANGHAI VW</v>
          </cell>
          <cell r="G85" t="str">
            <v>PROD</v>
          </cell>
          <cell r="H85" t="str">
            <v>CH</v>
          </cell>
          <cell r="I85" t="str">
            <v>D1</v>
          </cell>
          <cell r="J85" t="str">
            <v>U</v>
          </cell>
          <cell r="K85" t="str">
            <v>OTHER</v>
          </cell>
          <cell r="L85" t="str">
            <v>SHANGHAI</v>
          </cell>
          <cell r="M85">
            <v>0</v>
          </cell>
          <cell r="N85">
            <v>0</v>
          </cell>
          <cell r="O85">
            <v>0</v>
          </cell>
          <cell r="P85">
            <v>0</v>
          </cell>
          <cell r="Q85">
            <v>0</v>
          </cell>
          <cell r="R85">
            <v>0</v>
          </cell>
          <cell r="S85">
            <v>0</v>
          </cell>
          <cell r="T85">
            <v>0</v>
          </cell>
          <cell r="U85">
            <v>0</v>
          </cell>
          <cell r="V85">
            <v>0</v>
          </cell>
          <cell r="W85">
            <v>0</v>
          </cell>
          <cell r="X85">
            <v>0</v>
          </cell>
          <cell r="Y85">
            <v>0</v>
          </cell>
          <cell r="Z85">
            <v>19022</v>
          </cell>
          <cell r="AA85">
            <v>35508</v>
          </cell>
          <cell r="AB85">
            <v>107524</v>
          </cell>
        </row>
        <row r="86">
          <cell r="A86" t="str">
            <v>CH</v>
          </cell>
          <cell r="B86" t="str">
            <v>China</v>
          </cell>
          <cell r="C86" t="str">
            <v>CAR</v>
          </cell>
          <cell r="D86" t="str">
            <v>VW GROUP</v>
          </cell>
          <cell r="E86" t="str">
            <v>SHANGHAI VW</v>
          </cell>
          <cell r="F86" t="str">
            <v>SHANGHAI VW</v>
          </cell>
          <cell r="G86" t="str">
            <v>PROD</v>
          </cell>
          <cell r="H86" t="str">
            <v>CH</v>
          </cell>
          <cell r="I86" t="str">
            <v>D1</v>
          </cell>
          <cell r="J86" t="str">
            <v>B5</v>
          </cell>
          <cell r="K86" t="str">
            <v>PASSAT</v>
          </cell>
          <cell r="L86" t="str">
            <v>SHANGHAI 3</v>
          </cell>
          <cell r="M86">
            <v>0</v>
          </cell>
          <cell r="N86">
            <v>0</v>
          </cell>
          <cell r="O86">
            <v>0</v>
          </cell>
          <cell r="P86">
            <v>0</v>
          </cell>
          <cell r="Q86">
            <v>0</v>
          </cell>
          <cell r="R86">
            <v>0</v>
          </cell>
          <cell r="S86">
            <v>0</v>
          </cell>
          <cell r="T86">
            <v>0</v>
          </cell>
          <cell r="U86">
            <v>0</v>
          </cell>
          <cell r="V86">
            <v>0</v>
          </cell>
          <cell r="W86">
            <v>0</v>
          </cell>
          <cell r="X86">
            <v>0</v>
          </cell>
          <cell r="Y86">
            <v>67573</v>
          </cell>
          <cell r="Z86">
            <v>109481</v>
          </cell>
          <cell r="AA86">
            <v>105452</v>
          </cell>
          <cell r="AB86">
            <v>215049</v>
          </cell>
        </row>
        <row r="87">
          <cell r="A87" t="str">
            <v>CH</v>
          </cell>
          <cell r="B87" t="str">
            <v>China</v>
          </cell>
          <cell r="C87" t="str">
            <v>CAR</v>
          </cell>
          <cell r="D87" t="str">
            <v>VW GROUP</v>
          </cell>
          <cell r="E87" t="str">
            <v>SHANGHAI VW</v>
          </cell>
          <cell r="F87" t="str">
            <v>SHANGHAI VW</v>
          </cell>
          <cell r="G87" t="str">
            <v>PROD</v>
          </cell>
          <cell r="H87" t="str">
            <v>CH</v>
          </cell>
          <cell r="I87" t="str">
            <v>D1</v>
          </cell>
          <cell r="J87" t="str">
            <v>SANTANA 2000</v>
          </cell>
          <cell r="K87" t="str">
            <v>SANTANA 2000</v>
          </cell>
          <cell r="L87" t="str">
            <v>SHANGHAI 2</v>
          </cell>
          <cell r="M87">
            <v>0</v>
          </cell>
          <cell r="N87">
            <v>0</v>
          </cell>
          <cell r="O87">
            <v>0</v>
          </cell>
          <cell r="P87">
            <v>0</v>
          </cell>
          <cell r="Q87">
            <v>0</v>
          </cell>
          <cell r="R87">
            <v>32219</v>
          </cell>
          <cell r="S87">
            <v>88910</v>
          </cell>
          <cell r="T87">
            <v>113540</v>
          </cell>
          <cell r="U87">
            <v>128541</v>
          </cell>
          <cell r="V87">
            <v>144667</v>
          </cell>
          <cell r="W87">
            <v>157198</v>
          </cell>
          <cell r="X87">
            <v>171574</v>
          </cell>
          <cell r="Y87">
            <v>181497</v>
          </cell>
          <cell r="Z87">
            <v>146002</v>
          </cell>
          <cell r="AA87">
            <v>123170</v>
          </cell>
          <cell r="AB87">
            <v>0</v>
          </cell>
        </row>
        <row r="88">
          <cell r="A88" t="str">
            <v>CH</v>
          </cell>
          <cell r="B88" t="str">
            <v>China</v>
          </cell>
          <cell r="C88" t="str">
            <v>CAR</v>
          </cell>
          <cell r="D88" t="str">
            <v>VW GROUP</v>
          </cell>
          <cell r="E88" t="str">
            <v>SHUNDE VW</v>
          </cell>
          <cell r="F88" t="str">
            <v>FAW VW</v>
          </cell>
          <cell r="G88" t="str">
            <v>ASSY</v>
          </cell>
          <cell r="H88" t="str">
            <v>SP</v>
          </cell>
          <cell r="I88" t="str">
            <v>C1</v>
          </cell>
          <cell r="J88" t="str">
            <v>A03</v>
          </cell>
          <cell r="K88" t="str">
            <v>CITY GOLF</v>
          </cell>
          <cell r="L88" t="str">
            <v>SHUNDE</v>
          </cell>
          <cell r="M88">
            <v>0</v>
          </cell>
          <cell r="N88">
            <v>0</v>
          </cell>
          <cell r="O88">
            <v>0</v>
          </cell>
          <cell r="P88">
            <v>0</v>
          </cell>
          <cell r="Q88">
            <v>0</v>
          </cell>
          <cell r="R88">
            <v>3985</v>
          </cell>
          <cell r="S88">
            <v>1335</v>
          </cell>
          <cell r="T88">
            <v>359</v>
          </cell>
          <cell r="U88">
            <v>194</v>
          </cell>
          <cell r="V88">
            <v>0</v>
          </cell>
          <cell r="W88">
            <v>0</v>
          </cell>
          <cell r="X88">
            <v>0</v>
          </cell>
          <cell r="Y88">
            <v>0</v>
          </cell>
          <cell r="Z88">
            <v>0</v>
          </cell>
          <cell r="AA88">
            <v>0</v>
          </cell>
          <cell r="AB88">
            <v>0</v>
          </cell>
        </row>
        <row r="89">
          <cell r="A89" t="str">
            <v>CH</v>
          </cell>
          <cell r="B89" t="str">
            <v>China</v>
          </cell>
          <cell r="C89" t="str">
            <v>HCV</v>
          </cell>
          <cell r="D89" t="str">
            <v>CNHTC</v>
          </cell>
          <cell r="E89" t="str">
            <v>CNHTC</v>
          </cell>
          <cell r="F89" t="str">
            <v>CNHTC</v>
          </cell>
          <cell r="G89" t="str">
            <v>PROD</v>
          </cell>
          <cell r="H89" t="str">
            <v>CH</v>
          </cell>
          <cell r="I89" t="str">
            <v>&gt;15T</v>
          </cell>
          <cell r="J89" t="str">
            <v>U</v>
          </cell>
          <cell r="K89" t="str">
            <v>&gt;15T</v>
          </cell>
          <cell r="L89" t="str">
            <v>JINAN</v>
          </cell>
          <cell r="M89">
            <v>0</v>
          </cell>
          <cell r="N89">
            <v>0</v>
          </cell>
          <cell r="O89">
            <v>0</v>
          </cell>
          <cell r="P89">
            <v>0</v>
          </cell>
          <cell r="Q89">
            <v>0</v>
          </cell>
          <cell r="R89">
            <v>575</v>
          </cell>
          <cell r="S89">
            <v>483</v>
          </cell>
          <cell r="T89">
            <v>421</v>
          </cell>
          <cell r="U89">
            <v>333</v>
          </cell>
          <cell r="V89">
            <v>406</v>
          </cell>
          <cell r="W89">
            <v>454</v>
          </cell>
          <cell r="X89">
            <v>514</v>
          </cell>
          <cell r="Y89">
            <v>556</v>
          </cell>
          <cell r="Z89">
            <v>581</v>
          </cell>
          <cell r="AA89">
            <v>612</v>
          </cell>
          <cell r="AB89">
            <v>805</v>
          </cell>
        </row>
        <row r="90">
          <cell r="A90" t="str">
            <v>CH</v>
          </cell>
          <cell r="B90" t="str">
            <v>China</v>
          </cell>
          <cell r="C90" t="str">
            <v>HCV</v>
          </cell>
          <cell r="D90" t="str">
            <v>CNHTC</v>
          </cell>
          <cell r="E90" t="str">
            <v>CNHTC</v>
          </cell>
          <cell r="F90" t="str">
            <v>CNHTC</v>
          </cell>
          <cell r="G90" t="str">
            <v>PROD</v>
          </cell>
          <cell r="H90" t="str">
            <v>CH</v>
          </cell>
          <cell r="I90" t="str">
            <v>&gt;15T</v>
          </cell>
          <cell r="J90" t="str">
            <v>U</v>
          </cell>
          <cell r="K90" t="str">
            <v>0</v>
          </cell>
          <cell r="L90" t="str">
            <v>SHAANXI</v>
          </cell>
          <cell r="M90">
            <v>0</v>
          </cell>
          <cell r="N90">
            <v>0</v>
          </cell>
          <cell r="O90">
            <v>0</v>
          </cell>
          <cell r="P90">
            <v>0</v>
          </cell>
          <cell r="Q90">
            <v>0</v>
          </cell>
          <cell r="R90">
            <v>1969</v>
          </cell>
          <cell r="S90">
            <v>2296</v>
          </cell>
          <cell r="T90">
            <v>2001</v>
          </cell>
          <cell r="U90">
            <v>2364</v>
          </cell>
          <cell r="V90">
            <v>2854</v>
          </cell>
          <cell r="W90">
            <v>3466</v>
          </cell>
          <cell r="X90">
            <v>3799</v>
          </cell>
          <cell r="Y90">
            <v>5162</v>
          </cell>
          <cell r="Z90">
            <v>5470</v>
          </cell>
          <cell r="AA90">
            <v>5843</v>
          </cell>
          <cell r="AB90">
            <v>9916</v>
          </cell>
        </row>
        <row r="91">
          <cell r="A91" t="str">
            <v>CH</v>
          </cell>
          <cell r="B91" t="str">
            <v>China</v>
          </cell>
          <cell r="C91" t="str">
            <v>HCV</v>
          </cell>
          <cell r="D91" t="str">
            <v>CNHTC</v>
          </cell>
          <cell r="E91" t="str">
            <v>CNHTC</v>
          </cell>
          <cell r="F91" t="str">
            <v>CNHTC</v>
          </cell>
          <cell r="G91" t="str">
            <v>PROD</v>
          </cell>
          <cell r="H91" t="str">
            <v>CH</v>
          </cell>
          <cell r="I91" t="str">
            <v>&gt;15T</v>
          </cell>
          <cell r="J91" t="str">
            <v>U</v>
          </cell>
          <cell r="K91" t="str">
            <v>HONGYAN</v>
          </cell>
          <cell r="L91" t="str">
            <v>SICHUAN</v>
          </cell>
          <cell r="M91">
            <v>2422</v>
          </cell>
          <cell r="N91">
            <v>2837</v>
          </cell>
          <cell r="O91">
            <v>3197</v>
          </cell>
          <cell r="P91">
            <v>4700</v>
          </cell>
          <cell r="Q91">
            <v>3600</v>
          </cell>
          <cell r="R91">
            <v>3008</v>
          </cell>
          <cell r="S91">
            <v>3228</v>
          </cell>
          <cell r="T91">
            <v>2813</v>
          </cell>
          <cell r="U91">
            <v>2908</v>
          </cell>
          <cell r="V91">
            <v>3575</v>
          </cell>
          <cell r="W91">
            <v>4371</v>
          </cell>
          <cell r="X91">
            <v>4051</v>
          </cell>
          <cell r="Y91">
            <v>4542</v>
          </cell>
          <cell r="Z91">
            <v>4912</v>
          </cell>
          <cell r="AA91">
            <v>5355</v>
          </cell>
          <cell r="AB91">
            <v>8070</v>
          </cell>
        </row>
        <row r="92">
          <cell r="A92" t="str">
            <v>CH</v>
          </cell>
          <cell r="B92" t="str">
            <v>China</v>
          </cell>
          <cell r="C92" t="str">
            <v>HCV</v>
          </cell>
          <cell r="D92" t="str">
            <v>DAEWOO</v>
          </cell>
          <cell r="E92" t="str">
            <v>FAW</v>
          </cell>
          <cell r="F92" t="str">
            <v>FAW</v>
          </cell>
          <cell r="G92" t="str">
            <v>PROD</v>
          </cell>
          <cell r="H92" t="str">
            <v>CH</v>
          </cell>
          <cell r="I92" t="str">
            <v xml:space="preserve"> 6-15T</v>
          </cell>
          <cell r="J92" t="str">
            <v>U</v>
          </cell>
          <cell r="K92" t="str">
            <v>OTHER</v>
          </cell>
          <cell r="L92" t="str">
            <v>CHANGCHUN</v>
          </cell>
          <cell r="M92">
            <v>0</v>
          </cell>
          <cell r="N92">
            <v>0</v>
          </cell>
          <cell r="O92">
            <v>0</v>
          </cell>
          <cell r="P92">
            <v>0</v>
          </cell>
          <cell r="Q92">
            <v>0</v>
          </cell>
          <cell r="R92">
            <v>0</v>
          </cell>
          <cell r="S92">
            <v>0</v>
          </cell>
          <cell r="T92">
            <v>721</v>
          </cell>
          <cell r="U92">
            <v>172</v>
          </cell>
          <cell r="V92">
            <v>1026</v>
          </cell>
          <cell r="W92">
            <v>1223</v>
          </cell>
          <cell r="X92">
            <v>1932</v>
          </cell>
          <cell r="Y92">
            <v>2883</v>
          </cell>
          <cell r="Z92">
            <v>3026</v>
          </cell>
          <cell r="AA92">
            <v>3198</v>
          </cell>
          <cell r="AB92">
            <v>4254</v>
          </cell>
        </row>
        <row r="93">
          <cell r="A93" t="str">
            <v>CH</v>
          </cell>
          <cell r="B93" t="str">
            <v>China</v>
          </cell>
          <cell r="C93" t="str">
            <v>HCV</v>
          </cell>
          <cell r="D93" t="str">
            <v>DAEWOO</v>
          </cell>
          <cell r="E93" t="str">
            <v>GUILIN</v>
          </cell>
          <cell r="F93" t="str">
            <v>GUILIN</v>
          </cell>
          <cell r="G93" t="str">
            <v>ASSY</v>
          </cell>
          <cell r="H93" t="str">
            <v>KO</v>
          </cell>
          <cell r="I93" t="str">
            <v>BUS</v>
          </cell>
          <cell r="J93" t="str">
            <v>U</v>
          </cell>
          <cell r="K93" t="str">
            <v>OTHER</v>
          </cell>
          <cell r="L93" t="str">
            <v>GUILIN</v>
          </cell>
          <cell r="M93">
            <v>0</v>
          </cell>
          <cell r="N93">
            <v>0</v>
          </cell>
          <cell r="O93">
            <v>0</v>
          </cell>
          <cell r="P93">
            <v>0</v>
          </cell>
          <cell r="Q93">
            <v>50</v>
          </cell>
          <cell r="R93">
            <v>495</v>
          </cell>
          <cell r="S93">
            <v>983</v>
          </cell>
          <cell r="T93">
            <v>0</v>
          </cell>
          <cell r="U93">
            <v>0</v>
          </cell>
          <cell r="V93">
            <v>0</v>
          </cell>
          <cell r="W93">
            <v>0</v>
          </cell>
          <cell r="X93">
            <v>0</v>
          </cell>
          <cell r="Y93">
            <v>0</v>
          </cell>
          <cell r="Z93">
            <v>0</v>
          </cell>
          <cell r="AA93">
            <v>0</v>
          </cell>
          <cell r="AB93">
            <v>0</v>
          </cell>
        </row>
        <row r="94">
          <cell r="A94" t="str">
            <v>CH</v>
          </cell>
          <cell r="B94" t="str">
            <v>China</v>
          </cell>
          <cell r="C94" t="str">
            <v>HCV</v>
          </cell>
          <cell r="D94" t="str">
            <v>DAEWOO</v>
          </cell>
          <cell r="E94" t="str">
            <v>GUILIN  DAEWOO</v>
          </cell>
          <cell r="F94" t="str">
            <v>GUILIN</v>
          </cell>
          <cell r="G94" t="str">
            <v>ASSY</v>
          </cell>
          <cell r="H94" t="str">
            <v>KO</v>
          </cell>
          <cell r="I94" t="str">
            <v>BUS</v>
          </cell>
          <cell r="J94" t="str">
            <v>U</v>
          </cell>
          <cell r="L94" t="str">
            <v>GUILIN</v>
          </cell>
          <cell r="M94">
            <v>0</v>
          </cell>
          <cell r="N94">
            <v>0</v>
          </cell>
          <cell r="O94">
            <v>0</v>
          </cell>
          <cell r="P94">
            <v>0</v>
          </cell>
          <cell r="Q94">
            <v>0</v>
          </cell>
          <cell r="R94">
            <v>0</v>
          </cell>
          <cell r="S94">
            <v>483</v>
          </cell>
          <cell r="T94">
            <v>374</v>
          </cell>
          <cell r="U94">
            <v>440</v>
          </cell>
          <cell r="V94">
            <v>723</v>
          </cell>
          <cell r="W94">
            <v>748</v>
          </cell>
          <cell r="X94">
            <v>800</v>
          </cell>
          <cell r="Y94">
            <v>856</v>
          </cell>
          <cell r="Z94">
            <v>898</v>
          </cell>
          <cell r="AA94">
            <v>947</v>
          </cell>
          <cell r="AB94">
            <v>1418</v>
          </cell>
        </row>
        <row r="95">
          <cell r="A95" t="str">
            <v>CH</v>
          </cell>
          <cell r="B95" t="str">
            <v>China</v>
          </cell>
          <cell r="C95" t="str">
            <v>HCV</v>
          </cell>
          <cell r="D95" t="str">
            <v>DONGFENG</v>
          </cell>
          <cell r="E95" t="str">
            <v>DONGFENG</v>
          </cell>
          <cell r="F95" t="str">
            <v>DONGFENG</v>
          </cell>
          <cell r="G95" t="str">
            <v>PROD</v>
          </cell>
          <cell r="H95" t="str">
            <v>CH</v>
          </cell>
          <cell r="I95" t="str">
            <v xml:space="preserve"> 6-15T</v>
          </cell>
          <cell r="J95" t="str">
            <v>U</v>
          </cell>
          <cell r="K95" t="str">
            <v>EQ1090</v>
          </cell>
          <cell r="L95" t="str">
            <v>SHIYAN</v>
          </cell>
          <cell r="M95">
            <v>61000</v>
          </cell>
          <cell r="N95">
            <v>65000</v>
          </cell>
          <cell r="O95">
            <v>97000</v>
          </cell>
          <cell r="P95">
            <v>110000</v>
          </cell>
          <cell r="Q95">
            <v>146668</v>
          </cell>
          <cell r="R95">
            <v>149757</v>
          </cell>
          <cell r="S95">
            <v>106050</v>
          </cell>
          <cell r="T95">
            <v>90364</v>
          </cell>
          <cell r="U95">
            <v>88588</v>
          </cell>
          <cell r="V95">
            <v>83484</v>
          </cell>
          <cell r="W95">
            <v>92208</v>
          </cell>
          <cell r="X95">
            <v>107352</v>
          </cell>
          <cell r="Y95">
            <v>113678</v>
          </cell>
          <cell r="Z95">
            <v>117409</v>
          </cell>
          <cell r="AA95">
            <v>122168</v>
          </cell>
          <cell r="AB95">
            <v>153327</v>
          </cell>
        </row>
        <row r="96">
          <cell r="A96" t="str">
            <v>CH</v>
          </cell>
          <cell r="B96" t="str">
            <v>China</v>
          </cell>
          <cell r="C96" t="str">
            <v>HCV</v>
          </cell>
          <cell r="D96" t="str">
            <v>DONGFENG</v>
          </cell>
          <cell r="E96" t="str">
            <v>DONGFENG</v>
          </cell>
          <cell r="F96" t="str">
            <v>DONGFENG</v>
          </cell>
          <cell r="G96" t="str">
            <v>PROD</v>
          </cell>
          <cell r="H96" t="str">
            <v>CH</v>
          </cell>
          <cell r="I96" t="str">
            <v>&gt;15T</v>
          </cell>
          <cell r="J96" t="str">
            <v>U</v>
          </cell>
          <cell r="K96" t="str">
            <v>EQ114DE</v>
          </cell>
          <cell r="L96" t="str">
            <v>SHIYAN</v>
          </cell>
          <cell r="M96">
            <v>12469</v>
          </cell>
          <cell r="N96">
            <v>14569</v>
          </cell>
          <cell r="O96">
            <v>12544</v>
          </cell>
          <cell r="P96">
            <v>16500</v>
          </cell>
          <cell r="Q96">
            <v>14500</v>
          </cell>
          <cell r="R96">
            <v>12375</v>
          </cell>
          <cell r="S96">
            <v>11160</v>
          </cell>
          <cell r="T96">
            <v>11749</v>
          </cell>
          <cell r="U96">
            <v>13301</v>
          </cell>
          <cell r="V96">
            <v>14745</v>
          </cell>
          <cell r="W96">
            <v>17068</v>
          </cell>
          <cell r="X96">
            <v>19185</v>
          </cell>
          <cell r="Y96">
            <v>20633</v>
          </cell>
          <cell r="Z96">
            <v>21404</v>
          </cell>
          <cell r="AA96">
            <v>22382</v>
          </cell>
          <cell r="AB96">
            <v>28645</v>
          </cell>
        </row>
        <row r="97">
          <cell r="A97" t="str">
            <v>CH</v>
          </cell>
          <cell r="B97" t="str">
            <v>China</v>
          </cell>
          <cell r="C97" t="str">
            <v>HCV</v>
          </cell>
          <cell r="D97" t="str">
            <v>DONGFENG</v>
          </cell>
          <cell r="E97" t="str">
            <v>DONGFENG</v>
          </cell>
          <cell r="F97" t="str">
            <v>DONGFENG</v>
          </cell>
          <cell r="G97" t="str">
            <v>PROD</v>
          </cell>
          <cell r="H97" t="str">
            <v>CH</v>
          </cell>
          <cell r="I97" t="str">
            <v>BUS</v>
          </cell>
          <cell r="J97" t="str">
            <v>U</v>
          </cell>
          <cell r="K97" t="str">
            <v>EQ1120</v>
          </cell>
          <cell r="L97" t="str">
            <v>SHIYAN</v>
          </cell>
          <cell r="M97">
            <v>0</v>
          </cell>
          <cell r="N97">
            <v>0</v>
          </cell>
          <cell r="O97">
            <v>0</v>
          </cell>
          <cell r="P97">
            <v>0</v>
          </cell>
          <cell r="Q97">
            <v>8000</v>
          </cell>
          <cell r="R97">
            <v>9484</v>
          </cell>
          <cell r="S97">
            <v>8348</v>
          </cell>
          <cell r="T97">
            <v>5587</v>
          </cell>
          <cell r="U97">
            <v>4841</v>
          </cell>
          <cell r="V97">
            <v>4550</v>
          </cell>
          <cell r="W97">
            <v>4722</v>
          </cell>
          <cell r="X97">
            <v>4995</v>
          </cell>
          <cell r="Y97">
            <v>5284</v>
          </cell>
          <cell r="Z97">
            <v>5481</v>
          </cell>
          <cell r="AA97">
            <v>5718</v>
          </cell>
          <cell r="AB97">
            <v>7312</v>
          </cell>
        </row>
        <row r="98">
          <cell r="A98" t="str">
            <v>CH</v>
          </cell>
          <cell r="B98" t="str">
            <v>China</v>
          </cell>
          <cell r="C98" t="str">
            <v>HCV</v>
          </cell>
          <cell r="D98" t="str">
            <v>DONGFENG</v>
          </cell>
          <cell r="E98" t="str">
            <v>DONGFENG</v>
          </cell>
          <cell r="F98" t="str">
            <v>HUBEI SV</v>
          </cell>
          <cell r="G98" t="str">
            <v>PROD</v>
          </cell>
          <cell r="H98" t="str">
            <v>CH</v>
          </cell>
          <cell r="I98" t="str">
            <v xml:space="preserve"> 6-15T</v>
          </cell>
          <cell r="J98" t="str">
            <v>U</v>
          </cell>
          <cell r="K98" t="str">
            <v>HQG1100</v>
          </cell>
          <cell r="L98" t="str">
            <v>SHIYAN</v>
          </cell>
          <cell r="M98">
            <v>0</v>
          </cell>
          <cell r="N98">
            <v>0</v>
          </cell>
          <cell r="O98">
            <v>0</v>
          </cell>
          <cell r="P98">
            <v>0</v>
          </cell>
          <cell r="Q98">
            <v>0</v>
          </cell>
          <cell r="R98">
            <v>3671</v>
          </cell>
          <cell r="S98">
            <v>3869</v>
          </cell>
          <cell r="T98">
            <v>4254</v>
          </cell>
          <cell r="U98">
            <v>2973</v>
          </cell>
          <cell r="V98">
            <v>3493</v>
          </cell>
          <cell r="W98">
            <v>3670</v>
          </cell>
          <cell r="X98">
            <v>4729</v>
          </cell>
          <cell r="Y98">
            <v>5298</v>
          </cell>
          <cell r="Z98">
            <v>5725</v>
          </cell>
          <cell r="AA98">
            <v>6236</v>
          </cell>
          <cell r="AB98">
            <v>9369</v>
          </cell>
        </row>
        <row r="99">
          <cell r="A99" t="str">
            <v>CH</v>
          </cell>
          <cell r="B99" t="str">
            <v>China</v>
          </cell>
          <cell r="C99" t="str">
            <v>HCV</v>
          </cell>
          <cell r="D99" t="str">
            <v>FAW</v>
          </cell>
          <cell r="E99" t="str">
            <v>FAW</v>
          </cell>
          <cell r="F99" t="str">
            <v>FAW</v>
          </cell>
          <cell r="G99" t="str">
            <v>PROD</v>
          </cell>
          <cell r="H99" t="str">
            <v>CH</v>
          </cell>
          <cell r="I99" t="str">
            <v xml:space="preserve"> 6-15T</v>
          </cell>
          <cell r="J99" t="str">
            <v>U</v>
          </cell>
          <cell r="K99" t="str">
            <v>CA1091/2, LH1090,QH1092</v>
          </cell>
          <cell r="L99" t="str">
            <v>CHANGCHUN</v>
          </cell>
          <cell r="M99">
            <v>68000</v>
          </cell>
          <cell r="N99">
            <v>77000</v>
          </cell>
          <cell r="O99">
            <v>91000</v>
          </cell>
          <cell r="P99">
            <v>95000</v>
          </cell>
          <cell r="Q99">
            <v>105000</v>
          </cell>
          <cell r="R99">
            <v>87167</v>
          </cell>
          <cell r="S99">
            <v>95194</v>
          </cell>
          <cell r="T99">
            <v>86381</v>
          </cell>
          <cell r="U99">
            <v>90627</v>
          </cell>
          <cell r="V99">
            <v>88318</v>
          </cell>
          <cell r="W99">
            <v>97864</v>
          </cell>
          <cell r="X99">
            <v>104517</v>
          </cell>
          <cell r="Y99">
            <v>107615</v>
          </cell>
          <cell r="Z99">
            <v>107889</v>
          </cell>
          <cell r="AA99">
            <v>113131</v>
          </cell>
          <cell r="AB99">
            <v>138896</v>
          </cell>
        </row>
        <row r="100">
          <cell r="A100" t="str">
            <v>CH</v>
          </cell>
          <cell r="B100" t="str">
            <v>China</v>
          </cell>
          <cell r="C100" t="str">
            <v>HCV</v>
          </cell>
          <cell r="D100" t="str">
            <v>FAW</v>
          </cell>
          <cell r="E100" t="str">
            <v>FAW</v>
          </cell>
          <cell r="F100" t="str">
            <v>FAW</v>
          </cell>
          <cell r="G100" t="str">
            <v>PROD</v>
          </cell>
          <cell r="H100" t="str">
            <v>CH</v>
          </cell>
          <cell r="I100" t="str">
            <v>&gt;15T</v>
          </cell>
          <cell r="J100" t="str">
            <v>U</v>
          </cell>
          <cell r="K100" t="str">
            <v>CA 1140/SP3160,QD1100</v>
          </cell>
          <cell r="L100" t="str">
            <v>CHANGCHUN</v>
          </cell>
          <cell r="M100">
            <v>0</v>
          </cell>
          <cell r="N100">
            <v>0</v>
          </cell>
          <cell r="O100">
            <v>0</v>
          </cell>
          <cell r="P100">
            <v>0</v>
          </cell>
          <cell r="Q100">
            <v>2400</v>
          </cell>
          <cell r="R100">
            <v>3545</v>
          </cell>
          <cell r="S100">
            <v>5165</v>
          </cell>
          <cell r="T100">
            <v>5980</v>
          </cell>
          <cell r="U100">
            <v>10705</v>
          </cell>
          <cell r="V100">
            <v>9612</v>
          </cell>
          <cell r="W100">
            <v>11010</v>
          </cell>
          <cell r="X100">
            <v>12485</v>
          </cell>
          <cell r="Y100">
            <v>13547</v>
          </cell>
          <cell r="Z100">
            <v>14177</v>
          </cell>
          <cell r="AA100">
            <v>14957</v>
          </cell>
          <cell r="AB100">
            <v>19831</v>
          </cell>
        </row>
        <row r="101">
          <cell r="A101" t="str">
            <v>CH</v>
          </cell>
          <cell r="B101" t="str">
            <v>China</v>
          </cell>
          <cell r="C101" t="str">
            <v>HCV</v>
          </cell>
          <cell r="D101" t="str">
            <v>FAW</v>
          </cell>
          <cell r="E101" t="str">
            <v>FAW</v>
          </cell>
          <cell r="F101" t="str">
            <v>FAW</v>
          </cell>
          <cell r="G101" t="str">
            <v>PROD</v>
          </cell>
          <cell r="H101" t="str">
            <v>CH</v>
          </cell>
          <cell r="I101" t="str">
            <v>BUS</v>
          </cell>
          <cell r="J101" t="str">
            <v>U</v>
          </cell>
          <cell r="K101" t="str">
            <v>CA6801</v>
          </cell>
          <cell r="L101" t="str">
            <v>CHANGCHUN</v>
          </cell>
          <cell r="M101">
            <v>0</v>
          </cell>
          <cell r="N101">
            <v>0</v>
          </cell>
          <cell r="O101">
            <v>0</v>
          </cell>
          <cell r="P101">
            <v>0</v>
          </cell>
          <cell r="Q101">
            <v>850</v>
          </cell>
          <cell r="R101">
            <v>1064</v>
          </cell>
          <cell r="S101">
            <v>1620</v>
          </cell>
          <cell r="T101">
            <v>1030</v>
          </cell>
          <cell r="U101">
            <v>1174</v>
          </cell>
          <cell r="V101">
            <v>786</v>
          </cell>
          <cell r="W101">
            <v>894</v>
          </cell>
          <cell r="X101">
            <v>1042</v>
          </cell>
          <cell r="Y101">
            <v>1153</v>
          </cell>
          <cell r="Z101">
            <v>1381</v>
          </cell>
          <cell r="AA101">
            <v>1496</v>
          </cell>
          <cell r="AB101">
            <v>2224</v>
          </cell>
        </row>
        <row r="102">
          <cell r="A102" t="str">
            <v>CH</v>
          </cell>
          <cell r="B102" t="str">
            <v>China</v>
          </cell>
          <cell r="C102" t="str">
            <v>HCV</v>
          </cell>
          <cell r="D102" t="str">
            <v>FIAT GROUP</v>
          </cell>
          <cell r="E102" t="str">
            <v>CHANGZHOU BUS</v>
          </cell>
          <cell r="F102" t="str">
            <v>CHANGZHOU BUS</v>
          </cell>
          <cell r="G102" t="str">
            <v>PROD</v>
          </cell>
          <cell r="H102" t="str">
            <v>CH</v>
          </cell>
          <cell r="I102" t="str">
            <v>BUS</v>
          </cell>
          <cell r="J102" t="str">
            <v>U</v>
          </cell>
          <cell r="K102" t="str">
            <v>OTHER</v>
          </cell>
          <cell r="L102" t="str">
            <v>U</v>
          </cell>
          <cell r="M102">
            <v>0</v>
          </cell>
          <cell r="N102">
            <v>0</v>
          </cell>
          <cell r="O102">
            <v>0</v>
          </cell>
          <cell r="P102">
            <v>0</v>
          </cell>
          <cell r="Q102">
            <v>0</v>
          </cell>
          <cell r="R102">
            <v>0</v>
          </cell>
          <cell r="S102">
            <v>0</v>
          </cell>
          <cell r="T102">
            <v>0</v>
          </cell>
          <cell r="U102">
            <v>0</v>
          </cell>
          <cell r="V102">
            <v>0</v>
          </cell>
          <cell r="W102">
            <v>0</v>
          </cell>
          <cell r="X102">
            <v>305</v>
          </cell>
          <cell r="Y102">
            <v>404</v>
          </cell>
          <cell r="Z102">
            <v>524</v>
          </cell>
          <cell r="AA102">
            <v>685</v>
          </cell>
          <cell r="AB102">
            <v>1721</v>
          </cell>
        </row>
        <row r="103">
          <cell r="A103" t="str">
            <v>CH</v>
          </cell>
          <cell r="B103" t="str">
            <v>China</v>
          </cell>
          <cell r="C103" t="str">
            <v>HCV</v>
          </cell>
          <cell r="D103" t="str">
            <v>KENWORTH</v>
          </cell>
          <cell r="E103" t="str">
            <v>XUZOU</v>
          </cell>
          <cell r="F103" t="str">
            <v>XUZOU</v>
          </cell>
          <cell r="G103" t="str">
            <v>ASSY</v>
          </cell>
          <cell r="H103" t="str">
            <v>US</v>
          </cell>
          <cell r="I103" t="str">
            <v>&gt;15T</v>
          </cell>
          <cell r="J103" t="str">
            <v>U</v>
          </cell>
          <cell r="K103" t="str">
            <v>OTHER</v>
          </cell>
          <cell r="L103" t="str">
            <v>XUZOU</v>
          </cell>
          <cell r="M103">
            <v>0</v>
          </cell>
          <cell r="N103">
            <v>0</v>
          </cell>
          <cell r="O103">
            <v>0</v>
          </cell>
          <cell r="P103">
            <v>0</v>
          </cell>
          <cell r="Q103">
            <v>0</v>
          </cell>
          <cell r="R103">
            <v>0</v>
          </cell>
          <cell r="S103">
            <v>0</v>
          </cell>
          <cell r="T103">
            <v>0</v>
          </cell>
          <cell r="U103">
            <v>0</v>
          </cell>
          <cell r="V103">
            <v>0</v>
          </cell>
          <cell r="W103">
            <v>0</v>
          </cell>
          <cell r="X103">
            <v>671</v>
          </cell>
          <cell r="Y103">
            <v>1061</v>
          </cell>
          <cell r="Z103">
            <v>2115</v>
          </cell>
          <cell r="AA103">
            <v>3492</v>
          </cell>
          <cell r="AB103">
            <v>6174</v>
          </cell>
        </row>
        <row r="104">
          <cell r="A104" t="str">
            <v>CH</v>
          </cell>
          <cell r="B104" t="str">
            <v>China</v>
          </cell>
          <cell r="C104" t="str">
            <v>HCV</v>
          </cell>
          <cell r="D104" t="str">
            <v>MAN</v>
          </cell>
          <cell r="E104" t="str">
            <v>CNHTC STEYR</v>
          </cell>
          <cell r="F104" t="str">
            <v>CNHTC</v>
          </cell>
          <cell r="G104" t="str">
            <v>PROD</v>
          </cell>
          <cell r="H104" t="str">
            <v>CH</v>
          </cell>
          <cell r="I104" t="str">
            <v>&gt;15T</v>
          </cell>
          <cell r="J104" t="str">
            <v>U</v>
          </cell>
          <cell r="K104" t="str">
            <v>STAR-STEYR 91</v>
          </cell>
          <cell r="L104" t="str">
            <v>JINAN</v>
          </cell>
          <cell r="M104">
            <v>3875</v>
          </cell>
          <cell r="N104">
            <v>4540</v>
          </cell>
          <cell r="O104">
            <v>5116</v>
          </cell>
          <cell r="P104">
            <v>8900</v>
          </cell>
          <cell r="Q104">
            <v>9200</v>
          </cell>
          <cell r="R104">
            <v>5584</v>
          </cell>
          <cell r="S104">
            <v>6594</v>
          </cell>
          <cell r="T104">
            <v>5746</v>
          </cell>
          <cell r="U104">
            <v>2657</v>
          </cell>
          <cell r="V104">
            <v>5024</v>
          </cell>
          <cell r="W104">
            <v>5872</v>
          </cell>
          <cell r="X104">
            <v>6936</v>
          </cell>
          <cell r="Y104">
            <v>9916</v>
          </cell>
          <cell r="Z104">
            <v>10221</v>
          </cell>
          <cell r="AA104">
            <v>10621</v>
          </cell>
          <cell r="AB104">
            <v>13244</v>
          </cell>
        </row>
        <row r="105">
          <cell r="A105" t="str">
            <v>CH</v>
          </cell>
          <cell r="B105" t="str">
            <v>China</v>
          </cell>
          <cell r="C105" t="str">
            <v>HCV</v>
          </cell>
          <cell r="D105" t="str">
            <v>MERCEDES-BENZ</v>
          </cell>
          <cell r="E105" t="str">
            <v>BAOTOU NORTH BENZ</v>
          </cell>
          <cell r="F105" t="str">
            <v>NORINCO</v>
          </cell>
          <cell r="G105" t="str">
            <v>ASSY</v>
          </cell>
          <cell r="H105" t="str">
            <v>GY</v>
          </cell>
          <cell r="I105" t="str">
            <v>&gt;15T</v>
          </cell>
          <cell r="J105" t="str">
            <v>U</v>
          </cell>
          <cell r="K105" t="str">
            <v>OTHER</v>
          </cell>
          <cell r="L105" t="str">
            <v>BAOTOU</v>
          </cell>
          <cell r="M105">
            <v>0</v>
          </cell>
          <cell r="N105">
            <v>0</v>
          </cell>
          <cell r="O105">
            <v>0</v>
          </cell>
          <cell r="P105">
            <v>0</v>
          </cell>
          <cell r="Q105">
            <v>0</v>
          </cell>
          <cell r="R105">
            <v>301</v>
          </cell>
          <cell r="S105">
            <v>312</v>
          </cell>
          <cell r="T105">
            <v>461</v>
          </cell>
          <cell r="U105">
            <v>802</v>
          </cell>
          <cell r="V105">
            <v>1123</v>
          </cell>
          <cell r="W105">
            <v>1321</v>
          </cell>
          <cell r="X105">
            <v>2894</v>
          </cell>
          <cell r="Y105">
            <v>4217</v>
          </cell>
          <cell r="Z105">
            <v>5056</v>
          </cell>
          <cell r="AA105">
            <v>6402</v>
          </cell>
          <cell r="AB105">
            <v>11576</v>
          </cell>
        </row>
        <row r="106">
          <cell r="A106" t="str">
            <v>CH</v>
          </cell>
          <cell r="B106" t="str">
            <v>China</v>
          </cell>
          <cell r="C106" t="str">
            <v>HCV</v>
          </cell>
          <cell r="D106" t="str">
            <v>MERCEDES-BENZ</v>
          </cell>
          <cell r="E106" t="str">
            <v>HEFEI KASSBOHRER</v>
          </cell>
          <cell r="F106" t="str">
            <v>HEFEI FEHEI</v>
          </cell>
          <cell r="G106" t="str">
            <v>ASSY</v>
          </cell>
          <cell r="H106" t="str">
            <v>GY</v>
          </cell>
          <cell r="I106" t="str">
            <v>BUS</v>
          </cell>
          <cell r="J106" t="str">
            <v>U</v>
          </cell>
          <cell r="K106" t="str">
            <v>HFF 6120</v>
          </cell>
          <cell r="L106" t="str">
            <v>0</v>
          </cell>
          <cell r="M106">
            <v>0</v>
          </cell>
          <cell r="N106">
            <v>0</v>
          </cell>
          <cell r="O106">
            <v>0</v>
          </cell>
          <cell r="P106">
            <v>0</v>
          </cell>
          <cell r="Q106">
            <v>0</v>
          </cell>
          <cell r="R106">
            <v>313</v>
          </cell>
          <cell r="S106">
            <v>407</v>
          </cell>
          <cell r="T106">
            <v>575</v>
          </cell>
          <cell r="U106">
            <v>941</v>
          </cell>
          <cell r="V106">
            <v>397</v>
          </cell>
          <cell r="W106">
            <v>422</v>
          </cell>
          <cell r="X106">
            <v>464</v>
          </cell>
          <cell r="Y106">
            <v>511</v>
          </cell>
          <cell r="Z106">
            <v>551</v>
          </cell>
          <cell r="AA106">
            <v>597</v>
          </cell>
          <cell r="AB106">
            <v>891</v>
          </cell>
        </row>
        <row r="107">
          <cell r="A107" t="str">
            <v>CH</v>
          </cell>
          <cell r="B107" t="str">
            <v>China</v>
          </cell>
          <cell r="C107" t="str">
            <v>HCV</v>
          </cell>
          <cell r="D107" t="str">
            <v>MERCEDES-BENZ</v>
          </cell>
          <cell r="E107" t="str">
            <v>SHANGHAI FREIGHTLINER</v>
          </cell>
          <cell r="F107" t="str">
            <v>SHANGHAI FREIGHTLINER</v>
          </cell>
          <cell r="G107" t="str">
            <v>ASSY</v>
          </cell>
          <cell r="H107" t="str">
            <v>US</v>
          </cell>
          <cell r="I107" t="str">
            <v>&gt;15T</v>
          </cell>
          <cell r="J107" t="str">
            <v>U</v>
          </cell>
          <cell r="K107" t="str">
            <v>OTHER</v>
          </cell>
          <cell r="L107" t="str">
            <v>SHANGHAI</v>
          </cell>
          <cell r="M107">
            <v>0</v>
          </cell>
          <cell r="N107">
            <v>0</v>
          </cell>
          <cell r="O107">
            <v>0</v>
          </cell>
          <cell r="P107">
            <v>0</v>
          </cell>
          <cell r="Q107">
            <v>0</v>
          </cell>
          <cell r="R107">
            <v>0</v>
          </cell>
          <cell r="S107">
            <v>0</v>
          </cell>
          <cell r="T107">
            <v>0</v>
          </cell>
          <cell r="U107">
            <v>0</v>
          </cell>
          <cell r="V107">
            <v>328</v>
          </cell>
          <cell r="W107">
            <v>881</v>
          </cell>
          <cell r="X107">
            <v>1351</v>
          </cell>
          <cell r="Y107">
            <v>2425</v>
          </cell>
          <cell r="Z107">
            <v>2809</v>
          </cell>
          <cell r="AA107">
            <v>3259</v>
          </cell>
          <cell r="AB107">
            <v>6019</v>
          </cell>
        </row>
        <row r="108">
          <cell r="A108" t="str">
            <v>CH</v>
          </cell>
          <cell r="B108" t="str">
            <v>China</v>
          </cell>
          <cell r="C108" t="str">
            <v>HCV</v>
          </cell>
          <cell r="D108" t="str">
            <v>MERCEDES-BENZ</v>
          </cell>
          <cell r="E108" t="str">
            <v>YAXING BENZ</v>
          </cell>
          <cell r="F108" t="str">
            <v>YANGZHOU YAXING</v>
          </cell>
          <cell r="G108" t="str">
            <v>PROD</v>
          </cell>
          <cell r="H108" t="str">
            <v>CH</v>
          </cell>
          <cell r="I108" t="str">
            <v>BUS</v>
          </cell>
          <cell r="J108" t="str">
            <v>U</v>
          </cell>
          <cell r="K108" t="str">
            <v>BUS</v>
          </cell>
          <cell r="L108" t="str">
            <v>YANGZHOU</v>
          </cell>
          <cell r="M108">
            <v>0</v>
          </cell>
          <cell r="N108">
            <v>0</v>
          </cell>
          <cell r="O108">
            <v>0</v>
          </cell>
          <cell r="P108">
            <v>0</v>
          </cell>
          <cell r="Q108">
            <v>0</v>
          </cell>
          <cell r="R108">
            <v>0</v>
          </cell>
          <cell r="S108">
            <v>0</v>
          </cell>
          <cell r="T108">
            <v>4</v>
          </cell>
          <cell r="U108">
            <v>267</v>
          </cell>
          <cell r="V108">
            <v>484</v>
          </cell>
          <cell r="W108">
            <v>612</v>
          </cell>
          <cell r="X108">
            <v>800</v>
          </cell>
          <cell r="Y108">
            <v>1045</v>
          </cell>
          <cell r="Z108">
            <v>1339</v>
          </cell>
          <cell r="AA108">
            <v>1725</v>
          </cell>
          <cell r="AB108">
            <v>4725</v>
          </cell>
        </row>
        <row r="109">
          <cell r="A109" t="str">
            <v>CH</v>
          </cell>
          <cell r="B109" t="str">
            <v>China</v>
          </cell>
          <cell r="C109" t="str">
            <v>HCV</v>
          </cell>
          <cell r="D109" t="str">
            <v>NEOPLAN</v>
          </cell>
          <cell r="E109" t="str">
            <v>NORINCO</v>
          </cell>
          <cell r="F109" t="str">
            <v>NORINCO</v>
          </cell>
          <cell r="G109" t="str">
            <v>PROD</v>
          </cell>
          <cell r="H109" t="str">
            <v>CH</v>
          </cell>
          <cell r="I109" t="str">
            <v>BUS</v>
          </cell>
          <cell r="J109" t="str">
            <v>U</v>
          </cell>
          <cell r="K109" t="str">
            <v>OTHER</v>
          </cell>
          <cell r="L109" t="str">
            <v>U</v>
          </cell>
          <cell r="M109">
            <v>0</v>
          </cell>
          <cell r="N109">
            <v>0</v>
          </cell>
          <cell r="O109">
            <v>0</v>
          </cell>
          <cell r="P109">
            <v>0</v>
          </cell>
          <cell r="Q109">
            <v>0</v>
          </cell>
          <cell r="R109">
            <v>91</v>
          </cell>
          <cell r="S109">
            <v>158</v>
          </cell>
          <cell r="T109">
            <v>161</v>
          </cell>
          <cell r="U109">
            <v>161</v>
          </cell>
          <cell r="V109">
            <v>648</v>
          </cell>
          <cell r="W109">
            <v>924</v>
          </cell>
          <cell r="X109">
            <v>867</v>
          </cell>
          <cell r="Y109">
            <v>905</v>
          </cell>
          <cell r="Z109">
            <v>958</v>
          </cell>
          <cell r="AA109">
            <v>1021</v>
          </cell>
          <cell r="AB109">
            <v>1418</v>
          </cell>
        </row>
        <row r="110">
          <cell r="A110" t="str">
            <v>CH</v>
          </cell>
          <cell r="B110" t="str">
            <v>China</v>
          </cell>
          <cell r="C110" t="str">
            <v>HCV</v>
          </cell>
          <cell r="D110" t="str">
            <v>NORINCO</v>
          </cell>
          <cell r="E110" t="str">
            <v>CHONGQING SW</v>
          </cell>
          <cell r="F110" t="str">
            <v>CHONGQING SW</v>
          </cell>
          <cell r="G110" t="str">
            <v>PROD</v>
          </cell>
          <cell r="H110" t="str">
            <v>CH</v>
          </cell>
          <cell r="I110" t="str">
            <v>&gt;15T</v>
          </cell>
          <cell r="J110" t="str">
            <v>U</v>
          </cell>
          <cell r="K110" t="str">
            <v>OTHER</v>
          </cell>
          <cell r="L110" t="str">
            <v>CHONGQING</v>
          </cell>
          <cell r="M110">
            <v>0</v>
          </cell>
          <cell r="N110">
            <v>0</v>
          </cell>
          <cell r="O110">
            <v>0</v>
          </cell>
          <cell r="P110">
            <v>0</v>
          </cell>
          <cell r="Q110">
            <v>0</v>
          </cell>
          <cell r="R110">
            <v>601</v>
          </cell>
          <cell r="S110">
            <v>387</v>
          </cell>
          <cell r="T110">
            <v>410</v>
          </cell>
          <cell r="U110">
            <v>503</v>
          </cell>
          <cell r="V110">
            <v>350</v>
          </cell>
          <cell r="W110">
            <v>391</v>
          </cell>
          <cell r="X110">
            <v>444</v>
          </cell>
          <cell r="Y110">
            <v>482</v>
          </cell>
          <cell r="Z110">
            <v>504</v>
          </cell>
          <cell r="AA110">
            <v>532</v>
          </cell>
          <cell r="AB110">
            <v>705</v>
          </cell>
        </row>
        <row r="111">
          <cell r="A111" t="str">
            <v>CH</v>
          </cell>
          <cell r="B111" t="str">
            <v>China</v>
          </cell>
          <cell r="C111" t="str">
            <v>HCV</v>
          </cell>
          <cell r="D111" t="str">
            <v>NORINCO</v>
          </cell>
          <cell r="E111" t="str">
            <v>NORTH HAULIER</v>
          </cell>
          <cell r="F111" t="str">
            <v>NORTH HAULIER</v>
          </cell>
          <cell r="G111" t="str">
            <v>PROD</v>
          </cell>
          <cell r="H111" t="str">
            <v>CH</v>
          </cell>
          <cell r="I111" t="str">
            <v>&gt;15T</v>
          </cell>
          <cell r="J111" t="str">
            <v>U</v>
          </cell>
          <cell r="K111" t="str">
            <v>OTHER</v>
          </cell>
          <cell r="L111" t="str">
            <v>U</v>
          </cell>
          <cell r="M111">
            <v>0</v>
          </cell>
          <cell r="N111">
            <v>0</v>
          </cell>
          <cell r="O111">
            <v>0</v>
          </cell>
          <cell r="P111">
            <v>0</v>
          </cell>
          <cell r="Q111">
            <v>0</v>
          </cell>
          <cell r="R111">
            <v>46</v>
          </cell>
          <cell r="S111">
            <v>30</v>
          </cell>
          <cell r="T111">
            <v>62</v>
          </cell>
          <cell r="U111">
            <v>62</v>
          </cell>
          <cell r="V111">
            <v>66</v>
          </cell>
          <cell r="W111">
            <v>73</v>
          </cell>
          <cell r="X111">
            <v>83</v>
          </cell>
          <cell r="Y111">
            <v>90</v>
          </cell>
          <cell r="Z111">
            <v>95</v>
          </cell>
          <cell r="AA111">
            <v>100</v>
          </cell>
          <cell r="AB111">
            <v>132</v>
          </cell>
        </row>
        <row r="112">
          <cell r="A112" t="str">
            <v>CH</v>
          </cell>
          <cell r="B112" t="str">
            <v>China</v>
          </cell>
          <cell r="C112" t="str">
            <v>HCV</v>
          </cell>
          <cell r="D112" t="str">
            <v>OTHER</v>
          </cell>
          <cell r="E112" t="str">
            <v>CHANGZHOU BUS</v>
          </cell>
          <cell r="F112" t="str">
            <v>CHANGZHOU BUS</v>
          </cell>
          <cell r="G112" t="str">
            <v>PROD</v>
          </cell>
          <cell r="H112" t="str">
            <v>CH</v>
          </cell>
          <cell r="I112" t="str">
            <v>BUS</v>
          </cell>
          <cell r="J112" t="str">
            <v>U</v>
          </cell>
          <cell r="K112" t="str">
            <v>OTHER</v>
          </cell>
          <cell r="L112" t="str">
            <v>U</v>
          </cell>
          <cell r="M112">
            <v>0</v>
          </cell>
          <cell r="N112">
            <v>0</v>
          </cell>
          <cell r="O112">
            <v>0</v>
          </cell>
          <cell r="P112">
            <v>0</v>
          </cell>
          <cell r="Q112">
            <v>1200</v>
          </cell>
          <cell r="R112">
            <v>2266</v>
          </cell>
          <cell r="S112">
            <v>1949</v>
          </cell>
          <cell r="T112">
            <v>2089</v>
          </cell>
          <cell r="U112">
            <v>3591</v>
          </cell>
          <cell r="V112">
            <v>3333</v>
          </cell>
          <cell r="W112">
            <v>3648</v>
          </cell>
          <cell r="X112">
            <v>3991</v>
          </cell>
          <cell r="Y112">
            <v>4337</v>
          </cell>
          <cell r="Z112">
            <v>4302</v>
          </cell>
          <cell r="AA112">
            <v>4706</v>
          </cell>
          <cell r="AB112">
            <v>5682</v>
          </cell>
        </row>
        <row r="113">
          <cell r="A113" t="str">
            <v>CH</v>
          </cell>
          <cell r="B113" t="str">
            <v>China</v>
          </cell>
          <cell r="C113" t="str">
            <v>HCV</v>
          </cell>
          <cell r="D113" t="str">
            <v>OTHER</v>
          </cell>
          <cell r="E113" t="str">
            <v>CHINA FIRST TRACTOR</v>
          </cell>
          <cell r="F113" t="str">
            <v>HENAN MACHINERY</v>
          </cell>
          <cell r="G113" t="str">
            <v>PROD</v>
          </cell>
          <cell r="H113" t="str">
            <v>CH</v>
          </cell>
          <cell r="I113" t="str">
            <v xml:space="preserve"> 6-15T</v>
          </cell>
          <cell r="J113" t="str">
            <v>U</v>
          </cell>
          <cell r="K113" t="str">
            <v>LT2140,3190,4151</v>
          </cell>
          <cell r="L113" t="str">
            <v>HENAN</v>
          </cell>
          <cell r="M113">
            <v>0</v>
          </cell>
          <cell r="N113">
            <v>0</v>
          </cell>
          <cell r="O113">
            <v>0</v>
          </cell>
          <cell r="P113">
            <v>0</v>
          </cell>
          <cell r="Q113">
            <v>0</v>
          </cell>
          <cell r="R113">
            <v>1858</v>
          </cell>
          <cell r="S113">
            <v>1726</v>
          </cell>
          <cell r="T113">
            <v>2803</v>
          </cell>
          <cell r="U113">
            <v>621</v>
          </cell>
          <cell r="V113">
            <v>1311</v>
          </cell>
          <cell r="W113">
            <v>1468</v>
          </cell>
          <cell r="X113">
            <v>1526</v>
          </cell>
          <cell r="Y113">
            <v>2107</v>
          </cell>
          <cell r="Z113">
            <v>2205</v>
          </cell>
          <cell r="AA113">
            <v>2659</v>
          </cell>
          <cell r="AB113">
            <v>3834</v>
          </cell>
        </row>
        <row r="114">
          <cell r="A114" t="str">
            <v>CH</v>
          </cell>
          <cell r="B114" t="str">
            <v>China</v>
          </cell>
          <cell r="C114" t="str">
            <v>HCV</v>
          </cell>
          <cell r="D114" t="str">
            <v>OTHER</v>
          </cell>
          <cell r="E114" t="str">
            <v>CHINA HEAVY DUTY</v>
          </cell>
          <cell r="F114" t="str">
            <v>CHINA HEAVY DUTY</v>
          </cell>
          <cell r="G114" t="str">
            <v>PROD</v>
          </cell>
          <cell r="H114" t="str">
            <v>CH</v>
          </cell>
          <cell r="I114" t="str">
            <v>BUS</v>
          </cell>
          <cell r="J114" t="str">
            <v>U</v>
          </cell>
          <cell r="K114" t="str">
            <v>OTHER</v>
          </cell>
          <cell r="L114" t="str">
            <v>0</v>
          </cell>
          <cell r="M114">
            <v>0</v>
          </cell>
          <cell r="N114">
            <v>0</v>
          </cell>
          <cell r="O114">
            <v>0</v>
          </cell>
          <cell r="P114">
            <v>0</v>
          </cell>
          <cell r="Q114">
            <v>0</v>
          </cell>
          <cell r="R114">
            <v>73</v>
          </cell>
          <cell r="S114">
            <v>551</v>
          </cell>
          <cell r="T114">
            <v>623</v>
          </cell>
          <cell r="U114">
            <v>620</v>
          </cell>
          <cell r="V114">
            <v>468</v>
          </cell>
          <cell r="W114">
            <v>486</v>
          </cell>
          <cell r="X114">
            <v>522</v>
          </cell>
          <cell r="Y114">
            <v>561</v>
          </cell>
          <cell r="Z114">
            <v>591</v>
          </cell>
          <cell r="AA114">
            <v>626</v>
          </cell>
          <cell r="AB114">
            <v>851</v>
          </cell>
        </row>
        <row r="115">
          <cell r="A115" t="str">
            <v>CH</v>
          </cell>
          <cell r="B115" t="str">
            <v>China</v>
          </cell>
          <cell r="C115" t="str">
            <v>HCV</v>
          </cell>
          <cell r="D115" t="str">
            <v>OTHER</v>
          </cell>
          <cell r="E115" t="str">
            <v>DANDONG AUTO</v>
          </cell>
          <cell r="F115" t="str">
            <v>DANDONG AUTO</v>
          </cell>
          <cell r="G115" t="str">
            <v>PROD</v>
          </cell>
          <cell r="H115" t="str">
            <v>CH</v>
          </cell>
          <cell r="I115" t="str">
            <v>BUS</v>
          </cell>
          <cell r="J115" t="str">
            <v>U</v>
          </cell>
          <cell r="L115" t="str">
            <v>DANDONG</v>
          </cell>
          <cell r="M115">
            <v>0</v>
          </cell>
          <cell r="N115">
            <v>0</v>
          </cell>
          <cell r="O115">
            <v>0</v>
          </cell>
          <cell r="P115">
            <v>0</v>
          </cell>
          <cell r="Q115">
            <v>0</v>
          </cell>
          <cell r="R115">
            <v>5</v>
          </cell>
          <cell r="S115">
            <v>120</v>
          </cell>
          <cell r="T115">
            <v>112</v>
          </cell>
          <cell r="U115">
            <v>259</v>
          </cell>
          <cell r="V115">
            <v>97</v>
          </cell>
          <cell r="W115">
            <v>121</v>
          </cell>
          <cell r="X115">
            <v>156</v>
          </cell>
          <cell r="Y115">
            <v>201</v>
          </cell>
          <cell r="Z115">
            <v>255</v>
          </cell>
          <cell r="AA115">
            <v>325</v>
          </cell>
          <cell r="AB115">
            <v>731</v>
          </cell>
        </row>
        <row r="116">
          <cell r="A116" t="str">
            <v>CH</v>
          </cell>
          <cell r="B116" t="str">
            <v>China</v>
          </cell>
          <cell r="C116" t="str">
            <v>HCV</v>
          </cell>
          <cell r="D116" t="str">
            <v>OTHER</v>
          </cell>
          <cell r="E116" t="str">
            <v>DANDONG AUTO</v>
          </cell>
          <cell r="F116" t="str">
            <v>DANDONG AUTO</v>
          </cell>
          <cell r="G116" t="str">
            <v>PROD</v>
          </cell>
          <cell r="H116" t="str">
            <v>CH</v>
          </cell>
          <cell r="I116" t="str">
            <v>BUS</v>
          </cell>
          <cell r="J116" t="str">
            <v>U</v>
          </cell>
          <cell r="K116" t="str">
            <v>DD6111/6112</v>
          </cell>
          <cell r="L116" t="str">
            <v>DANDONG</v>
          </cell>
          <cell r="M116">
            <v>0</v>
          </cell>
          <cell r="N116">
            <v>0</v>
          </cell>
          <cell r="O116">
            <v>0</v>
          </cell>
          <cell r="P116">
            <v>0</v>
          </cell>
          <cell r="Q116">
            <v>1200</v>
          </cell>
          <cell r="R116">
            <v>2032</v>
          </cell>
          <cell r="S116">
            <v>1896</v>
          </cell>
          <cell r="T116">
            <v>1925</v>
          </cell>
          <cell r="U116">
            <v>1248</v>
          </cell>
          <cell r="V116">
            <v>1396</v>
          </cell>
          <cell r="W116">
            <v>1600</v>
          </cell>
          <cell r="X116">
            <v>1855</v>
          </cell>
          <cell r="Y116">
            <v>2066</v>
          </cell>
          <cell r="Z116">
            <v>2190</v>
          </cell>
          <cell r="AA116">
            <v>2334</v>
          </cell>
          <cell r="AB116">
            <v>3252</v>
          </cell>
        </row>
        <row r="117">
          <cell r="A117" t="str">
            <v>CH</v>
          </cell>
          <cell r="B117" t="str">
            <v>China</v>
          </cell>
          <cell r="C117" t="str">
            <v>HCV</v>
          </cell>
          <cell r="D117" t="str">
            <v>OTHER</v>
          </cell>
          <cell r="E117" t="str">
            <v>GUANGZHOU BUS</v>
          </cell>
          <cell r="F117" t="str">
            <v>GUANGZHOU BUS</v>
          </cell>
          <cell r="G117" t="str">
            <v>PROD</v>
          </cell>
          <cell r="H117" t="str">
            <v>CH</v>
          </cell>
          <cell r="I117" t="str">
            <v>BUS</v>
          </cell>
          <cell r="J117" t="str">
            <v>U</v>
          </cell>
          <cell r="K117" t="str">
            <v>0</v>
          </cell>
          <cell r="L117" t="str">
            <v>GUANGZHOU</v>
          </cell>
          <cell r="M117">
            <v>0</v>
          </cell>
          <cell r="N117">
            <v>0</v>
          </cell>
          <cell r="O117">
            <v>0</v>
          </cell>
          <cell r="P117">
            <v>0</v>
          </cell>
          <cell r="Q117">
            <v>0</v>
          </cell>
          <cell r="R117">
            <v>853</v>
          </cell>
          <cell r="S117">
            <v>759</v>
          </cell>
          <cell r="T117">
            <v>718</v>
          </cell>
          <cell r="U117">
            <v>728</v>
          </cell>
          <cell r="V117">
            <v>735</v>
          </cell>
          <cell r="W117">
            <v>776</v>
          </cell>
          <cell r="X117">
            <v>846</v>
          </cell>
          <cell r="Y117">
            <v>923</v>
          </cell>
          <cell r="Z117">
            <v>988</v>
          </cell>
          <cell r="AA117">
            <v>1062</v>
          </cell>
          <cell r="AB117">
            <v>1535</v>
          </cell>
        </row>
        <row r="118">
          <cell r="A118" t="str">
            <v>CH</v>
          </cell>
          <cell r="B118" t="str">
            <v>China</v>
          </cell>
          <cell r="C118" t="str">
            <v>HCV</v>
          </cell>
          <cell r="D118" t="str">
            <v>OTHER</v>
          </cell>
          <cell r="E118" t="str">
            <v>HEFEI FEIHE</v>
          </cell>
          <cell r="F118" t="str">
            <v>HEFEI FEIHE</v>
          </cell>
          <cell r="G118" t="str">
            <v>PROD</v>
          </cell>
          <cell r="H118" t="str">
            <v>CH</v>
          </cell>
          <cell r="I118" t="str">
            <v>&gt;15T</v>
          </cell>
          <cell r="J118" t="str">
            <v>U</v>
          </cell>
          <cell r="K118" t="str">
            <v>OTHER</v>
          </cell>
          <cell r="L118" t="str">
            <v>HEFEI</v>
          </cell>
          <cell r="M118">
            <v>0</v>
          </cell>
          <cell r="N118">
            <v>0</v>
          </cell>
          <cell r="O118">
            <v>0</v>
          </cell>
          <cell r="P118">
            <v>0</v>
          </cell>
          <cell r="Q118">
            <v>0</v>
          </cell>
          <cell r="R118">
            <v>358</v>
          </cell>
          <cell r="S118">
            <v>233</v>
          </cell>
          <cell r="T118">
            <v>202</v>
          </cell>
          <cell r="U118">
            <v>10</v>
          </cell>
          <cell r="V118">
            <v>184</v>
          </cell>
          <cell r="W118">
            <v>194</v>
          </cell>
          <cell r="X118">
            <v>208</v>
          </cell>
          <cell r="Y118">
            <v>213</v>
          </cell>
          <cell r="Z118">
            <v>210</v>
          </cell>
          <cell r="AA118">
            <v>209</v>
          </cell>
          <cell r="AB118">
            <v>220</v>
          </cell>
        </row>
        <row r="119">
          <cell r="A119" t="str">
            <v>CH</v>
          </cell>
          <cell r="B119" t="str">
            <v>China</v>
          </cell>
          <cell r="C119" t="str">
            <v>HCV</v>
          </cell>
          <cell r="D119" t="str">
            <v>OTHER</v>
          </cell>
          <cell r="E119" t="str">
            <v>JIANGSU YAXING</v>
          </cell>
          <cell r="F119" t="str">
            <v>YANGZHOU YAXING</v>
          </cell>
          <cell r="G119" t="str">
            <v>PROD</v>
          </cell>
          <cell r="H119" t="str">
            <v>CH</v>
          </cell>
          <cell r="I119" t="str">
            <v>BUS</v>
          </cell>
          <cell r="J119" t="str">
            <v>U</v>
          </cell>
          <cell r="K119" t="str">
            <v>BUS</v>
          </cell>
          <cell r="L119" t="str">
            <v>YANGZHOU</v>
          </cell>
          <cell r="M119">
            <v>0</v>
          </cell>
          <cell r="N119">
            <v>0</v>
          </cell>
          <cell r="O119">
            <v>0</v>
          </cell>
          <cell r="P119">
            <v>0</v>
          </cell>
          <cell r="Q119">
            <v>4200</v>
          </cell>
          <cell r="R119">
            <v>4363</v>
          </cell>
          <cell r="S119">
            <v>4374</v>
          </cell>
          <cell r="T119">
            <v>5038</v>
          </cell>
          <cell r="U119">
            <v>6536</v>
          </cell>
          <cell r="V119">
            <v>6812</v>
          </cell>
          <cell r="W119">
            <v>6585</v>
          </cell>
          <cell r="X119">
            <v>6579</v>
          </cell>
          <cell r="Y119">
            <v>6572</v>
          </cell>
          <cell r="Z119">
            <v>6438</v>
          </cell>
          <cell r="AA119">
            <v>6343</v>
          </cell>
          <cell r="AB119">
            <v>6452</v>
          </cell>
        </row>
        <row r="120">
          <cell r="A120" t="str">
            <v>CH</v>
          </cell>
          <cell r="B120" t="str">
            <v>China</v>
          </cell>
          <cell r="C120" t="str">
            <v>HCV</v>
          </cell>
          <cell r="D120" t="str">
            <v>OTHER</v>
          </cell>
          <cell r="E120" t="str">
            <v>NANJING CHUNLAN</v>
          </cell>
          <cell r="F120" t="str">
            <v>NANJING CHUNLAN</v>
          </cell>
          <cell r="G120" t="str">
            <v>PROD</v>
          </cell>
          <cell r="H120" t="str">
            <v>CH</v>
          </cell>
          <cell r="I120" t="str">
            <v xml:space="preserve"> 6-15T</v>
          </cell>
          <cell r="J120" t="str">
            <v>U</v>
          </cell>
          <cell r="K120" t="str">
            <v>EQ1116G</v>
          </cell>
          <cell r="L120" t="str">
            <v>NANJING</v>
          </cell>
          <cell r="M120">
            <v>0</v>
          </cell>
          <cell r="N120">
            <v>0</v>
          </cell>
          <cell r="O120">
            <v>0</v>
          </cell>
          <cell r="P120">
            <v>0</v>
          </cell>
          <cell r="Q120">
            <v>0</v>
          </cell>
          <cell r="R120">
            <v>4907</v>
          </cell>
          <cell r="S120">
            <v>3676</v>
          </cell>
          <cell r="T120">
            <v>1571</v>
          </cell>
          <cell r="U120">
            <v>549</v>
          </cell>
          <cell r="V120">
            <v>372</v>
          </cell>
          <cell r="W120">
            <v>0</v>
          </cell>
          <cell r="X120">
            <v>0</v>
          </cell>
          <cell r="Y120">
            <v>0</v>
          </cell>
          <cell r="Z120">
            <v>0</v>
          </cell>
          <cell r="AA120">
            <v>0</v>
          </cell>
          <cell r="AB120">
            <v>0</v>
          </cell>
        </row>
        <row r="121">
          <cell r="A121" t="str">
            <v>CH</v>
          </cell>
          <cell r="B121" t="str">
            <v>China</v>
          </cell>
          <cell r="C121" t="str">
            <v>HCV</v>
          </cell>
          <cell r="D121" t="str">
            <v>OTHER</v>
          </cell>
          <cell r="E121" t="str">
            <v>OTHER</v>
          </cell>
          <cell r="F121" t="str">
            <v>U</v>
          </cell>
          <cell r="G121" t="str">
            <v>PROD</v>
          </cell>
          <cell r="H121" t="str">
            <v>CH</v>
          </cell>
          <cell r="I121" t="str">
            <v xml:space="preserve"> 6-15T</v>
          </cell>
          <cell r="J121" t="str">
            <v>U</v>
          </cell>
          <cell r="K121" t="str">
            <v>OTHER</v>
          </cell>
          <cell r="L121" t="str">
            <v>U</v>
          </cell>
          <cell r="M121">
            <v>18919</v>
          </cell>
          <cell r="N121">
            <v>31315</v>
          </cell>
          <cell r="O121">
            <v>11169</v>
          </cell>
          <cell r="P121">
            <v>111911</v>
          </cell>
          <cell r="Q121">
            <v>61640</v>
          </cell>
          <cell r="R121">
            <v>2484</v>
          </cell>
          <cell r="S121">
            <v>547</v>
          </cell>
          <cell r="T121">
            <v>222</v>
          </cell>
          <cell r="U121">
            <v>87</v>
          </cell>
          <cell r="V121">
            <v>286</v>
          </cell>
          <cell r="W121">
            <v>67</v>
          </cell>
          <cell r="X121">
            <v>241</v>
          </cell>
          <cell r="Y121">
            <v>1156</v>
          </cell>
          <cell r="Z121">
            <v>4250</v>
          </cell>
          <cell r="AA121">
            <v>2225</v>
          </cell>
          <cell r="AB121">
            <v>4816</v>
          </cell>
        </row>
        <row r="122">
          <cell r="A122" t="str">
            <v>CH</v>
          </cell>
          <cell r="B122" t="str">
            <v>China</v>
          </cell>
          <cell r="C122" t="str">
            <v>HCV</v>
          </cell>
          <cell r="D122" t="str">
            <v>OTHER</v>
          </cell>
          <cell r="E122" t="str">
            <v>OTHER</v>
          </cell>
          <cell r="F122" t="str">
            <v>U</v>
          </cell>
          <cell r="G122" t="str">
            <v>PROD</v>
          </cell>
          <cell r="H122" t="str">
            <v>CH</v>
          </cell>
          <cell r="I122" t="str">
            <v>&gt;15T</v>
          </cell>
          <cell r="J122" t="str">
            <v>U</v>
          </cell>
          <cell r="K122" t="str">
            <v>OTHER</v>
          </cell>
          <cell r="L122" t="str">
            <v>U</v>
          </cell>
          <cell r="M122">
            <v>8314</v>
          </cell>
          <cell r="N122">
            <v>9739</v>
          </cell>
          <cell r="O122">
            <v>10974</v>
          </cell>
          <cell r="P122">
            <v>5742</v>
          </cell>
          <cell r="Q122">
            <v>7473</v>
          </cell>
          <cell r="R122">
            <v>2538</v>
          </cell>
          <cell r="S122">
            <v>337</v>
          </cell>
          <cell r="T122">
            <v>430</v>
          </cell>
          <cell r="U122">
            <v>591</v>
          </cell>
          <cell r="V122">
            <v>1444</v>
          </cell>
          <cell r="W122">
            <v>1956</v>
          </cell>
          <cell r="X122">
            <v>2682</v>
          </cell>
          <cell r="Y122">
            <v>3519</v>
          </cell>
          <cell r="Z122">
            <v>4454</v>
          </cell>
          <cell r="AA122">
            <v>5682</v>
          </cell>
          <cell r="AB122">
            <v>14831</v>
          </cell>
        </row>
        <row r="123">
          <cell r="A123" t="str">
            <v>CH</v>
          </cell>
          <cell r="B123" t="str">
            <v>China</v>
          </cell>
          <cell r="C123" t="str">
            <v>HCV</v>
          </cell>
          <cell r="D123" t="str">
            <v>OTHER</v>
          </cell>
          <cell r="E123" t="str">
            <v>OTHER</v>
          </cell>
          <cell r="F123" t="str">
            <v>U</v>
          </cell>
          <cell r="G123" t="str">
            <v>PROD</v>
          </cell>
          <cell r="H123" t="str">
            <v>CH</v>
          </cell>
          <cell r="I123" t="str">
            <v>BUS</v>
          </cell>
          <cell r="J123" t="str">
            <v>U</v>
          </cell>
          <cell r="K123" t="str">
            <v>OTHER</v>
          </cell>
          <cell r="L123" t="str">
            <v>U</v>
          </cell>
          <cell r="M123">
            <v>17327</v>
          </cell>
          <cell r="N123">
            <v>17985</v>
          </cell>
          <cell r="O123">
            <v>19011</v>
          </cell>
          <cell r="P123">
            <v>25036</v>
          </cell>
          <cell r="Q123">
            <v>5100</v>
          </cell>
          <cell r="R123">
            <v>628</v>
          </cell>
          <cell r="S123">
            <v>683</v>
          </cell>
          <cell r="T123">
            <v>571</v>
          </cell>
          <cell r="U123">
            <v>808</v>
          </cell>
          <cell r="V123">
            <v>847</v>
          </cell>
          <cell r="W123">
            <v>599</v>
          </cell>
          <cell r="X123">
            <v>572</v>
          </cell>
          <cell r="Y123">
            <v>744</v>
          </cell>
          <cell r="Z123">
            <v>1017</v>
          </cell>
          <cell r="AA123">
            <v>891</v>
          </cell>
          <cell r="AB123">
            <v>1025</v>
          </cell>
        </row>
        <row r="124">
          <cell r="A124" t="str">
            <v>CH</v>
          </cell>
          <cell r="B124" t="str">
            <v>China</v>
          </cell>
          <cell r="C124" t="str">
            <v>HCV</v>
          </cell>
          <cell r="D124" t="str">
            <v>OTHER</v>
          </cell>
          <cell r="E124" t="str">
            <v>SHANGHAI HUIZHONG</v>
          </cell>
          <cell r="F124" t="str">
            <v>SHANGHAI HUIZHONG</v>
          </cell>
          <cell r="G124" t="str">
            <v>PROD</v>
          </cell>
          <cell r="H124" t="str">
            <v>CH</v>
          </cell>
          <cell r="I124" t="str">
            <v>&gt;15T</v>
          </cell>
          <cell r="J124" t="str">
            <v>U</v>
          </cell>
          <cell r="K124" t="str">
            <v>OTHER</v>
          </cell>
          <cell r="L124" t="str">
            <v>SHANGAI</v>
          </cell>
          <cell r="M124">
            <v>0</v>
          </cell>
          <cell r="N124">
            <v>0</v>
          </cell>
          <cell r="O124">
            <v>0</v>
          </cell>
          <cell r="P124">
            <v>0</v>
          </cell>
          <cell r="Q124">
            <v>0</v>
          </cell>
          <cell r="R124">
            <v>805</v>
          </cell>
          <cell r="S124">
            <v>461</v>
          </cell>
          <cell r="T124">
            <v>361</v>
          </cell>
          <cell r="U124">
            <v>382</v>
          </cell>
          <cell r="V124">
            <v>874</v>
          </cell>
          <cell r="W124">
            <v>954</v>
          </cell>
          <cell r="X124">
            <v>1249</v>
          </cell>
          <cell r="Y124">
            <v>1505</v>
          </cell>
          <cell r="Z124">
            <v>1890</v>
          </cell>
          <cell r="AA124">
            <v>2327</v>
          </cell>
          <cell r="AB124">
            <v>2865</v>
          </cell>
        </row>
        <row r="125">
          <cell r="A125" t="str">
            <v>CH</v>
          </cell>
          <cell r="B125" t="str">
            <v>China</v>
          </cell>
          <cell r="C125" t="str">
            <v>HCV</v>
          </cell>
          <cell r="D125" t="str">
            <v>OTHER</v>
          </cell>
          <cell r="E125" t="str">
            <v>SHANXI AUTO</v>
          </cell>
          <cell r="F125" t="str">
            <v>SHANXI AUTO</v>
          </cell>
          <cell r="G125" t="str">
            <v>PROD</v>
          </cell>
          <cell r="H125" t="str">
            <v>CH</v>
          </cell>
          <cell r="I125" t="str">
            <v>&gt;15T</v>
          </cell>
          <cell r="J125" t="str">
            <v>U</v>
          </cell>
          <cell r="K125" t="str">
            <v>OTHER</v>
          </cell>
          <cell r="L125" t="str">
            <v>SHANXI</v>
          </cell>
          <cell r="M125">
            <v>0</v>
          </cell>
          <cell r="N125">
            <v>0</v>
          </cell>
          <cell r="O125">
            <v>0</v>
          </cell>
          <cell r="P125">
            <v>0</v>
          </cell>
          <cell r="Q125">
            <v>0</v>
          </cell>
          <cell r="R125">
            <v>242</v>
          </cell>
          <cell r="S125">
            <v>299</v>
          </cell>
          <cell r="T125">
            <v>350</v>
          </cell>
          <cell r="U125">
            <v>211</v>
          </cell>
          <cell r="V125">
            <v>222</v>
          </cell>
          <cell r="W125">
            <v>242</v>
          </cell>
          <cell r="X125">
            <v>267</v>
          </cell>
          <cell r="Y125">
            <v>282</v>
          </cell>
          <cell r="Z125">
            <v>288</v>
          </cell>
          <cell r="AA125">
            <v>296</v>
          </cell>
          <cell r="AB125">
            <v>353</v>
          </cell>
        </row>
        <row r="126">
          <cell r="A126" t="str">
            <v>CH</v>
          </cell>
          <cell r="B126" t="str">
            <v>China</v>
          </cell>
          <cell r="C126" t="str">
            <v>HCV</v>
          </cell>
          <cell r="D126" t="str">
            <v>VOLVO</v>
          </cell>
          <cell r="E126" t="str">
            <v>CNHTC VOLVO</v>
          </cell>
          <cell r="F126" t="str">
            <v>CNHTC</v>
          </cell>
          <cell r="G126" t="str">
            <v>ASSY</v>
          </cell>
          <cell r="H126" t="str">
            <v>SW</v>
          </cell>
          <cell r="I126" t="str">
            <v>&gt;15T</v>
          </cell>
          <cell r="J126" t="str">
            <v>U</v>
          </cell>
          <cell r="K126" t="str">
            <v>&gt;15T</v>
          </cell>
          <cell r="L126" t="str">
            <v>JINAN</v>
          </cell>
          <cell r="M126">
            <v>0</v>
          </cell>
          <cell r="N126">
            <v>0</v>
          </cell>
          <cell r="O126">
            <v>0</v>
          </cell>
          <cell r="P126">
            <v>0</v>
          </cell>
          <cell r="Q126">
            <v>0</v>
          </cell>
          <cell r="R126">
            <v>0</v>
          </cell>
          <cell r="S126">
            <v>0</v>
          </cell>
          <cell r="T126">
            <v>0</v>
          </cell>
          <cell r="U126">
            <v>0</v>
          </cell>
          <cell r="V126">
            <v>328</v>
          </cell>
          <cell r="W126">
            <v>856</v>
          </cell>
          <cell r="X126">
            <v>1387</v>
          </cell>
          <cell r="Y126">
            <v>1685</v>
          </cell>
          <cell r="Z126">
            <v>1973</v>
          </cell>
          <cell r="AA126">
            <v>2330</v>
          </cell>
          <cell r="AB126">
            <v>4848</v>
          </cell>
        </row>
        <row r="127">
          <cell r="A127" t="str">
            <v>CH</v>
          </cell>
          <cell r="B127" t="str">
            <v>China</v>
          </cell>
          <cell r="C127" t="str">
            <v>HCV</v>
          </cell>
          <cell r="D127" t="str">
            <v>VOLVO</v>
          </cell>
          <cell r="E127" t="str">
            <v>SHANGHAI  VOLVO</v>
          </cell>
          <cell r="F127" t="str">
            <v>SHANGHAI BUS</v>
          </cell>
          <cell r="G127" t="str">
            <v>ASSY</v>
          </cell>
          <cell r="H127" t="str">
            <v>SW</v>
          </cell>
          <cell r="I127" t="str">
            <v>BUS</v>
          </cell>
          <cell r="J127" t="str">
            <v>U</v>
          </cell>
          <cell r="K127" t="str">
            <v>SK6113</v>
          </cell>
          <cell r="L127" t="str">
            <v>SHANGHAI</v>
          </cell>
          <cell r="M127">
            <v>0</v>
          </cell>
          <cell r="N127">
            <v>0</v>
          </cell>
          <cell r="O127">
            <v>0</v>
          </cell>
          <cell r="P127">
            <v>0</v>
          </cell>
          <cell r="Q127">
            <v>0</v>
          </cell>
          <cell r="R127">
            <v>960</v>
          </cell>
          <cell r="S127">
            <v>761</v>
          </cell>
          <cell r="T127">
            <v>1163</v>
          </cell>
          <cell r="U127">
            <v>1029</v>
          </cell>
          <cell r="V127">
            <v>766</v>
          </cell>
          <cell r="W127">
            <v>889</v>
          </cell>
          <cell r="X127">
            <v>1067</v>
          </cell>
          <cell r="Y127">
            <v>1281</v>
          </cell>
          <cell r="Z127">
            <v>1507</v>
          </cell>
          <cell r="AA127">
            <v>1783</v>
          </cell>
          <cell r="AB127">
            <v>2753</v>
          </cell>
        </row>
        <row r="128">
          <cell r="A128" t="str">
            <v>CH</v>
          </cell>
          <cell r="B128" t="str">
            <v>China</v>
          </cell>
          <cell r="C128" t="str">
            <v>HCV</v>
          </cell>
          <cell r="D128" t="str">
            <v>VOLVO</v>
          </cell>
          <cell r="E128" t="str">
            <v>XIAN SILVER BUS</v>
          </cell>
          <cell r="F128" t="str">
            <v>XIAN</v>
          </cell>
          <cell r="G128" t="str">
            <v>PROD</v>
          </cell>
          <cell r="H128" t="str">
            <v>CH</v>
          </cell>
          <cell r="I128" t="str">
            <v>BUS</v>
          </cell>
          <cell r="J128" t="str">
            <v>U</v>
          </cell>
          <cell r="K128" t="str">
            <v>B10M</v>
          </cell>
          <cell r="L128" t="str">
            <v>XIAN</v>
          </cell>
          <cell r="M128">
            <v>0</v>
          </cell>
          <cell r="N128">
            <v>0</v>
          </cell>
          <cell r="O128">
            <v>0</v>
          </cell>
          <cell r="P128">
            <v>0</v>
          </cell>
          <cell r="Q128">
            <v>0</v>
          </cell>
          <cell r="R128">
            <v>0</v>
          </cell>
          <cell r="S128">
            <v>0</v>
          </cell>
          <cell r="T128">
            <v>275</v>
          </cell>
          <cell r="U128">
            <v>334</v>
          </cell>
          <cell r="V128">
            <v>480</v>
          </cell>
          <cell r="W128">
            <v>508</v>
          </cell>
          <cell r="X128">
            <v>555</v>
          </cell>
          <cell r="Y128">
            <v>607</v>
          </cell>
          <cell r="Z128">
            <v>651</v>
          </cell>
          <cell r="AA128">
            <v>701</v>
          </cell>
          <cell r="AB128">
            <v>1024</v>
          </cell>
        </row>
        <row r="129">
          <cell r="A129" t="str">
            <v>CH</v>
          </cell>
          <cell r="B129" t="str">
            <v>China</v>
          </cell>
          <cell r="C129" t="str">
            <v>LCV</v>
          </cell>
          <cell r="D129" t="str">
            <v>DAIHATSU</v>
          </cell>
          <cell r="E129" t="str">
            <v>LIUZHOU MINI VEHICLE</v>
          </cell>
          <cell r="F129" t="str">
            <v>LIUZHOU</v>
          </cell>
          <cell r="G129" t="str">
            <v>PROD</v>
          </cell>
          <cell r="H129" t="str">
            <v>CH</v>
          </cell>
          <cell r="I129" t="str">
            <v>MIC</v>
          </cell>
          <cell r="J129" t="str">
            <v>HIJET</v>
          </cell>
          <cell r="K129" t="str">
            <v>WULIN ZEBRA</v>
          </cell>
          <cell r="L129" t="str">
            <v>LIUZHOU</v>
          </cell>
          <cell r="M129">
            <v>0</v>
          </cell>
          <cell r="N129">
            <v>0</v>
          </cell>
          <cell r="O129">
            <v>0</v>
          </cell>
          <cell r="P129">
            <v>0</v>
          </cell>
          <cell r="Q129">
            <v>0</v>
          </cell>
          <cell r="R129">
            <v>0</v>
          </cell>
          <cell r="S129">
            <v>0</v>
          </cell>
          <cell r="T129">
            <v>0</v>
          </cell>
          <cell r="U129">
            <v>6651</v>
          </cell>
          <cell r="V129">
            <v>9052</v>
          </cell>
          <cell r="W129">
            <v>12616</v>
          </cell>
          <cell r="X129">
            <v>16807</v>
          </cell>
          <cell r="Y129">
            <v>37842</v>
          </cell>
          <cell r="Z129">
            <v>43947</v>
          </cell>
          <cell r="AA129">
            <v>48083</v>
          </cell>
          <cell r="AB129">
            <v>60335</v>
          </cell>
        </row>
        <row r="130">
          <cell r="A130" t="str">
            <v>CH</v>
          </cell>
          <cell r="B130" t="str">
            <v>China</v>
          </cell>
          <cell r="C130" t="str">
            <v>LCV</v>
          </cell>
          <cell r="D130" t="str">
            <v>DAIHATSU</v>
          </cell>
          <cell r="E130" t="str">
            <v>TIANJIN</v>
          </cell>
          <cell r="F130" t="str">
            <v>TIANJIN AUTO WORKS</v>
          </cell>
          <cell r="G130" t="str">
            <v>PROD</v>
          </cell>
          <cell r="H130" t="str">
            <v>CH</v>
          </cell>
          <cell r="I130" t="str">
            <v>MIC</v>
          </cell>
          <cell r="J130" t="str">
            <v>HIJET</v>
          </cell>
          <cell r="K130" t="str">
            <v>HIJET</v>
          </cell>
          <cell r="L130" t="str">
            <v>TIANJIN</v>
          </cell>
          <cell r="M130">
            <v>9644</v>
          </cell>
          <cell r="N130">
            <v>12951</v>
          </cell>
          <cell r="O130">
            <v>18235</v>
          </cell>
          <cell r="P130">
            <v>26114</v>
          </cell>
          <cell r="Q130">
            <v>43398</v>
          </cell>
          <cell r="R130">
            <v>50036</v>
          </cell>
          <cell r="S130">
            <v>52148</v>
          </cell>
          <cell r="T130">
            <v>55615</v>
          </cell>
          <cell r="U130">
            <v>50082</v>
          </cell>
          <cell r="V130">
            <v>42726</v>
          </cell>
          <cell r="W130">
            <v>47214</v>
          </cell>
          <cell r="X130">
            <v>50961</v>
          </cell>
          <cell r="Y130">
            <v>55449</v>
          </cell>
          <cell r="Z130">
            <v>61186</v>
          </cell>
          <cell r="AA130">
            <v>67017</v>
          </cell>
          <cell r="AB130">
            <v>105015</v>
          </cell>
        </row>
        <row r="131">
          <cell r="A131" t="str">
            <v>CH</v>
          </cell>
          <cell r="B131" t="str">
            <v>China</v>
          </cell>
          <cell r="C131" t="str">
            <v>LCV</v>
          </cell>
          <cell r="D131" t="str">
            <v>DAIHATSU</v>
          </cell>
          <cell r="E131" t="str">
            <v>TIANJIN</v>
          </cell>
          <cell r="F131" t="str">
            <v>TIANJIN AUTO WORKS</v>
          </cell>
          <cell r="G131" t="str">
            <v>PROD</v>
          </cell>
          <cell r="H131" t="str">
            <v>CH</v>
          </cell>
          <cell r="I131" t="str">
            <v>MVAN</v>
          </cell>
          <cell r="J131" t="str">
            <v>U</v>
          </cell>
          <cell r="K131" t="str">
            <v>TJ6481</v>
          </cell>
          <cell r="L131" t="str">
            <v>TIANJIN</v>
          </cell>
          <cell r="M131">
            <v>3000</v>
          </cell>
          <cell r="N131">
            <v>3663</v>
          </cell>
          <cell r="O131">
            <v>3242</v>
          </cell>
          <cell r="P131">
            <v>2143</v>
          </cell>
          <cell r="Q131">
            <v>5757</v>
          </cell>
          <cell r="R131">
            <v>3359</v>
          </cell>
          <cell r="S131">
            <v>2369</v>
          </cell>
          <cell r="T131">
            <v>1011</v>
          </cell>
          <cell r="U131">
            <v>176</v>
          </cell>
          <cell r="V131">
            <v>0</v>
          </cell>
          <cell r="W131">
            <v>0</v>
          </cell>
          <cell r="X131">
            <v>0</v>
          </cell>
          <cell r="Y131">
            <v>0</v>
          </cell>
          <cell r="Z131">
            <v>0</v>
          </cell>
          <cell r="AA131">
            <v>0</v>
          </cell>
          <cell r="AB131">
            <v>0</v>
          </cell>
        </row>
        <row r="132">
          <cell r="A132" t="str">
            <v>CH</v>
          </cell>
          <cell r="B132" t="str">
            <v>China</v>
          </cell>
          <cell r="C132" t="str">
            <v>LCV</v>
          </cell>
          <cell r="D132" t="str">
            <v>DONGFENG</v>
          </cell>
          <cell r="E132" t="str">
            <v>DONGFENG</v>
          </cell>
          <cell r="F132" t="str">
            <v>DONGFENG</v>
          </cell>
          <cell r="G132" t="str">
            <v>PROD</v>
          </cell>
          <cell r="H132" t="str">
            <v>CH</v>
          </cell>
          <cell r="I132" t="str">
            <v>HVAN</v>
          </cell>
          <cell r="J132" t="str">
            <v>U</v>
          </cell>
          <cell r="K132" t="str">
            <v>1061 SERIES</v>
          </cell>
          <cell r="L132" t="str">
            <v>WUHAN</v>
          </cell>
          <cell r="M132">
            <v>0</v>
          </cell>
          <cell r="N132">
            <v>0</v>
          </cell>
          <cell r="O132">
            <v>0</v>
          </cell>
          <cell r="P132">
            <v>0</v>
          </cell>
          <cell r="Q132">
            <v>0</v>
          </cell>
          <cell r="R132">
            <v>2535</v>
          </cell>
          <cell r="S132">
            <v>15860</v>
          </cell>
          <cell r="T132">
            <v>34216</v>
          </cell>
          <cell r="U132">
            <v>48029</v>
          </cell>
          <cell r="V132">
            <v>47678</v>
          </cell>
          <cell r="W132">
            <v>46356</v>
          </cell>
          <cell r="X132">
            <v>46697</v>
          </cell>
          <cell r="Y132">
            <v>47492</v>
          </cell>
          <cell r="Z132">
            <v>44315</v>
          </cell>
          <cell r="AA132">
            <v>43216</v>
          </cell>
          <cell r="AB132">
            <v>50289</v>
          </cell>
        </row>
        <row r="133">
          <cell r="A133" t="str">
            <v>CH</v>
          </cell>
          <cell r="B133" t="str">
            <v>China</v>
          </cell>
          <cell r="C133" t="str">
            <v>LCV</v>
          </cell>
          <cell r="D133" t="str">
            <v>DONGFENG</v>
          </cell>
          <cell r="E133" t="str">
            <v>YANTAI AUTO</v>
          </cell>
          <cell r="F133" t="str">
            <v>YANTAI AUTO</v>
          </cell>
          <cell r="G133" t="str">
            <v>PROD</v>
          </cell>
          <cell r="H133" t="str">
            <v>CH</v>
          </cell>
          <cell r="I133" t="str">
            <v>HVAN</v>
          </cell>
          <cell r="J133" t="str">
            <v>U</v>
          </cell>
          <cell r="K133" t="str">
            <v>OTHER</v>
          </cell>
          <cell r="L133" t="str">
            <v>LAIYANG</v>
          </cell>
          <cell r="M133">
            <v>0</v>
          </cell>
          <cell r="N133">
            <v>0</v>
          </cell>
          <cell r="O133">
            <v>0</v>
          </cell>
          <cell r="P133">
            <v>0</v>
          </cell>
          <cell r="Q133">
            <v>0</v>
          </cell>
          <cell r="R133">
            <v>1114</v>
          </cell>
          <cell r="S133">
            <v>5315</v>
          </cell>
          <cell r="T133">
            <v>6395</v>
          </cell>
          <cell r="U133">
            <v>1933</v>
          </cell>
          <cell r="V133">
            <v>1445</v>
          </cell>
          <cell r="W133">
            <v>0</v>
          </cell>
          <cell r="X133">
            <v>0</v>
          </cell>
          <cell r="Y133">
            <v>0</v>
          </cell>
          <cell r="Z133">
            <v>0</v>
          </cell>
          <cell r="AA133">
            <v>0</v>
          </cell>
          <cell r="AB133">
            <v>0</v>
          </cell>
        </row>
        <row r="134">
          <cell r="A134" t="str">
            <v>CH</v>
          </cell>
          <cell r="B134" t="str">
            <v>China</v>
          </cell>
          <cell r="C134" t="str">
            <v>LCV</v>
          </cell>
          <cell r="D134" t="str">
            <v>FAW</v>
          </cell>
          <cell r="E134" t="str">
            <v>FAW</v>
          </cell>
          <cell r="F134" t="str">
            <v>FAW</v>
          </cell>
          <cell r="G134" t="str">
            <v>PROD</v>
          </cell>
          <cell r="H134" t="str">
            <v>CH</v>
          </cell>
          <cell r="I134" t="str">
            <v>HVAN</v>
          </cell>
          <cell r="J134" t="str">
            <v>N/K</v>
          </cell>
          <cell r="K134" t="str">
            <v>CA1046</v>
          </cell>
          <cell r="L134" t="str">
            <v>CHANGCHUN</v>
          </cell>
          <cell r="M134">
            <v>13695</v>
          </cell>
          <cell r="N134">
            <v>16718</v>
          </cell>
          <cell r="O134">
            <v>22924</v>
          </cell>
          <cell r="P134">
            <v>35476</v>
          </cell>
          <cell r="Q134">
            <v>33067</v>
          </cell>
          <cell r="R134">
            <v>62860</v>
          </cell>
          <cell r="S134">
            <v>69654</v>
          </cell>
          <cell r="T134">
            <v>48780</v>
          </cell>
          <cell r="U134">
            <v>43315</v>
          </cell>
          <cell r="V134">
            <v>46378</v>
          </cell>
          <cell r="W134">
            <v>47280</v>
          </cell>
          <cell r="X134">
            <v>47959</v>
          </cell>
          <cell r="Y134">
            <v>50349</v>
          </cell>
          <cell r="Z134">
            <v>52081</v>
          </cell>
          <cell r="AA134">
            <v>53872</v>
          </cell>
          <cell r="AB134">
            <v>65376</v>
          </cell>
        </row>
        <row r="135">
          <cell r="A135" t="str">
            <v>CH</v>
          </cell>
          <cell r="B135" t="str">
            <v>China</v>
          </cell>
          <cell r="C135" t="str">
            <v>LCV</v>
          </cell>
          <cell r="D135" t="str">
            <v>FAW</v>
          </cell>
          <cell r="E135" t="str">
            <v>FAW</v>
          </cell>
          <cell r="F135" t="str">
            <v>FAW</v>
          </cell>
          <cell r="G135" t="str">
            <v>PROD</v>
          </cell>
          <cell r="H135" t="str">
            <v>CH</v>
          </cell>
          <cell r="I135" t="str">
            <v>HVAN</v>
          </cell>
          <cell r="J135" t="str">
            <v>U</v>
          </cell>
          <cell r="K135" t="str">
            <v>CA6440</v>
          </cell>
          <cell r="L135" t="str">
            <v>JILIN</v>
          </cell>
          <cell r="M135">
            <v>969</v>
          </cell>
          <cell r="N135">
            <v>1183</v>
          </cell>
          <cell r="O135">
            <v>1047</v>
          </cell>
          <cell r="P135">
            <v>1078</v>
          </cell>
          <cell r="Q135">
            <v>1005</v>
          </cell>
          <cell r="R135">
            <v>7363</v>
          </cell>
          <cell r="S135">
            <v>14765</v>
          </cell>
          <cell r="T135">
            <v>10084</v>
          </cell>
          <cell r="U135">
            <v>7504</v>
          </cell>
          <cell r="V135">
            <v>6003</v>
          </cell>
          <cell r="W135">
            <v>5690</v>
          </cell>
          <cell r="X135">
            <v>5390</v>
          </cell>
          <cell r="Y135">
            <v>4131</v>
          </cell>
          <cell r="Z135">
            <v>1953</v>
          </cell>
          <cell r="AA135">
            <v>0</v>
          </cell>
          <cell r="AB135">
            <v>0</v>
          </cell>
        </row>
        <row r="136">
          <cell r="A136" t="str">
            <v>CH</v>
          </cell>
          <cell r="B136" t="str">
            <v>China</v>
          </cell>
          <cell r="C136" t="str">
            <v>LCV</v>
          </cell>
          <cell r="D136" t="str">
            <v>FAW</v>
          </cell>
          <cell r="E136" t="str">
            <v>FAW</v>
          </cell>
          <cell r="F136" t="str">
            <v>FAW HONGTA YUNNAN</v>
          </cell>
          <cell r="G136" t="str">
            <v>PROD</v>
          </cell>
          <cell r="H136" t="str">
            <v>CH</v>
          </cell>
          <cell r="I136" t="str">
            <v>HVAN</v>
          </cell>
          <cell r="J136" t="str">
            <v>U</v>
          </cell>
          <cell r="K136" t="str">
            <v>LJC 1040/1041</v>
          </cell>
          <cell r="L136" t="str">
            <v>YUNNAN</v>
          </cell>
          <cell r="M136">
            <v>0</v>
          </cell>
          <cell r="N136">
            <v>0</v>
          </cell>
          <cell r="O136">
            <v>0</v>
          </cell>
          <cell r="P136">
            <v>0</v>
          </cell>
          <cell r="Q136">
            <v>0</v>
          </cell>
          <cell r="R136">
            <v>9967</v>
          </cell>
          <cell r="S136">
            <v>6131</v>
          </cell>
          <cell r="T136">
            <v>6252</v>
          </cell>
          <cell r="U136">
            <v>6206</v>
          </cell>
          <cell r="V136">
            <v>5490</v>
          </cell>
          <cell r="W136">
            <v>5922</v>
          </cell>
          <cell r="X136">
            <v>6468</v>
          </cell>
          <cell r="Y136">
            <v>6020</v>
          </cell>
          <cell r="Z136">
            <v>5318</v>
          </cell>
          <cell r="AA136">
            <v>0</v>
          </cell>
          <cell r="AB136">
            <v>0</v>
          </cell>
        </row>
        <row r="137">
          <cell r="A137" t="str">
            <v>CH</v>
          </cell>
          <cell r="B137" t="str">
            <v>China</v>
          </cell>
          <cell r="C137" t="str">
            <v>LCV</v>
          </cell>
          <cell r="D137" t="str">
            <v>FAW</v>
          </cell>
          <cell r="E137" t="str">
            <v>FAW</v>
          </cell>
          <cell r="F137" t="str">
            <v>JINBEI AUTO CO</v>
          </cell>
          <cell r="G137" t="str">
            <v>PROD</v>
          </cell>
          <cell r="H137" t="str">
            <v>CH</v>
          </cell>
          <cell r="I137" t="str">
            <v>MVAN</v>
          </cell>
          <cell r="J137" t="str">
            <v>U</v>
          </cell>
          <cell r="K137" t="str">
            <v>SY-6475</v>
          </cell>
          <cell r="L137" t="str">
            <v>SHENYANG</v>
          </cell>
          <cell r="M137">
            <v>0</v>
          </cell>
          <cell r="N137">
            <v>0</v>
          </cell>
          <cell r="O137">
            <v>0</v>
          </cell>
          <cell r="P137">
            <v>0</v>
          </cell>
          <cell r="Q137">
            <v>0</v>
          </cell>
          <cell r="R137">
            <v>4628</v>
          </cell>
          <cell r="S137">
            <v>10052</v>
          </cell>
          <cell r="T137">
            <v>12444</v>
          </cell>
          <cell r="U137">
            <v>10316</v>
          </cell>
          <cell r="V137">
            <v>12136</v>
          </cell>
          <cell r="W137">
            <v>12561</v>
          </cell>
          <cell r="X137">
            <v>12936</v>
          </cell>
          <cell r="Y137">
            <v>12709</v>
          </cell>
          <cell r="Z137">
            <v>12408</v>
          </cell>
          <cell r="AA137">
            <v>12401</v>
          </cell>
          <cell r="AB137">
            <v>0</v>
          </cell>
        </row>
        <row r="138">
          <cell r="A138" t="str">
            <v>CH</v>
          </cell>
          <cell r="B138" t="str">
            <v>China</v>
          </cell>
          <cell r="C138" t="str">
            <v>LCV</v>
          </cell>
          <cell r="D138" t="str">
            <v>FAW</v>
          </cell>
          <cell r="E138" t="str">
            <v>FAW JILIN</v>
          </cell>
          <cell r="F138" t="str">
            <v>FAW</v>
          </cell>
          <cell r="G138" t="str">
            <v>PROD</v>
          </cell>
          <cell r="H138" t="str">
            <v>CH</v>
          </cell>
          <cell r="I138" t="str">
            <v>MIC</v>
          </cell>
          <cell r="J138" t="str">
            <v>U</v>
          </cell>
          <cell r="K138" t="str">
            <v>MINITRUCK</v>
          </cell>
          <cell r="L138" t="str">
            <v>JILIN</v>
          </cell>
          <cell r="M138">
            <v>0</v>
          </cell>
          <cell r="N138">
            <v>0</v>
          </cell>
          <cell r="O138">
            <v>5627</v>
          </cell>
          <cell r="P138">
            <v>6052</v>
          </cell>
          <cell r="Q138">
            <v>7599</v>
          </cell>
          <cell r="R138">
            <v>2100</v>
          </cell>
          <cell r="S138">
            <v>700</v>
          </cell>
          <cell r="T138">
            <v>200</v>
          </cell>
          <cell r="U138">
            <v>0</v>
          </cell>
          <cell r="V138">
            <v>0</v>
          </cell>
          <cell r="W138">
            <v>0</v>
          </cell>
          <cell r="X138">
            <v>0</v>
          </cell>
          <cell r="Y138">
            <v>0</v>
          </cell>
          <cell r="Z138">
            <v>0</v>
          </cell>
          <cell r="AA138">
            <v>0</v>
          </cell>
          <cell r="AB138">
            <v>0</v>
          </cell>
        </row>
        <row r="139">
          <cell r="A139" t="str">
            <v>CH</v>
          </cell>
          <cell r="B139" t="str">
            <v>China</v>
          </cell>
          <cell r="C139" t="str">
            <v>LCV</v>
          </cell>
          <cell r="D139" t="str">
            <v>FIAT GROUP</v>
          </cell>
          <cell r="E139" t="str">
            <v>YUEJIN</v>
          </cell>
          <cell r="F139" t="str">
            <v>YEUJIN</v>
          </cell>
          <cell r="G139" t="str">
            <v>PROD</v>
          </cell>
          <cell r="H139" t="str">
            <v>CH</v>
          </cell>
          <cell r="I139" t="str">
            <v>HVAN</v>
          </cell>
          <cell r="J139" t="str">
            <v>DAILY</v>
          </cell>
          <cell r="K139" t="str">
            <v>DAILY</v>
          </cell>
          <cell r="L139" t="str">
            <v>NANJING</v>
          </cell>
          <cell r="M139">
            <v>0</v>
          </cell>
          <cell r="N139">
            <v>0</v>
          </cell>
          <cell r="O139">
            <v>262</v>
          </cell>
          <cell r="P139">
            <v>2706</v>
          </cell>
          <cell r="Q139">
            <v>4823</v>
          </cell>
          <cell r="R139">
            <v>9341</v>
          </cell>
          <cell r="S139">
            <v>28411</v>
          </cell>
          <cell r="T139">
            <v>33911</v>
          </cell>
          <cell r="U139">
            <v>34299</v>
          </cell>
          <cell r="V139">
            <v>32039</v>
          </cell>
          <cell r="W139">
            <v>30151</v>
          </cell>
          <cell r="X139">
            <v>30556</v>
          </cell>
          <cell r="Y139">
            <v>31056</v>
          </cell>
          <cell r="Z139">
            <v>31413</v>
          </cell>
          <cell r="AA139">
            <v>31469</v>
          </cell>
          <cell r="AB139">
            <v>34588</v>
          </cell>
        </row>
        <row r="140">
          <cell r="A140" t="str">
            <v>CH</v>
          </cell>
          <cell r="B140" t="str">
            <v>China</v>
          </cell>
          <cell r="C140" t="str">
            <v>LCV</v>
          </cell>
          <cell r="D140" t="str">
            <v>FORD</v>
          </cell>
          <cell r="E140" t="str">
            <v>FORD</v>
          </cell>
          <cell r="F140" t="str">
            <v>OTHER</v>
          </cell>
          <cell r="G140" t="str">
            <v>ASSY</v>
          </cell>
          <cell r="H140" t="str">
            <v>TH</v>
          </cell>
          <cell r="I140" t="str">
            <v>PUP</v>
          </cell>
          <cell r="J140" t="str">
            <v>E-SERIES</v>
          </cell>
          <cell r="K140" t="str">
            <v>E-SERIES</v>
          </cell>
          <cell r="L140" t="str">
            <v>U</v>
          </cell>
          <cell r="M140">
            <v>0</v>
          </cell>
          <cell r="N140">
            <v>0</v>
          </cell>
          <cell r="O140">
            <v>0</v>
          </cell>
          <cell r="P140">
            <v>0</v>
          </cell>
          <cell r="Q140">
            <v>0</v>
          </cell>
          <cell r="R140">
            <v>0</v>
          </cell>
          <cell r="S140">
            <v>0</v>
          </cell>
          <cell r="T140">
            <v>0</v>
          </cell>
          <cell r="U140">
            <v>0</v>
          </cell>
          <cell r="V140">
            <v>0</v>
          </cell>
          <cell r="W140">
            <v>0</v>
          </cell>
          <cell r="X140">
            <v>0</v>
          </cell>
          <cell r="Y140">
            <v>0</v>
          </cell>
          <cell r="Z140">
            <v>4254</v>
          </cell>
          <cell r="AA140">
            <v>10614</v>
          </cell>
          <cell r="AB140">
            <v>14902</v>
          </cell>
        </row>
        <row r="141">
          <cell r="A141" t="str">
            <v>CH</v>
          </cell>
          <cell r="B141" t="str">
            <v>China</v>
          </cell>
          <cell r="C141" t="str">
            <v>LCV</v>
          </cell>
          <cell r="D141" t="str">
            <v>FORD</v>
          </cell>
          <cell r="E141" t="str">
            <v>JIANGLING AUTO GROUP</v>
          </cell>
          <cell r="F141" t="str">
            <v>JIANGLING</v>
          </cell>
          <cell r="G141" t="str">
            <v>PROD</v>
          </cell>
          <cell r="H141" t="str">
            <v>CH</v>
          </cell>
          <cell r="I141" t="str">
            <v>MVAN</v>
          </cell>
          <cell r="J141" t="str">
            <v>VE64/VE184</v>
          </cell>
          <cell r="K141" t="str">
            <v>TRANSIT</v>
          </cell>
          <cell r="L141" t="str">
            <v>NANCHANG</v>
          </cell>
          <cell r="M141">
            <v>0</v>
          </cell>
          <cell r="N141">
            <v>0</v>
          </cell>
          <cell r="O141">
            <v>0</v>
          </cell>
          <cell r="P141">
            <v>0</v>
          </cell>
          <cell r="Q141">
            <v>0</v>
          </cell>
          <cell r="R141">
            <v>0</v>
          </cell>
          <cell r="S141">
            <v>0</v>
          </cell>
          <cell r="T141">
            <v>234</v>
          </cell>
          <cell r="U141">
            <v>2477</v>
          </cell>
          <cell r="V141">
            <v>3708</v>
          </cell>
          <cell r="W141">
            <v>5345</v>
          </cell>
          <cell r="X141">
            <v>6828</v>
          </cell>
          <cell r="Y141">
            <v>8637</v>
          </cell>
          <cell r="Z141">
            <v>10740</v>
          </cell>
          <cell r="AA141">
            <v>12442</v>
          </cell>
          <cell r="AB141">
            <v>24458</v>
          </cell>
        </row>
        <row r="142">
          <cell r="A142" t="str">
            <v>CH</v>
          </cell>
          <cell r="B142" t="str">
            <v>China</v>
          </cell>
          <cell r="C142" t="str">
            <v>LCV</v>
          </cell>
          <cell r="D142" t="str">
            <v>FORD</v>
          </cell>
          <cell r="E142" t="str">
            <v>LEOPARD AUTOMOBILE</v>
          </cell>
          <cell r="F142" t="str">
            <v>LEOPARD AUTOMOBILE</v>
          </cell>
          <cell r="G142" t="str">
            <v>ASSY</v>
          </cell>
          <cell r="H142" t="str">
            <v>US</v>
          </cell>
          <cell r="I142" t="str">
            <v>MPV</v>
          </cell>
          <cell r="J142" t="str">
            <v>VX64/VX149</v>
          </cell>
          <cell r="K142" t="str">
            <v>VILLAGER</v>
          </cell>
          <cell r="L142" t="str">
            <v>GUANGDONG</v>
          </cell>
          <cell r="M142">
            <v>0</v>
          </cell>
          <cell r="N142">
            <v>0</v>
          </cell>
          <cell r="O142">
            <v>0</v>
          </cell>
          <cell r="P142">
            <v>0</v>
          </cell>
          <cell r="Q142">
            <v>0</v>
          </cell>
          <cell r="R142">
            <v>0</v>
          </cell>
          <cell r="S142">
            <v>0</v>
          </cell>
          <cell r="T142">
            <v>0</v>
          </cell>
          <cell r="U142">
            <v>0</v>
          </cell>
          <cell r="V142">
            <v>166</v>
          </cell>
          <cell r="W142">
            <v>198</v>
          </cell>
          <cell r="X142">
            <v>253</v>
          </cell>
          <cell r="Y142">
            <v>323</v>
          </cell>
          <cell r="Z142">
            <v>410</v>
          </cell>
          <cell r="AA142">
            <v>666</v>
          </cell>
          <cell r="AB142">
            <v>4941</v>
          </cell>
        </row>
        <row r="143">
          <cell r="A143" t="str">
            <v>CH</v>
          </cell>
          <cell r="B143" t="str">
            <v>China</v>
          </cell>
          <cell r="C143" t="str">
            <v>LCV</v>
          </cell>
          <cell r="D143" t="str">
            <v>GM</v>
          </cell>
          <cell r="E143" t="str">
            <v>FAW GM</v>
          </cell>
          <cell r="F143" t="str">
            <v>JINBEI AUTO CO</v>
          </cell>
          <cell r="G143" t="str">
            <v>PROD</v>
          </cell>
          <cell r="H143" t="str">
            <v>CH</v>
          </cell>
          <cell r="I143" t="str">
            <v>PUP</v>
          </cell>
          <cell r="J143" t="str">
            <v>C/K</v>
          </cell>
          <cell r="K143" t="str">
            <v>BLAZER/S-10</v>
          </cell>
          <cell r="L143" t="str">
            <v>SHENYANG</v>
          </cell>
          <cell r="M143">
            <v>0</v>
          </cell>
          <cell r="N143">
            <v>0</v>
          </cell>
          <cell r="O143">
            <v>2860</v>
          </cell>
          <cell r="P143">
            <v>3768</v>
          </cell>
          <cell r="Q143">
            <v>1500</v>
          </cell>
          <cell r="R143">
            <v>0</v>
          </cell>
          <cell r="S143">
            <v>0</v>
          </cell>
          <cell r="T143">
            <v>0</v>
          </cell>
          <cell r="U143">
            <v>0</v>
          </cell>
          <cell r="V143">
            <v>0</v>
          </cell>
          <cell r="W143">
            <v>1495</v>
          </cell>
          <cell r="X143">
            <v>4733</v>
          </cell>
          <cell r="Y143">
            <v>7358</v>
          </cell>
          <cell r="Z143">
            <v>12408</v>
          </cell>
          <cell r="AA143">
            <v>14280</v>
          </cell>
          <cell r="AB143">
            <v>23133</v>
          </cell>
        </row>
        <row r="144">
          <cell r="A144" t="str">
            <v>CH</v>
          </cell>
          <cell r="B144" t="str">
            <v>China</v>
          </cell>
          <cell r="C144" t="str">
            <v>LCV</v>
          </cell>
          <cell r="D144" t="str">
            <v>GM</v>
          </cell>
          <cell r="E144" t="str">
            <v>SHANGHAI GM</v>
          </cell>
          <cell r="F144" t="str">
            <v>SHANGHAI GM</v>
          </cell>
          <cell r="G144" t="str">
            <v>PROD</v>
          </cell>
          <cell r="H144" t="str">
            <v>CH</v>
          </cell>
          <cell r="I144" t="str">
            <v>MPV</v>
          </cell>
          <cell r="J144" t="str">
            <v>W CAR</v>
          </cell>
          <cell r="K144" t="str">
            <v>SINTRA</v>
          </cell>
          <cell r="L144" t="str">
            <v>SHANGHAI PUDONG</v>
          </cell>
          <cell r="M144">
            <v>0</v>
          </cell>
          <cell r="N144">
            <v>0</v>
          </cell>
          <cell r="O144">
            <v>0</v>
          </cell>
          <cell r="P144">
            <v>0</v>
          </cell>
          <cell r="Q144">
            <v>0</v>
          </cell>
          <cell r="R144">
            <v>0</v>
          </cell>
          <cell r="S144">
            <v>0</v>
          </cell>
          <cell r="T144">
            <v>0</v>
          </cell>
          <cell r="U144">
            <v>0</v>
          </cell>
          <cell r="V144">
            <v>0</v>
          </cell>
          <cell r="W144">
            <v>0</v>
          </cell>
          <cell r="X144">
            <v>1348</v>
          </cell>
          <cell r="Y144">
            <v>4694</v>
          </cell>
          <cell r="Z144">
            <v>8787</v>
          </cell>
          <cell r="AA144">
            <v>10024</v>
          </cell>
          <cell r="AB144">
            <v>16800</v>
          </cell>
        </row>
        <row r="145">
          <cell r="A145" t="str">
            <v>CH</v>
          </cell>
          <cell r="B145" t="str">
            <v>China</v>
          </cell>
          <cell r="C145" t="str">
            <v>LCV</v>
          </cell>
          <cell r="D145" t="str">
            <v>HYUNDAI</v>
          </cell>
          <cell r="E145" t="str">
            <v>DONGFENG</v>
          </cell>
          <cell r="F145" t="str">
            <v>DONGFENG</v>
          </cell>
          <cell r="G145" t="str">
            <v>PROD</v>
          </cell>
          <cell r="H145" t="str">
            <v>CH</v>
          </cell>
          <cell r="I145" t="str">
            <v>HVAN</v>
          </cell>
          <cell r="J145" t="str">
            <v>H1</v>
          </cell>
          <cell r="K145" t="str">
            <v>GRACE</v>
          </cell>
          <cell r="L145" t="str">
            <v>WUHAN</v>
          </cell>
          <cell r="M145">
            <v>0</v>
          </cell>
          <cell r="N145">
            <v>0</v>
          </cell>
          <cell r="O145">
            <v>0</v>
          </cell>
          <cell r="P145">
            <v>0</v>
          </cell>
          <cell r="Q145">
            <v>0</v>
          </cell>
          <cell r="R145">
            <v>0</v>
          </cell>
          <cell r="S145">
            <v>1133</v>
          </cell>
          <cell r="T145">
            <v>1206</v>
          </cell>
          <cell r="U145">
            <v>884</v>
          </cell>
          <cell r="V145">
            <v>2259</v>
          </cell>
          <cell r="W145">
            <v>2991</v>
          </cell>
          <cell r="X145">
            <v>3786</v>
          </cell>
          <cell r="Y145">
            <v>5017</v>
          </cell>
          <cell r="Z145">
            <v>7445</v>
          </cell>
          <cell r="AA145">
            <v>8643</v>
          </cell>
          <cell r="AB145">
            <v>17098</v>
          </cell>
        </row>
        <row r="146">
          <cell r="A146" t="str">
            <v>CH</v>
          </cell>
          <cell r="B146" t="str">
            <v>China</v>
          </cell>
          <cell r="C146" t="str">
            <v>LCV</v>
          </cell>
          <cell r="D146" t="str">
            <v>ISUZU</v>
          </cell>
          <cell r="E146" t="str">
            <v>BEIJING AUTOMOTIVE</v>
          </cell>
          <cell r="F146" t="str">
            <v>BLAC</v>
          </cell>
          <cell r="G146" t="str">
            <v>PROD</v>
          </cell>
          <cell r="H146" t="str">
            <v>CH</v>
          </cell>
          <cell r="I146" t="str">
            <v>HVAN</v>
          </cell>
          <cell r="J146" t="str">
            <v>U</v>
          </cell>
          <cell r="K146" t="str">
            <v>BJ1040/41</v>
          </cell>
          <cell r="L146" t="str">
            <v>BEIJING</v>
          </cell>
          <cell r="M146">
            <v>15431</v>
          </cell>
          <cell r="N146">
            <v>18838</v>
          </cell>
          <cell r="O146">
            <v>16672</v>
          </cell>
          <cell r="P146">
            <v>22530</v>
          </cell>
          <cell r="Q146">
            <v>46200</v>
          </cell>
          <cell r="R146">
            <v>68796</v>
          </cell>
          <cell r="S146">
            <v>40739</v>
          </cell>
          <cell r="T146">
            <v>43005</v>
          </cell>
          <cell r="U146">
            <v>44720</v>
          </cell>
          <cell r="V146">
            <v>34675</v>
          </cell>
          <cell r="W146">
            <v>34393</v>
          </cell>
          <cell r="X146">
            <v>37232</v>
          </cell>
          <cell r="Y146">
            <v>38262</v>
          </cell>
          <cell r="Z146">
            <v>39321</v>
          </cell>
          <cell r="AA146">
            <v>40409</v>
          </cell>
          <cell r="AB146">
            <v>47775</v>
          </cell>
        </row>
        <row r="147">
          <cell r="A147" t="str">
            <v>CH</v>
          </cell>
          <cell r="B147" t="str">
            <v>China</v>
          </cell>
          <cell r="C147" t="str">
            <v>LCV</v>
          </cell>
          <cell r="D147" t="str">
            <v>ISUZU</v>
          </cell>
          <cell r="E147" t="str">
            <v>JIANGLING AUTO GROUP</v>
          </cell>
          <cell r="F147" t="str">
            <v>JIANGLING</v>
          </cell>
          <cell r="G147" t="str">
            <v>PROD</v>
          </cell>
          <cell r="H147" t="str">
            <v>CH</v>
          </cell>
          <cell r="I147" t="str">
            <v>HVAN</v>
          </cell>
          <cell r="J147" t="str">
            <v>U</v>
          </cell>
          <cell r="K147" t="str">
            <v>N SERIES</v>
          </cell>
          <cell r="L147" t="str">
            <v>NANCHANG</v>
          </cell>
          <cell r="M147">
            <v>19425</v>
          </cell>
          <cell r="N147">
            <v>23713</v>
          </cell>
          <cell r="O147">
            <v>20987</v>
          </cell>
          <cell r="P147">
            <v>21608</v>
          </cell>
          <cell r="Q147">
            <v>20141</v>
          </cell>
          <cell r="R147">
            <v>22003</v>
          </cell>
          <cell r="S147">
            <v>15570</v>
          </cell>
          <cell r="T147">
            <v>16372</v>
          </cell>
          <cell r="U147">
            <v>16050</v>
          </cell>
          <cell r="V147">
            <v>17463</v>
          </cell>
          <cell r="W147">
            <v>18513</v>
          </cell>
          <cell r="X147">
            <v>20005</v>
          </cell>
          <cell r="Y147">
            <v>21721</v>
          </cell>
          <cell r="Z147">
            <v>23583</v>
          </cell>
          <cell r="AA147">
            <v>25605</v>
          </cell>
          <cell r="AB147">
            <v>37717</v>
          </cell>
        </row>
        <row r="148">
          <cell r="A148" t="str">
            <v>CH</v>
          </cell>
          <cell r="B148" t="str">
            <v>China</v>
          </cell>
          <cell r="C148" t="str">
            <v>LCV</v>
          </cell>
          <cell r="D148" t="str">
            <v>ISUZU</v>
          </cell>
          <cell r="E148" t="str">
            <v>JIANGLING AUTO GROUP</v>
          </cell>
          <cell r="F148" t="str">
            <v>JIANGLING</v>
          </cell>
          <cell r="G148" t="str">
            <v>PROD</v>
          </cell>
          <cell r="H148" t="str">
            <v>CH</v>
          </cell>
          <cell r="I148" t="str">
            <v>PUP</v>
          </cell>
          <cell r="J148" t="str">
            <v>MU</v>
          </cell>
          <cell r="K148" t="str">
            <v>RODEO</v>
          </cell>
          <cell r="L148" t="str">
            <v>NANCHANG</v>
          </cell>
          <cell r="M148">
            <v>0</v>
          </cell>
          <cell r="N148">
            <v>0</v>
          </cell>
          <cell r="O148">
            <v>0</v>
          </cell>
          <cell r="P148">
            <v>0</v>
          </cell>
          <cell r="Q148">
            <v>0</v>
          </cell>
          <cell r="R148">
            <v>0</v>
          </cell>
          <cell r="S148">
            <v>0</v>
          </cell>
          <cell r="T148">
            <v>0</v>
          </cell>
          <cell r="U148">
            <v>657</v>
          </cell>
          <cell r="V148">
            <v>1336</v>
          </cell>
          <cell r="W148">
            <v>1801</v>
          </cell>
          <cell r="X148">
            <v>2475</v>
          </cell>
          <cell r="Y148">
            <v>3417</v>
          </cell>
          <cell r="Z148">
            <v>4718</v>
          </cell>
          <cell r="AA148">
            <v>6514</v>
          </cell>
          <cell r="AB148">
            <v>22630</v>
          </cell>
        </row>
        <row r="149">
          <cell r="A149" t="str">
            <v>CH</v>
          </cell>
          <cell r="B149" t="str">
            <v>China</v>
          </cell>
          <cell r="C149" t="str">
            <v>LCV</v>
          </cell>
          <cell r="D149" t="str">
            <v>ISUZU</v>
          </cell>
          <cell r="E149" t="str">
            <v>QINGLING</v>
          </cell>
          <cell r="F149" t="str">
            <v>QINGLING</v>
          </cell>
          <cell r="G149" t="str">
            <v>PROD</v>
          </cell>
          <cell r="H149" t="str">
            <v>CH</v>
          </cell>
          <cell r="I149" t="str">
            <v>HVAN</v>
          </cell>
          <cell r="J149" t="str">
            <v>U</v>
          </cell>
          <cell r="K149" t="str">
            <v>N SERIES</v>
          </cell>
          <cell r="L149" t="str">
            <v>CHONGQING</v>
          </cell>
          <cell r="M149">
            <v>15418</v>
          </cell>
          <cell r="N149">
            <v>20280</v>
          </cell>
          <cell r="O149">
            <v>20527</v>
          </cell>
          <cell r="P149">
            <v>21457</v>
          </cell>
          <cell r="Q149">
            <v>23850</v>
          </cell>
          <cell r="R149">
            <v>29950</v>
          </cell>
          <cell r="S149">
            <v>34233</v>
          </cell>
          <cell r="T149">
            <v>36438</v>
          </cell>
          <cell r="U149">
            <v>32686</v>
          </cell>
          <cell r="V149">
            <v>41032</v>
          </cell>
          <cell r="W149">
            <v>42229</v>
          </cell>
          <cell r="X149">
            <v>44173</v>
          </cell>
          <cell r="Y149">
            <v>46155</v>
          </cell>
          <cell r="Z149">
            <v>48569</v>
          </cell>
          <cell r="AA149">
            <v>48853</v>
          </cell>
          <cell r="AB149">
            <v>62862</v>
          </cell>
        </row>
        <row r="150">
          <cell r="A150" t="str">
            <v>CH</v>
          </cell>
          <cell r="B150" t="str">
            <v>China</v>
          </cell>
          <cell r="C150" t="str">
            <v>LCV</v>
          </cell>
          <cell r="D150" t="str">
            <v>ISUZU</v>
          </cell>
          <cell r="E150" t="str">
            <v>QINGLING</v>
          </cell>
          <cell r="F150" t="str">
            <v>QINGLING</v>
          </cell>
          <cell r="G150" t="str">
            <v>PROD</v>
          </cell>
          <cell r="H150" t="str">
            <v>CH</v>
          </cell>
          <cell r="I150" t="str">
            <v>PUP</v>
          </cell>
          <cell r="J150" t="str">
            <v>MU</v>
          </cell>
          <cell r="K150" t="str">
            <v>RODEO</v>
          </cell>
          <cell r="L150" t="str">
            <v>CHONGQING</v>
          </cell>
          <cell r="M150">
            <v>0</v>
          </cell>
          <cell r="N150">
            <v>0</v>
          </cell>
          <cell r="O150">
            <v>0</v>
          </cell>
          <cell r="P150">
            <v>0</v>
          </cell>
          <cell r="Q150">
            <v>0</v>
          </cell>
          <cell r="R150">
            <v>0</v>
          </cell>
          <cell r="S150">
            <v>0</v>
          </cell>
          <cell r="T150">
            <v>180</v>
          </cell>
          <cell r="U150">
            <v>849</v>
          </cell>
          <cell r="V150">
            <v>2601</v>
          </cell>
          <cell r="W150">
            <v>3272</v>
          </cell>
          <cell r="X150">
            <v>4195</v>
          </cell>
          <cell r="Y150">
            <v>5405</v>
          </cell>
          <cell r="Z150">
            <v>6963</v>
          </cell>
          <cell r="AA150">
            <v>8971</v>
          </cell>
          <cell r="AB150">
            <v>26201</v>
          </cell>
        </row>
        <row r="151">
          <cell r="A151" t="str">
            <v>CH</v>
          </cell>
          <cell r="B151" t="str">
            <v>China</v>
          </cell>
          <cell r="C151" t="str">
            <v>LCV</v>
          </cell>
          <cell r="D151" t="str">
            <v>MITSUBISHI</v>
          </cell>
          <cell r="E151" t="str">
            <v>CHANGFENG</v>
          </cell>
          <cell r="F151" t="str">
            <v>CHANGFENG</v>
          </cell>
          <cell r="G151" t="str">
            <v>ASSY</v>
          </cell>
          <cell r="H151" t="str">
            <v>JP</v>
          </cell>
          <cell r="I151" t="str">
            <v>4X4</v>
          </cell>
          <cell r="J151" t="str">
            <v>PAJERO</v>
          </cell>
          <cell r="K151" t="str">
            <v>PAJERO</v>
          </cell>
          <cell r="L151" t="str">
            <v>0</v>
          </cell>
          <cell r="M151">
            <v>0</v>
          </cell>
          <cell r="N151">
            <v>0</v>
          </cell>
          <cell r="O151">
            <v>0</v>
          </cell>
          <cell r="P151">
            <v>0</v>
          </cell>
          <cell r="Q151">
            <v>0</v>
          </cell>
          <cell r="R151">
            <v>0</v>
          </cell>
          <cell r="S151">
            <v>500</v>
          </cell>
          <cell r="T151">
            <v>850</v>
          </cell>
          <cell r="U151">
            <v>1591</v>
          </cell>
          <cell r="V151">
            <v>2601</v>
          </cell>
          <cell r="W151">
            <v>3589</v>
          </cell>
          <cell r="X151">
            <v>5048</v>
          </cell>
          <cell r="Y151">
            <v>9365</v>
          </cell>
          <cell r="Z151">
            <v>12408</v>
          </cell>
          <cell r="AA151">
            <v>15633</v>
          </cell>
          <cell r="AB151">
            <v>34197</v>
          </cell>
        </row>
        <row r="152">
          <cell r="A152" t="str">
            <v>CH</v>
          </cell>
          <cell r="B152" t="str">
            <v>China</v>
          </cell>
          <cell r="C152" t="str">
            <v>LCV</v>
          </cell>
          <cell r="D152" t="str">
            <v>MITSUBISHI</v>
          </cell>
          <cell r="E152" t="str">
            <v>LIUZHOU MINI VEHICLE</v>
          </cell>
          <cell r="F152" t="str">
            <v>LIUZHOU</v>
          </cell>
          <cell r="G152" t="str">
            <v>PROD</v>
          </cell>
          <cell r="H152" t="str">
            <v>CH</v>
          </cell>
          <cell r="I152" t="str">
            <v>MIC</v>
          </cell>
          <cell r="J152" t="str">
            <v>MINICAB</v>
          </cell>
          <cell r="K152" t="str">
            <v>WULIN</v>
          </cell>
          <cell r="L152" t="str">
            <v>LIUZHOU</v>
          </cell>
          <cell r="M152">
            <v>13502</v>
          </cell>
          <cell r="N152">
            <v>26078</v>
          </cell>
          <cell r="O152">
            <v>26050</v>
          </cell>
          <cell r="P152">
            <v>31488</v>
          </cell>
          <cell r="Q152">
            <v>36639</v>
          </cell>
          <cell r="R152">
            <v>50023</v>
          </cell>
          <cell r="S152">
            <v>72666</v>
          </cell>
          <cell r="T152">
            <v>92906</v>
          </cell>
          <cell r="U152">
            <v>96878</v>
          </cell>
          <cell r="V152">
            <v>76695</v>
          </cell>
          <cell r="W152">
            <v>80205</v>
          </cell>
          <cell r="X152">
            <v>82511</v>
          </cell>
          <cell r="Y152">
            <v>78042</v>
          </cell>
          <cell r="Z152">
            <v>76975</v>
          </cell>
          <cell r="AA152">
            <v>79964</v>
          </cell>
          <cell r="AB152">
            <v>96828</v>
          </cell>
        </row>
        <row r="153">
          <cell r="A153" t="str">
            <v>CH</v>
          </cell>
          <cell r="B153" t="str">
            <v>China</v>
          </cell>
          <cell r="C153" t="str">
            <v>LCV</v>
          </cell>
          <cell r="D153" t="str">
            <v>MITSUBISHI</v>
          </cell>
          <cell r="E153" t="str">
            <v>SOUTHEAST AUTO</v>
          </cell>
          <cell r="F153" t="str">
            <v>SOUTHEAST AUTO</v>
          </cell>
          <cell r="G153" t="str">
            <v>PROD</v>
          </cell>
          <cell r="H153" t="str">
            <v>CH</v>
          </cell>
          <cell r="I153" t="str">
            <v>MVAN</v>
          </cell>
          <cell r="J153" t="str">
            <v>DELICA</v>
          </cell>
          <cell r="K153" t="str">
            <v>DELICA</v>
          </cell>
          <cell r="L153" t="str">
            <v>FUJIAN</v>
          </cell>
          <cell r="M153">
            <v>0</v>
          </cell>
          <cell r="N153">
            <v>0</v>
          </cell>
          <cell r="O153">
            <v>0</v>
          </cell>
          <cell r="P153">
            <v>0</v>
          </cell>
          <cell r="Q153">
            <v>0</v>
          </cell>
          <cell r="R153">
            <v>0</v>
          </cell>
          <cell r="S153">
            <v>225</v>
          </cell>
          <cell r="T153">
            <v>2621</v>
          </cell>
          <cell r="U153">
            <v>2778</v>
          </cell>
          <cell r="V153">
            <v>4559</v>
          </cell>
          <cell r="W153">
            <v>5863</v>
          </cell>
          <cell r="X153">
            <v>8085</v>
          </cell>
          <cell r="Y153">
            <v>9358</v>
          </cell>
          <cell r="Z153">
            <v>10779</v>
          </cell>
          <cell r="AA153">
            <v>12243</v>
          </cell>
          <cell r="AB153">
            <v>22235</v>
          </cell>
        </row>
        <row r="154">
          <cell r="A154" t="str">
            <v>CH</v>
          </cell>
          <cell r="B154" t="str">
            <v>China</v>
          </cell>
          <cell r="C154" t="str">
            <v>LCV</v>
          </cell>
          <cell r="D154" t="str">
            <v>NISSAN</v>
          </cell>
          <cell r="E154" t="str">
            <v>LEOPARD AUTOMOBILE</v>
          </cell>
          <cell r="F154" t="str">
            <v>LEOPARD AUTOMOBILE</v>
          </cell>
          <cell r="G154" t="str">
            <v>ASSY</v>
          </cell>
          <cell r="H154" t="str">
            <v>JP</v>
          </cell>
          <cell r="I154" t="str">
            <v>MPV</v>
          </cell>
          <cell r="J154" t="str">
            <v>VX64/VX149</v>
          </cell>
          <cell r="K154" t="str">
            <v>QUEST</v>
          </cell>
          <cell r="L154" t="str">
            <v>GUANGDONG</v>
          </cell>
          <cell r="M154">
            <v>0</v>
          </cell>
          <cell r="N154">
            <v>0</v>
          </cell>
          <cell r="O154">
            <v>0</v>
          </cell>
          <cell r="P154">
            <v>0</v>
          </cell>
          <cell r="Q154">
            <v>0</v>
          </cell>
          <cell r="R154">
            <v>0</v>
          </cell>
          <cell r="S154">
            <v>0</v>
          </cell>
          <cell r="T154">
            <v>0</v>
          </cell>
          <cell r="U154">
            <v>0</v>
          </cell>
          <cell r="V154">
            <v>185</v>
          </cell>
          <cell r="W154">
            <v>224</v>
          </cell>
          <cell r="X154">
            <v>290</v>
          </cell>
          <cell r="Y154">
            <v>377</v>
          </cell>
          <cell r="Z154">
            <v>488</v>
          </cell>
          <cell r="AA154">
            <v>752</v>
          </cell>
          <cell r="AB154">
            <v>4447</v>
          </cell>
        </row>
        <row r="155">
          <cell r="A155" t="str">
            <v>CH</v>
          </cell>
          <cell r="B155" t="str">
            <v>China</v>
          </cell>
          <cell r="C155" t="str">
            <v>LCV</v>
          </cell>
          <cell r="D155" t="str">
            <v>NISSAN</v>
          </cell>
          <cell r="E155" t="str">
            <v>ZHENGZHOU-NISSAN</v>
          </cell>
          <cell r="F155" t="str">
            <v>ZHENGZHOU</v>
          </cell>
          <cell r="G155" t="str">
            <v>PROD</v>
          </cell>
          <cell r="H155" t="str">
            <v>CH</v>
          </cell>
          <cell r="I155" t="str">
            <v>PUP</v>
          </cell>
          <cell r="J155" t="str">
            <v>N/K</v>
          </cell>
          <cell r="K155" t="str">
            <v>EQ1060</v>
          </cell>
          <cell r="L155" t="str">
            <v>ZHENGZHOU</v>
          </cell>
          <cell r="M155">
            <v>0</v>
          </cell>
          <cell r="N155">
            <v>0</v>
          </cell>
          <cell r="O155">
            <v>0</v>
          </cell>
          <cell r="P155">
            <v>0</v>
          </cell>
          <cell r="Q155">
            <v>11500</v>
          </cell>
          <cell r="R155">
            <v>15154</v>
          </cell>
          <cell r="S155">
            <v>12526</v>
          </cell>
          <cell r="T155">
            <v>7286</v>
          </cell>
          <cell r="U155">
            <v>9165</v>
          </cell>
          <cell r="V155">
            <v>10403</v>
          </cell>
          <cell r="W155">
            <v>11365</v>
          </cell>
          <cell r="X155">
            <v>12305</v>
          </cell>
          <cell r="Y155">
            <v>13044</v>
          </cell>
          <cell r="Z155">
            <v>14319</v>
          </cell>
          <cell r="AA155">
            <v>17118</v>
          </cell>
          <cell r="AB155">
            <v>31682</v>
          </cell>
        </row>
        <row r="156">
          <cell r="A156" t="str">
            <v>CH</v>
          </cell>
          <cell r="B156" t="str">
            <v>China</v>
          </cell>
          <cell r="C156" t="str">
            <v>LCV</v>
          </cell>
          <cell r="D156" t="str">
            <v>OTHER</v>
          </cell>
          <cell r="E156" t="str">
            <v>ANHUI HUAIHAI</v>
          </cell>
          <cell r="F156" t="str">
            <v>ANHUI HUAIHAI</v>
          </cell>
          <cell r="G156" t="str">
            <v>PROD</v>
          </cell>
          <cell r="H156" t="str">
            <v>CH</v>
          </cell>
          <cell r="I156" t="str">
            <v>MIC</v>
          </cell>
          <cell r="J156" t="str">
            <v>U</v>
          </cell>
          <cell r="K156" t="str">
            <v>HJ1012</v>
          </cell>
          <cell r="L156" t="str">
            <v>HEFEI</v>
          </cell>
          <cell r="M156">
            <v>0</v>
          </cell>
          <cell r="N156">
            <v>0</v>
          </cell>
          <cell r="O156">
            <v>0</v>
          </cell>
          <cell r="P156">
            <v>10000</v>
          </cell>
          <cell r="Q156">
            <v>16734</v>
          </cell>
          <cell r="R156">
            <v>13722</v>
          </cell>
          <cell r="S156">
            <v>14730</v>
          </cell>
          <cell r="T156">
            <v>9100</v>
          </cell>
          <cell r="U156">
            <v>0</v>
          </cell>
          <cell r="V156">
            <v>0</v>
          </cell>
          <cell r="W156">
            <v>0</v>
          </cell>
          <cell r="X156">
            <v>0</v>
          </cell>
          <cell r="Y156">
            <v>0</v>
          </cell>
          <cell r="Z156">
            <v>0</v>
          </cell>
          <cell r="AA156">
            <v>0</v>
          </cell>
          <cell r="AB156">
            <v>0</v>
          </cell>
        </row>
        <row r="157">
          <cell r="A157" t="str">
            <v>CH</v>
          </cell>
          <cell r="B157" t="str">
            <v>China</v>
          </cell>
          <cell r="C157" t="str">
            <v>LCV</v>
          </cell>
          <cell r="D157" t="str">
            <v>OTHER</v>
          </cell>
          <cell r="E157" t="str">
            <v>ANHUI JIANGHUAI</v>
          </cell>
          <cell r="F157" t="str">
            <v>ANHUI JIANGHUAI</v>
          </cell>
          <cell r="G157" t="str">
            <v>PROD</v>
          </cell>
          <cell r="H157" t="str">
            <v>CH</v>
          </cell>
          <cell r="I157" t="str">
            <v>HVAN</v>
          </cell>
          <cell r="J157" t="str">
            <v>U</v>
          </cell>
          <cell r="K157" t="str">
            <v>HFC 6600/6800</v>
          </cell>
          <cell r="L157" t="str">
            <v>HEFEI</v>
          </cell>
          <cell r="M157">
            <v>0</v>
          </cell>
          <cell r="N157">
            <v>0</v>
          </cell>
          <cell r="O157">
            <v>0</v>
          </cell>
          <cell r="P157">
            <v>0</v>
          </cell>
          <cell r="Q157">
            <v>0</v>
          </cell>
          <cell r="R157">
            <v>9392</v>
          </cell>
          <cell r="S157">
            <v>14167</v>
          </cell>
          <cell r="T157">
            <v>15695</v>
          </cell>
          <cell r="U157">
            <v>18268</v>
          </cell>
          <cell r="V157">
            <v>13453</v>
          </cell>
          <cell r="W157">
            <v>12164</v>
          </cell>
          <cell r="X157">
            <v>11736</v>
          </cell>
          <cell r="Y157">
            <v>11356</v>
          </cell>
          <cell r="Z157">
            <v>10935</v>
          </cell>
          <cell r="AA157">
            <v>0</v>
          </cell>
          <cell r="AB157">
            <v>0</v>
          </cell>
        </row>
        <row r="158">
          <cell r="A158" t="str">
            <v>CH</v>
          </cell>
          <cell r="B158" t="str">
            <v>China</v>
          </cell>
          <cell r="C158" t="str">
            <v>LCV</v>
          </cell>
          <cell r="D158" t="str">
            <v>OTHER</v>
          </cell>
          <cell r="E158" t="str">
            <v>ANHUI JIANGHUAI</v>
          </cell>
          <cell r="F158" t="str">
            <v>ANHUI JIANGHUAI</v>
          </cell>
          <cell r="G158" t="str">
            <v>PROD</v>
          </cell>
          <cell r="H158" t="str">
            <v>CH</v>
          </cell>
          <cell r="I158" t="str">
            <v>HVAN</v>
          </cell>
          <cell r="J158" t="str">
            <v>U</v>
          </cell>
          <cell r="K158" t="str">
            <v>OTHER</v>
          </cell>
          <cell r="L158" t="str">
            <v>HEFEI</v>
          </cell>
          <cell r="M158">
            <v>0</v>
          </cell>
          <cell r="N158">
            <v>0</v>
          </cell>
          <cell r="O158">
            <v>0</v>
          </cell>
          <cell r="P158">
            <v>0</v>
          </cell>
          <cell r="Q158">
            <v>0</v>
          </cell>
          <cell r="R158">
            <v>4383</v>
          </cell>
          <cell r="S158">
            <v>3299</v>
          </cell>
          <cell r="T158">
            <v>3235</v>
          </cell>
          <cell r="U158">
            <v>6866</v>
          </cell>
          <cell r="V158">
            <v>7802</v>
          </cell>
          <cell r="W158">
            <v>8374</v>
          </cell>
          <cell r="X158">
            <v>9466</v>
          </cell>
          <cell r="Y158">
            <v>10703</v>
          </cell>
          <cell r="Z158">
            <v>11345</v>
          </cell>
          <cell r="AA158">
            <v>11274</v>
          </cell>
          <cell r="AB158">
            <v>16163</v>
          </cell>
        </row>
        <row r="159">
          <cell r="A159" t="str">
            <v>CH</v>
          </cell>
          <cell r="B159" t="str">
            <v>China</v>
          </cell>
          <cell r="C159" t="str">
            <v>LCV</v>
          </cell>
          <cell r="D159" t="str">
            <v>OTHER</v>
          </cell>
          <cell r="E159" t="str">
            <v>BEIJING AUTOMOTIVE</v>
          </cell>
          <cell r="F159" t="str">
            <v>BEIJING JEEP</v>
          </cell>
          <cell r="G159" t="str">
            <v>PROD</v>
          </cell>
          <cell r="H159" t="str">
            <v>CH</v>
          </cell>
          <cell r="I159" t="str">
            <v>MVAN</v>
          </cell>
          <cell r="J159" t="str">
            <v>U</v>
          </cell>
          <cell r="K159" t="str">
            <v>BJ2020/BJ6400</v>
          </cell>
          <cell r="L159" t="str">
            <v>BEIJING</v>
          </cell>
          <cell r="M159">
            <v>27004</v>
          </cell>
          <cell r="N159">
            <v>31789</v>
          </cell>
          <cell r="O159">
            <v>35558</v>
          </cell>
          <cell r="P159">
            <v>37550</v>
          </cell>
          <cell r="Q159">
            <v>46204</v>
          </cell>
          <cell r="R159">
            <v>75023</v>
          </cell>
          <cell r="S159">
            <v>62627</v>
          </cell>
          <cell r="T159">
            <v>43293</v>
          </cell>
          <cell r="U159">
            <v>28695</v>
          </cell>
          <cell r="V159">
            <v>27191</v>
          </cell>
          <cell r="W159">
            <v>25003</v>
          </cell>
          <cell r="X159">
            <v>25514</v>
          </cell>
          <cell r="Y159">
            <v>25347</v>
          </cell>
          <cell r="Z159">
            <v>24799</v>
          </cell>
          <cell r="AA159">
            <v>26951</v>
          </cell>
          <cell r="AB159">
            <v>31623</v>
          </cell>
        </row>
        <row r="160">
          <cell r="A160" t="str">
            <v>CH</v>
          </cell>
          <cell r="B160" t="str">
            <v>China</v>
          </cell>
          <cell r="C160" t="str">
            <v>LCV</v>
          </cell>
          <cell r="D160" t="str">
            <v>OTHER</v>
          </cell>
          <cell r="E160" t="str">
            <v>CHINA JINYAN</v>
          </cell>
          <cell r="F160" t="str">
            <v>CHINA JINYAN</v>
          </cell>
          <cell r="G160" t="str">
            <v>PROD</v>
          </cell>
          <cell r="H160" t="str">
            <v>CH</v>
          </cell>
          <cell r="I160" t="str">
            <v>MVAN</v>
          </cell>
          <cell r="J160" t="str">
            <v>U</v>
          </cell>
          <cell r="K160" t="str">
            <v>CJY6420</v>
          </cell>
          <cell r="L160" t="str">
            <v>BEIJING</v>
          </cell>
          <cell r="M160">
            <v>0</v>
          </cell>
          <cell r="N160">
            <v>0</v>
          </cell>
          <cell r="O160">
            <v>0</v>
          </cell>
          <cell r="P160">
            <v>0</v>
          </cell>
          <cell r="Q160">
            <v>0</v>
          </cell>
          <cell r="R160">
            <v>6318</v>
          </cell>
          <cell r="S160">
            <v>4097</v>
          </cell>
          <cell r="T160">
            <v>4823</v>
          </cell>
          <cell r="U160">
            <v>2766</v>
          </cell>
          <cell r="V160">
            <v>5230</v>
          </cell>
          <cell r="W160">
            <v>5475</v>
          </cell>
          <cell r="X160">
            <v>5663</v>
          </cell>
          <cell r="Y160">
            <v>5915</v>
          </cell>
          <cell r="Z160">
            <v>6156</v>
          </cell>
          <cell r="AA160">
            <v>6391</v>
          </cell>
          <cell r="AB160">
            <v>7681</v>
          </cell>
        </row>
        <row r="161">
          <cell r="A161" t="str">
            <v>CH</v>
          </cell>
          <cell r="B161" t="str">
            <v>China</v>
          </cell>
          <cell r="C161" t="str">
            <v>LCV</v>
          </cell>
          <cell r="D161" t="str">
            <v>OTHER</v>
          </cell>
          <cell r="E161" t="str">
            <v>FUQI MOTORS</v>
          </cell>
          <cell r="F161" t="str">
            <v>FUQI MOTORS</v>
          </cell>
          <cell r="G161" t="str">
            <v>PROD</v>
          </cell>
          <cell r="H161" t="str">
            <v>CH</v>
          </cell>
          <cell r="I161" t="str">
            <v>MVAN</v>
          </cell>
          <cell r="J161" t="str">
            <v>U</v>
          </cell>
          <cell r="K161" t="str">
            <v>OTHER</v>
          </cell>
          <cell r="L161" t="str">
            <v>FUZHOU</v>
          </cell>
          <cell r="M161">
            <v>0</v>
          </cell>
          <cell r="N161">
            <v>0</v>
          </cell>
          <cell r="O161">
            <v>0</v>
          </cell>
          <cell r="P161">
            <v>0</v>
          </cell>
          <cell r="Q161">
            <v>0</v>
          </cell>
          <cell r="R161">
            <v>3671</v>
          </cell>
          <cell r="S161">
            <v>3941</v>
          </cell>
          <cell r="T161">
            <v>3404</v>
          </cell>
          <cell r="U161">
            <v>2656</v>
          </cell>
          <cell r="V161">
            <v>2913</v>
          </cell>
          <cell r="W161">
            <v>2931</v>
          </cell>
          <cell r="X161">
            <v>2893</v>
          </cell>
          <cell r="Y161">
            <v>3004</v>
          </cell>
          <cell r="Z161">
            <v>2734</v>
          </cell>
          <cell r="AA161">
            <v>3218</v>
          </cell>
          <cell r="AB161">
            <v>3706</v>
          </cell>
        </row>
        <row r="162">
          <cell r="A162" t="str">
            <v>CH</v>
          </cell>
          <cell r="B162" t="str">
            <v>China</v>
          </cell>
          <cell r="C162" t="str">
            <v>LCV</v>
          </cell>
          <cell r="D162" t="str">
            <v>OTHER</v>
          </cell>
          <cell r="E162" t="str">
            <v>GUANGZHOU YANGCHENG</v>
          </cell>
          <cell r="F162" t="str">
            <v>GUANGZHOU YANGCHENG</v>
          </cell>
          <cell r="G162" t="str">
            <v>PROD</v>
          </cell>
          <cell r="H162" t="str">
            <v>CH</v>
          </cell>
          <cell r="I162" t="str">
            <v>HVAN</v>
          </cell>
          <cell r="J162" t="str">
            <v>U</v>
          </cell>
          <cell r="K162" t="str">
            <v>OTHER</v>
          </cell>
          <cell r="L162" t="str">
            <v>GUANGZHOU</v>
          </cell>
          <cell r="M162">
            <v>0</v>
          </cell>
          <cell r="N162">
            <v>0</v>
          </cell>
          <cell r="O162">
            <v>0</v>
          </cell>
          <cell r="P162">
            <v>0</v>
          </cell>
          <cell r="Q162">
            <v>0</v>
          </cell>
          <cell r="R162">
            <v>447</v>
          </cell>
          <cell r="S162">
            <v>1834</v>
          </cell>
          <cell r="T162">
            <v>3919</v>
          </cell>
          <cell r="U162">
            <v>4459</v>
          </cell>
          <cell r="V162">
            <v>4912</v>
          </cell>
          <cell r="W162">
            <v>4785</v>
          </cell>
          <cell r="X162">
            <v>4102</v>
          </cell>
          <cell r="Y162">
            <v>4682</v>
          </cell>
          <cell r="Z162">
            <v>3900</v>
          </cell>
          <cell r="AA162">
            <v>0</v>
          </cell>
          <cell r="AB162">
            <v>0</v>
          </cell>
        </row>
        <row r="163">
          <cell r="A163" t="str">
            <v>CH</v>
          </cell>
          <cell r="B163" t="str">
            <v>China</v>
          </cell>
          <cell r="C163" t="str">
            <v>LCV</v>
          </cell>
          <cell r="D163" t="str">
            <v>OTHER</v>
          </cell>
          <cell r="E163" t="str">
            <v>HARBIN LIGHT</v>
          </cell>
          <cell r="F163" t="str">
            <v>HARBIN LIGHT</v>
          </cell>
          <cell r="G163" t="str">
            <v>PROD</v>
          </cell>
          <cell r="H163" t="str">
            <v>CH</v>
          </cell>
          <cell r="I163" t="str">
            <v>MIC</v>
          </cell>
          <cell r="J163" t="str">
            <v>CARRY</v>
          </cell>
          <cell r="K163" t="str">
            <v>CARRY</v>
          </cell>
          <cell r="L163" t="str">
            <v>HARBIN</v>
          </cell>
          <cell r="M163">
            <v>0</v>
          </cell>
          <cell r="N163">
            <v>0</v>
          </cell>
          <cell r="O163">
            <v>0</v>
          </cell>
          <cell r="P163">
            <v>0</v>
          </cell>
          <cell r="Q163">
            <v>19294</v>
          </cell>
          <cell r="R163">
            <v>45252</v>
          </cell>
          <cell r="S163">
            <v>44594</v>
          </cell>
          <cell r="T163">
            <v>47018</v>
          </cell>
          <cell r="U163">
            <v>58095</v>
          </cell>
          <cell r="V163">
            <v>70561</v>
          </cell>
          <cell r="W163">
            <v>77786</v>
          </cell>
          <cell r="X163">
            <v>83222</v>
          </cell>
          <cell r="Y163">
            <v>87518</v>
          </cell>
          <cell r="Z163">
            <v>92194</v>
          </cell>
          <cell r="AA163">
            <v>104598</v>
          </cell>
          <cell r="AB163">
            <v>158006</v>
          </cell>
        </row>
        <row r="164">
          <cell r="A164" t="str">
            <v>CH</v>
          </cell>
          <cell r="B164" t="str">
            <v>China</v>
          </cell>
          <cell r="C164" t="str">
            <v>LCV</v>
          </cell>
          <cell r="D164" t="str">
            <v>OTHER</v>
          </cell>
          <cell r="E164" t="str">
            <v>HEBEI GROUP</v>
          </cell>
          <cell r="F164" t="str">
            <v>HEBEI GROUP</v>
          </cell>
          <cell r="G164" t="str">
            <v>PROD</v>
          </cell>
          <cell r="H164" t="str">
            <v>CH</v>
          </cell>
          <cell r="I164" t="str">
            <v>MVAN</v>
          </cell>
          <cell r="J164" t="str">
            <v>U</v>
          </cell>
          <cell r="K164" t="str">
            <v>OTHER</v>
          </cell>
          <cell r="L164" t="str">
            <v>DINGZHOU</v>
          </cell>
          <cell r="M164">
            <v>0</v>
          </cell>
          <cell r="N164">
            <v>0</v>
          </cell>
          <cell r="O164">
            <v>0</v>
          </cell>
          <cell r="P164">
            <v>0</v>
          </cell>
          <cell r="Q164">
            <v>0</v>
          </cell>
          <cell r="R164">
            <v>6408</v>
          </cell>
          <cell r="S164">
            <v>6323</v>
          </cell>
          <cell r="T164">
            <v>6039</v>
          </cell>
          <cell r="U164">
            <v>5869</v>
          </cell>
          <cell r="V164">
            <v>5827</v>
          </cell>
          <cell r="W164">
            <v>5863</v>
          </cell>
          <cell r="X164">
            <v>6289</v>
          </cell>
          <cell r="Y164">
            <v>5257</v>
          </cell>
          <cell r="Z164">
            <v>4296</v>
          </cell>
          <cell r="AA164">
            <v>3620</v>
          </cell>
          <cell r="AB164">
            <v>0</v>
          </cell>
        </row>
        <row r="165">
          <cell r="A165" t="str">
            <v>CH</v>
          </cell>
          <cell r="B165" t="str">
            <v>China</v>
          </cell>
          <cell r="C165" t="str">
            <v>LCV</v>
          </cell>
          <cell r="D165" t="str">
            <v>OTHER</v>
          </cell>
          <cell r="E165" t="str">
            <v>HEBEI GROUP</v>
          </cell>
          <cell r="F165" t="str">
            <v>HEBEI TIANYE</v>
          </cell>
          <cell r="G165" t="str">
            <v>PROD</v>
          </cell>
          <cell r="H165" t="str">
            <v>CH</v>
          </cell>
          <cell r="I165" t="str">
            <v>HVAN</v>
          </cell>
          <cell r="J165" t="str">
            <v>U</v>
          </cell>
          <cell r="K165" t="str">
            <v>OTHER</v>
          </cell>
          <cell r="L165" t="str">
            <v>DINGZHOU</v>
          </cell>
          <cell r="M165">
            <v>0</v>
          </cell>
          <cell r="N165">
            <v>0</v>
          </cell>
          <cell r="O165">
            <v>0</v>
          </cell>
          <cell r="P165">
            <v>0</v>
          </cell>
          <cell r="Q165">
            <v>0</v>
          </cell>
          <cell r="R165">
            <v>3959</v>
          </cell>
          <cell r="S165">
            <v>3251</v>
          </cell>
          <cell r="T165">
            <v>3520</v>
          </cell>
          <cell r="U165">
            <v>5558</v>
          </cell>
          <cell r="V165">
            <v>6068</v>
          </cell>
          <cell r="W165">
            <v>5682</v>
          </cell>
          <cell r="X165">
            <v>5679</v>
          </cell>
          <cell r="Y165">
            <v>5017</v>
          </cell>
          <cell r="Z165">
            <v>5672</v>
          </cell>
          <cell r="AA165">
            <v>0</v>
          </cell>
          <cell r="AB165">
            <v>0</v>
          </cell>
        </row>
        <row r="166">
          <cell r="A166" t="str">
            <v>CH</v>
          </cell>
          <cell r="B166" t="str">
            <v>China</v>
          </cell>
          <cell r="C166" t="str">
            <v>LCV</v>
          </cell>
          <cell r="D166" t="str">
            <v>OTHER</v>
          </cell>
          <cell r="E166" t="str">
            <v>JIANGLING AUTO GROUP</v>
          </cell>
          <cell r="F166" t="str">
            <v>JIANGLING</v>
          </cell>
          <cell r="G166" t="str">
            <v>PROD</v>
          </cell>
          <cell r="H166" t="str">
            <v>CH</v>
          </cell>
          <cell r="I166" t="str">
            <v>PUP</v>
          </cell>
          <cell r="J166" t="str">
            <v>U</v>
          </cell>
          <cell r="K166" t="str">
            <v>LOCAL</v>
          </cell>
          <cell r="L166" t="str">
            <v>NANCHANG</v>
          </cell>
          <cell r="M166">
            <v>19289</v>
          </cell>
          <cell r="N166">
            <v>21192</v>
          </cell>
          <cell r="O166">
            <v>17193</v>
          </cell>
          <cell r="P166">
            <v>17166</v>
          </cell>
          <cell r="Q166">
            <v>4000</v>
          </cell>
          <cell r="R166">
            <v>4000</v>
          </cell>
          <cell r="S166">
            <v>0</v>
          </cell>
          <cell r="T166">
            <v>0</v>
          </cell>
          <cell r="U166">
            <v>0</v>
          </cell>
          <cell r="V166">
            <v>0</v>
          </cell>
          <cell r="W166">
            <v>0</v>
          </cell>
          <cell r="X166">
            <v>0</v>
          </cell>
          <cell r="Y166">
            <v>0</v>
          </cell>
          <cell r="Z166">
            <v>0</v>
          </cell>
          <cell r="AA166">
            <v>0</v>
          </cell>
          <cell r="AB166">
            <v>0</v>
          </cell>
        </row>
        <row r="167">
          <cell r="A167" t="str">
            <v>CH</v>
          </cell>
          <cell r="B167" t="str">
            <v>China</v>
          </cell>
          <cell r="C167" t="str">
            <v>LCV</v>
          </cell>
          <cell r="D167" t="str">
            <v>OTHER</v>
          </cell>
          <cell r="E167" t="str">
            <v>JIANGSU YAXING</v>
          </cell>
          <cell r="F167" t="str">
            <v>YIZENG AUTOMOTIVE GROUP</v>
          </cell>
          <cell r="G167" t="str">
            <v>PROD</v>
          </cell>
          <cell r="H167" t="str">
            <v>CH</v>
          </cell>
          <cell r="I167" t="str">
            <v>HVAN</v>
          </cell>
          <cell r="J167" t="str">
            <v>U</v>
          </cell>
          <cell r="K167" t="str">
            <v>OTHER</v>
          </cell>
          <cell r="L167" t="str">
            <v>JIANGSU</v>
          </cell>
          <cell r="M167">
            <v>0</v>
          </cell>
          <cell r="N167">
            <v>0</v>
          </cell>
          <cell r="O167">
            <v>0</v>
          </cell>
          <cell r="P167">
            <v>0</v>
          </cell>
          <cell r="Q167">
            <v>0</v>
          </cell>
          <cell r="R167">
            <v>0</v>
          </cell>
          <cell r="S167">
            <v>1848</v>
          </cell>
          <cell r="T167">
            <v>1051</v>
          </cell>
          <cell r="U167">
            <v>917</v>
          </cell>
          <cell r="V167">
            <v>10241</v>
          </cell>
          <cell r="W167">
            <v>10549</v>
          </cell>
          <cell r="X167">
            <v>10847</v>
          </cell>
          <cell r="Y167">
            <v>11185</v>
          </cell>
          <cell r="Z167">
            <v>11479</v>
          </cell>
          <cell r="AA167">
            <v>11667</v>
          </cell>
          <cell r="AB167">
            <v>13588</v>
          </cell>
        </row>
        <row r="168">
          <cell r="A168" t="str">
            <v>CH</v>
          </cell>
          <cell r="B168" t="str">
            <v>China</v>
          </cell>
          <cell r="C168" t="str">
            <v>LCV</v>
          </cell>
          <cell r="D168" t="str">
            <v>OTHER</v>
          </cell>
          <cell r="E168" t="str">
            <v>JIANGSU YIZHENG</v>
          </cell>
          <cell r="F168" t="str">
            <v>YIZENG AUTOMOTIVE GROUP</v>
          </cell>
          <cell r="G168" t="str">
            <v>PROD</v>
          </cell>
          <cell r="H168" t="str">
            <v>CH</v>
          </cell>
          <cell r="I168" t="str">
            <v>HVAN</v>
          </cell>
          <cell r="J168" t="str">
            <v>U</v>
          </cell>
          <cell r="K168" t="str">
            <v>YQC1020</v>
          </cell>
          <cell r="L168" t="str">
            <v>YIZHENG</v>
          </cell>
          <cell r="M168">
            <v>0</v>
          </cell>
          <cell r="N168">
            <v>0</v>
          </cell>
          <cell r="O168">
            <v>0</v>
          </cell>
          <cell r="P168">
            <v>0</v>
          </cell>
          <cell r="Q168">
            <v>0</v>
          </cell>
          <cell r="R168">
            <v>3167</v>
          </cell>
          <cell r="S168">
            <v>1976</v>
          </cell>
          <cell r="T168">
            <v>1519</v>
          </cell>
          <cell r="U168">
            <v>952</v>
          </cell>
          <cell r="V168">
            <v>578</v>
          </cell>
          <cell r="W168">
            <v>538</v>
          </cell>
          <cell r="X168">
            <v>0</v>
          </cell>
          <cell r="Y168">
            <v>0</v>
          </cell>
          <cell r="Z168">
            <v>0</v>
          </cell>
          <cell r="AA168">
            <v>0</v>
          </cell>
          <cell r="AB168">
            <v>0</v>
          </cell>
        </row>
        <row r="169">
          <cell r="A169" t="str">
            <v>CH</v>
          </cell>
          <cell r="B169" t="str">
            <v>China</v>
          </cell>
          <cell r="C169" t="str">
            <v>LCV</v>
          </cell>
          <cell r="D169" t="str">
            <v>OTHER</v>
          </cell>
          <cell r="E169" t="str">
            <v>JIANGSU YIZHENG</v>
          </cell>
          <cell r="F169" t="str">
            <v>YIZENG AUTOMOTIVE GROUP</v>
          </cell>
          <cell r="G169" t="str">
            <v>PROD</v>
          </cell>
          <cell r="H169" t="str">
            <v>CH</v>
          </cell>
          <cell r="I169" t="str">
            <v>MVAN</v>
          </cell>
          <cell r="J169" t="str">
            <v>U</v>
          </cell>
          <cell r="K169" t="str">
            <v>YQC6451</v>
          </cell>
          <cell r="L169" t="str">
            <v>JIANGSU</v>
          </cell>
          <cell r="M169">
            <v>24978</v>
          </cell>
          <cell r="N169">
            <v>22670</v>
          </cell>
          <cell r="O169">
            <v>19589</v>
          </cell>
          <cell r="P169">
            <v>17285</v>
          </cell>
          <cell r="Q169">
            <v>10290</v>
          </cell>
          <cell r="R169">
            <v>21361</v>
          </cell>
          <cell r="S169">
            <v>15701</v>
          </cell>
          <cell r="T169">
            <v>7827</v>
          </cell>
          <cell r="U169">
            <v>4747</v>
          </cell>
          <cell r="V169">
            <v>5827</v>
          </cell>
          <cell r="W169">
            <v>4311</v>
          </cell>
          <cell r="X169">
            <v>3773</v>
          </cell>
          <cell r="Y169">
            <v>3380</v>
          </cell>
          <cell r="Z169">
            <v>2343</v>
          </cell>
          <cell r="AA169">
            <v>0</v>
          </cell>
          <cell r="AB169">
            <v>0</v>
          </cell>
        </row>
        <row r="170">
          <cell r="A170" t="str">
            <v>CH</v>
          </cell>
          <cell r="B170" t="str">
            <v>China</v>
          </cell>
          <cell r="C170" t="str">
            <v>LCV</v>
          </cell>
          <cell r="D170" t="str">
            <v>OTHER</v>
          </cell>
          <cell r="E170" t="str">
            <v>OTHER</v>
          </cell>
          <cell r="F170" t="str">
            <v>U</v>
          </cell>
          <cell r="G170" t="str">
            <v>PROD</v>
          </cell>
          <cell r="H170" t="str">
            <v>CH</v>
          </cell>
          <cell r="I170" t="str">
            <v>MIC</v>
          </cell>
          <cell r="J170" t="str">
            <v>U</v>
          </cell>
          <cell r="K170" t="str">
            <v>OTHER</v>
          </cell>
          <cell r="L170" t="str">
            <v>U</v>
          </cell>
          <cell r="M170">
            <v>0</v>
          </cell>
          <cell r="N170">
            <v>0</v>
          </cell>
          <cell r="O170">
            <v>0</v>
          </cell>
          <cell r="P170">
            <v>9313</v>
          </cell>
          <cell r="Q170">
            <v>24840</v>
          </cell>
          <cell r="R170">
            <v>232</v>
          </cell>
          <cell r="S170">
            <v>5141</v>
          </cell>
          <cell r="T170">
            <v>4308</v>
          </cell>
          <cell r="U170">
            <v>5005</v>
          </cell>
          <cell r="V170">
            <v>16827</v>
          </cell>
          <cell r="W170">
            <v>11879</v>
          </cell>
          <cell r="X170">
            <v>12234</v>
          </cell>
          <cell r="Y170">
            <v>14402</v>
          </cell>
          <cell r="Z170">
            <v>21296</v>
          </cell>
          <cell r="AA170">
            <v>18595</v>
          </cell>
          <cell r="AB170">
            <v>71167</v>
          </cell>
        </row>
        <row r="171">
          <cell r="A171" t="str">
            <v>CH</v>
          </cell>
          <cell r="B171" t="str">
            <v>China</v>
          </cell>
          <cell r="C171" t="str">
            <v>LCV</v>
          </cell>
          <cell r="D171" t="str">
            <v>OTHER</v>
          </cell>
          <cell r="E171" t="str">
            <v>OTHER</v>
          </cell>
          <cell r="F171" t="str">
            <v>U</v>
          </cell>
          <cell r="G171" t="str">
            <v>PROD</v>
          </cell>
          <cell r="H171" t="str">
            <v>CH</v>
          </cell>
          <cell r="I171" t="str">
            <v>U</v>
          </cell>
          <cell r="J171" t="str">
            <v>U</v>
          </cell>
          <cell r="K171" t="str">
            <v>OTHER</v>
          </cell>
          <cell r="L171" t="str">
            <v>U</v>
          </cell>
          <cell r="M171">
            <v>72332</v>
          </cell>
          <cell r="N171">
            <v>76528</v>
          </cell>
          <cell r="O171">
            <v>93780</v>
          </cell>
          <cell r="P171">
            <v>239244</v>
          </cell>
          <cell r="Q171">
            <v>237312</v>
          </cell>
          <cell r="R171">
            <v>59751</v>
          </cell>
          <cell r="S171">
            <v>38283</v>
          </cell>
          <cell r="T171">
            <v>32057</v>
          </cell>
          <cell r="U171">
            <v>44110</v>
          </cell>
          <cell r="V171">
            <v>0</v>
          </cell>
          <cell r="W171">
            <v>5000</v>
          </cell>
          <cell r="X171">
            <v>7500</v>
          </cell>
          <cell r="Y171">
            <v>10000</v>
          </cell>
          <cell r="Z171">
            <v>12500</v>
          </cell>
          <cell r="AA171">
            <v>15000</v>
          </cell>
          <cell r="AB171">
            <v>0</v>
          </cell>
        </row>
        <row r="172">
          <cell r="A172" t="str">
            <v>CH</v>
          </cell>
          <cell r="B172" t="str">
            <v>China</v>
          </cell>
          <cell r="C172" t="str">
            <v>LCV</v>
          </cell>
          <cell r="D172" t="str">
            <v>OTHER</v>
          </cell>
          <cell r="E172" t="str">
            <v>SHIJIAZHUANG</v>
          </cell>
          <cell r="F172" t="str">
            <v>SHIJIAZHUANG</v>
          </cell>
          <cell r="G172" t="str">
            <v>PROD</v>
          </cell>
          <cell r="H172" t="str">
            <v>CH</v>
          </cell>
          <cell r="I172" t="str">
            <v>MVAN</v>
          </cell>
          <cell r="J172" t="str">
            <v>U</v>
          </cell>
          <cell r="K172" t="str">
            <v>SQ6470</v>
          </cell>
          <cell r="L172" t="str">
            <v>SHIJIAZHUANG</v>
          </cell>
          <cell r="M172">
            <v>0</v>
          </cell>
          <cell r="N172">
            <v>0</v>
          </cell>
          <cell r="O172">
            <v>0</v>
          </cell>
          <cell r="P172">
            <v>0</v>
          </cell>
          <cell r="Q172">
            <v>0</v>
          </cell>
          <cell r="R172">
            <v>5920</v>
          </cell>
          <cell r="S172">
            <v>1923</v>
          </cell>
          <cell r="T172">
            <v>962</v>
          </cell>
          <cell r="U172">
            <v>529</v>
          </cell>
          <cell r="V172">
            <v>784</v>
          </cell>
          <cell r="W172">
            <v>862</v>
          </cell>
          <cell r="X172">
            <v>1078</v>
          </cell>
          <cell r="Y172">
            <v>1033</v>
          </cell>
          <cell r="Z172">
            <v>1211</v>
          </cell>
          <cell r="AA172">
            <v>1408</v>
          </cell>
          <cell r="AB172">
            <v>0</v>
          </cell>
        </row>
        <row r="173">
          <cell r="A173" t="str">
            <v>CH</v>
          </cell>
          <cell r="B173" t="str">
            <v>China</v>
          </cell>
          <cell r="C173" t="str">
            <v>LCV</v>
          </cell>
          <cell r="D173" t="str">
            <v>OTHER</v>
          </cell>
          <cell r="E173" t="str">
            <v>SICHUAN CHENGDU</v>
          </cell>
          <cell r="F173" t="str">
            <v>DOM</v>
          </cell>
          <cell r="G173" t="str">
            <v>PROD</v>
          </cell>
          <cell r="H173" t="str">
            <v>CH</v>
          </cell>
          <cell r="I173" t="str">
            <v>MVAN</v>
          </cell>
          <cell r="J173" t="str">
            <v>U</v>
          </cell>
          <cell r="K173" t="str">
            <v>CQQ6402</v>
          </cell>
          <cell r="L173" t="str">
            <v>CHENGDU</v>
          </cell>
          <cell r="M173">
            <v>0</v>
          </cell>
          <cell r="N173">
            <v>0</v>
          </cell>
          <cell r="O173">
            <v>0</v>
          </cell>
          <cell r="P173">
            <v>0</v>
          </cell>
          <cell r="Q173">
            <v>0</v>
          </cell>
          <cell r="R173">
            <v>0</v>
          </cell>
          <cell r="S173">
            <v>1710</v>
          </cell>
          <cell r="T173">
            <v>2282</v>
          </cell>
          <cell r="U173">
            <v>2958</v>
          </cell>
          <cell r="V173">
            <v>2648</v>
          </cell>
          <cell r="W173">
            <v>2414</v>
          </cell>
          <cell r="X173">
            <v>2156</v>
          </cell>
          <cell r="Y173">
            <v>1878</v>
          </cell>
          <cell r="Z173">
            <v>1562</v>
          </cell>
          <cell r="AA173">
            <v>0</v>
          </cell>
          <cell r="AB173">
            <v>0</v>
          </cell>
        </row>
        <row r="174">
          <cell r="A174" t="str">
            <v>CH</v>
          </cell>
          <cell r="B174" t="str">
            <v>China</v>
          </cell>
          <cell r="C174" t="str">
            <v>LCV</v>
          </cell>
          <cell r="D174" t="str">
            <v>OTHER</v>
          </cell>
          <cell r="E174" t="str">
            <v>SICHUAN CHENGDU</v>
          </cell>
          <cell r="F174" t="str">
            <v>SICHUAN CHENGDU</v>
          </cell>
          <cell r="G174" t="str">
            <v>PROD</v>
          </cell>
          <cell r="H174" t="str">
            <v>CH</v>
          </cell>
          <cell r="I174" t="str">
            <v>MVAN</v>
          </cell>
          <cell r="J174" t="str">
            <v>U</v>
          </cell>
          <cell r="K174" t="str">
            <v>CQQ6401</v>
          </cell>
          <cell r="L174" t="str">
            <v>CHENGDU</v>
          </cell>
          <cell r="M174">
            <v>0</v>
          </cell>
          <cell r="N174">
            <v>0</v>
          </cell>
          <cell r="O174">
            <v>0</v>
          </cell>
          <cell r="P174">
            <v>0</v>
          </cell>
          <cell r="Q174">
            <v>0</v>
          </cell>
          <cell r="R174">
            <v>5673</v>
          </cell>
          <cell r="S174">
            <v>5283</v>
          </cell>
          <cell r="T174">
            <v>4378</v>
          </cell>
          <cell r="U174">
            <v>3005</v>
          </cell>
          <cell r="V174">
            <v>4414</v>
          </cell>
          <cell r="W174">
            <v>3449</v>
          </cell>
          <cell r="X174">
            <v>2695</v>
          </cell>
          <cell r="Y174">
            <v>2253</v>
          </cell>
          <cell r="Z174">
            <v>1953</v>
          </cell>
          <cell r="AA174">
            <v>0</v>
          </cell>
          <cell r="AB174">
            <v>0</v>
          </cell>
        </row>
        <row r="175">
          <cell r="A175" t="str">
            <v>CH</v>
          </cell>
          <cell r="B175" t="str">
            <v>China</v>
          </cell>
          <cell r="C175" t="str">
            <v>LCV</v>
          </cell>
          <cell r="D175" t="str">
            <v>OTHER</v>
          </cell>
          <cell r="E175" t="str">
            <v>SICHUAN GONGLU</v>
          </cell>
          <cell r="F175" t="str">
            <v>SICHUAN GONGLU</v>
          </cell>
          <cell r="G175" t="str">
            <v>PROD</v>
          </cell>
          <cell r="H175" t="str">
            <v>CH</v>
          </cell>
          <cell r="I175" t="str">
            <v>HVAN</v>
          </cell>
          <cell r="J175" t="str">
            <v>U</v>
          </cell>
          <cell r="K175" t="str">
            <v>OTHER</v>
          </cell>
          <cell r="L175" t="str">
            <v>CHENGDU</v>
          </cell>
          <cell r="M175">
            <v>0</v>
          </cell>
          <cell r="N175">
            <v>0</v>
          </cell>
          <cell r="O175">
            <v>0</v>
          </cell>
          <cell r="P175">
            <v>0</v>
          </cell>
          <cell r="Q175">
            <v>0</v>
          </cell>
          <cell r="R175">
            <v>8564</v>
          </cell>
          <cell r="S175">
            <v>8663</v>
          </cell>
          <cell r="T175">
            <v>9114</v>
          </cell>
          <cell r="U175">
            <v>9692</v>
          </cell>
          <cell r="V175">
            <v>6646</v>
          </cell>
          <cell r="W175">
            <v>6580</v>
          </cell>
          <cell r="X175">
            <v>6626</v>
          </cell>
          <cell r="Y175">
            <v>6020</v>
          </cell>
          <cell r="Z175">
            <v>5672</v>
          </cell>
          <cell r="AA175">
            <v>4134</v>
          </cell>
          <cell r="AB175">
            <v>0</v>
          </cell>
        </row>
        <row r="176">
          <cell r="A176" t="str">
            <v>CH</v>
          </cell>
          <cell r="B176" t="str">
            <v>China</v>
          </cell>
          <cell r="C176" t="str">
            <v>LCV</v>
          </cell>
          <cell r="D176" t="str">
            <v>OTHER</v>
          </cell>
          <cell r="E176" t="str">
            <v>SONGLIAO MOTORS</v>
          </cell>
          <cell r="F176" t="str">
            <v>SONGLIAO MOTORS</v>
          </cell>
          <cell r="G176" t="str">
            <v>PROD</v>
          </cell>
          <cell r="H176" t="str">
            <v>CH</v>
          </cell>
          <cell r="I176" t="str">
            <v>MVAN</v>
          </cell>
          <cell r="J176" t="str">
            <v>U</v>
          </cell>
          <cell r="K176" t="str">
            <v>SLQ6450/6501</v>
          </cell>
          <cell r="L176" t="str">
            <v>SHENYANG</v>
          </cell>
          <cell r="M176">
            <v>0</v>
          </cell>
          <cell r="N176">
            <v>0</v>
          </cell>
          <cell r="O176">
            <v>0</v>
          </cell>
          <cell r="P176">
            <v>0</v>
          </cell>
          <cell r="Q176">
            <v>0</v>
          </cell>
          <cell r="R176">
            <v>5610</v>
          </cell>
          <cell r="S176">
            <v>3442</v>
          </cell>
          <cell r="T176">
            <v>2413</v>
          </cell>
          <cell r="U176">
            <v>722</v>
          </cell>
          <cell r="V176">
            <v>1070</v>
          </cell>
          <cell r="W176">
            <v>862</v>
          </cell>
          <cell r="X176">
            <v>0</v>
          </cell>
          <cell r="Y176">
            <v>0</v>
          </cell>
          <cell r="Z176">
            <v>0</v>
          </cell>
          <cell r="AA176">
            <v>0</v>
          </cell>
          <cell r="AB176">
            <v>0</v>
          </cell>
        </row>
        <row r="177">
          <cell r="A177" t="str">
            <v>CH</v>
          </cell>
          <cell r="B177" t="str">
            <v>China</v>
          </cell>
          <cell r="C177" t="str">
            <v>LCV</v>
          </cell>
          <cell r="D177" t="str">
            <v>OTHER</v>
          </cell>
          <cell r="E177" t="str">
            <v>TIANJIN</v>
          </cell>
          <cell r="F177" t="str">
            <v>TIANJIN AUTO WORKS</v>
          </cell>
          <cell r="G177" t="str">
            <v>PROD</v>
          </cell>
          <cell r="H177" t="str">
            <v>CH</v>
          </cell>
          <cell r="I177" t="str">
            <v>HVAN</v>
          </cell>
          <cell r="J177" t="str">
            <v>U</v>
          </cell>
          <cell r="K177" t="str">
            <v>TJ1043</v>
          </cell>
          <cell r="L177" t="str">
            <v>TIANJIN</v>
          </cell>
          <cell r="M177">
            <v>0</v>
          </cell>
          <cell r="N177">
            <v>0</v>
          </cell>
          <cell r="O177">
            <v>0</v>
          </cell>
          <cell r="P177">
            <v>0</v>
          </cell>
          <cell r="Q177">
            <v>12002</v>
          </cell>
          <cell r="R177">
            <v>12543</v>
          </cell>
          <cell r="S177">
            <v>10207</v>
          </cell>
          <cell r="T177">
            <v>6800</v>
          </cell>
          <cell r="U177">
            <v>5041</v>
          </cell>
          <cell r="V177">
            <v>2027</v>
          </cell>
          <cell r="W177">
            <v>2074</v>
          </cell>
          <cell r="X177">
            <v>1565</v>
          </cell>
          <cell r="Y177">
            <v>0</v>
          </cell>
          <cell r="Z177">
            <v>0</v>
          </cell>
          <cell r="AA177">
            <v>0</v>
          </cell>
          <cell r="AB177">
            <v>0</v>
          </cell>
        </row>
        <row r="178">
          <cell r="A178" t="str">
            <v>CH</v>
          </cell>
          <cell r="B178" t="str">
            <v>China</v>
          </cell>
          <cell r="C178" t="str">
            <v>LCV</v>
          </cell>
          <cell r="D178" t="str">
            <v>OTHER</v>
          </cell>
          <cell r="E178" t="str">
            <v>YUEJIN</v>
          </cell>
          <cell r="F178" t="str">
            <v>YEUJIN</v>
          </cell>
          <cell r="G178" t="str">
            <v>PROD</v>
          </cell>
          <cell r="H178" t="str">
            <v>CH</v>
          </cell>
          <cell r="I178" t="str">
            <v>HVAN</v>
          </cell>
          <cell r="J178" t="str">
            <v>U</v>
          </cell>
          <cell r="K178" t="str">
            <v>NJ1041/61</v>
          </cell>
          <cell r="L178" t="str">
            <v>NANJING</v>
          </cell>
          <cell r="M178">
            <v>24111</v>
          </cell>
          <cell r="N178">
            <v>29434</v>
          </cell>
          <cell r="O178">
            <v>26050</v>
          </cell>
          <cell r="P178">
            <v>26821</v>
          </cell>
          <cell r="Q178">
            <v>62072</v>
          </cell>
          <cell r="R178">
            <v>67875</v>
          </cell>
          <cell r="S178">
            <v>46195</v>
          </cell>
          <cell r="T178">
            <v>38736</v>
          </cell>
          <cell r="U178">
            <v>33763</v>
          </cell>
          <cell r="V178">
            <v>31208</v>
          </cell>
          <cell r="W178">
            <v>31403</v>
          </cell>
          <cell r="X178">
            <v>32499</v>
          </cell>
          <cell r="Y178">
            <v>34114</v>
          </cell>
          <cell r="Z178">
            <v>36682</v>
          </cell>
          <cell r="AA178">
            <v>37870</v>
          </cell>
          <cell r="AB178">
            <v>45597</v>
          </cell>
        </row>
        <row r="179">
          <cell r="A179" t="str">
            <v>CH</v>
          </cell>
          <cell r="B179" t="str">
            <v>China</v>
          </cell>
          <cell r="C179" t="str">
            <v>LCV</v>
          </cell>
          <cell r="D179" t="str">
            <v>OTHER</v>
          </cell>
          <cell r="E179" t="str">
            <v>ZHANJIANG SANXING</v>
          </cell>
          <cell r="F179" t="str">
            <v>ZHANJIANG SANXING</v>
          </cell>
          <cell r="G179" t="str">
            <v>PROD</v>
          </cell>
          <cell r="H179" t="str">
            <v>CH</v>
          </cell>
          <cell r="I179" t="str">
            <v>MVAN</v>
          </cell>
          <cell r="J179" t="str">
            <v>U</v>
          </cell>
          <cell r="K179" t="str">
            <v>SXZ6440/6481</v>
          </cell>
          <cell r="L179" t="str">
            <v>GUANGDONG</v>
          </cell>
          <cell r="M179">
            <v>0</v>
          </cell>
          <cell r="N179">
            <v>0</v>
          </cell>
          <cell r="O179">
            <v>0</v>
          </cell>
          <cell r="P179">
            <v>0</v>
          </cell>
          <cell r="Q179">
            <v>0</v>
          </cell>
          <cell r="R179">
            <v>4874</v>
          </cell>
          <cell r="S179">
            <v>2348</v>
          </cell>
          <cell r="T179">
            <v>2462</v>
          </cell>
          <cell r="U179">
            <v>709</v>
          </cell>
          <cell r="V179">
            <v>2341</v>
          </cell>
          <cell r="W179">
            <v>2489</v>
          </cell>
          <cell r="X179">
            <v>2616</v>
          </cell>
          <cell r="Y179">
            <v>2776</v>
          </cell>
          <cell r="Z179">
            <v>2935</v>
          </cell>
          <cell r="AA179">
            <v>3096</v>
          </cell>
          <cell r="AB179">
            <v>3972</v>
          </cell>
        </row>
        <row r="180">
          <cell r="A180" t="str">
            <v>CH</v>
          </cell>
          <cell r="B180" t="str">
            <v>China</v>
          </cell>
          <cell r="C180" t="str">
            <v>LCV</v>
          </cell>
          <cell r="D180" t="str">
            <v>RENAULT</v>
          </cell>
          <cell r="E180" t="str">
            <v>SANJIANG RENAULT</v>
          </cell>
          <cell r="F180" t="str">
            <v>SANJIANG RENAULT</v>
          </cell>
          <cell r="G180" t="str">
            <v>PROD</v>
          </cell>
          <cell r="H180" t="str">
            <v>CH</v>
          </cell>
          <cell r="I180" t="str">
            <v>MVAN</v>
          </cell>
          <cell r="J180" t="str">
            <v>TRAFFIC</v>
          </cell>
          <cell r="K180" t="str">
            <v>TRAFFIC</v>
          </cell>
          <cell r="L180" t="str">
            <v>XIAOGAN</v>
          </cell>
          <cell r="M180">
            <v>0</v>
          </cell>
          <cell r="N180">
            <v>0</v>
          </cell>
          <cell r="O180">
            <v>0</v>
          </cell>
          <cell r="P180">
            <v>0</v>
          </cell>
          <cell r="Q180">
            <v>0</v>
          </cell>
          <cell r="R180">
            <v>200</v>
          </cell>
          <cell r="S180">
            <v>182</v>
          </cell>
          <cell r="T180">
            <v>1003</v>
          </cell>
          <cell r="U180">
            <v>1042</v>
          </cell>
          <cell r="V180">
            <v>1589</v>
          </cell>
          <cell r="W180">
            <v>1796</v>
          </cell>
          <cell r="X180">
            <v>2794</v>
          </cell>
          <cell r="Y180">
            <v>4390</v>
          </cell>
          <cell r="Z180">
            <v>6872</v>
          </cell>
          <cell r="AA180">
            <v>10733</v>
          </cell>
          <cell r="AB180">
            <v>14329</v>
          </cell>
        </row>
        <row r="181">
          <cell r="A181" t="str">
            <v>CH</v>
          </cell>
          <cell r="B181" t="str">
            <v>China</v>
          </cell>
          <cell r="C181" t="str">
            <v>LCV</v>
          </cell>
          <cell r="D181" t="str">
            <v>SUZUKI</v>
          </cell>
          <cell r="E181" t="str">
            <v>CHANGAN</v>
          </cell>
          <cell r="F181" t="str">
            <v>CHANGAN</v>
          </cell>
          <cell r="G181" t="str">
            <v>PROD</v>
          </cell>
          <cell r="H181" t="str">
            <v>CH</v>
          </cell>
          <cell r="I181" t="str">
            <v>MIC</v>
          </cell>
          <cell r="J181" t="str">
            <v>CARRY</v>
          </cell>
          <cell r="K181" t="str">
            <v>CARRY</v>
          </cell>
          <cell r="L181" t="str">
            <v>CHONGQING</v>
          </cell>
          <cell r="M181">
            <v>7715</v>
          </cell>
          <cell r="N181">
            <v>25902</v>
          </cell>
          <cell r="O181">
            <v>25008</v>
          </cell>
          <cell r="P181">
            <v>33289</v>
          </cell>
          <cell r="Q181">
            <v>30754</v>
          </cell>
          <cell r="R181">
            <v>62345</v>
          </cell>
          <cell r="S181">
            <v>65628</v>
          </cell>
          <cell r="T181">
            <v>90089</v>
          </cell>
          <cell r="U181">
            <v>79773</v>
          </cell>
          <cell r="V181">
            <v>80465</v>
          </cell>
          <cell r="W181">
            <v>87379</v>
          </cell>
          <cell r="X181">
            <v>91694</v>
          </cell>
          <cell r="Y181">
            <v>97877</v>
          </cell>
          <cell r="Z181">
            <v>106574</v>
          </cell>
          <cell r="AA181">
            <v>117124</v>
          </cell>
          <cell r="AB181">
            <v>150405</v>
          </cell>
        </row>
        <row r="182">
          <cell r="A182" t="str">
            <v>CH</v>
          </cell>
          <cell r="B182" t="str">
            <v>China</v>
          </cell>
          <cell r="C182" t="str">
            <v>LCV</v>
          </cell>
          <cell r="D182" t="str">
            <v>SUZUKI</v>
          </cell>
          <cell r="E182" t="str">
            <v>CHANGHE</v>
          </cell>
          <cell r="F182" t="str">
            <v>CHANGHE</v>
          </cell>
          <cell r="G182" t="str">
            <v>PROD</v>
          </cell>
          <cell r="H182" t="str">
            <v>CH</v>
          </cell>
          <cell r="I182" t="str">
            <v>MIC</v>
          </cell>
          <cell r="J182" t="str">
            <v>CARRY</v>
          </cell>
          <cell r="K182" t="str">
            <v>CARRY</v>
          </cell>
          <cell r="L182" t="str">
            <v>JIANGXI</v>
          </cell>
          <cell r="M182">
            <v>8486</v>
          </cell>
          <cell r="N182">
            <v>7701</v>
          </cell>
          <cell r="O182">
            <v>6147</v>
          </cell>
          <cell r="P182">
            <v>18004</v>
          </cell>
          <cell r="Q182">
            <v>19253</v>
          </cell>
          <cell r="R182">
            <v>25020</v>
          </cell>
          <cell r="S182">
            <v>42194</v>
          </cell>
          <cell r="T182">
            <v>70118</v>
          </cell>
          <cell r="U182">
            <v>100031</v>
          </cell>
          <cell r="V182">
            <v>93785</v>
          </cell>
          <cell r="W182">
            <v>98466</v>
          </cell>
          <cell r="X182">
            <v>109387</v>
          </cell>
          <cell r="Y182">
            <v>117287</v>
          </cell>
          <cell r="Z182">
            <v>126118</v>
          </cell>
          <cell r="AA182">
            <v>133664</v>
          </cell>
          <cell r="AB182">
            <v>190966</v>
          </cell>
        </row>
        <row r="183">
          <cell r="A183" t="str">
            <v>CH</v>
          </cell>
          <cell r="B183" t="str">
            <v>China</v>
          </cell>
          <cell r="C183" t="str">
            <v>LCV</v>
          </cell>
          <cell r="D183" t="str">
            <v>SUZUKI</v>
          </cell>
          <cell r="E183" t="str">
            <v>SHAANXI AIRCRAFT</v>
          </cell>
          <cell r="F183" t="str">
            <v>SHAANXI AIRCRAFT</v>
          </cell>
          <cell r="G183" t="str">
            <v>PROD</v>
          </cell>
          <cell r="H183" t="str">
            <v>CH</v>
          </cell>
          <cell r="I183" t="str">
            <v>MIC</v>
          </cell>
          <cell r="J183" t="str">
            <v>CARRY</v>
          </cell>
          <cell r="K183" t="str">
            <v>CARRY</v>
          </cell>
          <cell r="L183" t="str">
            <v>HANZHONG</v>
          </cell>
          <cell r="M183">
            <v>0</v>
          </cell>
          <cell r="N183">
            <v>0</v>
          </cell>
          <cell r="O183">
            <v>0</v>
          </cell>
          <cell r="P183">
            <v>0</v>
          </cell>
          <cell r="Q183">
            <v>6500</v>
          </cell>
          <cell r="R183">
            <v>8172</v>
          </cell>
          <cell r="S183">
            <v>6432</v>
          </cell>
          <cell r="T183">
            <v>10068</v>
          </cell>
          <cell r="U183">
            <v>8390</v>
          </cell>
          <cell r="V183">
            <v>6932</v>
          </cell>
          <cell r="W183">
            <v>7376</v>
          </cell>
          <cell r="X183">
            <v>7965</v>
          </cell>
          <cell r="Y183">
            <v>7617</v>
          </cell>
          <cell r="Z183">
            <v>9445</v>
          </cell>
          <cell r="AA183">
            <v>9344</v>
          </cell>
          <cell r="AB183">
            <v>12695</v>
          </cell>
        </row>
        <row r="184">
          <cell r="A184" t="str">
            <v>CH</v>
          </cell>
          <cell r="B184" t="str">
            <v>China</v>
          </cell>
          <cell r="C184" t="str">
            <v>LCV</v>
          </cell>
          <cell r="D184" t="str">
            <v>TOYOTA</v>
          </cell>
          <cell r="E184" t="str">
            <v>FAW</v>
          </cell>
          <cell r="F184" t="str">
            <v>JINBEI AUTO CO</v>
          </cell>
          <cell r="G184" t="str">
            <v>PROD</v>
          </cell>
          <cell r="H184" t="str">
            <v>CH</v>
          </cell>
          <cell r="I184" t="str">
            <v>MVAN</v>
          </cell>
          <cell r="J184" t="str">
            <v>HIACE</v>
          </cell>
          <cell r="K184" t="str">
            <v>HIACE</v>
          </cell>
          <cell r="L184" t="str">
            <v>SHENYANG</v>
          </cell>
          <cell r="M184">
            <v>0</v>
          </cell>
          <cell r="N184">
            <v>1359</v>
          </cell>
          <cell r="O184">
            <v>3243</v>
          </cell>
          <cell r="P184">
            <v>4065</v>
          </cell>
          <cell r="Q184">
            <v>4255</v>
          </cell>
          <cell r="R184">
            <v>8717</v>
          </cell>
          <cell r="S184">
            <v>10296</v>
          </cell>
          <cell r="T184">
            <v>21269</v>
          </cell>
          <cell r="U184">
            <v>29802</v>
          </cell>
          <cell r="V184">
            <v>27191</v>
          </cell>
          <cell r="W184">
            <v>26059</v>
          </cell>
          <cell r="X184">
            <v>26647</v>
          </cell>
          <cell r="Y184">
            <v>27327</v>
          </cell>
          <cell r="Z184">
            <v>27890</v>
          </cell>
          <cell r="AA184">
            <v>28191</v>
          </cell>
          <cell r="AB184">
            <v>32117</v>
          </cell>
        </row>
        <row r="185">
          <cell r="A185" t="str">
            <v>CH</v>
          </cell>
          <cell r="B185" t="str">
            <v>China</v>
          </cell>
          <cell r="C185" t="str">
            <v>LCV</v>
          </cell>
          <cell r="D185" t="str">
            <v>TOYOTA</v>
          </cell>
          <cell r="E185" t="str">
            <v>SICHUAN CHENGDU</v>
          </cell>
          <cell r="F185" t="str">
            <v>SICHUAN CHENGDU</v>
          </cell>
          <cell r="G185" t="str">
            <v>PROD</v>
          </cell>
          <cell r="H185" t="str">
            <v>CH</v>
          </cell>
          <cell r="I185" t="str">
            <v>HVAN</v>
          </cell>
          <cell r="J185" t="str">
            <v>U</v>
          </cell>
          <cell r="K185" t="str">
            <v>COASTER</v>
          </cell>
          <cell r="L185" t="str">
            <v>CHENGDU</v>
          </cell>
          <cell r="M185">
            <v>0</v>
          </cell>
          <cell r="N185">
            <v>0</v>
          </cell>
          <cell r="O185">
            <v>0</v>
          </cell>
          <cell r="P185">
            <v>0</v>
          </cell>
          <cell r="Q185">
            <v>0</v>
          </cell>
          <cell r="R185">
            <v>0</v>
          </cell>
          <cell r="S185">
            <v>0</v>
          </cell>
          <cell r="T185">
            <v>0</v>
          </cell>
          <cell r="U185">
            <v>0</v>
          </cell>
          <cell r="V185">
            <v>0</v>
          </cell>
          <cell r="W185">
            <v>1379</v>
          </cell>
          <cell r="X185">
            <v>3234</v>
          </cell>
          <cell r="Y185">
            <v>7886</v>
          </cell>
          <cell r="Z185">
            <v>10740</v>
          </cell>
          <cell r="AA185">
            <v>15681</v>
          </cell>
          <cell r="AB185">
            <v>25941</v>
          </cell>
        </row>
        <row r="186">
          <cell r="A186" t="str">
            <v>ID</v>
          </cell>
          <cell r="B186" t="str">
            <v>Indonesia</v>
          </cell>
          <cell r="C186" t="str">
            <v>CAR</v>
          </cell>
          <cell r="D186" t="str">
            <v>BMW</v>
          </cell>
          <cell r="E186" t="str">
            <v>BMW</v>
          </cell>
          <cell r="F186" t="str">
            <v>PT TJAHAYA SAKTI MOTORS</v>
          </cell>
          <cell r="G186" t="str">
            <v>ASSY</v>
          </cell>
          <cell r="H186" t="str">
            <v>GY</v>
          </cell>
          <cell r="I186" t="str">
            <v>E1</v>
          </cell>
          <cell r="J186" t="str">
            <v>E30/E36/E46</v>
          </cell>
          <cell r="K186" t="str">
            <v>3-SERIES</v>
          </cell>
          <cell r="L186" t="str">
            <v>JAKARTA</v>
          </cell>
          <cell r="M186">
            <v>2059</v>
          </cell>
          <cell r="N186">
            <v>2307</v>
          </cell>
          <cell r="O186">
            <v>1197</v>
          </cell>
          <cell r="P186">
            <v>1160</v>
          </cell>
          <cell r="Q186">
            <v>2183</v>
          </cell>
          <cell r="R186">
            <v>2518</v>
          </cell>
          <cell r="S186">
            <v>3067</v>
          </cell>
          <cell r="T186">
            <v>3149</v>
          </cell>
          <cell r="U186">
            <v>396</v>
          </cell>
          <cell r="V186">
            <v>641</v>
          </cell>
          <cell r="W186">
            <v>1032</v>
          </cell>
          <cell r="X186">
            <v>1435</v>
          </cell>
          <cell r="Y186">
            <v>1800</v>
          </cell>
          <cell r="Z186">
            <v>2111</v>
          </cell>
          <cell r="AA186">
            <v>2459</v>
          </cell>
          <cell r="AB186">
            <v>4805</v>
          </cell>
        </row>
        <row r="187">
          <cell r="A187" t="str">
            <v>ID</v>
          </cell>
          <cell r="B187" t="str">
            <v>Indonesia</v>
          </cell>
          <cell r="C187" t="str">
            <v>CAR</v>
          </cell>
          <cell r="D187" t="str">
            <v>BMW</v>
          </cell>
          <cell r="E187" t="str">
            <v>BMW</v>
          </cell>
          <cell r="F187" t="str">
            <v>PT TJAHAYA SAKTI MOTORS</v>
          </cell>
          <cell r="G187" t="str">
            <v>ASSY</v>
          </cell>
          <cell r="H187" t="str">
            <v>GY</v>
          </cell>
          <cell r="I187" t="str">
            <v>E2</v>
          </cell>
          <cell r="J187" t="str">
            <v>E34/E39/E60</v>
          </cell>
          <cell r="K187" t="str">
            <v>5-SERIES</v>
          </cell>
          <cell r="L187" t="str">
            <v>JAKARTA</v>
          </cell>
          <cell r="M187">
            <v>1005</v>
          </cell>
          <cell r="N187">
            <v>821</v>
          </cell>
          <cell r="O187">
            <v>217</v>
          </cell>
          <cell r="P187">
            <v>413</v>
          </cell>
          <cell r="Q187">
            <v>715</v>
          </cell>
          <cell r="R187">
            <v>437</v>
          </cell>
          <cell r="S187">
            <v>565</v>
          </cell>
          <cell r="T187">
            <v>1163</v>
          </cell>
          <cell r="U187">
            <v>137</v>
          </cell>
          <cell r="V187">
            <v>277</v>
          </cell>
          <cell r="W187">
            <v>284</v>
          </cell>
          <cell r="X187">
            <v>339</v>
          </cell>
          <cell r="Y187">
            <v>364</v>
          </cell>
          <cell r="Z187">
            <v>416</v>
          </cell>
          <cell r="AA187">
            <v>472</v>
          </cell>
          <cell r="AB187">
            <v>1108</v>
          </cell>
        </row>
        <row r="188">
          <cell r="A188" t="str">
            <v>ID</v>
          </cell>
          <cell r="B188" t="str">
            <v>Indonesia</v>
          </cell>
          <cell r="C188" t="str">
            <v>CAR</v>
          </cell>
          <cell r="D188" t="str">
            <v>BMW</v>
          </cell>
          <cell r="E188" t="str">
            <v>BMW</v>
          </cell>
          <cell r="F188" t="str">
            <v>PT TJAHAYA SAKTI MOTORS</v>
          </cell>
          <cell r="G188" t="str">
            <v>ASSY</v>
          </cell>
          <cell r="H188" t="str">
            <v>GY</v>
          </cell>
          <cell r="I188" t="str">
            <v>E2</v>
          </cell>
          <cell r="J188" t="str">
            <v>E32/E38/E65</v>
          </cell>
          <cell r="K188" t="str">
            <v>7-SERIES</v>
          </cell>
          <cell r="L188" t="str">
            <v>JAKARTA</v>
          </cell>
          <cell r="M188">
            <v>0</v>
          </cell>
          <cell r="N188">
            <v>0</v>
          </cell>
          <cell r="O188">
            <v>0</v>
          </cell>
          <cell r="P188">
            <v>0</v>
          </cell>
          <cell r="Q188">
            <v>0</v>
          </cell>
          <cell r="R188">
            <v>118</v>
          </cell>
          <cell r="S188">
            <v>152</v>
          </cell>
          <cell r="T188">
            <v>197</v>
          </cell>
          <cell r="U188">
            <v>21</v>
          </cell>
          <cell r="V188">
            <v>39</v>
          </cell>
          <cell r="W188">
            <v>47</v>
          </cell>
          <cell r="X188">
            <v>83</v>
          </cell>
          <cell r="Y188">
            <v>103</v>
          </cell>
          <cell r="Z188">
            <v>119</v>
          </cell>
          <cell r="AA188">
            <v>138</v>
          </cell>
          <cell r="AB188">
            <v>486</v>
          </cell>
        </row>
        <row r="189">
          <cell r="A189" t="str">
            <v>ID</v>
          </cell>
          <cell r="B189" t="str">
            <v>Indonesia</v>
          </cell>
          <cell r="C189" t="str">
            <v>CAR</v>
          </cell>
          <cell r="D189" t="str">
            <v>CHRYSLER</v>
          </cell>
          <cell r="E189" t="str">
            <v>CHRYSLER</v>
          </cell>
          <cell r="F189" t="str">
            <v>PT DJAKATRA MOTORS</v>
          </cell>
          <cell r="G189" t="str">
            <v>ASSY</v>
          </cell>
          <cell r="H189" t="str">
            <v>US</v>
          </cell>
          <cell r="I189" t="str">
            <v>U</v>
          </cell>
          <cell r="J189" t="str">
            <v>U</v>
          </cell>
          <cell r="K189" t="str">
            <v>U</v>
          </cell>
          <cell r="L189" t="str">
            <v>U</v>
          </cell>
          <cell r="M189">
            <v>9</v>
          </cell>
          <cell r="N189">
            <v>2</v>
          </cell>
          <cell r="O189">
            <v>0</v>
          </cell>
          <cell r="P189">
            <v>2</v>
          </cell>
          <cell r="Q189">
            <v>0</v>
          </cell>
          <cell r="R189">
            <v>0</v>
          </cell>
          <cell r="S189">
            <v>0</v>
          </cell>
          <cell r="T189">
            <v>0</v>
          </cell>
          <cell r="U189">
            <v>0</v>
          </cell>
          <cell r="V189">
            <v>0</v>
          </cell>
          <cell r="W189">
            <v>0</v>
          </cell>
          <cell r="X189">
            <v>0</v>
          </cell>
          <cell r="Y189">
            <v>0</v>
          </cell>
          <cell r="Z189">
            <v>0</v>
          </cell>
          <cell r="AA189">
            <v>0</v>
          </cell>
          <cell r="AB189">
            <v>0</v>
          </cell>
        </row>
        <row r="190">
          <cell r="A190" t="str">
            <v>ID</v>
          </cell>
          <cell r="B190" t="str">
            <v>Indonesia</v>
          </cell>
          <cell r="C190" t="str">
            <v>CAR</v>
          </cell>
          <cell r="D190" t="str">
            <v>DAEWOO</v>
          </cell>
          <cell r="E190" t="str">
            <v>DAEWOO</v>
          </cell>
          <cell r="F190" t="str">
            <v>STARSAUTO DINAMIKA</v>
          </cell>
          <cell r="G190" t="str">
            <v>ASSY</v>
          </cell>
          <cell r="H190" t="str">
            <v>KO</v>
          </cell>
          <cell r="I190" t="str">
            <v>C1</v>
          </cell>
          <cell r="J190" t="str">
            <v>T-CAR (KADETT)</v>
          </cell>
          <cell r="K190" t="str">
            <v>CIELO</v>
          </cell>
          <cell r="L190" t="str">
            <v>JAKARTA</v>
          </cell>
          <cell r="M190">
            <v>0</v>
          </cell>
          <cell r="N190">
            <v>0</v>
          </cell>
          <cell r="O190">
            <v>0</v>
          </cell>
          <cell r="P190">
            <v>0</v>
          </cell>
          <cell r="Q190">
            <v>0</v>
          </cell>
          <cell r="R190">
            <v>0</v>
          </cell>
          <cell r="S190">
            <v>76</v>
          </cell>
          <cell r="T190">
            <v>688</v>
          </cell>
          <cell r="U190">
            <v>0</v>
          </cell>
          <cell r="V190">
            <v>0</v>
          </cell>
          <cell r="W190">
            <v>0</v>
          </cell>
          <cell r="X190">
            <v>0</v>
          </cell>
          <cell r="Y190">
            <v>0</v>
          </cell>
          <cell r="Z190">
            <v>0</v>
          </cell>
          <cell r="AA190">
            <v>0</v>
          </cell>
          <cell r="AB190">
            <v>0</v>
          </cell>
        </row>
        <row r="191">
          <cell r="A191" t="str">
            <v>ID</v>
          </cell>
          <cell r="B191" t="str">
            <v>Indonesia</v>
          </cell>
          <cell r="C191" t="str">
            <v>CAR</v>
          </cell>
          <cell r="D191" t="str">
            <v>DAEWOO</v>
          </cell>
          <cell r="E191" t="str">
            <v>DAEWOO</v>
          </cell>
          <cell r="F191" t="str">
            <v>STARSAUTO DINAMIKA</v>
          </cell>
          <cell r="G191" t="str">
            <v>ASSY</v>
          </cell>
          <cell r="H191" t="str">
            <v>KO</v>
          </cell>
          <cell r="I191" t="str">
            <v>D1</v>
          </cell>
          <cell r="J191" t="str">
            <v>J-CAR (ASCONA)</v>
          </cell>
          <cell r="K191" t="str">
            <v>ESPERO</v>
          </cell>
          <cell r="L191" t="str">
            <v>JAKARTA</v>
          </cell>
          <cell r="M191">
            <v>0</v>
          </cell>
          <cell r="N191">
            <v>0</v>
          </cell>
          <cell r="O191">
            <v>0</v>
          </cell>
          <cell r="P191">
            <v>0</v>
          </cell>
          <cell r="Q191">
            <v>0</v>
          </cell>
          <cell r="R191">
            <v>115</v>
          </cell>
          <cell r="S191">
            <v>350</v>
          </cell>
          <cell r="T191">
            <v>145</v>
          </cell>
          <cell r="U191">
            <v>0</v>
          </cell>
          <cell r="V191">
            <v>0</v>
          </cell>
          <cell r="W191">
            <v>0</v>
          </cell>
          <cell r="X191">
            <v>0</v>
          </cell>
          <cell r="Y191">
            <v>0</v>
          </cell>
          <cell r="Z191">
            <v>0</v>
          </cell>
          <cell r="AA191">
            <v>0</v>
          </cell>
          <cell r="AB191">
            <v>0</v>
          </cell>
        </row>
        <row r="192">
          <cell r="A192" t="str">
            <v>ID</v>
          </cell>
          <cell r="B192" t="str">
            <v>Indonesia</v>
          </cell>
          <cell r="C192" t="str">
            <v>CAR</v>
          </cell>
          <cell r="D192" t="str">
            <v>DAIHATSU</v>
          </cell>
          <cell r="E192" t="str">
            <v>DAIHATSU</v>
          </cell>
          <cell r="F192" t="str">
            <v>PT ASTRA DAIHATSU</v>
          </cell>
          <cell r="G192" t="str">
            <v>ASSY</v>
          </cell>
          <cell r="H192" t="str">
            <v>JP</v>
          </cell>
          <cell r="I192" t="str">
            <v>B</v>
          </cell>
          <cell r="J192" t="str">
            <v>CHARADE</v>
          </cell>
          <cell r="K192" t="str">
            <v>CHARADE</v>
          </cell>
          <cell r="L192" t="str">
            <v>JAKARTA UTARA</v>
          </cell>
          <cell r="M192">
            <v>2809</v>
          </cell>
          <cell r="N192">
            <v>4285</v>
          </cell>
          <cell r="O192">
            <v>1611</v>
          </cell>
          <cell r="P192">
            <v>1441</v>
          </cell>
          <cell r="Q192">
            <v>1734</v>
          </cell>
          <cell r="R192">
            <v>542</v>
          </cell>
          <cell r="S192">
            <v>161</v>
          </cell>
          <cell r="T192">
            <v>66</v>
          </cell>
          <cell r="U192">
            <v>0</v>
          </cell>
          <cell r="V192">
            <v>0</v>
          </cell>
          <cell r="W192">
            <v>0</v>
          </cell>
          <cell r="X192">
            <v>0</v>
          </cell>
          <cell r="Y192">
            <v>0</v>
          </cell>
          <cell r="Z192">
            <v>0</v>
          </cell>
          <cell r="AA192">
            <v>0</v>
          </cell>
          <cell r="AB192">
            <v>0</v>
          </cell>
        </row>
        <row r="193">
          <cell r="A193" t="str">
            <v>ID</v>
          </cell>
          <cell r="B193" t="str">
            <v>Indonesia</v>
          </cell>
          <cell r="C193" t="str">
            <v>CAR</v>
          </cell>
          <cell r="D193" t="str">
            <v>DAIHATSU</v>
          </cell>
          <cell r="E193" t="str">
            <v>DAIHATSU</v>
          </cell>
          <cell r="F193" t="str">
            <v>PT ASTRA DAIHATSU</v>
          </cell>
          <cell r="G193" t="str">
            <v>ASSY</v>
          </cell>
          <cell r="H193" t="str">
            <v>JP</v>
          </cell>
          <cell r="I193" t="str">
            <v>B</v>
          </cell>
          <cell r="J193" t="str">
            <v>CHARMANT</v>
          </cell>
          <cell r="K193" t="str">
            <v>CHARMANT</v>
          </cell>
          <cell r="L193" t="str">
            <v>JAKARTA UTARA</v>
          </cell>
          <cell r="M193">
            <v>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row>
        <row r="194">
          <cell r="A194" t="str">
            <v>ID</v>
          </cell>
          <cell r="B194" t="str">
            <v>Indonesia</v>
          </cell>
          <cell r="C194" t="str">
            <v>CAR</v>
          </cell>
          <cell r="D194" t="str">
            <v>FIAT GROUP</v>
          </cell>
          <cell r="E194" t="str">
            <v>FIAT</v>
          </cell>
          <cell r="F194" t="str">
            <v>PT FEDERAL MUSTIKA MOTOR</v>
          </cell>
          <cell r="G194" t="str">
            <v>ASSY</v>
          </cell>
          <cell r="H194" t="str">
            <v>IT</v>
          </cell>
          <cell r="I194" t="str">
            <v>B</v>
          </cell>
          <cell r="J194" t="str">
            <v>TYPE B</v>
          </cell>
          <cell r="K194" t="str">
            <v>UNO</v>
          </cell>
          <cell r="L194" t="str">
            <v>JAKARTA</v>
          </cell>
          <cell r="M194">
            <v>539</v>
          </cell>
          <cell r="N194">
            <v>242</v>
          </cell>
          <cell r="O194">
            <v>132</v>
          </cell>
          <cell r="P194">
            <v>88</v>
          </cell>
          <cell r="Q194">
            <v>227</v>
          </cell>
          <cell r="R194">
            <v>0</v>
          </cell>
          <cell r="S194">
            <v>0</v>
          </cell>
          <cell r="T194">
            <v>0</v>
          </cell>
          <cell r="U194">
            <v>0</v>
          </cell>
          <cell r="V194">
            <v>0</v>
          </cell>
          <cell r="W194">
            <v>0</v>
          </cell>
          <cell r="X194">
            <v>0</v>
          </cell>
          <cell r="Y194">
            <v>0</v>
          </cell>
          <cell r="Z194">
            <v>0</v>
          </cell>
          <cell r="AA194">
            <v>0</v>
          </cell>
          <cell r="AB194">
            <v>0</v>
          </cell>
        </row>
        <row r="195">
          <cell r="A195" t="str">
            <v>ID</v>
          </cell>
          <cell r="B195" t="str">
            <v>Indonesia</v>
          </cell>
          <cell r="C195" t="str">
            <v>CAR</v>
          </cell>
          <cell r="D195" t="str">
            <v>FORD</v>
          </cell>
          <cell r="E195" t="str">
            <v>FORD</v>
          </cell>
          <cell r="F195" t="str">
            <v>PT IRMC</v>
          </cell>
          <cell r="G195" t="str">
            <v>ASSY</v>
          </cell>
          <cell r="H195" t="str">
            <v>JP</v>
          </cell>
          <cell r="I195" t="str">
            <v>C1</v>
          </cell>
          <cell r="J195" t="str">
            <v>FAMILIA</v>
          </cell>
          <cell r="K195" t="str">
            <v>LASER</v>
          </cell>
          <cell r="L195" t="str">
            <v>JAKARTA</v>
          </cell>
          <cell r="M195">
            <v>3861</v>
          </cell>
          <cell r="N195">
            <v>2142</v>
          </cell>
          <cell r="O195">
            <v>2219</v>
          </cell>
          <cell r="P195">
            <v>2050</v>
          </cell>
          <cell r="Q195">
            <v>3109</v>
          </cell>
          <cell r="R195">
            <v>2749</v>
          </cell>
          <cell r="S195">
            <v>3652</v>
          </cell>
          <cell r="T195">
            <v>3930</v>
          </cell>
          <cell r="U195">
            <v>966</v>
          </cell>
          <cell r="V195">
            <v>1610</v>
          </cell>
          <cell r="W195">
            <v>1982</v>
          </cell>
          <cell r="X195">
            <v>2769</v>
          </cell>
          <cell r="Y195">
            <v>3026</v>
          </cell>
          <cell r="Z195">
            <v>2749</v>
          </cell>
          <cell r="AA195">
            <v>3116</v>
          </cell>
          <cell r="AB195">
            <v>5031</v>
          </cell>
        </row>
        <row r="196">
          <cell r="A196" t="str">
            <v>ID</v>
          </cell>
          <cell r="B196" t="str">
            <v>Indonesia</v>
          </cell>
          <cell r="C196" t="str">
            <v>CAR</v>
          </cell>
          <cell r="D196" t="str">
            <v>FORD</v>
          </cell>
          <cell r="E196" t="str">
            <v>FORD</v>
          </cell>
          <cell r="F196" t="str">
            <v>PT IRMC</v>
          </cell>
          <cell r="G196" t="str">
            <v>ASSY</v>
          </cell>
          <cell r="H196" t="str">
            <v>JP</v>
          </cell>
          <cell r="I196" t="str">
            <v>D1</v>
          </cell>
          <cell r="J196" t="str">
            <v>CAPELLA</v>
          </cell>
          <cell r="K196" t="str">
            <v>TELSTAR</v>
          </cell>
          <cell r="L196" t="str">
            <v>JAKARTA</v>
          </cell>
          <cell r="M196">
            <v>119</v>
          </cell>
          <cell r="N196">
            <v>100</v>
          </cell>
          <cell r="O196">
            <v>124</v>
          </cell>
          <cell r="P196">
            <v>133</v>
          </cell>
          <cell r="Q196">
            <v>101</v>
          </cell>
          <cell r="R196">
            <v>67</v>
          </cell>
          <cell r="S196">
            <v>55</v>
          </cell>
          <cell r="T196">
            <v>218</v>
          </cell>
          <cell r="U196">
            <v>57</v>
          </cell>
          <cell r="V196">
            <v>75</v>
          </cell>
          <cell r="W196">
            <v>94</v>
          </cell>
          <cell r="X196">
            <v>123</v>
          </cell>
          <cell r="Y196">
            <v>143</v>
          </cell>
          <cell r="Z196">
            <v>153</v>
          </cell>
          <cell r="AA196">
            <v>166</v>
          </cell>
          <cell r="AB196">
            <v>238</v>
          </cell>
        </row>
        <row r="197">
          <cell r="A197" t="str">
            <v>ID</v>
          </cell>
          <cell r="B197" t="str">
            <v>Indonesia</v>
          </cell>
          <cell r="C197" t="str">
            <v>CAR</v>
          </cell>
          <cell r="D197" t="str">
            <v>GM</v>
          </cell>
          <cell r="E197" t="str">
            <v>HOLDEN</v>
          </cell>
          <cell r="F197" t="str">
            <v>PT INDAUDA</v>
          </cell>
          <cell r="G197" t="str">
            <v>ASSY</v>
          </cell>
          <cell r="H197" t="str">
            <v>AU</v>
          </cell>
          <cell r="I197" t="str">
            <v>C2</v>
          </cell>
          <cell r="J197" t="str">
            <v>U</v>
          </cell>
          <cell r="K197" t="str">
            <v>GEMINI</v>
          </cell>
          <cell r="L197" t="str">
            <v>JAKARTA</v>
          </cell>
          <cell r="M197">
            <v>0</v>
          </cell>
          <cell r="N197">
            <v>0</v>
          </cell>
          <cell r="O197">
            <v>0</v>
          </cell>
          <cell r="P197">
            <v>0</v>
          </cell>
          <cell r="Q197">
            <v>153</v>
          </cell>
          <cell r="R197">
            <v>0</v>
          </cell>
          <cell r="S197">
            <v>0</v>
          </cell>
          <cell r="T197">
            <v>0</v>
          </cell>
          <cell r="U197">
            <v>0</v>
          </cell>
          <cell r="V197">
            <v>0</v>
          </cell>
          <cell r="W197">
            <v>0</v>
          </cell>
          <cell r="X197">
            <v>0</v>
          </cell>
          <cell r="Y197">
            <v>0</v>
          </cell>
          <cell r="Z197">
            <v>0</v>
          </cell>
          <cell r="AA197">
            <v>0</v>
          </cell>
          <cell r="AB197">
            <v>0</v>
          </cell>
        </row>
        <row r="198">
          <cell r="A198" t="str">
            <v>ID</v>
          </cell>
          <cell r="B198" t="str">
            <v>Indonesia</v>
          </cell>
          <cell r="C198" t="str">
            <v>CAR</v>
          </cell>
          <cell r="D198" t="str">
            <v>GM</v>
          </cell>
          <cell r="E198" t="str">
            <v>OPEL</v>
          </cell>
          <cell r="F198" t="str">
            <v>PT GARMAK MOTORS BUANA</v>
          </cell>
          <cell r="G198" t="str">
            <v>ASSY</v>
          </cell>
          <cell r="H198" t="str">
            <v>GY</v>
          </cell>
          <cell r="I198" t="str">
            <v>D1</v>
          </cell>
          <cell r="J198" t="str">
            <v>J CAR 2400/J CAR 2900/EPSILON</v>
          </cell>
          <cell r="K198" t="str">
            <v>VECTRA</v>
          </cell>
          <cell r="L198" t="str">
            <v>JAKARTA</v>
          </cell>
          <cell r="M198">
            <v>0</v>
          </cell>
          <cell r="N198">
            <v>0</v>
          </cell>
          <cell r="O198">
            <v>0</v>
          </cell>
          <cell r="P198">
            <v>0</v>
          </cell>
          <cell r="Q198">
            <v>182</v>
          </cell>
          <cell r="R198">
            <v>767</v>
          </cell>
          <cell r="S198">
            <v>190</v>
          </cell>
          <cell r="T198">
            <v>17</v>
          </cell>
          <cell r="U198">
            <v>0</v>
          </cell>
          <cell r="V198">
            <v>4</v>
          </cell>
          <cell r="W198">
            <v>9</v>
          </cell>
          <cell r="X198">
            <v>116</v>
          </cell>
          <cell r="Y198">
            <v>149</v>
          </cell>
          <cell r="Z198">
            <v>179</v>
          </cell>
          <cell r="AA198">
            <v>213</v>
          </cell>
          <cell r="AB198">
            <v>456</v>
          </cell>
        </row>
        <row r="199">
          <cell r="A199" t="str">
            <v>ID</v>
          </cell>
          <cell r="B199" t="str">
            <v>Indonesia</v>
          </cell>
          <cell r="C199" t="str">
            <v>CAR</v>
          </cell>
          <cell r="D199" t="str">
            <v>GM</v>
          </cell>
          <cell r="E199" t="str">
            <v>OPEL</v>
          </cell>
          <cell r="F199" t="str">
            <v>PT GARMAK MOTORS BUANA</v>
          </cell>
          <cell r="G199" t="str">
            <v>ASSY</v>
          </cell>
          <cell r="H199" t="str">
            <v>US</v>
          </cell>
          <cell r="I199" t="str">
            <v>C1</v>
          </cell>
          <cell r="J199" t="str">
            <v>T CAR 2700/T CAR 3000/DELTA</v>
          </cell>
          <cell r="K199" t="str">
            <v>OPTIMA (ASTRA)</v>
          </cell>
          <cell r="L199" t="str">
            <v>JAKARTA</v>
          </cell>
          <cell r="M199">
            <v>0</v>
          </cell>
          <cell r="N199">
            <v>0</v>
          </cell>
          <cell r="O199">
            <v>0</v>
          </cell>
          <cell r="P199">
            <v>0</v>
          </cell>
          <cell r="Q199">
            <v>0</v>
          </cell>
          <cell r="R199">
            <v>0</v>
          </cell>
          <cell r="S199">
            <v>126</v>
          </cell>
          <cell r="T199">
            <v>229</v>
          </cell>
          <cell r="U199">
            <v>0</v>
          </cell>
          <cell r="V199">
            <v>125</v>
          </cell>
          <cell r="W199">
            <v>184</v>
          </cell>
          <cell r="X199">
            <v>275</v>
          </cell>
          <cell r="Y199">
            <v>370</v>
          </cell>
          <cell r="Z199">
            <v>466</v>
          </cell>
          <cell r="AA199">
            <v>581</v>
          </cell>
          <cell r="AB199">
            <v>1474</v>
          </cell>
        </row>
        <row r="200">
          <cell r="A200" t="str">
            <v>ID</v>
          </cell>
          <cell r="B200" t="str">
            <v>Indonesia</v>
          </cell>
          <cell r="C200" t="str">
            <v>CAR</v>
          </cell>
          <cell r="D200" t="str">
            <v>HONDA</v>
          </cell>
          <cell r="E200" t="str">
            <v>HONDA</v>
          </cell>
          <cell r="F200" t="str">
            <v>PT IMORA HONDA MOTOR</v>
          </cell>
          <cell r="G200" t="str">
            <v>ASSY</v>
          </cell>
          <cell r="H200" t="str">
            <v>JP</v>
          </cell>
          <cell r="I200" t="str">
            <v>C1</v>
          </cell>
          <cell r="J200" t="str">
            <v>CIVIC</v>
          </cell>
          <cell r="K200" t="str">
            <v>CIVIC</v>
          </cell>
          <cell r="L200" t="str">
            <v>SUNTER</v>
          </cell>
          <cell r="M200">
            <v>7317</v>
          </cell>
          <cell r="N200">
            <v>5006</v>
          </cell>
          <cell r="O200">
            <v>4717</v>
          </cell>
          <cell r="P200">
            <v>3360</v>
          </cell>
          <cell r="Q200">
            <v>3240</v>
          </cell>
          <cell r="R200">
            <v>2760</v>
          </cell>
          <cell r="S200">
            <v>2528</v>
          </cell>
          <cell r="T200">
            <v>2791</v>
          </cell>
          <cell r="U200">
            <v>383</v>
          </cell>
          <cell r="V200">
            <v>1019</v>
          </cell>
          <cell r="W200">
            <v>1424</v>
          </cell>
          <cell r="X200">
            <v>2013</v>
          </cell>
          <cell r="Y200">
            <v>2568</v>
          </cell>
          <cell r="Z200">
            <v>3065</v>
          </cell>
          <cell r="AA200">
            <v>3630</v>
          </cell>
          <cell r="AB200">
            <v>7600</v>
          </cell>
        </row>
        <row r="201">
          <cell r="A201" t="str">
            <v>ID</v>
          </cell>
          <cell r="B201" t="str">
            <v>Indonesia</v>
          </cell>
          <cell r="C201" t="str">
            <v>CAR</v>
          </cell>
          <cell r="D201" t="str">
            <v>HONDA</v>
          </cell>
          <cell r="E201" t="str">
            <v>HONDA</v>
          </cell>
          <cell r="F201" t="str">
            <v>PT IMORA HONDA MOTOR</v>
          </cell>
          <cell r="G201" t="str">
            <v>ASSY</v>
          </cell>
          <cell r="H201" t="str">
            <v>JP</v>
          </cell>
          <cell r="I201" t="str">
            <v>D2</v>
          </cell>
          <cell r="J201" t="str">
            <v>CY/CYR</v>
          </cell>
          <cell r="K201" t="str">
            <v>ACCORD</v>
          </cell>
          <cell r="L201" t="str">
            <v>SUNTER</v>
          </cell>
          <cell r="M201">
            <v>5441</v>
          </cell>
          <cell r="N201">
            <v>3199</v>
          </cell>
          <cell r="O201">
            <v>1560</v>
          </cell>
          <cell r="P201">
            <v>2880</v>
          </cell>
          <cell r="Q201">
            <v>5400</v>
          </cell>
          <cell r="R201">
            <v>2640</v>
          </cell>
          <cell r="S201">
            <v>1674</v>
          </cell>
          <cell r="T201">
            <v>1851</v>
          </cell>
          <cell r="U201">
            <v>236</v>
          </cell>
          <cell r="V201">
            <v>573</v>
          </cell>
          <cell r="W201">
            <v>815</v>
          </cell>
          <cell r="X201">
            <v>1174</v>
          </cell>
          <cell r="Y201">
            <v>1524</v>
          </cell>
          <cell r="Z201">
            <v>1852</v>
          </cell>
          <cell r="AA201">
            <v>2235</v>
          </cell>
          <cell r="AB201">
            <v>5031</v>
          </cell>
        </row>
        <row r="202">
          <cell r="A202" t="str">
            <v>ID</v>
          </cell>
          <cell r="B202" t="str">
            <v>Indonesia</v>
          </cell>
          <cell r="C202" t="str">
            <v>CAR</v>
          </cell>
          <cell r="D202" t="str">
            <v>HONDA</v>
          </cell>
          <cell r="E202" t="str">
            <v>HONDA</v>
          </cell>
          <cell r="F202" t="str">
            <v>PT IMORA HONDA MOTOR</v>
          </cell>
          <cell r="G202" t="str">
            <v>ASSY</v>
          </cell>
          <cell r="H202" t="str">
            <v>TH</v>
          </cell>
          <cell r="I202" t="str">
            <v>C1</v>
          </cell>
          <cell r="J202" t="str">
            <v>CIVIC</v>
          </cell>
          <cell r="K202" t="str">
            <v>CITY</v>
          </cell>
          <cell r="L202" t="str">
            <v>SUNTER</v>
          </cell>
          <cell r="M202">
            <v>0</v>
          </cell>
          <cell r="N202">
            <v>0</v>
          </cell>
          <cell r="O202">
            <v>0</v>
          </cell>
          <cell r="P202">
            <v>0</v>
          </cell>
          <cell r="Q202">
            <v>0</v>
          </cell>
          <cell r="R202">
            <v>0</v>
          </cell>
          <cell r="S202">
            <v>1772</v>
          </cell>
          <cell r="T202">
            <v>2112</v>
          </cell>
          <cell r="U202">
            <v>199</v>
          </cell>
          <cell r="V202">
            <v>1141</v>
          </cell>
          <cell r="W202">
            <v>1561</v>
          </cell>
          <cell r="X202">
            <v>2162</v>
          </cell>
          <cell r="Y202">
            <v>2700</v>
          </cell>
          <cell r="Z202">
            <v>3155</v>
          </cell>
          <cell r="AA202">
            <v>3660</v>
          </cell>
          <cell r="AB202">
            <v>7043</v>
          </cell>
        </row>
        <row r="203">
          <cell r="A203" t="str">
            <v>ID</v>
          </cell>
          <cell r="B203" t="str">
            <v>Indonesia</v>
          </cell>
          <cell r="C203" t="str">
            <v>CAR</v>
          </cell>
          <cell r="D203" t="str">
            <v>HYUNDAI</v>
          </cell>
          <cell r="E203" t="str">
            <v>HYUNDAI</v>
          </cell>
          <cell r="F203" t="str">
            <v>PT CITRA MOBIL NATIONAL</v>
          </cell>
          <cell r="G203" t="str">
            <v>ASSY</v>
          </cell>
          <cell r="H203" t="str">
            <v>KO</v>
          </cell>
          <cell r="I203" t="str">
            <v>C1</v>
          </cell>
          <cell r="J203" t="str">
            <v>X-3</v>
          </cell>
          <cell r="K203" t="str">
            <v>ACCENT</v>
          </cell>
          <cell r="L203" t="str">
            <v>JAKARTA</v>
          </cell>
          <cell r="M203">
            <v>0</v>
          </cell>
          <cell r="N203">
            <v>0</v>
          </cell>
          <cell r="O203">
            <v>0</v>
          </cell>
          <cell r="P203">
            <v>0</v>
          </cell>
          <cell r="Q203">
            <v>0</v>
          </cell>
          <cell r="R203">
            <v>0</v>
          </cell>
          <cell r="S203">
            <v>1103</v>
          </cell>
          <cell r="T203">
            <v>3340</v>
          </cell>
          <cell r="U203">
            <v>0</v>
          </cell>
          <cell r="V203">
            <v>0</v>
          </cell>
          <cell r="W203">
            <v>0</v>
          </cell>
          <cell r="X203">
            <v>0</v>
          </cell>
          <cell r="Y203">
            <v>0</v>
          </cell>
          <cell r="Z203">
            <v>0</v>
          </cell>
          <cell r="AA203">
            <v>0</v>
          </cell>
          <cell r="AB203">
            <v>0</v>
          </cell>
        </row>
        <row r="204">
          <cell r="A204" t="str">
            <v>ID</v>
          </cell>
          <cell r="B204" t="str">
            <v>Indonesia</v>
          </cell>
          <cell r="C204" t="str">
            <v>CAR</v>
          </cell>
          <cell r="D204" t="str">
            <v>HYUNDAI</v>
          </cell>
          <cell r="E204" t="str">
            <v>HYUNDAI</v>
          </cell>
          <cell r="F204" t="str">
            <v>PT CITRA MOBIL NATIONAL</v>
          </cell>
          <cell r="G204" t="str">
            <v>ASSY</v>
          </cell>
          <cell r="H204" t="str">
            <v>KO</v>
          </cell>
          <cell r="I204" t="str">
            <v>D1</v>
          </cell>
          <cell r="J204" t="str">
            <v>V40/DX40</v>
          </cell>
          <cell r="K204" t="str">
            <v>ELANTRA</v>
          </cell>
          <cell r="L204" t="str">
            <v>JAKARTA</v>
          </cell>
          <cell r="M204">
            <v>0</v>
          </cell>
          <cell r="N204">
            <v>0</v>
          </cell>
          <cell r="O204">
            <v>0</v>
          </cell>
          <cell r="P204">
            <v>0</v>
          </cell>
          <cell r="Q204">
            <v>0</v>
          </cell>
          <cell r="R204">
            <v>1357</v>
          </cell>
          <cell r="S204">
            <v>998</v>
          </cell>
          <cell r="T204">
            <v>764</v>
          </cell>
          <cell r="U204">
            <v>0</v>
          </cell>
          <cell r="V204">
            <v>0</v>
          </cell>
          <cell r="W204">
            <v>0</v>
          </cell>
          <cell r="X204">
            <v>0</v>
          </cell>
          <cell r="Y204">
            <v>0</v>
          </cell>
          <cell r="Z204">
            <v>0</v>
          </cell>
          <cell r="AA204">
            <v>0</v>
          </cell>
          <cell r="AB204">
            <v>0</v>
          </cell>
        </row>
        <row r="205">
          <cell r="A205" t="str">
            <v>ID</v>
          </cell>
          <cell r="B205" t="str">
            <v>Indonesia</v>
          </cell>
          <cell r="C205" t="str">
            <v>CAR</v>
          </cell>
          <cell r="D205" t="str">
            <v>ISUZU</v>
          </cell>
          <cell r="E205" t="str">
            <v>ISUZU</v>
          </cell>
          <cell r="F205" t="str">
            <v>PANTJA MOTORS</v>
          </cell>
          <cell r="G205" t="str">
            <v>ASSY</v>
          </cell>
          <cell r="H205" t="str">
            <v>JP</v>
          </cell>
          <cell r="I205" t="str">
            <v>C2</v>
          </cell>
          <cell r="J205" t="str">
            <v>CIVIC</v>
          </cell>
          <cell r="K205" t="str">
            <v>GEMINI</v>
          </cell>
          <cell r="L205" t="str">
            <v>TANGERANG</v>
          </cell>
          <cell r="M205">
            <v>2331</v>
          </cell>
          <cell r="N205">
            <v>505</v>
          </cell>
          <cell r="O205">
            <v>275</v>
          </cell>
          <cell r="P205">
            <v>5</v>
          </cell>
          <cell r="Q205">
            <v>84</v>
          </cell>
          <cell r="R205">
            <v>0</v>
          </cell>
          <cell r="S205">
            <v>0</v>
          </cell>
          <cell r="T205">
            <v>0</v>
          </cell>
          <cell r="U205">
            <v>0</v>
          </cell>
          <cell r="V205">
            <v>0</v>
          </cell>
          <cell r="W205">
            <v>0</v>
          </cell>
          <cell r="X205">
            <v>0</v>
          </cell>
          <cell r="Y205">
            <v>0</v>
          </cell>
          <cell r="Z205">
            <v>0</v>
          </cell>
          <cell r="AA205">
            <v>0</v>
          </cell>
          <cell r="AB205">
            <v>0</v>
          </cell>
        </row>
        <row r="206">
          <cell r="A206" t="str">
            <v>ID</v>
          </cell>
          <cell r="B206" t="str">
            <v>Indonesia</v>
          </cell>
          <cell r="C206" t="str">
            <v>CAR</v>
          </cell>
          <cell r="D206" t="str">
            <v>MAZDA</v>
          </cell>
          <cell r="E206" t="str">
            <v>MAZDA</v>
          </cell>
          <cell r="F206" t="str">
            <v>INDO MOBIL GROUP</v>
          </cell>
          <cell r="G206" t="str">
            <v>ASSY</v>
          </cell>
          <cell r="H206" t="str">
            <v>JP</v>
          </cell>
          <cell r="I206" t="str">
            <v>C1</v>
          </cell>
          <cell r="J206" t="str">
            <v>FAMILIA</v>
          </cell>
          <cell r="K206" t="str">
            <v>323</v>
          </cell>
          <cell r="L206" t="str">
            <v>ANCOL</v>
          </cell>
          <cell r="M206">
            <v>3633</v>
          </cell>
          <cell r="N206">
            <v>1195</v>
          </cell>
          <cell r="O206">
            <v>383</v>
          </cell>
          <cell r="P206">
            <v>393</v>
          </cell>
          <cell r="Q206">
            <v>523</v>
          </cell>
          <cell r="R206">
            <v>985</v>
          </cell>
          <cell r="S206">
            <v>110</v>
          </cell>
          <cell r="T206">
            <v>2802</v>
          </cell>
          <cell r="U206">
            <v>770</v>
          </cell>
          <cell r="V206">
            <v>1043</v>
          </cell>
          <cell r="W206">
            <v>1161</v>
          </cell>
          <cell r="X206">
            <v>1579</v>
          </cell>
          <cell r="Y206">
            <v>1936</v>
          </cell>
          <cell r="Z206">
            <v>2220</v>
          </cell>
          <cell r="AA206">
            <v>2528</v>
          </cell>
          <cell r="AB206">
            <v>4519</v>
          </cell>
        </row>
        <row r="207">
          <cell r="A207" t="str">
            <v>ID</v>
          </cell>
          <cell r="B207" t="str">
            <v>Indonesia</v>
          </cell>
          <cell r="C207" t="str">
            <v>CAR</v>
          </cell>
          <cell r="D207" t="str">
            <v>MAZDA</v>
          </cell>
          <cell r="E207" t="str">
            <v>MAZDA</v>
          </cell>
          <cell r="F207" t="str">
            <v>INDO MOBIL GROUP</v>
          </cell>
          <cell r="G207" t="str">
            <v>ASSY</v>
          </cell>
          <cell r="H207" t="str">
            <v>JP</v>
          </cell>
          <cell r="I207" t="str">
            <v>C1</v>
          </cell>
          <cell r="J207" t="str">
            <v>U</v>
          </cell>
          <cell r="K207" t="str">
            <v>MR90</v>
          </cell>
          <cell r="L207" t="str">
            <v>ANCOL</v>
          </cell>
          <cell r="M207">
            <v>0</v>
          </cell>
          <cell r="N207">
            <v>2900</v>
          </cell>
          <cell r="O207">
            <v>629</v>
          </cell>
          <cell r="P207">
            <v>1059</v>
          </cell>
          <cell r="Q207">
            <v>499</v>
          </cell>
          <cell r="R207">
            <v>260</v>
          </cell>
          <cell r="S207">
            <v>102</v>
          </cell>
          <cell r="T207">
            <v>53</v>
          </cell>
          <cell r="U207">
            <v>0</v>
          </cell>
          <cell r="V207">
            <v>12</v>
          </cell>
          <cell r="W207">
            <v>0</v>
          </cell>
          <cell r="X207">
            <v>0</v>
          </cell>
          <cell r="Y207">
            <v>0</v>
          </cell>
          <cell r="Z207">
            <v>0</v>
          </cell>
          <cell r="AA207">
            <v>0</v>
          </cell>
          <cell r="AB207">
            <v>0</v>
          </cell>
        </row>
        <row r="208">
          <cell r="A208" t="str">
            <v>ID</v>
          </cell>
          <cell r="B208" t="str">
            <v>Indonesia</v>
          </cell>
          <cell r="C208" t="str">
            <v>CAR</v>
          </cell>
          <cell r="D208" t="str">
            <v>MAZDA</v>
          </cell>
          <cell r="E208" t="str">
            <v>MAZDA</v>
          </cell>
          <cell r="F208" t="str">
            <v>INDO MOBIL GROUP</v>
          </cell>
          <cell r="G208" t="str">
            <v>ASSY</v>
          </cell>
          <cell r="H208" t="str">
            <v>JP</v>
          </cell>
          <cell r="I208" t="str">
            <v>D1</v>
          </cell>
          <cell r="J208" t="str">
            <v>CAPELLA</v>
          </cell>
          <cell r="K208" t="str">
            <v>626</v>
          </cell>
          <cell r="L208" t="str">
            <v>ANCOL</v>
          </cell>
          <cell r="M208">
            <v>706</v>
          </cell>
          <cell r="N208">
            <v>307</v>
          </cell>
          <cell r="O208">
            <v>219</v>
          </cell>
          <cell r="P208">
            <v>202</v>
          </cell>
          <cell r="Q208">
            <v>273</v>
          </cell>
          <cell r="R208">
            <v>239</v>
          </cell>
          <cell r="S208">
            <v>147</v>
          </cell>
          <cell r="T208">
            <v>241</v>
          </cell>
          <cell r="U208">
            <v>117</v>
          </cell>
          <cell r="V208">
            <v>98</v>
          </cell>
          <cell r="W208">
            <v>119</v>
          </cell>
          <cell r="X208">
            <v>163</v>
          </cell>
          <cell r="Y208">
            <v>197</v>
          </cell>
          <cell r="Z208">
            <v>219</v>
          </cell>
          <cell r="AA208">
            <v>248</v>
          </cell>
          <cell r="AB208">
            <v>434</v>
          </cell>
        </row>
        <row r="209">
          <cell r="A209" t="str">
            <v>ID</v>
          </cell>
          <cell r="B209" t="str">
            <v>Indonesia</v>
          </cell>
          <cell r="C209" t="str">
            <v>CAR</v>
          </cell>
          <cell r="D209" t="str">
            <v>MERCEDES-BENZ</v>
          </cell>
          <cell r="E209" t="str">
            <v>MERCEDES-BENZ</v>
          </cell>
          <cell r="F209" t="str">
            <v>PT STAR MOTOR</v>
          </cell>
          <cell r="G209" t="str">
            <v>ASSY</v>
          </cell>
          <cell r="H209" t="str">
            <v>GY</v>
          </cell>
          <cell r="I209" t="str">
            <v>E1</v>
          </cell>
          <cell r="J209" t="str">
            <v>W202/W203</v>
          </cell>
          <cell r="K209" t="str">
            <v>C-CLASS</v>
          </cell>
          <cell r="L209" t="str">
            <v>JAKARTA</v>
          </cell>
          <cell r="M209">
            <v>0</v>
          </cell>
          <cell r="N209">
            <v>0</v>
          </cell>
          <cell r="O209">
            <v>0</v>
          </cell>
          <cell r="P209">
            <v>0</v>
          </cell>
          <cell r="Q209">
            <v>2995</v>
          </cell>
          <cell r="R209">
            <v>2604</v>
          </cell>
          <cell r="S209">
            <v>1212</v>
          </cell>
          <cell r="T209">
            <v>1246</v>
          </cell>
          <cell r="U209">
            <v>147</v>
          </cell>
          <cell r="V209">
            <v>350</v>
          </cell>
          <cell r="W209">
            <v>445</v>
          </cell>
          <cell r="X209">
            <v>573</v>
          </cell>
          <cell r="Y209">
            <v>666</v>
          </cell>
          <cell r="Z209">
            <v>724</v>
          </cell>
          <cell r="AA209">
            <v>781</v>
          </cell>
          <cell r="AB209">
            <v>1104</v>
          </cell>
        </row>
        <row r="210">
          <cell r="A210" t="str">
            <v>ID</v>
          </cell>
          <cell r="B210" t="str">
            <v>Indonesia</v>
          </cell>
          <cell r="C210" t="str">
            <v>CAR</v>
          </cell>
          <cell r="D210" t="str">
            <v>MERCEDES-BENZ</v>
          </cell>
          <cell r="E210" t="str">
            <v>MERCEDES-BENZ</v>
          </cell>
          <cell r="F210" t="str">
            <v>PT STAR MOTOR</v>
          </cell>
          <cell r="G210" t="str">
            <v>ASSY</v>
          </cell>
          <cell r="H210" t="str">
            <v>GY</v>
          </cell>
          <cell r="I210" t="str">
            <v>E2</v>
          </cell>
          <cell r="J210" t="str">
            <v>W124/W210/W211</v>
          </cell>
          <cell r="K210" t="str">
            <v>E-CLASS</v>
          </cell>
          <cell r="L210" t="str">
            <v>JAKARTA</v>
          </cell>
          <cell r="M210">
            <v>1860</v>
          </cell>
          <cell r="N210">
            <v>1223</v>
          </cell>
          <cell r="O210">
            <v>701</v>
          </cell>
          <cell r="P210">
            <v>919</v>
          </cell>
          <cell r="Q210">
            <v>1419</v>
          </cell>
          <cell r="R210">
            <v>1644</v>
          </cell>
          <cell r="S210">
            <v>2026</v>
          </cell>
          <cell r="T210">
            <v>1581</v>
          </cell>
          <cell r="U210">
            <v>189</v>
          </cell>
          <cell r="V210">
            <v>354</v>
          </cell>
          <cell r="W210">
            <v>504</v>
          </cell>
          <cell r="X210">
            <v>760</v>
          </cell>
          <cell r="Y210">
            <v>883</v>
          </cell>
          <cell r="Z210">
            <v>962</v>
          </cell>
          <cell r="AA210">
            <v>1038</v>
          </cell>
          <cell r="AB210">
            <v>1477</v>
          </cell>
        </row>
        <row r="211">
          <cell r="A211" t="str">
            <v>ID</v>
          </cell>
          <cell r="B211" t="str">
            <v>Indonesia</v>
          </cell>
          <cell r="C211" t="str">
            <v>CAR</v>
          </cell>
          <cell r="D211" t="str">
            <v>MERCEDES-BENZ</v>
          </cell>
          <cell r="E211" t="str">
            <v>MERCEDES-BENZ</v>
          </cell>
          <cell r="F211" t="str">
            <v>PT STAR MOTOR</v>
          </cell>
          <cell r="G211" t="str">
            <v>ASSY</v>
          </cell>
          <cell r="H211" t="str">
            <v>GY</v>
          </cell>
          <cell r="I211" t="str">
            <v>E2</v>
          </cell>
          <cell r="J211" t="str">
            <v>W140/W220</v>
          </cell>
          <cell r="K211" t="str">
            <v>S-CLASS</v>
          </cell>
          <cell r="L211" t="str">
            <v>JAKARTA</v>
          </cell>
          <cell r="M211">
            <v>0</v>
          </cell>
          <cell r="N211">
            <v>0</v>
          </cell>
          <cell r="O211">
            <v>0</v>
          </cell>
          <cell r="P211">
            <v>0</v>
          </cell>
          <cell r="Q211">
            <v>0</v>
          </cell>
          <cell r="R211">
            <v>0</v>
          </cell>
          <cell r="S211">
            <v>201</v>
          </cell>
          <cell r="T211">
            <v>198</v>
          </cell>
          <cell r="U211">
            <v>31</v>
          </cell>
          <cell r="V211">
            <v>52</v>
          </cell>
          <cell r="W211">
            <v>76</v>
          </cell>
          <cell r="X211">
            <v>118</v>
          </cell>
          <cell r="Y211">
            <v>141</v>
          </cell>
          <cell r="Z211">
            <v>157</v>
          </cell>
          <cell r="AA211">
            <v>174</v>
          </cell>
          <cell r="AB211">
            <v>274</v>
          </cell>
        </row>
        <row r="212">
          <cell r="A212" t="str">
            <v>ID</v>
          </cell>
          <cell r="B212" t="str">
            <v>Indonesia</v>
          </cell>
          <cell r="C212" t="str">
            <v>CAR</v>
          </cell>
          <cell r="D212" t="str">
            <v>MITSUBISHI</v>
          </cell>
          <cell r="E212" t="str">
            <v>MITSUBISHI</v>
          </cell>
          <cell r="F212" t="str">
            <v>KRAMA YUDHA</v>
          </cell>
          <cell r="G212" t="str">
            <v>ASSY</v>
          </cell>
          <cell r="H212" t="str">
            <v>JP</v>
          </cell>
          <cell r="I212" t="str">
            <v>C1</v>
          </cell>
          <cell r="J212" t="str">
            <v>MIRAGE</v>
          </cell>
          <cell r="K212" t="str">
            <v>COLT</v>
          </cell>
          <cell r="L212" t="str">
            <v>JAKARTA TIMUR</v>
          </cell>
          <cell r="M212">
            <v>2656</v>
          </cell>
          <cell r="N212">
            <v>2265</v>
          </cell>
          <cell r="O212">
            <v>1974</v>
          </cell>
          <cell r="P212">
            <v>2179</v>
          </cell>
          <cell r="Q212">
            <v>2036</v>
          </cell>
          <cell r="R212">
            <v>0</v>
          </cell>
          <cell r="S212">
            <v>0</v>
          </cell>
          <cell r="T212">
            <v>0</v>
          </cell>
          <cell r="U212">
            <v>0</v>
          </cell>
          <cell r="V212">
            <v>0</v>
          </cell>
          <cell r="W212">
            <v>0</v>
          </cell>
          <cell r="X212">
            <v>0</v>
          </cell>
          <cell r="Y212">
            <v>0</v>
          </cell>
          <cell r="Z212">
            <v>0</v>
          </cell>
          <cell r="AA212">
            <v>0</v>
          </cell>
          <cell r="AB212">
            <v>0</v>
          </cell>
        </row>
        <row r="213">
          <cell r="A213" t="str">
            <v>ID</v>
          </cell>
          <cell r="B213" t="str">
            <v>Indonesia</v>
          </cell>
          <cell r="C213" t="str">
            <v>CAR</v>
          </cell>
          <cell r="D213" t="str">
            <v>MITSUBISHI</v>
          </cell>
          <cell r="E213" t="str">
            <v>MITSUBISHI</v>
          </cell>
          <cell r="F213" t="str">
            <v>KRAMA YUDHA</v>
          </cell>
          <cell r="G213" t="str">
            <v>ASSY</v>
          </cell>
          <cell r="H213" t="str">
            <v>JP</v>
          </cell>
          <cell r="I213" t="str">
            <v>C2</v>
          </cell>
          <cell r="J213" t="str">
            <v>MIRAGE</v>
          </cell>
          <cell r="K213" t="str">
            <v>LANCER</v>
          </cell>
          <cell r="L213" t="str">
            <v>JAKARTA TIMUR</v>
          </cell>
          <cell r="M213">
            <v>0</v>
          </cell>
          <cell r="N213">
            <v>0</v>
          </cell>
          <cell r="O213">
            <v>0</v>
          </cell>
          <cell r="P213">
            <v>0</v>
          </cell>
          <cell r="Q213">
            <v>301</v>
          </cell>
          <cell r="R213">
            <v>2075</v>
          </cell>
          <cell r="S213">
            <v>777</v>
          </cell>
          <cell r="T213">
            <v>1654</v>
          </cell>
          <cell r="U213">
            <v>341</v>
          </cell>
          <cell r="V213">
            <v>537</v>
          </cell>
          <cell r="W213">
            <v>950</v>
          </cell>
          <cell r="X213">
            <v>1360</v>
          </cell>
          <cell r="Y213">
            <v>1757</v>
          </cell>
          <cell r="Z213">
            <v>2122</v>
          </cell>
          <cell r="AA213">
            <v>2545</v>
          </cell>
          <cell r="AB213">
            <v>4221</v>
          </cell>
        </row>
        <row r="214">
          <cell r="A214" t="str">
            <v>ID</v>
          </cell>
          <cell r="B214" t="str">
            <v>Indonesia</v>
          </cell>
          <cell r="C214" t="str">
            <v>CAR</v>
          </cell>
          <cell r="D214" t="str">
            <v>MITSUBISHI</v>
          </cell>
          <cell r="E214" t="str">
            <v>MITSUBISHI</v>
          </cell>
          <cell r="F214" t="str">
            <v>KRAMA YUDHA</v>
          </cell>
          <cell r="G214" t="str">
            <v>ASSY</v>
          </cell>
          <cell r="H214" t="str">
            <v>JP</v>
          </cell>
          <cell r="I214" t="str">
            <v>D1</v>
          </cell>
          <cell r="J214" t="str">
            <v>FJ2</v>
          </cell>
          <cell r="K214" t="str">
            <v>GALANT</v>
          </cell>
          <cell r="L214" t="str">
            <v>JAKARTA TIMUR</v>
          </cell>
          <cell r="M214">
            <v>1765</v>
          </cell>
          <cell r="N214">
            <v>1467</v>
          </cell>
          <cell r="O214">
            <v>1006</v>
          </cell>
          <cell r="P214">
            <v>1669</v>
          </cell>
          <cell r="Q214">
            <v>1524</v>
          </cell>
          <cell r="R214">
            <v>1345</v>
          </cell>
          <cell r="S214">
            <v>633</v>
          </cell>
          <cell r="T214">
            <v>846</v>
          </cell>
          <cell r="U214">
            <v>292</v>
          </cell>
          <cell r="V214">
            <v>443</v>
          </cell>
          <cell r="W214">
            <v>590</v>
          </cell>
          <cell r="X214">
            <v>797</v>
          </cell>
          <cell r="Y214">
            <v>970</v>
          </cell>
          <cell r="Z214">
            <v>1105</v>
          </cell>
          <cell r="AA214">
            <v>1249</v>
          </cell>
          <cell r="AB214">
            <v>2132</v>
          </cell>
        </row>
        <row r="215">
          <cell r="A215" t="str">
            <v>ID</v>
          </cell>
          <cell r="B215" t="str">
            <v>Indonesia</v>
          </cell>
          <cell r="C215" t="str">
            <v>CAR</v>
          </cell>
          <cell r="D215" t="str">
            <v>NISSAN</v>
          </cell>
          <cell r="E215" t="str">
            <v>NISSAN</v>
          </cell>
          <cell r="F215" t="str">
            <v>INDO MOBIL GROUP</v>
          </cell>
          <cell r="G215" t="str">
            <v>ASSY</v>
          </cell>
          <cell r="H215" t="str">
            <v>JP</v>
          </cell>
          <cell r="I215" t="str">
            <v>C1</v>
          </cell>
          <cell r="J215" t="str">
            <v>SUNNY/MS</v>
          </cell>
          <cell r="K215" t="str">
            <v>SENTRA</v>
          </cell>
          <cell r="L215" t="str">
            <v>ANCOL</v>
          </cell>
          <cell r="M215">
            <v>353</v>
          </cell>
          <cell r="N215">
            <v>549</v>
          </cell>
          <cell r="O215">
            <v>116</v>
          </cell>
          <cell r="P215">
            <v>179</v>
          </cell>
          <cell r="Q215">
            <v>131</v>
          </cell>
          <cell r="R215">
            <v>96</v>
          </cell>
          <cell r="S215">
            <v>66</v>
          </cell>
          <cell r="T215">
            <v>8</v>
          </cell>
          <cell r="U215">
            <v>0</v>
          </cell>
          <cell r="V215">
            <v>0</v>
          </cell>
          <cell r="W215">
            <v>0</v>
          </cell>
          <cell r="X215">
            <v>0</v>
          </cell>
          <cell r="Y215">
            <v>0</v>
          </cell>
          <cell r="Z215">
            <v>0</v>
          </cell>
          <cell r="AA215">
            <v>0</v>
          </cell>
          <cell r="AB215">
            <v>0</v>
          </cell>
        </row>
        <row r="216">
          <cell r="A216" t="str">
            <v>ID</v>
          </cell>
          <cell r="B216" t="str">
            <v>Indonesia</v>
          </cell>
          <cell r="C216" t="str">
            <v>CAR</v>
          </cell>
          <cell r="D216" t="str">
            <v>NISSAN</v>
          </cell>
          <cell r="E216" t="str">
            <v>NISSAN</v>
          </cell>
          <cell r="F216" t="str">
            <v>INDO MOBIL GROUP</v>
          </cell>
          <cell r="G216" t="str">
            <v>ASSY</v>
          </cell>
          <cell r="H216" t="str">
            <v>JP</v>
          </cell>
          <cell r="I216" t="str">
            <v>C1</v>
          </cell>
          <cell r="J216" t="str">
            <v>SUNNY/MS</v>
          </cell>
          <cell r="K216" t="str">
            <v>SUNNY</v>
          </cell>
          <cell r="L216" t="str">
            <v>ANCOL</v>
          </cell>
          <cell r="M216">
            <v>1673</v>
          </cell>
          <cell r="N216">
            <v>1262</v>
          </cell>
          <cell r="O216">
            <v>873</v>
          </cell>
          <cell r="P216">
            <v>815</v>
          </cell>
          <cell r="Q216">
            <v>963</v>
          </cell>
          <cell r="R216">
            <v>947</v>
          </cell>
          <cell r="S216">
            <v>718</v>
          </cell>
          <cell r="T216">
            <v>2718</v>
          </cell>
          <cell r="U216">
            <v>314</v>
          </cell>
          <cell r="V216">
            <v>611</v>
          </cell>
          <cell r="W216">
            <v>854</v>
          </cell>
          <cell r="X216">
            <v>1177</v>
          </cell>
          <cell r="Y216">
            <v>1463</v>
          </cell>
          <cell r="Z216">
            <v>1550</v>
          </cell>
          <cell r="AA216">
            <v>1629</v>
          </cell>
          <cell r="AB216">
            <v>2039</v>
          </cell>
        </row>
        <row r="217">
          <cell r="A217" t="str">
            <v>ID</v>
          </cell>
          <cell r="B217" t="str">
            <v>Indonesia</v>
          </cell>
          <cell r="C217" t="str">
            <v>CAR</v>
          </cell>
          <cell r="D217" t="str">
            <v>NISSAN</v>
          </cell>
          <cell r="E217" t="str">
            <v>NISSAN</v>
          </cell>
          <cell r="F217" t="str">
            <v>INDO MOBIL GROUP</v>
          </cell>
          <cell r="G217" t="str">
            <v>ASSY</v>
          </cell>
          <cell r="H217" t="str">
            <v>JP</v>
          </cell>
          <cell r="I217" t="str">
            <v>E1</v>
          </cell>
          <cell r="J217" t="str">
            <v>CEDRIC/LL</v>
          </cell>
          <cell r="K217" t="str">
            <v>CEDRIC</v>
          </cell>
          <cell r="L217" t="str">
            <v>ANCOL</v>
          </cell>
          <cell r="M217">
            <v>0</v>
          </cell>
          <cell r="N217">
            <v>0</v>
          </cell>
          <cell r="O217">
            <v>0</v>
          </cell>
          <cell r="P217">
            <v>0</v>
          </cell>
          <cell r="Q217">
            <v>0</v>
          </cell>
          <cell r="R217">
            <v>0</v>
          </cell>
          <cell r="S217">
            <v>0</v>
          </cell>
          <cell r="T217">
            <v>172</v>
          </cell>
          <cell r="U217">
            <v>68</v>
          </cell>
          <cell r="V217">
            <v>23</v>
          </cell>
          <cell r="W217">
            <v>33</v>
          </cell>
          <cell r="X217">
            <v>47</v>
          </cell>
          <cell r="Y217">
            <v>61</v>
          </cell>
          <cell r="Z217">
            <v>74</v>
          </cell>
          <cell r="AA217">
            <v>89</v>
          </cell>
          <cell r="AB217">
            <v>196</v>
          </cell>
        </row>
        <row r="218">
          <cell r="A218" t="str">
            <v>ID</v>
          </cell>
          <cell r="B218" t="str">
            <v>Indonesia</v>
          </cell>
          <cell r="C218" t="str">
            <v>CAR</v>
          </cell>
          <cell r="D218" t="str">
            <v>NISSAN</v>
          </cell>
          <cell r="E218" t="str">
            <v>NISSAN</v>
          </cell>
          <cell r="F218" t="str">
            <v>INDO MOBIL GROUP</v>
          </cell>
          <cell r="G218" t="str">
            <v>ASSY</v>
          </cell>
          <cell r="H218" t="str">
            <v>JP</v>
          </cell>
          <cell r="I218" t="str">
            <v>E1</v>
          </cell>
          <cell r="J218" t="str">
            <v>U</v>
          </cell>
          <cell r="K218" t="str">
            <v>INFINITI</v>
          </cell>
          <cell r="L218" t="str">
            <v>ANCOL</v>
          </cell>
          <cell r="M218">
            <v>474</v>
          </cell>
          <cell r="N218">
            <v>338</v>
          </cell>
          <cell r="O218">
            <v>60</v>
          </cell>
          <cell r="P218">
            <v>124</v>
          </cell>
          <cell r="Q218">
            <v>2</v>
          </cell>
          <cell r="R218">
            <v>0</v>
          </cell>
          <cell r="S218">
            <v>0</v>
          </cell>
          <cell r="T218">
            <v>476</v>
          </cell>
          <cell r="U218">
            <v>51</v>
          </cell>
          <cell r="V218">
            <v>55</v>
          </cell>
          <cell r="W218">
            <v>77</v>
          </cell>
          <cell r="X218">
            <v>108</v>
          </cell>
          <cell r="Y218">
            <v>130</v>
          </cell>
          <cell r="Z218">
            <v>146</v>
          </cell>
          <cell r="AA218">
            <v>165</v>
          </cell>
          <cell r="AB218">
            <v>288</v>
          </cell>
        </row>
        <row r="219">
          <cell r="A219" t="str">
            <v>ID</v>
          </cell>
          <cell r="B219" t="str">
            <v>Indonesia</v>
          </cell>
          <cell r="C219" t="str">
            <v>CAR</v>
          </cell>
          <cell r="D219" t="str">
            <v>NISSAN</v>
          </cell>
          <cell r="E219" t="str">
            <v>NISSAN</v>
          </cell>
          <cell r="F219" t="str">
            <v>INDO MOBIL GROUP</v>
          </cell>
          <cell r="G219" t="str">
            <v>ASSY</v>
          </cell>
          <cell r="H219" t="str">
            <v>JP</v>
          </cell>
          <cell r="I219" t="str">
            <v>U</v>
          </cell>
          <cell r="J219" t="str">
            <v>U</v>
          </cell>
          <cell r="K219" t="str">
            <v>OTHER</v>
          </cell>
          <cell r="L219" t="str">
            <v>ANCOL</v>
          </cell>
          <cell r="M219">
            <v>64</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row>
        <row r="220">
          <cell r="A220" t="str">
            <v>ID</v>
          </cell>
          <cell r="B220" t="str">
            <v>Indonesia</v>
          </cell>
          <cell r="C220" t="str">
            <v>CAR</v>
          </cell>
          <cell r="D220" t="str">
            <v>PSA</v>
          </cell>
          <cell r="E220" t="str">
            <v>CITROEN</v>
          </cell>
          <cell r="F220" t="str">
            <v>PT ALUN</v>
          </cell>
          <cell r="G220" t="str">
            <v>ASSY</v>
          </cell>
          <cell r="H220" t="str">
            <v>FR</v>
          </cell>
          <cell r="I220" t="str">
            <v>D1</v>
          </cell>
          <cell r="J220" t="str">
            <v>BX</v>
          </cell>
          <cell r="K220" t="str">
            <v>BX</v>
          </cell>
          <cell r="L220" t="str">
            <v>U</v>
          </cell>
          <cell r="M220">
            <v>306</v>
          </cell>
          <cell r="N220">
            <v>126</v>
          </cell>
          <cell r="O220">
            <v>84</v>
          </cell>
          <cell r="P220">
            <v>52</v>
          </cell>
          <cell r="Q220">
            <v>0</v>
          </cell>
          <cell r="R220">
            <v>0</v>
          </cell>
          <cell r="S220">
            <v>0</v>
          </cell>
          <cell r="T220">
            <v>0</v>
          </cell>
          <cell r="U220">
            <v>0</v>
          </cell>
          <cell r="V220">
            <v>0</v>
          </cell>
          <cell r="W220">
            <v>0</v>
          </cell>
          <cell r="X220">
            <v>0</v>
          </cell>
          <cell r="Y220">
            <v>0</v>
          </cell>
          <cell r="Z220">
            <v>0</v>
          </cell>
          <cell r="AA220">
            <v>0</v>
          </cell>
          <cell r="AB220">
            <v>0</v>
          </cell>
        </row>
        <row r="221">
          <cell r="A221" t="str">
            <v>ID</v>
          </cell>
          <cell r="B221" t="str">
            <v>Indonesia</v>
          </cell>
          <cell r="C221" t="str">
            <v>CAR</v>
          </cell>
          <cell r="D221" t="str">
            <v>PSA</v>
          </cell>
          <cell r="E221" t="str">
            <v>CITROEN</v>
          </cell>
          <cell r="F221" t="str">
            <v>PT ALUN</v>
          </cell>
          <cell r="G221" t="str">
            <v>ASSY</v>
          </cell>
          <cell r="H221" t="str">
            <v>FR</v>
          </cell>
          <cell r="I221" t="str">
            <v>D1</v>
          </cell>
          <cell r="J221" t="str">
            <v>VISA</v>
          </cell>
          <cell r="K221" t="str">
            <v>GSA</v>
          </cell>
          <cell r="L221" t="str">
            <v>U</v>
          </cell>
          <cell r="M221">
            <v>169</v>
          </cell>
          <cell r="N221">
            <v>83</v>
          </cell>
          <cell r="O221">
            <v>20</v>
          </cell>
          <cell r="P221">
            <v>47</v>
          </cell>
          <cell r="Q221">
            <v>0</v>
          </cell>
          <cell r="R221">
            <v>0</v>
          </cell>
          <cell r="S221">
            <v>0</v>
          </cell>
          <cell r="T221">
            <v>0</v>
          </cell>
          <cell r="U221">
            <v>0</v>
          </cell>
          <cell r="V221">
            <v>0</v>
          </cell>
          <cell r="W221">
            <v>0</v>
          </cell>
          <cell r="X221">
            <v>0</v>
          </cell>
          <cell r="Y221">
            <v>0</v>
          </cell>
          <cell r="Z221">
            <v>0</v>
          </cell>
          <cell r="AA221">
            <v>0</v>
          </cell>
          <cell r="AB221">
            <v>0</v>
          </cell>
        </row>
        <row r="222">
          <cell r="A222" t="str">
            <v>ID</v>
          </cell>
          <cell r="B222" t="str">
            <v>Indonesia</v>
          </cell>
          <cell r="C222" t="str">
            <v>CAR</v>
          </cell>
          <cell r="D222" t="str">
            <v>PSA</v>
          </cell>
          <cell r="E222" t="str">
            <v>CITROEN</v>
          </cell>
          <cell r="F222" t="str">
            <v>PT ALUN</v>
          </cell>
          <cell r="G222" t="str">
            <v>ASSY</v>
          </cell>
          <cell r="H222" t="str">
            <v>FR</v>
          </cell>
          <cell r="I222" t="str">
            <v>D1</v>
          </cell>
          <cell r="J222" t="str">
            <v>2CV</v>
          </cell>
          <cell r="K222" t="str">
            <v>MEHARI</v>
          </cell>
          <cell r="L222" t="str">
            <v>U</v>
          </cell>
          <cell r="M222">
            <v>42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row>
        <row r="223">
          <cell r="A223" t="str">
            <v>ID</v>
          </cell>
          <cell r="B223" t="str">
            <v>Indonesia</v>
          </cell>
          <cell r="C223" t="str">
            <v>CAR</v>
          </cell>
          <cell r="D223" t="str">
            <v>PSA</v>
          </cell>
          <cell r="E223" t="str">
            <v>CITROEN</v>
          </cell>
          <cell r="F223" t="str">
            <v>PT ALUN</v>
          </cell>
          <cell r="G223" t="str">
            <v>ASSY</v>
          </cell>
          <cell r="H223" t="str">
            <v>FR</v>
          </cell>
          <cell r="I223" t="str">
            <v>D2</v>
          </cell>
          <cell r="J223" t="str">
            <v>CX</v>
          </cell>
          <cell r="K223" t="str">
            <v>CX</v>
          </cell>
          <cell r="L223" t="str">
            <v>U</v>
          </cell>
          <cell r="M223">
            <v>3</v>
          </cell>
          <cell r="N223">
            <v>4</v>
          </cell>
          <cell r="O223">
            <v>3</v>
          </cell>
          <cell r="P223">
            <v>3</v>
          </cell>
          <cell r="Q223">
            <v>0</v>
          </cell>
          <cell r="R223">
            <v>0</v>
          </cell>
          <cell r="S223">
            <v>0</v>
          </cell>
          <cell r="T223">
            <v>0</v>
          </cell>
          <cell r="U223">
            <v>0</v>
          </cell>
          <cell r="V223">
            <v>0</v>
          </cell>
          <cell r="W223">
            <v>0</v>
          </cell>
          <cell r="X223">
            <v>0</v>
          </cell>
          <cell r="Y223">
            <v>0</v>
          </cell>
          <cell r="Z223">
            <v>0</v>
          </cell>
          <cell r="AA223">
            <v>0</v>
          </cell>
          <cell r="AB223">
            <v>0</v>
          </cell>
        </row>
        <row r="224">
          <cell r="A224" t="str">
            <v>ID</v>
          </cell>
          <cell r="B224" t="str">
            <v>Indonesia</v>
          </cell>
          <cell r="C224" t="str">
            <v>CAR</v>
          </cell>
          <cell r="D224" t="str">
            <v>PSA</v>
          </cell>
          <cell r="E224" t="str">
            <v>PEUGEOT</v>
          </cell>
          <cell r="F224" t="str">
            <v>MULTI FRANCE MOTOR</v>
          </cell>
          <cell r="G224" t="str">
            <v>ASSY</v>
          </cell>
          <cell r="H224" t="str">
            <v>FR</v>
          </cell>
          <cell r="I224" t="str">
            <v>C1</v>
          </cell>
          <cell r="J224" t="str">
            <v>306</v>
          </cell>
          <cell r="K224" t="str">
            <v>306</v>
          </cell>
          <cell r="L224" t="str">
            <v>JAKARTA UTARA</v>
          </cell>
          <cell r="M224">
            <v>0</v>
          </cell>
          <cell r="N224">
            <v>0</v>
          </cell>
          <cell r="O224">
            <v>0</v>
          </cell>
          <cell r="P224">
            <v>0</v>
          </cell>
          <cell r="Q224">
            <v>0</v>
          </cell>
          <cell r="R224">
            <v>0</v>
          </cell>
          <cell r="S224">
            <v>1154</v>
          </cell>
          <cell r="T224">
            <v>1008</v>
          </cell>
          <cell r="U224">
            <v>140</v>
          </cell>
          <cell r="V224">
            <v>237</v>
          </cell>
          <cell r="W224">
            <v>330</v>
          </cell>
          <cell r="X224">
            <v>278</v>
          </cell>
          <cell r="Y224">
            <v>357</v>
          </cell>
          <cell r="Z224">
            <v>429</v>
          </cell>
          <cell r="AA224">
            <v>512</v>
          </cell>
          <cell r="AB224">
            <v>1094</v>
          </cell>
        </row>
        <row r="225">
          <cell r="A225" t="str">
            <v>ID</v>
          </cell>
          <cell r="B225" t="str">
            <v>Indonesia</v>
          </cell>
          <cell r="C225" t="str">
            <v>CAR</v>
          </cell>
          <cell r="D225" t="str">
            <v>PSA</v>
          </cell>
          <cell r="E225" t="str">
            <v>PEUGEOT</v>
          </cell>
          <cell r="F225" t="str">
            <v>MULTI FRANCE MOTOR</v>
          </cell>
          <cell r="G225" t="str">
            <v>ASSY</v>
          </cell>
          <cell r="H225" t="str">
            <v>FR</v>
          </cell>
          <cell r="I225" t="str">
            <v>D1</v>
          </cell>
          <cell r="J225" t="str">
            <v>405/406 (D80)</v>
          </cell>
          <cell r="K225" t="str">
            <v>405/406</v>
          </cell>
          <cell r="L225" t="str">
            <v>JAKARTA UTARA</v>
          </cell>
          <cell r="M225">
            <v>1557</v>
          </cell>
          <cell r="N225">
            <v>798</v>
          </cell>
          <cell r="O225">
            <v>390</v>
          </cell>
          <cell r="P225">
            <v>320</v>
          </cell>
          <cell r="Q225">
            <v>405</v>
          </cell>
          <cell r="R225">
            <v>845</v>
          </cell>
          <cell r="S225">
            <v>315</v>
          </cell>
          <cell r="T225">
            <v>777</v>
          </cell>
          <cell r="U225">
            <v>141</v>
          </cell>
          <cell r="V225">
            <v>283</v>
          </cell>
          <cell r="W225">
            <v>367</v>
          </cell>
          <cell r="X225">
            <v>481</v>
          </cell>
          <cell r="Y225">
            <v>569</v>
          </cell>
          <cell r="Z225">
            <v>629</v>
          </cell>
          <cell r="AA225">
            <v>691</v>
          </cell>
          <cell r="AB225">
            <v>1058</v>
          </cell>
        </row>
        <row r="226">
          <cell r="A226" t="str">
            <v>ID</v>
          </cell>
          <cell r="B226" t="str">
            <v>Indonesia</v>
          </cell>
          <cell r="C226" t="str">
            <v>CAR</v>
          </cell>
          <cell r="D226" t="str">
            <v>PSA</v>
          </cell>
          <cell r="E226" t="str">
            <v>PEUGEOT</v>
          </cell>
          <cell r="F226" t="str">
            <v>MULTI FRANCE MOTOR</v>
          </cell>
          <cell r="G226" t="str">
            <v>ASSY</v>
          </cell>
          <cell r="H226" t="str">
            <v>FR</v>
          </cell>
          <cell r="I226" t="str">
            <v>D1</v>
          </cell>
          <cell r="J226" t="str">
            <v>505</v>
          </cell>
          <cell r="K226" t="str">
            <v>505</v>
          </cell>
          <cell r="L226" t="str">
            <v>JAKARTA UTARA</v>
          </cell>
          <cell r="M226">
            <v>21</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A227" t="str">
            <v>ID</v>
          </cell>
          <cell r="B227" t="str">
            <v>Indonesia</v>
          </cell>
          <cell r="C227" t="str">
            <v>CAR</v>
          </cell>
          <cell r="D227" t="str">
            <v>PSA</v>
          </cell>
          <cell r="E227" t="str">
            <v>PEUGEOT</v>
          </cell>
          <cell r="F227" t="str">
            <v>MULTI FRANCE MOTOR</v>
          </cell>
          <cell r="G227" t="str">
            <v>ASSY</v>
          </cell>
          <cell r="H227" t="str">
            <v>FR</v>
          </cell>
          <cell r="I227" t="str">
            <v>E1</v>
          </cell>
          <cell r="J227" t="str">
            <v>605</v>
          </cell>
          <cell r="K227" t="str">
            <v>605</v>
          </cell>
          <cell r="L227" t="str">
            <v>JAKARTA UTARA</v>
          </cell>
          <cell r="M227">
            <v>0</v>
          </cell>
          <cell r="N227">
            <v>63</v>
          </cell>
          <cell r="O227">
            <v>57</v>
          </cell>
          <cell r="P227">
            <v>46</v>
          </cell>
          <cell r="Q227">
            <v>25</v>
          </cell>
          <cell r="R227">
            <v>0</v>
          </cell>
          <cell r="S227">
            <v>0</v>
          </cell>
          <cell r="T227">
            <v>0</v>
          </cell>
          <cell r="U227">
            <v>0</v>
          </cell>
          <cell r="V227">
            <v>0</v>
          </cell>
          <cell r="W227">
            <v>0</v>
          </cell>
          <cell r="X227">
            <v>0</v>
          </cell>
          <cell r="Y227">
            <v>0</v>
          </cell>
          <cell r="Z227">
            <v>0</v>
          </cell>
          <cell r="AA227">
            <v>0</v>
          </cell>
          <cell r="AB227">
            <v>0</v>
          </cell>
        </row>
        <row r="228">
          <cell r="A228" t="str">
            <v>ID</v>
          </cell>
          <cell r="B228" t="str">
            <v>Indonesia</v>
          </cell>
          <cell r="C228" t="str">
            <v>CAR</v>
          </cell>
          <cell r="D228" t="str">
            <v>RENAULT</v>
          </cell>
          <cell r="E228" t="str">
            <v>RENAULT</v>
          </cell>
          <cell r="F228" t="str">
            <v>MULTI FRANCE MOTOR</v>
          </cell>
          <cell r="G228" t="str">
            <v>ASSY</v>
          </cell>
          <cell r="H228" t="str">
            <v>FR</v>
          </cell>
          <cell r="I228" t="str">
            <v>D1</v>
          </cell>
          <cell r="J228" t="str">
            <v>X48</v>
          </cell>
          <cell r="K228" t="str">
            <v>R21</v>
          </cell>
          <cell r="L228" t="str">
            <v>U</v>
          </cell>
          <cell r="M228">
            <v>96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row>
        <row r="229">
          <cell r="A229" t="str">
            <v>ID</v>
          </cell>
          <cell r="B229" t="str">
            <v>Indonesia</v>
          </cell>
          <cell r="C229" t="str">
            <v>CAR</v>
          </cell>
          <cell r="D229" t="str">
            <v>SUZUKI</v>
          </cell>
          <cell r="E229" t="str">
            <v>SUZUKI</v>
          </cell>
          <cell r="F229" t="str">
            <v>INDO MOBIL GROUP</v>
          </cell>
          <cell r="G229" t="str">
            <v>ASSY</v>
          </cell>
          <cell r="H229" t="str">
            <v>JP</v>
          </cell>
          <cell r="I229" t="str">
            <v>B</v>
          </cell>
          <cell r="J229" t="str">
            <v>CULTUS</v>
          </cell>
          <cell r="K229" t="str">
            <v>SWIFT</v>
          </cell>
          <cell r="L229" t="str">
            <v>TAMBUN II</v>
          </cell>
          <cell r="M229">
            <v>4205</v>
          </cell>
          <cell r="N229">
            <v>3479</v>
          </cell>
          <cell r="O229">
            <v>2714</v>
          </cell>
          <cell r="P229">
            <v>3007</v>
          </cell>
          <cell r="Q229">
            <v>1920</v>
          </cell>
          <cell r="R229">
            <v>0</v>
          </cell>
          <cell r="S229">
            <v>0</v>
          </cell>
          <cell r="T229">
            <v>0</v>
          </cell>
          <cell r="U229">
            <v>0</v>
          </cell>
          <cell r="V229">
            <v>0</v>
          </cell>
          <cell r="W229">
            <v>0</v>
          </cell>
          <cell r="X229">
            <v>0</v>
          </cell>
          <cell r="Y229">
            <v>0</v>
          </cell>
          <cell r="Z229">
            <v>0</v>
          </cell>
          <cell r="AA229">
            <v>0</v>
          </cell>
          <cell r="AB229">
            <v>0</v>
          </cell>
        </row>
        <row r="230">
          <cell r="A230" t="str">
            <v>ID</v>
          </cell>
          <cell r="B230" t="str">
            <v>Indonesia</v>
          </cell>
          <cell r="C230" t="str">
            <v>CAR</v>
          </cell>
          <cell r="D230" t="str">
            <v>SUZUKI</v>
          </cell>
          <cell r="E230" t="str">
            <v>SUZUKI</v>
          </cell>
          <cell r="F230" t="str">
            <v>INDO MOBIL GROUP</v>
          </cell>
          <cell r="G230" t="str">
            <v>ASSY</v>
          </cell>
          <cell r="H230" t="str">
            <v>JP</v>
          </cell>
          <cell r="I230" t="str">
            <v>C1</v>
          </cell>
          <cell r="J230" t="str">
            <v>CULTUS</v>
          </cell>
          <cell r="K230" t="str">
            <v>BALENO</v>
          </cell>
          <cell r="L230" t="str">
            <v>TAMBUN II</v>
          </cell>
          <cell r="M230">
            <v>0</v>
          </cell>
          <cell r="N230">
            <v>0</v>
          </cell>
          <cell r="O230">
            <v>0</v>
          </cell>
          <cell r="P230">
            <v>0</v>
          </cell>
          <cell r="Q230">
            <v>0</v>
          </cell>
          <cell r="R230">
            <v>0</v>
          </cell>
          <cell r="S230">
            <v>1114</v>
          </cell>
          <cell r="T230">
            <v>11687</v>
          </cell>
          <cell r="U230">
            <v>1216</v>
          </cell>
          <cell r="V230">
            <v>2269</v>
          </cell>
          <cell r="W230">
            <v>2922</v>
          </cell>
          <cell r="X230">
            <v>2897</v>
          </cell>
          <cell r="Y230">
            <v>4612</v>
          </cell>
          <cell r="Z230">
            <v>5939</v>
          </cell>
          <cell r="AA230">
            <v>6950</v>
          </cell>
          <cell r="AB230">
            <v>9222</v>
          </cell>
        </row>
        <row r="231">
          <cell r="A231" t="str">
            <v>ID</v>
          </cell>
          <cell r="B231" t="str">
            <v>Indonesia</v>
          </cell>
          <cell r="C231" t="str">
            <v>CAR</v>
          </cell>
          <cell r="D231" t="str">
            <v>SUZUKI</v>
          </cell>
          <cell r="E231" t="str">
            <v>SUZUKI</v>
          </cell>
          <cell r="F231" t="str">
            <v>INDO MOBIL GROUP</v>
          </cell>
          <cell r="G231" t="str">
            <v>ASSY</v>
          </cell>
          <cell r="H231" t="str">
            <v>JP</v>
          </cell>
          <cell r="I231" t="str">
            <v>C1</v>
          </cell>
          <cell r="J231" t="str">
            <v>CULTUS</v>
          </cell>
          <cell r="K231" t="str">
            <v>ESTEEM</v>
          </cell>
          <cell r="L231" t="str">
            <v>TAMBUN II</v>
          </cell>
          <cell r="M231">
            <v>0</v>
          </cell>
          <cell r="N231">
            <v>0</v>
          </cell>
          <cell r="O231">
            <v>0</v>
          </cell>
          <cell r="P231">
            <v>0</v>
          </cell>
          <cell r="Q231">
            <v>0</v>
          </cell>
          <cell r="R231">
            <v>2256</v>
          </cell>
          <cell r="S231">
            <v>998</v>
          </cell>
          <cell r="T231">
            <v>0</v>
          </cell>
          <cell r="U231">
            <v>0</v>
          </cell>
          <cell r="V231">
            <v>0</v>
          </cell>
          <cell r="W231">
            <v>0</v>
          </cell>
          <cell r="X231">
            <v>0</v>
          </cell>
          <cell r="Y231">
            <v>0</v>
          </cell>
          <cell r="Z231">
            <v>0</v>
          </cell>
          <cell r="AA231">
            <v>0</v>
          </cell>
          <cell r="AB231">
            <v>0</v>
          </cell>
        </row>
        <row r="232">
          <cell r="A232" t="str">
            <v>ID</v>
          </cell>
          <cell r="B232" t="str">
            <v>Indonesia</v>
          </cell>
          <cell r="C232" t="str">
            <v>CAR</v>
          </cell>
          <cell r="D232" t="str">
            <v>TOYOTA</v>
          </cell>
          <cell r="E232" t="str">
            <v>TOYOTA</v>
          </cell>
          <cell r="F232" t="str">
            <v>TOYOTA ASTRA MOTOR</v>
          </cell>
          <cell r="G232" t="str">
            <v>ASSY</v>
          </cell>
          <cell r="H232" t="str">
            <v>JP</v>
          </cell>
          <cell r="I232" t="str">
            <v>B</v>
          </cell>
          <cell r="J232" t="str">
            <v>COROLLA II</v>
          </cell>
          <cell r="K232" t="str">
            <v>STARLET</v>
          </cell>
          <cell r="L232" t="str">
            <v>JAKARTA UTARA</v>
          </cell>
          <cell r="M232">
            <v>2891</v>
          </cell>
          <cell r="N232">
            <v>4366</v>
          </cell>
          <cell r="O232">
            <v>2722</v>
          </cell>
          <cell r="P232">
            <v>2440</v>
          </cell>
          <cell r="Q232">
            <v>3163</v>
          </cell>
          <cell r="R232">
            <v>3019</v>
          </cell>
          <cell r="S232">
            <v>1361</v>
          </cell>
          <cell r="T232">
            <v>1404</v>
          </cell>
          <cell r="U232">
            <v>96</v>
          </cell>
          <cell r="V232">
            <v>642</v>
          </cell>
          <cell r="W232">
            <v>872</v>
          </cell>
          <cell r="X232">
            <v>1198</v>
          </cell>
          <cell r="Y232">
            <v>1486</v>
          </cell>
          <cell r="Z232">
            <v>1723</v>
          </cell>
          <cell r="AA232">
            <v>1984</v>
          </cell>
          <cell r="AB232">
            <v>3710</v>
          </cell>
        </row>
        <row r="233">
          <cell r="A233" t="str">
            <v>ID</v>
          </cell>
          <cell r="B233" t="str">
            <v>Indonesia</v>
          </cell>
          <cell r="C233" t="str">
            <v>CAR</v>
          </cell>
          <cell r="D233" t="str">
            <v>TOYOTA</v>
          </cell>
          <cell r="E233" t="str">
            <v>TOYOTA</v>
          </cell>
          <cell r="F233" t="str">
            <v>TOYOTA ASTRA MOTOR</v>
          </cell>
          <cell r="G233" t="str">
            <v>ASSY</v>
          </cell>
          <cell r="H233" t="str">
            <v>JP</v>
          </cell>
          <cell r="I233" t="str">
            <v>C1</v>
          </cell>
          <cell r="J233" t="str">
            <v>COROLLA</v>
          </cell>
          <cell r="K233" t="str">
            <v>COROLLA</v>
          </cell>
          <cell r="L233" t="str">
            <v>JAKARTA UTARA</v>
          </cell>
          <cell r="M233">
            <v>5704</v>
          </cell>
          <cell r="N233">
            <v>4118</v>
          </cell>
          <cell r="O233">
            <v>5107</v>
          </cell>
          <cell r="P233">
            <v>4943</v>
          </cell>
          <cell r="Q233">
            <v>6544</v>
          </cell>
          <cell r="R233">
            <v>6961</v>
          </cell>
          <cell r="S233">
            <v>5579</v>
          </cell>
          <cell r="T233">
            <v>4891</v>
          </cell>
          <cell r="U233">
            <v>665</v>
          </cell>
          <cell r="V233">
            <v>1644</v>
          </cell>
          <cell r="W233">
            <v>1901</v>
          </cell>
          <cell r="X233">
            <v>2555</v>
          </cell>
          <cell r="Y233">
            <v>2786</v>
          </cell>
          <cell r="Z233">
            <v>3188</v>
          </cell>
          <cell r="AA233">
            <v>3711</v>
          </cell>
          <cell r="AB233">
            <v>7248</v>
          </cell>
        </row>
        <row r="234">
          <cell r="A234" t="str">
            <v>ID</v>
          </cell>
          <cell r="B234" t="str">
            <v>Indonesia</v>
          </cell>
          <cell r="C234" t="str">
            <v>CAR</v>
          </cell>
          <cell r="D234" t="str">
            <v>TOYOTA</v>
          </cell>
          <cell r="E234" t="str">
            <v>TOYOTA</v>
          </cell>
          <cell r="F234" t="str">
            <v>TOYOTA ASTRA MOTOR</v>
          </cell>
          <cell r="G234" t="str">
            <v>ASSY</v>
          </cell>
          <cell r="H234" t="str">
            <v>JP</v>
          </cell>
          <cell r="I234" t="str">
            <v>D1</v>
          </cell>
          <cell r="J234" t="str">
            <v>CARINA</v>
          </cell>
          <cell r="K234" t="str">
            <v>CORONA</v>
          </cell>
          <cell r="L234" t="str">
            <v>JAKARTA UTARA</v>
          </cell>
          <cell r="M234">
            <v>2095</v>
          </cell>
          <cell r="N234">
            <v>1671</v>
          </cell>
          <cell r="O234">
            <v>584</v>
          </cell>
          <cell r="P234">
            <v>1742</v>
          </cell>
          <cell r="Q234">
            <v>1209</v>
          </cell>
          <cell r="R234">
            <v>1492</v>
          </cell>
          <cell r="S234">
            <v>1250</v>
          </cell>
          <cell r="T234">
            <v>1121</v>
          </cell>
          <cell r="U234">
            <v>66</v>
          </cell>
          <cell r="V234">
            <v>207</v>
          </cell>
          <cell r="W234">
            <v>284</v>
          </cell>
          <cell r="X234">
            <v>392</v>
          </cell>
          <cell r="Y234">
            <v>490</v>
          </cell>
          <cell r="Z234">
            <v>572</v>
          </cell>
          <cell r="AA234">
            <v>662</v>
          </cell>
          <cell r="AB234">
            <v>1271</v>
          </cell>
        </row>
        <row r="235">
          <cell r="A235" t="str">
            <v>ID</v>
          </cell>
          <cell r="B235" t="str">
            <v>Indonesia</v>
          </cell>
          <cell r="C235" t="str">
            <v>CAR</v>
          </cell>
          <cell r="D235" t="str">
            <v>TOYOTA</v>
          </cell>
          <cell r="E235" t="str">
            <v>TOYOTA</v>
          </cell>
          <cell r="F235" t="str">
            <v>TOYOTA ASTRA MOTOR</v>
          </cell>
          <cell r="G235" t="str">
            <v>ASSY</v>
          </cell>
          <cell r="H235" t="str">
            <v>JP</v>
          </cell>
          <cell r="I235" t="str">
            <v>E1</v>
          </cell>
          <cell r="J235" t="str">
            <v>CROWN</v>
          </cell>
          <cell r="K235" t="str">
            <v>CROWN</v>
          </cell>
          <cell r="L235" t="str">
            <v>JAKARTA UTARA</v>
          </cell>
          <cell r="M235">
            <v>264</v>
          </cell>
          <cell r="N235">
            <v>523</v>
          </cell>
          <cell r="O235">
            <v>347</v>
          </cell>
          <cell r="P235">
            <v>447</v>
          </cell>
          <cell r="Q235">
            <v>298</v>
          </cell>
          <cell r="R235">
            <v>240</v>
          </cell>
          <cell r="S235">
            <v>232</v>
          </cell>
          <cell r="T235">
            <v>206</v>
          </cell>
          <cell r="U235">
            <v>59</v>
          </cell>
          <cell r="V235">
            <v>42</v>
          </cell>
          <cell r="W235">
            <v>85</v>
          </cell>
          <cell r="X235">
            <v>127</v>
          </cell>
          <cell r="Y235">
            <v>170</v>
          </cell>
          <cell r="Z235">
            <v>214</v>
          </cell>
          <cell r="AA235">
            <v>267</v>
          </cell>
          <cell r="AB235">
            <v>691</v>
          </cell>
        </row>
        <row r="236">
          <cell r="A236" t="str">
            <v>ID</v>
          </cell>
          <cell r="B236" t="str">
            <v>Indonesia</v>
          </cell>
          <cell r="C236" t="str">
            <v>CAR</v>
          </cell>
          <cell r="D236" t="str">
            <v>TOYOTA</v>
          </cell>
          <cell r="E236" t="str">
            <v>TOYOTA</v>
          </cell>
          <cell r="F236" t="str">
            <v>TOYOTA ASTRA MOTOR</v>
          </cell>
          <cell r="G236" t="str">
            <v>ASSY</v>
          </cell>
          <cell r="H236" t="str">
            <v>TH</v>
          </cell>
          <cell r="I236" t="str">
            <v>C1</v>
          </cell>
          <cell r="J236" t="str">
            <v>SOLUNA</v>
          </cell>
          <cell r="K236" t="str">
            <v>SOLUNA</v>
          </cell>
          <cell r="L236" t="str">
            <v>JAKARTA UTARA</v>
          </cell>
          <cell r="M236">
            <v>0</v>
          </cell>
          <cell r="N236">
            <v>0</v>
          </cell>
          <cell r="O236">
            <v>0</v>
          </cell>
          <cell r="P236">
            <v>0</v>
          </cell>
          <cell r="Q236">
            <v>0</v>
          </cell>
          <cell r="R236">
            <v>0</v>
          </cell>
          <cell r="S236">
            <v>0</v>
          </cell>
          <cell r="T236">
            <v>0</v>
          </cell>
          <cell r="U236">
            <v>0</v>
          </cell>
          <cell r="V236">
            <v>0</v>
          </cell>
          <cell r="W236">
            <v>658</v>
          </cell>
          <cell r="X236">
            <v>1597</v>
          </cell>
          <cell r="Y236">
            <v>2069</v>
          </cell>
          <cell r="Z236">
            <v>2507</v>
          </cell>
          <cell r="AA236">
            <v>3015</v>
          </cell>
          <cell r="AB236">
            <v>6665</v>
          </cell>
        </row>
        <row r="237">
          <cell r="A237" t="str">
            <v>ID</v>
          </cell>
          <cell r="B237" t="str">
            <v>Indonesia</v>
          </cell>
          <cell r="C237" t="str">
            <v>CAR</v>
          </cell>
          <cell r="D237" t="str">
            <v>VOLVO</v>
          </cell>
          <cell r="E237" t="str">
            <v>VOLVO</v>
          </cell>
          <cell r="F237" t="str">
            <v>INDO MOBIL GROUP</v>
          </cell>
          <cell r="G237" t="str">
            <v>ASSY</v>
          </cell>
          <cell r="H237" t="str">
            <v>SW</v>
          </cell>
          <cell r="I237" t="str">
            <v>E1</v>
          </cell>
          <cell r="J237" t="str">
            <v>U</v>
          </cell>
          <cell r="K237" t="str">
            <v>U</v>
          </cell>
          <cell r="L237" t="str">
            <v>ANCOL</v>
          </cell>
          <cell r="M237">
            <v>519</v>
          </cell>
          <cell r="N237">
            <v>424</v>
          </cell>
          <cell r="O237">
            <v>163</v>
          </cell>
          <cell r="P237">
            <v>231</v>
          </cell>
          <cell r="Q237">
            <v>575</v>
          </cell>
          <cell r="R237">
            <v>762</v>
          </cell>
          <cell r="S237">
            <v>828</v>
          </cell>
          <cell r="T237">
            <v>634</v>
          </cell>
          <cell r="U237">
            <v>106</v>
          </cell>
          <cell r="V237">
            <v>171</v>
          </cell>
          <cell r="W237">
            <v>287</v>
          </cell>
          <cell r="X237">
            <v>392</v>
          </cell>
          <cell r="Y237">
            <v>477</v>
          </cell>
          <cell r="Z237">
            <v>541</v>
          </cell>
          <cell r="AA237">
            <v>610</v>
          </cell>
          <cell r="AB237">
            <v>1047</v>
          </cell>
        </row>
        <row r="238">
          <cell r="A238" t="str">
            <v>ID</v>
          </cell>
          <cell r="B238" t="str">
            <v>Indonesia</v>
          </cell>
          <cell r="C238" t="str">
            <v>CAR</v>
          </cell>
          <cell r="D238" t="str">
            <v>VW GROUP</v>
          </cell>
          <cell r="E238" t="str">
            <v>AUDI</v>
          </cell>
          <cell r="F238" t="str">
            <v>INDO MOBIL GROUP</v>
          </cell>
          <cell r="G238" t="str">
            <v>ASSY</v>
          </cell>
          <cell r="H238" t="str">
            <v>GY</v>
          </cell>
          <cell r="I238" t="str">
            <v>D2</v>
          </cell>
          <cell r="J238" t="str">
            <v>B5/B6</v>
          </cell>
          <cell r="K238" t="str">
            <v>A4</v>
          </cell>
          <cell r="L238" t="str">
            <v>ANCOL</v>
          </cell>
          <cell r="M238">
            <v>0</v>
          </cell>
          <cell r="N238">
            <v>0</v>
          </cell>
          <cell r="O238">
            <v>0</v>
          </cell>
          <cell r="P238">
            <v>0</v>
          </cell>
          <cell r="Q238">
            <v>0</v>
          </cell>
          <cell r="R238">
            <v>0</v>
          </cell>
          <cell r="S238">
            <v>0</v>
          </cell>
          <cell r="T238">
            <v>528</v>
          </cell>
          <cell r="U238">
            <v>179</v>
          </cell>
          <cell r="V238">
            <v>139</v>
          </cell>
          <cell r="W238">
            <v>199</v>
          </cell>
          <cell r="X238">
            <v>386</v>
          </cell>
          <cell r="Y238">
            <v>685</v>
          </cell>
          <cell r="Z238">
            <v>840</v>
          </cell>
          <cell r="AA238">
            <v>1022</v>
          </cell>
          <cell r="AB238">
            <v>2359</v>
          </cell>
        </row>
        <row r="239">
          <cell r="A239" t="str">
            <v>ID</v>
          </cell>
          <cell r="B239" t="str">
            <v>Indonesia</v>
          </cell>
          <cell r="C239" t="str">
            <v>CAR</v>
          </cell>
          <cell r="D239" t="str">
            <v>VW GROUP</v>
          </cell>
          <cell r="E239" t="str">
            <v>AUDI</v>
          </cell>
          <cell r="F239" t="str">
            <v>INDO MOBIL GROUP</v>
          </cell>
          <cell r="G239" t="str">
            <v>ASSY</v>
          </cell>
          <cell r="H239" t="str">
            <v>GY</v>
          </cell>
          <cell r="I239" t="str">
            <v>E2</v>
          </cell>
          <cell r="J239" t="str">
            <v>B5</v>
          </cell>
          <cell r="K239" t="str">
            <v>A6</v>
          </cell>
          <cell r="L239" t="str">
            <v>ANCOL</v>
          </cell>
          <cell r="M239">
            <v>0</v>
          </cell>
          <cell r="N239">
            <v>0</v>
          </cell>
          <cell r="O239">
            <v>0</v>
          </cell>
          <cell r="P239">
            <v>0</v>
          </cell>
          <cell r="Q239">
            <v>0</v>
          </cell>
          <cell r="R239">
            <v>0</v>
          </cell>
          <cell r="S239">
            <v>0</v>
          </cell>
          <cell r="T239">
            <v>0</v>
          </cell>
          <cell r="U239">
            <v>0</v>
          </cell>
          <cell r="V239">
            <v>104</v>
          </cell>
          <cell r="W239">
            <v>160</v>
          </cell>
          <cell r="X239">
            <v>250</v>
          </cell>
          <cell r="Y239">
            <v>337</v>
          </cell>
          <cell r="Z239">
            <v>424</v>
          </cell>
          <cell r="AA239">
            <v>530</v>
          </cell>
          <cell r="AB239">
            <v>1380</v>
          </cell>
        </row>
        <row r="240">
          <cell r="A240" t="str">
            <v>ID</v>
          </cell>
          <cell r="B240" t="str">
            <v>Indonesia</v>
          </cell>
          <cell r="C240" t="str">
            <v>CAR</v>
          </cell>
          <cell r="D240" t="str">
            <v>VW GROUP</v>
          </cell>
          <cell r="E240" t="str">
            <v>VW</v>
          </cell>
          <cell r="F240" t="str">
            <v>INDO MOBIL GROUP</v>
          </cell>
          <cell r="G240" t="str">
            <v>ASSY</v>
          </cell>
          <cell r="H240" t="str">
            <v>GY</v>
          </cell>
          <cell r="I240" t="str">
            <v>C1</v>
          </cell>
          <cell r="J240" t="str">
            <v>A4</v>
          </cell>
          <cell r="K240" t="str">
            <v>GOLF/VENTO</v>
          </cell>
          <cell r="L240" t="str">
            <v>ANCOL</v>
          </cell>
          <cell r="M240">
            <v>0</v>
          </cell>
          <cell r="N240">
            <v>0</v>
          </cell>
          <cell r="O240">
            <v>0</v>
          </cell>
          <cell r="P240">
            <v>0</v>
          </cell>
          <cell r="Q240">
            <v>0</v>
          </cell>
          <cell r="R240">
            <v>0</v>
          </cell>
          <cell r="S240">
            <v>0</v>
          </cell>
          <cell r="T240">
            <v>0</v>
          </cell>
          <cell r="U240">
            <v>0</v>
          </cell>
          <cell r="V240">
            <v>27</v>
          </cell>
          <cell r="W240">
            <v>38</v>
          </cell>
          <cell r="X240">
            <v>54</v>
          </cell>
          <cell r="Y240">
            <v>67</v>
          </cell>
          <cell r="Z240">
            <v>77</v>
          </cell>
          <cell r="AA240">
            <v>89</v>
          </cell>
          <cell r="AB240">
            <v>163</v>
          </cell>
        </row>
        <row r="241">
          <cell r="A241" t="str">
            <v>ID</v>
          </cell>
          <cell r="B241" t="str">
            <v>Indonesia</v>
          </cell>
          <cell r="C241" t="str">
            <v>HCV</v>
          </cell>
          <cell r="D241" t="str">
            <v>DAF</v>
          </cell>
          <cell r="E241" t="str">
            <v>DAF</v>
          </cell>
          <cell r="F241" t="str">
            <v>U</v>
          </cell>
          <cell r="G241" t="str">
            <v>ASSY</v>
          </cell>
          <cell r="H241" t="str">
            <v>NL</v>
          </cell>
          <cell r="I241" t="str">
            <v>&gt;15T</v>
          </cell>
          <cell r="J241" t="str">
            <v>U</v>
          </cell>
          <cell r="K241" t="str">
            <v>U</v>
          </cell>
          <cell r="L241" t="str">
            <v>U</v>
          </cell>
          <cell r="M241">
            <v>0</v>
          </cell>
          <cell r="N241">
            <v>0</v>
          </cell>
          <cell r="O241">
            <v>0</v>
          </cell>
          <cell r="P241">
            <v>4</v>
          </cell>
          <cell r="Q241">
            <v>0</v>
          </cell>
          <cell r="R241">
            <v>0</v>
          </cell>
          <cell r="S241">
            <v>0</v>
          </cell>
          <cell r="T241">
            <v>0</v>
          </cell>
          <cell r="U241">
            <v>0</v>
          </cell>
          <cell r="V241">
            <v>0</v>
          </cell>
          <cell r="W241">
            <v>0</v>
          </cell>
          <cell r="X241">
            <v>0</v>
          </cell>
          <cell r="Y241">
            <v>0</v>
          </cell>
          <cell r="Z241">
            <v>0</v>
          </cell>
          <cell r="AA241">
            <v>0</v>
          </cell>
          <cell r="AB241">
            <v>0</v>
          </cell>
        </row>
        <row r="242">
          <cell r="A242" t="str">
            <v>ID</v>
          </cell>
          <cell r="B242" t="str">
            <v>Indonesia</v>
          </cell>
          <cell r="C242" t="str">
            <v>HCV</v>
          </cell>
          <cell r="D242" t="str">
            <v>DAIHATSU</v>
          </cell>
          <cell r="E242" t="str">
            <v>DAIHATSU</v>
          </cell>
          <cell r="F242" t="str">
            <v>PT ASTRA DAIHATSU</v>
          </cell>
          <cell r="G242" t="str">
            <v>ASSY</v>
          </cell>
          <cell r="H242" t="str">
            <v>JP</v>
          </cell>
          <cell r="I242" t="str">
            <v xml:space="preserve"> 6-15T</v>
          </cell>
          <cell r="J242" t="str">
            <v>U</v>
          </cell>
          <cell r="K242" t="str">
            <v>U</v>
          </cell>
          <cell r="L242" t="str">
            <v>JAKARTA UTARA</v>
          </cell>
          <cell r="M242">
            <v>0</v>
          </cell>
          <cell r="N242">
            <v>0</v>
          </cell>
          <cell r="O242">
            <v>0</v>
          </cell>
          <cell r="P242">
            <v>830</v>
          </cell>
          <cell r="Q242">
            <v>1961</v>
          </cell>
          <cell r="R242">
            <v>1511</v>
          </cell>
          <cell r="S242">
            <v>298</v>
          </cell>
          <cell r="T242">
            <v>256</v>
          </cell>
          <cell r="U242">
            <v>98</v>
          </cell>
          <cell r="V242">
            <v>85</v>
          </cell>
          <cell r="W242">
            <v>124</v>
          </cell>
          <cell r="X242">
            <v>210</v>
          </cell>
          <cell r="Y242">
            <v>323</v>
          </cell>
          <cell r="Z242">
            <v>337</v>
          </cell>
          <cell r="AA242">
            <v>356</v>
          </cell>
          <cell r="AB242">
            <v>424</v>
          </cell>
        </row>
        <row r="243">
          <cell r="A243" t="str">
            <v>ID</v>
          </cell>
          <cell r="B243" t="str">
            <v>Indonesia</v>
          </cell>
          <cell r="C243" t="str">
            <v>HCV</v>
          </cell>
          <cell r="D243" t="str">
            <v>HINO</v>
          </cell>
          <cell r="E243" t="str">
            <v>HINO</v>
          </cell>
          <cell r="F243" t="str">
            <v>INDO MOBIL GROUP</v>
          </cell>
          <cell r="G243" t="str">
            <v>ASSY</v>
          </cell>
          <cell r="H243" t="str">
            <v>JP</v>
          </cell>
          <cell r="I243" t="str">
            <v xml:space="preserve"> 6-15T</v>
          </cell>
          <cell r="J243" t="str">
            <v>U</v>
          </cell>
          <cell r="K243" t="str">
            <v>U</v>
          </cell>
          <cell r="L243" t="str">
            <v>PULOGADUNG</v>
          </cell>
          <cell r="M243">
            <v>4630</v>
          </cell>
          <cell r="N243">
            <v>1523</v>
          </cell>
          <cell r="O243">
            <v>537</v>
          </cell>
          <cell r="P243">
            <v>1411</v>
          </cell>
          <cell r="Q243">
            <v>3301</v>
          </cell>
          <cell r="R243">
            <v>1171</v>
          </cell>
          <cell r="S243">
            <v>890</v>
          </cell>
          <cell r="T243">
            <v>1785</v>
          </cell>
          <cell r="U243">
            <v>20</v>
          </cell>
          <cell r="V243">
            <v>184</v>
          </cell>
          <cell r="W243">
            <v>288</v>
          </cell>
          <cell r="X243">
            <v>518</v>
          </cell>
          <cell r="Y243">
            <v>848</v>
          </cell>
          <cell r="Z243">
            <v>944</v>
          </cell>
          <cell r="AA243">
            <v>1061</v>
          </cell>
          <cell r="AB243">
            <v>1518</v>
          </cell>
        </row>
        <row r="244">
          <cell r="A244" t="str">
            <v>ID</v>
          </cell>
          <cell r="B244" t="str">
            <v>Indonesia</v>
          </cell>
          <cell r="C244" t="str">
            <v>HCV</v>
          </cell>
          <cell r="D244" t="str">
            <v>HINO</v>
          </cell>
          <cell r="E244" t="str">
            <v>HINO</v>
          </cell>
          <cell r="F244" t="str">
            <v>INDO MOBIL GROUP</v>
          </cell>
          <cell r="G244" t="str">
            <v>ASSY</v>
          </cell>
          <cell r="H244" t="str">
            <v>JP</v>
          </cell>
          <cell r="I244" t="str">
            <v>&gt;15T</v>
          </cell>
          <cell r="J244" t="str">
            <v>U</v>
          </cell>
          <cell r="K244" t="str">
            <v>U</v>
          </cell>
          <cell r="L244" t="str">
            <v>PULOGADUNG</v>
          </cell>
          <cell r="M244">
            <v>0</v>
          </cell>
          <cell r="N244">
            <v>0</v>
          </cell>
          <cell r="O244">
            <v>0</v>
          </cell>
          <cell r="P244">
            <v>0</v>
          </cell>
          <cell r="Q244">
            <v>0</v>
          </cell>
          <cell r="R244">
            <v>1449</v>
          </cell>
          <cell r="S244">
            <v>1223</v>
          </cell>
          <cell r="T244">
            <v>1552</v>
          </cell>
          <cell r="U244">
            <v>128</v>
          </cell>
          <cell r="V244">
            <v>198</v>
          </cell>
          <cell r="W244">
            <v>348</v>
          </cell>
          <cell r="X244">
            <v>629</v>
          </cell>
          <cell r="Y244">
            <v>942</v>
          </cell>
          <cell r="Z244">
            <v>1013</v>
          </cell>
          <cell r="AA244">
            <v>1096</v>
          </cell>
          <cell r="AB244">
            <v>2050</v>
          </cell>
        </row>
        <row r="245">
          <cell r="A245" t="str">
            <v>ID</v>
          </cell>
          <cell r="B245" t="str">
            <v>Indonesia</v>
          </cell>
          <cell r="C245" t="str">
            <v>HCV</v>
          </cell>
          <cell r="D245" t="str">
            <v>HINO</v>
          </cell>
          <cell r="E245" t="str">
            <v>HINO</v>
          </cell>
          <cell r="F245" t="str">
            <v>INDO MOBIL GROUP</v>
          </cell>
          <cell r="G245" t="str">
            <v>ASSY</v>
          </cell>
          <cell r="H245" t="str">
            <v>JP</v>
          </cell>
          <cell r="I245" t="str">
            <v>BUS</v>
          </cell>
          <cell r="J245" t="str">
            <v>U</v>
          </cell>
          <cell r="K245" t="str">
            <v>U</v>
          </cell>
          <cell r="L245" t="str">
            <v>PULOGADUNG</v>
          </cell>
          <cell r="M245">
            <v>948</v>
          </cell>
          <cell r="N245">
            <v>735</v>
          </cell>
          <cell r="O245">
            <v>250</v>
          </cell>
          <cell r="P245">
            <v>877</v>
          </cell>
          <cell r="Q245">
            <v>1073</v>
          </cell>
          <cell r="R245">
            <v>902</v>
          </cell>
          <cell r="S245">
            <v>550</v>
          </cell>
          <cell r="T245">
            <v>1661</v>
          </cell>
          <cell r="U245">
            <v>122</v>
          </cell>
          <cell r="V245">
            <v>100</v>
          </cell>
          <cell r="W245">
            <v>162</v>
          </cell>
          <cell r="X245">
            <v>312</v>
          </cell>
          <cell r="Y245">
            <v>591</v>
          </cell>
          <cell r="Z245">
            <v>1051</v>
          </cell>
          <cell r="AA245">
            <v>1114</v>
          </cell>
          <cell r="AB245">
            <v>1392</v>
          </cell>
        </row>
        <row r="246">
          <cell r="A246" t="str">
            <v>ID</v>
          </cell>
          <cell r="B246" t="str">
            <v>Indonesia</v>
          </cell>
          <cell r="C246" t="str">
            <v>HCV</v>
          </cell>
          <cell r="D246" t="str">
            <v>ISUZU</v>
          </cell>
          <cell r="E246" t="str">
            <v>ISUZU</v>
          </cell>
          <cell r="F246" t="str">
            <v>PANTJA MOTORS</v>
          </cell>
          <cell r="G246" t="str">
            <v>ASSY</v>
          </cell>
          <cell r="H246" t="str">
            <v>JP</v>
          </cell>
          <cell r="I246" t="str">
            <v xml:space="preserve"> 6-15T</v>
          </cell>
          <cell r="J246" t="str">
            <v>U</v>
          </cell>
          <cell r="K246" t="str">
            <v>U</v>
          </cell>
          <cell r="L246" t="str">
            <v>TANGERANG</v>
          </cell>
          <cell r="M246">
            <v>3926</v>
          </cell>
          <cell r="N246">
            <v>5037</v>
          </cell>
          <cell r="O246">
            <v>2599</v>
          </cell>
          <cell r="P246">
            <v>2846</v>
          </cell>
          <cell r="Q246">
            <v>3274</v>
          </cell>
          <cell r="R246">
            <v>4300</v>
          </cell>
          <cell r="S246">
            <v>5238</v>
          </cell>
          <cell r="T246">
            <v>3952</v>
          </cell>
          <cell r="U246">
            <v>327</v>
          </cell>
          <cell r="V246">
            <v>808</v>
          </cell>
          <cell r="W246">
            <v>1239</v>
          </cell>
          <cell r="X246">
            <v>2184</v>
          </cell>
          <cell r="Y246">
            <v>3504</v>
          </cell>
          <cell r="Z246">
            <v>3821</v>
          </cell>
          <cell r="AA246">
            <v>4206</v>
          </cell>
          <cell r="AB246">
            <v>5777</v>
          </cell>
        </row>
        <row r="247">
          <cell r="A247" t="str">
            <v>ID</v>
          </cell>
          <cell r="B247" t="str">
            <v>Indonesia</v>
          </cell>
          <cell r="C247" t="str">
            <v>HCV</v>
          </cell>
          <cell r="D247" t="str">
            <v>ISUZU</v>
          </cell>
          <cell r="E247" t="str">
            <v>ISUZU</v>
          </cell>
          <cell r="F247" t="str">
            <v>PANTJA MOTORS</v>
          </cell>
          <cell r="G247" t="str">
            <v>ASSY</v>
          </cell>
          <cell r="H247" t="str">
            <v>JP</v>
          </cell>
          <cell r="I247" t="str">
            <v>&gt;15T</v>
          </cell>
          <cell r="J247" t="str">
            <v>U</v>
          </cell>
          <cell r="K247" t="str">
            <v>U</v>
          </cell>
          <cell r="L247" t="str">
            <v>TANGERANG</v>
          </cell>
          <cell r="M247">
            <v>0</v>
          </cell>
          <cell r="N247">
            <v>0</v>
          </cell>
          <cell r="O247">
            <v>0</v>
          </cell>
          <cell r="P247">
            <v>0</v>
          </cell>
          <cell r="Q247">
            <v>517</v>
          </cell>
          <cell r="R247">
            <v>660</v>
          </cell>
          <cell r="S247">
            <v>547</v>
          </cell>
          <cell r="T247">
            <v>545</v>
          </cell>
          <cell r="U247">
            <v>166</v>
          </cell>
          <cell r="V247">
            <v>84</v>
          </cell>
          <cell r="W247">
            <v>145</v>
          </cell>
          <cell r="X247">
            <v>260</v>
          </cell>
          <cell r="Y247">
            <v>414</v>
          </cell>
          <cell r="Z247">
            <v>448</v>
          </cell>
          <cell r="AA247">
            <v>489</v>
          </cell>
          <cell r="AB247">
            <v>917</v>
          </cell>
        </row>
        <row r="248">
          <cell r="A248" t="str">
            <v>ID</v>
          </cell>
          <cell r="B248" t="str">
            <v>Indonesia</v>
          </cell>
          <cell r="C248" t="str">
            <v>HCV</v>
          </cell>
          <cell r="D248" t="str">
            <v>MAZDA</v>
          </cell>
          <cell r="E248" t="str">
            <v>MAZDA</v>
          </cell>
          <cell r="F248" t="str">
            <v>INDO MOBIL GROUP</v>
          </cell>
          <cell r="G248" t="str">
            <v>ASSY</v>
          </cell>
          <cell r="H248" t="str">
            <v>JP</v>
          </cell>
          <cell r="I248" t="str">
            <v xml:space="preserve"> 6-15T</v>
          </cell>
          <cell r="J248" t="str">
            <v>U</v>
          </cell>
          <cell r="K248" t="str">
            <v>U</v>
          </cell>
          <cell r="L248" t="str">
            <v>ANCOL</v>
          </cell>
          <cell r="M248">
            <v>0</v>
          </cell>
          <cell r="N248">
            <v>539</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A249" t="str">
            <v>ID</v>
          </cell>
          <cell r="B249" t="str">
            <v>Indonesia</v>
          </cell>
          <cell r="C249" t="str">
            <v>HCV</v>
          </cell>
          <cell r="D249" t="str">
            <v>MERCEDES-BENZ</v>
          </cell>
          <cell r="E249" t="str">
            <v>MERCEDES-BENZ</v>
          </cell>
          <cell r="F249" t="str">
            <v>PT STAR MOTOR</v>
          </cell>
          <cell r="G249" t="str">
            <v>ASSY</v>
          </cell>
          <cell r="H249" t="str">
            <v>GY</v>
          </cell>
          <cell r="I249" t="str">
            <v xml:space="preserve"> 6-15T</v>
          </cell>
          <cell r="J249" t="str">
            <v>U</v>
          </cell>
          <cell r="K249" t="str">
            <v>U</v>
          </cell>
          <cell r="L249" t="str">
            <v>JAKARTA</v>
          </cell>
          <cell r="M249">
            <v>1367</v>
          </cell>
          <cell r="N249">
            <v>1407</v>
          </cell>
          <cell r="O249">
            <v>486</v>
          </cell>
          <cell r="P249">
            <v>848</v>
          </cell>
          <cell r="Q249">
            <v>479</v>
          </cell>
          <cell r="R249">
            <v>750</v>
          </cell>
          <cell r="S249">
            <v>985</v>
          </cell>
          <cell r="T249">
            <v>707</v>
          </cell>
          <cell r="U249">
            <v>86</v>
          </cell>
          <cell r="V249">
            <v>113</v>
          </cell>
          <cell r="W249">
            <v>176</v>
          </cell>
          <cell r="X249">
            <v>314</v>
          </cell>
          <cell r="Y249">
            <v>511</v>
          </cell>
          <cell r="Z249">
            <v>566</v>
          </cell>
          <cell r="AA249">
            <v>632</v>
          </cell>
          <cell r="AB249">
            <v>893</v>
          </cell>
        </row>
        <row r="250">
          <cell r="A250" t="str">
            <v>ID</v>
          </cell>
          <cell r="B250" t="str">
            <v>Indonesia</v>
          </cell>
          <cell r="C250" t="str">
            <v>HCV</v>
          </cell>
          <cell r="D250" t="str">
            <v>MERCEDES-BENZ</v>
          </cell>
          <cell r="E250" t="str">
            <v>MERCEDES-BENZ</v>
          </cell>
          <cell r="F250" t="str">
            <v>PT STAR MOTOR</v>
          </cell>
          <cell r="G250" t="str">
            <v>ASSY</v>
          </cell>
          <cell r="H250" t="str">
            <v>GY</v>
          </cell>
          <cell r="I250" t="str">
            <v>&gt;15T</v>
          </cell>
          <cell r="J250" t="str">
            <v>U</v>
          </cell>
          <cell r="K250" t="str">
            <v>U</v>
          </cell>
          <cell r="L250" t="str">
            <v>JAKARTA</v>
          </cell>
          <cell r="M250">
            <v>31</v>
          </cell>
          <cell r="N250">
            <v>13</v>
          </cell>
          <cell r="O250">
            <v>13</v>
          </cell>
          <cell r="P250">
            <v>0</v>
          </cell>
          <cell r="Q250">
            <v>334</v>
          </cell>
          <cell r="R250">
            <v>1025</v>
          </cell>
          <cell r="S250">
            <v>555</v>
          </cell>
          <cell r="T250">
            <v>103</v>
          </cell>
          <cell r="U250">
            <v>7</v>
          </cell>
          <cell r="V250">
            <v>70</v>
          </cell>
          <cell r="W250">
            <v>140</v>
          </cell>
          <cell r="X250">
            <v>291</v>
          </cell>
          <cell r="Y250">
            <v>536</v>
          </cell>
          <cell r="Z250">
            <v>601</v>
          </cell>
          <cell r="AA250">
            <v>681</v>
          </cell>
          <cell r="AB250">
            <v>1358</v>
          </cell>
        </row>
        <row r="251">
          <cell r="A251" t="str">
            <v>ID</v>
          </cell>
          <cell r="B251" t="str">
            <v>Indonesia</v>
          </cell>
          <cell r="C251" t="str">
            <v>HCV</v>
          </cell>
          <cell r="D251" t="str">
            <v>MERCEDES-BENZ</v>
          </cell>
          <cell r="E251" t="str">
            <v>MERCEDES-BENZ</v>
          </cell>
          <cell r="F251" t="str">
            <v>PT STAR MOTOR</v>
          </cell>
          <cell r="G251" t="str">
            <v>ASSY</v>
          </cell>
          <cell r="H251" t="str">
            <v>GY</v>
          </cell>
          <cell r="I251" t="str">
            <v>BUS</v>
          </cell>
          <cell r="J251" t="str">
            <v>U</v>
          </cell>
          <cell r="K251" t="str">
            <v>U</v>
          </cell>
          <cell r="L251" t="str">
            <v>JAKARTA</v>
          </cell>
          <cell r="M251">
            <v>931</v>
          </cell>
          <cell r="N251">
            <v>1410</v>
          </cell>
          <cell r="O251">
            <v>525</v>
          </cell>
          <cell r="P251">
            <v>493</v>
          </cell>
          <cell r="Q251">
            <v>1013</v>
          </cell>
          <cell r="R251">
            <v>1702</v>
          </cell>
          <cell r="S251">
            <v>2057</v>
          </cell>
          <cell r="T251">
            <v>2457</v>
          </cell>
          <cell r="U251">
            <v>1</v>
          </cell>
          <cell r="V251">
            <v>123</v>
          </cell>
          <cell r="W251">
            <v>199</v>
          </cell>
          <cell r="X251">
            <v>378</v>
          </cell>
          <cell r="Y251">
            <v>710</v>
          </cell>
          <cell r="Z251">
            <v>1247</v>
          </cell>
          <cell r="AA251">
            <v>1307</v>
          </cell>
          <cell r="AB251">
            <v>2073</v>
          </cell>
        </row>
        <row r="252">
          <cell r="A252" t="str">
            <v>ID</v>
          </cell>
          <cell r="B252" t="str">
            <v>Indonesia</v>
          </cell>
          <cell r="C252" t="str">
            <v>HCV</v>
          </cell>
          <cell r="D252" t="str">
            <v>MITSUBISHI</v>
          </cell>
          <cell r="E252" t="str">
            <v>MITSUBISHI</v>
          </cell>
          <cell r="F252" t="str">
            <v>KRAMA YUDHA</v>
          </cell>
          <cell r="G252" t="str">
            <v>ASSY</v>
          </cell>
          <cell r="H252" t="str">
            <v>JP</v>
          </cell>
          <cell r="I252" t="str">
            <v xml:space="preserve"> 6-15T</v>
          </cell>
          <cell r="J252" t="str">
            <v>U</v>
          </cell>
          <cell r="K252" t="str">
            <v>U</v>
          </cell>
          <cell r="L252" t="str">
            <v>JAKARTA TIMUR</v>
          </cell>
          <cell r="M252">
            <v>23817</v>
          </cell>
          <cell r="N252">
            <v>26083</v>
          </cell>
          <cell r="O252">
            <v>13225</v>
          </cell>
          <cell r="P252">
            <v>13981</v>
          </cell>
          <cell r="Q252">
            <v>23484</v>
          </cell>
          <cell r="R252">
            <v>29098</v>
          </cell>
          <cell r="S252">
            <v>29245</v>
          </cell>
          <cell r="T252">
            <v>25689</v>
          </cell>
          <cell r="U252">
            <v>2365</v>
          </cell>
          <cell r="V252">
            <v>4302</v>
          </cell>
          <cell r="W252">
            <v>6396</v>
          </cell>
          <cell r="X252">
            <v>11047</v>
          </cell>
          <cell r="Y252">
            <v>17357</v>
          </cell>
          <cell r="Z252">
            <v>18530</v>
          </cell>
          <cell r="AA252">
            <v>19959</v>
          </cell>
          <cell r="AB252">
            <v>26032</v>
          </cell>
        </row>
        <row r="253">
          <cell r="A253" t="str">
            <v>ID</v>
          </cell>
          <cell r="B253" t="str">
            <v>Indonesia</v>
          </cell>
          <cell r="C253" t="str">
            <v>HCV</v>
          </cell>
          <cell r="D253" t="str">
            <v>MITSUBISHI</v>
          </cell>
          <cell r="E253" t="str">
            <v>MITSUBISHI</v>
          </cell>
          <cell r="F253" t="str">
            <v>KRAMA YUDHA</v>
          </cell>
          <cell r="G253" t="str">
            <v>ASSY</v>
          </cell>
          <cell r="H253" t="str">
            <v>JP</v>
          </cell>
          <cell r="I253" t="str">
            <v>&gt;15T</v>
          </cell>
          <cell r="J253" t="str">
            <v>U</v>
          </cell>
          <cell r="K253" t="str">
            <v>U</v>
          </cell>
          <cell r="L253" t="str">
            <v>JAKARTA TIMUR</v>
          </cell>
          <cell r="M253">
            <v>6278</v>
          </cell>
          <cell r="N253">
            <v>3991</v>
          </cell>
          <cell r="O253">
            <v>0</v>
          </cell>
          <cell r="P253">
            <v>2</v>
          </cell>
          <cell r="Q253">
            <v>10</v>
          </cell>
          <cell r="R253">
            <v>813</v>
          </cell>
          <cell r="S253">
            <v>1534</v>
          </cell>
          <cell r="T253">
            <v>1474</v>
          </cell>
          <cell r="U253">
            <v>326</v>
          </cell>
          <cell r="V253">
            <v>224</v>
          </cell>
          <cell r="W253">
            <v>376</v>
          </cell>
          <cell r="X253">
            <v>656</v>
          </cell>
          <cell r="Y253">
            <v>1016</v>
          </cell>
          <cell r="Z253">
            <v>1071</v>
          </cell>
          <cell r="AA253">
            <v>1139</v>
          </cell>
          <cell r="AB253">
            <v>1921</v>
          </cell>
        </row>
        <row r="254">
          <cell r="A254" t="str">
            <v>ID</v>
          </cell>
          <cell r="B254" t="str">
            <v>Indonesia</v>
          </cell>
          <cell r="C254" t="str">
            <v>HCV</v>
          </cell>
          <cell r="D254" t="str">
            <v>MITSUBISHI</v>
          </cell>
          <cell r="E254" t="str">
            <v>MITSUBISHI</v>
          </cell>
          <cell r="F254" t="str">
            <v>KRAMA YUDHA</v>
          </cell>
          <cell r="G254" t="str">
            <v>ASSY</v>
          </cell>
          <cell r="H254" t="str">
            <v>JP</v>
          </cell>
          <cell r="I254" t="str">
            <v>BUS</v>
          </cell>
          <cell r="J254" t="str">
            <v>U</v>
          </cell>
          <cell r="K254" t="str">
            <v>U</v>
          </cell>
          <cell r="L254" t="str">
            <v>JAKARTA TIMUR</v>
          </cell>
          <cell r="M254">
            <v>347</v>
          </cell>
          <cell r="N254">
            <v>671</v>
          </cell>
          <cell r="O254">
            <v>228</v>
          </cell>
          <cell r="P254">
            <v>291</v>
          </cell>
          <cell r="Q254">
            <v>649</v>
          </cell>
          <cell r="R254">
            <v>780</v>
          </cell>
          <cell r="S254">
            <v>240</v>
          </cell>
          <cell r="T254">
            <v>350</v>
          </cell>
          <cell r="U254">
            <v>15</v>
          </cell>
          <cell r="V254">
            <v>69</v>
          </cell>
          <cell r="W254">
            <v>115</v>
          </cell>
          <cell r="X254">
            <v>224</v>
          </cell>
          <cell r="Y254">
            <v>430</v>
          </cell>
          <cell r="Z254">
            <v>776</v>
          </cell>
          <cell r="AA254">
            <v>835</v>
          </cell>
          <cell r="AB254">
            <v>1250</v>
          </cell>
        </row>
        <row r="255">
          <cell r="A255" t="str">
            <v>ID</v>
          </cell>
          <cell r="B255" t="str">
            <v>Indonesia</v>
          </cell>
          <cell r="C255" t="str">
            <v>HCV</v>
          </cell>
          <cell r="D255" t="str">
            <v>NISSAN</v>
          </cell>
          <cell r="E255" t="str">
            <v>NISSAN DIESEL</v>
          </cell>
          <cell r="F255" t="str">
            <v>INDO MOBIL GROUP</v>
          </cell>
          <cell r="G255" t="str">
            <v>ASSY</v>
          </cell>
          <cell r="H255" t="str">
            <v>JP</v>
          </cell>
          <cell r="I255" t="str">
            <v xml:space="preserve"> 6-15T</v>
          </cell>
          <cell r="J255" t="str">
            <v>U</v>
          </cell>
          <cell r="K255" t="str">
            <v>U</v>
          </cell>
          <cell r="L255" t="str">
            <v>JAKARTA TIMUR</v>
          </cell>
          <cell r="M255">
            <v>3561</v>
          </cell>
          <cell r="N255">
            <v>2086</v>
          </cell>
          <cell r="O255">
            <v>1125</v>
          </cell>
          <cell r="P255">
            <v>1326</v>
          </cell>
          <cell r="Q255">
            <v>3598</v>
          </cell>
          <cell r="R255">
            <v>2354</v>
          </cell>
          <cell r="S255">
            <v>1580</v>
          </cell>
          <cell r="T255">
            <v>913</v>
          </cell>
          <cell r="U255">
            <v>124</v>
          </cell>
          <cell r="V255">
            <v>263</v>
          </cell>
          <cell r="W255">
            <v>438</v>
          </cell>
          <cell r="X255">
            <v>794</v>
          </cell>
          <cell r="Y255">
            <v>1310</v>
          </cell>
          <cell r="Z255">
            <v>1470</v>
          </cell>
          <cell r="AA255">
            <v>1664</v>
          </cell>
          <cell r="AB255">
            <v>2634</v>
          </cell>
        </row>
        <row r="256">
          <cell r="A256" t="str">
            <v>ID</v>
          </cell>
          <cell r="B256" t="str">
            <v>Indonesia</v>
          </cell>
          <cell r="C256" t="str">
            <v>HCV</v>
          </cell>
          <cell r="D256" t="str">
            <v>NISSAN</v>
          </cell>
          <cell r="E256" t="str">
            <v>NISSAN DIESEL</v>
          </cell>
          <cell r="F256" t="str">
            <v>PANTJA MOTORS</v>
          </cell>
          <cell r="G256" t="str">
            <v>ASSY</v>
          </cell>
          <cell r="H256" t="str">
            <v>JP</v>
          </cell>
          <cell r="I256" t="str">
            <v>&gt;15T</v>
          </cell>
          <cell r="J256" t="str">
            <v>U</v>
          </cell>
          <cell r="K256" t="str">
            <v>U</v>
          </cell>
          <cell r="L256" t="str">
            <v>TANGERANG</v>
          </cell>
          <cell r="M256">
            <v>0</v>
          </cell>
          <cell r="N256">
            <v>0</v>
          </cell>
          <cell r="O256">
            <v>0</v>
          </cell>
          <cell r="P256">
            <v>0</v>
          </cell>
          <cell r="Q256">
            <v>0</v>
          </cell>
          <cell r="R256">
            <v>747</v>
          </cell>
          <cell r="S256">
            <v>429</v>
          </cell>
          <cell r="T256">
            <v>650</v>
          </cell>
          <cell r="U256">
            <v>23</v>
          </cell>
          <cell r="V256">
            <v>86</v>
          </cell>
          <cell r="W256">
            <v>124</v>
          </cell>
          <cell r="X256">
            <v>180</v>
          </cell>
          <cell r="Y256">
            <v>279</v>
          </cell>
          <cell r="Z256">
            <v>293</v>
          </cell>
          <cell r="AA256">
            <v>311</v>
          </cell>
          <cell r="AB256">
            <v>543</v>
          </cell>
        </row>
        <row r="257">
          <cell r="A257" t="str">
            <v>ID</v>
          </cell>
          <cell r="B257" t="str">
            <v>Indonesia</v>
          </cell>
          <cell r="C257" t="str">
            <v>HCV</v>
          </cell>
          <cell r="D257" t="str">
            <v>NISSAN</v>
          </cell>
          <cell r="E257" t="str">
            <v>NISSAN DIESEL</v>
          </cell>
          <cell r="F257" t="str">
            <v>PANTJA MOTORS</v>
          </cell>
          <cell r="G257" t="str">
            <v>ASSY</v>
          </cell>
          <cell r="H257" t="str">
            <v>JP</v>
          </cell>
          <cell r="I257" t="str">
            <v>BUS</v>
          </cell>
          <cell r="J257" t="str">
            <v>U</v>
          </cell>
          <cell r="K257" t="str">
            <v>U</v>
          </cell>
          <cell r="L257" t="str">
            <v>JAKARTA TIMUR</v>
          </cell>
          <cell r="M257">
            <v>106</v>
          </cell>
          <cell r="N257">
            <v>53</v>
          </cell>
          <cell r="O257">
            <v>38</v>
          </cell>
          <cell r="P257">
            <v>53</v>
          </cell>
          <cell r="Q257">
            <v>212</v>
          </cell>
          <cell r="R257">
            <v>415</v>
          </cell>
          <cell r="S257">
            <v>221</v>
          </cell>
          <cell r="T257">
            <v>1251</v>
          </cell>
          <cell r="U257">
            <v>45</v>
          </cell>
          <cell r="V257">
            <v>45</v>
          </cell>
          <cell r="W257">
            <v>76</v>
          </cell>
          <cell r="X257">
            <v>152</v>
          </cell>
          <cell r="Y257">
            <v>301</v>
          </cell>
          <cell r="Z257">
            <v>556</v>
          </cell>
          <cell r="AA257">
            <v>614</v>
          </cell>
          <cell r="AB257">
            <v>966</v>
          </cell>
        </row>
        <row r="258">
          <cell r="A258" t="str">
            <v>ID</v>
          </cell>
          <cell r="B258" t="str">
            <v>Indonesia</v>
          </cell>
          <cell r="C258" t="str">
            <v>HCV</v>
          </cell>
          <cell r="D258" t="str">
            <v>RENAULT</v>
          </cell>
          <cell r="E258" t="str">
            <v>RVI</v>
          </cell>
          <cell r="F258" t="str">
            <v>U</v>
          </cell>
          <cell r="G258" t="str">
            <v>ASSY</v>
          </cell>
          <cell r="H258" t="str">
            <v>FR</v>
          </cell>
          <cell r="I258" t="str">
            <v>&gt;15T</v>
          </cell>
          <cell r="J258" t="str">
            <v>U</v>
          </cell>
          <cell r="K258" t="str">
            <v>U</v>
          </cell>
          <cell r="L258" t="str">
            <v>JAKARTA UTARA</v>
          </cell>
          <cell r="M258">
            <v>5</v>
          </cell>
          <cell r="N258">
            <v>10</v>
          </cell>
          <cell r="O258">
            <v>0</v>
          </cell>
          <cell r="P258">
            <v>1</v>
          </cell>
          <cell r="Q258">
            <v>0</v>
          </cell>
          <cell r="R258">
            <v>0</v>
          </cell>
          <cell r="S258">
            <v>0</v>
          </cell>
          <cell r="T258">
            <v>0</v>
          </cell>
          <cell r="U258">
            <v>0</v>
          </cell>
          <cell r="V258">
            <v>0</v>
          </cell>
          <cell r="W258">
            <v>0</v>
          </cell>
          <cell r="X258">
            <v>0</v>
          </cell>
          <cell r="Y258">
            <v>0</v>
          </cell>
          <cell r="Z258">
            <v>0</v>
          </cell>
          <cell r="AA258">
            <v>0</v>
          </cell>
          <cell r="AB258">
            <v>0</v>
          </cell>
        </row>
        <row r="259">
          <cell r="A259" t="str">
            <v>ID</v>
          </cell>
          <cell r="B259" t="str">
            <v>Indonesia</v>
          </cell>
          <cell r="C259" t="str">
            <v>HCV</v>
          </cell>
          <cell r="D259" t="str">
            <v>TOYOTA</v>
          </cell>
          <cell r="E259" t="str">
            <v>TOYOTA</v>
          </cell>
          <cell r="F259" t="str">
            <v>PT TOYOTA ASTRA MOTOR</v>
          </cell>
          <cell r="G259" t="str">
            <v>ASSY</v>
          </cell>
          <cell r="H259" t="str">
            <v>JP</v>
          </cell>
          <cell r="I259" t="str">
            <v xml:space="preserve"> 6-15T</v>
          </cell>
          <cell r="J259" t="str">
            <v>U</v>
          </cell>
          <cell r="K259" t="str">
            <v>U</v>
          </cell>
          <cell r="L259" t="str">
            <v>JAKARTA UTARA</v>
          </cell>
          <cell r="M259">
            <v>6311</v>
          </cell>
          <cell r="N259">
            <v>5004</v>
          </cell>
          <cell r="O259">
            <v>1151</v>
          </cell>
          <cell r="P259">
            <v>2296</v>
          </cell>
          <cell r="Q259">
            <v>4713</v>
          </cell>
          <cell r="R259">
            <v>6128</v>
          </cell>
          <cell r="S259">
            <v>7353</v>
          </cell>
          <cell r="T259">
            <v>8031</v>
          </cell>
          <cell r="U259">
            <v>333</v>
          </cell>
          <cell r="V259">
            <v>1152</v>
          </cell>
          <cell r="W259">
            <v>1774</v>
          </cell>
          <cell r="X259">
            <v>3068</v>
          </cell>
          <cell r="Y259">
            <v>4827</v>
          </cell>
          <cell r="Z259">
            <v>5164</v>
          </cell>
          <cell r="AA259">
            <v>5575</v>
          </cell>
          <cell r="AB259">
            <v>7366</v>
          </cell>
        </row>
        <row r="260">
          <cell r="A260" t="str">
            <v>ID</v>
          </cell>
          <cell r="B260" t="str">
            <v>Indonesia</v>
          </cell>
          <cell r="C260" t="str">
            <v>LCV</v>
          </cell>
          <cell r="D260" t="str">
            <v>CHRYSLER</v>
          </cell>
          <cell r="E260" t="str">
            <v>CHRYSLER</v>
          </cell>
          <cell r="F260" t="str">
            <v>PT DJAKATRA MOTORS</v>
          </cell>
          <cell r="G260" t="str">
            <v>ASSY</v>
          </cell>
          <cell r="H260" t="str">
            <v>US</v>
          </cell>
          <cell r="I260" t="str">
            <v>4X4</v>
          </cell>
          <cell r="J260" t="str">
            <v>XJ/KJ</v>
          </cell>
          <cell r="K260" t="str">
            <v>CHEROKEE</v>
          </cell>
          <cell r="L260" t="str">
            <v>U</v>
          </cell>
          <cell r="M260">
            <v>0</v>
          </cell>
          <cell r="N260">
            <v>0</v>
          </cell>
          <cell r="O260">
            <v>0</v>
          </cell>
          <cell r="P260">
            <v>0</v>
          </cell>
          <cell r="Q260">
            <v>936</v>
          </cell>
          <cell r="R260">
            <v>648</v>
          </cell>
          <cell r="S260">
            <v>557</v>
          </cell>
          <cell r="T260">
            <v>0</v>
          </cell>
          <cell r="U260">
            <v>0</v>
          </cell>
          <cell r="V260">
            <v>83</v>
          </cell>
          <cell r="W260">
            <v>116</v>
          </cell>
          <cell r="X260">
            <v>148</v>
          </cell>
          <cell r="Y260">
            <v>192</v>
          </cell>
          <cell r="Z260">
            <v>247</v>
          </cell>
          <cell r="AA260">
            <v>311</v>
          </cell>
          <cell r="AB260">
            <v>1054</v>
          </cell>
        </row>
        <row r="261">
          <cell r="A261" t="str">
            <v>ID</v>
          </cell>
          <cell r="B261" t="str">
            <v>Indonesia</v>
          </cell>
          <cell r="C261" t="str">
            <v>LCV</v>
          </cell>
          <cell r="D261" t="str">
            <v>CHRYSLER</v>
          </cell>
          <cell r="E261" t="str">
            <v>CHRYSLER</v>
          </cell>
          <cell r="F261" t="str">
            <v>PT DJAKATRA MOTORS</v>
          </cell>
          <cell r="G261" t="str">
            <v>ASSY</v>
          </cell>
          <cell r="H261" t="str">
            <v>US</v>
          </cell>
          <cell r="I261" t="str">
            <v>4X4</v>
          </cell>
          <cell r="J261" t="str">
            <v>ZJ</v>
          </cell>
          <cell r="K261" t="str">
            <v>GRAND CHEROKEE</v>
          </cell>
          <cell r="L261" t="str">
            <v>U</v>
          </cell>
          <cell r="M261">
            <v>0</v>
          </cell>
          <cell r="N261">
            <v>0</v>
          </cell>
          <cell r="O261">
            <v>0</v>
          </cell>
          <cell r="P261">
            <v>0</v>
          </cell>
          <cell r="Q261">
            <v>0</v>
          </cell>
          <cell r="R261">
            <v>0</v>
          </cell>
          <cell r="S261">
            <v>0</v>
          </cell>
          <cell r="T261">
            <v>0</v>
          </cell>
          <cell r="U261">
            <v>0</v>
          </cell>
          <cell r="V261">
            <v>0</v>
          </cell>
          <cell r="W261">
            <v>0</v>
          </cell>
          <cell r="X261">
            <v>0</v>
          </cell>
          <cell r="Y261">
            <v>0</v>
          </cell>
          <cell r="Z261">
            <v>211</v>
          </cell>
          <cell r="AA261">
            <v>252</v>
          </cell>
          <cell r="AB261">
            <v>659</v>
          </cell>
        </row>
        <row r="262">
          <cell r="A262" t="str">
            <v>ID</v>
          </cell>
          <cell r="B262" t="str">
            <v>Indonesia</v>
          </cell>
          <cell r="C262" t="str">
            <v>LCV</v>
          </cell>
          <cell r="D262" t="str">
            <v>CHRYSLER</v>
          </cell>
          <cell r="E262" t="str">
            <v>CHRYSLER</v>
          </cell>
          <cell r="F262" t="str">
            <v>PT DJAKATRA MOTORS</v>
          </cell>
          <cell r="G262" t="str">
            <v>ASSY</v>
          </cell>
          <cell r="H262" t="str">
            <v>US</v>
          </cell>
          <cell r="I262" t="str">
            <v>4X4</v>
          </cell>
          <cell r="J262" t="str">
            <v>YJ</v>
          </cell>
          <cell r="K262" t="str">
            <v>JEEP</v>
          </cell>
          <cell r="L262" t="str">
            <v>U</v>
          </cell>
          <cell r="M262">
            <v>18</v>
          </cell>
          <cell r="N262">
            <v>8</v>
          </cell>
          <cell r="O262">
            <v>3</v>
          </cell>
          <cell r="P262">
            <v>1</v>
          </cell>
          <cell r="Q262">
            <v>115</v>
          </cell>
          <cell r="R262">
            <v>419</v>
          </cell>
          <cell r="S262">
            <v>71</v>
          </cell>
          <cell r="T262">
            <v>0</v>
          </cell>
          <cell r="U262">
            <v>0</v>
          </cell>
          <cell r="V262">
            <v>29</v>
          </cell>
          <cell r="W262">
            <v>36</v>
          </cell>
          <cell r="X262">
            <v>42</v>
          </cell>
          <cell r="Y262">
            <v>49</v>
          </cell>
          <cell r="Z262">
            <v>57</v>
          </cell>
          <cell r="AA262">
            <v>65</v>
          </cell>
          <cell r="AB262">
            <v>0</v>
          </cell>
        </row>
        <row r="263">
          <cell r="A263" t="str">
            <v>ID</v>
          </cell>
          <cell r="B263" t="str">
            <v>Indonesia</v>
          </cell>
          <cell r="C263" t="str">
            <v>LCV</v>
          </cell>
          <cell r="D263" t="str">
            <v>DAIHATSU</v>
          </cell>
          <cell r="E263" t="str">
            <v>DAIHATSU</v>
          </cell>
          <cell r="F263" t="str">
            <v>NATIONAL ASTRA MOTOR</v>
          </cell>
          <cell r="G263" t="str">
            <v>ASSY</v>
          </cell>
          <cell r="H263" t="str">
            <v>JP</v>
          </cell>
          <cell r="I263" t="str">
            <v>HVAN</v>
          </cell>
          <cell r="J263" t="str">
            <v>DELTA</v>
          </cell>
          <cell r="K263" t="str">
            <v>DELTA</v>
          </cell>
          <cell r="L263" t="str">
            <v>JAKARTA UTARA</v>
          </cell>
          <cell r="M263">
            <v>1054</v>
          </cell>
          <cell r="N263">
            <v>1018</v>
          </cell>
          <cell r="O263">
            <v>462</v>
          </cell>
          <cell r="P263">
            <v>431</v>
          </cell>
          <cell r="Q263">
            <v>642</v>
          </cell>
          <cell r="R263">
            <v>1104</v>
          </cell>
          <cell r="S263">
            <v>591</v>
          </cell>
          <cell r="T263">
            <v>598</v>
          </cell>
          <cell r="U263">
            <v>98</v>
          </cell>
          <cell r="V263">
            <v>232</v>
          </cell>
          <cell r="W263">
            <v>342</v>
          </cell>
          <cell r="X263">
            <v>496</v>
          </cell>
          <cell r="Y263">
            <v>649</v>
          </cell>
          <cell r="Z263">
            <v>853</v>
          </cell>
          <cell r="AA263">
            <v>1016</v>
          </cell>
          <cell r="AB263">
            <v>2162</v>
          </cell>
        </row>
        <row r="264">
          <cell r="A264" t="str">
            <v>ID</v>
          </cell>
          <cell r="B264" t="str">
            <v>Indonesia</v>
          </cell>
          <cell r="C264" t="str">
            <v>LCV</v>
          </cell>
          <cell r="D264" t="str">
            <v>DAIHATSU</v>
          </cell>
          <cell r="E264" t="str">
            <v>DAIHATSU</v>
          </cell>
          <cell r="F264" t="str">
            <v>NATIONAL ASTRA MOTOR</v>
          </cell>
          <cell r="G264" t="str">
            <v>PROD</v>
          </cell>
          <cell r="H264" t="str">
            <v>ID</v>
          </cell>
          <cell r="I264" t="str">
            <v>MPV</v>
          </cell>
          <cell r="J264" t="str">
            <v>HIJET</v>
          </cell>
          <cell r="K264" t="str">
            <v>ZEBRA/ESPASS</v>
          </cell>
          <cell r="L264" t="str">
            <v>JAKARTA UTARA</v>
          </cell>
          <cell r="M264">
            <v>41201</v>
          </cell>
          <cell r="N264">
            <v>28028</v>
          </cell>
          <cell r="O264">
            <v>15142</v>
          </cell>
          <cell r="P264">
            <v>16058</v>
          </cell>
          <cell r="Q264">
            <v>28574</v>
          </cell>
          <cell r="R264">
            <v>34781</v>
          </cell>
          <cell r="S264">
            <v>28652</v>
          </cell>
          <cell r="T264">
            <v>27663</v>
          </cell>
          <cell r="U264">
            <v>1852</v>
          </cell>
          <cell r="V264">
            <v>3846</v>
          </cell>
          <cell r="W264">
            <v>5628</v>
          </cell>
          <cell r="X264">
            <v>8523</v>
          </cell>
          <cell r="Y264">
            <v>11998</v>
          </cell>
          <cell r="Z264">
            <v>17663</v>
          </cell>
          <cell r="AA264">
            <v>20268</v>
          </cell>
          <cell r="AB264">
            <v>36230</v>
          </cell>
        </row>
        <row r="265">
          <cell r="A265" t="str">
            <v>ID</v>
          </cell>
          <cell r="B265" t="str">
            <v>Indonesia</v>
          </cell>
          <cell r="C265" t="str">
            <v>LCV</v>
          </cell>
          <cell r="D265" t="str">
            <v>DAIHATSU</v>
          </cell>
          <cell r="E265" t="str">
            <v>DAIHATSU</v>
          </cell>
          <cell r="F265" t="str">
            <v>PT ASTRA DAIHATSU</v>
          </cell>
          <cell r="G265" t="str">
            <v>ASSY</v>
          </cell>
          <cell r="H265" t="str">
            <v>JP</v>
          </cell>
          <cell r="I265" t="str">
            <v>4X4</v>
          </cell>
          <cell r="J265" t="str">
            <v>ROCKY</v>
          </cell>
          <cell r="K265" t="str">
            <v>FEROZA/ROCKY</v>
          </cell>
          <cell r="L265" t="str">
            <v>JAKARTA UTARA</v>
          </cell>
          <cell r="M265">
            <v>5682</v>
          </cell>
          <cell r="N265">
            <v>5633</v>
          </cell>
          <cell r="O265">
            <v>5348</v>
          </cell>
          <cell r="P265">
            <v>9275</v>
          </cell>
          <cell r="Q265">
            <v>24214</v>
          </cell>
          <cell r="R265">
            <v>21211</v>
          </cell>
          <cell r="S265">
            <v>6915</v>
          </cell>
          <cell r="T265">
            <v>5850</v>
          </cell>
          <cell r="U265">
            <v>1222</v>
          </cell>
          <cell r="V265">
            <v>1681</v>
          </cell>
          <cell r="W265">
            <v>1644</v>
          </cell>
          <cell r="X265">
            <v>1823</v>
          </cell>
          <cell r="Y265">
            <v>2046</v>
          </cell>
          <cell r="Z265">
            <v>2332</v>
          </cell>
          <cell r="AA265">
            <v>2497</v>
          </cell>
          <cell r="AB265">
            <v>3875</v>
          </cell>
        </row>
        <row r="266">
          <cell r="A266" t="str">
            <v>ID</v>
          </cell>
          <cell r="B266" t="str">
            <v>Indonesia</v>
          </cell>
          <cell r="C266" t="str">
            <v>LCV</v>
          </cell>
          <cell r="D266" t="str">
            <v>DAIHATSU</v>
          </cell>
          <cell r="E266" t="str">
            <v>DAIHATSU</v>
          </cell>
          <cell r="F266" t="str">
            <v>PT ASTRA DAIHATSU</v>
          </cell>
          <cell r="G266" t="str">
            <v>ASSY</v>
          </cell>
          <cell r="H266" t="str">
            <v>JP</v>
          </cell>
          <cell r="I266" t="str">
            <v>4X4</v>
          </cell>
          <cell r="J266" t="str">
            <v>ROCKY</v>
          </cell>
          <cell r="K266" t="str">
            <v>HI LINE</v>
          </cell>
          <cell r="L266" t="str">
            <v>JAKARTA UTARA</v>
          </cell>
          <cell r="M266">
            <v>5372</v>
          </cell>
          <cell r="N266">
            <v>4812</v>
          </cell>
          <cell r="O266">
            <v>2729</v>
          </cell>
          <cell r="P266">
            <v>3560</v>
          </cell>
          <cell r="Q266">
            <v>3117</v>
          </cell>
          <cell r="R266">
            <v>3170</v>
          </cell>
          <cell r="S266">
            <v>2356</v>
          </cell>
          <cell r="T266">
            <v>3043</v>
          </cell>
          <cell r="U266">
            <v>716</v>
          </cell>
          <cell r="V266">
            <v>850</v>
          </cell>
          <cell r="W266">
            <v>779</v>
          </cell>
          <cell r="X266">
            <v>788</v>
          </cell>
          <cell r="Y266">
            <v>806</v>
          </cell>
          <cell r="Z266">
            <v>817</v>
          </cell>
          <cell r="AA266">
            <v>813</v>
          </cell>
          <cell r="AB266">
            <v>847</v>
          </cell>
        </row>
        <row r="267">
          <cell r="A267" t="str">
            <v>ID</v>
          </cell>
          <cell r="B267" t="str">
            <v>Indonesia</v>
          </cell>
          <cell r="C267" t="str">
            <v>LCV</v>
          </cell>
          <cell r="D267" t="str">
            <v>GM</v>
          </cell>
          <cell r="E267" t="str">
            <v>GM</v>
          </cell>
          <cell r="F267" t="str">
            <v>PT GARMAK MOTORS BUANA</v>
          </cell>
          <cell r="G267" t="str">
            <v>ASSY</v>
          </cell>
          <cell r="H267" t="str">
            <v>JP</v>
          </cell>
          <cell r="I267" t="str">
            <v>4X4</v>
          </cell>
          <cell r="J267" t="str">
            <v>GMT330/360/GMT355/GMT360</v>
          </cell>
          <cell r="K267" t="str">
            <v>BLAZER</v>
          </cell>
          <cell r="L267" t="str">
            <v>JAKARTA UTARA</v>
          </cell>
          <cell r="M267">
            <v>1898</v>
          </cell>
          <cell r="N267">
            <v>1182</v>
          </cell>
          <cell r="O267">
            <v>866</v>
          </cell>
          <cell r="P267">
            <v>1131</v>
          </cell>
          <cell r="Q267">
            <v>1671</v>
          </cell>
          <cell r="R267">
            <v>3</v>
          </cell>
          <cell r="S267">
            <v>3631</v>
          </cell>
          <cell r="T267">
            <v>3139</v>
          </cell>
          <cell r="U267">
            <v>971</v>
          </cell>
          <cell r="V267">
            <v>1084</v>
          </cell>
          <cell r="W267">
            <v>1713</v>
          </cell>
          <cell r="X267">
            <v>1846</v>
          </cell>
          <cell r="Y267">
            <v>2011</v>
          </cell>
          <cell r="Z267">
            <v>2171</v>
          </cell>
          <cell r="AA267">
            <v>2302</v>
          </cell>
          <cell r="AB267">
            <v>3292</v>
          </cell>
        </row>
        <row r="268">
          <cell r="A268" t="str">
            <v>ID</v>
          </cell>
          <cell r="B268" t="str">
            <v>Indonesia</v>
          </cell>
          <cell r="C268" t="str">
            <v>LCV</v>
          </cell>
          <cell r="D268" t="str">
            <v>ISUZU</v>
          </cell>
          <cell r="E268" t="str">
            <v>ISUZU</v>
          </cell>
          <cell r="F268" t="str">
            <v>PANTJA MOTORS</v>
          </cell>
          <cell r="G268" t="str">
            <v>ASSY</v>
          </cell>
          <cell r="H268" t="str">
            <v>JP</v>
          </cell>
          <cell r="I268" t="str">
            <v>4X4</v>
          </cell>
          <cell r="J268" t="str">
            <v>BIGHORN</v>
          </cell>
          <cell r="K268" t="str">
            <v>TROOPER</v>
          </cell>
          <cell r="L268" t="str">
            <v>TANGERANG</v>
          </cell>
          <cell r="M268">
            <v>636</v>
          </cell>
          <cell r="N268">
            <v>481</v>
          </cell>
          <cell r="O268">
            <v>331</v>
          </cell>
          <cell r="P268">
            <v>499</v>
          </cell>
          <cell r="Q268">
            <v>652</v>
          </cell>
          <cell r="R268">
            <v>520</v>
          </cell>
          <cell r="S268">
            <v>37</v>
          </cell>
          <cell r="T268">
            <v>0</v>
          </cell>
          <cell r="U268">
            <v>0</v>
          </cell>
          <cell r="V268">
            <v>0</v>
          </cell>
          <cell r="W268">
            <v>0</v>
          </cell>
          <cell r="X268">
            <v>0</v>
          </cell>
          <cell r="Y268">
            <v>0</v>
          </cell>
          <cell r="Z268">
            <v>0</v>
          </cell>
          <cell r="AA268">
            <v>0</v>
          </cell>
          <cell r="AB268">
            <v>0</v>
          </cell>
        </row>
        <row r="269">
          <cell r="A269" t="str">
            <v>ID</v>
          </cell>
          <cell r="B269" t="str">
            <v>Indonesia</v>
          </cell>
          <cell r="C269" t="str">
            <v>LCV</v>
          </cell>
          <cell r="D269" t="str">
            <v>ISUZU</v>
          </cell>
          <cell r="E269" t="str">
            <v>ISUZU</v>
          </cell>
          <cell r="F269" t="str">
            <v>PANTJA MOTORS</v>
          </cell>
          <cell r="G269" t="str">
            <v>ASSY</v>
          </cell>
          <cell r="H269" t="str">
            <v>JP</v>
          </cell>
          <cell r="I269" t="str">
            <v>HVAN</v>
          </cell>
          <cell r="J269" t="str">
            <v>NKR</v>
          </cell>
          <cell r="K269" t="str">
            <v>ELF</v>
          </cell>
          <cell r="L269" t="str">
            <v>TANGERANG</v>
          </cell>
          <cell r="M269">
            <v>0</v>
          </cell>
          <cell r="N269">
            <v>0</v>
          </cell>
          <cell r="O269">
            <v>0</v>
          </cell>
          <cell r="P269">
            <v>0</v>
          </cell>
          <cell r="Q269">
            <v>0</v>
          </cell>
          <cell r="R269">
            <v>2032</v>
          </cell>
          <cell r="S269">
            <v>3460</v>
          </cell>
          <cell r="T269">
            <v>2119</v>
          </cell>
          <cell r="U269">
            <v>660</v>
          </cell>
          <cell r="V269">
            <v>597</v>
          </cell>
          <cell r="W269">
            <v>898</v>
          </cell>
          <cell r="X269">
            <v>1331</v>
          </cell>
          <cell r="Y269">
            <v>1782</v>
          </cell>
          <cell r="Z269">
            <v>2394</v>
          </cell>
          <cell r="AA269">
            <v>2915</v>
          </cell>
          <cell r="AB269">
            <v>6747</v>
          </cell>
        </row>
        <row r="270">
          <cell r="A270" t="str">
            <v>ID</v>
          </cell>
          <cell r="B270" t="str">
            <v>Indonesia</v>
          </cell>
          <cell r="C270" t="str">
            <v>LCV</v>
          </cell>
          <cell r="D270" t="str">
            <v>ISUZU</v>
          </cell>
          <cell r="E270" t="str">
            <v>ISUZU</v>
          </cell>
          <cell r="F270" t="str">
            <v>PANTJA MOTORS</v>
          </cell>
          <cell r="G270" t="str">
            <v>ASSY</v>
          </cell>
          <cell r="H270" t="str">
            <v>JP</v>
          </cell>
          <cell r="I270" t="str">
            <v>PUP</v>
          </cell>
          <cell r="J270" t="str">
            <v>U</v>
          </cell>
          <cell r="K270" t="str">
            <v>U</v>
          </cell>
          <cell r="L270" t="str">
            <v>TANGERANG</v>
          </cell>
          <cell r="M270">
            <v>977</v>
          </cell>
          <cell r="N270">
            <v>656</v>
          </cell>
          <cell r="O270">
            <v>534</v>
          </cell>
          <cell r="P270">
            <v>704</v>
          </cell>
          <cell r="Q270">
            <v>603</v>
          </cell>
          <cell r="R270">
            <v>49</v>
          </cell>
          <cell r="S270">
            <v>0</v>
          </cell>
          <cell r="T270">
            <v>0</v>
          </cell>
          <cell r="U270">
            <v>0</v>
          </cell>
          <cell r="V270">
            <v>23</v>
          </cell>
          <cell r="W270">
            <v>41</v>
          </cell>
          <cell r="X270">
            <v>70</v>
          </cell>
          <cell r="Y270">
            <v>109</v>
          </cell>
          <cell r="Z270">
            <v>170</v>
          </cell>
          <cell r="AA270">
            <v>239</v>
          </cell>
          <cell r="AB270">
            <v>912</v>
          </cell>
        </row>
        <row r="271">
          <cell r="A271" t="str">
            <v>ID</v>
          </cell>
          <cell r="B271" t="str">
            <v>Indonesia</v>
          </cell>
          <cell r="C271" t="str">
            <v>LCV</v>
          </cell>
          <cell r="D271" t="str">
            <v>ISUZU</v>
          </cell>
          <cell r="E271" t="str">
            <v>ISUZU</v>
          </cell>
          <cell r="F271" t="str">
            <v>PANTJA MOTORS</v>
          </cell>
          <cell r="G271" t="str">
            <v>PROD</v>
          </cell>
          <cell r="H271" t="str">
            <v>ID</v>
          </cell>
          <cell r="I271" t="str">
            <v>MPV</v>
          </cell>
          <cell r="J271" t="str">
            <v>U</v>
          </cell>
          <cell r="K271" t="str">
            <v>PANTHER</v>
          </cell>
          <cell r="L271" t="str">
            <v>TANGERANG</v>
          </cell>
          <cell r="M271">
            <v>0</v>
          </cell>
          <cell r="N271">
            <v>10809</v>
          </cell>
          <cell r="O271">
            <v>17318</v>
          </cell>
          <cell r="P271">
            <v>19357</v>
          </cell>
          <cell r="Q271">
            <v>25710</v>
          </cell>
          <cell r="R271">
            <v>35939</v>
          </cell>
          <cell r="S271">
            <v>32757</v>
          </cell>
          <cell r="T271">
            <v>52222</v>
          </cell>
          <cell r="U271">
            <v>6863</v>
          </cell>
          <cell r="V271">
            <v>9297</v>
          </cell>
          <cell r="W271">
            <v>12870</v>
          </cell>
          <cell r="X271">
            <v>17559</v>
          </cell>
          <cell r="Y271">
            <v>21621</v>
          </cell>
          <cell r="Z271">
            <v>26717</v>
          </cell>
          <cell r="AA271">
            <v>29941</v>
          </cell>
          <cell r="AB271">
            <v>47826</v>
          </cell>
        </row>
        <row r="272">
          <cell r="A272" t="str">
            <v>ID</v>
          </cell>
          <cell r="B272" t="str">
            <v>Indonesia</v>
          </cell>
          <cell r="C272" t="str">
            <v>LCV</v>
          </cell>
          <cell r="D272" t="str">
            <v>MAZDA</v>
          </cell>
          <cell r="E272" t="str">
            <v>MAZDA</v>
          </cell>
          <cell r="F272" t="str">
            <v>INDO MOBIL GROUP</v>
          </cell>
          <cell r="G272" t="str">
            <v>ASSY</v>
          </cell>
          <cell r="H272" t="str">
            <v>JP</v>
          </cell>
          <cell r="I272" t="str">
            <v>PUP</v>
          </cell>
          <cell r="J272" t="str">
            <v>BONGO</v>
          </cell>
          <cell r="K272" t="str">
            <v>E-SERIES</v>
          </cell>
          <cell r="L272" t="str">
            <v>ANCOL</v>
          </cell>
          <cell r="M272">
            <v>24</v>
          </cell>
          <cell r="N272">
            <v>0</v>
          </cell>
          <cell r="O272">
            <v>0</v>
          </cell>
          <cell r="P272">
            <v>1498</v>
          </cell>
          <cell r="Q272">
            <v>3145</v>
          </cell>
          <cell r="R272">
            <v>1837</v>
          </cell>
          <cell r="S272">
            <v>745</v>
          </cell>
          <cell r="T272">
            <v>2161</v>
          </cell>
          <cell r="U272">
            <v>310</v>
          </cell>
          <cell r="V272">
            <v>221</v>
          </cell>
          <cell r="W272">
            <v>253</v>
          </cell>
          <cell r="X272">
            <v>286</v>
          </cell>
          <cell r="Y272">
            <v>292</v>
          </cell>
          <cell r="Z272">
            <v>300</v>
          </cell>
          <cell r="AA272">
            <v>276</v>
          </cell>
          <cell r="AB272">
            <v>140</v>
          </cell>
        </row>
        <row r="273">
          <cell r="A273" t="str">
            <v>ID</v>
          </cell>
          <cell r="B273" t="str">
            <v>Indonesia</v>
          </cell>
          <cell r="C273" t="str">
            <v>LCV</v>
          </cell>
          <cell r="D273" t="str">
            <v>MERCEDES-BENZ</v>
          </cell>
          <cell r="E273" t="str">
            <v>MERCEDES-BENZ</v>
          </cell>
          <cell r="F273" t="str">
            <v>PT STAR MOTOR</v>
          </cell>
          <cell r="G273" t="str">
            <v>ASSY</v>
          </cell>
          <cell r="H273" t="str">
            <v>GY</v>
          </cell>
          <cell r="I273" t="str">
            <v>4X4</v>
          </cell>
          <cell r="J273" t="str">
            <v>U</v>
          </cell>
          <cell r="K273" t="str">
            <v>U</v>
          </cell>
          <cell r="L273" t="str">
            <v>JAKARTA</v>
          </cell>
          <cell r="M273">
            <v>65</v>
          </cell>
          <cell r="N273">
            <v>51</v>
          </cell>
          <cell r="O273">
            <v>11</v>
          </cell>
          <cell r="P273">
            <v>58</v>
          </cell>
          <cell r="Q273">
            <v>104</v>
          </cell>
          <cell r="R273">
            <v>109</v>
          </cell>
          <cell r="S273">
            <v>61</v>
          </cell>
          <cell r="T273">
            <v>99</v>
          </cell>
          <cell r="U273">
            <v>56</v>
          </cell>
          <cell r="V273">
            <v>45</v>
          </cell>
          <cell r="W273">
            <v>68</v>
          </cell>
          <cell r="X273">
            <v>95</v>
          </cell>
          <cell r="Y273">
            <v>134</v>
          </cell>
          <cell r="Z273">
            <v>130</v>
          </cell>
          <cell r="AA273">
            <v>144</v>
          </cell>
          <cell r="AB273">
            <v>297</v>
          </cell>
        </row>
        <row r="274">
          <cell r="A274" t="str">
            <v>ID</v>
          </cell>
          <cell r="B274" t="str">
            <v>Indonesia</v>
          </cell>
          <cell r="C274" t="str">
            <v>LCV</v>
          </cell>
          <cell r="D274" t="str">
            <v>MITSUBISHI</v>
          </cell>
          <cell r="E274" t="str">
            <v>MITSUBISHI</v>
          </cell>
          <cell r="F274" t="str">
            <v>KRAMA YUDHA</v>
          </cell>
          <cell r="G274" t="str">
            <v>ASSY</v>
          </cell>
          <cell r="H274" t="str">
            <v>JP</v>
          </cell>
          <cell r="I274" t="str">
            <v>4X4</v>
          </cell>
          <cell r="J274" t="str">
            <v>PAJERO</v>
          </cell>
          <cell r="K274" t="str">
            <v>PAJERO</v>
          </cell>
          <cell r="L274" t="str">
            <v>JAKARTA TIMUR</v>
          </cell>
          <cell r="M274">
            <v>0</v>
          </cell>
          <cell r="N274">
            <v>0</v>
          </cell>
          <cell r="O274">
            <v>0</v>
          </cell>
          <cell r="P274">
            <v>0</v>
          </cell>
          <cell r="Q274">
            <v>0</v>
          </cell>
          <cell r="R274">
            <v>475</v>
          </cell>
          <cell r="S274">
            <v>200</v>
          </cell>
          <cell r="T274">
            <v>137</v>
          </cell>
          <cell r="U274">
            <v>64</v>
          </cell>
          <cell r="V274">
            <v>113</v>
          </cell>
          <cell r="W274">
            <v>149</v>
          </cell>
          <cell r="X274">
            <v>181</v>
          </cell>
          <cell r="Y274">
            <v>230</v>
          </cell>
          <cell r="Z274">
            <v>290</v>
          </cell>
          <cell r="AA274">
            <v>359</v>
          </cell>
          <cell r="AB274">
            <v>1111</v>
          </cell>
        </row>
        <row r="275">
          <cell r="A275" t="str">
            <v>ID</v>
          </cell>
          <cell r="B275" t="str">
            <v>Indonesia</v>
          </cell>
          <cell r="C275" t="str">
            <v>LCV</v>
          </cell>
          <cell r="D275" t="str">
            <v>MITSUBISHI</v>
          </cell>
          <cell r="E275" t="str">
            <v>MITSUBISHI</v>
          </cell>
          <cell r="F275" t="str">
            <v>KRAMA YUDHA</v>
          </cell>
          <cell r="G275" t="str">
            <v>ASSY</v>
          </cell>
          <cell r="H275" t="str">
            <v>JP</v>
          </cell>
          <cell r="I275" t="str">
            <v>MPV</v>
          </cell>
          <cell r="J275" t="str">
            <v>CHARIOT</v>
          </cell>
          <cell r="K275" t="str">
            <v>FREECA</v>
          </cell>
          <cell r="L275" t="str">
            <v>JAKARTA TIMUR</v>
          </cell>
          <cell r="M275">
            <v>0</v>
          </cell>
          <cell r="N275">
            <v>0</v>
          </cell>
          <cell r="O275">
            <v>0</v>
          </cell>
          <cell r="P275">
            <v>0</v>
          </cell>
          <cell r="Q275">
            <v>0</v>
          </cell>
          <cell r="R275">
            <v>0</v>
          </cell>
          <cell r="S275">
            <v>0</v>
          </cell>
          <cell r="T275">
            <v>0</v>
          </cell>
          <cell r="U275">
            <v>0</v>
          </cell>
          <cell r="V275">
            <v>0</v>
          </cell>
          <cell r="W275">
            <v>439</v>
          </cell>
          <cell r="X275">
            <v>794</v>
          </cell>
          <cell r="Y275">
            <v>1298</v>
          </cell>
          <cell r="Z275">
            <v>2128</v>
          </cell>
          <cell r="AA275">
            <v>3165</v>
          </cell>
          <cell r="AB275">
            <v>20800</v>
          </cell>
        </row>
        <row r="276">
          <cell r="A276" t="str">
            <v>ID</v>
          </cell>
          <cell r="B276" t="str">
            <v>Indonesia</v>
          </cell>
          <cell r="C276" t="str">
            <v>LCV</v>
          </cell>
          <cell r="D276" t="str">
            <v>MITSUBISHI</v>
          </cell>
          <cell r="E276" t="str">
            <v>MITSUBISHI</v>
          </cell>
          <cell r="F276" t="str">
            <v>KRAMA YUDHA</v>
          </cell>
          <cell r="G276" t="str">
            <v>ASSY</v>
          </cell>
          <cell r="H276" t="str">
            <v>JP</v>
          </cell>
          <cell r="I276" t="str">
            <v>MVAN</v>
          </cell>
          <cell r="J276" t="str">
            <v>CANTER</v>
          </cell>
          <cell r="K276" t="str">
            <v>CANTER</v>
          </cell>
          <cell r="L276" t="str">
            <v>JAKARTA TIMUR</v>
          </cell>
          <cell r="M276">
            <v>0</v>
          </cell>
          <cell r="N276">
            <v>0</v>
          </cell>
          <cell r="O276">
            <v>0</v>
          </cell>
          <cell r="P276">
            <v>2953</v>
          </cell>
          <cell r="Q276">
            <v>4459</v>
          </cell>
          <cell r="R276">
            <v>5941</v>
          </cell>
          <cell r="S276">
            <v>6891</v>
          </cell>
          <cell r="T276">
            <v>6671</v>
          </cell>
          <cell r="U276">
            <v>1031</v>
          </cell>
          <cell r="V276">
            <v>1162</v>
          </cell>
          <cell r="W276">
            <v>1711</v>
          </cell>
          <cell r="X276">
            <v>2481</v>
          </cell>
          <cell r="Y276">
            <v>3247</v>
          </cell>
          <cell r="Z276">
            <v>4266</v>
          </cell>
          <cell r="AA276">
            <v>5082</v>
          </cell>
          <cell r="AB276">
            <v>10808</v>
          </cell>
        </row>
        <row r="277">
          <cell r="A277" t="str">
            <v>ID</v>
          </cell>
          <cell r="B277" t="str">
            <v>Indonesia</v>
          </cell>
          <cell r="C277" t="str">
            <v>LCV</v>
          </cell>
          <cell r="D277" t="str">
            <v>MITSUBISHI</v>
          </cell>
          <cell r="E277" t="str">
            <v>MITSUBISHI</v>
          </cell>
          <cell r="F277" t="str">
            <v>KRAMA YUDHA</v>
          </cell>
          <cell r="G277" t="str">
            <v>ASSY</v>
          </cell>
          <cell r="H277" t="str">
            <v>JP</v>
          </cell>
          <cell r="I277" t="str">
            <v>MVAN</v>
          </cell>
          <cell r="J277" t="str">
            <v>MIRAGE</v>
          </cell>
          <cell r="K277" t="str">
            <v>COLT T-120</v>
          </cell>
          <cell r="L277" t="str">
            <v>JAKARTA TIMUR</v>
          </cell>
          <cell r="M277">
            <v>0</v>
          </cell>
          <cell r="N277">
            <v>9103</v>
          </cell>
          <cell r="O277">
            <v>11992</v>
          </cell>
          <cell r="P277">
            <v>9267</v>
          </cell>
          <cell r="Q277">
            <v>15015</v>
          </cell>
          <cell r="R277">
            <v>18226</v>
          </cell>
          <cell r="S277">
            <v>18971</v>
          </cell>
          <cell r="T277">
            <v>19827</v>
          </cell>
          <cell r="U277">
            <v>1412</v>
          </cell>
          <cell r="V277">
            <v>2289</v>
          </cell>
          <cell r="W277">
            <v>3689</v>
          </cell>
          <cell r="X277">
            <v>5617</v>
          </cell>
          <cell r="Y277">
            <v>8500</v>
          </cell>
          <cell r="Z277">
            <v>11832</v>
          </cell>
          <cell r="AA277">
            <v>13912</v>
          </cell>
          <cell r="AB277">
            <v>28110</v>
          </cell>
        </row>
        <row r="278">
          <cell r="A278" t="str">
            <v>ID</v>
          </cell>
          <cell r="B278" t="str">
            <v>Indonesia</v>
          </cell>
          <cell r="C278" t="str">
            <v>LCV</v>
          </cell>
          <cell r="D278" t="str">
            <v>MITSUBISHI</v>
          </cell>
          <cell r="E278" t="str">
            <v>MITSUBISHI</v>
          </cell>
          <cell r="F278" t="str">
            <v>KRAMA YUDHA</v>
          </cell>
          <cell r="G278" t="str">
            <v>ASSY</v>
          </cell>
          <cell r="H278" t="str">
            <v>JP</v>
          </cell>
          <cell r="I278" t="str">
            <v>MVAN</v>
          </cell>
          <cell r="J278" t="str">
            <v>L300</v>
          </cell>
          <cell r="K278" t="str">
            <v>L300</v>
          </cell>
          <cell r="L278" t="str">
            <v>JAKARTA TIMUR</v>
          </cell>
          <cell r="M278">
            <v>2382</v>
          </cell>
          <cell r="N278">
            <v>3871</v>
          </cell>
          <cell r="O278">
            <v>2556</v>
          </cell>
          <cell r="P278">
            <v>8576</v>
          </cell>
          <cell r="Q278">
            <v>12089</v>
          </cell>
          <cell r="R278">
            <v>15721</v>
          </cell>
          <cell r="S278">
            <v>16575</v>
          </cell>
          <cell r="T278">
            <v>16267</v>
          </cell>
          <cell r="U278">
            <v>1480</v>
          </cell>
          <cell r="V278">
            <v>2999</v>
          </cell>
          <cell r="W278">
            <v>4401</v>
          </cell>
          <cell r="X278">
            <v>6367</v>
          </cell>
          <cell r="Y278">
            <v>8313</v>
          </cell>
          <cell r="Z278">
            <v>10892</v>
          </cell>
          <cell r="AA278">
            <v>12941</v>
          </cell>
          <cell r="AB278">
            <v>27248</v>
          </cell>
        </row>
        <row r="279">
          <cell r="A279" t="str">
            <v>ID</v>
          </cell>
          <cell r="B279" t="str">
            <v>Indonesia</v>
          </cell>
          <cell r="C279" t="str">
            <v>LCV</v>
          </cell>
          <cell r="D279" t="str">
            <v>NISSAN</v>
          </cell>
          <cell r="E279" t="str">
            <v>NISSAN</v>
          </cell>
          <cell r="F279" t="str">
            <v>INDO MOBIL GROUP</v>
          </cell>
          <cell r="G279" t="str">
            <v>ASSY</v>
          </cell>
          <cell r="H279" t="str">
            <v>JP</v>
          </cell>
          <cell r="I279" t="str">
            <v>4X4</v>
          </cell>
          <cell r="J279" t="str">
            <v>TERRANO</v>
          </cell>
          <cell r="K279" t="str">
            <v>TERRANO</v>
          </cell>
          <cell r="L279" t="str">
            <v>ANCOL</v>
          </cell>
          <cell r="M279">
            <v>0</v>
          </cell>
          <cell r="N279">
            <v>0</v>
          </cell>
          <cell r="O279">
            <v>0</v>
          </cell>
          <cell r="P279">
            <v>0</v>
          </cell>
          <cell r="Q279">
            <v>0</v>
          </cell>
          <cell r="R279">
            <v>1032</v>
          </cell>
          <cell r="S279">
            <v>941</v>
          </cell>
          <cell r="T279">
            <v>2407</v>
          </cell>
          <cell r="U279">
            <v>280</v>
          </cell>
          <cell r="V279">
            <v>423</v>
          </cell>
          <cell r="W279">
            <v>498</v>
          </cell>
          <cell r="X279">
            <v>536</v>
          </cell>
          <cell r="Y279">
            <v>584</v>
          </cell>
          <cell r="Z279">
            <v>631</v>
          </cell>
          <cell r="AA279">
            <v>668</v>
          </cell>
          <cell r="AB279">
            <v>973</v>
          </cell>
        </row>
        <row r="280">
          <cell r="A280" t="str">
            <v>ID</v>
          </cell>
          <cell r="B280" t="str">
            <v>Indonesia</v>
          </cell>
          <cell r="C280" t="str">
            <v>LCV</v>
          </cell>
          <cell r="D280" t="str">
            <v>NISSAN</v>
          </cell>
          <cell r="E280" t="str">
            <v>NISSAN</v>
          </cell>
          <cell r="F280" t="str">
            <v>PANTJA MOTORS</v>
          </cell>
          <cell r="G280" t="str">
            <v>ASSY</v>
          </cell>
          <cell r="H280" t="str">
            <v>JP</v>
          </cell>
          <cell r="I280" t="str">
            <v>MPV</v>
          </cell>
          <cell r="J280" t="str">
            <v>VANETTE</v>
          </cell>
          <cell r="K280" t="str">
            <v>VANETTE</v>
          </cell>
          <cell r="L280" t="str">
            <v>ANCOL</v>
          </cell>
          <cell r="M280">
            <v>0</v>
          </cell>
          <cell r="N280">
            <v>0</v>
          </cell>
          <cell r="O280">
            <v>0</v>
          </cell>
          <cell r="P280">
            <v>0</v>
          </cell>
          <cell r="Q280">
            <v>0</v>
          </cell>
          <cell r="R280">
            <v>0</v>
          </cell>
          <cell r="S280">
            <v>327</v>
          </cell>
          <cell r="T280">
            <v>165</v>
          </cell>
          <cell r="U280">
            <v>78</v>
          </cell>
          <cell r="V280">
            <v>72</v>
          </cell>
          <cell r="W280">
            <v>150</v>
          </cell>
          <cell r="X280">
            <v>279</v>
          </cell>
          <cell r="Y280">
            <v>473</v>
          </cell>
          <cell r="Z280">
            <v>648</v>
          </cell>
          <cell r="AA280">
            <v>806</v>
          </cell>
          <cell r="AB280">
            <v>2013</v>
          </cell>
        </row>
        <row r="281">
          <cell r="A281" t="str">
            <v>ID</v>
          </cell>
          <cell r="B281" t="str">
            <v>Indonesia</v>
          </cell>
          <cell r="C281" t="str">
            <v>LCV</v>
          </cell>
          <cell r="D281" t="str">
            <v>SUZUKI</v>
          </cell>
          <cell r="E281" t="str">
            <v>SUZUKI</v>
          </cell>
          <cell r="F281" t="str">
            <v>INDO MOBIL GROUP</v>
          </cell>
          <cell r="G281" t="str">
            <v>ASSY</v>
          </cell>
          <cell r="H281" t="str">
            <v>JP</v>
          </cell>
          <cell r="I281" t="str">
            <v>4X4</v>
          </cell>
          <cell r="J281" t="str">
            <v>U</v>
          </cell>
          <cell r="K281" t="str">
            <v>KATANA</v>
          </cell>
          <cell r="L281" t="str">
            <v>TAMBUN II</v>
          </cell>
          <cell r="M281">
            <v>13713</v>
          </cell>
          <cell r="N281">
            <v>9702</v>
          </cell>
          <cell r="O281">
            <v>5722</v>
          </cell>
          <cell r="P281">
            <v>7278</v>
          </cell>
          <cell r="Q281">
            <v>0</v>
          </cell>
          <cell r="R281">
            <v>0</v>
          </cell>
          <cell r="S281">
            <v>5057</v>
          </cell>
          <cell r="T281">
            <v>5496</v>
          </cell>
          <cell r="U281">
            <v>599</v>
          </cell>
          <cell r="V281">
            <v>912</v>
          </cell>
          <cell r="W281">
            <v>1202</v>
          </cell>
          <cell r="X281">
            <v>847</v>
          </cell>
          <cell r="Y281">
            <v>840</v>
          </cell>
          <cell r="Z281">
            <v>989</v>
          </cell>
          <cell r="AA281">
            <v>948</v>
          </cell>
          <cell r="AB281">
            <v>0</v>
          </cell>
        </row>
        <row r="282">
          <cell r="A282" t="str">
            <v>ID</v>
          </cell>
          <cell r="B282" t="str">
            <v>Indonesia</v>
          </cell>
          <cell r="C282" t="str">
            <v>LCV</v>
          </cell>
          <cell r="D282" t="str">
            <v>SUZUKI</v>
          </cell>
          <cell r="E282" t="str">
            <v>SUZUKI</v>
          </cell>
          <cell r="F282" t="str">
            <v>INDO MOBIL GROUP</v>
          </cell>
          <cell r="G282" t="str">
            <v>ASSY</v>
          </cell>
          <cell r="H282" t="str">
            <v>JP</v>
          </cell>
          <cell r="I282" t="str">
            <v>4X4</v>
          </cell>
          <cell r="J282" t="str">
            <v>ESCUDO</v>
          </cell>
          <cell r="K282" t="str">
            <v>VITARA</v>
          </cell>
          <cell r="L282" t="str">
            <v>TAMBUN II</v>
          </cell>
          <cell r="M282">
            <v>0</v>
          </cell>
          <cell r="N282">
            <v>0</v>
          </cell>
          <cell r="O282">
            <v>4051</v>
          </cell>
          <cell r="P282">
            <v>6086</v>
          </cell>
          <cell r="Q282">
            <v>7918</v>
          </cell>
          <cell r="R282">
            <v>14240</v>
          </cell>
          <cell r="S282">
            <v>10840</v>
          </cell>
          <cell r="T282">
            <v>10080</v>
          </cell>
          <cell r="U282">
            <v>745</v>
          </cell>
          <cell r="V282">
            <v>1418</v>
          </cell>
          <cell r="W282">
            <v>2046</v>
          </cell>
          <cell r="X282">
            <v>2707</v>
          </cell>
          <cell r="Y282">
            <v>3087</v>
          </cell>
          <cell r="Z282">
            <v>3075</v>
          </cell>
          <cell r="AA282">
            <v>3435</v>
          </cell>
          <cell r="AB282">
            <v>6184</v>
          </cell>
        </row>
        <row r="283">
          <cell r="A283" t="str">
            <v>ID</v>
          </cell>
          <cell r="B283" t="str">
            <v>Indonesia</v>
          </cell>
          <cell r="C283" t="str">
            <v>LCV</v>
          </cell>
          <cell r="D283" t="str">
            <v>SUZUKI</v>
          </cell>
          <cell r="E283" t="str">
            <v>SUZUKI</v>
          </cell>
          <cell r="F283" t="str">
            <v>INDO MOBIL GROUP</v>
          </cell>
          <cell r="G283" t="str">
            <v>PROD</v>
          </cell>
          <cell r="H283" t="str">
            <v>ID</v>
          </cell>
          <cell r="I283" t="str">
            <v>MIC</v>
          </cell>
          <cell r="J283" t="str">
            <v>CARRY</v>
          </cell>
          <cell r="K283" t="str">
            <v>CARRY</v>
          </cell>
          <cell r="L283" t="str">
            <v>TAMBUN II</v>
          </cell>
          <cell r="M283">
            <v>36492</v>
          </cell>
          <cell r="N283">
            <v>29436</v>
          </cell>
          <cell r="O283">
            <v>19049</v>
          </cell>
          <cell r="P283">
            <v>24148</v>
          </cell>
          <cell r="Q283">
            <v>46929</v>
          </cell>
          <cell r="R283">
            <v>55401</v>
          </cell>
          <cell r="S283">
            <v>38626</v>
          </cell>
          <cell r="T283">
            <v>40324</v>
          </cell>
          <cell r="U283">
            <v>3940</v>
          </cell>
          <cell r="V283">
            <v>6159</v>
          </cell>
          <cell r="W283">
            <v>11465</v>
          </cell>
          <cell r="X283">
            <v>16178</v>
          </cell>
          <cell r="Y283">
            <v>20602</v>
          </cell>
          <cell r="Z283">
            <v>25905</v>
          </cell>
          <cell r="AA283">
            <v>29539</v>
          </cell>
          <cell r="AB283">
            <v>51464</v>
          </cell>
        </row>
        <row r="284">
          <cell r="A284" t="str">
            <v>ID</v>
          </cell>
          <cell r="B284" t="str">
            <v>Indonesia</v>
          </cell>
          <cell r="C284" t="str">
            <v>LCV</v>
          </cell>
          <cell r="D284" t="str">
            <v>TOYOTA</v>
          </cell>
          <cell r="E284" t="str">
            <v>TOYOTA</v>
          </cell>
          <cell r="F284" t="str">
            <v>PT TOYOTA ASTRA MOTOR</v>
          </cell>
          <cell r="G284" t="str">
            <v>ASSY</v>
          </cell>
          <cell r="H284" t="str">
            <v>JP</v>
          </cell>
          <cell r="I284" t="str">
            <v>4X4</v>
          </cell>
          <cell r="J284" t="str">
            <v>LAND CRUISER</v>
          </cell>
          <cell r="K284" t="str">
            <v>LAND CRUISER</v>
          </cell>
          <cell r="L284" t="str">
            <v>JAKARTA UTARA</v>
          </cell>
          <cell r="M284">
            <v>0</v>
          </cell>
          <cell r="N284">
            <v>0</v>
          </cell>
          <cell r="O284">
            <v>0</v>
          </cell>
          <cell r="P284">
            <v>0</v>
          </cell>
          <cell r="Q284">
            <v>0</v>
          </cell>
          <cell r="R284">
            <v>1568</v>
          </cell>
          <cell r="S284">
            <v>1058</v>
          </cell>
          <cell r="T284">
            <v>1611</v>
          </cell>
          <cell r="U284">
            <v>167</v>
          </cell>
          <cell r="V284">
            <v>335</v>
          </cell>
          <cell r="W284">
            <v>432</v>
          </cell>
          <cell r="X284">
            <v>509</v>
          </cell>
          <cell r="Y284">
            <v>583</v>
          </cell>
          <cell r="Z284">
            <v>660</v>
          </cell>
          <cell r="AA284">
            <v>735</v>
          </cell>
          <cell r="AB284">
            <v>1294</v>
          </cell>
        </row>
        <row r="285">
          <cell r="A285" t="str">
            <v>ID</v>
          </cell>
          <cell r="B285" t="str">
            <v>Indonesia</v>
          </cell>
          <cell r="C285" t="str">
            <v>LCV</v>
          </cell>
          <cell r="D285" t="str">
            <v>TOYOTA</v>
          </cell>
          <cell r="E285" t="str">
            <v>TOYOTA</v>
          </cell>
          <cell r="F285" t="str">
            <v>TOYOTA ASTRA MOTOR</v>
          </cell>
          <cell r="G285" t="str">
            <v>ASSY</v>
          </cell>
          <cell r="H285" t="str">
            <v>JP</v>
          </cell>
          <cell r="I285" t="str">
            <v>HVAN</v>
          </cell>
          <cell r="J285" t="str">
            <v>DYNA</v>
          </cell>
          <cell r="K285" t="str">
            <v>DYNA</v>
          </cell>
          <cell r="L285" t="str">
            <v>JAKARTA UTARA</v>
          </cell>
          <cell r="M285">
            <v>0</v>
          </cell>
          <cell r="N285">
            <v>0</v>
          </cell>
          <cell r="O285">
            <v>1166</v>
          </cell>
          <cell r="P285">
            <v>2708</v>
          </cell>
          <cell r="Q285">
            <v>637</v>
          </cell>
          <cell r="R285">
            <v>806</v>
          </cell>
          <cell r="S285">
            <v>716</v>
          </cell>
          <cell r="T285">
            <v>690</v>
          </cell>
          <cell r="U285">
            <v>333</v>
          </cell>
          <cell r="V285">
            <v>334</v>
          </cell>
          <cell r="W285">
            <v>554</v>
          </cell>
          <cell r="X285">
            <v>906</v>
          </cell>
          <cell r="Y285">
            <v>1338</v>
          </cell>
          <cell r="Z285">
            <v>1982</v>
          </cell>
          <cell r="AA285">
            <v>2653</v>
          </cell>
          <cell r="AB285">
            <v>8622</v>
          </cell>
        </row>
        <row r="286">
          <cell r="A286" t="str">
            <v>ID</v>
          </cell>
          <cell r="B286" t="str">
            <v>Indonesia</v>
          </cell>
          <cell r="C286" t="str">
            <v>LCV</v>
          </cell>
          <cell r="D286" t="str">
            <v>TOYOTA</v>
          </cell>
          <cell r="E286" t="str">
            <v>TOYOTA</v>
          </cell>
          <cell r="F286" t="str">
            <v>TOYOTA ASTRA MOTOR</v>
          </cell>
          <cell r="G286" t="str">
            <v>PROD</v>
          </cell>
          <cell r="H286" t="str">
            <v>ID</v>
          </cell>
          <cell r="I286" t="str">
            <v>MPV</v>
          </cell>
          <cell r="J286" t="str">
            <v>KIJANG</v>
          </cell>
          <cell r="K286" t="str">
            <v>KIJANG</v>
          </cell>
          <cell r="L286" t="str">
            <v>JAKARTA UTARA</v>
          </cell>
          <cell r="M286">
            <v>55580</v>
          </cell>
          <cell r="N286">
            <v>60458</v>
          </cell>
          <cell r="O286">
            <v>38572</v>
          </cell>
          <cell r="P286">
            <v>38995</v>
          </cell>
          <cell r="Q286">
            <v>63858</v>
          </cell>
          <cell r="R286">
            <v>77357</v>
          </cell>
          <cell r="S286">
            <v>57199</v>
          </cell>
          <cell r="T286">
            <v>82007</v>
          </cell>
          <cell r="U286">
            <v>19355</v>
          </cell>
          <cell r="V286">
            <v>26715</v>
          </cell>
          <cell r="W286">
            <v>33300</v>
          </cell>
          <cell r="X286">
            <v>44450</v>
          </cell>
          <cell r="Y286">
            <v>53834</v>
          </cell>
          <cell r="Z286">
            <v>64238</v>
          </cell>
          <cell r="AA286">
            <v>74291</v>
          </cell>
          <cell r="AB286">
            <v>135113</v>
          </cell>
        </row>
        <row r="287">
          <cell r="A287" t="str">
            <v>ID</v>
          </cell>
          <cell r="B287" t="str">
            <v>Indonesia</v>
          </cell>
          <cell r="C287" t="str">
            <v>LCV</v>
          </cell>
          <cell r="D287" t="str">
            <v>VW GROUP</v>
          </cell>
          <cell r="E287" t="str">
            <v>VW</v>
          </cell>
          <cell r="F287" t="str">
            <v>INDO MOBIL GROUP</v>
          </cell>
          <cell r="G287" t="str">
            <v>ASSY</v>
          </cell>
          <cell r="H287" t="str">
            <v>GY</v>
          </cell>
          <cell r="I287" t="str">
            <v>MPV</v>
          </cell>
          <cell r="J287" t="str">
            <v>0</v>
          </cell>
          <cell r="K287" t="str">
            <v>CARAVELLE</v>
          </cell>
          <cell r="L287" t="str">
            <v>ANCOL</v>
          </cell>
          <cell r="M287">
            <v>0</v>
          </cell>
          <cell r="N287">
            <v>0</v>
          </cell>
          <cell r="O287">
            <v>0</v>
          </cell>
          <cell r="P287">
            <v>0</v>
          </cell>
          <cell r="Q287">
            <v>0</v>
          </cell>
          <cell r="R287">
            <v>0</v>
          </cell>
          <cell r="S287">
            <v>0</v>
          </cell>
          <cell r="T287">
            <v>0</v>
          </cell>
          <cell r="U287">
            <v>97</v>
          </cell>
          <cell r="V287">
            <v>191</v>
          </cell>
          <cell r="W287">
            <v>314</v>
          </cell>
          <cell r="X287">
            <v>497</v>
          </cell>
          <cell r="Y287">
            <v>712</v>
          </cell>
          <cell r="Z287">
            <v>1022</v>
          </cell>
          <cell r="AA287">
            <v>1331</v>
          </cell>
          <cell r="AB287">
            <v>4508</v>
          </cell>
        </row>
        <row r="288">
          <cell r="A288" t="str">
            <v>IN</v>
          </cell>
          <cell r="B288" t="str">
            <v>India</v>
          </cell>
          <cell r="C288" t="str">
            <v>CAR</v>
          </cell>
          <cell r="D288" t="str">
            <v>BMW</v>
          </cell>
          <cell r="E288" t="str">
            <v>BMW</v>
          </cell>
          <cell r="F288" t="str">
            <v>BMW</v>
          </cell>
          <cell r="G288" t="str">
            <v>ASSY</v>
          </cell>
          <cell r="H288" t="str">
            <v>GY</v>
          </cell>
          <cell r="I288" t="str">
            <v>E2</v>
          </cell>
          <cell r="J288" t="str">
            <v>E34/E39/E60</v>
          </cell>
          <cell r="K288" t="str">
            <v>5-SERIES</v>
          </cell>
          <cell r="L288" t="str">
            <v>NOIDA</v>
          </cell>
          <cell r="M288">
            <v>0</v>
          </cell>
          <cell r="N288">
            <v>0</v>
          </cell>
          <cell r="O288">
            <v>0</v>
          </cell>
          <cell r="P288">
            <v>0</v>
          </cell>
          <cell r="Q288">
            <v>0</v>
          </cell>
          <cell r="R288">
            <v>0</v>
          </cell>
          <cell r="S288">
            <v>0</v>
          </cell>
          <cell r="T288">
            <v>0</v>
          </cell>
          <cell r="U288">
            <v>0</v>
          </cell>
          <cell r="V288">
            <v>0</v>
          </cell>
          <cell r="W288">
            <v>0</v>
          </cell>
          <cell r="X288">
            <v>0</v>
          </cell>
          <cell r="Y288">
            <v>725</v>
          </cell>
          <cell r="Z288">
            <v>1397</v>
          </cell>
          <cell r="AA288">
            <v>3011</v>
          </cell>
          <cell r="AB288">
            <v>6450</v>
          </cell>
        </row>
        <row r="289">
          <cell r="A289" t="str">
            <v>IN</v>
          </cell>
          <cell r="B289" t="str">
            <v>India</v>
          </cell>
          <cell r="C289" t="str">
            <v>CAR</v>
          </cell>
          <cell r="D289" t="str">
            <v>DAEWOO</v>
          </cell>
          <cell r="E289" t="str">
            <v>DAEWOO</v>
          </cell>
          <cell r="F289" t="str">
            <v>DAEWOO INDIA</v>
          </cell>
          <cell r="G289" t="str">
            <v>ASSY</v>
          </cell>
          <cell r="H289" t="str">
            <v>KO</v>
          </cell>
          <cell r="I289" t="str">
            <v>A</v>
          </cell>
          <cell r="J289" t="str">
            <v>M-100</v>
          </cell>
          <cell r="K289" t="str">
            <v>MATIZ</v>
          </cell>
          <cell r="L289" t="str">
            <v>SURAJPUR</v>
          </cell>
          <cell r="M289">
            <v>0</v>
          </cell>
          <cell r="N289">
            <v>0</v>
          </cell>
          <cell r="O289">
            <v>0</v>
          </cell>
          <cell r="P289">
            <v>0</v>
          </cell>
          <cell r="Q289">
            <v>0</v>
          </cell>
          <cell r="R289">
            <v>0</v>
          </cell>
          <cell r="S289">
            <v>0</v>
          </cell>
          <cell r="T289">
            <v>0</v>
          </cell>
          <cell r="U289">
            <v>2916</v>
          </cell>
          <cell r="V289">
            <v>2837</v>
          </cell>
          <cell r="W289">
            <v>4040</v>
          </cell>
          <cell r="X289">
            <v>5572</v>
          </cell>
          <cell r="Y289">
            <v>0</v>
          </cell>
          <cell r="Z289">
            <v>0</v>
          </cell>
          <cell r="AA289">
            <v>0</v>
          </cell>
          <cell r="AB289">
            <v>0</v>
          </cell>
        </row>
        <row r="290">
          <cell r="A290" t="str">
            <v>IN</v>
          </cell>
          <cell r="B290" t="str">
            <v>India</v>
          </cell>
          <cell r="C290" t="str">
            <v>CAR</v>
          </cell>
          <cell r="D290" t="str">
            <v>DAEWOO</v>
          </cell>
          <cell r="E290" t="str">
            <v>DAEWOO</v>
          </cell>
          <cell r="F290" t="str">
            <v>DAEWOO INDIA</v>
          </cell>
          <cell r="G290" t="str">
            <v>ASSY</v>
          </cell>
          <cell r="H290" t="str">
            <v>KO</v>
          </cell>
          <cell r="I290" t="str">
            <v>C1</v>
          </cell>
          <cell r="J290" t="str">
            <v>T-CAR (KADETT)</v>
          </cell>
          <cell r="K290" t="str">
            <v>CIELO</v>
          </cell>
          <cell r="L290" t="str">
            <v>SURAJPUR</v>
          </cell>
          <cell r="M290">
            <v>0</v>
          </cell>
          <cell r="N290">
            <v>0</v>
          </cell>
          <cell r="O290">
            <v>0</v>
          </cell>
          <cell r="P290">
            <v>0</v>
          </cell>
          <cell r="Q290">
            <v>0</v>
          </cell>
          <cell r="R290">
            <v>4443</v>
          </cell>
          <cell r="S290">
            <v>20259</v>
          </cell>
          <cell r="T290">
            <v>10267</v>
          </cell>
          <cell r="U290">
            <v>7685</v>
          </cell>
          <cell r="V290">
            <v>6836</v>
          </cell>
          <cell r="W290">
            <v>9641</v>
          </cell>
          <cell r="X290">
            <v>4837</v>
          </cell>
          <cell r="Y290">
            <v>0</v>
          </cell>
          <cell r="Z290">
            <v>0</v>
          </cell>
          <cell r="AA290">
            <v>0</v>
          </cell>
          <cell r="AB290">
            <v>0</v>
          </cell>
        </row>
        <row r="291">
          <cell r="A291" t="str">
            <v>IN</v>
          </cell>
          <cell r="B291" t="str">
            <v>India</v>
          </cell>
          <cell r="C291" t="str">
            <v>CAR</v>
          </cell>
          <cell r="D291" t="str">
            <v>DAEWOO</v>
          </cell>
          <cell r="E291" t="str">
            <v>DAEWOO</v>
          </cell>
          <cell r="F291" t="str">
            <v>DAEWOO INDIA</v>
          </cell>
          <cell r="G291" t="str">
            <v>ASSY</v>
          </cell>
          <cell r="H291" t="str">
            <v>KO</v>
          </cell>
          <cell r="I291" t="str">
            <v>C1</v>
          </cell>
          <cell r="J291" t="str">
            <v>T-100</v>
          </cell>
          <cell r="K291" t="str">
            <v>LANOS</v>
          </cell>
          <cell r="L291" t="str">
            <v>SURAJPUR</v>
          </cell>
          <cell r="M291">
            <v>0</v>
          </cell>
          <cell r="N291">
            <v>0</v>
          </cell>
          <cell r="O291">
            <v>0</v>
          </cell>
          <cell r="P291">
            <v>0</v>
          </cell>
          <cell r="Q291">
            <v>0</v>
          </cell>
          <cell r="R291">
            <v>0</v>
          </cell>
          <cell r="S291">
            <v>0</v>
          </cell>
          <cell r="T291">
            <v>0</v>
          </cell>
          <cell r="U291">
            <v>0</v>
          </cell>
          <cell r="V291">
            <v>0</v>
          </cell>
          <cell r="W291">
            <v>0</v>
          </cell>
          <cell r="X291">
            <v>2856</v>
          </cell>
          <cell r="Y291">
            <v>3765</v>
          </cell>
          <cell r="Z291">
            <v>3951</v>
          </cell>
          <cell r="AA291">
            <v>2180</v>
          </cell>
          <cell r="AB291">
            <v>4799</v>
          </cell>
        </row>
        <row r="292">
          <cell r="A292" t="str">
            <v>IN</v>
          </cell>
          <cell r="B292" t="str">
            <v>India</v>
          </cell>
          <cell r="C292" t="str">
            <v>CAR</v>
          </cell>
          <cell r="D292" t="str">
            <v>DAEWOO</v>
          </cell>
          <cell r="E292" t="str">
            <v>DAEWOO</v>
          </cell>
          <cell r="F292" t="str">
            <v>DAEWOO INDIA</v>
          </cell>
          <cell r="G292" t="str">
            <v>ASSY</v>
          </cell>
          <cell r="H292" t="str">
            <v>KO</v>
          </cell>
          <cell r="I292" t="str">
            <v>D1</v>
          </cell>
          <cell r="J292" t="str">
            <v>J-100</v>
          </cell>
          <cell r="K292" t="str">
            <v>NUBIRA</v>
          </cell>
          <cell r="L292" t="str">
            <v>SURAJPUR</v>
          </cell>
          <cell r="M292">
            <v>0</v>
          </cell>
          <cell r="N292">
            <v>0</v>
          </cell>
          <cell r="O292">
            <v>0</v>
          </cell>
          <cell r="P292">
            <v>0</v>
          </cell>
          <cell r="Q292">
            <v>0</v>
          </cell>
          <cell r="R292">
            <v>0</v>
          </cell>
          <cell r="S292">
            <v>0</v>
          </cell>
          <cell r="T292">
            <v>0</v>
          </cell>
          <cell r="U292">
            <v>0</v>
          </cell>
          <cell r="V292">
            <v>0</v>
          </cell>
          <cell r="W292">
            <v>0</v>
          </cell>
          <cell r="X292">
            <v>1576</v>
          </cell>
          <cell r="Y292">
            <v>2356</v>
          </cell>
          <cell r="Z292">
            <v>3799</v>
          </cell>
          <cell r="AA292">
            <v>4616</v>
          </cell>
          <cell r="AB292">
            <v>11704</v>
          </cell>
        </row>
        <row r="293">
          <cell r="A293" t="str">
            <v>IN</v>
          </cell>
          <cell r="B293" t="str">
            <v>India</v>
          </cell>
          <cell r="C293" t="str">
            <v>CAR</v>
          </cell>
          <cell r="D293" t="str">
            <v>DAEWOO</v>
          </cell>
          <cell r="E293" t="str">
            <v>DAEWOO</v>
          </cell>
          <cell r="F293" t="str">
            <v>DAEWOO INDIA</v>
          </cell>
          <cell r="G293" t="str">
            <v>PROD</v>
          </cell>
          <cell r="H293" t="str">
            <v>IN</v>
          </cell>
          <cell r="I293" t="str">
            <v>A</v>
          </cell>
          <cell r="J293" t="str">
            <v>M-100</v>
          </cell>
          <cell r="K293" t="str">
            <v>MATIZ</v>
          </cell>
          <cell r="L293" t="str">
            <v>SURAJPUR</v>
          </cell>
          <cell r="M293">
            <v>0</v>
          </cell>
          <cell r="N293">
            <v>0</v>
          </cell>
          <cell r="O293">
            <v>0</v>
          </cell>
          <cell r="P293">
            <v>0</v>
          </cell>
          <cell r="Q293">
            <v>0</v>
          </cell>
          <cell r="R293">
            <v>0</v>
          </cell>
          <cell r="S293">
            <v>0</v>
          </cell>
          <cell r="T293">
            <v>0</v>
          </cell>
          <cell r="U293">
            <v>2916</v>
          </cell>
          <cell r="V293">
            <v>6619</v>
          </cell>
          <cell r="W293">
            <v>9927</v>
          </cell>
          <cell r="X293">
            <v>14762</v>
          </cell>
          <cell r="Y293">
            <v>27974</v>
          </cell>
          <cell r="Z293">
            <v>34841</v>
          </cell>
          <cell r="AA293">
            <v>38764</v>
          </cell>
          <cell r="AB293">
            <v>66893</v>
          </cell>
        </row>
        <row r="294">
          <cell r="A294" t="str">
            <v>IN</v>
          </cell>
          <cell r="B294" t="str">
            <v>India</v>
          </cell>
          <cell r="C294" t="str">
            <v>CAR</v>
          </cell>
          <cell r="D294" t="str">
            <v>DAEWOO</v>
          </cell>
          <cell r="E294" t="str">
            <v>DAEWOO</v>
          </cell>
          <cell r="F294" t="str">
            <v>DAEWOO INDIA</v>
          </cell>
          <cell r="G294" t="str">
            <v>PROD</v>
          </cell>
          <cell r="H294" t="str">
            <v>IN</v>
          </cell>
          <cell r="I294" t="str">
            <v>C1</v>
          </cell>
          <cell r="J294" t="str">
            <v>T-100</v>
          </cell>
          <cell r="K294" t="str">
            <v>LANOS</v>
          </cell>
          <cell r="L294" t="str">
            <v>SURAJPUR</v>
          </cell>
          <cell r="M294">
            <v>0</v>
          </cell>
          <cell r="N294">
            <v>0</v>
          </cell>
          <cell r="O294">
            <v>0</v>
          </cell>
          <cell r="P294">
            <v>0</v>
          </cell>
          <cell r="Q294">
            <v>0</v>
          </cell>
          <cell r="R294">
            <v>0</v>
          </cell>
          <cell r="S294">
            <v>0</v>
          </cell>
          <cell r="T294">
            <v>0</v>
          </cell>
          <cell r="U294">
            <v>0</v>
          </cell>
          <cell r="V294">
            <v>0</v>
          </cell>
          <cell r="W294">
            <v>0</v>
          </cell>
          <cell r="X294">
            <v>4284</v>
          </cell>
          <cell r="Y294">
            <v>8785</v>
          </cell>
          <cell r="Z294">
            <v>15803</v>
          </cell>
          <cell r="AA294">
            <v>21921</v>
          </cell>
          <cell r="AB294">
            <v>43194</v>
          </cell>
        </row>
        <row r="295">
          <cell r="A295" t="str">
            <v>IN</v>
          </cell>
          <cell r="B295" t="str">
            <v>India</v>
          </cell>
          <cell r="C295" t="str">
            <v>CAR</v>
          </cell>
          <cell r="D295" t="str">
            <v>DAEWOO</v>
          </cell>
          <cell r="E295" t="str">
            <v>DAEWOO</v>
          </cell>
          <cell r="F295" t="str">
            <v>DAEWOO INDIA</v>
          </cell>
          <cell r="G295" t="str">
            <v>PROD</v>
          </cell>
          <cell r="H295" t="str">
            <v>IN</v>
          </cell>
          <cell r="I295" t="str">
            <v>D1</v>
          </cell>
          <cell r="J295" t="str">
            <v>J-100</v>
          </cell>
          <cell r="K295" t="str">
            <v>NUBIRA</v>
          </cell>
          <cell r="L295" t="str">
            <v>SURAJPUR</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980</v>
          </cell>
          <cell r="AB295">
            <v>0</v>
          </cell>
        </row>
        <row r="296">
          <cell r="A296" t="str">
            <v>IN</v>
          </cell>
          <cell r="B296" t="str">
            <v>India</v>
          </cell>
          <cell r="C296" t="str">
            <v>CAR</v>
          </cell>
          <cell r="D296" t="str">
            <v>FIAT GROUP</v>
          </cell>
          <cell r="E296" t="str">
            <v>FIAT</v>
          </cell>
          <cell r="F296" t="str">
            <v>FIAT INDIA</v>
          </cell>
          <cell r="G296" t="str">
            <v>ASSY</v>
          </cell>
          <cell r="H296" t="str">
            <v>BZ</v>
          </cell>
          <cell r="I296" t="str">
            <v>B</v>
          </cell>
          <cell r="J296" t="str">
            <v>178/188</v>
          </cell>
          <cell r="K296" t="str">
            <v>SIENA/PALIO</v>
          </cell>
          <cell r="L296" t="str">
            <v>KURLA</v>
          </cell>
          <cell r="M296">
            <v>0</v>
          </cell>
          <cell r="N296">
            <v>0</v>
          </cell>
          <cell r="O296">
            <v>0</v>
          </cell>
          <cell r="P296">
            <v>0</v>
          </cell>
          <cell r="Q296">
            <v>0</v>
          </cell>
          <cell r="R296">
            <v>0</v>
          </cell>
          <cell r="S296">
            <v>0</v>
          </cell>
          <cell r="T296">
            <v>0</v>
          </cell>
          <cell r="U296">
            <v>0</v>
          </cell>
          <cell r="V296">
            <v>6086</v>
          </cell>
          <cell r="W296">
            <v>5434</v>
          </cell>
          <cell r="X296">
            <v>3917</v>
          </cell>
          <cell r="Y296">
            <v>3960</v>
          </cell>
          <cell r="Z296">
            <v>2174</v>
          </cell>
          <cell r="AA296">
            <v>0</v>
          </cell>
          <cell r="AB296">
            <v>0</v>
          </cell>
        </row>
        <row r="297">
          <cell r="A297" t="str">
            <v>IN</v>
          </cell>
          <cell r="B297" t="str">
            <v>India</v>
          </cell>
          <cell r="C297" t="str">
            <v>CAR</v>
          </cell>
          <cell r="D297" t="str">
            <v>FIAT GROUP</v>
          </cell>
          <cell r="E297" t="str">
            <v>FIAT</v>
          </cell>
          <cell r="F297" t="str">
            <v>FIAT INDIA</v>
          </cell>
          <cell r="G297" t="str">
            <v>PROD</v>
          </cell>
          <cell r="H297" t="str">
            <v>IN</v>
          </cell>
          <cell r="I297" t="str">
            <v>B</v>
          </cell>
          <cell r="J297" t="str">
            <v>178/188</v>
          </cell>
          <cell r="K297" t="str">
            <v>SIENA/PALIO</v>
          </cell>
          <cell r="L297" t="str">
            <v>RANJANGAON</v>
          </cell>
          <cell r="M297">
            <v>0</v>
          </cell>
          <cell r="N297">
            <v>0</v>
          </cell>
          <cell r="O297">
            <v>0</v>
          </cell>
          <cell r="P297">
            <v>0</v>
          </cell>
          <cell r="Q297">
            <v>0</v>
          </cell>
          <cell r="R297">
            <v>0</v>
          </cell>
          <cell r="S297">
            <v>0</v>
          </cell>
          <cell r="T297">
            <v>0</v>
          </cell>
          <cell r="U297">
            <v>0</v>
          </cell>
          <cell r="V297">
            <v>0</v>
          </cell>
          <cell r="W297">
            <v>2744</v>
          </cell>
          <cell r="X297">
            <v>9991</v>
          </cell>
          <cell r="Y297">
            <v>17138</v>
          </cell>
          <cell r="Z297">
            <v>21599</v>
          </cell>
          <cell r="AA297">
            <v>35469</v>
          </cell>
          <cell r="AB297">
            <v>66149</v>
          </cell>
        </row>
        <row r="298">
          <cell r="A298" t="str">
            <v>IN</v>
          </cell>
          <cell r="B298" t="str">
            <v>India</v>
          </cell>
          <cell r="C298" t="str">
            <v>CAR</v>
          </cell>
          <cell r="D298" t="str">
            <v>FIAT GROUP</v>
          </cell>
          <cell r="E298" t="str">
            <v>FIAT</v>
          </cell>
          <cell r="F298" t="str">
            <v>PREMIER-FIAT</v>
          </cell>
          <cell r="G298" t="str">
            <v>ASSY</v>
          </cell>
          <cell r="H298" t="str">
            <v>IT</v>
          </cell>
          <cell r="I298" t="str">
            <v>B</v>
          </cell>
          <cell r="J298" t="str">
            <v>TYPE B</v>
          </cell>
          <cell r="K298" t="str">
            <v>UNO</v>
          </cell>
          <cell r="L298" t="str">
            <v>KURLA</v>
          </cell>
          <cell r="M298">
            <v>0</v>
          </cell>
          <cell r="N298">
            <v>0</v>
          </cell>
          <cell r="O298">
            <v>0</v>
          </cell>
          <cell r="P298">
            <v>0</v>
          </cell>
          <cell r="Q298">
            <v>0</v>
          </cell>
          <cell r="R298">
            <v>0</v>
          </cell>
          <cell r="S298">
            <v>532</v>
          </cell>
          <cell r="T298">
            <v>3918</v>
          </cell>
          <cell r="U298">
            <v>7409</v>
          </cell>
          <cell r="V298">
            <v>8698</v>
          </cell>
          <cell r="W298">
            <v>9639</v>
          </cell>
          <cell r="X298">
            <v>7571</v>
          </cell>
          <cell r="Y298">
            <v>3943</v>
          </cell>
          <cell r="Z298">
            <v>2977</v>
          </cell>
          <cell r="AA298">
            <v>0</v>
          </cell>
          <cell r="AB298">
            <v>0</v>
          </cell>
        </row>
        <row r="299">
          <cell r="A299" t="str">
            <v>IN</v>
          </cell>
          <cell r="B299" t="str">
            <v>India</v>
          </cell>
          <cell r="C299" t="str">
            <v>CAR</v>
          </cell>
          <cell r="D299" t="str">
            <v>FIAT GROUP</v>
          </cell>
          <cell r="E299" t="str">
            <v>FIAT</v>
          </cell>
          <cell r="F299" t="str">
            <v>PREMIER-FIAT</v>
          </cell>
          <cell r="G299" t="str">
            <v>PROD</v>
          </cell>
          <cell r="H299" t="str">
            <v>IN</v>
          </cell>
          <cell r="I299" t="str">
            <v>B</v>
          </cell>
          <cell r="J299" t="str">
            <v>TYPE B</v>
          </cell>
          <cell r="K299" t="str">
            <v>UNO</v>
          </cell>
          <cell r="L299" t="str">
            <v>KURLA</v>
          </cell>
          <cell r="M299">
            <v>0</v>
          </cell>
          <cell r="N299">
            <v>0</v>
          </cell>
          <cell r="O299">
            <v>0</v>
          </cell>
          <cell r="P299">
            <v>0</v>
          </cell>
          <cell r="Q299">
            <v>0</v>
          </cell>
          <cell r="R299">
            <v>0</v>
          </cell>
          <cell r="S299">
            <v>0</v>
          </cell>
          <cell r="T299">
            <v>0</v>
          </cell>
          <cell r="U299">
            <v>567</v>
          </cell>
          <cell r="V299">
            <v>2962</v>
          </cell>
          <cell r="W299">
            <v>5026</v>
          </cell>
          <cell r="X299">
            <v>5870</v>
          </cell>
          <cell r="Y299">
            <v>6561</v>
          </cell>
          <cell r="Z299">
            <v>7581</v>
          </cell>
          <cell r="AA299">
            <v>658</v>
          </cell>
          <cell r="AB299">
            <v>0</v>
          </cell>
        </row>
        <row r="300">
          <cell r="A300" t="str">
            <v>IN</v>
          </cell>
          <cell r="B300" t="str">
            <v>India</v>
          </cell>
          <cell r="C300" t="str">
            <v>CAR</v>
          </cell>
          <cell r="D300" t="str">
            <v>FORD</v>
          </cell>
          <cell r="E300" t="str">
            <v>FORD</v>
          </cell>
          <cell r="F300" t="str">
            <v>MAHINDRA-FORD</v>
          </cell>
          <cell r="G300" t="str">
            <v>ASSY</v>
          </cell>
          <cell r="H300" t="str">
            <v>GY</v>
          </cell>
          <cell r="I300" t="str">
            <v>C1</v>
          </cell>
          <cell r="J300" t="str">
            <v>CW170</v>
          </cell>
          <cell r="K300" t="str">
            <v>FOCUS</v>
          </cell>
          <cell r="L300" t="str">
            <v>NASIK</v>
          </cell>
          <cell r="M300">
            <v>0</v>
          </cell>
          <cell r="N300">
            <v>0</v>
          </cell>
          <cell r="O300">
            <v>0</v>
          </cell>
          <cell r="P300">
            <v>0</v>
          </cell>
          <cell r="Q300">
            <v>0</v>
          </cell>
          <cell r="R300">
            <v>0</v>
          </cell>
          <cell r="S300">
            <v>0</v>
          </cell>
          <cell r="T300">
            <v>0</v>
          </cell>
          <cell r="U300">
            <v>0</v>
          </cell>
          <cell r="V300">
            <v>0</v>
          </cell>
          <cell r="W300">
            <v>0</v>
          </cell>
          <cell r="X300">
            <v>1382</v>
          </cell>
          <cell r="Y300">
            <v>2226</v>
          </cell>
          <cell r="Z300">
            <v>2712</v>
          </cell>
          <cell r="AA300">
            <v>3155</v>
          </cell>
          <cell r="AB300">
            <v>8406</v>
          </cell>
        </row>
        <row r="301">
          <cell r="A301" t="str">
            <v>IN</v>
          </cell>
          <cell r="B301" t="str">
            <v>India</v>
          </cell>
          <cell r="C301" t="str">
            <v>CAR</v>
          </cell>
          <cell r="D301" t="str">
            <v>FORD</v>
          </cell>
          <cell r="E301" t="str">
            <v>FORD</v>
          </cell>
          <cell r="F301" t="str">
            <v>MAHINDRA-FORD</v>
          </cell>
          <cell r="G301" t="str">
            <v>ASSY</v>
          </cell>
          <cell r="H301" t="str">
            <v>UK</v>
          </cell>
          <cell r="I301" t="str">
            <v>C1</v>
          </cell>
          <cell r="J301" t="str">
            <v>CE14</v>
          </cell>
          <cell r="K301" t="str">
            <v>ESCORT</v>
          </cell>
          <cell r="L301" t="str">
            <v>NASIK</v>
          </cell>
          <cell r="M301">
            <v>0</v>
          </cell>
          <cell r="N301">
            <v>0</v>
          </cell>
          <cell r="O301">
            <v>0</v>
          </cell>
          <cell r="P301">
            <v>0</v>
          </cell>
          <cell r="Q301">
            <v>0</v>
          </cell>
          <cell r="R301">
            <v>0</v>
          </cell>
          <cell r="S301">
            <v>1104</v>
          </cell>
          <cell r="T301">
            <v>8198</v>
          </cell>
          <cell r="U301">
            <v>3542</v>
          </cell>
          <cell r="V301">
            <v>3238</v>
          </cell>
          <cell r="W301">
            <v>3557</v>
          </cell>
          <cell r="X301">
            <v>4396</v>
          </cell>
          <cell r="Y301">
            <v>0</v>
          </cell>
          <cell r="Z301">
            <v>0</v>
          </cell>
          <cell r="AA301">
            <v>0</v>
          </cell>
          <cell r="AB301">
            <v>0</v>
          </cell>
        </row>
        <row r="302">
          <cell r="A302" t="str">
            <v>IN</v>
          </cell>
          <cell r="B302" t="str">
            <v>India</v>
          </cell>
          <cell r="C302" t="str">
            <v>CAR</v>
          </cell>
          <cell r="D302" t="str">
            <v>FORD</v>
          </cell>
          <cell r="E302" t="str">
            <v>FORD</v>
          </cell>
          <cell r="F302" t="str">
            <v>MAHINDRA-FORD</v>
          </cell>
          <cell r="G302" t="str">
            <v>PROD</v>
          </cell>
          <cell r="H302" t="str">
            <v>IN</v>
          </cell>
          <cell r="I302" t="str">
            <v>B</v>
          </cell>
          <cell r="J302" t="str">
            <v>BE13 (BE91)/BW153</v>
          </cell>
          <cell r="K302" t="str">
            <v>FIESTA</v>
          </cell>
          <cell r="L302" t="str">
            <v>CHENNAI</v>
          </cell>
          <cell r="M302">
            <v>0</v>
          </cell>
          <cell r="N302">
            <v>0</v>
          </cell>
          <cell r="O302">
            <v>0</v>
          </cell>
          <cell r="P302">
            <v>0</v>
          </cell>
          <cell r="Q302">
            <v>0</v>
          </cell>
          <cell r="R302">
            <v>0</v>
          </cell>
          <cell r="S302">
            <v>0</v>
          </cell>
          <cell r="T302">
            <v>0</v>
          </cell>
          <cell r="U302">
            <v>0</v>
          </cell>
          <cell r="V302">
            <v>5840</v>
          </cell>
          <cell r="W302">
            <v>7945</v>
          </cell>
          <cell r="X302">
            <v>11272</v>
          </cell>
          <cell r="Y302">
            <v>16038</v>
          </cell>
          <cell r="Z302">
            <v>22149</v>
          </cell>
          <cell r="AA302">
            <v>24419</v>
          </cell>
          <cell r="AB302">
            <v>66787</v>
          </cell>
        </row>
        <row r="303">
          <cell r="A303" t="str">
            <v>IN</v>
          </cell>
          <cell r="B303" t="str">
            <v>India</v>
          </cell>
          <cell r="C303" t="str">
            <v>CAR</v>
          </cell>
          <cell r="D303" t="str">
            <v>FORD</v>
          </cell>
          <cell r="E303" t="str">
            <v>FORD</v>
          </cell>
          <cell r="F303" t="str">
            <v>MAHINDRA-FORD</v>
          </cell>
          <cell r="G303" t="str">
            <v>PROD</v>
          </cell>
          <cell r="H303" t="str">
            <v>IN</v>
          </cell>
          <cell r="I303" t="str">
            <v>C1</v>
          </cell>
          <cell r="J303" t="str">
            <v>CE14</v>
          </cell>
          <cell r="K303" t="str">
            <v>ESCORT</v>
          </cell>
          <cell r="L303" t="str">
            <v>NASIK</v>
          </cell>
          <cell r="M303">
            <v>0</v>
          </cell>
          <cell r="N303">
            <v>0</v>
          </cell>
          <cell r="O303">
            <v>0</v>
          </cell>
          <cell r="P303">
            <v>0</v>
          </cell>
          <cell r="Q303">
            <v>0</v>
          </cell>
          <cell r="R303">
            <v>0</v>
          </cell>
          <cell r="S303">
            <v>0</v>
          </cell>
          <cell r="T303">
            <v>120</v>
          </cell>
          <cell r="U303">
            <v>300</v>
          </cell>
          <cell r="V303">
            <v>0</v>
          </cell>
          <cell r="W303">
            <v>1524</v>
          </cell>
          <cell r="X303">
            <v>1884</v>
          </cell>
          <cell r="Y303">
            <v>0</v>
          </cell>
          <cell r="Z303">
            <v>0</v>
          </cell>
          <cell r="AA303">
            <v>0</v>
          </cell>
          <cell r="AB303">
            <v>0</v>
          </cell>
        </row>
        <row r="304">
          <cell r="A304" t="str">
            <v>IN</v>
          </cell>
          <cell r="B304" t="str">
            <v>India</v>
          </cell>
          <cell r="C304" t="str">
            <v>CAR</v>
          </cell>
          <cell r="D304" t="str">
            <v>GM</v>
          </cell>
          <cell r="E304" t="str">
            <v>OPEL</v>
          </cell>
          <cell r="F304" t="str">
            <v>GM INDIA</v>
          </cell>
          <cell r="G304" t="str">
            <v>ASSY</v>
          </cell>
          <cell r="H304" t="str">
            <v>GY</v>
          </cell>
          <cell r="I304" t="str">
            <v>B</v>
          </cell>
          <cell r="J304" t="str">
            <v>S CAR/S CAR 4200/GAMMA</v>
          </cell>
          <cell r="K304" t="str">
            <v>CORSA</v>
          </cell>
          <cell r="L304" t="str">
            <v>HALOL</v>
          </cell>
          <cell r="M304">
            <v>0</v>
          </cell>
          <cell r="N304">
            <v>0</v>
          </cell>
          <cell r="O304">
            <v>0</v>
          </cell>
          <cell r="P304">
            <v>0</v>
          </cell>
          <cell r="Q304">
            <v>0</v>
          </cell>
          <cell r="R304">
            <v>0</v>
          </cell>
          <cell r="S304">
            <v>0</v>
          </cell>
          <cell r="T304">
            <v>0</v>
          </cell>
          <cell r="U304">
            <v>0</v>
          </cell>
          <cell r="V304">
            <v>921</v>
          </cell>
          <cell r="W304">
            <v>2346</v>
          </cell>
          <cell r="X304">
            <v>1421</v>
          </cell>
          <cell r="Y304">
            <v>2818</v>
          </cell>
          <cell r="Z304">
            <v>1265</v>
          </cell>
          <cell r="AA304">
            <v>1669</v>
          </cell>
          <cell r="AB304">
            <v>4353</v>
          </cell>
        </row>
        <row r="305">
          <cell r="A305" t="str">
            <v>IN</v>
          </cell>
          <cell r="B305" t="str">
            <v>India</v>
          </cell>
          <cell r="C305" t="str">
            <v>CAR</v>
          </cell>
          <cell r="D305" t="str">
            <v>GM</v>
          </cell>
          <cell r="E305" t="str">
            <v>OPEL</v>
          </cell>
          <cell r="F305" t="str">
            <v>GM INDIA</v>
          </cell>
          <cell r="G305" t="str">
            <v>ASSY</v>
          </cell>
          <cell r="H305" t="str">
            <v>GY</v>
          </cell>
          <cell r="I305" t="str">
            <v>C1</v>
          </cell>
          <cell r="J305" t="str">
            <v>T CAR 2700/T CAR 3000/DELTA</v>
          </cell>
          <cell r="K305" t="str">
            <v>ASTRA</v>
          </cell>
          <cell r="L305" t="str">
            <v>HALOL</v>
          </cell>
          <cell r="M305">
            <v>0</v>
          </cell>
          <cell r="N305">
            <v>0</v>
          </cell>
          <cell r="O305">
            <v>0</v>
          </cell>
          <cell r="P305">
            <v>0</v>
          </cell>
          <cell r="Q305">
            <v>0</v>
          </cell>
          <cell r="R305">
            <v>0</v>
          </cell>
          <cell r="S305">
            <v>4191</v>
          </cell>
          <cell r="T305">
            <v>10243</v>
          </cell>
          <cell r="U305">
            <v>3366</v>
          </cell>
          <cell r="V305">
            <v>4674</v>
          </cell>
          <cell r="W305">
            <v>2502</v>
          </cell>
          <cell r="X305">
            <v>1526</v>
          </cell>
          <cell r="Y305">
            <v>1787</v>
          </cell>
          <cell r="Z305">
            <v>1859</v>
          </cell>
          <cell r="AA305">
            <v>2474</v>
          </cell>
          <cell r="AB305">
            <v>2017</v>
          </cell>
        </row>
        <row r="306">
          <cell r="A306" t="str">
            <v>IN</v>
          </cell>
          <cell r="B306" t="str">
            <v>India</v>
          </cell>
          <cell r="C306" t="str">
            <v>CAR</v>
          </cell>
          <cell r="D306" t="str">
            <v>GM</v>
          </cell>
          <cell r="E306" t="str">
            <v>OPEL</v>
          </cell>
          <cell r="F306" t="str">
            <v>GM INDIA</v>
          </cell>
          <cell r="G306" t="str">
            <v>ASSY</v>
          </cell>
          <cell r="H306" t="str">
            <v>GY</v>
          </cell>
          <cell r="I306" t="str">
            <v>D1</v>
          </cell>
          <cell r="J306" t="str">
            <v>J CAR 2400/J CAR 2900/EPSILON</v>
          </cell>
          <cell r="K306" t="str">
            <v>VECTRA</v>
          </cell>
          <cell r="L306" t="str">
            <v>HALOL</v>
          </cell>
          <cell r="M306">
            <v>0</v>
          </cell>
          <cell r="N306">
            <v>0</v>
          </cell>
          <cell r="O306">
            <v>0</v>
          </cell>
          <cell r="P306">
            <v>0</v>
          </cell>
          <cell r="Q306">
            <v>0</v>
          </cell>
          <cell r="R306">
            <v>0</v>
          </cell>
          <cell r="S306">
            <v>0</v>
          </cell>
          <cell r="T306">
            <v>0</v>
          </cell>
          <cell r="U306">
            <v>0</v>
          </cell>
          <cell r="V306">
            <v>0</v>
          </cell>
          <cell r="W306">
            <v>0</v>
          </cell>
          <cell r="X306">
            <v>0</v>
          </cell>
          <cell r="Y306">
            <v>744</v>
          </cell>
          <cell r="Z306">
            <v>841</v>
          </cell>
          <cell r="AA306">
            <v>1312</v>
          </cell>
          <cell r="AB306">
            <v>2978</v>
          </cell>
        </row>
        <row r="307">
          <cell r="A307" t="str">
            <v>IN</v>
          </cell>
          <cell r="B307" t="str">
            <v>India</v>
          </cell>
          <cell r="C307" t="str">
            <v>CAR</v>
          </cell>
          <cell r="D307" t="str">
            <v>GM</v>
          </cell>
          <cell r="E307" t="str">
            <v>OPEL</v>
          </cell>
          <cell r="F307" t="str">
            <v>GM INDIA</v>
          </cell>
          <cell r="G307" t="str">
            <v>PROD</v>
          </cell>
          <cell r="H307" t="str">
            <v>IN</v>
          </cell>
          <cell r="I307" t="str">
            <v>B</v>
          </cell>
          <cell r="J307" t="str">
            <v>S CAR/S CAR 4200/GAMMA</v>
          </cell>
          <cell r="K307" t="str">
            <v>CORSA</v>
          </cell>
          <cell r="L307" t="str">
            <v>HALOL</v>
          </cell>
          <cell r="M307">
            <v>0</v>
          </cell>
          <cell r="N307">
            <v>0</v>
          </cell>
          <cell r="O307">
            <v>0</v>
          </cell>
          <cell r="P307">
            <v>0</v>
          </cell>
          <cell r="Q307">
            <v>0</v>
          </cell>
          <cell r="R307">
            <v>0</v>
          </cell>
          <cell r="S307">
            <v>0</v>
          </cell>
          <cell r="T307">
            <v>0</v>
          </cell>
          <cell r="U307">
            <v>0</v>
          </cell>
          <cell r="V307">
            <v>921</v>
          </cell>
          <cell r="W307">
            <v>2346</v>
          </cell>
          <cell r="X307">
            <v>1136</v>
          </cell>
          <cell r="Y307">
            <v>4536</v>
          </cell>
          <cell r="Z307">
            <v>11874</v>
          </cell>
          <cell r="AA307">
            <v>15820</v>
          </cell>
          <cell r="AB307">
            <v>39180</v>
          </cell>
        </row>
        <row r="308">
          <cell r="A308" t="str">
            <v>IN</v>
          </cell>
          <cell r="B308" t="str">
            <v>India</v>
          </cell>
          <cell r="C308" t="str">
            <v>CAR</v>
          </cell>
          <cell r="D308" t="str">
            <v>GM</v>
          </cell>
          <cell r="E308" t="str">
            <v>OPEL</v>
          </cell>
          <cell r="F308" t="str">
            <v>GM INDIA</v>
          </cell>
          <cell r="G308" t="str">
            <v>PROD</v>
          </cell>
          <cell r="H308" t="str">
            <v>IN</v>
          </cell>
          <cell r="I308" t="str">
            <v>C1</v>
          </cell>
          <cell r="J308" t="str">
            <v>T CAR 2700/T CAR 3000/DELTA</v>
          </cell>
          <cell r="K308" t="str">
            <v>ASTRA</v>
          </cell>
          <cell r="L308" t="str">
            <v>HALOL</v>
          </cell>
          <cell r="M308">
            <v>0</v>
          </cell>
          <cell r="N308">
            <v>0</v>
          </cell>
          <cell r="O308">
            <v>0</v>
          </cell>
          <cell r="P308">
            <v>0</v>
          </cell>
          <cell r="Q308">
            <v>0</v>
          </cell>
          <cell r="R308">
            <v>0</v>
          </cell>
          <cell r="S308">
            <v>0</v>
          </cell>
          <cell r="T308">
            <v>0</v>
          </cell>
          <cell r="U308">
            <v>0</v>
          </cell>
          <cell r="V308">
            <v>0</v>
          </cell>
          <cell r="W308">
            <v>2502</v>
          </cell>
          <cell r="X308">
            <v>4701</v>
          </cell>
          <cell r="Y308">
            <v>5731</v>
          </cell>
          <cell r="Z308">
            <v>5990</v>
          </cell>
          <cell r="AA308">
            <v>7510</v>
          </cell>
          <cell r="AB308">
            <v>18157</v>
          </cell>
        </row>
        <row r="309">
          <cell r="A309" t="str">
            <v>IN</v>
          </cell>
          <cell r="B309" t="str">
            <v>India</v>
          </cell>
          <cell r="C309" t="str">
            <v>CAR</v>
          </cell>
          <cell r="D309" t="str">
            <v>GM</v>
          </cell>
          <cell r="E309" t="str">
            <v>OPEL</v>
          </cell>
          <cell r="F309" t="str">
            <v>GM INDIA</v>
          </cell>
          <cell r="G309" t="str">
            <v>PROD</v>
          </cell>
          <cell r="H309" t="str">
            <v>IN</v>
          </cell>
          <cell r="I309" t="str">
            <v>D1</v>
          </cell>
          <cell r="J309" t="str">
            <v>J CAR 2400/J CAR 2900/EPSILON</v>
          </cell>
          <cell r="K309" t="str">
            <v>VECTRA</v>
          </cell>
          <cell r="L309" t="str">
            <v>HALOL</v>
          </cell>
          <cell r="M309">
            <v>0</v>
          </cell>
          <cell r="N309">
            <v>0</v>
          </cell>
          <cell r="O309">
            <v>0</v>
          </cell>
          <cell r="P309">
            <v>0</v>
          </cell>
          <cell r="Q309">
            <v>0</v>
          </cell>
          <cell r="R309">
            <v>0</v>
          </cell>
          <cell r="S309">
            <v>0</v>
          </cell>
          <cell r="T309">
            <v>0</v>
          </cell>
          <cell r="U309">
            <v>0</v>
          </cell>
          <cell r="V309">
            <v>0</v>
          </cell>
          <cell r="W309">
            <v>186</v>
          </cell>
          <cell r="X309">
            <v>230</v>
          </cell>
          <cell r="Y309">
            <v>743</v>
          </cell>
          <cell r="Z309">
            <v>819</v>
          </cell>
          <cell r="AA309">
            <v>1147</v>
          </cell>
          <cell r="AB309">
            <v>1986</v>
          </cell>
        </row>
        <row r="310">
          <cell r="A310" t="str">
            <v>IN</v>
          </cell>
          <cell r="B310" t="str">
            <v>India</v>
          </cell>
          <cell r="C310" t="str">
            <v>CAR</v>
          </cell>
          <cell r="D310" t="str">
            <v>HINDUSTAN MOTORS</v>
          </cell>
          <cell r="E310" t="str">
            <v>HINDUSTAN MOTORS</v>
          </cell>
          <cell r="F310" t="str">
            <v>HINDUSTAN MOTORS</v>
          </cell>
          <cell r="G310" t="str">
            <v>PROD</v>
          </cell>
          <cell r="H310" t="str">
            <v>IN</v>
          </cell>
          <cell r="I310" t="str">
            <v>A</v>
          </cell>
          <cell r="J310" t="str">
            <v>MORRIS OXFORD</v>
          </cell>
          <cell r="K310" t="str">
            <v>AMBASSADOR</v>
          </cell>
          <cell r="L310" t="str">
            <v>UTTARPARA</v>
          </cell>
          <cell r="M310">
            <v>22448</v>
          </cell>
          <cell r="N310">
            <v>16246</v>
          </cell>
          <cell r="O310">
            <v>17447</v>
          </cell>
          <cell r="P310">
            <v>22128</v>
          </cell>
          <cell r="Q310">
            <v>21822</v>
          </cell>
          <cell r="R310">
            <v>23918</v>
          </cell>
          <cell r="S310">
            <v>24258</v>
          </cell>
          <cell r="T310">
            <v>23667</v>
          </cell>
          <cell r="U310">
            <v>18318</v>
          </cell>
          <cell r="V310">
            <v>14382</v>
          </cell>
          <cell r="W310">
            <v>15590</v>
          </cell>
          <cell r="X310">
            <v>15383</v>
          </cell>
          <cell r="Y310">
            <v>14470</v>
          </cell>
          <cell r="Z310">
            <v>12799</v>
          </cell>
          <cell r="AA310">
            <v>12555</v>
          </cell>
          <cell r="AB310">
            <v>0</v>
          </cell>
        </row>
        <row r="311">
          <cell r="A311" t="str">
            <v>IN</v>
          </cell>
          <cell r="B311" t="str">
            <v>India</v>
          </cell>
          <cell r="C311" t="str">
            <v>CAR</v>
          </cell>
          <cell r="D311" t="str">
            <v>HINDUSTAN MOTORS</v>
          </cell>
          <cell r="E311" t="str">
            <v>HINDUSTAN MOTORS</v>
          </cell>
          <cell r="F311" t="str">
            <v>HINDUSTAN MOTORS</v>
          </cell>
          <cell r="G311" t="str">
            <v>PROD</v>
          </cell>
          <cell r="H311" t="str">
            <v>IN</v>
          </cell>
          <cell r="I311" t="str">
            <v>B</v>
          </cell>
          <cell r="J311" t="str">
            <v>VAUXHALL VICTOR</v>
          </cell>
          <cell r="K311" t="str">
            <v>CONTESSA</v>
          </cell>
          <cell r="L311" t="str">
            <v>UTTARPARA</v>
          </cell>
          <cell r="M311">
            <v>3756</v>
          </cell>
          <cell r="N311">
            <v>2275</v>
          </cell>
          <cell r="O311">
            <v>2312</v>
          </cell>
          <cell r="P311">
            <v>3408</v>
          </cell>
          <cell r="Q311">
            <v>3342</v>
          </cell>
          <cell r="R311">
            <v>4162</v>
          </cell>
          <cell r="S311">
            <v>1737</v>
          </cell>
          <cell r="T311">
            <v>1772</v>
          </cell>
          <cell r="U311">
            <v>579</v>
          </cell>
          <cell r="V311">
            <v>565</v>
          </cell>
          <cell r="W311">
            <v>689</v>
          </cell>
          <cell r="X311">
            <v>793</v>
          </cell>
          <cell r="Y311">
            <v>923</v>
          </cell>
          <cell r="Z311">
            <v>1079</v>
          </cell>
          <cell r="AA311">
            <v>0</v>
          </cell>
          <cell r="AB311">
            <v>0</v>
          </cell>
        </row>
        <row r="312">
          <cell r="A312" t="str">
            <v>IN</v>
          </cell>
          <cell r="B312" t="str">
            <v>India</v>
          </cell>
          <cell r="C312" t="str">
            <v>CAR</v>
          </cell>
          <cell r="D312" t="str">
            <v>HONDA</v>
          </cell>
          <cell r="E312" t="str">
            <v>HONDA</v>
          </cell>
          <cell r="F312" t="str">
            <v>HONDA-SIEL</v>
          </cell>
          <cell r="G312" t="str">
            <v>ASSY</v>
          </cell>
          <cell r="H312" t="str">
            <v>JP</v>
          </cell>
          <cell r="I312" t="str">
            <v>U</v>
          </cell>
          <cell r="J312" t="str">
            <v>U</v>
          </cell>
          <cell r="K312" t="str">
            <v>OTHER</v>
          </cell>
          <cell r="L312" t="str">
            <v>NOIDA</v>
          </cell>
          <cell r="M312">
            <v>0</v>
          </cell>
          <cell r="N312">
            <v>0</v>
          </cell>
          <cell r="O312">
            <v>0</v>
          </cell>
          <cell r="P312">
            <v>0</v>
          </cell>
          <cell r="Q312">
            <v>0</v>
          </cell>
          <cell r="R312">
            <v>0</v>
          </cell>
          <cell r="S312">
            <v>0</v>
          </cell>
          <cell r="T312">
            <v>0</v>
          </cell>
          <cell r="U312">
            <v>0</v>
          </cell>
          <cell r="V312">
            <v>0</v>
          </cell>
          <cell r="W312">
            <v>0</v>
          </cell>
          <cell r="X312">
            <v>3993</v>
          </cell>
          <cell r="Y312">
            <v>4639</v>
          </cell>
          <cell r="Z312">
            <v>5336</v>
          </cell>
          <cell r="AA312">
            <v>6083</v>
          </cell>
          <cell r="AB312">
            <v>20174</v>
          </cell>
        </row>
        <row r="313">
          <cell r="A313" t="str">
            <v>IN</v>
          </cell>
          <cell r="B313" t="str">
            <v>India</v>
          </cell>
          <cell r="C313" t="str">
            <v>CAR</v>
          </cell>
          <cell r="D313" t="str">
            <v>HONDA</v>
          </cell>
          <cell r="E313" t="str">
            <v>HONDA</v>
          </cell>
          <cell r="F313" t="str">
            <v>HONDA-SIEL</v>
          </cell>
          <cell r="G313" t="str">
            <v>ASSY</v>
          </cell>
          <cell r="H313" t="str">
            <v>TH</v>
          </cell>
          <cell r="I313" t="str">
            <v>C1</v>
          </cell>
          <cell r="J313" t="str">
            <v>CIVIC</v>
          </cell>
          <cell r="K313" t="str">
            <v>CITY</v>
          </cell>
          <cell r="L313" t="str">
            <v>NOIDA</v>
          </cell>
          <cell r="M313">
            <v>0</v>
          </cell>
          <cell r="N313">
            <v>0</v>
          </cell>
          <cell r="O313">
            <v>0</v>
          </cell>
          <cell r="P313">
            <v>0</v>
          </cell>
          <cell r="Q313">
            <v>0</v>
          </cell>
          <cell r="R313">
            <v>0</v>
          </cell>
          <cell r="S313">
            <v>0</v>
          </cell>
          <cell r="T313">
            <v>0</v>
          </cell>
          <cell r="U313">
            <v>8249</v>
          </cell>
          <cell r="V313">
            <v>7484</v>
          </cell>
          <cell r="W313">
            <v>8216</v>
          </cell>
          <cell r="X313">
            <v>8015</v>
          </cell>
          <cell r="Y313">
            <v>7172</v>
          </cell>
          <cell r="Z313">
            <v>6180</v>
          </cell>
          <cell r="AA313">
            <v>3468</v>
          </cell>
          <cell r="AB313">
            <v>8070</v>
          </cell>
        </row>
        <row r="314">
          <cell r="A314" t="str">
            <v>IN</v>
          </cell>
          <cell r="B314" t="str">
            <v>India</v>
          </cell>
          <cell r="C314" t="str">
            <v>CAR</v>
          </cell>
          <cell r="D314" t="str">
            <v>HONDA</v>
          </cell>
          <cell r="E314" t="str">
            <v>HONDA</v>
          </cell>
          <cell r="F314" t="str">
            <v>HONDA-SIEL</v>
          </cell>
          <cell r="G314" t="str">
            <v>PROD</v>
          </cell>
          <cell r="H314" t="str">
            <v>IN</v>
          </cell>
          <cell r="I314" t="str">
            <v>C1</v>
          </cell>
          <cell r="J314" t="str">
            <v>CIVIC</v>
          </cell>
          <cell r="K314" t="str">
            <v>CITY</v>
          </cell>
          <cell r="L314" t="str">
            <v>NOIDA</v>
          </cell>
          <cell r="M314">
            <v>0</v>
          </cell>
          <cell r="N314">
            <v>0</v>
          </cell>
          <cell r="O314">
            <v>0</v>
          </cell>
          <cell r="P314">
            <v>0</v>
          </cell>
          <cell r="Q314">
            <v>0</v>
          </cell>
          <cell r="R314">
            <v>0</v>
          </cell>
          <cell r="S314">
            <v>0</v>
          </cell>
          <cell r="T314">
            <v>0</v>
          </cell>
          <cell r="U314">
            <v>0</v>
          </cell>
          <cell r="V314">
            <v>1871</v>
          </cell>
          <cell r="W314">
            <v>3521</v>
          </cell>
          <cell r="X314">
            <v>5344</v>
          </cell>
          <cell r="Y314">
            <v>7172</v>
          </cell>
          <cell r="Z314">
            <v>10703</v>
          </cell>
          <cell r="AA314">
            <v>15498</v>
          </cell>
          <cell r="AB314">
            <v>32278</v>
          </cell>
        </row>
        <row r="315">
          <cell r="A315" t="str">
            <v>IN</v>
          </cell>
          <cell r="B315" t="str">
            <v>India</v>
          </cell>
          <cell r="C315" t="str">
            <v>CAR</v>
          </cell>
          <cell r="D315" t="str">
            <v>HYUNDAI</v>
          </cell>
          <cell r="E315" t="str">
            <v>HYUNDAI</v>
          </cell>
          <cell r="F315" t="str">
            <v>HYUNDAI</v>
          </cell>
          <cell r="G315" t="str">
            <v>ASSY</v>
          </cell>
          <cell r="H315" t="str">
            <v>KO</v>
          </cell>
          <cell r="I315" t="str">
            <v>A</v>
          </cell>
          <cell r="J315" t="str">
            <v>MINICA</v>
          </cell>
          <cell r="K315" t="str">
            <v>SANTRO</v>
          </cell>
          <cell r="L315" t="str">
            <v>CHENNAI</v>
          </cell>
          <cell r="M315">
            <v>0</v>
          </cell>
          <cell r="N315">
            <v>0</v>
          </cell>
          <cell r="O315">
            <v>0</v>
          </cell>
          <cell r="P315">
            <v>0</v>
          </cell>
          <cell r="Q315">
            <v>0</v>
          </cell>
          <cell r="R315">
            <v>0</v>
          </cell>
          <cell r="S315">
            <v>0</v>
          </cell>
          <cell r="T315">
            <v>0</v>
          </cell>
          <cell r="U315">
            <v>8447</v>
          </cell>
          <cell r="V315">
            <v>19044</v>
          </cell>
          <cell r="W315">
            <v>24880</v>
          </cell>
          <cell r="X315">
            <v>0</v>
          </cell>
          <cell r="Y315">
            <v>0</v>
          </cell>
          <cell r="Z315">
            <v>0</v>
          </cell>
          <cell r="AA315">
            <v>0</v>
          </cell>
          <cell r="AB315">
            <v>0</v>
          </cell>
        </row>
        <row r="316">
          <cell r="A316" t="str">
            <v>IN</v>
          </cell>
          <cell r="B316" t="str">
            <v>India</v>
          </cell>
          <cell r="C316" t="str">
            <v>CAR</v>
          </cell>
          <cell r="D316" t="str">
            <v>HYUNDAI</v>
          </cell>
          <cell r="E316" t="str">
            <v>HYUNDAI</v>
          </cell>
          <cell r="F316" t="str">
            <v>HYUNDAI</v>
          </cell>
          <cell r="G316" t="str">
            <v>ASSY</v>
          </cell>
          <cell r="H316" t="str">
            <v>KO</v>
          </cell>
          <cell r="I316" t="str">
            <v>C1</v>
          </cell>
          <cell r="J316" t="str">
            <v>X-3</v>
          </cell>
          <cell r="K316" t="str">
            <v>ACCENT</v>
          </cell>
          <cell r="L316" t="str">
            <v>CHENNAI</v>
          </cell>
          <cell r="M316">
            <v>0</v>
          </cell>
          <cell r="N316">
            <v>0</v>
          </cell>
          <cell r="O316">
            <v>0</v>
          </cell>
          <cell r="P316">
            <v>0</v>
          </cell>
          <cell r="Q316">
            <v>0</v>
          </cell>
          <cell r="R316">
            <v>0</v>
          </cell>
          <cell r="S316">
            <v>0</v>
          </cell>
          <cell r="T316">
            <v>0</v>
          </cell>
          <cell r="U316">
            <v>0</v>
          </cell>
          <cell r="V316">
            <v>0</v>
          </cell>
          <cell r="W316">
            <v>2817</v>
          </cell>
          <cell r="X316">
            <v>2820</v>
          </cell>
          <cell r="Y316">
            <v>0</v>
          </cell>
          <cell r="Z316">
            <v>0</v>
          </cell>
          <cell r="AA316">
            <v>0</v>
          </cell>
          <cell r="AB316">
            <v>0</v>
          </cell>
        </row>
        <row r="317">
          <cell r="A317" t="str">
            <v>IN</v>
          </cell>
          <cell r="B317" t="str">
            <v>India</v>
          </cell>
          <cell r="C317" t="str">
            <v>CAR</v>
          </cell>
          <cell r="D317" t="str">
            <v>HYUNDAI</v>
          </cell>
          <cell r="E317" t="str">
            <v>HYUNDAI</v>
          </cell>
          <cell r="F317" t="str">
            <v>HYUNDAI</v>
          </cell>
          <cell r="G317" t="str">
            <v>PROD</v>
          </cell>
          <cell r="H317" t="str">
            <v>IN</v>
          </cell>
          <cell r="I317" t="str">
            <v>A</v>
          </cell>
          <cell r="J317" t="str">
            <v>MINICA</v>
          </cell>
          <cell r="K317" t="str">
            <v>SANTRO</v>
          </cell>
          <cell r="L317" t="str">
            <v>CHENNAI</v>
          </cell>
          <cell r="M317">
            <v>0</v>
          </cell>
          <cell r="N317">
            <v>0</v>
          </cell>
          <cell r="O317">
            <v>0</v>
          </cell>
          <cell r="P317">
            <v>0</v>
          </cell>
          <cell r="Q317">
            <v>0</v>
          </cell>
          <cell r="R317">
            <v>0</v>
          </cell>
          <cell r="S317">
            <v>0</v>
          </cell>
          <cell r="T317">
            <v>0</v>
          </cell>
          <cell r="U317">
            <v>0</v>
          </cell>
          <cell r="V317">
            <v>0</v>
          </cell>
          <cell r="W317">
            <v>3500</v>
          </cell>
          <cell r="X317">
            <v>35426</v>
          </cell>
          <cell r="Y317">
            <v>38111</v>
          </cell>
          <cell r="Z317">
            <v>45234</v>
          </cell>
          <cell r="AA317">
            <v>56977</v>
          </cell>
          <cell r="AB317">
            <v>73263</v>
          </cell>
        </row>
        <row r="318">
          <cell r="A318" t="str">
            <v>IN</v>
          </cell>
          <cell r="B318" t="str">
            <v>India</v>
          </cell>
          <cell r="C318" t="str">
            <v>CAR</v>
          </cell>
          <cell r="D318" t="str">
            <v>HYUNDAI</v>
          </cell>
          <cell r="E318" t="str">
            <v>HYUNDAI</v>
          </cell>
          <cell r="F318" t="str">
            <v>HYUNDAI</v>
          </cell>
          <cell r="G318" t="str">
            <v>PROD</v>
          </cell>
          <cell r="H318" t="str">
            <v>IN</v>
          </cell>
          <cell r="I318" t="str">
            <v>C1</v>
          </cell>
          <cell r="J318" t="str">
            <v>X-3</v>
          </cell>
          <cell r="K318" t="str">
            <v>ACCENT</v>
          </cell>
          <cell r="L318" t="str">
            <v>CHENNAI</v>
          </cell>
          <cell r="M318">
            <v>0</v>
          </cell>
          <cell r="N318">
            <v>0</v>
          </cell>
          <cell r="O318">
            <v>0</v>
          </cell>
          <cell r="P318">
            <v>0</v>
          </cell>
          <cell r="Q318">
            <v>0</v>
          </cell>
          <cell r="R318">
            <v>0</v>
          </cell>
          <cell r="S318">
            <v>0</v>
          </cell>
          <cell r="T318">
            <v>0</v>
          </cell>
          <cell r="U318">
            <v>0</v>
          </cell>
          <cell r="V318">
            <v>0</v>
          </cell>
          <cell r="W318">
            <v>704</v>
          </cell>
          <cell r="X318">
            <v>2901</v>
          </cell>
          <cell r="Y318">
            <v>10363</v>
          </cell>
          <cell r="Z318">
            <v>13306</v>
          </cell>
          <cell r="AA318">
            <v>17559</v>
          </cell>
          <cell r="AB318">
            <v>45444</v>
          </cell>
        </row>
        <row r="319">
          <cell r="A319" t="str">
            <v>IN</v>
          </cell>
          <cell r="B319" t="str">
            <v>India</v>
          </cell>
          <cell r="C319" t="str">
            <v>CAR</v>
          </cell>
          <cell r="D319" t="str">
            <v>MERCEDES-BENZ</v>
          </cell>
          <cell r="E319" t="str">
            <v>MERCEDES-BENZ</v>
          </cell>
          <cell r="F319" t="str">
            <v>TELCO-MERCEDES</v>
          </cell>
          <cell r="G319" t="str">
            <v>ASSY</v>
          </cell>
          <cell r="H319" t="str">
            <v>GY</v>
          </cell>
          <cell r="I319" t="str">
            <v>E2</v>
          </cell>
          <cell r="J319" t="str">
            <v>W124/W210/W211</v>
          </cell>
          <cell r="K319" t="str">
            <v>E-CLASS</v>
          </cell>
          <cell r="L319" t="str">
            <v>PUNE</v>
          </cell>
          <cell r="M319">
            <v>0</v>
          </cell>
          <cell r="N319">
            <v>0</v>
          </cell>
          <cell r="O319">
            <v>0</v>
          </cell>
          <cell r="P319">
            <v>0</v>
          </cell>
          <cell r="Q319">
            <v>0</v>
          </cell>
          <cell r="R319">
            <v>669</v>
          </cell>
          <cell r="S319">
            <v>1555</v>
          </cell>
          <cell r="T319">
            <v>2827</v>
          </cell>
          <cell r="U319">
            <v>2061</v>
          </cell>
          <cell r="V319">
            <v>1877</v>
          </cell>
          <cell r="W319">
            <v>2323</v>
          </cell>
          <cell r="X319">
            <v>2821</v>
          </cell>
          <cell r="Y319">
            <v>3425</v>
          </cell>
          <cell r="Z319">
            <v>4008</v>
          </cell>
          <cell r="AA319">
            <v>4699</v>
          </cell>
          <cell r="AB319">
            <v>6902</v>
          </cell>
        </row>
        <row r="320">
          <cell r="A320" t="str">
            <v>IN</v>
          </cell>
          <cell r="B320" t="str">
            <v>India</v>
          </cell>
          <cell r="C320" t="str">
            <v>CAR</v>
          </cell>
          <cell r="D320" t="str">
            <v>MITSUBISHI</v>
          </cell>
          <cell r="E320" t="str">
            <v>MITSUBISHI</v>
          </cell>
          <cell r="F320" t="str">
            <v>MITSUBISHI/HINDUSTAN</v>
          </cell>
          <cell r="G320" t="str">
            <v>ASSY</v>
          </cell>
          <cell r="H320" t="str">
            <v>JP</v>
          </cell>
          <cell r="I320" t="str">
            <v>C1</v>
          </cell>
          <cell r="J320" t="str">
            <v>MIRAGE</v>
          </cell>
          <cell r="K320" t="str">
            <v>LANCER</v>
          </cell>
          <cell r="L320" t="str">
            <v>CHENNAI</v>
          </cell>
          <cell r="M320">
            <v>0</v>
          </cell>
          <cell r="N320">
            <v>0</v>
          </cell>
          <cell r="O320">
            <v>0</v>
          </cell>
          <cell r="P320">
            <v>0</v>
          </cell>
          <cell r="Q320">
            <v>0</v>
          </cell>
          <cell r="R320">
            <v>0</v>
          </cell>
          <cell r="S320">
            <v>0</v>
          </cell>
          <cell r="T320">
            <v>0</v>
          </cell>
          <cell r="U320">
            <v>1085</v>
          </cell>
          <cell r="V320">
            <v>3455</v>
          </cell>
          <cell r="W320">
            <v>575</v>
          </cell>
          <cell r="X320">
            <v>704</v>
          </cell>
          <cell r="Y320">
            <v>872</v>
          </cell>
          <cell r="Z320">
            <v>1085</v>
          </cell>
          <cell r="AA320">
            <v>1327</v>
          </cell>
          <cell r="AB320">
            <v>3451</v>
          </cell>
        </row>
        <row r="321">
          <cell r="A321" t="str">
            <v>IN</v>
          </cell>
          <cell r="B321" t="str">
            <v>India</v>
          </cell>
          <cell r="C321" t="str">
            <v>CAR</v>
          </cell>
          <cell r="D321" t="str">
            <v>MITSUBISHI</v>
          </cell>
          <cell r="E321" t="str">
            <v>MITSUBISHI</v>
          </cell>
          <cell r="F321" t="str">
            <v>MITSUBISHI/HINDUSTAN</v>
          </cell>
          <cell r="G321" t="str">
            <v>PROD</v>
          </cell>
          <cell r="H321" t="str">
            <v>IN</v>
          </cell>
          <cell r="I321" t="str">
            <v>C1</v>
          </cell>
          <cell r="J321" t="str">
            <v>MIRAGE</v>
          </cell>
          <cell r="K321" t="str">
            <v>LANCER</v>
          </cell>
          <cell r="L321" t="str">
            <v>CHENNAI</v>
          </cell>
          <cell r="M321">
            <v>0</v>
          </cell>
          <cell r="N321">
            <v>0</v>
          </cell>
          <cell r="O321">
            <v>0</v>
          </cell>
          <cell r="P321">
            <v>0</v>
          </cell>
          <cell r="Q321">
            <v>0</v>
          </cell>
          <cell r="R321">
            <v>0</v>
          </cell>
          <cell r="S321">
            <v>0</v>
          </cell>
          <cell r="T321">
            <v>0</v>
          </cell>
          <cell r="U321">
            <v>203</v>
          </cell>
          <cell r="V321">
            <v>398</v>
          </cell>
          <cell r="W321">
            <v>5753</v>
          </cell>
          <cell r="X321">
            <v>7067</v>
          </cell>
          <cell r="Y321">
            <v>8789</v>
          </cell>
          <cell r="Z321">
            <v>10940</v>
          </cell>
          <cell r="AA321">
            <v>13408</v>
          </cell>
          <cell r="AB321">
            <v>31057</v>
          </cell>
        </row>
        <row r="322">
          <cell r="A322" t="str">
            <v>IN</v>
          </cell>
          <cell r="B322" t="str">
            <v>India</v>
          </cell>
          <cell r="C322" t="str">
            <v>CAR</v>
          </cell>
          <cell r="D322" t="str">
            <v>PREMIER</v>
          </cell>
          <cell r="E322" t="str">
            <v>PREMIER</v>
          </cell>
          <cell r="F322" t="str">
            <v>PAL-PEUGEOT</v>
          </cell>
          <cell r="G322" t="str">
            <v>PROD</v>
          </cell>
          <cell r="H322" t="str">
            <v>IN</v>
          </cell>
          <cell r="I322" t="str">
            <v>A</v>
          </cell>
          <cell r="J322" t="str">
            <v>OLD FIAT</v>
          </cell>
          <cell r="K322" t="str">
            <v>NE118/1.38D</v>
          </cell>
          <cell r="L322" t="str">
            <v>KALYAN</v>
          </cell>
          <cell r="M322">
            <v>7987</v>
          </cell>
          <cell r="N322">
            <v>11030</v>
          </cell>
          <cell r="O322">
            <v>6798</v>
          </cell>
          <cell r="P322">
            <v>8010</v>
          </cell>
          <cell r="Q322">
            <v>9151</v>
          </cell>
          <cell r="R322">
            <v>10814</v>
          </cell>
          <cell r="S322">
            <v>6146</v>
          </cell>
          <cell r="T322">
            <v>4847</v>
          </cell>
          <cell r="U322">
            <v>838</v>
          </cell>
          <cell r="V322">
            <v>888</v>
          </cell>
          <cell r="W322">
            <v>0</v>
          </cell>
          <cell r="X322">
            <v>0</v>
          </cell>
          <cell r="Y322">
            <v>0</v>
          </cell>
          <cell r="Z322">
            <v>0</v>
          </cell>
          <cell r="AA322">
            <v>0</v>
          </cell>
          <cell r="AB322">
            <v>0</v>
          </cell>
        </row>
        <row r="323">
          <cell r="A323" t="str">
            <v>IN</v>
          </cell>
          <cell r="B323" t="str">
            <v>India</v>
          </cell>
          <cell r="C323" t="str">
            <v>CAR</v>
          </cell>
          <cell r="D323" t="str">
            <v>PREMIER</v>
          </cell>
          <cell r="E323" t="str">
            <v>PREMIER</v>
          </cell>
          <cell r="F323" t="str">
            <v>PREMIER-FIAT</v>
          </cell>
          <cell r="G323" t="str">
            <v>PROD</v>
          </cell>
          <cell r="H323" t="str">
            <v>IN</v>
          </cell>
          <cell r="I323" t="str">
            <v>A</v>
          </cell>
          <cell r="J323" t="str">
            <v>OLD FIAT</v>
          </cell>
          <cell r="K323" t="str">
            <v>PADMINI</v>
          </cell>
          <cell r="L323" t="str">
            <v>KURLA</v>
          </cell>
          <cell r="M323">
            <v>34750</v>
          </cell>
          <cell r="N323">
            <v>31124</v>
          </cell>
          <cell r="O323">
            <v>6609</v>
          </cell>
          <cell r="P323">
            <v>12988</v>
          </cell>
          <cell r="Q323">
            <v>26843</v>
          </cell>
          <cell r="R323">
            <v>20950</v>
          </cell>
          <cell r="S323">
            <v>9918</v>
          </cell>
          <cell r="T323">
            <v>10012</v>
          </cell>
          <cell r="U323">
            <v>3438</v>
          </cell>
          <cell r="V323">
            <v>1943</v>
          </cell>
          <cell r="W323">
            <v>0</v>
          </cell>
          <cell r="X323">
            <v>0</v>
          </cell>
          <cell r="Y323">
            <v>0</v>
          </cell>
          <cell r="Z323">
            <v>0</v>
          </cell>
          <cell r="AA323">
            <v>0</v>
          </cell>
          <cell r="AB323">
            <v>0</v>
          </cell>
        </row>
        <row r="324">
          <cell r="A324" t="str">
            <v>IN</v>
          </cell>
          <cell r="B324" t="str">
            <v>India</v>
          </cell>
          <cell r="C324" t="str">
            <v>CAR</v>
          </cell>
          <cell r="D324" t="str">
            <v>PSA</v>
          </cell>
          <cell r="E324" t="str">
            <v>PEUGEOT</v>
          </cell>
          <cell r="F324" t="str">
            <v>PAL-PEUGEOT</v>
          </cell>
          <cell r="G324" t="str">
            <v>ASSY</v>
          </cell>
          <cell r="H324" t="str">
            <v>UK</v>
          </cell>
          <cell r="I324" t="str">
            <v>C1</v>
          </cell>
          <cell r="J324" t="str">
            <v>309</v>
          </cell>
          <cell r="K324" t="str">
            <v>309</v>
          </cell>
          <cell r="L324" t="str">
            <v>KALYAN</v>
          </cell>
          <cell r="M324">
            <v>0</v>
          </cell>
          <cell r="N324">
            <v>0</v>
          </cell>
          <cell r="O324">
            <v>0</v>
          </cell>
          <cell r="P324">
            <v>0</v>
          </cell>
          <cell r="Q324">
            <v>0</v>
          </cell>
          <cell r="R324">
            <v>78</v>
          </cell>
          <cell r="S324">
            <v>2336</v>
          </cell>
          <cell r="T324">
            <v>2275</v>
          </cell>
          <cell r="U324">
            <v>247</v>
          </cell>
          <cell r="V324">
            <v>0</v>
          </cell>
          <cell r="W324">
            <v>0</v>
          </cell>
          <cell r="X324">
            <v>0</v>
          </cell>
          <cell r="Y324">
            <v>0</v>
          </cell>
          <cell r="Z324">
            <v>0</v>
          </cell>
          <cell r="AA324">
            <v>0</v>
          </cell>
          <cell r="AB324">
            <v>0</v>
          </cell>
        </row>
        <row r="325">
          <cell r="A325" t="str">
            <v>IN</v>
          </cell>
          <cell r="B325" t="str">
            <v>India</v>
          </cell>
          <cell r="C325" t="str">
            <v>CAR</v>
          </cell>
          <cell r="D325" t="str">
            <v>SIPANI</v>
          </cell>
          <cell r="E325" t="str">
            <v>SIPANI /ROVER</v>
          </cell>
          <cell r="F325" t="str">
            <v>SIPANI /ROVER</v>
          </cell>
          <cell r="G325" t="str">
            <v>PROD</v>
          </cell>
          <cell r="H325" t="str">
            <v>IN</v>
          </cell>
          <cell r="I325" t="str">
            <v>C1</v>
          </cell>
          <cell r="J325" t="str">
            <v>LOCAL</v>
          </cell>
          <cell r="K325" t="str">
            <v>MONTANA</v>
          </cell>
          <cell r="L325" t="str">
            <v>BANGALORE</v>
          </cell>
          <cell r="M325">
            <v>924</v>
          </cell>
          <cell r="N325">
            <v>270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A326" t="str">
            <v>IN</v>
          </cell>
          <cell r="B326" t="str">
            <v>India</v>
          </cell>
          <cell r="C326" t="str">
            <v>CAR</v>
          </cell>
          <cell r="D326" t="str">
            <v>SUZUKI</v>
          </cell>
          <cell r="E326" t="str">
            <v>MARUTI</v>
          </cell>
          <cell r="F326" t="str">
            <v>MARUTI</v>
          </cell>
          <cell r="G326" t="str">
            <v>PROD</v>
          </cell>
          <cell r="H326" t="str">
            <v>IN</v>
          </cell>
          <cell r="I326" t="str">
            <v>A</v>
          </cell>
          <cell r="J326" t="str">
            <v>ALTO</v>
          </cell>
          <cell r="K326" t="str">
            <v>800</v>
          </cell>
          <cell r="L326" t="str">
            <v>GURGAON</v>
          </cell>
          <cell r="M326">
            <v>73743</v>
          </cell>
          <cell r="N326">
            <v>86307</v>
          </cell>
          <cell r="O326">
            <v>73531</v>
          </cell>
          <cell r="P326">
            <v>89822</v>
          </cell>
          <cell r="Q326">
            <v>110338</v>
          </cell>
          <cell r="R326">
            <v>132784</v>
          </cell>
          <cell r="S326">
            <v>184571</v>
          </cell>
          <cell r="T326">
            <v>186067</v>
          </cell>
          <cell r="U326">
            <v>169339</v>
          </cell>
          <cell r="V326">
            <v>170118</v>
          </cell>
          <cell r="W326">
            <v>177340</v>
          </cell>
          <cell r="X326">
            <v>177230</v>
          </cell>
          <cell r="Y326">
            <v>183312</v>
          </cell>
          <cell r="Z326">
            <v>188291</v>
          </cell>
          <cell r="AA326">
            <v>197331</v>
          </cell>
          <cell r="AB326">
            <v>106753</v>
          </cell>
        </row>
        <row r="327">
          <cell r="A327" t="str">
            <v>IN</v>
          </cell>
          <cell r="B327" t="str">
            <v>India</v>
          </cell>
          <cell r="C327" t="str">
            <v>CAR</v>
          </cell>
          <cell r="D327" t="str">
            <v>SUZUKI</v>
          </cell>
          <cell r="E327" t="str">
            <v>MARUTI</v>
          </cell>
          <cell r="F327" t="str">
            <v>MARUTI</v>
          </cell>
          <cell r="G327" t="str">
            <v>PROD</v>
          </cell>
          <cell r="H327" t="str">
            <v>IN</v>
          </cell>
          <cell r="I327" t="str">
            <v>B</v>
          </cell>
          <cell r="J327" t="str">
            <v>ALTO</v>
          </cell>
          <cell r="K327" t="str">
            <v>1000</v>
          </cell>
          <cell r="L327" t="str">
            <v>GURGAON</v>
          </cell>
          <cell r="M327">
            <v>0</v>
          </cell>
          <cell r="N327">
            <v>0</v>
          </cell>
          <cell r="O327">
            <v>8651</v>
          </cell>
          <cell r="P327">
            <v>16842</v>
          </cell>
          <cell r="Q327">
            <v>13456</v>
          </cell>
          <cell r="R327">
            <v>4146</v>
          </cell>
          <cell r="S327">
            <v>1504</v>
          </cell>
          <cell r="T327">
            <v>1797</v>
          </cell>
          <cell r="U327">
            <v>397</v>
          </cell>
          <cell r="V327">
            <v>0</v>
          </cell>
          <cell r="W327">
            <v>0</v>
          </cell>
          <cell r="X327">
            <v>0</v>
          </cell>
          <cell r="Y327">
            <v>0</v>
          </cell>
          <cell r="Z327">
            <v>0</v>
          </cell>
          <cell r="AA327">
            <v>0</v>
          </cell>
          <cell r="AB327">
            <v>0</v>
          </cell>
        </row>
        <row r="328">
          <cell r="A328" t="str">
            <v>IN</v>
          </cell>
          <cell r="B328" t="str">
            <v>India</v>
          </cell>
          <cell r="C328" t="str">
            <v>CAR</v>
          </cell>
          <cell r="D328" t="str">
            <v>SUZUKI</v>
          </cell>
          <cell r="E328" t="str">
            <v>MARUTI</v>
          </cell>
          <cell r="F328" t="str">
            <v>MARUTI</v>
          </cell>
          <cell r="G328" t="str">
            <v>PROD</v>
          </cell>
          <cell r="H328" t="str">
            <v>IN</v>
          </cell>
          <cell r="I328" t="str">
            <v>B</v>
          </cell>
          <cell r="J328" t="str">
            <v>ALTO</v>
          </cell>
          <cell r="K328" t="str">
            <v>ZEN</v>
          </cell>
          <cell r="L328" t="str">
            <v>GURGAON</v>
          </cell>
          <cell r="M328">
            <v>0</v>
          </cell>
          <cell r="N328">
            <v>0</v>
          </cell>
          <cell r="O328">
            <v>4325</v>
          </cell>
          <cell r="P328">
            <v>5614</v>
          </cell>
          <cell r="Q328">
            <v>9865</v>
          </cell>
          <cell r="R328">
            <v>38743</v>
          </cell>
          <cell r="S328">
            <v>58256</v>
          </cell>
          <cell r="T328">
            <v>83678</v>
          </cell>
          <cell r="U328">
            <v>83719</v>
          </cell>
          <cell r="V328">
            <v>65471</v>
          </cell>
          <cell r="W328">
            <v>78550</v>
          </cell>
          <cell r="X328">
            <v>85680</v>
          </cell>
          <cell r="Y328">
            <v>98493</v>
          </cell>
          <cell r="Z328">
            <v>102590</v>
          </cell>
          <cell r="AA328">
            <v>104497</v>
          </cell>
          <cell r="AB328">
            <v>127807</v>
          </cell>
        </row>
        <row r="329">
          <cell r="A329" t="str">
            <v>IN</v>
          </cell>
          <cell r="B329" t="str">
            <v>India</v>
          </cell>
          <cell r="C329" t="str">
            <v>CAR</v>
          </cell>
          <cell r="D329" t="str">
            <v>SUZUKI</v>
          </cell>
          <cell r="E329" t="str">
            <v>MARUTI</v>
          </cell>
          <cell r="F329" t="str">
            <v>MARUTI</v>
          </cell>
          <cell r="G329" t="str">
            <v>PROD</v>
          </cell>
          <cell r="H329" t="str">
            <v>IN</v>
          </cell>
          <cell r="I329" t="str">
            <v>C1</v>
          </cell>
          <cell r="J329" t="str">
            <v>CULTUS</v>
          </cell>
          <cell r="K329" t="str">
            <v>ESTEEM</v>
          </cell>
          <cell r="L329" t="str">
            <v>GURGAON</v>
          </cell>
          <cell r="M329">
            <v>0</v>
          </cell>
          <cell r="N329">
            <v>0</v>
          </cell>
          <cell r="O329">
            <v>0</v>
          </cell>
          <cell r="P329">
            <v>0</v>
          </cell>
          <cell r="Q329">
            <v>900</v>
          </cell>
          <cell r="R329">
            <v>39895</v>
          </cell>
          <cell r="S329">
            <v>26499</v>
          </cell>
          <cell r="T329">
            <v>21519</v>
          </cell>
          <cell r="U329">
            <v>21816</v>
          </cell>
          <cell r="V329">
            <v>18532</v>
          </cell>
          <cell r="W329">
            <v>17958</v>
          </cell>
          <cell r="X329">
            <v>18373</v>
          </cell>
          <cell r="Y329">
            <v>19904</v>
          </cell>
          <cell r="Z329">
            <v>19755</v>
          </cell>
          <cell r="AA329">
            <v>21625</v>
          </cell>
          <cell r="AB329">
            <v>29775</v>
          </cell>
        </row>
        <row r="330">
          <cell r="A330" t="str">
            <v>IN</v>
          </cell>
          <cell r="B330" t="str">
            <v>India</v>
          </cell>
          <cell r="C330" t="str">
            <v>CAR</v>
          </cell>
          <cell r="D330" t="str">
            <v>TELCO</v>
          </cell>
          <cell r="E330" t="str">
            <v>TELCO</v>
          </cell>
          <cell r="F330" t="str">
            <v>TELCO</v>
          </cell>
          <cell r="G330" t="str">
            <v>PROD</v>
          </cell>
          <cell r="H330" t="str">
            <v>IN</v>
          </cell>
          <cell r="I330" t="str">
            <v>A</v>
          </cell>
          <cell r="J330" t="str">
            <v>MINT</v>
          </cell>
          <cell r="K330" t="str">
            <v>INDICA</v>
          </cell>
          <cell r="L330" t="str">
            <v>PUNE</v>
          </cell>
          <cell r="M330">
            <v>0</v>
          </cell>
          <cell r="N330">
            <v>0</v>
          </cell>
          <cell r="O330">
            <v>0</v>
          </cell>
          <cell r="P330">
            <v>0</v>
          </cell>
          <cell r="Q330">
            <v>0</v>
          </cell>
          <cell r="R330">
            <v>0</v>
          </cell>
          <cell r="S330">
            <v>0</v>
          </cell>
          <cell r="T330">
            <v>0</v>
          </cell>
          <cell r="U330">
            <v>0</v>
          </cell>
          <cell r="V330">
            <v>28424</v>
          </cell>
          <cell r="W330">
            <v>43578</v>
          </cell>
          <cell r="X330">
            <v>48018</v>
          </cell>
          <cell r="Y330">
            <v>57720</v>
          </cell>
          <cell r="Z330">
            <v>70013</v>
          </cell>
          <cell r="AA330">
            <v>82913</v>
          </cell>
          <cell r="AB330">
            <v>143341</v>
          </cell>
        </row>
        <row r="331">
          <cell r="A331" t="str">
            <v>IN</v>
          </cell>
          <cell r="B331" t="str">
            <v>India</v>
          </cell>
          <cell r="C331" t="str">
            <v>CAR</v>
          </cell>
          <cell r="D331" t="str">
            <v>TELCO</v>
          </cell>
          <cell r="E331" t="str">
            <v>TELCO</v>
          </cell>
          <cell r="F331" t="str">
            <v>TELCO</v>
          </cell>
          <cell r="G331" t="str">
            <v>PROD</v>
          </cell>
          <cell r="H331" t="str">
            <v>IN</v>
          </cell>
          <cell r="I331" t="str">
            <v>B</v>
          </cell>
          <cell r="J331" t="str">
            <v>LOCAL</v>
          </cell>
          <cell r="K331" t="str">
            <v>ESTATE/SIERRA</v>
          </cell>
          <cell r="L331" t="str">
            <v>PUNE</v>
          </cell>
          <cell r="M331">
            <v>0</v>
          </cell>
          <cell r="N331">
            <v>265</v>
          </cell>
          <cell r="O331">
            <v>4045</v>
          </cell>
          <cell r="P331">
            <v>5648</v>
          </cell>
          <cell r="Q331">
            <v>11887</v>
          </cell>
          <cell r="R331">
            <v>10548</v>
          </cell>
          <cell r="S331">
            <v>8632</v>
          </cell>
          <cell r="T331">
            <v>3801</v>
          </cell>
          <cell r="U331">
            <v>2288</v>
          </cell>
          <cell r="V331">
            <v>2415</v>
          </cell>
          <cell r="W331">
            <v>2727</v>
          </cell>
          <cell r="X331">
            <v>2782</v>
          </cell>
          <cell r="Y331">
            <v>2854</v>
          </cell>
          <cell r="Z331">
            <v>2936</v>
          </cell>
          <cell r="AA331">
            <v>1378</v>
          </cell>
          <cell r="AB331">
            <v>1614</v>
          </cell>
        </row>
        <row r="332">
          <cell r="A332" t="str">
            <v>IN</v>
          </cell>
          <cell r="B332" t="str">
            <v>India</v>
          </cell>
          <cell r="C332" t="str">
            <v>CAR</v>
          </cell>
          <cell r="D332" t="str">
            <v>TOYOTA</v>
          </cell>
          <cell r="E332" t="str">
            <v>TOYOTA</v>
          </cell>
          <cell r="F332" t="str">
            <v>TOYOTA KIRLOSKAR MOTOR LTD</v>
          </cell>
          <cell r="G332" t="str">
            <v>ASSY</v>
          </cell>
          <cell r="H332" t="str">
            <v>JP</v>
          </cell>
          <cell r="I332" t="str">
            <v>B</v>
          </cell>
          <cell r="J332" t="str">
            <v>OTHER</v>
          </cell>
          <cell r="K332" t="str">
            <v>OTHER</v>
          </cell>
          <cell r="L332" t="str">
            <v>BANGALORE</v>
          </cell>
          <cell r="M332">
            <v>0</v>
          </cell>
          <cell r="N332">
            <v>0</v>
          </cell>
          <cell r="O332">
            <v>0</v>
          </cell>
          <cell r="P332">
            <v>0</v>
          </cell>
          <cell r="Q332">
            <v>0</v>
          </cell>
          <cell r="R332">
            <v>0</v>
          </cell>
          <cell r="S332">
            <v>0</v>
          </cell>
          <cell r="T332">
            <v>0</v>
          </cell>
          <cell r="U332">
            <v>0</v>
          </cell>
          <cell r="V332">
            <v>0</v>
          </cell>
          <cell r="W332">
            <v>0</v>
          </cell>
          <cell r="X332">
            <v>2303</v>
          </cell>
          <cell r="Y332">
            <v>3074</v>
          </cell>
          <cell r="Z332">
            <v>4577</v>
          </cell>
          <cell r="AA332">
            <v>5654</v>
          </cell>
          <cell r="AB332">
            <v>62645</v>
          </cell>
        </row>
        <row r="333">
          <cell r="A333" t="str">
            <v>IN</v>
          </cell>
          <cell r="B333" t="str">
            <v>India</v>
          </cell>
          <cell r="C333" t="str">
            <v>CAR</v>
          </cell>
          <cell r="D333" t="str">
            <v>VW GROUP</v>
          </cell>
          <cell r="E333" t="str">
            <v>AUDI</v>
          </cell>
          <cell r="F333" t="str">
            <v>AUDI</v>
          </cell>
          <cell r="G333" t="str">
            <v>ASSY</v>
          </cell>
          <cell r="H333" t="str">
            <v>GY</v>
          </cell>
          <cell r="I333" t="str">
            <v>E1</v>
          </cell>
          <cell r="J333" t="str">
            <v>B5</v>
          </cell>
          <cell r="K333" t="str">
            <v>A6</v>
          </cell>
          <cell r="L333" t="str">
            <v>U</v>
          </cell>
          <cell r="M333">
            <v>0</v>
          </cell>
          <cell r="N333">
            <v>0</v>
          </cell>
          <cell r="O333">
            <v>0</v>
          </cell>
          <cell r="P333">
            <v>0</v>
          </cell>
          <cell r="Q333">
            <v>0</v>
          </cell>
          <cell r="R333">
            <v>0</v>
          </cell>
          <cell r="S333">
            <v>0</v>
          </cell>
          <cell r="T333">
            <v>0</v>
          </cell>
          <cell r="U333">
            <v>0</v>
          </cell>
          <cell r="V333">
            <v>0</v>
          </cell>
          <cell r="W333">
            <v>0</v>
          </cell>
          <cell r="X333">
            <v>0</v>
          </cell>
          <cell r="Y333">
            <v>645</v>
          </cell>
          <cell r="Z333">
            <v>870</v>
          </cell>
          <cell r="AA333">
            <v>1633</v>
          </cell>
          <cell r="AB333">
            <v>6742</v>
          </cell>
        </row>
        <row r="334">
          <cell r="A334" t="str">
            <v>IN</v>
          </cell>
          <cell r="B334" t="str">
            <v>India</v>
          </cell>
          <cell r="C334" t="str">
            <v>HCV</v>
          </cell>
          <cell r="D334" t="str">
            <v>FIAT GROUP</v>
          </cell>
          <cell r="E334" t="str">
            <v>ASHOK LEYLAND</v>
          </cell>
          <cell r="F334" t="str">
            <v>ASHOK LEYLAND</v>
          </cell>
          <cell r="G334" t="str">
            <v>PROD</v>
          </cell>
          <cell r="H334" t="str">
            <v>IN</v>
          </cell>
          <cell r="I334" t="str">
            <v xml:space="preserve"> 6-15T</v>
          </cell>
          <cell r="J334" t="str">
            <v>U</v>
          </cell>
          <cell r="K334" t="str">
            <v>NA</v>
          </cell>
          <cell r="L334" t="str">
            <v>CHENNAI/HOSUR</v>
          </cell>
          <cell r="M334">
            <v>14813</v>
          </cell>
          <cell r="N334">
            <v>14605</v>
          </cell>
          <cell r="O334">
            <v>10577</v>
          </cell>
          <cell r="P334">
            <v>12232</v>
          </cell>
          <cell r="Q334">
            <v>16901</v>
          </cell>
          <cell r="R334">
            <v>21983</v>
          </cell>
          <cell r="S334">
            <v>28407</v>
          </cell>
          <cell r="T334">
            <v>20085</v>
          </cell>
          <cell r="U334">
            <v>14989</v>
          </cell>
          <cell r="V334">
            <v>16547</v>
          </cell>
          <cell r="W334">
            <v>21882</v>
          </cell>
          <cell r="X334">
            <v>26382</v>
          </cell>
          <cell r="Y334">
            <v>29199</v>
          </cell>
          <cell r="Z334">
            <v>25856</v>
          </cell>
          <cell r="AA334">
            <v>24969</v>
          </cell>
          <cell r="AB334">
            <v>34086</v>
          </cell>
        </row>
        <row r="335">
          <cell r="A335" t="str">
            <v>IN</v>
          </cell>
          <cell r="B335" t="str">
            <v>India</v>
          </cell>
          <cell r="C335" t="str">
            <v>HCV</v>
          </cell>
          <cell r="D335" t="str">
            <v>FIAT GROUP</v>
          </cell>
          <cell r="E335" t="str">
            <v>ASHOK LEYLAND</v>
          </cell>
          <cell r="F335" t="str">
            <v>ASHOK LEYLAND</v>
          </cell>
          <cell r="G335" t="str">
            <v>PROD</v>
          </cell>
          <cell r="H335" t="str">
            <v>IN</v>
          </cell>
          <cell r="I335" t="str">
            <v>&gt;15T</v>
          </cell>
          <cell r="J335" t="str">
            <v>U</v>
          </cell>
          <cell r="K335" t="str">
            <v>NA</v>
          </cell>
          <cell r="L335" t="str">
            <v>CHENNAI/HOSUR</v>
          </cell>
          <cell r="M335">
            <v>224</v>
          </cell>
          <cell r="N335">
            <v>252</v>
          </cell>
          <cell r="O335">
            <v>91</v>
          </cell>
          <cell r="P335">
            <v>103</v>
          </cell>
          <cell r="Q335">
            <v>274</v>
          </cell>
          <cell r="R335">
            <v>370</v>
          </cell>
          <cell r="S335">
            <v>366</v>
          </cell>
          <cell r="T335">
            <v>173</v>
          </cell>
          <cell r="U335">
            <v>2586</v>
          </cell>
          <cell r="V335">
            <v>2516</v>
          </cell>
          <cell r="W335">
            <v>3466</v>
          </cell>
          <cell r="X335">
            <v>4299</v>
          </cell>
          <cell r="Y335">
            <v>5344</v>
          </cell>
          <cell r="Z335">
            <v>5064</v>
          </cell>
          <cell r="AA335">
            <v>5862</v>
          </cell>
          <cell r="AB335">
            <v>20543</v>
          </cell>
        </row>
        <row r="336">
          <cell r="A336" t="str">
            <v>IN</v>
          </cell>
          <cell r="B336" t="str">
            <v>India</v>
          </cell>
          <cell r="C336" t="str">
            <v>HCV</v>
          </cell>
          <cell r="D336" t="str">
            <v>FIAT GROUP</v>
          </cell>
          <cell r="E336" t="str">
            <v>ASHOK LEYLAND</v>
          </cell>
          <cell r="F336" t="str">
            <v>ASHOK LEYLAND</v>
          </cell>
          <cell r="G336" t="str">
            <v>PROD</v>
          </cell>
          <cell r="H336" t="str">
            <v>IN</v>
          </cell>
          <cell r="I336" t="str">
            <v>BUS</v>
          </cell>
          <cell r="J336" t="str">
            <v>U</v>
          </cell>
          <cell r="K336" t="str">
            <v>NA</v>
          </cell>
          <cell r="L336" t="str">
            <v>CHENNAI</v>
          </cell>
          <cell r="M336">
            <v>8759</v>
          </cell>
          <cell r="N336">
            <v>9767</v>
          </cell>
          <cell r="O336">
            <v>8404</v>
          </cell>
          <cell r="P336">
            <v>9765</v>
          </cell>
          <cell r="Q336">
            <v>10152</v>
          </cell>
          <cell r="R336">
            <v>14118</v>
          </cell>
          <cell r="S336">
            <v>11335</v>
          </cell>
          <cell r="T336">
            <v>14817</v>
          </cell>
          <cell r="U336">
            <v>12300</v>
          </cell>
          <cell r="V336">
            <v>16404</v>
          </cell>
          <cell r="W336">
            <v>17828</v>
          </cell>
          <cell r="X336">
            <v>20180</v>
          </cell>
          <cell r="Y336">
            <v>22881</v>
          </cell>
          <cell r="Z336">
            <v>23681</v>
          </cell>
          <cell r="AA336">
            <v>21049</v>
          </cell>
          <cell r="AB336">
            <v>22293</v>
          </cell>
        </row>
        <row r="337">
          <cell r="A337" t="str">
            <v>IN</v>
          </cell>
          <cell r="B337" t="str">
            <v>India</v>
          </cell>
          <cell r="C337" t="str">
            <v>HCV</v>
          </cell>
          <cell r="D337" t="str">
            <v>HINDUSTAN MOTORS</v>
          </cell>
          <cell r="E337" t="str">
            <v>HINDUSTAN MOTORS</v>
          </cell>
          <cell r="F337" t="str">
            <v>HINDUSTAN MOTORS</v>
          </cell>
          <cell r="G337" t="str">
            <v>PROD</v>
          </cell>
          <cell r="H337" t="str">
            <v>IN</v>
          </cell>
          <cell r="I337" t="str">
            <v xml:space="preserve"> 6-15T</v>
          </cell>
          <cell r="J337" t="str">
            <v>U</v>
          </cell>
          <cell r="K337" t="str">
            <v>NA</v>
          </cell>
          <cell r="L337" t="str">
            <v>UTTARPARA</v>
          </cell>
          <cell r="M337">
            <v>665</v>
          </cell>
          <cell r="N337">
            <v>73</v>
          </cell>
          <cell r="O337">
            <v>24</v>
          </cell>
          <cell r="P337">
            <v>0</v>
          </cell>
          <cell r="Q337">
            <v>157</v>
          </cell>
          <cell r="R337">
            <v>436</v>
          </cell>
          <cell r="S337">
            <v>518</v>
          </cell>
          <cell r="T337">
            <v>588</v>
          </cell>
          <cell r="U337">
            <v>440</v>
          </cell>
          <cell r="V337">
            <v>385</v>
          </cell>
          <cell r="W337">
            <v>407</v>
          </cell>
          <cell r="X337">
            <v>366</v>
          </cell>
          <cell r="Y337">
            <v>347</v>
          </cell>
          <cell r="Z337">
            <v>261</v>
          </cell>
          <cell r="AA337">
            <v>199</v>
          </cell>
          <cell r="AB337">
            <v>247</v>
          </cell>
        </row>
        <row r="338">
          <cell r="A338" t="str">
            <v>IN</v>
          </cell>
          <cell r="B338" t="str">
            <v>India</v>
          </cell>
          <cell r="C338" t="str">
            <v>HCV</v>
          </cell>
          <cell r="D338" t="str">
            <v>OTHER</v>
          </cell>
          <cell r="E338" t="str">
            <v>OTHER</v>
          </cell>
          <cell r="F338" t="str">
            <v>OTHER</v>
          </cell>
          <cell r="G338" t="str">
            <v>ASSY</v>
          </cell>
          <cell r="H338" t="str">
            <v>NA</v>
          </cell>
          <cell r="I338" t="str">
            <v xml:space="preserve"> 6-15T</v>
          </cell>
          <cell r="J338" t="str">
            <v>U</v>
          </cell>
          <cell r="K338" t="str">
            <v>NA</v>
          </cell>
          <cell r="L338" t="str">
            <v>U</v>
          </cell>
          <cell r="M338">
            <v>0</v>
          </cell>
          <cell r="N338">
            <v>0</v>
          </cell>
          <cell r="O338">
            <v>0</v>
          </cell>
          <cell r="P338">
            <v>0</v>
          </cell>
          <cell r="Q338">
            <v>0</v>
          </cell>
          <cell r="R338">
            <v>0</v>
          </cell>
          <cell r="S338">
            <v>0</v>
          </cell>
          <cell r="T338">
            <v>0</v>
          </cell>
          <cell r="U338">
            <v>0</v>
          </cell>
          <cell r="V338">
            <v>1495</v>
          </cell>
          <cell r="W338">
            <v>3505</v>
          </cell>
          <cell r="X338">
            <v>4407</v>
          </cell>
          <cell r="Y338">
            <v>5393</v>
          </cell>
          <cell r="Z338">
            <v>5238</v>
          </cell>
          <cell r="AA338">
            <v>5285</v>
          </cell>
          <cell r="AB338">
            <v>12861</v>
          </cell>
        </row>
        <row r="339">
          <cell r="A339" t="str">
            <v>IN</v>
          </cell>
          <cell r="B339" t="str">
            <v>India</v>
          </cell>
          <cell r="C339" t="str">
            <v>HCV</v>
          </cell>
          <cell r="D339" t="str">
            <v>OTHER</v>
          </cell>
          <cell r="E339" t="str">
            <v>OTHER</v>
          </cell>
          <cell r="F339" t="str">
            <v>OTHER</v>
          </cell>
          <cell r="G339" t="str">
            <v>ASSY</v>
          </cell>
          <cell r="H339" t="str">
            <v>NA</v>
          </cell>
          <cell r="I339" t="str">
            <v>&gt;15T</v>
          </cell>
          <cell r="J339" t="str">
            <v>U</v>
          </cell>
          <cell r="K339" t="str">
            <v>NA</v>
          </cell>
          <cell r="L339" t="str">
            <v>U</v>
          </cell>
          <cell r="M339">
            <v>0</v>
          </cell>
          <cell r="N339">
            <v>0</v>
          </cell>
          <cell r="O339">
            <v>0</v>
          </cell>
          <cell r="P339">
            <v>0</v>
          </cell>
          <cell r="Q339">
            <v>0</v>
          </cell>
          <cell r="R339">
            <v>0</v>
          </cell>
          <cell r="S339">
            <v>0</v>
          </cell>
          <cell r="T339">
            <v>0</v>
          </cell>
          <cell r="U339">
            <v>0</v>
          </cell>
          <cell r="V339">
            <v>2051</v>
          </cell>
          <cell r="W339">
            <v>3348</v>
          </cell>
          <cell r="X339">
            <v>5087</v>
          </cell>
          <cell r="Y339">
            <v>6173</v>
          </cell>
          <cell r="Z339">
            <v>5944</v>
          </cell>
          <cell r="AA339">
            <v>6147</v>
          </cell>
          <cell r="AB339">
            <v>13992</v>
          </cell>
        </row>
        <row r="340">
          <cell r="A340" t="str">
            <v>IN</v>
          </cell>
          <cell r="B340" t="str">
            <v>India</v>
          </cell>
          <cell r="C340" t="str">
            <v>HCV</v>
          </cell>
          <cell r="D340" t="str">
            <v>TELCO</v>
          </cell>
          <cell r="E340" t="str">
            <v>TELCO</v>
          </cell>
          <cell r="F340" t="str">
            <v>TELCO</v>
          </cell>
          <cell r="G340" t="str">
            <v>PROD</v>
          </cell>
          <cell r="H340" t="str">
            <v>IN</v>
          </cell>
          <cell r="I340" t="str">
            <v xml:space="preserve"> 6-15T</v>
          </cell>
          <cell r="J340" t="str">
            <v>U</v>
          </cell>
          <cell r="K340" t="str">
            <v>NA</v>
          </cell>
          <cell r="L340" t="str">
            <v>JAMSHEDPUR</v>
          </cell>
          <cell r="M340">
            <v>51791</v>
          </cell>
          <cell r="N340">
            <v>51990</v>
          </cell>
          <cell r="O340">
            <v>42792</v>
          </cell>
          <cell r="P340">
            <v>21913</v>
          </cell>
          <cell r="Q340">
            <v>43231</v>
          </cell>
          <cell r="R340">
            <v>63156</v>
          </cell>
          <cell r="S340">
            <v>73575</v>
          </cell>
          <cell r="T340">
            <v>61608</v>
          </cell>
          <cell r="U340">
            <v>27187</v>
          </cell>
          <cell r="V340">
            <v>33137</v>
          </cell>
          <cell r="W340">
            <v>47476</v>
          </cell>
          <cell r="X340">
            <v>56933</v>
          </cell>
          <cell r="Y340">
            <v>58601</v>
          </cell>
          <cell r="Z340">
            <v>52470</v>
          </cell>
          <cell r="AA340">
            <v>45699</v>
          </cell>
          <cell r="AB340">
            <v>50492</v>
          </cell>
        </row>
        <row r="341">
          <cell r="A341" t="str">
            <v>IN</v>
          </cell>
          <cell r="B341" t="str">
            <v>India</v>
          </cell>
          <cell r="C341" t="str">
            <v>HCV</v>
          </cell>
          <cell r="D341" t="str">
            <v>TELCO</v>
          </cell>
          <cell r="E341" t="str">
            <v>TELCO</v>
          </cell>
          <cell r="F341" t="str">
            <v>TELCO</v>
          </cell>
          <cell r="G341" t="str">
            <v>PROD</v>
          </cell>
          <cell r="H341" t="str">
            <v>IN</v>
          </cell>
          <cell r="I341" t="str">
            <v>&gt;15T</v>
          </cell>
          <cell r="J341" t="str">
            <v>U</v>
          </cell>
          <cell r="K341" t="str">
            <v>NA</v>
          </cell>
          <cell r="L341" t="str">
            <v>JAMSHEDPUR</v>
          </cell>
          <cell r="M341">
            <v>289</v>
          </cell>
          <cell r="N341">
            <v>522</v>
          </cell>
          <cell r="O341">
            <v>1330</v>
          </cell>
          <cell r="P341">
            <v>4668</v>
          </cell>
          <cell r="Q341">
            <v>5113</v>
          </cell>
          <cell r="R341">
            <v>10771</v>
          </cell>
          <cell r="S341">
            <v>16151</v>
          </cell>
          <cell r="T341">
            <v>2364</v>
          </cell>
          <cell r="U341">
            <v>3019</v>
          </cell>
          <cell r="V341">
            <v>3107</v>
          </cell>
          <cell r="W341">
            <v>4019</v>
          </cell>
          <cell r="X341">
            <v>5027</v>
          </cell>
          <cell r="Y341">
            <v>5963</v>
          </cell>
          <cell r="Z341">
            <v>5890</v>
          </cell>
          <cell r="AA341">
            <v>8839</v>
          </cell>
          <cell r="AB341">
            <v>17078</v>
          </cell>
        </row>
        <row r="342">
          <cell r="A342" t="str">
            <v>IN</v>
          </cell>
          <cell r="B342" t="str">
            <v>India</v>
          </cell>
          <cell r="C342" t="str">
            <v>HCV</v>
          </cell>
          <cell r="D342" t="str">
            <v>TELCO</v>
          </cell>
          <cell r="E342" t="str">
            <v>TELCO</v>
          </cell>
          <cell r="F342" t="str">
            <v>TELCO</v>
          </cell>
          <cell r="G342" t="str">
            <v>PROD</v>
          </cell>
          <cell r="H342" t="str">
            <v>IN</v>
          </cell>
          <cell r="I342" t="str">
            <v>BUS</v>
          </cell>
          <cell r="J342" t="str">
            <v>U</v>
          </cell>
          <cell r="K342" t="str">
            <v>NA</v>
          </cell>
          <cell r="L342" t="str">
            <v>JAMSHEDPUR</v>
          </cell>
          <cell r="M342">
            <v>11514</v>
          </cell>
          <cell r="N342">
            <v>12188</v>
          </cell>
          <cell r="O342">
            <v>14729</v>
          </cell>
          <cell r="P342">
            <v>12127</v>
          </cell>
          <cell r="Q342">
            <v>17335</v>
          </cell>
          <cell r="R342">
            <v>16066</v>
          </cell>
          <cell r="S342">
            <v>17011</v>
          </cell>
          <cell r="T342">
            <v>17602</v>
          </cell>
          <cell r="U342">
            <v>16493</v>
          </cell>
          <cell r="V342">
            <v>16834</v>
          </cell>
          <cell r="W342">
            <v>18688</v>
          </cell>
          <cell r="X342">
            <v>20166</v>
          </cell>
          <cell r="Y342">
            <v>20987</v>
          </cell>
          <cell r="Z342">
            <v>21733</v>
          </cell>
          <cell r="AA342">
            <v>19540</v>
          </cell>
          <cell r="AB342">
            <v>19454</v>
          </cell>
        </row>
        <row r="343">
          <cell r="A343" t="str">
            <v>IN</v>
          </cell>
          <cell r="B343" t="str">
            <v>India</v>
          </cell>
          <cell r="C343" t="str">
            <v>HCV</v>
          </cell>
          <cell r="D343" t="str">
            <v>VOLVO</v>
          </cell>
          <cell r="E343" t="str">
            <v>VOLVO</v>
          </cell>
          <cell r="F343" t="str">
            <v>VOLVO</v>
          </cell>
          <cell r="G343" t="str">
            <v>ASSY</v>
          </cell>
          <cell r="H343" t="str">
            <v>SW</v>
          </cell>
          <cell r="I343" t="str">
            <v>&gt;15T</v>
          </cell>
          <cell r="J343" t="str">
            <v>U</v>
          </cell>
          <cell r="K343" t="str">
            <v>NA</v>
          </cell>
          <cell r="L343" t="str">
            <v>BANGALORE</v>
          </cell>
          <cell r="M343">
            <v>0</v>
          </cell>
          <cell r="N343">
            <v>0</v>
          </cell>
          <cell r="O343">
            <v>0</v>
          </cell>
          <cell r="P343">
            <v>0</v>
          </cell>
          <cell r="Q343">
            <v>0</v>
          </cell>
          <cell r="R343">
            <v>0</v>
          </cell>
          <cell r="S343">
            <v>0</v>
          </cell>
          <cell r="T343">
            <v>0</v>
          </cell>
          <cell r="U343">
            <v>150</v>
          </cell>
          <cell r="V343">
            <v>552</v>
          </cell>
          <cell r="W343">
            <v>782</v>
          </cell>
          <cell r="X343">
            <v>1099</v>
          </cell>
          <cell r="Y343">
            <v>1406</v>
          </cell>
          <cell r="Z343">
            <v>1427</v>
          </cell>
          <cell r="AA343">
            <v>1655</v>
          </cell>
          <cell r="AB343">
            <v>2869</v>
          </cell>
        </row>
        <row r="344">
          <cell r="A344" t="str">
            <v>IN</v>
          </cell>
          <cell r="B344" t="str">
            <v>India</v>
          </cell>
          <cell r="C344" t="str">
            <v>LCV</v>
          </cell>
          <cell r="D344" t="str">
            <v>BAJAJ TEMPO</v>
          </cell>
          <cell r="E344" t="str">
            <v>BAJAJ TEMPO</v>
          </cell>
          <cell r="F344" t="str">
            <v>BAJAJ TEMPO</v>
          </cell>
          <cell r="G344" t="str">
            <v>PROD</v>
          </cell>
          <cell r="H344" t="str">
            <v>IN</v>
          </cell>
          <cell r="I344" t="str">
            <v>4X4</v>
          </cell>
          <cell r="J344" t="str">
            <v>LOCAL</v>
          </cell>
          <cell r="K344" t="str">
            <v>TRAX</v>
          </cell>
          <cell r="L344" t="str">
            <v>PUNE</v>
          </cell>
          <cell r="M344">
            <v>6816</v>
          </cell>
          <cell r="N344">
            <v>5819</v>
          </cell>
          <cell r="O344">
            <v>5692</v>
          </cell>
          <cell r="P344">
            <v>8177</v>
          </cell>
          <cell r="Q344">
            <v>10586</v>
          </cell>
          <cell r="R344">
            <v>11814</v>
          </cell>
          <cell r="S344">
            <v>14245</v>
          </cell>
          <cell r="T344">
            <v>10213</v>
          </cell>
          <cell r="U344">
            <v>6516</v>
          </cell>
          <cell r="V344">
            <v>7092</v>
          </cell>
          <cell r="W344">
            <v>8664</v>
          </cell>
          <cell r="X344">
            <v>9957</v>
          </cell>
          <cell r="Y344">
            <v>11249</v>
          </cell>
          <cell r="Z344">
            <v>11897</v>
          </cell>
          <cell r="AA344">
            <v>13551</v>
          </cell>
          <cell r="AB344">
            <v>24113</v>
          </cell>
        </row>
        <row r="345">
          <cell r="A345" t="str">
            <v>IN</v>
          </cell>
          <cell r="B345" t="str">
            <v>India</v>
          </cell>
          <cell r="C345" t="str">
            <v>LCV</v>
          </cell>
          <cell r="D345" t="str">
            <v>BAJAJ TEMPO</v>
          </cell>
          <cell r="E345" t="str">
            <v>BAJAJ TEMPO</v>
          </cell>
          <cell r="F345" t="str">
            <v>BAJAJ TEMPO</v>
          </cell>
          <cell r="G345" t="str">
            <v>PROD</v>
          </cell>
          <cell r="H345" t="str">
            <v>IN</v>
          </cell>
          <cell r="I345" t="str">
            <v>HVAN</v>
          </cell>
          <cell r="J345" t="str">
            <v>LOCAL</v>
          </cell>
          <cell r="K345" t="str">
            <v>MATADOR/TRAV.</v>
          </cell>
          <cell r="L345" t="str">
            <v>PUNE/PITAMPUR</v>
          </cell>
          <cell r="M345">
            <v>9373</v>
          </cell>
          <cell r="N345">
            <v>8001</v>
          </cell>
          <cell r="O345">
            <v>7827</v>
          </cell>
          <cell r="P345">
            <v>11243</v>
          </cell>
          <cell r="Q345">
            <v>14400</v>
          </cell>
          <cell r="R345">
            <v>12709</v>
          </cell>
          <cell r="S345">
            <v>10730</v>
          </cell>
          <cell r="T345">
            <v>6293</v>
          </cell>
          <cell r="U345">
            <v>3434</v>
          </cell>
          <cell r="V345">
            <v>4166</v>
          </cell>
          <cell r="W345">
            <v>3365</v>
          </cell>
          <cell r="X345">
            <v>3876</v>
          </cell>
          <cell r="Y345">
            <v>4490</v>
          </cell>
          <cell r="Z345">
            <v>5158</v>
          </cell>
          <cell r="AA345">
            <v>5608</v>
          </cell>
          <cell r="AB345">
            <v>6725</v>
          </cell>
        </row>
        <row r="346">
          <cell r="A346" t="str">
            <v>IN</v>
          </cell>
          <cell r="B346" t="str">
            <v>India</v>
          </cell>
          <cell r="C346" t="str">
            <v>LCV</v>
          </cell>
          <cell r="D346" t="str">
            <v>DAEWOO</v>
          </cell>
          <cell r="E346" t="str">
            <v>DAEWOO</v>
          </cell>
          <cell r="F346" t="str">
            <v>DAEWOO INDIA</v>
          </cell>
          <cell r="G346" t="str">
            <v>PROD</v>
          </cell>
          <cell r="H346" t="str">
            <v>IN</v>
          </cell>
          <cell r="I346" t="str">
            <v>HVAN</v>
          </cell>
          <cell r="J346" t="str">
            <v>U</v>
          </cell>
          <cell r="K346" t="str">
            <v>DYNA</v>
          </cell>
          <cell r="L346" t="str">
            <v>SURAJPUR</v>
          </cell>
          <cell r="M346">
            <v>4483</v>
          </cell>
          <cell r="N346">
            <v>3121</v>
          </cell>
          <cell r="O346">
            <v>2028</v>
          </cell>
          <cell r="P346">
            <v>2148</v>
          </cell>
          <cell r="Q346">
            <v>2894</v>
          </cell>
          <cell r="R346">
            <v>2071</v>
          </cell>
          <cell r="S346">
            <v>1087</v>
          </cell>
          <cell r="T346">
            <v>350</v>
          </cell>
          <cell r="U346">
            <v>0</v>
          </cell>
          <cell r="V346">
            <v>0</v>
          </cell>
          <cell r="W346">
            <v>0</v>
          </cell>
          <cell r="X346">
            <v>0</v>
          </cell>
          <cell r="Y346">
            <v>0</v>
          </cell>
          <cell r="Z346">
            <v>0</v>
          </cell>
          <cell r="AA346">
            <v>0</v>
          </cell>
          <cell r="AB346">
            <v>0</v>
          </cell>
        </row>
        <row r="347">
          <cell r="A347" t="str">
            <v>IN</v>
          </cell>
          <cell r="B347" t="str">
            <v>India</v>
          </cell>
          <cell r="C347" t="str">
            <v>LCV</v>
          </cell>
          <cell r="D347" t="str">
            <v>DAEWOO</v>
          </cell>
          <cell r="E347" t="str">
            <v>DAEWOO</v>
          </cell>
          <cell r="F347" t="str">
            <v>DAEWOO INDIA</v>
          </cell>
          <cell r="G347" t="str">
            <v>PROD</v>
          </cell>
          <cell r="H347" t="str">
            <v>IN</v>
          </cell>
          <cell r="I347" t="str">
            <v>U</v>
          </cell>
          <cell r="J347" t="str">
            <v>U</v>
          </cell>
          <cell r="K347" t="str">
            <v>OTHER</v>
          </cell>
          <cell r="L347" t="str">
            <v>SURAJPUR</v>
          </cell>
          <cell r="M347">
            <v>0</v>
          </cell>
          <cell r="N347">
            <v>0</v>
          </cell>
          <cell r="O347">
            <v>0</v>
          </cell>
          <cell r="P347">
            <v>0</v>
          </cell>
          <cell r="Q347">
            <v>2894</v>
          </cell>
          <cell r="R347">
            <v>2071</v>
          </cell>
          <cell r="S347">
            <v>1087</v>
          </cell>
          <cell r="T347">
            <v>700</v>
          </cell>
          <cell r="U347">
            <v>900</v>
          </cell>
          <cell r="V347">
            <v>1711</v>
          </cell>
          <cell r="W347">
            <v>2035</v>
          </cell>
          <cell r="X347">
            <v>2356</v>
          </cell>
          <cell r="Y347">
            <v>2560</v>
          </cell>
          <cell r="Z347">
            <v>2788</v>
          </cell>
          <cell r="AA347">
            <v>2882</v>
          </cell>
          <cell r="AB347">
            <v>1576</v>
          </cell>
        </row>
        <row r="348">
          <cell r="A348" t="str">
            <v>IN</v>
          </cell>
          <cell r="B348" t="str">
            <v>India</v>
          </cell>
          <cell r="C348" t="str">
            <v>LCV</v>
          </cell>
          <cell r="D348" t="str">
            <v>HINDUSTAN MOTORS</v>
          </cell>
          <cell r="E348" t="str">
            <v>HINDUSTAN MOTORS</v>
          </cell>
          <cell r="F348" t="str">
            <v>HINDUSTAN MOTORS</v>
          </cell>
          <cell r="G348" t="str">
            <v>PROD</v>
          </cell>
          <cell r="H348" t="str">
            <v>IN</v>
          </cell>
          <cell r="I348" t="str">
            <v>4X4</v>
          </cell>
          <cell r="J348" t="str">
            <v>U</v>
          </cell>
          <cell r="K348" t="str">
            <v>OKA</v>
          </cell>
          <cell r="L348" t="str">
            <v>PITAMPUR</v>
          </cell>
          <cell r="M348">
            <v>0</v>
          </cell>
          <cell r="N348">
            <v>0</v>
          </cell>
          <cell r="O348">
            <v>0</v>
          </cell>
          <cell r="P348">
            <v>0</v>
          </cell>
          <cell r="Q348">
            <v>0</v>
          </cell>
          <cell r="R348">
            <v>0</v>
          </cell>
          <cell r="S348">
            <v>0</v>
          </cell>
          <cell r="T348">
            <v>0</v>
          </cell>
          <cell r="U348">
            <v>0</v>
          </cell>
          <cell r="V348">
            <v>2632</v>
          </cell>
          <cell r="W348">
            <v>3239</v>
          </cell>
          <cell r="X348">
            <v>3866</v>
          </cell>
          <cell r="Y348">
            <v>4702</v>
          </cell>
          <cell r="Z348">
            <v>5565</v>
          </cell>
          <cell r="AA348">
            <v>6774</v>
          </cell>
          <cell r="AB348">
            <v>15576</v>
          </cell>
        </row>
        <row r="349">
          <cell r="A349" t="str">
            <v>IN</v>
          </cell>
          <cell r="B349" t="str">
            <v>India</v>
          </cell>
          <cell r="C349" t="str">
            <v>LCV</v>
          </cell>
          <cell r="D349" t="str">
            <v>HINDUSTAN MOTORS</v>
          </cell>
          <cell r="E349" t="str">
            <v>HINDUSTAN MOTORS</v>
          </cell>
          <cell r="F349" t="str">
            <v>HINDUSTAN MOTORS</v>
          </cell>
          <cell r="G349" t="str">
            <v>PROD</v>
          </cell>
          <cell r="H349" t="str">
            <v>IN</v>
          </cell>
          <cell r="I349" t="str">
            <v>4X4</v>
          </cell>
          <cell r="J349" t="str">
            <v>LOCAL</v>
          </cell>
          <cell r="K349" t="str">
            <v>TREKKER</v>
          </cell>
          <cell r="L349" t="str">
            <v>UTTARPARA</v>
          </cell>
          <cell r="M349">
            <v>825</v>
          </cell>
          <cell r="N349">
            <v>806</v>
          </cell>
          <cell r="O349">
            <v>947</v>
          </cell>
          <cell r="P349">
            <v>1881</v>
          </cell>
          <cell r="Q349">
            <v>1943</v>
          </cell>
          <cell r="R349">
            <v>2833</v>
          </cell>
          <cell r="S349">
            <v>2115</v>
          </cell>
          <cell r="T349">
            <v>3302</v>
          </cell>
          <cell r="U349">
            <v>3078</v>
          </cell>
          <cell r="V349">
            <v>2617</v>
          </cell>
          <cell r="W349">
            <v>2682</v>
          </cell>
          <cell r="X349">
            <v>2964</v>
          </cell>
          <cell r="Y349">
            <v>3334</v>
          </cell>
          <cell r="Z349">
            <v>4325</v>
          </cell>
          <cell r="AA349">
            <v>4395</v>
          </cell>
          <cell r="AB349">
            <v>5897</v>
          </cell>
        </row>
        <row r="350">
          <cell r="A350" t="str">
            <v>IN</v>
          </cell>
          <cell r="B350" t="str">
            <v>India</v>
          </cell>
          <cell r="C350" t="str">
            <v>LCV</v>
          </cell>
          <cell r="D350" t="str">
            <v>MAHINDRA &amp; MAHINDRA</v>
          </cell>
          <cell r="E350" t="str">
            <v>MAHINDRA &amp; MAHINDRA</v>
          </cell>
          <cell r="F350" t="str">
            <v>MAHINDRA &amp; MAHINDRA</v>
          </cell>
          <cell r="G350" t="str">
            <v>PROD</v>
          </cell>
          <cell r="H350" t="str">
            <v>IN</v>
          </cell>
          <cell r="I350" t="str">
            <v>4X4</v>
          </cell>
          <cell r="J350" t="str">
            <v>U</v>
          </cell>
          <cell r="K350" t="str">
            <v>DIESEL JEEP</v>
          </cell>
          <cell r="L350" t="str">
            <v>NASIK</v>
          </cell>
          <cell r="M350">
            <v>32706</v>
          </cell>
          <cell r="N350">
            <v>23555</v>
          </cell>
          <cell r="O350">
            <v>31982</v>
          </cell>
          <cell r="P350">
            <v>39657</v>
          </cell>
          <cell r="Q350">
            <v>41083</v>
          </cell>
          <cell r="R350">
            <v>55586</v>
          </cell>
          <cell r="S350">
            <v>66718</v>
          </cell>
          <cell r="T350">
            <v>67196</v>
          </cell>
          <cell r="U350">
            <v>59842</v>
          </cell>
          <cell r="V350">
            <v>66141</v>
          </cell>
          <cell r="W350">
            <v>71626</v>
          </cell>
          <cell r="X350">
            <v>75559</v>
          </cell>
          <cell r="Y350">
            <v>78052</v>
          </cell>
          <cell r="Z350">
            <v>75985</v>
          </cell>
          <cell r="AA350">
            <v>82829</v>
          </cell>
          <cell r="AB350">
            <v>116633</v>
          </cell>
        </row>
        <row r="351">
          <cell r="A351" t="str">
            <v>IN</v>
          </cell>
          <cell r="B351" t="str">
            <v>India</v>
          </cell>
          <cell r="C351" t="str">
            <v>LCV</v>
          </cell>
          <cell r="D351" t="str">
            <v>MAHINDRA &amp; MAHINDRA</v>
          </cell>
          <cell r="E351" t="str">
            <v>MAHINDRA &amp; MAHINDRA</v>
          </cell>
          <cell r="F351" t="str">
            <v>MAHINDRA &amp; MAHINDRA</v>
          </cell>
          <cell r="G351" t="str">
            <v>PROD</v>
          </cell>
          <cell r="H351" t="str">
            <v>IN</v>
          </cell>
          <cell r="I351" t="str">
            <v>HVAN</v>
          </cell>
          <cell r="J351" t="str">
            <v>LOCAL</v>
          </cell>
          <cell r="K351" t="str">
            <v>FJ/XJ</v>
          </cell>
          <cell r="L351" t="str">
            <v>NASIK</v>
          </cell>
          <cell r="M351">
            <v>4899</v>
          </cell>
          <cell r="N351">
            <v>2405</v>
          </cell>
          <cell r="O351">
            <v>2990</v>
          </cell>
          <cell r="P351">
            <v>3543</v>
          </cell>
          <cell r="Q351">
            <v>5002</v>
          </cell>
          <cell r="R351">
            <v>3846</v>
          </cell>
          <cell r="S351">
            <v>6160</v>
          </cell>
          <cell r="T351">
            <v>4914</v>
          </cell>
          <cell r="U351">
            <v>3457</v>
          </cell>
          <cell r="V351">
            <v>5370</v>
          </cell>
          <cell r="W351">
            <v>6230</v>
          </cell>
          <cell r="X351">
            <v>6775</v>
          </cell>
          <cell r="Y351">
            <v>7446</v>
          </cell>
          <cell r="Z351">
            <v>6062</v>
          </cell>
          <cell r="AA351">
            <v>6740</v>
          </cell>
          <cell r="AB351">
            <v>10811</v>
          </cell>
        </row>
        <row r="352">
          <cell r="A352" t="str">
            <v>IN</v>
          </cell>
          <cell r="B352" t="str">
            <v>India</v>
          </cell>
          <cell r="C352" t="str">
            <v>LCV</v>
          </cell>
          <cell r="D352" t="str">
            <v>MAHINDRA &amp; MAHINDRA</v>
          </cell>
          <cell r="E352" t="str">
            <v>MAHINDRA &amp; MAHINDRA</v>
          </cell>
          <cell r="F352" t="str">
            <v>MAHINDRA &amp; MAHINDRA</v>
          </cell>
          <cell r="G352" t="str">
            <v>PROD</v>
          </cell>
          <cell r="H352" t="str">
            <v>IN</v>
          </cell>
          <cell r="I352" t="str">
            <v>PUP</v>
          </cell>
          <cell r="J352" t="str">
            <v>LOCAL</v>
          </cell>
          <cell r="K352" t="str">
            <v>PUP</v>
          </cell>
          <cell r="L352" t="str">
            <v>U</v>
          </cell>
          <cell r="M352">
            <v>0</v>
          </cell>
          <cell r="N352">
            <v>0</v>
          </cell>
          <cell r="O352">
            <v>0</v>
          </cell>
          <cell r="P352">
            <v>0</v>
          </cell>
          <cell r="Q352">
            <v>0</v>
          </cell>
          <cell r="R352">
            <v>0</v>
          </cell>
          <cell r="S352">
            <v>0</v>
          </cell>
          <cell r="T352">
            <v>2078</v>
          </cell>
          <cell r="U352">
            <v>3083</v>
          </cell>
          <cell r="V352">
            <v>3708</v>
          </cell>
          <cell r="W352">
            <v>4644</v>
          </cell>
          <cell r="X352">
            <v>5373</v>
          </cell>
          <cell r="Y352">
            <v>6784</v>
          </cell>
          <cell r="Z352">
            <v>7798</v>
          </cell>
          <cell r="AA352">
            <v>11256</v>
          </cell>
          <cell r="AB352">
            <v>18070</v>
          </cell>
        </row>
        <row r="353">
          <cell r="A353" t="str">
            <v>IN</v>
          </cell>
          <cell r="B353" t="str">
            <v>India</v>
          </cell>
          <cell r="C353" t="str">
            <v>LCV</v>
          </cell>
          <cell r="D353" t="str">
            <v>MAZDA</v>
          </cell>
          <cell r="E353" t="str">
            <v>SWARAJ MAZDA</v>
          </cell>
          <cell r="F353" t="str">
            <v>SWARAJ MAZDA</v>
          </cell>
          <cell r="G353" t="str">
            <v>PROD</v>
          </cell>
          <cell r="H353" t="str">
            <v>IN</v>
          </cell>
          <cell r="I353" t="str">
            <v>HVAN</v>
          </cell>
          <cell r="J353" t="str">
            <v>U</v>
          </cell>
          <cell r="K353" t="str">
            <v>WT/ZT/WV</v>
          </cell>
          <cell r="L353" t="str">
            <v>CHANDIGARGH</v>
          </cell>
          <cell r="M353">
            <v>3465</v>
          </cell>
          <cell r="N353">
            <v>3465</v>
          </cell>
          <cell r="O353">
            <v>2347</v>
          </cell>
          <cell r="P353">
            <v>2245</v>
          </cell>
          <cell r="Q353">
            <v>3404</v>
          </cell>
          <cell r="R353">
            <v>4252</v>
          </cell>
          <cell r="S353">
            <v>4747</v>
          </cell>
          <cell r="T353">
            <v>3346</v>
          </cell>
          <cell r="U353">
            <v>3164</v>
          </cell>
          <cell r="V353">
            <v>3403</v>
          </cell>
          <cell r="W353">
            <v>3808</v>
          </cell>
          <cell r="X353">
            <v>4370</v>
          </cell>
          <cell r="Y353">
            <v>4621</v>
          </cell>
          <cell r="Z353">
            <v>4841</v>
          </cell>
          <cell r="AA353">
            <v>5092</v>
          </cell>
          <cell r="AB353">
            <v>6361</v>
          </cell>
        </row>
        <row r="354">
          <cell r="A354" t="str">
            <v>IN</v>
          </cell>
          <cell r="B354" t="str">
            <v>India</v>
          </cell>
          <cell r="C354" t="str">
            <v>LCV</v>
          </cell>
          <cell r="D354" t="str">
            <v>MITSUBISHI</v>
          </cell>
          <cell r="E354" t="str">
            <v>EICHER MOTORS</v>
          </cell>
          <cell r="F354" t="str">
            <v>EICHER MOTORS</v>
          </cell>
          <cell r="G354" t="str">
            <v>PROD</v>
          </cell>
          <cell r="H354" t="str">
            <v>IN</v>
          </cell>
          <cell r="I354" t="str">
            <v>HVAN</v>
          </cell>
          <cell r="J354" t="str">
            <v>CANTER</v>
          </cell>
          <cell r="K354" t="str">
            <v>CANTER</v>
          </cell>
          <cell r="L354" t="str">
            <v>PITAMPUR</v>
          </cell>
          <cell r="M354">
            <v>4863</v>
          </cell>
          <cell r="N354">
            <v>4742</v>
          </cell>
          <cell r="O354">
            <v>2860</v>
          </cell>
          <cell r="P354">
            <v>3029</v>
          </cell>
          <cell r="Q354">
            <v>4323</v>
          </cell>
          <cell r="R354">
            <v>5616</v>
          </cell>
          <cell r="S354">
            <v>6541</v>
          </cell>
          <cell r="T354">
            <v>5740</v>
          </cell>
          <cell r="U354">
            <v>5410</v>
          </cell>
          <cell r="V354">
            <v>6442</v>
          </cell>
          <cell r="W354">
            <v>7495</v>
          </cell>
          <cell r="X354">
            <v>8403</v>
          </cell>
          <cell r="Y354">
            <v>9138</v>
          </cell>
          <cell r="Z354">
            <v>9308</v>
          </cell>
          <cell r="AA354">
            <v>10428</v>
          </cell>
          <cell r="AB354">
            <v>15594</v>
          </cell>
        </row>
        <row r="355">
          <cell r="A355" t="str">
            <v>IN</v>
          </cell>
          <cell r="B355" t="str">
            <v>India</v>
          </cell>
          <cell r="C355" t="str">
            <v>LCV</v>
          </cell>
          <cell r="D355" t="str">
            <v>MITSUBISHI</v>
          </cell>
          <cell r="E355" t="str">
            <v>MAHINDRA &amp; MAHINDRA</v>
          </cell>
          <cell r="F355" t="str">
            <v>MAHINDRA &amp; MAHINDRA</v>
          </cell>
          <cell r="G355" t="str">
            <v>PROD</v>
          </cell>
          <cell r="H355" t="str">
            <v>IN</v>
          </cell>
          <cell r="I355" t="str">
            <v>MVAN</v>
          </cell>
          <cell r="J355" t="str">
            <v>L300</v>
          </cell>
          <cell r="K355" t="str">
            <v>L300</v>
          </cell>
          <cell r="L355" t="str">
            <v>ZAHEERABAD</v>
          </cell>
          <cell r="M355">
            <v>0</v>
          </cell>
          <cell r="N355">
            <v>0</v>
          </cell>
          <cell r="O355">
            <v>0</v>
          </cell>
          <cell r="P355">
            <v>0</v>
          </cell>
          <cell r="Q355">
            <v>0</v>
          </cell>
          <cell r="R355">
            <v>0</v>
          </cell>
          <cell r="S355">
            <v>0</v>
          </cell>
          <cell r="T355">
            <v>0</v>
          </cell>
          <cell r="U355">
            <v>418</v>
          </cell>
          <cell r="V355">
            <v>608</v>
          </cell>
          <cell r="W355">
            <v>1437</v>
          </cell>
          <cell r="X355">
            <v>2439</v>
          </cell>
          <cell r="Y355">
            <v>5020</v>
          </cell>
          <cell r="Z355">
            <v>6232</v>
          </cell>
          <cell r="AA355">
            <v>7776</v>
          </cell>
          <cell r="AB355">
            <v>19865</v>
          </cell>
        </row>
        <row r="356">
          <cell r="A356" t="str">
            <v>IN</v>
          </cell>
          <cell r="B356" t="str">
            <v>India</v>
          </cell>
          <cell r="C356" t="str">
            <v>LCV</v>
          </cell>
          <cell r="D356" t="str">
            <v>NISSAN</v>
          </cell>
          <cell r="E356" t="str">
            <v>MAHINDRA &amp; MAHINDRA</v>
          </cell>
          <cell r="F356" t="str">
            <v>MAHINDRA NISSAN</v>
          </cell>
          <cell r="G356" t="str">
            <v>PROD</v>
          </cell>
          <cell r="H356" t="str">
            <v>IN</v>
          </cell>
          <cell r="I356" t="str">
            <v>HVAN</v>
          </cell>
          <cell r="J356" t="str">
            <v>U</v>
          </cell>
          <cell r="K356" t="str">
            <v>CABSTAR</v>
          </cell>
          <cell r="L356" t="str">
            <v>ZAHEERABAD</v>
          </cell>
          <cell r="M356">
            <v>3213</v>
          </cell>
          <cell r="N356">
            <v>3213</v>
          </cell>
          <cell r="O356">
            <v>1758</v>
          </cell>
          <cell r="P356">
            <v>1643</v>
          </cell>
          <cell r="Q356">
            <v>1366</v>
          </cell>
          <cell r="R356">
            <v>1919</v>
          </cell>
          <cell r="S356">
            <v>631</v>
          </cell>
          <cell r="T356">
            <v>1312</v>
          </cell>
          <cell r="U356">
            <v>1386</v>
          </cell>
          <cell r="V356">
            <v>861</v>
          </cell>
          <cell r="W356">
            <v>885</v>
          </cell>
          <cell r="X356">
            <v>1053</v>
          </cell>
          <cell r="Y356">
            <v>1129</v>
          </cell>
          <cell r="Z356">
            <v>1301</v>
          </cell>
          <cell r="AA356">
            <v>1511</v>
          </cell>
          <cell r="AB356">
            <v>0</v>
          </cell>
        </row>
        <row r="357">
          <cell r="A357" t="str">
            <v>IN</v>
          </cell>
          <cell r="B357" t="str">
            <v>India</v>
          </cell>
          <cell r="C357" t="str">
            <v>LCV</v>
          </cell>
          <cell r="D357" t="str">
            <v>OTHER</v>
          </cell>
          <cell r="E357" t="str">
            <v>OTHER</v>
          </cell>
          <cell r="F357" t="str">
            <v>OTHER</v>
          </cell>
          <cell r="G357" t="str">
            <v>NA</v>
          </cell>
          <cell r="H357" t="str">
            <v>NA</v>
          </cell>
          <cell r="I357" t="str">
            <v>HVAN</v>
          </cell>
          <cell r="J357" t="str">
            <v>U</v>
          </cell>
          <cell r="K357" t="str">
            <v>OTHER</v>
          </cell>
          <cell r="L357" t="str">
            <v>U</v>
          </cell>
          <cell r="M357">
            <v>0</v>
          </cell>
          <cell r="N357">
            <v>0</v>
          </cell>
          <cell r="O357">
            <v>0</v>
          </cell>
          <cell r="P357">
            <v>0</v>
          </cell>
          <cell r="Q357">
            <v>0</v>
          </cell>
          <cell r="R357">
            <v>0</v>
          </cell>
          <cell r="S357">
            <v>0</v>
          </cell>
          <cell r="T357">
            <v>2244</v>
          </cell>
          <cell r="U357">
            <v>2191</v>
          </cell>
          <cell r="V357">
            <v>2557</v>
          </cell>
          <cell r="W357">
            <v>2902</v>
          </cell>
          <cell r="X357">
            <v>4741</v>
          </cell>
          <cell r="Y357">
            <v>8697</v>
          </cell>
          <cell r="Z357">
            <v>10058</v>
          </cell>
          <cell r="AA357">
            <v>11659</v>
          </cell>
          <cell r="AB357">
            <v>24142</v>
          </cell>
        </row>
        <row r="358">
          <cell r="A358" t="str">
            <v>IN</v>
          </cell>
          <cell r="B358" t="str">
            <v>India</v>
          </cell>
          <cell r="C358" t="str">
            <v>LCV</v>
          </cell>
          <cell r="D358" t="str">
            <v>OTHER</v>
          </cell>
          <cell r="E358" t="str">
            <v>OTHER</v>
          </cell>
          <cell r="F358" t="str">
            <v>OTHER</v>
          </cell>
          <cell r="G358" t="str">
            <v>NA</v>
          </cell>
          <cell r="H358" t="str">
            <v>NA</v>
          </cell>
          <cell r="I358" t="str">
            <v>MVAN</v>
          </cell>
          <cell r="J358" t="str">
            <v>U</v>
          </cell>
          <cell r="K358" t="str">
            <v>OTHER</v>
          </cell>
          <cell r="L358" t="str">
            <v>U</v>
          </cell>
          <cell r="M358">
            <v>0</v>
          </cell>
          <cell r="N358">
            <v>0</v>
          </cell>
          <cell r="O358">
            <v>0</v>
          </cell>
          <cell r="P358">
            <v>0</v>
          </cell>
          <cell r="Q358">
            <v>0</v>
          </cell>
          <cell r="R358">
            <v>0</v>
          </cell>
          <cell r="S358">
            <v>0</v>
          </cell>
          <cell r="T358">
            <v>1122</v>
          </cell>
          <cell r="U358">
            <v>1096</v>
          </cell>
          <cell r="V358">
            <v>1467</v>
          </cell>
          <cell r="W358">
            <v>1474</v>
          </cell>
          <cell r="X358">
            <v>2386</v>
          </cell>
          <cell r="Y358">
            <v>3013</v>
          </cell>
          <cell r="Z358">
            <v>4005</v>
          </cell>
          <cell r="AA358">
            <v>5337</v>
          </cell>
          <cell r="AB358">
            <v>19295</v>
          </cell>
        </row>
        <row r="359">
          <cell r="A359" t="str">
            <v>IN</v>
          </cell>
          <cell r="B359" t="str">
            <v>India</v>
          </cell>
          <cell r="C359" t="str">
            <v>LCV</v>
          </cell>
          <cell r="D359" t="str">
            <v>SUZUKI</v>
          </cell>
          <cell r="E359" t="str">
            <v>MARUTI</v>
          </cell>
          <cell r="F359" t="str">
            <v>MARUTI</v>
          </cell>
          <cell r="G359" t="str">
            <v>PROD</v>
          </cell>
          <cell r="H359" t="str">
            <v>IN</v>
          </cell>
          <cell r="I359" t="str">
            <v>4X4</v>
          </cell>
          <cell r="J359" t="str">
            <v>U</v>
          </cell>
          <cell r="K359" t="str">
            <v>GYPSY JEEP</v>
          </cell>
          <cell r="L359" t="str">
            <v>GURGAON</v>
          </cell>
          <cell r="M359">
            <v>9238</v>
          </cell>
          <cell r="N359">
            <v>6862</v>
          </cell>
          <cell r="O359">
            <v>6220</v>
          </cell>
          <cell r="P359">
            <v>4641</v>
          </cell>
          <cell r="Q359">
            <v>7681</v>
          </cell>
          <cell r="R359">
            <v>8233</v>
          </cell>
          <cell r="S359">
            <v>9308</v>
          </cell>
          <cell r="T359">
            <v>9888</v>
          </cell>
          <cell r="U359">
            <v>9735</v>
          </cell>
          <cell r="V359">
            <v>10771</v>
          </cell>
          <cell r="W359">
            <v>10980</v>
          </cell>
          <cell r="X359">
            <v>11268</v>
          </cell>
          <cell r="Y359">
            <v>12196</v>
          </cell>
          <cell r="Z359">
            <v>12906</v>
          </cell>
          <cell r="AA359">
            <v>15069</v>
          </cell>
          <cell r="AB359">
            <v>14287</v>
          </cell>
        </row>
        <row r="360">
          <cell r="A360" t="str">
            <v>IN</v>
          </cell>
          <cell r="B360" t="str">
            <v>India</v>
          </cell>
          <cell r="C360" t="str">
            <v>LCV</v>
          </cell>
          <cell r="D360" t="str">
            <v>SUZUKI</v>
          </cell>
          <cell r="E360" t="str">
            <v>MARUTI</v>
          </cell>
          <cell r="F360" t="str">
            <v>MARUTI</v>
          </cell>
          <cell r="G360" t="str">
            <v>PROD</v>
          </cell>
          <cell r="H360" t="str">
            <v>IN</v>
          </cell>
          <cell r="I360" t="str">
            <v>4X4</v>
          </cell>
          <cell r="J360" t="str">
            <v>ESCUDO</v>
          </cell>
          <cell r="K360" t="str">
            <v>VITARA</v>
          </cell>
          <cell r="L360" t="str">
            <v>GURGAON</v>
          </cell>
          <cell r="M360">
            <v>0</v>
          </cell>
          <cell r="N360">
            <v>0</v>
          </cell>
          <cell r="O360">
            <v>0</v>
          </cell>
          <cell r="P360">
            <v>0</v>
          </cell>
          <cell r="Q360">
            <v>0</v>
          </cell>
          <cell r="R360">
            <v>0</v>
          </cell>
          <cell r="S360">
            <v>0</v>
          </cell>
          <cell r="T360">
            <v>0</v>
          </cell>
          <cell r="U360">
            <v>0</v>
          </cell>
          <cell r="V360">
            <v>0</v>
          </cell>
          <cell r="W360">
            <v>0</v>
          </cell>
          <cell r="X360">
            <v>0</v>
          </cell>
          <cell r="Y360">
            <v>0</v>
          </cell>
          <cell r="Z360">
            <v>5635</v>
          </cell>
          <cell r="AA360">
            <v>7313</v>
          </cell>
          <cell r="AB360">
            <v>16375</v>
          </cell>
        </row>
        <row r="361">
          <cell r="A361" t="str">
            <v>IN</v>
          </cell>
          <cell r="B361" t="str">
            <v>India</v>
          </cell>
          <cell r="C361" t="str">
            <v>LCV</v>
          </cell>
          <cell r="D361" t="str">
            <v>SUZUKI</v>
          </cell>
          <cell r="E361" t="str">
            <v>MARUTI</v>
          </cell>
          <cell r="F361" t="str">
            <v>MARUTI</v>
          </cell>
          <cell r="G361" t="str">
            <v>PROD</v>
          </cell>
          <cell r="H361" t="str">
            <v>IN</v>
          </cell>
          <cell r="I361" t="str">
            <v>MIC</v>
          </cell>
          <cell r="J361" t="str">
            <v>JIMNY</v>
          </cell>
          <cell r="K361" t="str">
            <v>OMNIVAN</v>
          </cell>
          <cell r="L361" t="str">
            <v>GURGAON</v>
          </cell>
          <cell r="M361">
            <v>33213</v>
          </cell>
          <cell r="N361">
            <v>31413</v>
          </cell>
          <cell r="O361">
            <v>30149</v>
          </cell>
          <cell r="P361">
            <v>35112</v>
          </cell>
          <cell r="Q361">
            <v>41677</v>
          </cell>
          <cell r="R361">
            <v>47000</v>
          </cell>
          <cell r="S361">
            <v>44232</v>
          </cell>
          <cell r="T361">
            <v>54784</v>
          </cell>
          <cell r="U361">
            <v>61403</v>
          </cell>
          <cell r="V361">
            <v>64945</v>
          </cell>
          <cell r="W361">
            <v>72195</v>
          </cell>
          <cell r="X361">
            <v>73640</v>
          </cell>
          <cell r="Y361">
            <v>80932</v>
          </cell>
          <cell r="Z361">
            <v>85910</v>
          </cell>
          <cell r="AA361">
            <v>96324</v>
          </cell>
          <cell r="AB361">
            <v>139677</v>
          </cell>
        </row>
        <row r="362">
          <cell r="A362" t="str">
            <v>IN</v>
          </cell>
          <cell r="B362" t="str">
            <v>India</v>
          </cell>
          <cell r="C362" t="str">
            <v>LCV</v>
          </cell>
          <cell r="D362" t="str">
            <v>TELCO</v>
          </cell>
          <cell r="E362" t="str">
            <v>TELCO</v>
          </cell>
          <cell r="F362" t="str">
            <v>TELCO</v>
          </cell>
          <cell r="G362" t="str">
            <v>PROD</v>
          </cell>
          <cell r="H362" t="str">
            <v>IN</v>
          </cell>
          <cell r="I362" t="str">
            <v>4X4</v>
          </cell>
          <cell r="J362" t="str">
            <v>LOCAL</v>
          </cell>
          <cell r="K362" t="str">
            <v>SAFARI</v>
          </cell>
          <cell r="L362" t="str">
            <v>PUNE</v>
          </cell>
          <cell r="M362">
            <v>0</v>
          </cell>
          <cell r="N362">
            <v>0</v>
          </cell>
          <cell r="O362">
            <v>0</v>
          </cell>
          <cell r="P362">
            <v>0</v>
          </cell>
          <cell r="Q362">
            <v>0</v>
          </cell>
          <cell r="R362">
            <v>0</v>
          </cell>
          <cell r="S362">
            <v>0</v>
          </cell>
          <cell r="T362">
            <v>0</v>
          </cell>
          <cell r="U362">
            <v>4554</v>
          </cell>
          <cell r="V362">
            <v>7454</v>
          </cell>
          <cell r="W362">
            <v>9910</v>
          </cell>
          <cell r="X362">
            <v>12349</v>
          </cell>
          <cell r="Y362">
            <v>15551</v>
          </cell>
          <cell r="Z362">
            <v>18176</v>
          </cell>
          <cell r="AA362">
            <v>21847</v>
          </cell>
          <cell r="AB362">
            <v>47780</v>
          </cell>
        </row>
        <row r="363">
          <cell r="A363" t="str">
            <v>IN</v>
          </cell>
          <cell r="B363" t="str">
            <v>India</v>
          </cell>
          <cell r="C363" t="str">
            <v>LCV</v>
          </cell>
          <cell r="D363" t="str">
            <v>TELCO</v>
          </cell>
          <cell r="E363" t="str">
            <v>TELCO</v>
          </cell>
          <cell r="F363" t="str">
            <v>TELCO</v>
          </cell>
          <cell r="G363" t="str">
            <v>PROD</v>
          </cell>
          <cell r="H363" t="str">
            <v>IN</v>
          </cell>
          <cell r="I363" t="str">
            <v>4X4</v>
          </cell>
          <cell r="J363" t="str">
            <v>LOCAL</v>
          </cell>
          <cell r="K363" t="str">
            <v>SUMO</v>
          </cell>
          <cell r="L363" t="str">
            <v>PUNE</v>
          </cell>
          <cell r="M363">
            <v>0</v>
          </cell>
          <cell r="N363">
            <v>0</v>
          </cell>
          <cell r="O363">
            <v>0</v>
          </cell>
          <cell r="P363">
            <v>0</v>
          </cell>
          <cell r="Q363">
            <v>0</v>
          </cell>
          <cell r="R363">
            <v>18699</v>
          </cell>
          <cell r="S363">
            <v>35928</v>
          </cell>
          <cell r="T363">
            <v>47904</v>
          </cell>
          <cell r="U363">
            <v>28732</v>
          </cell>
          <cell r="V363">
            <v>28175</v>
          </cell>
          <cell r="W363">
            <v>32710</v>
          </cell>
          <cell r="X363">
            <v>35398</v>
          </cell>
          <cell r="Y363">
            <v>39073</v>
          </cell>
          <cell r="Z363">
            <v>41901</v>
          </cell>
          <cell r="AA363">
            <v>46832</v>
          </cell>
          <cell r="AB363">
            <v>49000</v>
          </cell>
        </row>
        <row r="364">
          <cell r="A364" t="str">
            <v>IN</v>
          </cell>
          <cell r="B364" t="str">
            <v>India</v>
          </cell>
          <cell r="C364" t="str">
            <v>LCV</v>
          </cell>
          <cell r="D364" t="str">
            <v>TELCO</v>
          </cell>
          <cell r="E364" t="str">
            <v>TELCO</v>
          </cell>
          <cell r="F364" t="str">
            <v>TELCO</v>
          </cell>
          <cell r="G364" t="str">
            <v>PROD</v>
          </cell>
          <cell r="H364" t="str">
            <v>IN</v>
          </cell>
          <cell r="I364" t="str">
            <v>HVAN</v>
          </cell>
          <cell r="J364" t="str">
            <v>LOCAL</v>
          </cell>
          <cell r="K364" t="str">
            <v>407/608/609</v>
          </cell>
          <cell r="L364" t="str">
            <v>PUNE</v>
          </cell>
          <cell r="M364">
            <v>17124</v>
          </cell>
          <cell r="N364">
            <v>23181</v>
          </cell>
          <cell r="O364">
            <v>21550</v>
          </cell>
          <cell r="P364">
            <v>29921</v>
          </cell>
          <cell r="Q364">
            <v>42834</v>
          </cell>
          <cell r="R364">
            <v>49234</v>
          </cell>
          <cell r="S364">
            <v>54701</v>
          </cell>
          <cell r="T364">
            <v>46851</v>
          </cell>
          <cell r="U364">
            <v>40525</v>
          </cell>
          <cell r="V364">
            <v>47774</v>
          </cell>
          <cell r="W364">
            <v>55985</v>
          </cell>
          <cell r="X364">
            <v>62191</v>
          </cell>
          <cell r="Y364">
            <v>60100</v>
          </cell>
          <cell r="Z364">
            <v>66629</v>
          </cell>
          <cell r="AA364">
            <v>64627</v>
          </cell>
          <cell r="AB364">
            <v>76230</v>
          </cell>
        </row>
        <row r="365">
          <cell r="A365" t="str">
            <v>IN</v>
          </cell>
          <cell r="B365" t="str">
            <v>India</v>
          </cell>
          <cell r="C365" t="str">
            <v>LCV</v>
          </cell>
          <cell r="D365" t="str">
            <v>TELCO</v>
          </cell>
          <cell r="E365" t="str">
            <v>TELCO</v>
          </cell>
          <cell r="F365" t="str">
            <v>TELCO</v>
          </cell>
          <cell r="G365" t="str">
            <v>PROD</v>
          </cell>
          <cell r="H365" t="str">
            <v>IN</v>
          </cell>
          <cell r="I365" t="str">
            <v>PUP</v>
          </cell>
          <cell r="J365" t="str">
            <v>LOCAL</v>
          </cell>
          <cell r="K365" t="str">
            <v>TATAMOBILE</v>
          </cell>
          <cell r="L365" t="str">
            <v>PUNE</v>
          </cell>
          <cell r="M365">
            <v>1111</v>
          </cell>
          <cell r="N365">
            <v>1426</v>
          </cell>
          <cell r="O365">
            <v>1398</v>
          </cell>
          <cell r="P365">
            <v>2007</v>
          </cell>
          <cell r="Q365">
            <v>2681</v>
          </cell>
          <cell r="R365">
            <v>1414</v>
          </cell>
          <cell r="S365">
            <v>3688</v>
          </cell>
          <cell r="T365">
            <v>2570</v>
          </cell>
          <cell r="U365">
            <v>2607</v>
          </cell>
          <cell r="V365">
            <v>2583</v>
          </cell>
          <cell r="W365">
            <v>3176</v>
          </cell>
          <cell r="X365">
            <v>3788</v>
          </cell>
          <cell r="Y365">
            <v>3495</v>
          </cell>
          <cell r="Z365">
            <v>5099</v>
          </cell>
          <cell r="AA365">
            <v>5364</v>
          </cell>
          <cell r="AB365">
            <v>6535</v>
          </cell>
        </row>
        <row r="366">
          <cell r="A366" t="str">
            <v>IN</v>
          </cell>
          <cell r="B366" t="str">
            <v>India</v>
          </cell>
          <cell r="C366" t="str">
            <v>LCV</v>
          </cell>
          <cell r="D366" t="str">
            <v>TOYOTA</v>
          </cell>
          <cell r="E366" t="str">
            <v>TOYOTA</v>
          </cell>
          <cell r="F366" t="str">
            <v>TOYOTA</v>
          </cell>
          <cell r="G366" t="str">
            <v>ASSY</v>
          </cell>
          <cell r="H366" t="str">
            <v>ID</v>
          </cell>
          <cell r="I366" t="str">
            <v>MPV</v>
          </cell>
          <cell r="J366" t="str">
            <v>KIJANG</v>
          </cell>
          <cell r="K366" t="str">
            <v>KIJANG</v>
          </cell>
          <cell r="L366" t="str">
            <v>U</v>
          </cell>
          <cell r="M366">
            <v>0</v>
          </cell>
          <cell r="N366">
            <v>0</v>
          </cell>
          <cell r="O366">
            <v>0</v>
          </cell>
          <cell r="P366">
            <v>0</v>
          </cell>
          <cell r="Q366">
            <v>0</v>
          </cell>
          <cell r="R366">
            <v>0</v>
          </cell>
          <cell r="S366">
            <v>0</v>
          </cell>
          <cell r="T366">
            <v>0</v>
          </cell>
          <cell r="U366">
            <v>0</v>
          </cell>
          <cell r="V366">
            <v>1180</v>
          </cell>
          <cell r="W366">
            <v>2373</v>
          </cell>
          <cell r="X366">
            <v>2776</v>
          </cell>
          <cell r="Y366">
            <v>4597</v>
          </cell>
          <cell r="Z366">
            <v>4989</v>
          </cell>
          <cell r="AA366">
            <v>6236</v>
          </cell>
          <cell r="AB366">
            <v>11958</v>
          </cell>
        </row>
        <row r="367">
          <cell r="A367" t="str">
            <v>IN</v>
          </cell>
          <cell r="B367" t="str">
            <v>India</v>
          </cell>
          <cell r="C367" t="str">
            <v>LCV</v>
          </cell>
          <cell r="D367" t="str">
            <v>TOYOTA</v>
          </cell>
          <cell r="E367" t="str">
            <v>TOYOTA</v>
          </cell>
          <cell r="F367" t="str">
            <v>TOYOTA</v>
          </cell>
          <cell r="G367" t="str">
            <v>PROD</v>
          </cell>
          <cell r="H367" t="str">
            <v>IN</v>
          </cell>
          <cell r="I367" t="str">
            <v>MPV</v>
          </cell>
          <cell r="J367" t="str">
            <v>KIJANG</v>
          </cell>
          <cell r="K367" t="str">
            <v>KIJANG</v>
          </cell>
          <cell r="L367" t="str">
            <v>U</v>
          </cell>
          <cell r="M367">
            <v>0</v>
          </cell>
          <cell r="N367">
            <v>0</v>
          </cell>
          <cell r="O367">
            <v>0</v>
          </cell>
          <cell r="P367">
            <v>0</v>
          </cell>
          <cell r="Q367">
            <v>0</v>
          </cell>
          <cell r="R367">
            <v>0</v>
          </cell>
          <cell r="S367">
            <v>0</v>
          </cell>
          <cell r="T367">
            <v>0</v>
          </cell>
          <cell r="U367">
            <v>0</v>
          </cell>
          <cell r="V367">
            <v>0</v>
          </cell>
          <cell r="W367">
            <v>0</v>
          </cell>
          <cell r="X367">
            <v>1851</v>
          </cell>
          <cell r="Y367">
            <v>9489</v>
          </cell>
          <cell r="Z367">
            <v>12999</v>
          </cell>
          <cell r="AA367">
            <v>15571</v>
          </cell>
          <cell r="AB367">
            <v>27901</v>
          </cell>
        </row>
        <row r="368">
          <cell r="A368" t="str">
            <v>JP</v>
          </cell>
          <cell r="B368" t="str">
            <v>Japan</v>
          </cell>
          <cell r="C368" t="str">
            <v>CAR</v>
          </cell>
          <cell r="D368" t="str">
            <v>DAIHATSU</v>
          </cell>
          <cell r="E368" t="str">
            <v>DAIHATSU</v>
          </cell>
          <cell r="F368" t="str">
            <v>DAIHATSU</v>
          </cell>
          <cell r="G368" t="str">
            <v>PROD</v>
          </cell>
          <cell r="H368" t="str">
            <v>JP</v>
          </cell>
          <cell r="I368" t="str">
            <v>4X4</v>
          </cell>
          <cell r="J368" t="str">
            <v>ROCKY</v>
          </cell>
          <cell r="K368" t="str">
            <v>FEROZA</v>
          </cell>
          <cell r="L368" t="str">
            <v>IKEDA 2</v>
          </cell>
          <cell r="M368">
            <v>17590</v>
          </cell>
          <cell r="N368">
            <v>18688</v>
          </cell>
          <cell r="O368">
            <v>17836</v>
          </cell>
          <cell r="P368">
            <v>12845</v>
          </cell>
          <cell r="Q368">
            <v>9443</v>
          </cell>
          <cell r="R368">
            <v>6118</v>
          </cell>
          <cell r="S368">
            <v>5580</v>
          </cell>
          <cell r="T368">
            <v>3091</v>
          </cell>
          <cell r="U368">
            <v>1051</v>
          </cell>
          <cell r="V368">
            <v>544</v>
          </cell>
          <cell r="W368">
            <v>0</v>
          </cell>
          <cell r="X368">
            <v>0</v>
          </cell>
          <cell r="Y368">
            <v>0</v>
          </cell>
          <cell r="Z368">
            <v>0</v>
          </cell>
          <cell r="AA368">
            <v>0</v>
          </cell>
          <cell r="AB368">
            <v>0</v>
          </cell>
        </row>
        <row r="369">
          <cell r="A369" t="str">
            <v>JP</v>
          </cell>
          <cell r="B369" t="str">
            <v>Japan</v>
          </cell>
          <cell r="C369" t="str">
            <v>CAR</v>
          </cell>
          <cell r="D369" t="str">
            <v>DAIHATSU</v>
          </cell>
          <cell r="E369" t="str">
            <v>DAIHATSU</v>
          </cell>
          <cell r="F369" t="str">
            <v>DAIHATSU</v>
          </cell>
          <cell r="G369" t="str">
            <v>PROD</v>
          </cell>
          <cell r="H369" t="str">
            <v>JP</v>
          </cell>
          <cell r="I369" t="str">
            <v>4X4</v>
          </cell>
          <cell r="J369" t="str">
            <v>CHARADE</v>
          </cell>
          <cell r="K369" t="str">
            <v>PYZAR</v>
          </cell>
          <cell r="L369" t="str">
            <v>KYOTO</v>
          </cell>
          <cell r="M369">
            <v>0</v>
          </cell>
          <cell r="N369">
            <v>0</v>
          </cell>
          <cell r="O369">
            <v>0</v>
          </cell>
          <cell r="P369">
            <v>0</v>
          </cell>
          <cell r="Q369">
            <v>0</v>
          </cell>
          <cell r="R369">
            <v>0</v>
          </cell>
          <cell r="S369">
            <v>12741</v>
          </cell>
          <cell r="T369">
            <v>26948</v>
          </cell>
          <cell r="U369">
            <v>22017</v>
          </cell>
          <cell r="V369">
            <v>18005</v>
          </cell>
          <cell r="W369">
            <v>16777</v>
          </cell>
          <cell r="X369">
            <v>21355</v>
          </cell>
          <cell r="Y369">
            <v>23172</v>
          </cell>
          <cell r="Z369">
            <v>21372</v>
          </cell>
          <cell r="AA369">
            <v>19828</v>
          </cell>
          <cell r="AB369">
            <v>18456</v>
          </cell>
        </row>
        <row r="370">
          <cell r="A370" t="str">
            <v>JP</v>
          </cell>
          <cell r="B370" t="str">
            <v>Japan</v>
          </cell>
          <cell r="C370" t="str">
            <v>CAR</v>
          </cell>
          <cell r="D370" t="str">
            <v>DAIHATSU</v>
          </cell>
          <cell r="E370" t="str">
            <v>DAIHATSU</v>
          </cell>
          <cell r="F370" t="str">
            <v>DAIHATSU</v>
          </cell>
          <cell r="G370" t="str">
            <v>PROD</v>
          </cell>
          <cell r="H370" t="str">
            <v>JP</v>
          </cell>
          <cell r="I370" t="str">
            <v>4X4</v>
          </cell>
          <cell r="J370" t="str">
            <v>ROCKY</v>
          </cell>
          <cell r="K370" t="str">
            <v>ROCKY</v>
          </cell>
          <cell r="L370" t="str">
            <v>IKEDA 2</v>
          </cell>
          <cell r="M370">
            <v>4574</v>
          </cell>
          <cell r="N370">
            <v>5622</v>
          </cell>
          <cell r="O370">
            <v>4715</v>
          </cell>
          <cell r="P370">
            <v>7076</v>
          </cell>
          <cell r="Q370">
            <v>5816</v>
          </cell>
          <cell r="R370">
            <v>2867</v>
          </cell>
          <cell r="S370">
            <v>4281</v>
          </cell>
          <cell r="T370">
            <v>4497</v>
          </cell>
          <cell r="U370">
            <v>4416</v>
          </cell>
          <cell r="V370">
            <v>2933</v>
          </cell>
          <cell r="W370">
            <v>2001</v>
          </cell>
          <cell r="X370">
            <v>1478</v>
          </cell>
          <cell r="Y370">
            <v>0</v>
          </cell>
          <cell r="Z370">
            <v>0</v>
          </cell>
          <cell r="AA370">
            <v>0</v>
          </cell>
          <cell r="AB370">
            <v>0</v>
          </cell>
        </row>
        <row r="371">
          <cell r="A371" t="str">
            <v>JP</v>
          </cell>
          <cell r="B371" t="str">
            <v>Japan</v>
          </cell>
          <cell r="C371" t="str">
            <v>CAR</v>
          </cell>
          <cell r="D371" t="str">
            <v>DAIHATSU</v>
          </cell>
          <cell r="E371" t="str">
            <v>DAIHATSU</v>
          </cell>
          <cell r="F371" t="str">
            <v>DAIHATSU</v>
          </cell>
          <cell r="G371" t="str">
            <v>PROD</v>
          </cell>
          <cell r="H371" t="str">
            <v>JP</v>
          </cell>
          <cell r="I371" t="str">
            <v>4X4</v>
          </cell>
          <cell r="J371" t="str">
            <v>CHARADE</v>
          </cell>
          <cell r="K371" t="str">
            <v>TERIOS</v>
          </cell>
          <cell r="L371" t="str">
            <v>KYOTO</v>
          </cell>
          <cell r="M371">
            <v>0</v>
          </cell>
          <cell r="N371">
            <v>0</v>
          </cell>
          <cell r="O371">
            <v>0</v>
          </cell>
          <cell r="P371">
            <v>0</v>
          </cell>
          <cell r="Q371">
            <v>0</v>
          </cell>
          <cell r="R371">
            <v>0</v>
          </cell>
          <cell r="S371">
            <v>0</v>
          </cell>
          <cell r="T371">
            <v>34775</v>
          </cell>
          <cell r="U371">
            <v>37006</v>
          </cell>
          <cell r="V371">
            <v>34231</v>
          </cell>
          <cell r="W371">
            <v>34908</v>
          </cell>
          <cell r="X371">
            <v>34760</v>
          </cell>
          <cell r="Y371">
            <v>33186</v>
          </cell>
          <cell r="Z371">
            <v>37947</v>
          </cell>
          <cell r="AA371">
            <v>43615</v>
          </cell>
          <cell r="AB371">
            <v>41753</v>
          </cell>
        </row>
        <row r="372">
          <cell r="A372" t="str">
            <v>JP</v>
          </cell>
          <cell r="B372" t="str">
            <v>Japan</v>
          </cell>
          <cell r="C372" t="str">
            <v>CAR</v>
          </cell>
          <cell r="D372" t="str">
            <v>DAIHATSU</v>
          </cell>
          <cell r="E372" t="str">
            <v>DAIHATSU</v>
          </cell>
          <cell r="F372" t="str">
            <v>DAIHATSU</v>
          </cell>
          <cell r="G372" t="str">
            <v>PROD</v>
          </cell>
          <cell r="H372" t="str">
            <v>JP</v>
          </cell>
          <cell r="I372" t="str">
            <v>A</v>
          </cell>
          <cell r="J372" t="str">
            <v>MIRA</v>
          </cell>
          <cell r="K372" t="str">
            <v>LEEZA</v>
          </cell>
          <cell r="L372" t="str">
            <v>IKEDA 2</v>
          </cell>
          <cell r="M372">
            <v>3354</v>
          </cell>
          <cell r="N372">
            <v>2563</v>
          </cell>
          <cell r="O372">
            <v>977</v>
          </cell>
          <cell r="P372">
            <v>0</v>
          </cell>
          <cell r="Q372">
            <v>0</v>
          </cell>
          <cell r="R372">
            <v>0</v>
          </cell>
          <cell r="S372">
            <v>0</v>
          </cell>
          <cell r="T372">
            <v>0</v>
          </cell>
          <cell r="U372">
            <v>0</v>
          </cell>
          <cell r="V372">
            <v>0</v>
          </cell>
          <cell r="W372">
            <v>0</v>
          </cell>
          <cell r="X372">
            <v>0</v>
          </cell>
          <cell r="Y372">
            <v>0</v>
          </cell>
          <cell r="Z372">
            <v>0</v>
          </cell>
          <cell r="AA372">
            <v>0</v>
          </cell>
          <cell r="AB372">
            <v>0</v>
          </cell>
        </row>
        <row r="373">
          <cell r="A373" t="str">
            <v>JP</v>
          </cell>
          <cell r="B373" t="str">
            <v>Japan</v>
          </cell>
          <cell r="C373" t="str">
            <v>CAR</v>
          </cell>
          <cell r="D373" t="str">
            <v>DAIHATSU</v>
          </cell>
          <cell r="E373" t="str">
            <v>DAIHATSU</v>
          </cell>
          <cell r="F373" t="str">
            <v>DAIHATSU</v>
          </cell>
          <cell r="G373" t="str">
            <v>PROD</v>
          </cell>
          <cell r="H373" t="str">
            <v>JP</v>
          </cell>
          <cell r="I373" t="str">
            <v>A</v>
          </cell>
          <cell r="J373" t="str">
            <v>MIRA</v>
          </cell>
          <cell r="K373" t="str">
            <v>MIRA</v>
          </cell>
          <cell r="L373" t="str">
            <v>SHIGA</v>
          </cell>
          <cell r="M373">
            <v>230195</v>
          </cell>
          <cell r="N373">
            <v>259709</v>
          </cell>
          <cell r="O373">
            <v>185417</v>
          </cell>
          <cell r="P373">
            <v>190664</v>
          </cell>
          <cell r="Q373">
            <v>173484</v>
          </cell>
          <cell r="R373">
            <v>149073</v>
          </cell>
          <cell r="S373">
            <v>95422</v>
          </cell>
          <cell r="T373">
            <v>80943</v>
          </cell>
          <cell r="U373">
            <v>87220</v>
          </cell>
          <cell r="V373">
            <v>73593</v>
          </cell>
          <cell r="W373">
            <v>69972</v>
          </cell>
          <cell r="X373">
            <v>68357</v>
          </cell>
          <cell r="Y373">
            <v>69231</v>
          </cell>
          <cell r="Z373">
            <v>74596</v>
          </cell>
          <cell r="AA373">
            <v>69739</v>
          </cell>
          <cell r="AB373">
            <v>70324</v>
          </cell>
        </row>
        <row r="374">
          <cell r="A374" t="str">
            <v>JP</v>
          </cell>
          <cell r="B374" t="str">
            <v>Japan</v>
          </cell>
          <cell r="C374" t="str">
            <v>CAR</v>
          </cell>
          <cell r="D374" t="str">
            <v>DAIHATSU</v>
          </cell>
          <cell r="E374" t="str">
            <v>DAIHATSU</v>
          </cell>
          <cell r="F374" t="str">
            <v>DAIHATSU</v>
          </cell>
          <cell r="G374" t="str">
            <v>PROD</v>
          </cell>
          <cell r="H374" t="str">
            <v>JP</v>
          </cell>
          <cell r="I374" t="str">
            <v>A</v>
          </cell>
          <cell r="J374" t="str">
            <v>MIRA</v>
          </cell>
          <cell r="K374" t="str">
            <v>MOVE</v>
          </cell>
          <cell r="L374" t="str">
            <v>SHIGA</v>
          </cell>
          <cell r="M374">
            <v>0</v>
          </cell>
          <cell r="N374">
            <v>0</v>
          </cell>
          <cell r="O374">
            <v>0</v>
          </cell>
          <cell r="P374">
            <v>0</v>
          </cell>
          <cell r="Q374">
            <v>0</v>
          </cell>
          <cell r="R374">
            <v>47912</v>
          </cell>
          <cell r="S374">
            <v>170637</v>
          </cell>
          <cell r="T374">
            <v>182826</v>
          </cell>
          <cell r="U374">
            <v>165798</v>
          </cell>
          <cell r="V374">
            <v>140201</v>
          </cell>
          <cell r="W374">
            <v>138833</v>
          </cell>
          <cell r="X374">
            <v>137029</v>
          </cell>
          <cell r="Y374">
            <v>139176</v>
          </cell>
          <cell r="Z374">
            <v>145737</v>
          </cell>
          <cell r="AA374">
            <v>134201</v>
          </cell>
          <cell r="AB374">
            <v>135642</v>
          </cell>
        </row>
        <row r="375">
          <cell r="A375" t="str">
            <v>JP</v>
          </cell>
          <cell r="B375" t="str">
            <v>Japan</v>
          </cell>
          <cell r="C375" t="str">
            <v>CAR</v>
          </cell>
          <cell r="D375" t="str">
            <v>DAIHATSU</v>
          </cell>
          <cell r="E375" t="str">
            <v>DAIHATSU</v>
          </cell>
          <cell r="F375" t="str">
            <v>DAIHATSU</v>
          </cell>
          <cell r="G375" t="str">
            <v>PROD</v>
          </cell>
          <cell r="H375" t="str">
            <v>JP</v>
          </cell>
          <cell r="I375" t="str">
            <v>A</v>
          </cell>
          <cell r="J375" t="str">
            <v>TERIOS</v>
          </cell>
          <cell r="K375" t="str">
            <v>NEI KID</v>
          </cell>
          <cell r="L375" t="str">
            <v>SHIGA</v>
          </cell>
          <cell r="M375">
            <v>0</v>
          </cell>
          <cell r="N375">
            <v>0</v>
          </cell>
          <cell r="O375">
            <v>0</v>
          </cell>
          <cell r="P375">
            <v>0</v>
          </cell>
          <cell r="Q375">
            <v>0</v>
          </cell>
          <cell r="R375">
            <v>0</v>
          </cell>
          <cell r="S375">
            <v>0</v>
          </cell>
          <cell r="T375">
            <v>0</v>
          </cell>
          <cell r="U375">
            <v>0</v>
          </cell>
          <cell r="V375">
            <v>9345</v>
          </cell>
          <cell r="W375">
            <v>21786</v>
          </cell>
          <cell r="X375">
            <v>19234</v>
          </cell>
          <cell r="Y375">
            <v>18189</v>
          </cell>
          <cell r="Z375">
            <v>16564</v>
          </cell>
          <cell r="AA375">
            <v>15673</v>
          </cell>
          <cell r="AB375">
            <v>15976</v>
          </cell>
        </row>
        <row r="376">
          <cell r="A376" t="str">
            <v>JP</v>
          </cell>
          <cell r="B376" t="str">
            <v>Japan</v>
          </cell>
          <cell r="C376" t="str">
            <v>CAR</v>
          </cell>
          <cell r="D376" t="str">
            <v>DAIHATSU</v>
          </cell>
          <cell r="E376" t="str">
            <v>DAIHATSU</v>
          </cell>
          <cell r="F376" t="str">
            <v>DAIHATSU</v>
          </cell>
          <cell r="G376" t="str">
            <v>PROD</v>
          </cell>
          <cell r="H376" t="str">
            <v>JP</v>
          </cell>
          <cell r="I376" t="str">
            <v>A</v>
          </cell>
          <cell r="J376" t="str">
            <v>MIRA</v>
          </cell>
          <cell r="K376" t="str">
            <v>OPTI</v>
          </cell>
          <cell r="L376" t="str">
            <v>SHIGA</v>
          </cell>
          <cell r="M376">
            <v>0</v>
          </cell>
          <cell r="N376">
            <v>0</v>
          </cell>
          <cell r="O376">
            <v>44826</v>
          </cell>
          <cell r="P376">
            <v>28358</v>
          </cell>
          <cell r="Q376">
            <v>30471</v>
          </cell>
          <cell r="R376">
            <v>31711</v>
          </cell>
          <cell r="S376">
            <v>29929</v>
          </cell>
          <cell r="T376">
            <v>19153</v>
          </cell>
          <cell r="U376">
            <v>12008</v>
          </cell>
          <cell r="V376">
            <v>35512</v>
          </cell>
          <cell r="W376">
            <v>32342</v>
          </cell>
          <cell r="X376">
            <v>31467</v>
          </cell>
          <cell r="Y376">
            <v>31634</v>
          </cell>
          <cell r="Z376">
            <v>28431</v>
          </cell>
          <cell r="AA376">
            <v>26346</v>
          </cell>
          <cell r="AB376">
            <v>26955</v>
          </cell>
        </row>
        <row r="377">
          <cell r="A377" t="str">
            <v>JP</v>
          </cell>
          <cell r="B377" t="str">
            <v>Japan</v>
          </cell>
          <cell r="C377" t="str">
            <v>CAR</v>
          </cell>
          <cell r="D377" t="str">
            <v>DAIHATSU</v>
          </cell>
          <cell r="E377" t="str">
            <v>DAIHATSU</v>
          </cell>
          <cell r="F377" t="str">
            <v>DAIHATSU</v>
          </cell>
          <cell r="G377" t="str">
            <v>PROD</v>
          </cell>
          <cell r="H377" t="str">
            <v>JP</v>
          </cell>
          <cell r="I377" t="str">
            <v>A</v>
          </cell>
          <cell r="J377" t="str">
            <v>CHARADE</v>
          </cell>
          <cell r="K377" t="str">
            <v>TERIOS KID</v>
          </cell>
          <cell r="L377" t="str">
            <v>KYOTO</v>
          </cell>
          <cell r="M377">
            <v>0</v>
          </cell>
          <cell r="N377">
            <v>0</v>
          </cell>
          <cell r="O377">
            <v>0</v>
          </cell>
          <cell r="P377">
            <v>0</v>
          </cell>
          <cell r="Q377">
            <v>0</v>
          </cell>
          <cell r="R377">
            <v>0</v>
          </cell>
          <cell r="S377">
            <v>0</v>
          </cell>
          <cell r="T377">
            <v>0</v>
          </cell>
          <cell r="U377">
            <v>8244</v>
          </cell>
          <cell r="V377">
            <v>14105</v>
          </cell>
          <cell r="W377">
            <v>12457</v>
          </cell>
          <cell r="X377">
            <v>12890</v>
          </cell>
          <cell r="Y377">
            <v>12560</v>
          </cell>
          <cell r="Z377">
            <v>14475</v>
          </cell>
          <cell r="AA377">
            <v>12764</v>
          </cell>
          <cell r="AB377">
            <v>12453</v>
          </cell>
        </row>
        <row r="378">
          <cell r="A378" t="str">
            <v>JP</v>
          </cell>
          <cell r="B378" t="str">
            <v>Japan</v>
          </cell>
          <cell r="C378" t="str">
            <v>CAR</v>
          </cell>
          <cell r="D378" t="str">
            <v>DAIHATSU</v>
          </cell>
          <cell r="E378" t="str">
            <v>DAIHATSU</v>
          </cell>
          <cell r="F378" t="str">
            <v>DAIHATSU</v>
          </cell>
          <cell r="G378" t="str">
            <v>PROD</v>
          </cell>
          <cell r="H378" t="str">
            <v>JP</v>
          </cell>
          <cell r="I378" t="str">
            <v>B</v>
          </cell>
          <cell r="J378" t="str">
            <v>CHARADE</v>
          </cell>
          <cell r="K378" t="str">
            <v>CHARADE</v>
          </cell>
          <cell r="L378" t="str">
            <v>KYOTO</v>
          </cell>
          <cell r="M378">
            <v>91465</v>
          </cell>
          <cell r="N378">
            <v>104720</v>
          </cell>
          <cell r="O378">
            <v>110063</v>
          </cell>
          <cell r="P378">
            <v>99898</v>
          </cell>
          <cell r="Q378">
            <v>39203</v>
          </cell>
          <cell r="R378">
            <v>23822</v>
          </cell>
          <cell r="S378">
            <v>27720</v>
          </cell>
          <cell r="T378">
            <v>17419</v>
          </cell>
          <cell r="U378">
            <v>11689</v>
          </cell>
          <cell r="V378">
            <v>10769</v>
          </cell>
          <cell r="W378">
            <v>9998</v>
          </cell>
          <cell r="X378">
            <v>0</v>
          </cell>
          <cell r="Y378">
            <v>0</v>
          </cell>
          <cell r="Z378">
            <v>0</v>
          </cell>
          <cell r="AA378">
            <v>0</v>
          </cell>
          <cell r="AB378">
            <v>0</v>
          </cell>
        </row>
        <row r="379">
          <cell r="A379" t="str">
            <v>JP</v>
          </cell>
          <cell r="B379" t="str">
            <v>Japan</v>
          </cell>
          <cell r="C379" t="str">
            <v>CAR</v>
          </cell>
          <cell r="D379" t="str">
            <v>DAIHATSU</v>
          </cell>
          <cell r="E379" t="str">
            <v>DAIHATSU</v>
          </cell>
          <cell r="F379" t="str">
            <v>DAIHATSU</v>
          </cell>
          <cell r="G379" t="str">
            <v>PROD</v>
          </cell>
          <cell r="H379" t="str">
            <v>JP</v>
          </cell>
          <cell r="I379" t="str">
            <v>B</v>
          </cell>
          <cell r="J379" t="str">
            <v>STORIA</v>
          </cell>
          <cell r="K379" t="str">
            <v>STORIA</v>
          </cell>
          <cell r="L379" t="str">
            <v>IKEDA 2</v>
          </cell>
          <cell r="M379">
            <v>0</v>
          </cell>
          <cell r="N379">
            <v>0</v>
          </cell>
          <cell r="O379">
            <v>0</v>
          </cell>
          <cell r="P379">
            <v>0</v>
          </cell>
          <cell r="Q379">
            <v>0</v>
          </cell>
          <cell r="R379">
            <v>0</v>
          </cell>
          <cell r="S379">
            <v>0</v>
          </cell>
          <cell r="T379">
            <v>0</v>
          </cell>
          <cell r="U379">
            <v>39527</v>
          </cell>
          <cell r="V379">
            <v>48020</v>
          </cell>
          <cell r="W379">
            <v>49608</v>
          </cell>
          <cell r="X379">
            <v>47890</v>
          </cell>
          <cell r="Y379">
            <v>49638</v>
          </cell>
          <cell r="Z379">
            <v>48362</v>
          </cell>
          <cell r="AA379">
            <v>55471</v>
          </cell>
          <cell r="AB379">
            <v>57433</v>
          </cell>
        </row>
        <row r="380">
          <cell r="A380" t="str">
            <v>JP</v>
          </cell>
          <cell r="B380" t="str">
            <v>Japan</v>
          </cell>
          <cell r="C380" t="str">
            <v>CAR</v>
          </cell>
          <cell r="D380" t="str">
            <v>DAIHATSU</v>
          </cell>
          <cell r="E380" t="str">
            <v>DAIHATSU</v>
          </cell>
          <cell r="F380" t="str">
            <v>DAIHATSU</v>
          </cell>
          <cell r="G380" t="str">
            <v>PROD</v>
          </cell>
          <cell r="H380" t="str">
            <v>JP</v>
          </cell>
          <cell r="I380" t="str">
            <v>B</v>
          </cell>
          <cell r="J380" t="str">
            <v>U</v>
          </cell>
          <cell r="K380" t="str">
            <v>TOYOTA DUET</v>
          </cell>
          <cell r="L380" t="str">
            <v>IKEDA 2</v>
          </cell>
          <cell r="M380">
            <v>0</v>
          </cell>
          <cell r="N380">
            <v>0</v>
          </cell>
          <cell r="O380">
            <v>0</v>
          </cell>
          <cell r="P380">
            <v>0</v>
          </cell>
          <cell r="Q380">
            <v>0</v>
          </cell>
          <cell r="R380">
            <v>0</v>
          </cell>
          <cell r="S380">
            <v>0</v>
          </cell>
          <cell r="T380">
            <v>0</v>
          </cell>
          <cell r="U380">
            <v>12561</v>
          </cell>
          <cell r="V380">
            <v>30241</v>
          </cell>
          <cell r="W380">
            <v>28031</v>
          </cell>
          <cell r="X380">
            <v>28745</v>
          </cell>
          <cell r="Y380">
            <v>29954</v>
          </cell>
          <cell r="Z380">
            <v>28453</v>
          </cell>
          <cell r="AA380">
            <v>34956</v>
          </cell>
          <cell r="AB380">
            <v>35733</v>
          </cell>
        </row>
        <row r="381">
          <cell r="A381" t="str">
            <v>JP</v>
          </cell>
          <cell r="B381" t="str">
            <v>Japan</v>
          </cell>
          <cell r="C381" t="str">
            <v>CAR</v>
          </cell>
          <cell r="D381" t="str">
            <v>DAIHATSU</v>
          </cell>
          <cell r="E381" t="str">
            <v>DAIHATSU</v>
          </cell>
          <cell r="F381" t="str">
            <v>DAIHATSU</v>
          </cell>
          <cell r="G381" t="str">
            <v>PROD</v>
          </cell>
          <cell r="H381" t="str">
            <v>JP</v>
          </cell>
          <cell r="I381" t="str">
            <v>C1</v>
          </cell>
          <cell r="J381" t="str">
            <v>APPLAUSE</v>
          </cell>
          <cell r="K381" t="str">
            <v>APPLAUSE</v>
          </cell>
          <cell r="L381" t="str">
            <v>SHIGA</v>
          </cell>
          <cell r="M381">
            <v>25033</v>
          </cell>
          <cell r="N381">
            <v>28311</v>
          </cell>
          <cell r="O381">
            <v>27722</v>
          </cell>
          <cell r="P381">
            <v>15440</v>
          </cell>
          <cell r="Q381">
            <v>5700</v>
          </cell>
          <cell r="R381">
            <v>4230</v>
          </cell>
          <cell r="S381">
            <v>4129</v>
          </cell>
          <cell r="T381">
            <v>4522</v>
          </cell>
          <cell r="U381">
            <v>4645</v>
          </cell>
          <cell r="V381">
            <v>2547</v>
          </cell>
          <cell r="W381">
            <v>0</v>
          </cell>
          <cell r="X381">
            <v>0</v>
          </cell>
          <cell r="Y381">
            <v>0</v>
          </cell>
          <cell r="Z381">
            <v>0</v>
          </cell>
          <cell r="AA381">
            <v>0</v>
          </cell>
          <cell r="AB381">
            <v>0</v>
          </cell>
        </row>
        <row r="382">
          <cell r="A382" t="str">
            <v>JP</v>
          </cell>
          <cell r="B382" t="str">
            <v>Japan</v>
          </cell>
          <cell r="C382" t="str">
            <v>CAR</v>
          </cell>
          <cell r="D382" t="str">
            <v>FUJI</v>
          </cell>
          <cell r="E382" t="str">
            <v>SUBARU</v>
          </cell>
          <cell r="F382" t="str">
            <v>SUBARU</v>
          </cell>
          <cell r="G382" t="str">
            <v>PROD</v>
          </cell>
          <cell r="H382" t="str">
            <v>JP</v>
          </cell>
          <cell r="I382" t="str">
            <v>A</v>
          </cell>
          <cell r="J382" t="str">
            <v>360</v>
          </cell>
          <cell r="K382" t="str">
            <v>PLEO</v>
          </cell>
          <cell r="L382" t="str">
            <v>OHTA</v>
          </cell>
          <cell r="M382">
            <v>0</v>
          </cell>
          <cell r="N382">
            <v>0</v>
          </cell>
          <cell r="O382">
            <v>0</v>
          </cell>
          <cell r="P382">
            <v>0</v>
          </cell>
          <cell r="Q382">
            <v>0</v>
          </cell>
          <cell r="R382">
            <v>0</v>
          </cell>
          <cell r="S382">
            <v>0</v>
          </cell>
          <cell r="T382">
            <v>0</v>
          </cell>
          <cell r="U382">
            <v>32157</v>
          </cell>
          <cell r="V382">
            <v>59287</v>
          </cell>
          <cell r="W382">
            <v>55002</v>
          </cell>
          <cell r="X382">
            <v>55998</v>
          </cell>
          <cell r="Y382">
            <v>55963</v>
          </cell>
          <cell r="Z382">
            <v>51888</v>
          </cell>
          <cell r="AA382">
            <v>54729</v>
          </cell>
          <cell r="AB382">
            <v>56322</v>
          </cell>
        </row>
        <row r="383">
          <cell r="A383" t="str">
            <v>JP</v>
          </cell>
          <cell r="B383" t="str">
            <v>Japan</v>
          </cell>
          <cell r="C383" t="str">
            <v>CAR</v>
          </cell>
          <cell r="D383" t="str">
            <v>FUJI</v>
          </cell>
          <cell r="E383" t="str">
            <v>SUBARU</v>
          </cell>
          <cell r="F383" t="str">
            <v>SUBARU</v>
          </cell>
          <cell r="G383" t="str">
            <v>PROD</v>
          </cell>
          <cell r="H383" t="str">
            <v>JP</v>
          </cell>
          <cell r="I383" t="str">
            <v>A</v>
          </cell>
          <cell r="J383" t="str">
            <v>REX</v>
          </cell>
          <cell r="K383" t="str">
            <v>REX</v>
          </cell>
          <cell r="L383" t="str">
            <v>YAJIMA</v>
          </cell>
          <cell r="M383">
            <v>101088</v>
          </cell>
          <cell r="N383">
            <v>84888</v>
          </cell>
          <cell r="O383">
            <v>42000</v>
          </cell>
          <cell r="P383">
            <v>0</v>
          </cell>
          <cell r="Q383">
            <v>0</v>
          </cell>
          <cell r="R383">
            <v>0</v>
          </cell>
          <cell r="S383">
            <v>0</v>
          </cell>
          <cell r="T383">
            <v>0</v>
          </cell>
          <cell r="U383">
            <v>0</v>
          </cell>
          <cell r="V383">
            <v>0</v>
          </cell>
          <cell r="W383">
            <v>0</v>
          </cell>
          <cell r="X383">
            <v>0</v>
          </cell>
          <cell r="Y383">
            <v>0</v>
          </cell>
          <cell r="Z383">
            <v>0</v>
          </cell>
          <cell r="AA383">
            <v>0</v>
          </cell>
          <cell r="AB383">
            <v>0</v>
          </cell>
        </row>
        <row r="384">
          <cell r="A384" t="str">
            <v>JP</v>
          </cell>
          <cell r="B384" t="str">
            <v>Japan</v>
          </cell>
          <cell r="C384" t="str">
            <v>CAR</v>
          </cell>
          <cell r="D384" t="str">
            <v>FUJI</v>
          </cell>
          <cell r="E384" t="str">
            <v>SUBARU</v>
          </cell>
          <cell r="F384" t="str">
            <v>SUBARU</v>
          </cell>
          <cell r="G384" t="str">
            <v>PROD</v>
          </cell>
          <cell r="H384" t="str">
            <v>JP</v>
          </cell>
          <cell r="I384" t="str">
            <v>A</v>
          </cell>
          <cell r="J384" t="str">
            <v>VIVIO</v>
          </cell>
          <cell r="K384" t="str">
            <v>VIVIO</v>
          </cell>
          <cell r="L384" t="str">
            <v>OHTA</v>
          </cell>
          <cell r="M384">
            <v>0</v>
          </cell>
          <cell r="N384">
            <v>0</v>
          </cell>
          <cell r="O384">
            <v>73607</v>
          </cell>
          <cell r="P384">
            <v>88895</v>
          </cell>
          <cell r="Q384">
            <v>90611</v>
          </cell>
          <cell r="R384">
            <v>84581</v>
          </cell>
          <cell r="S384">
            <v>114967</v>
          </cell>
          <cell r="T384">
            <v>60617</v>
          </cell>
          <cell r="U384">
            <v>36347</v>
          </cell>
          <cell r="V384">
            <v>0</v>
          </cell>
          <cell r="W384">
            <v>0</v>
          </cell>
          <cell r="X384">
            <v>0</v>
          </cell>
          <cell r="Y384">
            <v>0</v>
          </cell>
          <cell r="Z384">
            <v>0</v>
          </cell>
          <cell r="AA384">
            <v>0</v>
          </cell>
          <cell r="AB384">
            <v>0</v>
          </cell>
        </row>
        <row r="385">
          <cell r="A385" t="str">
            <v>JP</v>
          </cell>
          <cell r="B385" t="str">
            <v>Japan</v>
          </cell>
          <cell r="C385" t="str">
            <v>CAR</v>
          </cell>
          <cell r="D385" t="str">
            <v>FUJI</v>
          </cell>
          <cell r="E385" t="str">
            <v>SUBARU</v>
          </cell>
          <cell r="F385" t="str">
            <v>SUBARU</v>
          </cell>
          <cell r="G385" t="str">
            <v>PROD</v>
          </cell>
          <cell r="H385" t="str">
            <v>JP</v>
          </cell>
          <cell r="I385" t="str">
            <v>B</v>
          </cell>
          <cell r="J385" t="str">
            <v>DOMINGO 1</v>
          </cell>
          <cell r="K385" t="str">
            <v>DOMINGO</v>
          </cell>
          <cell r="L385" t="str">
            <v>OHTA</v>
          </cell>
          <cell r="M385">
            <v>13211</v>
          </cell>
          <cell r="N385">
            <v>11126</v>
          </cell>
          <cell r="O385">
            <v>8870</v>
          </cell>
          <cell r="P385">
            <v>6478</v>
          </cell>
          <cell r="Q385">
            <v>11108</v>
          </cell>
          <cell r="R385">
            <v>6598</v>
          </cell>
          <cell r="S385">
            <v>4697</v>
          </cell>
          <cell r="T385">
            <v>2509</v>
          </cell>
          <cell r="U385">
            <v>2012</v>
          </cell>
          <cell r="V385">
            <v>2546</v>
          </cell>
          <cell r="W385">
            <v>2581</v>
          </cell>
          <cell r="X385">
            <v>3037</v>
          </cell>
          <cell r="Y385">
            <v>3593</v>
          </cell>
          <cell r="Z385">
            <v>4063</v>
          </cell>
          <cell r="AA385">
            <v>4024</v>
          </cell>
          <cell r="AB385">
            <v>4056</v>
          </cell>
        </row>
        <row r="386">
          <cell r="A386" t="str">
            <v>JP</v>
          </cell>
          <cell r="B386" t="str">
            <v>Japan</v>
          </cell>
          <cell r="C386" t="str">
            <v>CAR</v>
          </cell>
          <cell r="D386" t="str">
            <v>FUJI</v>
          </cell>
          <cell r="E386" t="str">
            <v>SUBARU</v>
          </cell>
          <cell r="F386" t="str">
            <v>SUBARU</v>
          </cell>
          <cell r="G386" t="str">
            <v>PROD</v>
          </cell>
          <cell r="H386" t="str">
            <v>JP</v>
          </cell>
          <cell r="I386" t="str">
            <v>C1</v>
          </cell>
          <cell r="J386" t="str">
            <v>LEGACY 1/LEGACY 2</v>
          </cell>
          <cell r="K386" t="str">
            <v>IMPREZA</v>
          </cell>
          <cell r="L386" t="str">
            <v>YAJIMA</v>
          </cell>
          <cell r="M386">
            <v>0</v>
          </cell>
          <cell r="N386">
            <v>0</v>
          </cell>
          <cell r="O386">
            <v>22694</v>
          </cell>
          <cell r="P386">
            <v>115224</v>
          </cell>
          <cell r="Q386">
            <v>67244</v>
          </cell>
          <cell r="R386">
            <v>85842</v>
          </cell>
          <cell r="S386">
            <v>84667</v>
          </cell>
          <cell r="T386">
            <v>92454</v>
          </cell>
          <cell r="U386">
            <v>86575</v>
          </cell>
          <cell r="V386">
            <v>71009</v>
          </cell>
          <cell r="W386">
            <v>81031</v>
          </cell>
          <cell r="X386">
            <v>78963</v>
          </cell>
          <cell r="Y386">
            <v>78628</v>
          </cell>
          <cell r="Z386">
            <v>74532</v>
          </cell>
          <cell r="AA386">
            <v>72785</v>
          </cell>
          <cell r="AB386">
            <v>73245</v>
          </cell>
        </row>
        <row r="387">
          <cell r="A387" t="str">
            <v>JP</v>
          </cell>
          <cell r="B387" t="str">
            <v>Japan</v>
          </cell>
          <cell r="C387" t="str">
            <v>CAR</v>
          </cell>
          <cell r="D387" t="str">
            <v>FUJI</v>
          </cell>
          <cell r="E387" t="str">
            <v>SUBARU</v>
          </cell>
          <cell r="F387" t="str">
            <v>SUBARU</v>
          </cell>
          <cell r="G387" t="str">
            <v>PROD</v>
          </cell>
          <cell r="H387" t="str">
            <v>JP</v>
          </cell>
          <cell r="I387" t="str">
            <v>C1</v>
          </cell>
          <cell r="J387" t="str">
            <v>JUSTY</v>
          </cell>
          <cell r="K387" t="str">
            <v>JUSTY</v>
          </cell>
          <cell r="L387" t="str">
            <v>OHTA</v>
          </cell>
          <cell r="M387">
            <v>42540</v>
          </cell>
          <cell r="N387">
            <v>34408</v>
          </cell>
          <cell r="O387">
            <v>32884</v>
          </cell>
          <cell r="P387">
            <v>15901</v>
          </cell>
          <cell r="Q387">
            <v>9469</v>
          </cell>
          <cell r="R387">
            <v>3282</v>
          </cell>
          <cell r="S387">
            <v>0</v>
          </cell>
          <cell r="T387">
            <v>0</v>
          </cell>
          <cell r="U387">
            <v>0</v>
          </cell>
          <cell r="V387">
            <v>0</v>
          </cell>
          <cell r="W387">
            <v>0</v>
          </cell>
          <cell r="X387">
            <v>0</v>
          </cell>
          <cell r="Y387">
            <v>0</v>
          </cell>
          <cell r="Z387">
            <v>0</v>
          </cell>
          <cell r="AA387">
            <v>0</v>
          </cell>
          <cell r="AB387">
            <v>0</v>
          </cell>
        </row>
        <row r="388">
          <cell r="A388" t="str">
            <v>JP</v>
          </cell>
          <cell r="B388" t="str">
            <v>Japan</v>
          </cell>
          <cell r="C388" t="str">
            <v>CAR</v>
          </cell>
          <cell r="D388" t="str">
            <v>FUJI</v>
          </cell>
          <cell r="E388" t="str">
            <v>SUBARU</v>
          </cell>
          <cell r="F388" t="str">
            <v>SUBARU</v>
          </cell>
          <cell r="G388" t="str">
            <v>PROD</v>
          </cell>
          <cell r="H388" t="str">
            <v>JP</v>
          </cell>
          <cell r="I388" t="str">
            <v>C1</v>
          </cell>
          <cell r="J388" t="str">
            <v>LEONE</v>
          </cell>
          <cell r="K388" t="str">
            <v>LEONE</v>
          </cell>
          <cell r="L388" t="str">
            <v>YAJIMA</v>
          </cell>
          <cell r="M388">
            <v>47794</v>
          </cell>
          <cell r="N388">
            <v>66422</v>
          </cell>
          <cell r="O388">
            <v>56960</v>
          </cell>
          <cell r="P388">
            <v>8797</v>
          </cell>
          <cell r="Q388">
            <v>0</v>
          </cell>
          <cell r="R388">
            <v>0</v>
          </cell>
          <cell r="S388">
            <v>0</v>
          </cell>
          <cell r="T388">
            <v>0</v>
          </cell>
          <cell r="U388">
            <v>0</v>
          </cell>
          <cell r="V388">
            <v>0</v>
          </cell>
          <cell r="W388">
            <v>0</v>
          </cell>
          <cell r="X388">
            <v>0</v>
          </cell>
          <cell r="Y388">
            <v>0</v>
          </cell>
          <cell r="Z388">
            <v>0</v>
          </cell>
          <cell r="AA388">
            <v>0</v>
          </cell>
          <cell r="AB388">
            <v>0</v>
          </cell>
        </row>
        <row r="389">
          <cell r="A389" t="str">
            <v>JP</v>
          </cell>
          <cell r="B389" t="str">
            <v>Japan</v>
          </cell>
          <cell r="C389" t="str">
            <v>CAR</v>
          </cell>
          <cell r="D389" t="str">
            <v>FUJI</v>
          </cell>
          <cell r="E389" t="str">
            <v>SUBARU</v>
          </cell>
          <cell r="F389" t="str">
            <v>SUBARU</v>
          </cell>
          <cell r="G389" t="str">
            <v>PROD</v>
          </cell>
          <cell r="H389" t="str">
            <v>JP</v>
          </cell>
          <cell r="I389" t="str">
            <v>C2</v>
          </cell>
          <cell r="J389" t="str">
            <v>98 LEGACY (66L)</v>
          </cell>
          <cell r="K389" t="str">
            <v>EXIGA</v>
          </cell>
          <cell r="L389" t="str">
            <v>YAJIMA</v>
          </cell>
          <cell r="M389">
            <v>0</v>
          </cell>
          <cell r="N389">
            <v>0</v>
          </cell>
          <cell r="O389">
            <v>0</v>
          </cell>
          <cell r="P389">
            <v>0</v>
          </cell>
          <cell r="Q389">
            <v>0</v>
          </cell>
          <cell r="R389">
            <v>0</v>
          </cell>
          <cell r="S389">
            <v>0</v>
          </cell>
          <cell r="T389">
            <v>0</v>
          </cell>
          <cell r="U389">
            <v>0</v>
          </cell>
          <cell r="V389">
            <v>10766</v>
          </cell>
          <cell r="W389">
            <v>13595</v>
          </cell>
          <cell r="X389">
            <v>11665</v>
          </cell>
          <cell r="Y389">
            <v>11916</v>
          </cell>
          <cell r="Z389">
            <v>11611</v>
          </cell>
          <cell r="AA389">
            <v>9362</v>
          </cell>
          <cell r="AB389">
            <v>10653</v>
          </cell>
        </row>
        <row r="390">
          <cell r="A390" t="str">
            <v>JP</v>
          </cell>
          <cell r="B390" t="str">
            <v>Japan</v>
          </cell>
          <cell r="C390" t="str">
            <v>CAR</v>
          </cell>
          <cell r="D390" t="str">
            <v>FUJI</v>
          </cell>
          <cell r="E390" t="str">
            <v>SUBARU</v>
          </cell>
          <cell r="F390" t="str">
            <v>SUBARU</v>
          </cell>
          <cell r="G390" t="str">
            <v>PROD</v>
          </cell>
          <cell r="H390" t="str">
            <v>JP</v>
          </cell>
          <cell r="I390" t="str">
            <v>D1</v>
          </cell>
          <cell r="J390" t="str">
            <v>LEGACY 1/LEGACY 2</v>
          </cell>
          <cell r="K390" t="str">
            <v>LEGACY</v>
          </cell>
          <cell r="L390" t="str">
            <v>YAJIMA</v>
          </cell>
          <cell r="M390">
            <v>111963</v>
          </cell>
          <cell r="N390">
            <v>120902</v>
          </cell>
          <cell r="O390">
            <v>123363</v>
          </cell>
          <cell r="P390">
            <v>85035</v>
          </cell>
          <cell r="Q390">
            <v>121400</v>
          </cell>
          <cell r="R390">
            <v>114468</v>
          </cell>
          <cell r="S390">
            <v>110989</v>
          </cell>
          <cell r="T390">
            <v>96406</v>
          </cell>
          <cell r="U390">
            <v>84593</v>
          </cell>
          <cell r="V390">
            <v>99104</v>
          </cell>
          <cell r="W390">
            <v>89090</v>
          </cell>
          <cell r="X390">
            <v>84103</v>
          </cell>
          <cell r="Y390">
            <v>87485</v>
          </cell>
          <cell r="Z390">
            <v>86466</v>
          </cell>
          <cell r="AA390">
            <v>94554</v>
          </cell>
          <cell r="AB390">
            <v>94436</v>
          </cell>
        </row>
        <row r="391">
          <cell r="A391" t="str">
            <v>JP</v>
          </cell>
          <cell r="B391" t="str">
            <v>Japan</v>
          </cell>
          <cell r="C391" t="str">
            <v>CAR</v>
          </cell>
          <cell r="D391" t="str">
            <v>FUJI</v>
          </cell>
          <cell r="E391" t="str">
            <v>SUBARU</v>
          </cell>
          <cell r="F391" t="str">
            <v>SUBARU</v>
          </cell>
          <cell r="G391" t="str">
            <v>PROD</v>
          </cell>
          <cell r="H391" t="str">
            <v>JP</v>
          </cell>
          <cell r="I391" t="str">
            <v>D1</v>
          </cell>
          <cell r="J391" t="str">
            <v>U</v>
          </cell>
          <cell r="K391" t="str">
            <v>SUBARU ASKA</v>
          </cell>
          <cell r="L391" t="str">
            <v>YAJIMA</v>
          </cell>
          <cell r="M391">
            <v>1627</v>
          </cell>
          <cell r="N391">
            <v>1488</v>
          </cell>
          <cell r="O391">
            <v>1046</v>
          </cell>
          <cell r="P391">
            <v>170</v>
          </cell>
          <cell r="Q391">
            <v>0</v>
          </cell>
          <cell r="R391">
            <v>0</v>
          </cell>
          <cell r="S391">
            <v>0</v>
          </cell>
          <cell r="T391">
            <v>0</v>
          </cell>
          <cell r="U391">
            <v>0</v>
          </cell>
          <cell r="V391">
            <v>0</v>
          </cell>
          <cell r="W391">
            <v>0</v>
          </cell>
          <cell r="X391">
            <v>0</v>
          </cell>
          <cell r="Y391">
            <v>0</v>
          </cell>
          <cell r="Z391">
            <v>0</v>
          </cell>
          <cell r="AA391">
            <v>0</v>
          </cell>
          <cell r="AB391">
            <v>0</v>
          </cell>
        </row>
        <row r="392">
          <cell r="A392" t="str">
            <v>JP</v>
          </cell>
          <cell r="B392" t="str">
            <v>Japan</v>
          </cell>
          <cell r="C392" t="str">
            <v>CAR</v>
          </cell>
          <cell r="D392" t="str">
            <v>FUJI</v>
          </cell>
          <cell r="E392" t="str">
            <v>SUBARU</v>
          </cell>
          <cell r="F392" t="str">
            <v>SUBARU</v>
          </cell>
          <cell r="G392" t="str">
            <v>PROD</v>
          </cell>
          <cell r="H392" t="str">
            <v>JP</v>
          </cell>
          <cell r="I392" t="str">
            <v>D2</v>
          </cell>
          <cell r="J392" t="str">
            <v>STRETCHED IMPREZA</v>
          </cell>
          <cell r="K392" t="str">
            <v>FORESTER</v>
          </cell>
          <cell r="L392" t="str">
            <v>YAJIMA</v>
          </cell>
          <cell r="M392">
            <v>0</v>
          </cell>
          <cell r="N392">
            <v>0</v>
          </cell>
          <cell r="O392">
            <v>0</v>
          </cell>
          <cell r="P392">
            <v>0</v>
          </cell>
          <cell r="Q392">
            <v>0</v>
          </cell>
          <cell r="R392">
            <v>0</v>
          </cell>
          <cell r="S392">
            <v>0</v>
          </cell>
          <cell r="T392">
            <v>82277</v>
          </cell>
          <cell r="U392">
            <v>111093</v>
          </cell>
          <cell r="V392">
            <v>94561</v>
          </cell>
          <cell r="W392">
            <v>94749</v>
          </cell>
          <cell r="X392">
            <v>89570</v>
          </cell>
          <cell r="Y392">
            <v>101033</v>
          </cell>
          <cell r="Z392">
            <v>107761</v>
          </cell>
          <cell r="AA392">
            <v>96995</v>
          </cell>
          <cell r="AB392">
            <v>84453</v>
          </cell>
        </row>
        <row r="393">
          <cell r="A393" t="str">
            <v>JP</v>
          </cell>
          <cell r="B393" t="str">
            <v>Japan</v>
          </cell>
          <cell r="C393" t="str">
            <v>CAR</v>
          </cell>
          <cell r="D393" t="str">
            <v>FUJI</v>
          </cell>
          <cell r="E393" t="str">
            <v>SUBARU</v>
          </cell>
          <cell r="F393" t="str">
            <v>SUBARU</v>
          </cell>
          <cell r="G393" t="str">
            <v>PROD</v>
          </cell>
          <cell r="H393" t="str">
            <v>JP</v>
          </cell>
          <cell r="I393" t="str">
            <v>E1</v>
          </cell>
          <cell r="J393" t="str">
            <v>XT</v>
          </cell>
          <cell r="K393" t="str">
            <v>SUBARU XT</v>
          </cell>
          <cell r="L393" t="str">
            <v>YAJIMA</v>
          </cell>
          <cell r="M393">
            <v>1362</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row>
        <row r="394">
          <cell r="A394" t="str">
            <v>JP</v>
          </cell>
          <cell r="B394" t="str">
            <v>Japan</v>
          </cell>
          <cell r="C394" t="str">
            <v>CAR</v>
          </cell>
          <cell r="D394" t="str">
            <v>FUJI</v>
          </cell>
          <cell r="E394" t="str">
            <v>SUBARU</v>
          </cell>
          <cell r="F394" t="str">
            <v>SUBARU</v>
          </cell>
          <cell r="G394" t="str">
            <v>PROD</v>
          </cell>
          <cell r="H394" t="str">
            <v>JP</v>
          </cell>
          <cell r="I394" t="str">
            <v>E2</v>
          </cell>
          <cell r="J394" t="str">
            <v>SVX</v>
          </cell>
          <cell r="K394" t="str">
            <v>SUBARU SVX</v>
          </cell>
          <cell r="L394" t="str">
            <v>OHTA</v>
          </cell>
          <cell r="M394">
            <v>0</v>
          </cell>
          <cell r="N394">
            <v>10873</v>
          </cell>
          <cell r="O394">
            <v>5078</v>
          </cell>
          <cell r="P394">
            <v>2122</v>
          </cell>
          <cell r="Q394">
            <v>3077</v>
          </cell>
          <cell r="R394">
            <v>1955</v>
          </cell>
          <cell r="S394">
            <v>1274</v>
          </cell>
          <cell r="T394">
            <v>0</v>
          </cell>
          <cell r="U394">
            <v>384</v>
          </cell>
          <cell r="V394">
            <v>0</v>
          </cell>
          <cell r="W394">
            <v>0</v>
          </cell>
          <cell r="X394">
            <v>0</v>
          </cell>
          <cell r="Y394">
            <v>0</v>
          </cell>
          <cell r="Z394">
            <v>0</v>
          </cell>
          <cell r="AA394">
            <v>0</v>
          </cell>
          <cell r="AB394">
            <v>0</v>
          </cell>
        </row>
        <row r="395">
          <cell r="A395" t="str">
            <v>JP</v>
          </cell>
          <cell r="B395" t="str">
            <v>Japan</v>
          </cell>
          <cell r="C395" t="str">
            <v>CAR</v>
          </cell>
          <cell r="D395" t="str">
            <v>HONDA</v>
          </cell>
          <cell r="E395" t="str">
            <v>HONDA</v>
          </cell>
          <cell r="F395" t="str">
            <v>HONDA</v>
          </cell>
          <cell r="G395" t="str">
            <v>PROD</v>
          </cell>
          <cell r="H395" t="str">
            <v>JP</v>
          </cell>
          <cell r="I395" t="str">
            <v>A</v>
          </cell>
          <cell r="J395" t="str">
            <v>TODAY</v>
          </cell>
          <cell r="K395" t="str">
            <v>BEAT</v>
          </cell>
          <cell r="L395" t="str">
            <v>SUSUKA</v>
          </cell>
          <cell r="M395">
            <v>0</v>
          </cell>
          <cell r="N395">
            <v>27791</v>
          </cell>
          <cell r="O395">
            <v>3614</v>
          </cell>
          <cell r="P395">
            <v>544</v>
          </cell>
          <cell r="Q395">
            <v>1226</v>
          </cell>
          <cell r="R395">
            <v>667</v>
          </cell>
          <cell r="S395">
            <v>50</v>
          </cell>
          <cell r="T395">
            <v>0</v>
          </cell>
          <cell r="U395">
            <v>0</v>
          </cell>
          <cell r="V395">
            <v>0</v>
          </cell>
          <cell r="W395">
            <v>0</v>
          </cell>
          <cell r="X395">
            <v>0</v>
          </cell>
          <cell r="Y395">
            <v>0</v>
          </cell>
          <cell r="Z395">
            <v>0</v>
          </cell>
          <cell r="AA395">
            <v>0</v>
          </cell>
          <cell r="AB395">
            <v>0</v>
          </cell>
        </row>
        <row r="396">
          <cell r="A396" t="str">
            <v>JP</v>
          </cell>
          <cell r="B396" t="str">
            <v>Japan</v>
          </cell>
          <cell r="C396" t="str">
            <v>CAR</v>
          </cell>
          <cell r="D396" t="str">
            <v>HONDA</v>
          </cell>
          <cell r="E396" t="str">
            <v>HONDA</v>
          </cell>
          <cell r="F396" t="str">
            <v>HONDA</v>
          </cell>
          <cell r="G396" t="str">
            <v>PROD</v>
          </cell>
          <cell r="H396" t="str">
            <v>JP</v>
          </cell>
          <cell r="I396" t="str">
            <v>A</v>
          </cell>
          <cell r="J396" t="str">
            <v>LIFE 1/LIFE 2</v>
          </cell>
          <cell r="K396" t="str">
            <v>LIFE</v>
          </cell>
          <cell r="L396" t="str">
            <v>SUSUKA</v>
          </cell>
          <cell r="M396">
            <v>0</v>
          </cell>
          <cell r="N396">
            <v>0</v>
          </cell>
          <cell r="O396">
            <v>0</v>
          </cell>
          <cell r="P396">
            <v>0</v>
          </cell>
          <cell r="Q396">
            <v>0</v>
          </cell>
          <cell r="R396">
            <v>0</v>
          </cell>
          <cell r="S396">
            <v>0</v>
          </cell>
          <cell r="T396">
            <v>82944</v>
          </cell>
          <cell r="U396">
            <v>124857</v>
          </cell>
          <cell r="V396">
            <v>107536</v>
          </cell>
          <cell r="W396">
            <v>79545</v>
          </cell>
          <cell r="X396">
            <v>76780</v>
          </cell>
          <cell r="Y396">
            <v>80650</v>
          </cell>
          <cell r="Z396">
            <v>105255</v>
          </cell>
          <cell r="AA396">
            <v>102765</v>
          </cell>
          <cell r="AB396">
            <v>103252</v>
          </cell>
        </row>
        <row r="397">
          <cell r="A397" t="str">
            <v>JP</v>
          </cell>
          <cell r="B397" t="str">
            <v>Japan</v>
          </cell>
          <cell r="C397" t="str">
            <v>CAR</v>
          </cell>
          <cell r="D397" t="str">
            <v>HONDA</v>
          </cell>
          <cell r="E397" t="str">
            <v>HONDA</v>
          </cell>
          <cell r="F397" t="str">
            <v>HONDA</v>
          </cell>
          <cell r="G397" t="str">
            <v>PROD</v>
          </cell>
          <cell r="H397" t="str">
            <v>JP</v>
          </cell>
          <cell r="I397" t="str">
            <v>A</v>
          </cell>
          <cell r="J397" t="str">
            <v>SPORTY MINIVAN</v>
          </cell>
          <cell r="K397" t="str">
            <v>MINIVAN</v>
          </cell>
          <cell r="L397" t="str">
            <v>SUZUKA</v>
          </cell>
          <cell r="M397">
            <v>0</v>
          </cell>
          <cell r="N397">
            <v>0</v>
          </cell>
          <cell r="O397">
            <v>0</v>
          </cell>
          <cell r="P397">
            <v>0</v>
          </cell>
          <cell r="Q397">
            <v>0</v>
          </cell>
          <cell r="R397">
            <v>0</v>
          </cell>
          <cell r="S397">
            <v>0</v>
          </cell>
          <cell r="T397">
            <v>0</v>
          </cell>
          <cell r="U397">
            <v>0</v>
          </cell>
          <cell r="V397">
            <v>17345</v>
          </cell>
          <cell r="W397">
            <v>27791</v>
          </cell>
          <cell r="X397">
            <v>23497</v>
          </cell>
          <cell r="Y397">
            <v>22836</v>
          </cell>
          <cell r="Z397">
            <v>17973</v>
          </cell>
          <cell r="AA397">
            <v>17472</v>
          </cell>
          <cell r="AB397">
            <v>20093</v>
          </cell>
        </row>
        <row r="398">
          <cell r="A398" t="str">
            <v>JP</v>
          </cell>
          <cell r="B398" t="str">
            <v>Japan</v>
          </cell>
          <cell r="C398" t="str">
            <v>CAR</v>
          </cell>
          <cell r="D398" t="str">
            <v>HONDA</v>
          </cell>
          <cell r="E398" t="str">
            <v>HONDA</v>
          </cell>
          <cell r="F398" t="str">
            <v>HONDA</v>
          </cell>
          <cell r="G398" t="str">
            <v>PROD</v>
          </cell>
          <cell r="H398" t="str">
            <v>JP</v>
          </cell>
          <cell r="I398" t="str">
            <v>A</v>
          </cell>
          <cell r="J398" t="str">
            <v>TODAY</v>
          </cell>
          <cell r="K398" t="str">
            <v>TODAY</v>
          </cell>
          <cell r="L398" t="str">
            <v>SUSUKA</v>
          </cell>
          <cell r="M398">
            <v>79041</v>
          </cell>
          <cell r="N398">
            <v>55551</v>
          </cell>
          <cell r="O398">
            <v>59312</v>
          </cell>
          <cell r="P398">
            <v>81978</v>
          </cell>
          <cell r="Q398">
            <v>44158</v>
          </cell>
          <cell r="R398">
            <v>19815</v>
          </cell>
          <cell r="S398">
            <v>32177</v>
          </cell>
          <cell r="T398">
            <v>17579</v>
          </cell>
          <cell r="U398">
            <v>1653</v>
          </cell>
          <cell r="V398">
            <v>0</v>
          </cell>
          <cell r="W398">
            <v>0</v>
          </cell>
          <cell r="X398">
            <v>0</v>
          </cell>
          <cell r="Y398">
            <v>0</v>
          </cell>
          <cell r="Z398">
            <v>0</v>
          </cell>
          <cell r="AA398">
            <v>0</v>
          </cell>
          <cell r="AB398">
            <v>0</v>
          </cell>
        </row>
        <row r="399">
          <cell r="A399" t="str">
            <v>JP</v>
          </cell>
          <cell r="B399" t="str">
            <v>Japan</v>
          </cell>
          <cell r="C399" t="str">
            <v>CAR</v>
          </cell>
          <cell r="D399" t="str">
            <v>HONDA</v>
          </cell>
          <cell r="E399" t="str">
            <v>HONDA</v>
          </cell>
          <cell r="F399" t="str">
            <v>HONDA</v>
          </cell>
          <cell r="G399" t="str">
            <v>PROD</v>
          </cell>
          <cell r="H399" t="str">
            <v>JP</v>
          </cell>
          <cell r="I399" t="str">
            <v>A</v>
          </cell>
          <cell r="J399" t="str">
            <v>LIFE 2</v>
          </cell>
          <cell r="K399" t="str">
            <v>Z</v>
          </cell>
          <cell r="L399" t="str">
            <v>SUSUKA</v>
          </cell>
          <cell r="M399">
            <v>0</v>
          </cell>
          <cell r="N399">
            <v>0</v>
          </cell>
          <cell r="O399">
            <v>0</v>
          </cell>
          <cell r="P399">
            <v>0</v>
          </cell>
          <cell r="Q399">
            <v>0</v>
          </cell>
          <cell r="R399">
            <v>0</v>
          </cell>
          <cell r="S399">
            <v>0</v>
          </cell>
          <cell r="T399">
            <v>0</v>
          </cell>
          <cell r="U399">
            <v>20509</v>
          </cell>
          <cell r="V399">
            <v>28543</v>
          </cell>
          <cell r="W399">
            <v>25501</v>
          </cell>
          <cell r="X399">
            <v>27576</v>
          </cell>
          <cell r="Y399">
            <v>27011</v>
          </cell>
          <cell r="Z399">
            <v>23567</v>
          </cell>
          <cell r="AA399">
            <v>34145</v>
          </cell>
          <cell r="AB399">
            <v>32063</v>
          </cell>
        </row>
        <row r="400">
          <cell r="A400" t="str">
            <v>JP</v>
          </cell>
          <cell r="B400" t="str">
            <v>Japan</v>
          </cell>
          <cell r="C400" t="str">
            <v>CAR</v>
          </cell>
          <cell r="D400" t="str">
            <v>HONDA</v>
          </cell>
          <cell r="E400" t="str">
            <v>HONDA</v>
          </cell>
          <cell r="F400" t="str">
            <v>HONDA</v>
          </cell>
          <cell r="G400" t="str">
            <v>PROD</v>
          </cell>
          <cell r="H400" t="str">
            <v>JP</v>
          </cell>
          <cell r="I400" t="str">
            <v>B</v>
          </cell>
          <cell r="J400" t="str">
            <v>LOGO (J)</v>
          </cell>
          <cell r="K400" t="str">
            <v>CAPA</v>
          </cell>
          <cell r="L400" t="str">
            <v>SUSUKA</v>
          </cell>
          <cell r="M400">
            <v>0</v>
          </cell>
          <cell r="N400">
            <v>0</v>
          </cell>
          <cell r="O400">
            <v>0</v>
          </cell>
          <cell r="P400">
            <v>0</v>
          </cell>
          <cell r="Q400">
            <v>0</v>
          </cell>
          <cell r="R400">
            <v>0</v>
          </cell>
          <cell r="S400">
            <v>0</v>
          </cell>
          <cell r="T400">
            <v>0</v>
          </cell>
          <cell r="U400">
            <v>41139</v>
          </cell>
          <cell r="V400">
            <v>39362</v>
          </cell>
          <cell r="W400">
            <v>35600</v>
          </cell>
          <cell r="X400">
            <v>30819</v>
          </cell>
          <cell r="Y400">
            <v>30494</v>
          </cell>
          <cell r="Z400">
            <v>29041</v>
          </cell>
          <cell r="AA400">
            <v>40701</v>
          </cell>
          <cell r="AB400">
            <v>38452</v>
          </cell>
        </row>
        <row r="401">
          <cell r="A401" t="str">
            <v>JP</v>
          </cell>
          <cell r="B401" t="str">
            <v>Japan</v>
          </cell>
          <cell r="C401" t="str">
            <v>CAR</v>
          </cell>
          <cell r="D401" t="str">
            <v>HONDA</v>
          </cell>
          <cell r="E401" t="str">
            <v>HONDA</v>
          </cell>
          <cell r="F401" t="str">
            <v>HONDA</v>
          </cell>
          <cell r="G401" t="str">
            <v>PROD</v>
          </cell>
          <cell r="H401" t="str">
            <v>JP</v>
          </cell>
          <cell r="I401" t="str">
            <v>B</v>
          </cell>
          <cell r="J401" t="str">
            <v>CIVIC</v>
          </cell>
          <cell r="K401" t="str">
            <v>CITY</v>
          </cell>
          <cell r="L401" t="str">
            <v>SUSUKA</v>
          </cell>
          <cell r="M401">
            <v>20299</v>
          </cell>
          <cell r="N401">
            <v>16355</v>
          </cell>
          <cell r="O401">
            <v>11570</v>
          </cell>
          <cell r="P401">
            <v>14207</v>
          </cell>
          <cell r="Q401">
            <v>3803</v>
          </cell>
          <cell r="R401">
            <v>0</v>
          </cell>
          <cell r="S401">
            <v>0</v>
          </cell>
          <cell r="T401">
            <v>0</v>
          </cell>
          <cell r="U401">
            <v>0</v>
          </cell>
          <cell r="V401">
            <v>0</v>
          </cell>
          <cell r="W401">
            <v>0</v>
          </cell>
          <cell r="X401">
            <v>0</v>
          </cell>
          <cell r="Y401">
            <v>0</v>
          </cell>
          <cell r="Z401">
            <v>0</v>
          </cell>
          <cell r="AA401">
            <v>0</v>
          </cell>
          <cell r="AB401">
            <v>0</v>
          </cell>
        </row>
        <row r="402">
          <cell r="A402" t="str">
            <v>JP</v>
          </cell>
          <cell r="B402" t="str">
            <v>Japan</v>
          </cell>
          <cell r="C402" t="str">
            <v>CAR</v>
          </cell>
          <cell r="D402" t="str">
            <v>HONDA</v>
          </cell>
          <cell r="E402" t="str">
            <v>HONDA</v>
          </cell>
          <cell r="F402" t="str">
            <v>HONDA</v>
          </cell>
          <cell r="G402" t="str">
            <v>PROD</v>
          </cell>
          <cell r="H402" t="str">
            <v>JP</v>
          </cell>
          <cell r="I402" t="str">
            <v>B</v>
          </cell>
          <cell r="J402" t="str">
            <v>LOGO (J)</v>
          </cell>
          <cell r="K402" t="str">
            <v>J-MJ</v>
          </cell>
          <cell r="L402" t="str">
            <v>SUSUKA</v>
          </cell>
          <cell r="M402">
            <v>0</v>
          </cell>
          <cell r="N402">
            <v>0</v>
          </cell>
          <cell r="O402">
            <v>0</v>
          </cell>
          <cell r="P402">
            <v>0</v>
          </cell>
          <cell r="Q402">
            <v>0</v>
          </cell>
          <cell r="R402">
            <v>0</v>
          </cell>
          <cell r="S402">
            <v>0</v>
          </cell>
          <cell r="T402">
            <v>0</v>
          </cell>
          <cell r="U402">
            <v>0</v>
          </cell>
          <cell r="V402">
            <v>14789</v>
          </cell>
          <cell r="W402">
            <v>29595</v>
          </cell>
          <cell r="X402">
            <v>24568</v>
          </cell>
          <cell r="Y402">
            <v>23553</v>
          </cell>
          <cell r="Z402">
            <v>21994</v>
          </cell>
          <cell r="AA402">
            <v>19951</v>
          </cell>
          <cell r="AB402">
            <v>20573</v>
          </cell>
        </row>
        <row r="403">
          <cell r="A403" t="str">
            <v>JP</v>
          </cell>
          <cell r="B403" t="str">
            <v>Japan</v>
          </cell>
          <cell r="C403" t="str">
            <v>CAR</v>
          </cell>
          <cell r="D403" t="str">
            <v>HONDA</v>
          </cell>
          <cell r="E403" t="str">
            <v>HONDA</v>
          </cell>
          <cell r="F403" t="str">
            <v>HONDA</v>
          </cell>
          <cell r="G403" t="str">
            <v>PROD</v>
          </cell>
          <cell r="H403" t="str">
            <v>JP</v>
          </cell>
          <cell r="I403" t="str">
            <v>B</v>
          </cell>
          <cell r="J403" t="str">
            <v>LOGO (J)</v>
          </cell>
          <cell r="K403" t="str">
            <v>LOGO</v>
          </cell>
          <cell r="L403" t="str">
            <v>HONDA</v>
          </cell>
          <cell r="M403">
            <v>0</v>
          </cell>
          <cell r="N403">
            <v>0</v>
          </cell>
          <cell r="O403">
            <v>0</v>
          </cell>
          <cell r="P403">
            <v>0</v>
          </cell>
          <cell r="Q403">
            <v>0</v>
          </cell>
          <cell r="R403">
            <v>0</v>
          </cell>
          <cell r="S403">
            <v>28315</v>
          </cell>
          <cell r="T403">
            <v>61708</v>
          </cell>
          <cell r="U403">
            <v>46124</v>
          </cell>
          <cell r="V403">
            <v>38153</v>
          </cell>
          <cell r="W403">
            <v>47291</v>
          </cell>
          <cell r="X403">
            <v>43661</v>
          </cell>
          <cell r="Y403">
            <v>45656</v>
          </cell>
          <cell r="Z403">
            <v>43441</v>
          </cell>
          <cell r="AA403">
            <v>41902</v>
          </cell>
          <cell r="AB403">
            <v>43065</v>
          </cell>
        </row>
        <row r="404">
          <cell r="A404" t="str">
            <v>JP</v>
          </cell>
          <cell r="B404" t="str">
            <v>Japan</v>
          </cell>
          <cell r="C404" t="str">
            <v>CAR</v>
          </cell>
          <cell r="D404" t="str">
            <v>HONDA</v>
          </cell>
          <cell r="E404" t="str">
            <v>HONDA</v>
          </cell>
          <cell r="F404" t="str">
            <v>HONDA</v>
          </cell>
          <cell r="G404" t="str">
            <v>PROD</v>
          </cell>
          <cell r="H404" t="str">
            <v>JP</v>
          </cell>
          <cell r="I404" t="str">
            <v>B</v>
          </cell>
          <cell r="J404" t="str">
            <v>SM-X</v>
          </cell>
          <cell r="K404" t="str">
            <v>S-MX</v>
          </cell>
          <cell r="L404" t="str">
            <v>SUSUKA</v>
          </cell>
          <cell r="M404">
            <v>0</v>
          </cell>
          <cell r="N404">
            <v>0</v>
          </cell>
          <cell r="O404">
            <v>0</v>
          </cell>
          <cell r="P404">
            <v>0</v>
          </cell>
          <cell r="Q404">
            <v>0</v>
          </cell>
          <cell r="R404">
            <v>0</v>
          </cell>
          <cell r="S404">
            <v>9819</v>
          </cell>
          <cell r="T404">
            <v>70591</v>
          </cell>
          <cell r="U404">
            <v>36220</v>
          </cell>
          <cell r="V404">
            <v>36935</v>
          </cell>
          <cell r="W404">
            <v>33855</v>
          </cell>
          <cell r="X404">
            <v>51358</v>
          </cell>
          <cell r="Y404">
            <v>52135</v>
          </cell>
          <cell r="Z404">
            <v>47581</v>
          </cell>
          <cell r="AA404">
            <v>43557</v>
          </cell>
          <cell r="AB404">
            <v>44043</v>
          </cell>
        </row>
        <row r="405">
          <cell r="A405" t="str">
            <v>JP</v>
          </cell>
          <cell r="B405" t="str">
            <v>Japan</v>
          </cell>
          <cell r="C405" t="str">
            <v>CAR</v>
          </cell>
          <cell r="D405" t="str">
            <v>HONDA</v>
          </cell>
          <cell r="E405" t="str">
            <v>HONDA</v>
          </cell>
          <cell r="F405" t="str">
            <v>HONDA</v>
          </cell>
          <cell r="G405" t="str">
            <v>PROD</v>
          </cell>
          <cell r="H405" t="str">
            <v>JP</v>
          </cell>
          <cell r="I405" t="str">
            <v>C1</v>
          </cell>
          <cell r="J405" t="str">
            <v>CIVIC</v>
          </cell>
          <cell r="K405" t="str">
            <v>CIVIC</v>
          </cell>
          <cell r="L405" t="str">
            <v>SUSUKA</v>
          </cell>
          <cell r="M405">
            <v>375163</v>
          </cell>
          <cell r="N405">
            <v>438819</v>
          </cell>
          <cell r="O405">
            <v>424615</v>
          </cell>
          <cell r="P405">
            <v>368618</v>
          </cell>
          <cell r="Q405">
            <v>318632</v>
          </cell>
          <cell r="R405">
            <v>295214</v>
          </cell>
          <cell r="S405">
            <v>234476</v>
          </cell>
          <cell r="T405">
            <v>250319</v>
          </cell>
          <cell r="U405">
            <v>185012</v>
          </cell>
          <cell r="V405">
            <v>166168</v>
          </cell>
          <cell r="W405">
            <v>181409</v>
          </cell>
          <cell r="X405">
            <v>185683</v>
          </cell>
          <cell r="Y405">
            <v>184838</v>
          </cell>
          <cell r="Z405">
            <v>161652</v>
          </cell>
          <cell r="AA405">
            <v>156852</v>
          </cell>
          <cell r="AB405">
            <v>153743</v>
          </cell>
        </row>
        <row r="406">
          <cell r="A406" t="str">
            <v>JP</v>
          </cell>
          <cell r="B406" t="str">
            <v>Japan</v>
          </cell>
          <cell r="C406" t="str">
            <v>CAR</v>
          </cell>
          <cell r="D406" t="str">
            <v>HONDA</v>
          </cell>
          <cell r="E406" t="str">
            <v>HONDA</v>
          </cell>
          <cell r="F406" t="str">
            <v>HONDA</v>
          </cell>
          <cell r="G406" t="str">
            <v>PROD</v>
          </cell>
          <cell r="H406" t="str">
            <v>JP</v>
          </cell>
          <cell r="I406" t="str">
            <v>C1</v>
          </cell>
          <cell r="J406" t="str">
            <v>CIVIC</v>
          </cell>
          <cell r="K406" t="str">
            <v>ISUZU GEMINI</v>
          </cell>
          <cell r="L406" t="str">
            <v>SUSUKA</v>
          </cell>
          <cell r="M406">
            <v>0</v>
          </cell>
          <cell r="N406">
            <v>0</v>
          </cell>
          <cell r="O406">
            <v>0</v>
          </cell>
          <cell r="P406">
            <v>2620</v>
          </cell>
          <cell r="Q406">
            <v>2262</v>
          </cell>
          <cell r="R406">
            <v>1940</v>
          </cell>
          <cell r="S406">
            <v>2068</v>
          </cell>
          <cell r="T406">
            <v>2616</v>
          </cell>
          <cell r="U406">
            <v>1364</v>
          </cell>
          <cell r="V406">
            <v>1281</v>
          </cell>
          <cell r="W406">
            <v>641</v>
          </cell>
          <cell r="X406">
            <v>0</v>
          </cell>
          <cell r="Y406">
            <v>0</v>
          </cell>
          <cell r="Z406">
            <v>0</v>
          </cell>
          <cell r="AA406">
            <v>0</v>
          </cell>
          <cell r="AB406">
            <v>0</v>
          </cell>
        </row>
        <row r="407">
          <cell r="A407" t="str">
            <v>JP</v>
          </cell>
          <cell r="B407" t="str">
            <v>Japan</v>
          </cell>
          <cell r="C407" t="str">
            <v>CAR</v>
          </cell>
          <cell r="D407" t="str">
            <v>HONDA</v>
          </cell>
          <cell r="E407" t="str">
            <v>HONDA</v>
          </cell>
          <cell r="F407" t="str">
            <v>HONDA</v>
          </cell>
          <cell r="G407" t="str">
            <v>PROD</v>
          </cell>
          <cell r="H407" t="str">
            <v>JP</v>
          </cell>
          <cell r="I407" t="str">
            <v>C2</v>
          </cell>
          <cell r="J407" t="str">
            <v>CIVIC</v>
          </cell>
          <cell r="K407" t="str">
            <v>CIVIC MPV</v>
          </cell>
          <cell r="L407" t="str">
            <v>SUSUKA</v>
          </cell>
          <cell r="M407">
            <v>0</v>
          </cell>
          <cell r="N407">
            <v>0</v>
          </cell>
          <cell r="O407">
            <v>0</v>
          </cell>
          <cell r="P407">
            <v>0</v>
          </cell>
          <cell r="Q407">
            <v>0</v>
          </cell>
          <cell r="R407">
            <v>0</v>
          </cell>
          <cell r="S407">
            <v>0</v>
          </cell>
          <cell r="T407">
            <v>0</v>
          </cell>
          <cell r="U407">
            <v>0</v>
          </cell>
          <cell r="V407">
            <v>0</v>
          </cell>
          <cell r="W407">
            <v>30734</v>
          </cell>
          <cell r="X407">
            <v>25181</v>
          </cell>
          <cell r="Y407">
            <v>23747</v>
          </cell>
          <cell r="Z407">
            <v>19434</v>
          </cell>
          <cell r="AA407">
            <v>17944</v>
          </cell>
          <cell r="AB407">
            <v>17865</v>
          </cell>
        </row>
        <row r="408">
          <cell r="A408" t="str">
            <v>JP</v>
          </cell>
          <cell r="B408" t="str">
            <v>Japan</v>
          </cell>
          <cell r="C408" t="str">
            <v>CAR</v>
          </cell>
          <cell r="D408" t="str">
            <v>HONDA</v>
          </cell>
          <cell r="E408" t="str">
            <v>HONDA</v>
          </cell>
          <cell r="F408" t="str">
            <v>HONDA</v>
          </cell>
          <cell r="G408" t="str">
            <v>PROD</v>
          </cell>
          <cell r="H408" t="str">
            <v>JP</v>
          </cell>
          <cell r="I408" t="str">
            <v>C2</v>
          </cell>
          <cell r="J408" t="str">
            <v>CIVIC</v>
          </cell>
          <cell r="K408" t="str">
            <v>CONCERTO</v>
          </cell>
          <cell r="L408" t="str">
            <v>SUSUKA</v>
          </cell>
          <cell r="M408">
            <v>12768</v>
          </cell>
          <cell r="N408">
            <v>12951</v>
          </cell>
          <cell r="O408">
            <v>4609</v>
          </cell>
          <cell r="P408">
            <v>0</v>
          </cell>
          <cell r="Q408">
            <v>0</v>
          </cell>
          <cell r="R408">
            <v>0</v>
          </cell>
          <cell r="S408">
            <v>0</v>
          </cell>
          <cell r="T408">
            <v>0</v>
          </cell>
          <cell r="U408">
            <v>0</v>
          </cell>
          <cell r="V408">
            <v>0</v>
          </cell>
          <cell r="W408">
            <v>0</v>
          </cell>
          <cell r="X408">
            <v>0</v>
          </cell>
          <cell r="Y408">
            <v>0</v>
          </cell>
          <cell r="Z408">
            <v>0</v>
          </cell>
          <cell r="AA408">
            <v>0</v>
          </cell>
          <cell r="AB408">
            <v>0</v>
          </cell>
        </row>
        <row r="409">
          <cell r="A409" t="str">
            <v>JP</v>
          </cell>
          <cell r="B409" t="str">
            <v>Japan</v>
          </cell>
          <cell r="C409" t="str">
            <v>CAR</v>
          </cell>
          <cell r="D409" t="str">
            <v>HONDA</v>
          </cell>
          <cell r="E409" t="str">
            <v>HONDA</v>
          </cell>
          <cell r="F409" t="str">
            <v>HONDA</v>
          </cell>
          <cell r="G409" t="str">
            <v>PROD</v>
          </cell>
          <cell r="H409" t="str">
            <v>JP</v>
          </cell>
          <cell r="I409" t="str">
            <v>C2</v>
          </cell>
          <cell r="J409" t="str">
            <v>CIVIC</v>
          </cell>
          <cell r="K409" t="str">
            <v>CRX (OLD)</v>
          </cell>
          <cell r="L409" t="str">
            <v>SUSUKA</v>
          </cell>
          <cell r="M409">
            <v>14124</v>
          </cell>
          <cell r="N409">
            <v>13036</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row>
        <row r="410">
          <cell r="A410" t="str">
            <v>JP</v>
          </cell>
          <cell r="B410" t="str">
            <v>Japan</v>
          </cell>
          <cell r="C410" t="str">
            <v>CAR</v>
          </cell>
          <cell r="D410" t="str">
            <v>HONDA</v>
          </cell>
          <cell r="E410" t="str">
            <v>HONDA</v>
          </cell>
          <cell r="F410" t="str">
            <v>HONDA</v>
          </cell>
          <cell r="G410" t="str">
            <v>PROD</v>
          </cell>
          <cell r="H410" t="str">
            <v>JP</v>
          </cell>
          <cell r="I410" t="str">
            <v>C2</v>
          </cell>
          <cell r="J410" t="str">
            <v>CIVIC</v>
          </cell>
          <cell r="K410" t="str">
            <v>DOMANI</v>
          </cell>
          <cell r="L410" t="str">
            <v>SUSUKA</v>
          </cell>
          <cell r="M410">
            <v>0</v>
          </cell>
          <cell r="N410">
            <v>0</v>
          </cell>
          <cell r="O410">
            <v>8902</v>
          </cell>
          <cell r="P410">
            <v>21234</v>
          </cell>
          <cell r="Q410">
            <v>17571</v>
          </cell>
          <cell r="R410">
            <v>11865</v>
          </cell>
          <cell r="S410">
            <v>7541</v>
          </cell>
          <cell r="T410">
            <v>10241</v>
          </cell>
          <cell r="U410">
            <v>4134</v>
          </cell>
          <cell r="V410">
            <v>3452</v>
          </cell>
          <cell r="W410">
            <v>7837</v>
          </cell>
          <cell r="X410">
            <v>7062</v>
          </cell>
          <cell r="Y410">
            <v>7061</v>
          </cell>
          <cell r="Z410">
            <v>6696</v>
          </cell>
          <cell r="AA410">
            <v>6451</v>
          </cell>
          <cell r="AB410">
            <v>6532</v>
          </cell>
        </row>
        <row r="411">
          <cell r="A411" t="str">
            <v>JP</v>
          </cell>
          <cell r="B411" t="str">
            <v>Japan</v>
          </cell>
          <cell r="C411" t="str">
            <v>CAR</v>
          </cell>
          <cell r="D411" t="str">
            <v>HONDA</v>
          </cell>
          <cell r="E411" t="str">
            <v>HONDA</v>
          </cell>
          <cell r="F411" t="str">
            <v>HONDA</v>
          </cell>
          <cell r="G411" t="str">
            <v>PROD</v>
          </cell>
          <cell r="H411" t="str">
            <v>JP</v>
          </cell>
          <cell r="I411" t="str">
            <v>C2</v>
          </cell>
          <cell r="J411" t="str">
            <v>EV-PLUS</v>
          </cell>
          <cell r="K411" t="str">
            <v>EV-PLUS</v>
          </cell>
          <cell r="L411" t="str">
            <v>SUSUKA</v>
          </cell>
          <cell r="M411">
            <v>0</v>
          </cell>
          <cell r="N411">
            <v>0</v>
          </cell>
          <cell r="O411">
            <v>0</v>
          </cell>
          <cell r="P411">
            <v>0</v>
          </cell>
          <cell r="Q411">
            <v>0</v>
          </cell>
          <cell r="R411">
            <v>0</v>
          </cell>
          <cell r="S411">
            <v>0</v>
          </cell>
          <cell r="T411">
            <v>0</v>
          </cell>
          <cell r="U411">
            <v>163</v>
          </cell>
          <cell r="V411">
            <v>150</v>
          </cell>
          <cell r="W411">
            <v>145</v>
          </cell>
          <cell r="X411">
            <v>101</v>
          </cell>
          <cell r="Y411">
            <v>167</v>
          </cell>
          <cell r="Z411">
            <v>189</v>
          </cell>
          <cell r="AA411">
            <v>172</v>
          </cell>
          <cell r="AB411">
            <v>234</v>
          </cell>
        </row>
        <row r="412">
          <cell r="A412" t="str">
            <v>JP</v>
          </cell>
          <cell r="B412" t="str">
            <v>Japan</v>
          </cell>
          <cell r="C412" t="str">
            <v>CAR</v>
          </cell>
          <cell r="D412" t="str">
            <v>HONDA</v>
          </cell>
          <cell r="E412" t="str">
            <v>HONDA</v>
          </cell>
          <cell r="F412" t="str">
            <v>HONDA</v>
          </cell>
          <cell r="G412" t="str">
            <v>PROD</v>
          </cell>
          <cell r="H412" t="str">
            <v>JP</v>
          </cell>
          <cell r="I412" t="str">
            <v>C2</v>
          </cell>
          <cell r="J412" t="str">
            <v>LOGO (J)</v>
          </cell>
          <cell r="K412" t="str">
            <v>HR-V</v>
          </cell>
          <cell r="L412" t="str">
            <v>SUSUKA</v>
          </cell>
          <cell r="M412">
            <v>0</v>
          </cell>
          <cell r="N412">
            <v>0</v>
          </cell>
          <cell r="O412">
            <v>0</v>
          </cell>
          <cell r="P412">
            <v>0</v>
          </cell>
          <cell r="Q412">
            <v>0</v>
          </cell>
          <cell r="R412">
            <v>0</v>
          </cell>
          <cell r="S412">
            <v>0</v>
          </cell>
          <cell r="T412">
            <v>0</v>
          </cell>
          <cell r="U412">
            <v>15032</v>
          </cell>
          <cell r="V412">
            <v>59091</v>
          </cell>
          <cell r="W412">
            <v>55918</v>
          </cell>
          <cell r="X412">
            <v>49626</v>
          </cell>
          <cell r="Y412">
            <v>48030</v>
          </cell>
          <cell r="Z412">
            <v>44452</v>
          </cell>
          <cell r="AA412">
            <v>60497</v>
          </cell>
          <cell r="AB412">
            <v>61623</v>
          </cell>
        </row>
        <row r="413">
          <cell r="A413" t="str">
            <v>JP</v>
          </cell>
          <cell r="B413" t="str">
            <v>Japan</v>
          </cell>
          <cell r="C413" t="str">
            <v>CAR</v>
          </cell>
          <cell r="D413" t="str">
            <v>HONDA</v>
          </cell>
          <cell r="E413" t="str">
            <v>HONDA</v>
          </cell>
          <cell r="F413" t="str">
            <v>HONDA</v>
          </cell>
          <cell r="G413" t="str">
            <v>PROD</v>
          </cell>
          <cell r="H413" t="str">
            <v>JP</v>
          </cell>
          <cell r="I413" t="str">
            <v>C2</v>
          </cell>
          <cell r="J413" t="str">
            <v>LOGO (J)</v>
          </cell>
          <cell r="K413" t="str">
            <v>J-VX</v>
          </cell>
          <cell r="L413" t="str">
            <v>SUSUKA</v>
          </cell>
          <cell r="M413">
            <v>0</v>
          </cell>
          <cell r="N413">
            <v>0</v>
          </cell>
          <cell r="O413">
            <v>0</v>
          </cell>
          <cell r="P413">
            <v>0</v>
          </cell>
          <cell r="Q413">
            <v>0</v>
          </cell>
          <cell r="R413">
            <v>0</v>
          </cell>
          <cell r="S413">
            <v>0</v>
          </cell>
          <cell r="T413">
            <v>0</v>
          </cell>
          <cell r="U413">
            <v>0</v>
          </cell>
          <cell r="V413">
            <v>1371</v>
          </cell>
          <cell r="W413">
            <v>6070</v>
          </cell>
          <cell r="X413">
            <v>12053</v>
          </cell>
          <cell r="Y413">
            <v>12267</v>
          </cell>
          <cell r="Z413">
            <v>11849</v>
          </cell>
          <cell r="AA413">
            <v>10216</v>
          </cell>
          <cell r="AB413">
            <v>9645</v>
          </cell>
        </row>
        <row r="414">
          <cell r="A414" t="str">
            <v>JP</v>
          </cell>
          <cell r="B414" t="str">
            <v>Japan</v>
          </cell>
          <cell r="C414" t="str">
            <v>CAR</v>
          </cell>
          <cell r="D414" t="str">
            <v>HONDA</v>
          </cell>
          <cell r="E414" t="str">
            <v>HONDA</v>
          </cell>
          <cell r="F414" t="str">
            <v>HONDA</v>
          </cell>
          <cell r="G414" t="str">
            <v>PROD</v>
          </cell>
          <cell r="H414" t="str">
            <v>JP</v>
          </cell>
          <cell r="I414" t="str">
            <v>D1</v>
          </cell>
          <cell r="J414" t="str">
            <v>CIVIC</v>
          </cell>
          <cell r="K414" t="str">
            <v>INTEGRA</v>
          </cell>
          <cell r="L414" t="str">
            <v>SAYAMA</v>
          </cell>
          <cell r="M414">
            <v>174819</v>
          </cell>
          <cell r="N414">
            <v>137131</v>
          </cell>
          <cell r="O414">
            <v>118281</v>
          </cell>
          <cell r="P414">
            <v>136739</v>
          </cell>
          <cell r="Q414">
            <v>105668</v>
          </cell>
          <cell r="R414">
            <v>88410</v>
          </cell>
          <cell r="S414">
            <v>84550</v>
          </cell>
          <cell r="T414">
            <v>63653</v>
          </cell>
          <cell r="U414">
            <v>64235</v>
          </cell>
          <cell r="V414">
            <v>57680</v>
          </cell>
          <cell r="W414">
            <v>46247</v>
          </cell>
          <cell r="X414">
            <v>0</v>
          </cell>
          <cell r="Y414">
            <v>0</v>
          </cell>
          <cell r="Z414">
            <v>0</v>
          </cell>
          <cell r="AA414">
            <v>0</v>
          </cell>
          <cell r="AB414">
            <v>0</v>
          </cell>
        </row>
        <row r="415">
          <cell r="A415" t="str">
            <v>JP</v>
          </cell>
          <cell r="B415" t="str">
            <v>Japan</v>
          </cell>
          <cell r="C415" t="str">
            <v>CAR</v>
          </cell>
          <cell r="D415" t="str">
            <v>HONDA</v>
          </cell>
          <cell r="E415" t="str">
            <v>HONDA</v>
          </cell>
          <cell r="F415" t="str">
            <v>HONDA</v>
          </cell>
          <cell r="G415" t="str">
            <v>PROD</v>
          </cell>
          <cell r="H415" t="str">
            <v>JP</v>
          </cell>
          <cell r="I415" t="str">
            <v>D1</v>
          </cell>
          <cell r="J415" t="str">
            <v>CY/CYR</v>
          </cell>
          <cell r="K415" t="str">
            <v>ISUZU ASKA</v>
          </cell>
          <cell r="L415" t="str">
            <v>SAYAMA</v>
          </cell>
          <cell r="M415">
            <v>0</v>
          </cell>
          <cell r="N415">
            <v>0</v>
          </cell>
          <cell r="O415">
            <v>0</v>
          </cell>
          <cell r="P415">
            <v>0</v>
          </cell>
          <cell r="Q415">
            <v>2571</v>
          </cell>
          <cell r="R415">
            <v>583</v>
          </cell>
          <cell r="S415">
            <v>899</v>
          </cell>
          <cell r="T415">
            <v>796</v>
          </cell>
          <cell r="U415">
            <v>5818</v>
          </cell>
          <cell r="V415">
            <v>511</v>
          </cell>
          <cell r="W415">
            <v>345</v>
          </cell>
          <cell r="X415">
            <v>0</v>
          </cell>
          <cell r="Y415">
            <v>0</v>
          </cell>
          <cell r="Z415">
            <v>0</v>
          </cell>
          <cell r="AA415">
            <v>0</v>
          </cell>
          <cell r="AB415">
            <v>0</v>
          </cell>
        </row>
        <row r="416">
          <cell r="A416" t="str">
            <v>JP</v>
          </cell>
          <cell r="B416" t="str">
            <v>Japan</v>
          </cell>
          <cell r="C416" t="str">
            <v>CAR</v>
          </cell>
          <cell r="D416" t="str">
            <v>HONDA</v>
          </cell>
          <cell r="E416" t="str">
            <v>HONDA</v>
          </cell>
          <cell r="F416" t="str">
            <v>HONDA</v>
          </cell>
          <cell r="G416" t="str">
            <v>PROD</v>
          </cell>
          <cell r="H416" t="str">
            <v>JP</v>
          </cell>
          <cell r="I416" t="str">
            <v>D1</v>
          </cell>
          <cell r="J416" t="str">
            <v>NEW COUPE</v>
          </cell>
          <cell r="K416" t="str">
            <v>NEW COUPE</v>
          </cell>
          <cell r="L416" t="str">
            <v>SUZUKA</v>
          </cell>
          <cell r="M416">
            <v>0</v>
          </cell>
          <cell r="N416">
            <v>0</v>
          </cell>
          <cell r="O416">
            <v>0</v>
          </cell>
          <cell r="P416">
            <v>0</v>
          </cell>
          <cell r="Q416">
            <v>0</v>
          </cell>
          <cell r="R416">
            <v>0</v>
          </cell>
          <cell r="S416">
            <v>0</v>
          </cell>
          <cell r="T416">
            <v>0</v>
          </cell>
          <cell r="U416">
            <v>0</v>
          </cell>
          <cell r="V416">
            <v>0</v>
          </cell>
          <cell r="W416">
            <v>18453</v>
          </cell>
          <cell r="X416">
            <v>83021</v>
          </cell>
          <cell r="Y416">
            <v>88741</v>
          </cell>
          <cell r="Z416">
            <v>96745</v>
          </cell>
          <cell r="AA416">
            <v>93324</v>
          </cell>
          <cell r="AB416">
            <v>89563</v>
          </cell>
        </row>
        <row r="417">
          <cell r="A417" t="str">
            <v>JP</v>
          </cell>
          <cell r="B417" t="str">
            <v>Japan</v>
          </cell>
          <cell r="C417" t="str">
            <v>CAR</v>
          </cell>
          <cell r="D417" t="str">
            <v>HONDA</v>
          </cell>
          <cell r="E417" t="str">
            <v>HONDA</v>
          </cell>
          <cell r="F417" t="str">
            <v>HONDA</v>
          </cell>
          <cell r="G417" t="str">
            <v>PROD</v>
          </cell>
          <cell r="H417" t="str">
            <v>JP</v>
          </cell>
          <cell r="I417" t="str">
            <v>D1</v>
          </cell>
          <cell r="J417" t="str">
            <v>CIVIC</v>
          </cell>
          <cell r="K417" t="str">
            <v>ORTHIA</v>
          </cell>
          <cell r="L417" t="str">
            <v>SAYAMA</v>
          </cell>
          <cell r="M417">
            <v>0</v>
          </cell>
          <cell r="N417">
            <v>0</v>
          </cell>
          <cell r="O417">
            <v>0</v>
          </cell>
          <cell r="P417">
            <v>0</v>
          </cell>
          <cell r="Q417">
            <v>0</v>
          </cell>
          <cell r="R417">
            <v>0</v>
          </cell>
          <cell r="S417">
            <v>44447</v>
          </cell>
          <cell r="T417">
            <v>23274</v>
          </cell>
          <cell r="U417">
            <v>12938</v>
          </cell>
          <cell r="V417">
            <v>15767</v>
          </cell>
          <cell r="W417">
            <v>13657</v>
          </cell>
          <cell r="X417">
            <v>21842</v>
          </cell>
          <cell r="Y417">
            <v>21118</v>
          </cell>
          <cell r="Z417">
            <v>19903</v>
          </cell>
          <cell r="AA417">
            <v>15729</v>
          </cell>
          <cell r="AB417">
            <v>15845</v>
          </cell>
        </row>
        <row r="418">
          <cell r="A418" t="str">
            <v>JP</v>
          </cell>
          <cell r="B418" t="str">
            <v>Japan</v>
          </cell>
          <cell r="C418" t="str">
            <v>CAR</v>
          </cell>
          <cell r="D418" t="str">
            <v>HONDA</v>
          </cell>
          <cell r="E418" t="str">
            <v>HONDA</v>
          </cell>
          <cell r="F418" t="str">
            <v>HONDA</v>
          </cell>
          <cell r="G418" t="str">
            <v>PROD</v>
          </cell>
          <cell r="H418" t="str">
            <v>JP</v>
          </cell>
          <cell r="I418" t="str">
            <v>D1</v>
          </cell>
          <cell r="J418" t="str">
            <v>STEPWAGON</v>
          </cell>
          <cell r="K418" t="str">
            <v>STEPWAGON</v>
          </cell>
          <cell r="L418" t="str">
            <v>SUSUKA</v>
          </cell>
          <cell r="M418">
            <v>0</v>
          </cell>
          <cell r="N418">
            <v>0</v>
          </cell>
          <cell r="O418">
            <v>0</v>
          </cell>
          <cell r="P418">
            <v>0</v>
          </cell>
          <cell r="Q418">
            <v>0</v>
          </cell>
          <cell r="R418">
            <v>0</v>
          </cell>
          <cell r="S418">
            <v>88586</v>
          </cell>
          <cell r="T418">
            <v>109581</v>
          </cell>
          <cell r="U418">
            <v>95459</v>
          </cell>
          <cell r="V418">
            <v>67994</v>
          </cell>
          <cell r="W418">
            <v>61497</v>
          </cell>
          <cell r="X418">
            <v>50393</v>
          </cell>
          <cell r="Y418">
            <v>87415</v>
          </cell>
          <cell r="Z418">
            <v>79430</v>
          </cell>
          <cell r="AA418">
            <v>75465</v>
          </cell>
          <cell r="AB418">
            <v>75345</v>
          </cell>
        </row>
        <row r="419">
          <cell r="A419" t="str">
            <v>JP</v>
          </cell>
          <cell r="B419" t="str">
            <v>Japan</v>
          </cell>
          <cell r="C419" t="str">
            <v>CAR</v>
          </cell>
          <cell r="D419" t="str">
            <v>HONDA</v>
          </cell>
          <cell r="E419" t="str">
            <v>HONDA</v>
          </cell>
          <cell r="F419" t="str">
            <v>HONDA</v>
          </cell>
          <cell r="G419" t="str">
            <v>PROD</v>
          </cell>
          <cell r="H419" t="str">
            <v>JP</v>
          </cell>
          <cell r="I419" t="str">
            <v>D2</v>
          </cell>
          <cell r="J419" t="str">
            <v>CY/CYR</v>
          </cell>
          <cell r="K419" t="str">
            <v>ACCORD</v>
          </cell>
          <cell r="L419" t="str">
            <v>SAYAMA</v>
          </cell>
          <cell r="M419">
            <v>360121</v>
          </cell>
          <cell r="N419">
            <v>279408</v>
          </cell>
          <cell r="O419">
            <v>159986</v>
          </cell>
          <cell r="P419">
            <v>216185</v>
          </cell>
          <cell r="Q419">
            <v>201142</v>
          </cell>
          <cell r="R419">
            <v>79145</v>
          </cell>
          <cell r="S419">
            <v>57308</v>
          </cell>
          <cell r="T419">
            <v>99910</v>
          </cell>
          <cell r="U419">
            <v>123018</v>
          </cell>
          <cell r="V419">
            <v>113342</v>
          </cell>
          <cell r="W419">
            <v>97767</v>
          </cell>
          <cell r="X419">
            <v>87109</v>
          </cell>
          <cell r="Y419">
            <v>84200</v>
          </cell>
          <cell r="Z419">
            <v>85698</v>
          </cell>
          <cell r="AA419">
            <v>84193</v>
          </cell>
          <cell r="AB419">
            <v>84252</v>
          </cell>
        </row>
        <row r="420">
          <cell r="A420" t="str">
            <v>JP</v>
          </cell>
          <cell r="B420" t="str">
            <v>Japan</v>
          </cell>
          <cell r="C420" t="str">
            <v>CAR</v>
          </cell>
          <cell r="D420" t="str">
            <v>HONDA</v>
          </cell>
          <cell r="E420" t="str">
            <v>HONDA</v>
          </cell>
          <cell r="F420" t="str">
            <v>HONDA</v>
          </cell>
          <cell r="G420" t="str">
            <v>PROD</v>
          </cell>
          <cell r="H420" t="str">
            <v>JP</v>
          </cell>
          <cell r="I420" t="str">
            <v>D2</v>
          </cell>
          <cell r="J420" t="str">
            <v>CY</v>
          </cell>
          <cell r="K420" t="str">
            <v>ASCOT</v>
          </cell>
          <cell r="L420" t="str">
            <v>SAYAMA</v>
          </cell>
          <cell r="M420">
            <v>18511</v>
          </cell>
          <cell r="N420">
            <v>18041</v>
          </cell>
          <cell r="O420">
            <v>35401</v>
          </cell>
          <cell r="P420">
            <v>35051</v>
          </cell>
          <cell r="Q420">
            <v>32411</v>
          </cell>
          <cell r="R420">
            <v>6985</v>
          </cell>
          <cell r="S420">
            <v>2576</v>
          </cell>
          <cell r="T420">
            <v>560</v>
          </cell>
          <cell r="U420">
            <v>0</v>
          </cell>
          <cell r="V420">
            <v>0</v>
          </cell>
          <cell r="W420">
            <v>0</v>
          </cell>
          <cell r="X420">
            <v>0</v>
          </cell>
          <cell r="Y420">
            <v>0</v>
          </cell>
          <cell r="Z420">
            <v>0</v>
          </cell>
          <cell r="AA420">
            <v>0</v>
          </cell>
          <cell r="AB420">
            <v>0</v>
          </cell>
        </row>
        <row r="421">
          <cell r="A421" t="str">
            <v>JP</v>
          </cell>
          <cell r="B421" t="str">
            <v>Japan</v>
          </cell>
          <cell r="C421" t="str">
            <v>CAR</v>
          </cell>
          <cell r="D421" t="str">
            <v>HONDA</v>
          </cell>
          <cell r="E421" t="str">
            <v>HONDA</v>
          </cell>
          <cell r="F421" t="str">
            <v>HONDA</v>
          </cell>
          <cell r="G421" t="str">
            <v>PROD</v>
          </cell>
          <cell r="H421" t="str">
            <v>JP</v>
          </cell>
          <cell r="I421" t="str">
            <v>D2</v>
          </cell>
          <cell r="J421" t="str">
            <v>CIVIC</v>
          </cell>
          <cell r="K421" t="str">
            <v>CRV</v>
          </cell>
          <cell r="L421" t="str">
            <v>SAYAMA</v>
          </cell>
          <cell r="M421">
            <v>0</v>
          </cell>
          <cell r="N421">
            <v>0</v>
          </cell>
          <cell r="O421">
            <v>0</v>
          </cell>
          <cell r="P421">
            <v>0</v>
          </cell>
          <cell r="Q421">
            <v>0</v>
          </cell>
          <cell r="R421">
            <v>21810</v>
          </cell>
          <cell r="S421">
            <v>108128</v>
          </cell>
          <cell r="T421">
            <v>181298</v>
          </cell>
          <cell r="U421">
            <v>224233</v>
          </cell>
          <cell r="V421">
            <v>217139</v>
          </cell>
          <cell r="W421">
            <v>213744</v>
          </cell>
          <cell r="X421">
            <v>214479</v>
          </cell>
          <cell r="Y421">
            <v>209324</v>
          </cell>
          <cell r="Z421">
            <v>190341</v>
          </cell>
          <cell r="AA421">
            <v>189203</v>
          </cell>
          <cell r="AB421">
            <v>159654</v>
          </cell>
        </row>
        <row r="422">
          <cell r="A422" t="str">
            <v>JP</v>
          </cell>
          <cell r="B422" t="str">
            <v>Japan</v>
          </cell>
          <cell r="C422" t="str">
            <v>CAR</v>
          </cell>
          <cell r="D422" t="str">
            <v>HONDA</v>
          </cell>
          <cell r="E422" t="str">
            <v>HONDA</v>
          </cell>
          <cell r="F422" t="str">
            <v>HONDA</v>
          </cell>
          <cell r="G422" t="str">
            <v>PROD</v>
          </cell>
          <cell r="H422" t="str">
            <v>JP</v>
          </cell>
          <cell r="I422" t="str">
            <v>D2</v>
          </cell>
          <cell r="J422" t="str">
            <v>CIVIC</v>
          </cell>
          <cell r="K422" t="str">
            <v>CRX</v>
          </cell>
          <cell r="L422" t="str">
            <v>SUSUKA</v>
          </cell>
          <cell r="M422">
            <v>0</v>
          </cell>
          <cell r="N422">
            <v>610</v>
          </cell>
          <cell r="O422">
            <v>9302</v>
          </cell>
          <cell r="P422">
            <v>1796</v>
          </cell>
          <cell r="Q422">
            <v>1299</v>
          </cell>
          <cell r="R422">
            <v>1371</v>
          </cell>
          <cell r="S422">
            <v>358</v>
          </cell>
          <cell r="T422">
            <v>5598</v>
          </cell>
          <cell r="U422">
            <v>0</v>
          </cell>
          <cell r="V422">
            <v>0</v>
          </cell>
          <cell r="W422">
            <v>0</v>
          </cell>
          <cell r="X422">
            <v>0</v>
          </cell>
          <cell r="Y422">
            <v>0</v>
          </cell>
          <cell r="Z422">
            <v>0</v>
          </cell>
          <cell r="AA422">
            <v>0</v>
          </cell>
          <cell r="AB422">
            <v>0</v>
          </cell>
        </row>
        <row r="423">
          <cell r="A423" t="str">
            <v>JP</v>
          </cell>
          <cell r="B423" t="str">
            <v>Japan</v>
          </cell>
          <cell r="C423" t="str">
            <v>CAR</v>
          </cell>
          <cell r="D423" t="str">
            <v>HONDA</v>
          </cell>
          <cell r="E423" t="str">
            <v>HONDA</v>
          </cell>
          <cell r="F423" t="str">
            <v>HONDA</v>
          </cell>
          <cell r="G423" t="str">
            <v>PROD</v>
          </cell>
          <cell r="H423" t="str">
            <v>JP</v>
          </cell>
          <cell r="I423" t="str">
            <v>D2</v>
          </cell>
          <cell r="J423" t="str">
            <v>ODYSSEY/CYR</v>
          </cell>
          <cell r="K423" t="str">
            <v>ODYSSEY</v>
          </cell>
          <cell r="L423" t="str">
            <v>SAYAMA</v>
          </cell>
          <cell r="M423">
            <v>0</v>
          </cell>
          <cell r="N423">
            <v>0</v>
          </cell>
          <cell r="O423">
            <v>0</v>
          </cell>
          <cell r="P423">
            <v>0</v>
          </cell>
          <cell r="Q423">
            <v>24649</v>
          </cell>
          <cell r="R423">
            <v>176865</v>
          </cell>
          <cell r="S423">
            <v>140571</v>
          </cell>
          <cell r="T423">
            <v>113307</v>
          </cell>
          <cell r="U423">
            <v>81557</v>
          </cell>
          <cell r="V423">
            <v>56545</v>
          </cell>
          <cell r="W423">
            <v>51811</v>
          </cell>
          <cell r="X423">
            <v>63397</v>
          </cell>
          <cell r="Y423">
            <v>64498</v>
          </cell>
          <cell r="Z423">
            <v>59297</v>
          </cell>
          <cell r="AA423">
            <v>49767</v>
          </cell>
          <cell r="AB423">
            <v>58657</v>
          </cell>
        </row>
        <row r="424">
          <cell r="A424" t="str">
            <v>JP</v>
          </cell>
          <cell r="B424" t="str">
            <v>Japan</v>
          </cell>
          <cell r="C424" t="str">
            <v>CAR</v>
          </cell>
          <cell r="D424" t="str">
            <v>HONDA</v>
          </cell>
          <cell r="E424" t="str">
            <v>HONDA</v>
          </cell>
          <cell r="F424" t="str">
            <v>HONDA</v>
          </cell>
          <cell r="G424" t="str">
            <v>PROD</v>
          </cell>
          <cell r="H424" t="str">
            <v>JP</v>
          </cell>
          <cell r="I424" t="str">
            <v>D2</v>
          </cell>
          <cell r="J424" t="str">
            <v>PRELUDE/ACCORD</v>
          </cell>
          <cell r="K424" t="str">
            <v>PRELUDE</v>
          </cell>
          <cell r="L424" t="str">
            <v>SAYAMA</v>
          </cell>
          <cell r="M424">
            <v>82900</v>
          </cell>
          <cell r="N424">
            <v>68765</v>
          </cell>
          <cell r="O424">
            <v>87248</v>
          </cell>
          <cell r="P424">
            <v>56995</v>
          </cell>
          <cell r="Q424">
            <v>28725</v>
          </cell>
          <cell r="R424">
            <v>20509</v>
          </cell>
          <cell r="S424">
            <v>26353</v>
          </cell>
          <cell r="T424">
            <v>38052</v>
          </cell>
          <cell r="U424">
            <v>27086</v>
          </cell>
          <cell r="V424">
            <v>26010</v>
          </cell>
          <cell r="W424">
            <v>21035</v>
          </cell>
          <cell r="X424">
            <v>0</v>
          </cell>
          <cell r="Y424">
            <v>0</v>
          </cell>
          <cell r="Z424">
            <v>0</v>
          </cell>
          <cell r="AA424">
            <v>0</v>
          </cell>
          <cell r="AB424">
            <v>0</v>
          </cell>
        </row>
        <row r="425">
          <cell r="A425" t="str">
            <v>JP</v>
          </cell>
          <cell r="B425" t="str">
            <v>Japan</v>
          </cell>
          <cell r="C425" t="str">
            <v>CAR</v>
          </cell>
          <cell r="D425" t="str">
            <v>HONDA</v>
          </cell>
          <cell r="E425" t="str">
            <v>HONDA</v>
          </cell>
          <cell r="F425" t="str">
            <v>HONDA</v>
          </cell>
          <cell r="G425" t="str">
            <v>PROD</v>
          </cell>
          <cell r="H425" t="str">
            <v>JP</v>
          </cell>
          <cell r="I425" t="str">
            <v>E1</v>
          </cell>
          <cell r="J425" t="str">
            <v>INSPIRE</v>
          </cell>
          <cell r="K425" t="str">
            <v>INSPIRE</v>
          </cell>
          <cell r="L425" t="str">
            <v>SAYAMA</v>
          </cell>
          <cell r="M425">
            <v>0</v>
          </cell>
          <cell r="N425">
            <v>0</v>
          </cell>
          <cell r="O425">
            <v>42705</v>
          </cell>
          <cell r="P425">
            <v>13668</v>
          </cell>
          <cell r="Q425">
            <v>10562</v>
          </cell>
          <cell r="R425">
            <v>27121</v>
          </cell>
          <cell r="S425">
            <v>11989</v>
          </cell>
          <cell r="T425">
            <v>7047</v>
          </cell>
          <cell r="U425">
            <v>1637</v>
          </cell>
          <cell r="V425">
            <v>0</v>
          </cell>
          <cell r="W425">
            <v>0</v>
          </cell>
          <cell r="X425">
            <v>0</v>
          </cell>
          <cell r="Y425">
            <v>0</v>
          </cell>
          <cell r="Z425">
            <v>0</v>
          </cell>
          <cell r="AA425">
            <v>0</v>
          </cell>
          <cell r="AB425">
            <v>0</v>
          </cell>
        </row>
        <row r="426">
          <cell r="A426" t="str">
            <v>JP</v>
          </cell>
          <cell r="B426" t="str">
            <v>Japan</v>
          </cell>
          <cell r="C426" t="str">
            <v>CAR</v>
          </cell>
          <cell r="D426" t="str">
            <v>HONDA</v>
          </cell>
          <cell r="E426" t="str">
            <v>HONDA</v>
          </cell>
          <cell r="F426" t="str">
            <v>HONDA</v>
          </cell>
          <cell r="G426" t="str">
            <v>PROD</v>
          </cell>
          <cell r="H426" t="str">
            <v>JP</v>
          </cell>
          <cell r="I426" t="str">
            <v>E1</v>
          </cell>
          <cell r="J426" t="str">
            <v>INSPIRE</v>
          </cell>
          <cell r="K426" t="str">
            <v>INSPIRE WAGON</v>
          </cell>
          <cell r="L426" t="str">
            <v>SAYAMA</v>
          </cell>
          <cell r="M426">
            <v>0</v>
          </cell>
          <cell r="N426">
            <v>0</v>
          </cell>
          <cell r="O426">
            <v>0</v>
          </cell>
          <cell r="P426">
            <v>0</v>
          </cell>
          <cell r="Q426">
            <v>0</v>
          </cell>
          <cell r="R426">
            <v>0</v>
          </cell>
          <cell r="S426">
            <v>0</v>
          </cell>
          <cell r="T426">
            <v>0</v>
          </cell>
          <cell r="U426">
            <v>0</v>
          </cell>
          <cell r="V426">
            <v>10346</v>
          </cell>
          <cell r="W426">
            <v>20142</v>
          </cell>
          <cell r="X426">
            <v>20694</v>
          </cell>
          <cell r="Y426">
            <v>19495</v>
          </cell>
          <cell r="Z426">
            <v>19102</v>
          </cell>
          <cell r="AA426">
            <v>18087</v>
          </cell>
          <cell r="AB426">
            <v>20022</v>
          </cell>
        </row>
        <row r="427">
          <cell r="A427" t="str">
            <v>JP</v>
          </cell>
          <cell r="B427" t="str">
            <v>Japan</v>
          </cell>
          <cell r="C427" t="str">
            <v>CAR</v>
          </cell>
          <cell r="D427" t="str">
            <v>HONDA</v>
          </cell>
          <cell r="E427" t="str">
            <v>HONDA</v>
          </cell>
          <cell r="F427" t="str">
            <v>HONDA</v>
          </cell>
          <cell r="G427" t="str">
            <v>PROD</v>
          </cell>
          <cell r="H427" t="str">
            <v>JP</v>
          </cell>
          <cell r="I427" t="str">
            <v>E1</v>
          </cell>
          <cell r="J427" t="str">
            <v>LEGEND</v>
          </cell>
          <cell r="K427" t="str">
            <v>LEGEND (OLD)</v>
          </cell>
          <cell r="L427" t="str">
            <v>SAYAMA</v>
          </cell>
          <cell r="M427">
            <v>63409</v>
          </cell>
          <cell r="N427">
            <v>11296</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row>
        <row r="428">
          <cell r="A428" t="str">
            <v>JP</v>
          </cell>
          <cell r="B428" t="str">
            <v>Japan</v>
          </cell>
          <cell r="C428" t="str">
            <v>CAR</v>
          </cell>
          <cell r="D428" t="str">
            <v>HONDA</v>
          </cell>
          <cell r="E428" t="str">
            <v>HONDA</v>
          </cell>
          <cell r="F428" t="str">
            <v>HONDA</v>
          </cell>
          <cell r="G428" t="str">
            <v>PROD</v>
          </cell>
          <cell r="H428" t="str">
            <v>JP</v>
          </cell>
          <cell r="I428" t="str">
            <v>E1</v>
          </cell>
          <cell r="J428" t="str">
            <v>SSX</v>
          </cell>
          <cell r="K428" t="str">
            <v>S2000</v>
          </cell>
          <cell r="L428" t="str">
            <v>SAYAMA</v>
          </cell>
          <cell r="M428">
            <v>0</v>
          </cell>
          <cell r="N428">
            <v>0</v>
          </cell>
          <cell r="O428">
            <v>0</v>
          </cell>
          <cell r="P428">
            <v>0</v>
          </cell>
          <cell r="Q428">
            <v>0</v>
          </cell>
          <cell r="R428">
            <v>0</v>
          </cell>
          <cell r="S428">
            <v>0</v>
          </cell>
          <cell r="T428">
            <v>0</v>
          </cell>
          <cell r="U428">
            <v>0</v>
          </cell>
          <cell r="V428">
            <v>8296</v>
          </cell>
          <cell r="W428">
            <v>9692</v>
          </cell>
          <cell r="X428">
            <v>10200</v>
          </cell>
          <cell r="Y428">
            <v>10172</v>
          </cell>
          <cell r="Z428">
            <v>10826</v>
          </cell>
          <cell r="AA428">
            <v>9644</v>
          </cell>
          <cell r="AB428">
            <v>10955</v>
          </cell>
        </row>
        <row r="429">
          <cell r="A429" t="str">
            <v>JP</v>
          </cell>
          <cell r="B429" t="str">
            <v>Japan</v>
          </cell>
          <cell r="C429" t="str">
            <v>CAR</v>
          </cell>
          <cell r="D429" t="str">
            <v>HONDA</v>
          </cell>
          <cell r="E429" t="str">
            <v>HONDA</v>
          </cell>
          <cell r="F429" t="str">
            <v>HONDA</v>
          </cell>
          <cell r="G429" t="str">
            <v>PROD</v>
          </cell>
          <cell r="H429" t="str">
            <v>JP</v>
          </cell>
          <cell r="I429" t="str">
            <v>E1</v>
          </cell>
          <cell r="J429" t="str">
            <v>INSPIRE</v>
          </cell>
          <cell r="K429" t="str">
            <v>SABER</v>
          </cell>
          <cell r="L429" t="str">
            <v>SAYAMA</v>
          </cell>
          <cell r="M429">
            <v>0</v>
          </cell>
          <cell r="N429">
            <v>0</v>
          </cell>
          <cell r="O429">
            <v>0</v>
          </cell>
          <cell r="P429">
            <v>0</v>
          </cell>
          <cell r="Q429">
            <v>0</v>
          </cell>
          <cell r="R429">
            <v>45503</v>
          </cell>
          <cell r="S429">
            <v>29567</v>
          </cell>
          <cell r="T429">
            <v>25367</v>
          </cell>
          <cell r="U429">
            <v>11039</v>
          </cell>
          <cell r="V429">
            <v>0</v>
          </cell>
          <cell r="W429">
            <v>0</v>
          </cell>
          <cell r="X429">
            <v>0</v>
          </cell>
          <cell r="Y429">
            <v>0</v>
          </cell>
          <cell r="Z429">
            <v>0</v>
          </cell>
          <cell r="AA429">
            <v>0</v>
          </cell>
          <cell r="AB429">
            <v>0</v>
          </cell>
        </row>
        <row r="430">
          <cell r="A430" t="str">
            <v>JP</v>
          </cell>
          <cell r="B430" t="str">
            <v>Japan</v>
          </cell>
          <cell r="C430" t="str">
            <v>CAR</v>
          </cell>
          <cell r="D430" t="str">
            <v>HONDA</v>
          </cell>
          <cell r="E430" t="str">
            <v>HONDA</v>
          </cell>
          <cell r="F430" t="str">
            <v>HONDA</v>
          </cell>
          <cell r="G430" t="str">
            <v>PROD</v>
          </cell>
          <cell r="H430" t="str">
            <v>JP</v>
          </cell>
          <cell r="I430" t="str">
            <v>E1</v>
          </cell>
          <cell r="J430" t="str">
            <v>VIGOR</v>
          </cell>
          <cell r="K430" t="str">
            <v>VIGOR</v>
          </cell>
          <cell r="L430" t="str">
            <v>SAYAMA</v>
          </cell>
          <cell r="M430">
            <v>19686</v>
          </cell>
          <cell r="N430">
            <v>42316</v>
          </cell>
          <cell r="O430">
            <v>37379</v>
          </cell>
          <cell r="P430">
            <v>21034</v>
          </cell>
          <cell r="Q430">
            <v>9994</v>
          </cell>
          <cell r="R430">
            <v>0</v>
          </cell>
          <cell r="S430">
            <v>0</v>
          </cell>
          <cell r="T430">
            <v>0</v>
          </cell>
          <cell r="U430">
            <v>0</v>
          </cell>
          <cell r="V430">
            <v>0</v>
          </cell>
          <cell r="W430">
            <v>0</v>
          </cell>
          <cell r="X430">
            <v>0</v>
          </cell>
          <cell r="Y430">
            <v>0</v>
          </cell>
          <cell r="Z430">
            <v>0</v>
          </cell>
          <cell r="AA430">
            <v>0</v>
          </cell>
          <cell r="AB430">
            <v>0</v>
          </cell>
        </row>
        <row r="431">
          <cell r="A431" t="str">
            <v>JP</v>
          </cell>
          <cell r="B431" t="str">
            <v>Japan</v>
          </cell>
          <cell r="C431" t="str">
            <v>CAR</v>
          </cell>
          <cell r="D431" t="str">
            <v>HONDA</v>
          </cell>
          <cell r="E431" t="str">
            <v>HONDA</v>
          </cell>
          <cell r="F431" t="str">
            <v>HONDA</v>
          </cell>
          <cell r="G431" t="str">
            <v>PROD</v>
          </cell>
          <cell r="H431" t="str">
            <v>JP</v>
          </cell>
          <cell r="I431" t="str">
            <v>E2</v>
          </cell>
          <cell r="J431" t="str">
            <v>LEGEND</v>
          </cell>
          <cell r="K431" t="str">
            <v>LEGEND</v>
          </cell>
          <cell r="L431" t="str">
            <v>SAYAMA</v>
          </cell>
          <cell r="M431">
            <v>0</v>
          </cell>
          <cell r="N431">
            <v>84562</v>
          </cell>
          <cell r="O431">
            <v>63093</v>
          </cell>
          <cell r="P431">
            <v>50441</v>
          </cell>
          <cell r="Q431">
            <v>44209</v>
          </cell>
          <cell r="R431">
            <v>12275</v>
          </cell>
          <cell r="S431">
            <v>38746</v>
          </cell>
          <cell r="T431">
            <v>21367</v>
          </cell>
          <cell r="U431">
            <v>23591</v>
          </cell>
          <cell r="V431">
            <v>20551</v>
          </cell>
          <cell r="W431">
            <v>20386</v>
          </cell>
          <cell r="X431">
            <v>28968</v>
          </cell>
          <cell r="Y431">
            <v>30170</v>
          </cell>
          <cell r="Z431">
            <v>27375</v>
          </cell>
          <cell r="AA431">
            <v>25154</v>
          </cell>
          <cell r="AB431">
            <v>25474</v>
          </cell>
        </row>
        <row r="432">
          <cell r="A432" t="str">
            <v>JP</v>
          </cell>
          <cell r="B432" t="str">
            <v>Japan</v>
          </cell>
          <cell r="C432" t="str">
            <v>CAR</v>
          </cell>
          <cell r="D432" t="str">
            <v>HONDA</v>
          </cell>
          <cell r="E432" t="str">
            <v>HONDA</v>
          </cell>
          <cell r="F432" t="str">
            <v>HONDA</v>
          </cell>
          <cell r="G432" t="str">
            <v>PROD</v>
          </cell>
          <cell r="H432" t="str">
            <v>JP</v>
          </cell>
          <cell r="I432" t="str">
            <v>E2</v>
          </cell>
          <cell r="J432" t="str">
            <v>NSX</v>
          </cell>
          <cell r="K432" t="str">
            <v>NSX</v>
          </cell>
          <cell r="L432" t="str">
            <v>TOCHIGI</v>
          </cell>
          <cell r="M432">
            <v>2548</v>
          </cell>
          <cell r="N432">
            <v>8422</v>
          </cell>
          <cell r="O432">
            <v>1272</v>
          </cell>
          <cell r="P432">
            <v>704</v>
          </cell>
          <cell r="Q432">
            <v>917</v>
          </cell>
          <cell r="R432">
            <v>1515</v>
          </cell>
          <cell r="S432">
            <v>504</v>
          </cell>
          <cell r="T432">
            <v>535</v>
          </cell>
          <cell r="U432">
            <v>520</v>
          </cell>
          <cell r="V432">
            <v>407</v>
          </cell>
          <cell r="W432">
            <v>408</v>
          </cell>
          <cell r="X432">
            <v>448</v>
          </cell>
          <cell r="Y432">
            <v>546</v>
          </cell>
          <cell r="Z432">
            <v>413</v>
          </cell>
          <cell r="AA432">
            <v>409</v>
          </cell>
          <cell r="AB432">
            <v>456</v>
          </cell>
        </row>
        <row r="433">
          <cell r="A433" t="str">
            <v>JP</v>
          </cell>
          <cell r="B433" t="str">
            <v>Japan</v>
          </cell>
          <cell r="C433" t="str">
            <v>CAR</v>
          </cell>
          <cell r="D433" t="str">
            <v>HONDA</v>
          </cell>
          <cell r="E433" t="str">
            <v>HONDA</v>
          </cell>
          <cell r="F433" t="str">
            <v>HONDA</v>
          </cell>
          <cell r="G433" t="str">
            <v>PROD</v>
          </cell>
          <cell r="H433" t="str">
            <v>JP</v>
          </cell>
          <cell r="I433" t="str">
            <v>MVAN</v>
          </cell>
          <cell r="J433" t="str">
            <v>DELTA</v>
          </cell>
          <cell r="K433" t="str">
            <v>DELTA</v>
          </cell>
          <cell r="L433" t="str">
            <v>IKEDA 2</v>
          </cell>
          <cell r="M433">
            <v>899</v>
          </cell>
          <cell r="N433">
            <v>700</v>
          </cell>
          <cell r="O433">
            <v>922</v>
          </cell>
          <cell r="P433">
            <v>739</v>
          </cell>
          <cell r="Q433">
            <v>724</v>
          </cell>
          <cell r="R433">
            <v>0</v>
          </cell>
          <cell r="S433">
            <v>0</v>
          </cell>
          <cell r="T433">
            <v>0</v>
          </cell>
          <cell r="U433">
            <v>0</v>
          </cell>
          <cell r="V433">
            <v>0</v>
          </cell>
          <cell r="W433">
            <v>0</v>
          </cell>
          <cell r="X433">
            <v>0</v>
          </cell>
          <cell r="Y433">
            <v>0</v>
          </cell>
          <cell r="Z433">
            <v>0</v>
          </cell>
          <cell r="AA433">
            <v>0</v>
          </cell>
          <cell r="AB433">
            <v>0</v>
          </cell>
        </row>
        <row r="434">
          <cell r="A434" t="str">
            <v>JP</v>
          </cell>
          <cell r="B434" t="str">
            <v>Japan</v>
          </cell>
          <cell r="C434" t="str">
            <v>CAR</v>
          </cell>
          <cell r="D434" t="str">
            <v>ISUZU</v>
          </cell>
          <cell r="E434" t="str">
            <v>ISUZU</v>
          </cell>
          <cell r="F434" t="str">
            <v>ISUZU</v>
          </cell>
          <cell r="G434" t="str">
            <v>PROD</v>
          </cell>
          <cell r="H434" t="str">
            <v>JP</v>
          </cell>
          <cell r="I434" t="str">
            <v>4X4</v>
          </cell>
          <cell r="J434" t="str">
            <v>MU</v>
          </cell>
          <cell r="K434" t="str">
            <v>AMIGO</v>
          </cell>
          <cell r="L434" t="str">
            <v>KAWASAKI</v>
          </cell>
          <cell r="M434">
            <v>2226</v>
          </cell>
          <cell r="N434">
            <v>6761</v>
          </cell>
          <cell r="O434">
            <v>6898</v>
          </cell>
          <cell r="P434">
            <v>4773</v>
          </cell>
          <cell r="Q434">
            <v>1313</v>
          </cell>
          <cell r="R434">
            <v>4650</v>
          </cell>
          <cell r="S434">
            <v>7078</v>
          </cell>
          <cell r="T434">
            <v>6044</v>
          </cell>
          <cell r="U434">
            <v>19137</v>
          </cell>
          <cell r="V434">
            <v>19369</v>
          </cell>
          <cell r="W434">
            <v>19572</v>
          </cell>
          <cell r="X434">
            <v>18062</v>
          </cell>
          <cell r="Y434">
            <v>19884</v>
          </cell>
          <cell r="Z434">
            <v>20970</v>
          </cell>
          <cell r="AA434">
            <v>19187</v>
          </cell>
          <cell r="AB434">
            <v>19453</v>
          </cell>
        </row>
        <row r="435">
          <cell r="A435" t="str">
            <v>JP</v>
          </cell>
          <cell r="B435" t="str">
            <v>Japan</v>
          </cell>
          <cell r="C435" t="str">
            <v>CAR</v>
          </cell>
          <cell r="D435" t="str">
            <v>ISUZU</v>
          </cell>
          <cell r="E435" t="str">
            <v>ISUZU</v>
          </cell>
          <cell r="F435" t="str">
            <v>ISUZU</v>
          </cell>
          <cell r="G435" t="str">
            <v>PROD</v>
          </cell>
          <cell r="H435" t="str">
            <v>JP</v>
          </cell>
          <cell r="I435" t="str">
            <v>4X4</v>
          </cell>
          <cell r="J435" t="str">
            <v>BIGHORN</v>
          </cell>
          <cell r="K435" t="str">
            <v>SUBARU TROOPER</v>
          </cell>
          <cell r="L435" t="str">
            <v>GUNMA</v>
          </cell>
          <cell r="M435">
            <v>0</v>
          </cell>
          <cell r="N435">
            <v>0</v>
          </cell>
          <cell r="O435">
            <v>305</v>
          </cell>
          <cell r="P435">
            <v>46</v>
          </cell>
          <cell r="Q435">
            <v>0</v>
          </cell>
          <cell r="R435">
            <v>0</v>
          </cell>
          <cell r="S435">
            <v>0</v>
          </cell>
          <cell r="T435">
            <v>0</v>
          </cell>
          <cell r="U435">
            <v>0</v>
          </cell>
          <cell r="V435">
            <v>0</v>
          </cell>
          <cell r="W435">
            <v>0</v>
          </cell>
          <cell r="X435">
            <v>0</v>
          </cell>
          <cell r="Y435">
            <v>0</v>
          </cell>
          <cell r="Z435">
            <v>0</v>
          </cell>
          <cell r="AA435">
            <v>0</v>
          </cell>
          <cell r="AB435">
            <v>0</v>
          </cell>
        </row>
        <row r="436">
          <cell r="A436" t="str">
            <v>JP</v>
          </cell>
          <cell r="B436" t="str">
            <v>Japan</v>
          </cell>
          <cell r="C436" t="str">
            <v>CAR</v>
          </cell>
          <cell r="D436" t="str">
            <v>ISUZU</v>
          </cell>
          <cell r="E436" t="str">
            <v>ISUZU</v>
          </cell>
          <cell r="F436" t="str">
            <v>ISUZU</v>
          </cell>
          <cell r="G436" t="str">
            <v>PROD</v>
          </cell>
          <cell r="H436" t="str">
            <v>JP</v>
          </cell>
          <cell r="I436" t="str">
            <v>4X4</v>
          </cell>
          <cell r="J436" t="str">
            <v>ZACCHAR</v>
          </cell>
          <cell r="K436" t="str">
            <v>ZACCHAR</v>
          </cell>
          <cell r="L436" t="str">
            <v>FUJISAWA</v>
          </cell>
          <cell r="M436">
            <v>0</v>
          </cell>
          <cell r="N436">
            <v>0</v>
          </cell>
          <cell r="O436">
            <v>0</v>
          </cell>
          <cell r="P436">
            <v>0</v>
          </cell>
          <cell r="Q436">
            <v>0</v>
          </cell>
          <cell r="R436">
            <v>0</v>
          </cell>
          <cell r="S436">
            <v>0</v>
          </cell>
          <cell r="T436">
            <v>0</v>
          </cell>
          <cell r="U436">
            <v>0</v>
          </cell>
          <cell r="V436">
            <v>2385</v>
          </cell>
          <cell r="W436">
            <v>15371</v>
          </cell>
          <cell r="X436">
            <v>14567</v>
          </cell>
          <cell r="Y436">
            <v>14098</v>
          </cell>
          <cell r="Z436">
            <v>13214</v>
          </cell>
          <cell r="AA436">
            <v>11645</v>
          </cell>
          <cell r="AB436">
            <v>12245</v>
          </cell>
        </row>
        <row r="437">
          <cell r="A437" t="str">
            <v>JP</v>
          </cell>
          <cell r="B437" t="str">
            <v>Japan</v>
          </cell>
          <cell r="C437" t="str">
            <v>CAR</v>
          </cell>
          <cell r="D437" t="str">
            <v>ISUZU</v>
          </cell>
          <cell r="E437" t="str">
            <v>ISUZU</v>
          </cell>
          <cell r="F437" t="str">
            <v>ISUZU</v>
          </cell>
          <cell r="G437" t="str">
            <v>PROD</v>
          </cell>
          <cell r="H437" t="str">
            <v>JP</v>
          </cell>
          <cell r="I437" t="str">
            <v>C1</v>
          </cell>
          <cell r="J437" t="str">
            <v>CIVIC</v>
          </cell>
          <cell r="K437" t="str">
            <v>GEMINI</v>
          </cell>
          <cell r="L437" t="str">
            <v>SUSUKA</v>
          </cell>
          <cell r="M437">
            <v>151957</v>
          </cell>
          <cell r="N437">
            <v>105954</v>
          </cell>
          <cell r="O437">
            <v>71768</v>
          </cell>
          <cell r="P437">
            <v>24386</v>
          </cell>
          <cell r="Q437">
            <v>0</v>
          </cell>
          <cell r="R437">
            <v>0</v>
          </cell>
          <cell r="S437">
            <v>0</v>
          </cell>
          <cell r="T437">
            <v>0</v>
          </cell>
          <cell r="U437">
            <v>0</v>
          </cell>
          <cell r="V437">
            <v>0</v>
          </cell>
          <cell r="W437">
            <v>0</v>
          </cell>
          <cell r="X437">
            <v>0</v>
          </cell>
          <cell r="Y437">
            <v>0</v>
          </cell>
          <cell r="Z437">
            <v>0</v>
          </cell>
          <cell r="AA437">
            <v>0</v>
          </cell>
          <cell r="AB437">
            <v>0</v>
          </cell>
        </row>
        <row r="438">
          <cell r="A438" t="str">
            <v>JP</v>
          </cell>
          <cell r="B438" t="str">
            <v>Japan</v>
          </cell>
          <cell r="C438" t="str">
            <v>CAR</v>
          </cell>
          <cell r="D438" t="str">
            <v>ISUZU</v>
          </cell>
          <cell r="E438" t="str">
            <v>ISUZU</v>
          </cell>
          <cell r="F438" t="str">
            <v>ISUZU</v>
          </cell>
          <cell r="G438" t="str">
            <v>PROD</v>
          </cell>
          <cell r="H438" t="str">
            <v>JP</v>
          </cell>
          <cell r="I438" t="str">
            <v>D1</v>
          </cell>
          <cell r="J438" t="str">
            <v>BIGHORN</v>
          </cell>
          <cell r="K438" t="str">
            <v>ISUZU HORIZON</v>
          </cell>
          <cell r="L438" t="str">
            <v>SUSUKA</v>
          </cell>
          <cell r="M438">
            <v>0</v>
          </cell>
          <cell r="N438">
            <v>0</v>
          </cell>
          <cell r="O438">
            <v>0</v>
          </cell>
          <cell r="P438">
            <v>0</v>
          </cell>
          <cell r="Q438">
            <v>1513</v>
          </cell>
          <cell r="R438">
            <v>418</v>
          </cell>
          <cell r="S438">
            <v>161</v>
          </cell>
          <cell r="T438">
            <v>50</v>
          </cell>
          <cell r="U438">
            <v>51</v>
          </cell>
          <cell r="V438">
            <v>0</v>
          </cell>
          <cell r="W438">
            <v>0</v>
          </cell>
          <cell r="X438">
            <v>0</v>
          </cell>
          <cell r="Y438">
            <v>0</v>
          </cell>
          <cell r="Z438">
            <v>0</v>
          </cell>
          <cell r="AA438">
            <v>0</v>
          </cell>
          <cell r="AB438">
            <v>0</v>
          </cell>
        </row>
        <row r="439">
          <cell r="A439" t="str">
            <v>JP</v>
          </cell>
          <cell r="B439" t="str">
            <v>Japan</v>
          </cell>
          <cell r="C439" t="str">
            <v>CAR</v>
          </cell>
          <cell r="D439" t="str">
            <v>ISUZU</v>
          </cell>
          <cell r="E439" t="str">
            <v>ISUZU</v>
          </cell>
          <cell r="F439" t="str">
            <v>ISUZU</v>
          </cell>
          <cell r="G439" t="str">
            <v>PROD</v>
          </cell>
          <cell r="H439" t="str">
            <v>JP</v>
          </cell>
          <cell r="I439" t="str">
            <v>D1</v>
          </cell>
          <cell r="J439" t="str">
            <v>U</v>
          </cell>
          <cell r="K439" t="str">
            <v>ISUZU JAZZ</v>
          </cell>
          <cell r="L439" t="str">
            <v>SUSUKA</v>
          </cell>
          <cell r="M439">
            <v>0</v>
          </cell>
          <cell r="N439">
            <v>0</v>
          </cell>
          <cell r="O439">
            <v>0</v>
          </cell>
          <cell r="P439">
            <v>295</v>
          </cell>
          <cell r="Q439">
            <v>410</v>
          </cell>
          <cell r="R439">
            <v>340</v>
          </cell>
          <cell r="S439">
            <v>159</v>
          </cell>
          <cell r="T439">
            <v>0</v>
          </cell>
          <cell r="U439">
            <v>0</v>
          </cell>
          <cell r="V439">
            <v>0</v>
          </cell>
          <cell r="W439">
            <v>0</v>
          </cell>
          <cell r="X439">
            <v>0</v>
          </cell>
          <cell r="Y439">
            <v>0</v>
          </cell>
          <cell r="Z439">
            <v>0</v>
          </cell>
          <cell r="AA439">
            <v>0</v>
          </cell>
          <cell r="AB439">
            <v>0</v>
          </cell>
        </row>
        <row r="440">
          <cell r="A440" t="str">
            <v>JP</v>
          </cell>
          <cell r="B440" t="str">
            <v>Japan</v>
          </cell>
          <cell r="C440" t="str">
            <v>CAR</v>
          </cell>
          <cell r="D440" t="str">
            <v>ISUZU</v>
          </cell>
          <cell r="E440" t="str">
            <v>ISUZU</v>
          </cell>
          <cell r="F440" t="str">
            <v>ISUZU</v>
          </cell>
          <cell r="G440" t="str">
            <v>PROD</v>
          </cell>
          <cell r="H440" t="str">
            <v>JP</v>
          </cell>
          <cell r="I440" t="str">
            <v>D1</v>
          </cell>
          <cell r="J440" t="str">
            <v>FF GEMINI/GEMINI</v>
          </cell>
          <cell r="K440" t="str">
            <v>PIAZZA</v>
          </cell>
          <cell r="L440" t="str">
            <v>SUSUKA</v>
          </cell>
          <cell r="M440">
            <v>448</v>
          </cell>
          <cell r="N440">
            <v>5684</v>
          </cell>
          <cell r="O440">
            <v>222</v>
          </cell>
          <cell r="P440">
            <v>14</v>
          </cell>
          <cell r="Q440">
            <v>0</v>
          </cell>
          <cell r="R440">
            <v>0</v>
          </cell>
          <cell r="S440">
            <v>0</v>
          </cell>
          <cell r="T440">
            <v>0</v>
          </cell>
          <cell r="U440">
            <v>0</v>
          </cell>
          <cell r="V440">
            <v>0</v>
          </cell>
          <cell r="W440">
            <v>0</v>
          </cell>
          <cell r="X440">
            <v>0</v>
          </cell>
          <cell r="Y440">
            <v>0</v>
          </cell>
          <cell r="Z440">
            <v>0</v>
          </cell>
          <cell r="AA440">
            <v>0</v>
          </cell>
          <cell r="AB440">
            <v>0</v>
          </cell>
        </row>
        <row r="441">
          <cell r="A441" t="str">
            <v>JP</v>
          </cell>
          <cell r="B441" t="str">
            <v>Japan</v>
          </cell>
          <cell r="C441" t="str">
            <v>CAR</v>
          </cell>
          <cell r="D441" t="str">
            <v>ISUZU</v>
          </cell>
          <cell r="E441" t="str">
            <v>ISUZU</v>
          </cell>
          <cell r="F441" t="str">
            <v>ISUZU</v>
          </cell>
          <cell r="G441" t="str">
            <v>PROD</v>
          </cell>
          <cell r="H441" t="str">
            <v>JP</v>
          </cell>
          <cell r="I441" t="str">
            <v>D2</v>
          </cell>
          <cell r="J441" t="str">
            <v>BIGHORN</v>
          </cell>
          <cell r="K441" t="str">
            <v>TROOPER</v>
          </cell>
          <cell r="L441" t="str">
            <v>FUJISAWA</v>
          </cell>
          <cell r="M441">
            <v>45489</v>
          </cell>
          <cell r="N441">
            <v>11520</v>
          </cell>
          <cell r="O441">
            <v>37488</v>
          </cell>
          <cell r="P441">
            <v>42939</v>
          </cell>
          <cell r="Q441">
            <v>43662</v>
          </cell>
          <cell r="R441">
            <v>46303</v>
          </cell>
          <cell r="S441">
            <v>36022</v>
          </cell>
          <cell r="T441">
            <v>18113</v>
          </cell>
          <cell r="U441">
            <v>26911</v>
          </cell>
          <cell r="V441">
            <v>18916</v>
          </cell>
          <cell r="W441">
            <v>16695</v>
          </cell>
          <cell r="X441">
            <v>30893</v>
          </cell>
          <cell r="Y441">
            <v>36085</v>
          </cell>
          <cell r="Z441">
            <v>34647</v>
          </cell>
          <cell r="AA441">
            <v>34345</v>
          </cell>
          <cell r="AB441">
            <v>35425</v>
          </cell>
        </row>
        <row r="442">
          <cell r="A442" t="str">
            <v>JP</v>
          </cell>
          <cell r="B442" t="str">
            <v>Japan</v>
          </cell>
          <cell r="C442" t="str">
            <v>CAR</v>
          </cell>
          <cell r="D442" t="str">
            <v>ISUZU</v>
          </cell>
          <cell r="E442" t="str">
            <v>ISUZU</v>
          </cell>
          <cell r="F442" t="str">
            <v>ISUZU</v>
          </cell>
          <cell r="G442" t="str">
            <v>PROD</v>
          </cell>
          <cell r="H442" t="str">
            <v>JP</v>
          </cell>
          <cell r="I442" t="str">
            <v>E1</v>
          </cell>
          <cell r="J442" t="str">
            <v>BIG HORN</v>
          </cell>
          <cell r="K442" t="str">
            <v>VEHICROSS</v>
          </cell>
          <cell r="L442" t="str">
            <v>FUJISAWA</v>
          </cell>
          <cell r="M442">
            <v>0</v>
          </cell>
          <cell r="N442">
            <v>0</v>
          </cell>
          <cell r="O442">
            <v>0</v>
          </cell>
          <cell r="P442">
            <v>0</v>
          </cell>
          <cell r="Q442">
            <v>0</v>
          </cell>
          <cell r="R442">
            <v>0</v>
          </cell>
          <cell r="S442">
            <v>0</v>
          </cell>
          <cell r="T442">
            <v>1325</v>
          </cell>
          <cell r="U442">
            <v>344</v>
          </cell>
          <cell r="V442">
            <v>1726</v>
          </cell>
          <cell r="W442">
            <v>1694</v>
          </cell>
          <cell r="X442">
            <v>1669</v>
          </cell>
          <cell r="Y442">
            <v>1721</v>
          </cell>
          <cell r="Z442">
            <v>1629</v>
          </cell>
          <cell r="AA442">
            <v>1730</v>
          </cell>
          <cell r="AB442">
            <v>1745</v>
          </cell>
        </row>
        <row r="443">
          <cell r="A443" t="str">
            <v>JP</v>
          </cell>
          <cell r="B443" t="str">
            <v>Japan</v>
          </cell>
          <cell r="C443" t="str">
            <v>CAR</v>
          </cell>
          <cell r="D443" t="str">
            <v>ISUZU</v>
          </cell>
          <cell r="E443" t="str">
            <v>ISUZU</v>
          </cell>
          <cell r="F443" t="str">
            <v>ISUZU</v>
          </cell>
          <cell r="G443" t="str">
            <v>PROD</v>
          </cell>
          <cell r="H443" t="str">
            <v>JP</v>
          </cell>
          <cell r="I443" t="str">
            <v>MVAN</v>
          </cell>
          <cell r="J443" t="str">
            <v>WFR/FARGO</v>
          </cell>
          <cell r="K443" t="str">
            <v>FARGO</v>
          </cell>
          <cell r="L443" t="str">
            <v>FUJISAWA</v>
          </cell>
          <cell r="M443">
            <v>2227</v>
          </cell>
          <cell r="N443">
            <v>528</v>
          </cell>
          <cell r="O443">
            <v>1710</v>
          </cell>
          <cell r="P443">
            <v>1131</v>
          </cell>
          <cell r="Q443">
            <v>870</v>
          </cell>
          <cell r="R443">
            <v>200</v>
          </cell>
          <cell r="S443">
            <v>0</v>
          </cell>
          <cell r="T443">
            <v>0</v>
          </cell>
          <cell r="U443">
            <v>0</v>
          </cell>
          <cell r="V443">
            <v>0</v>
          </cell>
          <cell r="W443">
            <v>0</v>
          </cell>
          <cell r="X443">
            <v>0</v>
          </cell>
          <cell r="Y443">
            <v>0</v>
          </cell>
          <cell r="Z443">
            <v>0</v>
          </cell>
          <cell r="AA443">
            <v>0</v>
          </cell>
          <cell r="AB443">
            <v>0</v>
          </cell>
        </row>
        <row r="444">
          <cell r="A444" t="str">
            <v>JP</v>
          </cell>
          <cell r="B444" t="str">
            <v>Japan</v>
          </cell>
          <cell r="C444" t="str">
            <v>CAR</v>
          </cell>
          <cell r="D444" t="str">
            <v>MAZDA</v>
          </cell>
          <cell r="E444" t="str">
            <v>MAZDA</v>
          </cell>
          <cell r="F444" t="str">
            <v>MAZDA</v>
          </cell>
          <cell r="G444" t="str">
            <v>PROD</v>
          </cell>
          <cell r="H444" t="str">
            <v>JP</v>
          </cell>
          <cell r="I444" t="str">
            <v>4X4</v>
          </cell>
          <cell r="J444" t="str">
            <v>B-SERIES</v>
          </cell>
          <cell r="K444" t="str">
            <v>PROCEED MARVIE</v>
          </cell>
          <cell r="L444" t="str">
            <v>HIROSHIMA</v>
          </cell>
          <cell r="M444">
            <v>0</v>
          </cell>
          <cell r="N444">
            <v>2936</v>
          </cell>
          <cell r="O444">
            <v>3871</v>
          </cell>
          <cell r="P444">
            <v>2517</v>
          </cell>
          <cell r="Q444">
            <v>2315</v>
          </cell>
          <cell r="R444">
            <v>1140</v>
          </cell>
          <cell r="S444">
            <v>2915</v>
          </cell>
          <cell r="T444">
            <v>1293</v>
          </cell>
          <cell r="U444">
            <v>354</v>
          </cell>
          <cell r="V444">
            <v>0</v>
          </cell>
          <cell r="W444">
            <v>0</v>
          </cell>
          <cell r="X444">
            <v>0</v>
          </cell>
          <cell r="Y444">
            <v>0</v>
          </cell>
          <cell r="Z444">
            <v>0</v>
          </cell>
          <cell r="AA444">
            <v>0</v>
          </cell>
          <cell r="AB444">
            <v>0</v>
          </cell>
        </row>
        <row r="445">
          <cell r="A445" t="str">
            <v>JP</v>
          </cell>
          <cell r="B445" t="str">
            <v>Japan</v>
          </cell>
          <cell r="C445" t="str">
            <v>CAR</v>
          </cell>
          <cell r="D445" t="str">
            <v>MAZDA</v>
          </cell>
          <cell r="E445" t="str">
            <v>MAZDA</v>
          </cell>
          <cell r="F445" t="str">
            <v>MAZDA</v>
          </cell>
          <cell r="G445" t="str">
            <v>PROD</v>
          </cell>
          <cell r="H445" t="str">
            <v>JP</v>
          </cell>
          <cell r="I445" t="str">
            <v>A</v>
          </cell>
          <cell r="J445" t="str">
            <v>U</v>
          </cell>
          <cell r="K445" t="str">
            <v>AZ-660</v>
          </cell>
          <cell r="L445" t="str">
            <v>HIROSHIMA</v>
          </cell>
          <cell r="M445">
            <v>0</v>
          </cell>
          <cell r="N445">
            <v>0</v>
          </cell>
          <cell r="O445">
            <v>3376</v>
          </cell>
          <cell r="P445">
            <v>508</v>
          </cell>
          <cell r="Q445">
            <v>0</v>
          </cell>
          <cell r="R445">
            <v>0</v>
          </cell>
          <cell r="S445">
            <v>0</v>
          </cell>
          <cell r="T445">
            <v>0</v>
          </cell>
          <cell r="U445">
            <v>0</v>
          </cell>
          <cell r="V445">
            <v>0</v>
          </cell>
          <cell r="W445">
            <v>0</v>
          </cell>
          <cell r="X445">
            <v>0</v>
          </cell>
          <cell r="Y445">
            <v>0</v>
          </cell>
          <cell r="Z445">
            <v>0</v>
          </cell>
          <cell r="AA445">
            <v>0</v>
          </cell>
          <cell r="AB445">
            <v>0</v>
          </cell>
        </row>
        <row r="446">
          <cell r="A446" t="str">
            <v>JP</v>
          </cell>
          <cell r="B446" t="str">
            <v>Japan</v>
          </cell>
          <cell r="C446" t="str">
            <v>CAR</v>
          </cell>
          <cell r="D446" t="str">
            <v>MAZDA</v>
          </cell>
          <cell r="E446" t="str">
            <v>MAZDA</v>
          </cell>
          <cell r="F446" t="str">
            <v>MAZDA</v>
          </cell>
          <cell r="G446" t="str">
            <v>PROD</v>
          </cell>
          <cell r="H446" t="str">
            <v>JP</v>
          </cell>
          <cell r="I446" t="str">
            <v>A</v>
          </cell>
          <cell r="J446" t="str">
            <v>ALTO</v>
          </cell>
          <cell r="K446" t="str">
            <v>CAROL</v>
          </cell>
          <cell r="L446" t="str">
            <v>HIROSHIMA</v>
          </cell>
          <cell r="M446">
            <v>66419</v>
          </cell>
          <cell r="N446">
            <v>56279</v>
          </cell>
          <cell r="O446">
            <v>48840</v>
          </cell>
          <cell r="P446">
            <v>41135</v>
          </cell>
          <cell r="Q446">
            <v>34312</v>
          </cell>
          <cell r="R446">
            <v>32470</v>
          </cell>
          <cell r="S446">
            <v>15310</v>
          </cell>
          <cell r="T446">
            <v>11631</v>
          </cell>
          <cell r="U446">
            <v>6570</v>
          </cell>
          <cell r="V446">
            <v>0</v>
          </cell>
          <cell r="W446">
            <v>0</v>
          </cell>
          <cell r="X446">
            <v>0</v>
          </cell>
          <cell r="Y446">
            <v>0</v>
          </cell>
          <cell r="Z446">
            <v>0</v>
          </cell>
          <cell r="AA446">
            <v>0</v>
          </cell>
          <cell r="AB446">
            <v>0</v>
          </cell>
        </row>
        <row r="447">
          <cell r="A447" t="str">
            <v>JP</v>
          </cell>
          <cell r="B447" t="str">
            <v>Japan</v>
          </cell>
          <cell r="C447" t="str">
            <v>CAR</v>
          </cell>
          <cell r="D447" t="str">
            <v>MAZDA</v>
          </cell>
          <cell r="E447" t="str">
            <v>MAZDA</v>
          </cell>
          <cell r="F447" t="str">
            <v>MAZDA</v>
          </cell>
          <cell r="G447" t="str">
            <v>PROD</v>
          </cell>
          <cell r="H447" t="str">
            <v>JP</v>
          </cell>
          <cell r="I447" t="str">
            <v>B</v>
          </cell>
          <cell r="J447" t="str">
            <v>DEMIO</v>
          </cell>
          <cell r="K447" t="str">
            <v>DEMIO</v>
          </cell>
          <cell r="L447" t="str">
            <v>HIROSHIMA</v>
          </cell>
          <cell r="M447">
            <v>0</v>
          </cell>
          <cell r="N447">
            <v>0</v>
          </cell>
          <cell r="O447">
            <v>0</v>
          </cell>
          <cell r="P447">
            <v>0</v>
          </cell>
          <cell r="Q447">
            <v>0</v>
          </cell>
          <cell r="R447">
            <v>0</v>
          </cell>
          <cell r="S447">
            <v>33247</v>
          </cell>
          <cell r="T447">
            <v>102973</v>
          </cell>
          <cell r="U447">
            <v>134953</v>
          </cell>
          <cell r="V447">
            <v>106587</v>
          </cell>
          <cell r="W447">
            <v>99594</v>
          </cell>
          <cell r="X447">
            <v>127710</v>
          </cell>
          <cell r="Y447">
            <v>116937</v>
          </cell>
          <cell r="Z447">
            <v>105968</v>
          </cell>
          <cell r="AA447">
            <v>99120</v>
          </cell>
          <cell r="AB447">
            <v>99575</v>
          </cell>
        </row>
        <row r="448">
          <cell r="A448" t="str">
            <v>JP</v>
          </cell>
          <cell r="B448" t="str">
            <v>Japan</v>
          </cell>
          <cell r="C448" t="str">
            <v>CAR</v>
          </cell>
          <cell r="D448" t="str">
            <v>MAZDA</v>
          </cell>
          <cell r="E448" t="str">
            <v>MAZDA</v>
          </cell>
          <cell r="F448" t="str">
            <v>MAZDA</v>
          </cell>
          <cell r="G448" t="str">
            <v>PROD</v>
          </cell>
          <cell r="H448" t="str">
            <v>JP</v>
          </cell>
          <cell r="I448" t="str">
            <v>B</v>
          </cell>
          <cell r="J448" t="str">
            <v>121</v>
          </cell>
          <cell r="K448" t="str">
            <v>FESTIVA</v>
          </cell>
          <cell r="L448" t="str">
            <v>HIROSHIMA</v>
          </cell>
          <cell r="M448">
            <v>58334</v>
          </cell>
          <cell r="N448">
            <v>29861</v>
          </cell>
          <cell r="O448">
            <v>17167</v>
          </cell>
          <cell r="P448">
            <v>14082</v>
          </cell>
          <cell r="Q448">
            <v>6986</v>
          </cell>
          <cell r="R448">
            <v>5477</v>
          </cell>
          <cell r="S448">
            <v>12417</v>
          </cell>
          <cell r="T448">
            <v>13805</v>
          </cell>
          <cell r="U448">
            <v>8104</v>
          </cell>
          <cell r="V448">
            <v>6749</v>
          </cell>
          <cell r="W448">
            <v>4877</v>
          </cell>
          <cell r="X448">
            <v>7216</v>
          </cell>
          <cell r="Y448">
            <v>7579</v>
          </cell>
          <cell r="Z448">
            <v>7085</v>
          </cell>
          <cell r="AA448">
            <v>7291</v>
          </cell>
          <cell r="AB448">
            <v>9066</v>
          </cell>
        </row>
        <row r="449">
          <cell r="A449" t="str">
            <v>JP</v>
          </cell>
          <cell r="B449" t="str">
            <v>Japan</v>
          </cell>
          <cell r="C449" t="str">
            <v>CAR</v>
          </cell>
          <cell r="D449" t="str">
            <v>MAZDA</v>
          </cell>
          <cell r="E449" t="str">
            <v>MAZDA</v>
          </cell>
          <cell r="F449" t="str">
            <v>MAZDA</v>
          </cell>
          <cell r="G449" t="str">
            <v>PROD</v>
          </cell>
          <cell r="H449" t="str">
            <v>JP</v>
          </cell>
          <cell r="I449" t="str">
            <v>B</v>
          </cell>
          <cell r="J449" t="str">
            <v>121</v>
          </cell>
          <cell r="K449" t="str">
            <v>REVUE</v>
          </cell>
          <cell r="L449" t="str">
            <v>HIROSHIMA</v>
          </cell>
          <cell r="M449">
            <v>17085</v>
          </cell>
          <cell r="N449">
            <v>53639</v>
          </cell>
          <cell r="O449">
            <v>39213</v>
          </cell>
          <cell r="P449">
            <v>32740</v>
          </cell>
          <cell r="Q449">
            <v>32359</v>
          </cell>
          <cell r="R449">
            <v>21635</v>
          </cell>
          <cell r="S449">
            <v>9529</v>
          </cell>
          <cell r="T449">
            <v>6773</v>
          </cell>
          <cell r="U449">
            <v>1688</v>
          </cell>
          <cell r="V449">
            <v>951</v>
          </cell>
          <cell r="W449">
            <v>0</v>
          </cell>
          <cell r="X449">
            <v>0</v>
          </cell>
          <cell r="Y449">
            <v>0</v>
          </cell>
          <cell r="Z449">
            <v>0</v>
          </cell>
          <cell r="AA449">
            <v>0</v>
          </cell>
          <cell r="AB449">
            <v>0</v>
          </cell>
        </row>
        <row r="450">
          <cell r="A450" t="str">
            <v>JP</v>
          </cell>
          <cell r="B450" t="str">
            <v>Japan</v>
          </cell>
          <cell r="C450" t="str">
            <v>CAR</v>
          </cell>
          <cell r="D450" t="str">
            <v>MAZDA</v>
          </cell>
          <cell r="E450" t="str">
            <v>MAZDA</v>
          </cell>
          <cell r="F450" t="str">
            <v>MAZDA</v>
          </cell>
          <cell r="G450" t="str">
            <v>PROD</v>
          </cell>
          <cell r="H450" t="str">
            <v>JP</v>
          </cell>
          <cell r="I450" t="str">
            <v>C1</v>
          </cell>
          <cell r="J450" t="str">
            <v>FAMILIA</v>
          </cell>
          <cell r="K450" t="str">
            <v>ETUDE</v>
          </cell>
          <cell r="L450" t="str">
            <v>HIROSHIMA</v>
          </cell>
          <cell r="M450">
            <v>20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row>
        <row r="451">
          <cell r="A451" t="str">
            <v>JP</v>
          </cell>
          <cell r="B451" t="str">
            <v>Japan</v>
          </cell>
          <cell r="C451" t="str">
            <v>CAR</v>
          </cell>
          <cell r="D451" t="str">
            <v>MAZDA</v>
          </cell>
          <cell r="E451" t="str">
            <v>MAZDA</v>
          </cell>
          <cell r="F451" t="str">
            <v>MAZDA</v>
          </cell>
          <cell r="G451" t="str">
            <v>PROD</v>
          </cell>
          <cell r="H451" t="str">
            <v>JP</v>
          </cell>
          <cell r="I451" t="str">
            <v>C1</v>
          </cell>
          <cell r="J451" t="str">
            <v>FAMILIA</v>
          </cell>
          <cell r="K451" t="str">
            <v>EUNOS 100</v>
          </cell>
          <cell r="L451" t="str">
            <v>HIROSHIMA</v>
          </cell>
          <cell r="M451">
            <v>1221</v>
          </cell>
          <cell r="N451">
            <v>1456</v>
          </cell>
          <cell r="O451">
            <v>388</v>
          </cell>
          <cell r="P451">
            <v>315</v>
          </cell>
          <cell r="Q451">
            <v>0</v>
          </cell>
          <cell r="R451">
            <v>0</v>
          </cell>
          <cell r="S451">
            <v>0</v>
          </cell>
          <cell r="T451">
            <v>0</v>
          </cell>
          <cell r="U451">
            <v>0</v>
          </cell>
          <cell r="V451">
            <v>0</v>
          </cell>
          <cell r="W451">
            <v>0</v>
          </cell>
          <cell r="X451">
            <v>0</v>
          </cell>
          <cell r="Y451">
            <v>0</v>
          </cell>
          <cell r="Z451">
            <v>0</v>
          </cell>
          <cell r="AA451">
            <v>0</v>
          </cell>
          <cell r="AB451">
            <v>0</v>
          </cell>
        </row>
        <row r="452">
          <cell r="A452" t="str">
            <v>JP</v>
          </cell>
          <cell r="B452" t="str">
            <v>Japan</v>
          </cell>
          <cell r="C452" t="str">
            <v>CAR</v>
          </cell>
          <cell r="D452" t="str">
            <v>MAZDA</v>
          </cell>
          <cell r="E452" t="str">
            <v>MAZDA</v>
          </cell>
          <cell r="F452" t="str">
            <v>MAZDA</v>
          </cell>
          <cell r="G452" t="str">
            <v>PROD</v>
          </cell>
          <cell r="H452" t="str">
            <v>JP</v>
          </cell>
          <cell r="I452" t="str">
            <v>C1</v>
          </cell>
          <cell r="J452" t="str">
            <v>FAMILIA</v>
          </cell>
          <cell r="K452" t="str">
            <v>FAMILIA</v>
          </cell>
          <cell r="L452" t="str">
            <v>HOFU</v>
          </cell>
          <cell r="M452">
            <v>461855</v>
          </cell>
          <cell r="N452">
            <v>440025</v>
          </cell>
          <cell r="O452">
            <v>397585</v>
          </cell>
          <cell r="P452">
            <v>353774</v>
          </cell>
          <cell r="Q452">
            <v>330422</v>
          </cell>
          <cell r="R452">
            <v>218816</v>
          </cell>
          <cell r="S452">
            <v>226263</v>
          </cell>
          <cell r="T452">
            <v>228795</v>
          </cell>
          <cell r="U452">
            <v>262105</v>
          </cell>
          <cell r="V452">
            <v>272445</v>
          </cell>
          <cell r="W452">
            <v>264171</v>
          </cell>
          <cell r="X452">
            <v>256388</v>
          </cell>
          <cell r="Y452">
            <v>271602</v>
          </cell>
          <cell r="Z452">
            <v>266568</v>
          </cell>
          <cell r="AA452">
            <v>259832</v>
          </cell>
          <cell r="AB452">
            <v>259643</v>
          </cell>
        </row>
        <row r="453">
          <cell r="A453" t="str">
            <v>JP</v>
          </cell>
          <cell r="B453" t="str">
            <v>Japan</v>
          </cell>
          <cell r="C453" t="str">
            <v>CAR</v>
          </cell>
          <cell r="D453" t="str">
            <v>MAZDA</v>
          </cell>
          <cell r="E453" t="str">
            <v>MAZDA</v>
          </cell>
          <cell r="F453" t="str">
            <v>MAZDA</v>
          </cell>
          <cell r="G453" t="str">
            <v>PROD</v>
          </cell>
          <cell r="H453" t="str">
            <v>JP</v>
          </cell>
          <cell r="I453" t="str">
            <v>C1</v>
          </cell>
          <cell r="J453" t="str">
            <v>FAMILIA</v>
          </cell>
          <cell r="K453" t="str">
            <v>LANTIS</v>
          </cell>
          <cell r="L453" t="str">
            <v>HOFU</v>
          </cell>
          <cell r="M453">
            <v>0</v>
          </cell>
          <cell r="N453">
            <v>0</v>
          </cell>
          <cell r="O453">
            <v>0</v>
          </cell>
          <cell r="P453">
            <v>20647</v>
          </cell>
          <cell r="Q453">
            <v>57263</v>
          </cell>
          <cell r="R453">
            <v>63036</v>
          </cell>
          <cell r="S453">
            <v>55320</v>
          </cell>
          <cell r="T453">
            <v>57519</v>
          </cell>
          <cell r="U453">
            <v>24618</v>
          </cell>
          <cell r="V453">
            <v>0</v>
          </cell>
          <cell r="W453">
            <v>0</v>
          </cell>
          <cell r="X453">
            <v>0</v>
          </cell>
          <cell r="Y453">
            <v>0</v>
          </cell>
          <cell r="Z453">
            <v>0</v>
          </cell>
          <cell r="AA453">
            <v>0</v>
          </cell>
          <cell r="AB453">
            <v>0</v>
          </cell>
        </row>
        <row r="454">
          <cell r="A454" t="str">
            <v>JP</v>
          </cell>
          <cell r="B454" t="str">
            <v>Japan</v>
          </cell>
          <cell r="C454" t="str">
            <v>CAR</v>
          </cell>
          <cell r="D454" t="str">
            <v>MAZDA</v>
          </cell>
          <cell r="E454" t="str">
            <v>MAZDA</v>
          </cell>
          <cell r="F454" t="str">
            <v>MAZDA</v>
          </cell>
          <cell r="G454" t="str">
            <v>PROD</v>
          </cell>
          <cell r="H454" t="str">
            <v>JP</v>
          </cell>
          <cell r="I454" t="str">
            <v>C1</v>
          </cell>
          <cell r="J454" t="str">
            <v>121</v>
          </cell>
          <cell r="K454" t="str">
            <v>SMALL STNWGN</v>
          </cell>
          <cell r="L454" t="str">
            <v>HIROSHIMA</v>
          </cell>
          <cell r="M454">
            <v>0</v>
          </cell>
          <cell r="N454">
            <v>0</v>
          </cell>
          <cell r="O454">
            <v>0</v>
          </cell>
          <cell r="P454">
            <v>0</v>
          </cell>
          <cell r="Q454">
            <v>0</v>
          </cell>
          <cell r="R454">
            <v>0</v>
          </cell>
          <cell r="S454">
            <v>0</v>
          </cell>
          <cell r="T454">
            <v>0</v>
          </cell>
          <cell r="U454">
            <v>0</v>
          </cell>
          <cell r="V454">
            <v>1231</v>
          </cell>
          <cell r="W454">
            <v>15345</v>
          </cell>
          <cell r="X454">
            <v>17986</v>
          </cell>
          <cell r="Y454">
            <v>18543</v>
          </cell>
          <cell r="Z454">
            <v>18554</v>
          </cell>
          <cell r="AA454">
            <v>17345</v>
          </cell>
          <cell r="AB454">
            <v>18465</v>
          </cell>
        </row>
        <row r="455">
          <cell r="A455" t="str">
            <v>JP</v>
          </cell>
          <cell r="B455" t="str">
            <v>Japan</v>
          </cell>
          <cell r="C455" t="str">
            <v>CAR</v>
          </cell>
          <cell r="D455" t="str">
            <v>MAZDA</v>
          </cell>
          <cell r="E455" t="str">
            <v>MAZDA</v>
          </cell>
          <cell r="F455" t="str">
            <v>MAZDA</v>
          </cell>
          <cell r="G455" t="str">
            <v>PROD</v>
          </cell>
          <cell r="H455" t="str">
            <v>JP</v>
          </cell>
          <cell r="I455" t="str">
            <v>C2</v>
          </cell>
          <cell r="J455" t="str">
            <v>FAMILIA</v>
          </cell>
          <cell r="K455" t="str">
            <v>FORD LASER</v>
          </cell>
          <cell r="L455" t="str">
            <v>HOFU</v>
          </cell>
          <cell r="M455">
            <v>18837</v>
          </cell>
          <cell r="N455">
            <v>11046</v>
          </cell>
          <cell r="O455">
            <v>6349</v>
          </cell>
          <cell r="P455">
            <v>4713</v>
          </cell>
          <cell r="Q455">
            <v>8227</v>
          </cell>
          <cell r="R455">
            <v>3699</v>
          </cell>
          <cell r="S455">
            <v>2666</v>
          </cell>
          <cell r="T455">
            <v>1106</v>
          </cell>
          <cell r="U455">
            <v>516</v>
          </cell>
          <cell r="V455">
            <v>610</v>
          </cell>
          <cell r="W455">
            <v>889</v>
          </cell>
          <cell r="X455">
            <v>848</v>
          </cell>
          <cell r="Y455">
            <v>814</v>
          </cell>
          <cell r="Z455">
            <v>707</v>
          </cell>
          <cell r="AA455">
            <v>781</v>
          </cell>
          <cell r="AB455">
            <v>763</v>
          </cell>
        </row>
        <row r="456">
          <cell r="A456" t="str">
            <v>JP</v>
          </cell>
          <cell r="B456" t="str">
            <v>Japan</v>
          </cell>
          <cell r="C456" t="str">
            <v>CAR</v>
          </cell>
          <cell r="D456" t="str">
            <v>MAZDA</v>
          </cell>
          <cell r="E456" t="str">
            <v>MAZDA</v>
          </cell>
          <cell r="F456" t="str">
            <v>MAZDA</v>
          </cell>
          <cell r="G456" t="str">
            <v>PROD</v>
          </cell>
          <cell r="H456" t="str">
            <v>JP</v>
          </cell>
          <cell r="I456" t="str">
            <v>D1</v>
          </cell>
          <cell r="J456" t="str">
            <v>AZ-3</v>
          </cell>
          <cell r="K456" t="str">
            <v>AZ-3</v>
          </cell>
          <cell r="L456" t="str">
            <v>HIROSHIMA</v>
          </cell>
          <cell r="M456">
            <v>0</v>
          </cell>
          <cell r="N456">
            <v>7293</v>
          </cell>
          <cell r="O456">
            <v>5933</v>
          </cell>
          <cell r="P456">
            <v>2860</v>
          </cell>
          <cell r="Q456">
            <v>2067</v>
          </cell>
          <cell r="R456">
            <v>1169</v>
          </cell>
          <cell r="S456">
            <v>422</v>
          </cell>
          <cell r="T456">
            <v>74</v>
          </cell>
          <cell r="U456">
            <v>0</v>
          </cell>
          <cell r="V456">
            <v>0</v>
          </cell>
          <cell r="W456">
            <v>0</v>
          </cell>
          <cell r="X456">
            <v>0</v>
          </cell>
          <cell r="Y456">
            <v>0</v>
          </cell>
          <cell r="Z456">
            <v>0</v>
          </cell>
          <cell r="AA456">
            <v>0</v>
          </cell>
          <cell r="AB456">
            <v>0</v>
          </cell>
        </row>
        <row r="457">
          <cell r="A457" t="str">
            <v>JP</v>
          </cell>
          <cell r="B457" t="str">
            <v>Japan</v>
          </cell>
          <cell r="C457" t="str">
            <v>CAR</v>
          </cell>
          <cell r="D457" t="str">
            <v>MAZDA</v>
          </cell>
          <cell r="E457" t="str">
            <v>MAZDA</v>
          </cell>
          <cell r="F457" t="str">
            <v>MAZDA</v>
          </cell>
          <cell r="G457" t="str">
            <v>PROD</v>
          </cell>
          <cell r="H457" t="str">
            <v>JP</v>
          </cell>
          <cell r="I457" t="str">
            <v>D1</v>
          </cell>
          <cell r="J457" t="str">
            <v>CAPELLA</v>
          </cell>
          <cell r="K457" t="str">
            <v>CAPELLA</v>
          </cell>
          <cell r="L457" t="str">
            <v>HOFU</v>
          </cell>
          <cell r="M457">
            <v>184084</v>
          </cell>
          <cell r="N457">
            <v>124917</v>
          </cell>
          <cell r="O457">
            <v>34566</v>
          </cell>
          <cell r="P457">
            <v>28040</v>
          </cell>
          <cell r="Q457">
            <v>40932</v>
          </cell>
          <cell r="R457">
            <v>40973</v>
          </cell>
          <cell r="S457">
            <v>28138</v>
          </cell>
          <cell r="T457">
            <v>98276</v>
          </cell>
          <cell r="U457">
            <v>145514</v>
          </cell>
          <cell r="V457">
            <v>135093</v>
          </cell>
          <cell r="W457">
            <v>125918</v>
          </cell>
          <cell r="X457">
            <v>122986</v>
          </cell>
          <cell r="Y457">
            <v>137881</v>
          </cell>
          <cell r="Z457">
            <v>133196</v>
          </cell>
          <cell r="AA457">
            <v>131574</v>
          </cell>
          <cell r="AB457">
            <v>125436</v>
          </cell>
        </row>
        <row r="458">
          <cell r="A458" t="str">
            <v>JP</v>
          </cell>
          <cell r="B458" t="str">
            <v>Japan</v>
          </cell>
          <cell r="C458" t="str">
            <v>CAR</v>
          </cell>
          <cell r="D458" t="str">
            <v>MAZDA</v>
          </cell>
          <cell r="E458" t="str">
            <v>MAZDA</v>
          </cell>
          <cell r="F458" t="str">
            <v>MAZDA</v>
          </cell>
          <cell r="G458" t="str">
            <v>PROD</v>
          </cell>
          <cell r="H458" t="str">
            <v>JP</v>
          </cell>
          <cell r="I458" t="str">
            <v>D1</v>
          </cell>
          <cell r="J458" t="str">
            <v>CAPELLA</v>
          </cell>
          <cell r="K458" t="str">
            <v>CAPELLA MINIVAN</v>
          </cell>
          <cell r="L458" t="str">
            <v>HOFU</v>
          </cell>
          <cell r="M458">
            <v>0</v>
          </cell>
          <cell r="N458">
            <v>0</v>
          </cell>
          <cell r="O458">
            <v>0</v>
          </cell>
          <cell r="P458">
            <v>0</v>
          </cell>
          <cell r="Q458">
            <v>0</v>
          </cell>
          <cell r="R458">
            <v>0</v>
          </cell>
          <cell r="S458">
            <v>0</v>
          </cell>
          <cell r="T458">
            <v>0</v>
          </cell>
          <cell r="U458">
            <v>0</v>
          </cell>
          <cell r="V458">
            <v>21633</v>
          </cell>
          <cell r="W458">
            <v>24452</v>
          </cell>
          <cell r="X458">
            <v>24132</v>
          </cell>
          <cell r="Y458">
            <v>24355</v>
          </cell>
          <cell r="Z458">
            <v>23452</v>
          </cell>
          <cell r="AA458">
            <v>28542</v>
          </cell>
          <cell r="AB458">
            <v>28523</v>
          </cell>
        </row>
        <row r="459">
          <cell r="A459" t="str">
            <v>JP</v>
          </cell>
          <cell r="B459" t="str">
            <v>Japan</v>
          </cell>
          <cell r="C459" t="str">
            <v>CAR</v>
          </cell>
          <cell r="D459" t="str">
            <v>MAZDA</v>
          </cell>
          <cell r="E459" t="str">
            <v>MAZDA</v>
          </cell>
          <cell r="F459" t="str">
            <v>MAZDA</v>
          </cell>
          <cell r="G459" t="str">
            <v>PROD</v>
          </cell>
          <cell r="H459" t="str">
            <v>JP</v>
          </cell>
          <cell r="I459" t="str">
            <v>D1</v>
          </cell>
          <cell r="J459" t="str">
            <v>CAPELLA</v>
          </cell>
          <cell r="K459" t="str">
            <v>CRONOS</v>
          </cell>
          <cell r="L459" t="str">
            <v>HOFU</v>
          </cell>
          <cell r="M459">
            <v>0</v>
          </cell>
          <cell r="N459">
            <v>45051</v>
          </cell>
          <cell r="O459">
            <v>59430</v>
          </cell>
          <cell r="P459">
            <v>56622</v>
          </cell>
          <cell r="Q459">
            <v>30175</v>
          </cell>
          <cell r="R459">
            <v>17937</v>
          </cell>
          <cell r="S459">
            <v>16074</v>
          </cell>
          <cell r="T459">
            <v>5845</v>
          </cell>
          <cell r="U459">
            <v>0</v>
          </cell>
          <cell r="V459">
            <v>0</v>
          </cell>
          <cell r="W459">
            <v>0</v>
          </cell>
          <cell r="X459">
            <v>0</v>
          </cell>
          <cell r="Y459">
            <v>0</v>
          </cell>
          <cell r="Z459">
            <v>0</v>
          </cell>
          <cell r="AA459">
            <v>0</v>
          </cell>
          <cell r="AB459">
            <v>0</v>
          </cell>
        </row>
        <row r="460">
          <cell r="A460" t="str">
            <v>JP</v>
          </cell>
          <cell r="B460" t="str">
            <v>Japan</v>
          </cell>
          <cell r="C460" t="str">
            <v>CAR</v>
          </cell>
          <cell r="D460" t="str">
            <v>MAZDA</v>
          </cell>
          <cell r="E460" t="str">
            <v>MAZDA</v>
          </cell>
          <cell r="F460" t="str">
            <v>MAZDA</v>
          </cell>
          <cell r="G460" t="str">
            <v>PROD</v>
          </cell>
          <cell r="H460" t="str">
            <v>JP</v>
          </cell>
          <cell r="I460" t="str">
            <v>D1</v>
          </cell>
          <cell r="J460" t="str">
            <v>CAPELLA</v>
          </cell>
          <cell r="K460" t="str">
            <v>FORD TELSTAR</v>
          </cell>
          <cell r="L460" t="str">
            <v>HIROSHIMA</v>
          </cell>
          <cell r="M460">
            <v>8234</v>
          </cell>
          <cell r="N460">
            <v>15891</v>
          </cell>
          <cell r="O460">
            <v>10978</v>
          </cell>
          <cell r="P460">
            <v>7328</v>
          </cell>
          <cell r="Q460">
            <v>8243</v>
          </cell>
          <cell r="R460">
            <v>5034</v>
          </cell>
          <cell r="S460">
            <v>1756</v>
          </cell>
          <cell r="T460">
            <v>2397</v>
          </cell>
          <cell r="U460">
            <v>1351</v>
          </cell>
          <cell r="V460">
            <v>1791</v>
          </cell>
          <cell r="W460">
            <v>1485</v>
          </cell>
          <cell r="X460">
            <v>880</v>
          </cell>
          <cell r="Y460">
            <v>2534</v>
          </cell>
          <cell r="Z460">
            <v>3154</v>
          </cell>
          <cell r="AA460">
            <v>3122</v>
          </cell>
          <cell r="AB460">
            <v>3334</v>
          </cell>
        </row>
        <row r="461">
          <cell r="A461" t="str">
            <v>JP</v>
          </cell>
          <cell r="B461" t="str">
            <v>Japan</v>
          </cell>
          <cell r="C461" t="str">
            <v>CAR</v>
          </cell>
          <cell r="D461" t="str">
            <v>MAZDA</v>
          </cell>
          <cell r="E461" t="str">
            <v>MAZDA</v>
          </cell>
          <cell r="F461" t="str">
            <v>MAZDA</v>
          </cell>
          <cell r="G461" t="str">
            <v>PROD</v>
          </cell>
          <cell r="H461" t="str">
            <v>JP</v>
          </cell>
          <cell r="I461" t="str">
            <v>D1</v>
          </cell>
          <cell r="J461" t="str">
            <v>MPV</v>
          </cell>
          <cell r="K461" t="str">
            <v>MAZDA MPV</v>
          </cell>
          <cell r="L461" t="str">
            <v>HIROSHIMA</v>
          </cell>
          <cell r="M461">
            <v>64832</v>
          </cell>
          <cell r="N461">
            <v>58028</v>
          </cell>
          <cell r="O461">
            <v>38404</v>
          </cell>
          <cell r="P461">
            <v>40249</v>
          </cell>
          <cell r="Q461">
            <v>41471</v>
          </cell>
          <cell r="R461">
            <v>25022</v>
          </cell>
          <cell r="S461">
            <v>38468</v>
          </cell>
          <cell r="T461">
            <v>37611</v>
          </cell>
          <cell r="U461">
            <v>16845</v>
          </cell>
          <cell r="V461">
            <v>36435</v>
          </cell>
          <cell r="W461">
            <v>35799</v>
          </cell>
          <cell r="X461">
            <v>33577</v>
          </cell>
          <cell r="Y461">
            <v>30775</v>
          </cell>
          <cell r="Z461">
            <v>28066</v>
          </cell>
          <cell r="AA461">
            <v>26799</v>
          </cell>
          <cell r="AB461">
            <v>29523</v>
          </cell>
        </row>
        <row r="462">
          <cell r="A462" t="str">
            <v>JP</v>
          </cell>
          <cell r="B462" t="str">
            <v>Japan</v>
          </cell>
          <cell r="C462" t="str">
            <v>CAR</v>
          </cell>
          <cell r="D462" t="str">
            <v>MAZDA</v>
          </cell>
          <cell r="E462" t="str">
            <v>MAZDA</v>
          </cell>
          <cell r="F462" t="str">
            <v>MAZDA</v>
          </cell>
          <cell r="G462" t="str">
            <v>PROD</v>
          </cell>
          <cell r="H462" t="str">
            <v>JP</v>
          </cell>
          <cell r="I462" t="str">
            <v>D1</v>
          </cell>
          <cell r="J462" t="str">
            <v>MS-6</v>
          </cell>
          <cell r="K462" t="str">
            <v>MS-6</v>
          </cell>
          <cell r="L462" t="str">
            <v>HOFU</v>
          </cell>
          <cell r="M462">
            <v>0</v>
          </cell>
          <cell r="N462">
            <v>3402</v>
          </cell>
          <cell r="O462">
            <v>86494</v>
          </cell>
          <cell r="P462">
            <v>64158</v>
          </cell>
          <cell r="Q462">
            <v>35237</v>
          </cell>
          <cell r="R462">
            <v>30457</v>
          </cell>
          <cell r="S462">
            <v>34839</v>
          </cell>
          <cell r="T462">
            <v>8080</v>
          </cell>
          <cell r="U462">
            <v>0</v>
          </cell>
          <cell r="V462">
            <v>0</v>
          </cell>
          <cell r="W462">
            <v>0</v>
          </cell>
          <cell r="X462">
            <v>0</v>
          </cell>
          <cell r="Y462">
            <v>0</v>
          </cell>
          <cell r="Z462">
            <v>0</v>
          </cell>
          <cell r="AA462">
            <v>0</v>
          </cell>
          <cell r="AB462">
            <v>0</v>
          </cell>
        </row>
        <row r="463">
          <cell r="A463" t="str">
            <v>JP</v>
          </cell>
          <cell r="B463" t="str">
            <v>Japan</v>
          </cell>
          <cell r="C463" t="str">
            <v>CAR</v>
          </cell>
          <cell r="D463" t="str">
            <v>MAZDA</v>
          </cell>
          <cell r="E463" t="str">
            <v>MAZDA</v>
          </cell>
          <cell r="F463" t="str">
            <v>MAZDA</v>
          </cell>
          <cell r="G463" t="str">
            <v>PROD</v>
          </cell>
          <cell r="H463" t="str">
            <v>JP</v>
          </cell>
          <cell r="I463" t="str">
            <v>D1</v>
          </cell>
          <cell r="J463" t="str">
            <v>CAPELLA</v>
          </cell>
          <cell r="K463" t="str">
            <v>MS-8</v>
          </cell>
          <cell r="L463" t="str">
            <v>HOFU</v>
          </cell>
          <cell r="M463">
            <v>0</v>
          </cell>
          <cell r="N463">
            <v>0</v>
          </cell>
          <cell r="O463">
            <v>22134</v>
          </cell>
          <cell r="P463">
            <v>13071</v>
          </cell>
          <cell r="Q463">
            <v>7162</v>
          </cell>
          <cell r="R463">
            <v>3109</v>
          </cell>
          <cell r="S463">
            <v>2612</v>
          </cell>
          <cell r="T463">
            <v>1423</v>
          </cell>
          <cell r="U463">
            <v>5</v>
          </cell>
          <cell r="V463">
            <v>0</v>
          </cell>
          <cell r="W463">
            <v>0</v>
          </cell>
          <cell r="X463">
            <v>0</v>
          </cell>
          <cell r="Y463">
            <v>0</v>
          </cell>
          <cell r="Z463">
            <v>0</v>
          </cell>
          <cell r="AA463">
            <v>0</v>
          </cell>
          <cell r="AB463">
            <v>0</v>
          </cell>
        </row>
        <row r="464">
          <cell r="A464" t="str">
            <v>JP</v>
          </cell>
          <cell r="B464" t="str">
            <v>Japan</v>
          </cell>
          <cell r="C464" t="str">
            <v>CAR</v>
          </cell>
          <cell r="D464" t="str">
            <v>MAZDA</v>
          </cell>
          <cell r="E464" t="str">
            <v>MAZDA</v>
          </cell>
          <cell r="F464" t="str">
            <v>MAZDA</v>
          </cell>
          <cell r="G464" t="str">
            <v>PROD</v>
          </cell>
          <cell r="H464" t="str">
            <v>JP</v>
          </cell>
          <cell r="I464" t="str">
            <v>D1</v>
          </cell>
          <cell r="J464" t="str">
            <v>MX-6</v>
          </cell>
          <cell r="K464" t="str">
            <v>MX-6</v>
          </cell>
          <cell r="L464" t="str">
            <v>HOFU</v>
          </cell>
          <cell r="M464">
            <v>0</v>
          </cell>
          <cell r="N464">
            <v>5146</v>
          </cell>
          <cell r="O464">
            <v>11349</v>
          </cell>
          <cell r="P464">
            <v>6399</v>
          </cell>
          <cell r="Q464">
            <v>4930</v>
          </cell>
          <cell r="R464">
            <v>2156</v>
          </cell>
          <cell r="S464">
            <v>1614</v>
          </cell>
          <cell r="T464">
            <v>686</v>
          </cell>
          <cell r="U464">
            <v>0</v>
          </cell>
          <cell r="V464">
            <v>0</v>
          </cell>
          <cell r="W464">
            <v>0</v>
          </cell>
          <cell r="X464">
            <v>0</v>
          </cell>
          <cell r="Y464">
            <v>0</v>
          </cell>
          <cell r="Z464">
            <v>0</v>
          </cell>
          <cell r="AA464">
            <v>0</v>
          </cell>
          <cell r="AB464">
            <v>0</v>
          </cell>
        </row>
        <row r="465">
          <cell r="A465" t="str">
            <v>JP</v>
          </cell>
          <cell r="B465" t="str">
            <v>Japan</v>
          </cell>
          <cell r="C465" t="str">
            <v>CAR</v>
          </cell>
          <cell r="D465" t="str">
            <v>MAZDA</v>
          </cell>
          <cell r="E465" t="str">
            <v>MAZDA</v>
          </cell>
          <cell r="F465" t="str">
            <v>MAZDA</v>
          </cell>
          <cell r="G465" t="str">
            <v>PROD</v>
          </cell>
          <cell r="H465" t="str">
            <v>JP</v>
          </cell>
          <cell r="I465" t="str">
            <v>D1</v>
          </cell>
          <cell r="J465" t="str">
            <v>AZ-3</v>
          </cell>
          <cell r="K465" t="str">
            <v>PRESSO</v>
          </cell>
          <cell r="L465" t="str">
            <v>HIROSHIMA</v>
          </cell>
          <cell r="M465">
            <v>0</v>
          </cell>
          <cell r="N465">
            <v>38172</v>
          </cell>
          <cell r="O465">
            <v>54800</v>
          </cell>
          <cell r="P465">
            <v>37410</v>
          </cell>
          <cell r="Q465">
            <v>33937</v>
          </cell>
          <cell r="R465">
            <v>14781</v>
          </cell>
          <cell r="S465">
            <v>9982</v>
          </cell>
          <cell r="T465">
            <v>10539</v>
          </cell>
          <cell r="U465">
            <v>679</v>
          </cell>
          <cell r="V465">
            <v>0</v>
          </cell>
          <cell r="W465">
            <v>0</v>
          </cell>
          <cell r="X465">
            <v>0</v>
          </cell>
          <cell r="Y465">
            <v>0</v>
          </cell>
          <cell r="Z465">
            <v>0</v>
          </cell>
          <cell r="AA465">
            <v>0</v>
          </cell>
          <cell r="AB465">
            <v>0</v>
          </cell>
        </row>
        <row r="466">
          <cell r="A466" t="str">
            <v>JP</v>
          </cell>
          <cell r="B466" t="str">
            <v>Japan</v>
          </cell>
          <cell r="C466" t="str">
            <v>CAR</v>
          </cell>
          <cell r="D466" t="str">
            <v>MAZDA</v>
          </cell>
          <cell r="E466" t="str">
            <v>MAZDA</v>
          </cell>
          <cell r="F466" t="str">
            <v>MAZDA</v>
          </cell>
          <cell r="G466" t="str">
            <v>PROD</v>
          </cell>
          <cell r="H466" t="str">
            <v>JP</v>
          </cell>
          <cell r="I466" t="str">
            <v>D2</v>
          </cell>
          <cell r="J466" t="str">
            <v>BONGO</v>
          </cell>
          <cell r="K466" t="str">
            <v>BONGO</v>
          </cell>
          <cell r="L466" t="str">
            <v>HIROSHIMA</v>
          </cell>
          <cell r="M466">
            <v>26866</v>
          </cell>
          <cell r="N466">
            <v>30492</v>
          </cell>
          <cell r="O466">
            <v>24178</v>
          </cell>
          <cell r="P466">
            <v>22228</v>
          </cell>
          <cell r="Q466">
            <v>18965</v>
          </cell>
          <cell r="R466">
            <v>39932</v>
          </cell>
          <cell r="S466">
            <v>32785</v>
          </cell>
          <cell r="T466">
            <v>28233</v>
          </cell>
          <cell r="U466">
            <v>14971</v>
          </cell>
          <cell r="V466">
            <v>14442</v>
          </cell>
          <cell r="W466">
            <v>21563</v>
          </cell>
          <cell r="X466">
            <v>24092</v>
          </cell>
          <cell r="Y466">
            <v>23490</v>
          </cell>
          <cell r="Z466">
            <v>23912</v>
          </cell>
          <cell r="AA466">
            <v>24443</v>
          </cell>
          <cell r="AB466">
            <v>24985</v>
          </cell>
        </row>
        <row r="467">
          <cell r="A467" t="str">
            <v>JP</v>
          </cell>
          <cell r="B467" t="str">
            <v>Japan</v>
          </cell>
          <cell r="C467" t="str">
            <v>CAR</v>
          </cell>
          <cell r="D467" t="str">
            <v>MAZDA</v>
          </cell>
          <cell r="E467" t="str">
            <v>MAZDA</v>
          </cell>
          <cell r="F467" t="str">
            <v>MAZDA</v>
          </cell>
          <cell r="G467" t="str">
            <v>PROD</v>
          </cell>
          <cell r="H467" t="str">
            <v>JP</v>
          </cell>
          <cell r="I467" t="str">
            <v>D2</v>
          </cell>
          <cell r="J467" t="str">
            <v>BONGO</v>
          </cell>
          <cell r="K467" t="str">
            <v>EUNOS CARGO</v>
          </cell>
          <cell r="L467" t="str">
            <v>HIROSHIMA</v>
          </cell>
          <cell r="M467">
            <v>497</v>
          </cell>
          <cell r="N467">
            <v>367</v>
          </cell>
          <cell r="O467">
            <v>362</v>
          </cell>
          <cell r="P467">
            <v>676</v>
          </cell>
          <cell r="Q467">
            <v>0</v>
          </cell>
          <cell r="R467">
            <v>0</v>
          </cell>
          <cell r="S467">
            <v>0</v>
          </cell>
          <cell r="T467">
            <v>0</v>
          </cell>
          <cell r="U467">
            <v>0</v>
          </cell>
          <cell r="V467">
            <v>0</v>
          </cell>
          <cell r="W467">
            <v>0</v>
          </cell>
          <cell r="X467">
            <v>0</v>
          </cell>
          <cell r="Y467">
            <v>0</v>
          </cell>
          <cell r="Z467">
            <v>0</v>
          </cell>
          <cell r="AA467">
            <v>0</v>
          </cell>
          <cell r="AB467">
            <v>0</v>
          </cell>
        </row>
        <row r="468">
          <cell r="A468" t="str">
            <v>JP</v>
          </cell>
          <cell r="B468" t="str">
            <v>Japan</v>
          </cell>
          <cell r="C468" t="str">
            <v>CAR</v>
          </cell>
          <cell r="D468" t="str">
            <v>MAZDA</v>
          </cell>
          <cell r="E468" t="str">
            <v>MAZDA</v>
          </cell>
          <cell r="F468" t="str">
            <v>MAZDA</v>
          </cell>
          <cell r="G468" t="str">
            <v>PROD</v>
          </cell>
          <cell r="H468" t="str">
            <v>JP</v>
          </cell>
          <cell r="I468" t="str">
            <v>D2</v>
          </cell>
          <cell r="J468" t="str">
            <v>U</v>
          </cell>
          <cell r="K468" t="str">
            <v>FORD FREDA</v>
          </cell>
          <cell r="L468" t="str">
            <v>HIROSHIMA</v>
          </cell>
          <cell r="M468">
            <v>0</v>
          </cell>
          <cell r="N468">
            <v>0</v>
          </cell>
          <cell r="O468">
            <v>0</v>
          </cell>
          <cell r="P468">
            <v>0</v>
          </cell>
          <cell r="Q468">
            <v>0</v>
          </cell>
          <cell r="R468">
            <v>5953</v>
          </cell>
          <cell r="S468">
            <v>6229</v>
          </cell>
          <cell r="T468">
            <v>4055</v>
          </cell>
          <cell r="U468">
            <v>3445</v>
          </cell>
          <cell r="V468">
            <v>3103</v>
          </cell>
          <cell r="W468">
            <v>3920</v>
          </cell>
          <cell r="X468">
            <v>4524</v>
          </cell>
          <cell r="Y468">
            <v>4535</v>
          </cell>
          <cell r="Z468">
            <v>4935</v>
          </cell>
          <cell r="AA468">
            <v>5299</v>
          </cell>
          <cell r="AB468">
            <v>5323</v>
          </cell>
        </row>
        <row r="469">
          <cell r="A469" t="str">
            <v>JP</v>
          </cell>
          <cell r="B469" t="str">
            <v>Japan</v>
          </cell>
          <cell r="C469" t="str">
            <v>CAR</v>
          </cell>
          <cell r="D469" t="str">
            <v>MAZDA</v>
          </cell>
          <cell r="E469" t="str">
            <v>MAZDA</v>
          </cell>
          <cell r="F469" t="str">
            <v>MAZDA</v>
          </cell>
          <cell r="G469" t="str">
            <v>PROD</v>
          </cell>
          <cell r="H469" t="str">
            <v>JP</v>
          </cell>
          <cell r="I469" t="str">
            <v>D2</v>
          </cell>
          <cell r="J469" t="str">
            <v>MX-5</v>
          </cell>
          <cell r="K469" t="str">
            <v>MX-5</v>
          </cell>
          <cell r="L469" t="str">
            <v>HIROSHIMA</v>
          </cell>
          <cell r="M469">
            <v>95640</v>
          </cell>
          <cell r="N469">
            <v>63434</v>
          </cell>
          <cell r="O469">
            <v>52712</v>
          </cell>
          <cell r="P469">
            <v>44743</v>
          </cell>
          <cell r="Q469">
            <v>39623</v>
          </cell>
          <cell r="R469">
            <v>31886</v>
          </cell>
          <cell r="S469">
            <v>33610</v>
          </cell>
          <cell r="T469">
            <v>27037</v>
          </cell>
          <cell r="U469">
            <v>58139</v>
          </cell>
          <cell r="V469">
            <v>50216</v>
          </cell>
          <cell r="W469">
            <v>43452</v>
          </cell>
          <cell r="X469">
            <v>38927</v>
          </cell>
          <cell r="Y469">
            <v>48017</v>
          </cell>
          <cell r="Z469">
            <v>60219</v>
          </cell>
          <cell r="AA469">
            <v>55663</v>
          </cell>
          <cell r="AB469">
            <v>55232</v>
          </cell>
        </row>
        <row r="470">
          <cell r="A470" t="str">
            <v>JP</v>
          </cell>
          <cell r="B470" t="str">
            <v>Japan</v>
          </cell>
          <cell r="C470" t="str">
            <v>CAR</v>
          </cell>
          <cell r="D470" t="str">
            <v>MAZDA</v>
          </cell>
          <cell r="E470" t="str">
            <v>MAZDA</v>
          </cell>
          <cell r="F470" t="str">
            <v>MAZDA</v>
          </cell>
          <cell r="G470" t="str">
            <v>PROD</v>
          </cell>
          <cell r="H470" t="str">
            <v>JP</v>
          </cell>
          <cell r="I470" t="str">
            <v>D2</v>
          </cell>
          <cell r="J470" t="str">
            <v>CAPELLA</v>
          </cell>
          <cell r="K470" t="str">
            <v>PERSONA</v>
          </cell>
          <cell r="L470" t="str">
            <v>HIROSHIMA</v>
          </cell>
          <cell r="M470">
            <v>13705</v>
          </cell>
          <cell r="N470">
            <v>6173</v>
          </cell>
          <cell r="O470">
            <v>21</v>
          </cell>
          <cell r="P470">
            <v>0</v>
          </cell>
          <cell r="Q470">
            <v>0</v>
          </cell>
          <cell r="R470">
            <v>0</v>
          </cell>
          <cell r="S470">
            <v>0</v>
          </cell>
          <cell r="T470">
            <v>0</v>
          </cell>
          <cell r="U470">
            <v>0</v>
          </cell>
          <cell r="V470">
            <v>0</v>
          </cell>
          <cell r="W470">
            <v>0</v>
          </cell>
          <cell r="X470">
            <v>0</v>
          </cell>
          <cell r="Y470">
            <v>0</v>
          </cell>
          <cell r="Z470">
            <v>0</v>
          </cell>
          <cell r="AA470">
            <v>0</v>
          </cell>
          <cell r="AB470">
            <v>0</v>
          </cell>
        </row>
        <row r="471">
          <cell r="A471" t="str">
            <v>JP</v>
          </cell>
          <cell r="B471" t="str">
            <v>Japan</v>
          </cell>
          <cell r="C471" t="str">
            <v>CAR</v>
          </cell>
          <cell r="D471" t="str">
            <v>MAZDA</v>
          </cell>
          <cell r="E471" t="str">
            <v>MAZDA</v>
          </cell>
          <cell r="F471" t="str">
            <v>MAZDA</v>
          </cell>
          <cell r="G471" t="str">
            <v>PROD</v>
          </cell>
          <cell r="H471" t="str">
            <v>JP</v>
          </cell>
          <cell r="I471" t="str">
            <v>D2</v>
          </cell>
          <cell r="J471" t="str">
            <v>U</v>
          </cell>
          <cell r="K471" t="str">
            <v>SPECTRUM WAGON</v>
          </cell>
          <cell r="L471" t="str">
            <v>HIROSHIMA</v>
          </cell>
          <cell r="M471">
            <v>11061</v>
          </cell>
          <cell r="N471">
            <v>13921</v>
          </cell>
          <cell r="O471">
            <v>8777</v>
          </cell>
          <cell r="P471">
            <v>8342</v>
          </cell>
          <cell r="Q471">
            <v>6463</v>
          </cell>
          <cell r="R471">
            <v>2906</v>
          </cell>
          <cell r="S471">
            <v>411</v>
          </cell>
          <cell r="T471">
            <v>11</v>
          </cell>
          <cell r="U471">
            <v>0</v>
          </cell>
          <cell r="V471">
            <v>0</v>
          </cell>
          <cell r="W471">
            <v>0</v>
          </cell>
          <cell r="X471">
            <v>0</v>
          </cell>
          <cell r="Y471">
            <v>0</v>
          </cell>
          <cell r="Z471">
            <v>0</v>
          </cell>
          <cell r="AA471">
            <v>0</v>
          </cell>
          <cell r="AB471">
            <v>0</v>
          </cell>
        </row>
        <row r="472">
          <cell r="A472" t="str">
            <v>JP</v>
          </cell>
          <cell r="B472" t="str">
            <v>Japan</v>
          </cell>
          <cell r="C472" t="str">
            <v>CAR</v>
          </cell>
          <cell r="D472" t="str">
            <v>MAZDA</v>
          </cell>
          <cell r="E472" t="str">
            <v>MAZDA</v>
          </cell>
          <cell r="F472" t="str">
            <v>MAZDA</v>
          </cell>
          <cell r="G472" t="str">
            <v>PROD</v>
          </cell>
          <cell r="H472" t="str">
            <v>JP</v>
          </cell>
          <cell r="I472" t="str">
            <v>E1</v>
          </cell>
          <cell r="J472" t="str">
            <v>CAPELLA</v>
          </cell>
          <cell r="K472" t="str">
            <v>EUNOS 500</v>
          </cell>
          <cell r="L472" t="str">
            <v>HIROSHIMA</v>
          </cell>
          <cell r="M472">
            <v>0</v>
          </cell>
          <cell r="N472">
            <v>0</v>
          </cell>
          <cell r="O472">
            <v>31803</v>
          </cell>
          <cell r="P472">
            <v>10300</v>
          </cell>
          <cell r="Q472">
            <v>10889</v>
          </cell>
          <cell r="R472">
            <v>5739</v>
          </cell>
          <cell r="S472">
            <v>5379</v>
          </cell>
          <cell r="T472">
            <v>4116</v>
          </cell>
          <cell r="U472">
            <v>2994</v>
          </cell>
          <cell r="V472">
            <v>1668</v>
          </cell>
          <cell r="W472">
            <v>0</v>
          </cell>
          <cell r="X472">
            <v>0</v>
          </cell>
          <cell r="Y472">
            <v>0</v>
          </cell>
          <cell r="Z472">
            <v>0</v>
          </cell>
          <cell r="AA472">
            <v>0</v>
          </cell>
          <cell r="AB472">
            <v>0</v>
          </cell>
        </row>
        <row r="473">
          <cell r="A473" t="str">
            <v>JP</v>
          </cell>
          <cell r="B473" t="str">
            <v>Japan</v>
          </cell>
          <cell r="C473" t="str">
            <v>CAR</v>
          </cell>
          <cell r="D473" t="str">
            <v>MAZDA</v>
          </cell>
          <cell r="E473" t="str">
            <v>MAZDA</v>
          </cell>
          <cell r="F473" t="str">
            <v>MAZDA</v>
          </cell>
          <cell r="G473" t="str">
            <v>PROD</v>
          </cell>
          <cell r="H473" t="str">
            <v>JP</v>
          </cell>
          <cell r="I473" t="str">
            <v>E1</v>
          </cell>
          <cell r="J473" t="str">
            <v>LUCE</v>
          </cell>
          <cell r="K473" t="str">
            <v>LUCE</v>
          </cell>
          <cell r="L473" t="str">
            <v>HIROSHIMA</v>
          </cell>
          <cell r="M473">
            <v>53504</v>
          </cell>
          <cell r="N473">
            <v>10392</v>
          </cell>
          <cell r="O473">
            <v>4198</v>
          </cell>
          <cell r="P473">
            <v>2621</v>
          </cell>
          <cell r="Q473">
            <v>903</v>
          </cell>
          <cell r="R473">
            <v>613</v>
          </cell>
          <cell r="S473">
            <v>0</v>
          </cell>
          <cell r="T473">
            <v>0</v>
          </cell>
          <cell r="U473">
            <v>0</v>
          </cell>
          <cell r="V473">
            <v>0</v>
          </cell>
          <cell r="W473">
            <v>0</v>
          </cell>
          <cell r="X473">
            <v>0</v>
          </cell>
          <cell r="Y473">
            <v>0</v>
          </cell>
          <cell r="Z473">
            <v>0</v>
          </cell>
          <cell r="AA473">
            <v>0</v>
          </cell>
          <cell r="AB473">
            <v>0</v>
          </cell>
        </row>
        <row r="474">
          <cell r="A474" t="str">
            <v>JP</v>
          </cell>
          <cell r="B474" t="str">
            <v>Japan</v>
          </cell>
          <cell r="C474" t="str">
            <v>CAR</v>
          </cell>
          <cell r="D474" t="str">
            <v>MAZDA</v>
          </cell>
          <cell r="E474" t="str">
            <v>MAZDA</v>
          </cell>
          <cell r="F474" t="str">
            <v>MAZDA</v>
          </cell>
          <cell r="G474" t="str">
            <v>PROD</v>
          </cell>
          <cell r="H474" t="str">
            <v>JP</v>
          </cell>
          <cell r="I474" t="str">
            <v>E1</v>
          </cell>
          <cell r="J474" t="str">
            <v>SENTIA</v>
          </cell>
          <cell r="K474" t="str">
            <v>MS9</v>
          </cell>
          <cell r="L474" t="str">
            <v>HIROSHIMA</v>
          </cell>
          <cell r="M474">
            <v>0</v>
          </cell>
          <cell r="N474">
            <v>5704</v>
          </cell>
          <cell r="O474">
            <v>10826</v>
          </cell>
          <cell r="P474">
            <v>3671</v>
          </cell>
          <cell r="Q474">
            <v>0</v>
          </cell>
          <cell r="R474">
            <v>0</v>
          </cell>
          <cell r="S474">
            <v>0</v>
          </cell>
          <cell r="T474">
            <v>0</v>
          </cell>
          <cell r="U474">
            <v>0</v>
          </cell>
          <cell r="V474">
            <v>0</v>
          </cell>
          <cell r="W474">
            <v>0</v>
          </cell>
          <cell r="X474">
            <v>0</v>
          </cell>
          <cell r="Y474">
            <v>0</v>
          </cell>
          <cell r="Z474">
            <v>0</v>
          </cell>
          <cell r="AA474">
            <v>0</v>
          </cell>
          <cell r="AB474">
            <v>0</v>
          </cell>
        </row>
        <row r="475">
          <cell r="A475" t="str">
            <v>JP</v>
          </cell>
          <cell r="B475" t="str">
            <v>Japan</v>
          </cell>
          <cell r="C475" t="str">
            <v>CAR</v>
          </cell>
          <cell r="D475" t="str">
            <v>MAZDA</v>
          </cell>
          <cell r="E475" t="str">
            <v>MAZDA</v>
          </cell>
          <cell r="F475" t="str">
            <v>MAZDA</v>
          </cell>
          <cell r="G475" t="str">
            <v>PROD</v>
          </cell>
          <cell r="H475" t="str">
            <v>JP</v>
          </cell>
          <cell r="I475" t="str">
            <v>E1</v>
          </cell>
          <cell r="J475" t="str">
            <v>RX-7</v>
          </cell>
          <cell r="K475" t="str">
            <v>RX-7</v>
          </cell>
          <cell r="L475" t="str">
            <v>HIROSHIMA</v>
          </cell>
          <cell r="M475">
            <v>29411</v>
          </cell>
          <cell r="N475">
            <v>16623</v>
          </cell>
          <cell r="O475">
            <v>26899</v>
          </cell>
          <cell r="P475">
            <v>6801</v>
          </cell>
          <cell r="Q475">
            <v>5962</v>
          </cell>
          <cell r="R475">
            <v>5202</v>
          </cell>
          <cell r="S475">
            <v>4762</v>
          </cell>
          <cell r="T475">
            <v>3556</v>
          </cell>
          <cell r="U475">
            <v>1747</v>
          </cell>
          <cell r="V475">
            <v>1125</v>
          </cell>
          <cell r="W475">
            <v>996</v>
          </cell>
          <cell r="X475">
            <v>5056</v>
          </cell>
          <cell r="Y475">
            <v>4248</v>
          </cell>
          <cell r="Z475">
            <v>3960</v>
          </cell>
          <cell r="AA475">
            <v>3715</v>
          </cell>
          <cell r="AB475">
            <v>3643</v>
          </cell>
        </row>
        <row r="476">
          <cell r="A476" t="str">
            <v>JP</v>
          </cell>
          <cell r="B476" t="str">
            <v>Japan</v>
          </cell>
          <cell r="C476" t="str">
            <v>CAR</v>
          </cell>
          <cell r="D476" t="str">
            <v>MAZDA</v>
          </cell>
          <cell r="E476" t="str">
            <v>MAZDA</v>
          </cell>
          <cell r="F476" t="str">
            <v>MAZDA</v>
          </cell>
          <cell r="G476" t="str">
            <v>PROD</v>
          </cell>
          <cell r="H476" t="str">
            <v>JP</v>
          </cell>
          <cell r="I476" t="str">
            <v>E1</v>
          </cell>
          <cell r="J476" t="str">
            <v>SENTIA</v>
          </cell>
          <cell r="K476" t="str">
            <v>SENTIA</v>
          </cell>
          <cell r="L476" t="str">
            <v>HIROSHIMA</v>
          </cell>
          <cell r="M476">
            <v>0</v>
          </cell>
          <cell r="N476">
            <v>41802</v>
          </cell>
          <cell r="O476">
            <v>32488</v>
          </cell>
          <cell r="P476">
            <v>24381</v>
          </cell>
          <cell r="Q476">
            <v>12997</v>
          </cell>
          <cell r="R476">
            <v>9560</v>
          </cell>
          <cell r="S476">
            <v>4257</v>
          </cell>
          <cell r="T476">
            <v>3468</v>
          </cell>
          <cell r="U476">
            <v>2553</v>
          </cell>
          <cell r="V476">
            <v>2037</v>
          </cell>
          <cell r="W476">
            <v>994</v>
          </cell>
          <cell r="X476">
            <v>0</v>
          </cell>
          <cell r="Y476">
            <v>0</v>
          </cell>
          <cell r="Z476">
            <v>0</v>
          </cell>
          <cell r="AA476">
            <v>0</v>
          </cell>
          <cell r="AB476">
            <v>0</v>
          </cell>
        </row>
        <row r="477">
          <cell r="A477" t="str">
            <v>JP</v>
          </cell>
          <cell r="B477" t="str">
            <v>Japan</v>
          </cell>
          <cell r="C477" t="str">
            <v>CAR</v>
          </cell>
          <cell r="D477" t="str">
            <v>MAZDA</v>
          </cell>
          <cell r="E477" t="str">
            <v>MAZDA</v>
          </cell>
          <cell r="F477" t="str">
            <v>MAZDA</v>
          </cell>
          <cell r="G477" t="str">
            <v>PROD</v>
          </cell>
          <cell r="H477" t="str">
            <v>JP</v>
          </cell>
          <cell r="I477" t="str">
            <v>E2</v>
          </cell>
          <cell r="J477" t="str">
            <v>COSMO</v>
          </cell>
          <cell r="K477" t="str">
            <v>COSMO</v>
          </cell>
          <cell r="L477" t="str">
            <v>HIROSHIMA</v>
          </cell>
          <cell r="M477">
            <v>6431</v>
          </cell>
          <cell r="N477">
            <v>3350</v>
          </cell>
          <cell r="O477">
            <v>3992</v>
          </cell>
          <cell r="P477">
            <v>3254</v>
          </cell>
          <cell r="Q477">
            <v>3404</v>
          </cell>
          <cell r="R477">
            <v>1906</v>
          </cell>
          <cell r="S477">
            <v>0</v>
          </cell>
          <cell r="T477">
            <v>0</v>
          </cell>
          <cell r="U477">
            <v>0</v>
          </cell>
          <cell r="V477">
            <v>0</v>
          </cell>
          <cell r="W477">
            <v>0</v>
          </cell>
          <cell r="X477">
            <v>0</v>
          </cell>
          <cell r="Y477">
            <v>0</v>
          </cell>
          <cell r="Z477">
            <v>0</v>
          </cell>
          <cell r="AA477">
            <v>0</v>
          </cell>
          <cell r="AB477">
            <v>0</v>
          </cell>
        </row>
        <row r="478">
          <cell r="A478" t="str">
            <v>JP</v>
          </cell>
          <cell r="B478" t="str">
            <v>Japan</v>
          </cell>
          <cell r="C478" t="str">
            <v>CAR</v>
          </cell>
          <cell r="D478" t="str">
            <v>MAZDA</v>
          </cell>
          <cell r="E478" t="str">
            <v>MAZDA</v>
          </cell>
          <cell r="F478" t="str">
            <v>MAZDA</v>
          </cell>
          <cell r="G478" t="str">
            <v>PROD</v>
          </cell>
          <cell r="H478" t="str">
            <v>JP</v>
          </cell>
          <cell r="I478" t="str">
            <v>E2</v>
          </cell>
          <cell r="J478" t="str">
            <v>EUNOS 800</v>
          </cell>
          <cell r="K478" t="str">
            <v>EUNOS 800</v>
          </cell>
          <cell r="L478" t="str">
            <v>HIROSHIMA</v>
          </cell>
          <cell r="M478">
            <v>0</v>
          </cell>
          <cell r="N478">
            <v>0</v>
          </cell>
          <cell r="O478">
            <v>0</v>
          </cell>
          <cell r="P478">
            <v>10883</v>
          </cell>
          <cell r="Q478">
            <v>46221</v>
          </cell>
          <cell r="R478">
            <v>15624</v>
          </cell>
          <cell r="S478">
            <v>20441</v>
          </cell>
          <cell r="T478">
            <v>29176</v>
          </cell>
          <cell r="U478">
            <v>0</v>
          </cell>
          <cell r="V478">
            <v>0</v>
          </cell>
          <cell r="W478">
            <v>0</v>
          </cell>
          <cell r="X478">
            <v>0</v>
          </cell>
          <cell r="Y478">
            <v>0</v>
          </cell>
          <cell r="Z478">
            <v>0</v>
          </cell>
          <cell r="AA478">
            <v>0</v>
          </cell>
          <cell r="AB478">
            <v>0</v>
          </cell>
        </row>
        <row r="479">
          <cell r="A479" t="str">
            <v>JP</v>
          </cell>
          <cell r="B479" t="str">
            <v>Japan</v>
          </cell>
          <cell r="C479" t="str">
            <v>CAR</v>
          </cell>
          <cell r="D479" t="str">
            <v>MAZDA</v>
          </cell>
          <cell r="E479" t="str">
            <v>MAZDA</v>
          </cell>
          <cell r="F479" t="str">
            <v>MAZDA</v>
          </cell>
          <cell r="G479" t="str">
            <v>PROD</v>
          </cell>
          <cell r="H479" t="str">
            <v>JP</v>
          </cell>
          <cell r="I479" t="str">
            <v>E2</v>
          </cell>
          <cell r="J479" t="str">
            <v>EUNOS 800</v>
          </cell>
          <cell r="K479" t="str">
            <v>MILLENIA</v>
          </cell>
          <cell r="L479" t="str">
            <v>HIROSHIMA</v>
          </cell>
          <cell r="M479">
            <v>0</v>
          </cell>
          <cell r="N479">
            <v>0</v>
          </cell>
          <cell r="O479">
            <v>0</v>
          </cell>
          <cell r="P479">
            <v>0</v>
          </cell>
          <cell r="Q479">
            <v>0</v>
          </cell>
          <cell r="R479">
            <v>0</v>
          </cell>
          <cell r="S479">
            <v>0</v>
          </cell>
          <cell r="T479">
            <v>0</v>
          </cell>
          <cell r="U479">
            <v>19409</v>
          </cell>
          <cell r="V479">
            <v>17173</v>
          </cell>
          <cell r="W479">
            <v>17212</v>
          </cell>
          <cell r="X479">
            <v>19541</v>
          </cell>
          <cell r="Y479">
            <v>20828</v>
          </cell>
          <cell r="Z479">
            <v>20609</v>
          </cell>
          <cell r="AA479">
            <v>20368</v>
          </cell>
          <cell r="AB479">
            <v>20765</v>
          </cell>
        </row>
        <row r="480">
          <cell r="A480" t="str">
            <v>JP</v>
          </cell>
          <cell r="B480" t="str">
            <v>Japan</v>
          </cell>
          <cell r="C480" t="str">
            <v>CAR</v>
          </cell>
          <cell r="D480" t="str">
            <v>MITSUBISHI</v>
          </cell>
          <cell r="E480" t="str">
            <v>MITSUBISHI</v>
          </cell>
          <cell r="F480" t="str">
            <v>MITSUBISHI</v>
          </cell>
          <cell r="G480" t="str">
            <v>PROD</v>
          </cell>
          <cell r="H480" t="str">
            <v>JP</v>
          </cell>
          <cell r="I480" t="str">
            <v>4X4</v>
          </cell>
          <cell r="J480" t="str">
            <v>PAJERO MID-ROOF</v>
          </cell>
          <cell r="K480" t="str">
            <v>CHALLENGER</v>
          </cell>
          <cell r="L480" t="str">
            <v>OYE</v>
          </cell>
          <cell r="M480">
            <v>0</v>
          </cell>
          <cell r="N480">
            <v>0</v>
          </cell>
          <cell r="O480">
            <v>0</v>
          </cell>
          <cell r="P480">
            <v>0</v>
          </cell>
          <cell r="Q480">
            <v>0</v>
          </cell>
          <cell r="R480">
            <v>0</v>
          </cell>
          <cell r="S480">
            <v>24569</v>
          </cell>
          <cell r="T480">
            <v>50178</v>
          </cell>
          <cell r="U480">
            <v>64149</v>
          </cell>
          <cell r="V480">
            <v>64639</v>
          </cell>
          <cell r="W480">
            <v>55701</v>
          </cell>
          <cell r="X480">
            <v>51215</v>
          </cell>
          <cell r="Y480">
            <v>54703</v>
          </cell>
          <cell r="Z480">
            <v>58356</v>
          </cell>
          <cell r="AA480">
            <v>56689</v>
          </cell>
          <cell r="AB480">
            <v>57657</v>
          </cell>
        </row>
        <row r="481">
          <cell r="A481" t="str">
            <v>JP</v>
          </cell>
          <cell r="B481" t="str">
            <v>Japan</v>
          </cell>
          <cell r="C481" t="str">
            <v>CAR</v>
          </cell>
          <cell r="D481" t="str">
            <v>MITSUBISHI</v>
          </cell>
          <cell r="E481" t="str">
            <v>MITSUBISHI</v>
          </cell>
          <cell r="F481" t="str">
            <v>MITSUBISHI</v>
          </cell>
          <cell r="G481" t="str">
            <v>PROD</v>
          </cell>
          <cell r="H481" t="str">
            <v>JP</v>
          </cell>
          <cell r="I481" t="str">
            <v>4X4</v>
          </cell>
          <cell r="J481" t="str">
            <v>PAJERO</v>
          </cell>
          <cell r="K481" t="str">
            <v>PAJERO</v>
          </cell>
          <cell r="L481" t="str">
            <v>OYE</v>
          </cell>
          <cell r="M481">
            <v>75592</v>
          </cell>
          <cell r="N481">
            <v>90852</v>
          </cell>
          <cell r="O481">
            <v>133126</v>
          </cell>
          <cell r="P481">
            <v>133674</v>
          </cell>
          <cell r="Q481">
            <v>123787</v>
          </cell>
          <cell r="R481">
            <v>117529</v>
          </cell>
          <cell r="S481">
            <v>103038</v>
          </cell>
          <cell r="T481">
            <v>97740</v>
          </cell>
          <cell r="U481">
            <v>78385</v>
          </cell>
          <cell r="V481">
            <v>75350</v>
          </cell>
          <cell r="W481">
            <v>92647</v>
          </cell>
          <cell r="X481">
            <v>79841</v>
          </cell>
          <cell r="Y481">
            <v>83009</v>
          </cell>
          <cell r="Z481">
            <v>80017</v>
          </cell>
          <cell r="AA481">
            <v>73174</v>
          </cell>
          <cell r="AB481">
            <v>83465</v>
          </cell>
        </row>
        <row r="482">
          <cell r="A482" t="str">
            <v>JP</v>
          </cell>
          <cell r="B482" t="str">
            <v>Japan</v>
          </cell>
          <cell r="C482" t="str">
            <v>CAR</v>
          </cell>
          <cell r="D482" t="str">
            <v>MITSUBISHI</v>
          </cell>
          <cell r="E482" t="str">
            <v>MITSUBISHI</v>
          </cell>
          <cell r="F482" t="str">
            <v>MITSUBISHI</v>
          </cell>
          <cell r="G482" t="str">
            <v>PROD</v>
          </cell>
          <cell r="H482" t="str">
            <v>JP</v>
          </cell>
          <cell r="I482" t="str">
            <v>4X4</v>
          </cell>
          <cell r="J482" t="str">
            <v>PAJERO IO</v>
          </cell>
          <cell r="K482" t="str">
            <v>PAJERO IO</v>
          </cell>
          <cell r="L482" t="str">
            <v>OYE</v>
          </cell>
          <cell r="M482">
            <v>0</v>
          </cell>
          <cell r="N482">
            <v>0</v>
          </cell>
          <cell r="O482">
            <v>0</v>
          </cell>
          <cell r="P482">
            <v>0</v>
          </cell>
          <cell r="Q482">
            <v>0</v>
          </cell>
          <cell r="R482">
            <v>0</v>
          </cell>
          <cell r="S482">
            <v>0</v>
          </cell>
          <cell r="T482">
            <v>0</v>
          </cell>
          <cell r="U482">
            <v>35510</v>
          </cell>
          <cell r="V482">
            <v>31094</v>
          </cell>
          <cell r="W482">
            <v>30632</v>
          </cell>
          <cell r="X482">
            <v>28564</v>
          </cell>
          <cell r="Y482">
            <v>27633</v>
          </cell>
          <cell r="Z482">
            <v>31634</v>
          </cell>
          <cell r="AA482">
            <v>30753</v>
          </cell>
          <cell r="AB482">
            <v>31524</v>
          </cell>
        </row>
        <row r="483">
          <cell r="A483" t="str">
            <v>JP</v>
          </cell>
          <cell r="B483" t="str">
            <v>Japan</v>
          </cell>
          <cell r="C483" t="str">
            <v>CAR</v>
          </cell>
          <cell r="D483" t="str">
            <v>MITSUBISHI</v>
          </cell>
          <cell r="E483" t="str">
            <v>MITSUBISHI</v>
          </cell>
          <cell r="F483" t="str">
            <v>MITSUBISHI</v>
          </cell>
          <cell r="G483" t="str">
            <v>PROD</v>
          </cell>
          <cell r="H483" t="str">
            <v>JP</v>
          </cell>
          <cell r="I483" t="str">
            <v>4X4</v>
          </cell>
          <cell r="J483" t="str">
            <v>PAJERO IO</v>
          </cell>
          <cell r="K483" t="str">
            <v>PAJERO JUNIOR</v>
          </cell>
          <cell r="L483" t="str">
            <v>OYE, MIZUSHIMA</v>
          </cell>
          <cell r="M483">
            <v>0</v>
          </cell>
          <cell r="N483">
            <v>0</v>
          </cell>
          <cell r="O483">
            <v>0</v>
          </cell>
          <cell r="P483">
            <v>0</v>
          </cell>
          <cell r="Q483">
            <v>0</v>
          </cell>
          <cell r="R483">
            <v>14796</v>
          </cell>
          <cell r="S483">
            <v>32865</v>
          </cell>
          <cell r="T483">
            <v>19311</v>
          </cell>
          <cell r="U483">
            <v>2615</v>
          </cell>
          <cell r="V483">
            <v>0</v>
          </cell>
          <cell r="W483">
            <v>0</v>
          </cell>
          <cell r="X483">
            <v>0</v>
          </cell>
          <cell r="Y483">
            <v>0</v>
          </cell>
          <cell r="Z483">
            <v>0</v>
          </cell>
          <cell r="AA483">
            <v>0</v>
          </cell>
          <cell r="AB483">
            <v>0</v>
          </cell>
        </row>
        <row r="484">
          <cell r="A484" t="str">
            <v>JP</v>
          </cell>
          <cell r="B484" t="str">
            <v>Japan</v>
          </cell>
          <cell r="C484" t="str">
            <v>CAR</v>
          </cell>
          <cell r="D484" t="str">
            <v>MITSUBISHI</v>
          </cell>
          <cell r="E484" t="str">
            <v>MITSUBISHI</v>
          </cell>
          <cell r="F484" t="str">
            <v>MITSUBISHI</v>
          </cell>
          <cell r="G484" t="str">
            <v>PROD</v>
          </cell>
          <cell r="H484" t="str">
            <v>JP</v>
          </cell>
          <cell r="I484" t="str">
            <v>A</v>
          </cell>
          <cell r="J484" t="str">
            <v>MINICA</v>
          </cell>
          <cell r="K484" t="str">
            <v>MINICA</v>
          </cell>
          <cell r="L484" t="str">
            <v>MIZUSHIMA</v>
          </cell>
          <cell r="M484">
            <v>142765</v>
          </cell>
          <cell r="N484">
            <v>130192</v>
          </cell>
          <cell r="O484">
            <v>109067</v>
          </cell>
          <cell r="P484">
            <v>129970</v>
          </cell>
          <cell r="Q484">
            <v>146591</v>
          </cell>
          <cell r="R484">
            <v>99862</v>
          </cell>
          <cell r="S484">
            <v>74760</v>
          </cell>
          <cell r="T484">
            <v>90876</v>
          </cell>
          <cell r="U484">
            <v>52544</v>
          </cell>
          <cell r="V484">
            <v>54601</v>
          </cell>
          <cell r="W484">
            <v>46234</v>
          </cell>
          <cell r="X484">
            <v>45727</v>
          </cell>
          <cell r="Y484">
            <v>43737</v>
          </cell>
          <cell r="Z484">
            <v>41379</v>
          </cell>
          <cell r="AA484">
            <v>51972</v>
          </cell>
          <cell r="AB484">
            <v>51335</v>
          </cell>
        </row>
        <row r="485">
          <cell r="A485" t="str">
            <v>JP</v>
          </cell>
          <cell r="B485" t="str">
            <v>Japan</v>
          </cell>
          <cell r="C485" t="str">
            <v>CAR</v>
          </cell>
          <cell r="D485" t="str">
            <v>MITSUBISHI</v>
          </cell>
          <cell r="E485" t="str">
            <v>MITSUBISHI</v>
          </cell>
          <cell r="F485" t="str">
            <v>MITSUBISHI</v>
          </cell>
          <cell r="G485" t="str">
            <v>PROD</v>
          </cell>
          <cell r="H485" t="str">
            <v>JP</v>
          </cell>
          <cell r="I485" t="str">
            <v>A</v>
          </cell>
          <cell r="J485" t="str">
            <v>MINICA</v>
          </cell>
          <cell r="K485" t="str">
            <v>MINICA SUV</v>
          </cell>
          <cell r="L485" t="str">
            <v>MIZUSHIMA</v>
          </cell>
          <cell r="M485">
            <v>0</v>
          </cell>
          <cell r="N485">
            <v>0</v>
          </cell>
          <cell r="O485">
            <v>0</v>
          </cell>
          <cell r="P485">
            <v>0</v>
          </cell>
          <cell r="Q485">
            <v>0</v>
          </cell>
          <cell r="R485">
            <v>0</v>
          </cell>
          <cell r="S485">
            <v>0</v>
          </cell>
          <cell r="T485">
            <v>0</v>
          </cell>
          <cell r="U485">
            <v>0</v>
          </cell>
          <cell r="V485">
            <v>5034</v>
          </cell>
          <cell r="W485">
            <v>33494</v>
          </cell>
          <cell r="X485">
            <v>28271</v>
          </cell>
          <cell r="Y485">
            <v>26294</v>
          </cell>
          <cell r="Z485">
            <v>23012</v>
          </cell>
          <cell r="AA485">
            <v>20835</v>
          </cell>
          <cell r="AB485">
            <v>21234</v>
          </cell>
        </row>
        <row r="486">
          <cell r="A486" t="str">
            <v>JP</v>
          </cell>
          <cell r="B486" t="str">
            <v>Japan</v>
          </cell>
          <cell r="C486" t="str">
            <v>CAR</v>
          </cell>
          <cell r="D486" t="str">
            <v>MITSUBISHI</v>
          </cell>
          <cell r="E486" t="str">
            <v>MITSUBISHI</v>
          </cell>
          <cell r="F486" t="str">
            <v>MITSUBISHI</v>
          </cell>
          <cell r="G486" t="str">
            <v>PROD</v>
          </cell>
          <cell r="H486" t="str">
            <v>JP</v>
          </cell>
          <cell r="I486" t="str">
            <v>A</v>
          </cell>
          <cell r="J486" t="str">
            <v>PAJERO MINI</v>
          </cell>
          <cell r="K486" t="str">
            <v>PAJERO MINI</v>
          </cell>
          <cell r="L486" t="str">
            <v>OYE, MIZUSHIMA</v>
          </cell>
          <cell r="M486">
            <v>0</v>
          </cell>
          <cell r="N486">
            <v>0</v>
          </cell>
          <cell r="O486">
            <v>0</v>
          </cell>
          <cell r="P486">
            <v>0</v>
          </cell>
          <cell r="Q486">
            <v>6720</v>
          </cell>
          <cell r="R486">
            <v>106563</v>
          </cell>
          <cell r="S486">
            <v>68947</v>
          </cell>
          <cell r="T486">
            <v>53194</v>
          </cell>
          <cell r="U486">
            <v>47267</v>
          </cell>
          <cell r="V486">
            <v>39776</v>
          </cell>
          <cell r="W486">
            <v>37901</v>
          </cell>
          <cell r="X486">
            <v>37819</v>
          </cell>
          <cell r="Y486">
            <v>38127</v>
          </cell>
          <cell r="Z486">
            <v>40769</v>
          </cell>
          <cell r="AA486">
            <v>33929</v>
          </cell>
          <cell r="AB486">
            <v>35633</v>
          </cell>
        </row>
        <row r="487">
          <cell r="A487" t="str">
            <v>JP</v>
          </cell>
          <cell r="B487" t="str">
            <v>Japan</v>
          </cell>
          <cell r="C487" t="str">
            <v>CAR</v>
          </cell>
          <cell r="D487" t="str">
            <v>MITSUBISHI</v>
          </cell>
          <cell r="E487" t="str">
            <v>MITSUBISHI</v>
          </cell>
          <cell r="F487" t="str">
            <v>MITSUBISHI</v>
          </cell>
          <cell r="G487" t="str">
            <v>PROD</v>
          </cell>
          <cell r="H487" t="str">
            <v>JP</v>
          </cell>
          <cell r="I487" t="str">
            <v>A</v>
          </cell>
          <cell r="J487" t="str">
            <v>MINICA</v>
          </cell>
          <cell r="K487" t="str">
            <v>TOPPO BJ</v>
          </cell>
          <cell r="L487" t="str">
            <v>MIZUSHIMA</v>
          </cell>
          <cell r="M487">
            <v>0</v>
          </cell>
          <cell r="N487">
            <v>0</v>
          </cell>
          <cell r="O487">
            <v>0</v>
          </cell>
          <cell r="P487">
            <v>0</v>
          </cell>
          <cell r="Q487">
            <v>0</v>
          </cell>
          <cell r="R487">
            <v>0</v>
          </cell>
          <cell r="S487">
            <v>0</v>
          </cell>
          <cell r="T487">
            <v>0</v>
          </cell>
          <cell r="U487">
            <v>37879</v>
          </cell>
          <cell r="V487">
            <v>71745</v>
          </cell>
          <cell r="W487">
            <v>65704</v>
          </cell>
          <cell r="X487">
            <v>61450</v>
          </cell>
          <cell r="Y487">
            <v>59555</v>
          </cell>
          <cell r="Z487">
            <v>54350</v>
          </cell>
          <cell r="AA487">
            <v>63257</v>
          </cell>
          <cell r="AB487">
            <v>64211</v>
          </cell>
        </row>
        <row r="488">
          <cell r="A488" t="str">
            <v>JP</v>
          </cell>
          <cell r="B488" t="str">
            <v>Japan</v>
          </cell>
          <cell r="C488" t="str">
            <v>CAR</v>
          </cell>
          <cell r="D488" t="str">
            <v>MITSUBISHI</v>
          </cell>
          <cell r="E488" t="str">
            <v>MITSUBISHI</v>
          </cell>
          <cell r="F488" t="str">
            <v>MITSUBISHI</v>
          </cell>
          <cell r="G488" t="str">
            <v>PROD</v>
          </cell>
          <cell r="H488" t="str">
            <v>JP</v>
          </cell>
          <cell r="I488" t="str">
            <v>C1</v>
          </cell>
          <cell r="J488" t="str">
            <v>MIRAGE</v>
          </cell>
          <cell r="K488" t="str">
            <v>MIRAGE</v>
          </cell>
          <cell r="L488" t="str">
            <v>MIZUSHIMA</v>
          </cell>
          <cell r="M488">
            <v>232477</v>
          </cell>
          <cell r="N488">
            <v>187676</v>
          </cell>
          <cell r="O488">
            <v>129108</v>
          </cell>
          <cell r="P488">
            <v>85763</v>
          </cell>
          <cell r="Q488">
            <v>64025</v>
          </cell>
          <cell r="R488">
            <v>126751</v>
          </cell>
          <cell r="S488">
            <v>106090</v>
          </cell>
          <cell r="T488">
            <v>102385</v>
          </cell>
          <cell r="U488">
            <v>82120</v>
          </cell>
          <cell r="V488">
            <v>71097</v>
          </cell>
          <cell r="W488">
            <v>67814</v>
          </cell>
          <cell r="X488">
            <v>63949</v>
          </cell>
          <cell r="Y488">
            <v>63983</v>
          </cell>
          <cell r="Z488">
            <v>62863</v>
          </cell>
          <cell r="AA488">
            <v>57755</v>
          </cell>
          <cell r="AB488">
            <v>56865</v>
          </cell>
        </row>
        <row r="489">
          <cell r="A489" t="str">
            <v>JP</v>
          </cell>
          <cell r="B489" t="str">
            <v>Japan</v>
          </cell>
          <cell r="C489" t="str">
            <v>CAR</v>
          </cell>
          <cell r="D489" t="str">
            <v>MITSUBISHI</v>
          </cell>
          <cell r="E489" t="str">
            <v>MITSUBISHI</v>
          </cell>
          <cell r="F489" t="str">
            <v>MITSUBISHI</v>
          </cell>
          <cell r="G489" t="str">
            <v>PROD</v>
          </cell>
          <cell r="H489" t="str">
            <v>JP</v>
          </cell>
          <cell r="I489" t="str">
            <v>C2</v>
          </cell>
          <cell r="J489" t="str">
            <v>MIRAGE</v>
          </cell>
          <cell r="K489" t="str">
            <v>LANCER</v>
          </cell>
          <cell r="L489" t="str">
            <v>MIZUSHIMA</v>
          </cell>
          <cell r="M489">
            <v>57994</v>
          </cell>
          <cell r="N489">
            <v>64416</v>
          </cell>
          <cell r="O489">
            <v>153233</v>
          </cell>
          <cell r="P489">
            <v>216016</v>
          </cell>
          <cell r="Q489">
            <v>194432</v>
          </cell>
          <cell r="R489">
            <v>102480</v>
          </cell>
          <cell r="S489">
            <v>126163</v>
          </cell>
          <cell r="T489">
            <v>95798</v>
          </cell>
          <cell r="U489">
            <v>105647</v>
          </cell>
          <cell r="V489">
            <v>77304</v>
          </cell>
          <cell r="W489">
            <v>76645</v>
          </cell>
          <cell r="X489">
            <v>93388</v>
          </cell>
          <cell r="Y489">
            <v>94285</v>
          </cell>
          <cell r="Z489">
            <v>88801</v>
          </cell>
          <cell r="AA489">
            <v>87821</v>
          </cell>
          <cell r="AB489">
            <v>92324</v>
          </cell>
        </row>
        <row r="490">
          <cell r="A490" t="str">
            <v>JP</v>
          </cell>
          <cell r="B490" t="str">
            <v>Japan</v>
          </cell>
          <cell r="C490" t="str">
            <v>CAR</v>
          </cell>
          <cell r="D490" t="str">
            <v>MITSUBISHI</v>
          </cell>
          <cell r="E490" t="str">
            <v>MITSUBISHI</v>
          </cell>
          <cell r="F490" t="str">
            <v>MITSUBISHI</v>
          </cell>
          <cell r="G490" t="str">
            <v>PROD</v>
          </cell>
          <cell r="H490" t="str">
            <v>JP</v>
          </cell>
          <cell r="I490" t="str">
            <v>C2</v>
          </cell>
          <cell r="J490" t="str">
            <v>MIRAGE</v>
          </cell>
          <cell r="K490" t="str">
            <v>LANCER SUV</v>
          </cell>
          <cell r="L490" t="str">
            <v>OKAZAKI</v>
          </cell>
          <cell r="M490">
            <v>0</v>
          </cell>
          <cell r="N490">
            <v>0</v>
          </cell>
          <cell r="O490">
            <v>0</v>
          </cell>
          <cell r="P490">
            <v>0</v>
          </cell>
          <cell r="Q490">
            <v>0</v>
          </cell>
          <cell r="R490">
            <v>0</v>
          </cell>
          <cell r="S490">
            <v>0</v>
          </cell>
          <cell r="T490">
            <v>0</v>
          </cell>
          <cell r="U490">
            <v>0</v>
          </cell>
          <cell r="V490">
            <v>0</v>
          </cell>
          <cell r="W490">
            <v>22066</v>
          </cell>
          <cell r="X490">
            <v>39579</v>
          </cell>
          <cell r="Y490">
            <v>37563</v>
          </cell>
          <cell r="Z490">
            <v>32961</v>
          </cell>
          <cell r="AA490">
            <v>32925</v>
          </cell>
          <cell r="AB490">
            <v>44263</v>
          </cell>
        </row>
        <row r="491">
          <cell r="A491" t="str">
            <v>JP</v>
          </cell>
          <cell r="B491" t="str">
            <v>Japan</v>
          </cell>
          <cell r="C491" t="str">
            <v>CAR</v>
          </cell>
          <cell r="D491" t="str">
            <v>MITSUBISHI</v>
          </cell>
          <cell r="E491" t="str">
            <v>MITSUBISHI</v>
          </cell>
          <cell r="F491" t="str">
            <v>MITSUBISHI</v>
          </cell>
          <cell r="G491" t="str">
            <v>PROD</v>
          </cell>
          <cell r="H491" t="str">
            <v>JP</v>
          </cell>
          <cell r="I491" t="str">
            <v>C2</v>
          </cell>
          <cell r="J491" t="str">
            <v>MIRAGE</v>
          </cell>
          <cell r="K491" t="str">
            <v>LIBERO</v>
          </cell>
          <cell r="L491" t="str">
            <v>MIZUSHIMA</v>
          </cell>
          <cell r="M491">
            <v>12080</v>
          </cell>
          <cell r="N491">
            <v>9659</v>
          </cell>
          <cell r="O491">
            <v>24083</v>
          </cell>
          <cell r="P491">
            <v>33645</v>
          </cell>
          <cell r="Q491">
            <v>31716</v>
          </cell>
          <cell r="R491">
            <v>27966</v>
          </cell>
          <cell r="S491">
            <v>19360</v>
          </cell>
          <cell r="T491">
            <v>14693</v>
          </cell>
          <cell r="U491">
            <v>14221</v>
          </cell>
          <cell r="V491">
            <v>9401</v>
          </cell>
          <cell r="W491">
            <v>9378</v>
          </cell>
          <cell r="X491">
            <v>15074</v>
          </cell>
          <cell r="Y491">
            <v>15009</v>
          </cell>
          <cell r="Z491">
            <v>17585</v>
          </cell>
          <cell r="AA491">
            <v>17431</v>
          </cell>
          <cell r="AB491">
            <v>16347</v>
          </cell>
        </row>
        <row r="492">
          <cell r="A492" t="str">
            <v>JP</v>
          </cell>
          <cell r="B492" t="str">
            <v>Japan</v>
          </cell>
          <cell r="C492" t="str">
            <v>CAR</v>
          </cell>
          <cell r="D492" t="str">
            <v>MITSUBISHI</v>
          </cell>
          <cell r="E492" t="str">
            <v>MITSUBISHI</v>
          </cell>
          <cell r="F492" t="str">
            <v>MITSUBISHI</v>
          </cell>
          <cell r="G492" t="str">
            <v>PROD</v>
          </cell>
          <cell r="H492" t="str">
            <v>JP</v>
          </cell>
          <cell r="I492" t="str">
            <v>C2</v>
          </cell>
          <cell r="J492" t="str">
            <v>MIRAGE</v>
          </cell>
          <cell r="K492" t="str">
            <v>MIRAGE DINGO</v>
          </cell>
          <cell r="L492" t="str">
            <v>MIZUSHIMA</v>
          </cell>
          <cell r="M492">
            <v>0</v>
          </cell>
          <cell r="N492">
            <v>0</v>
          </cell>
          <cell r="O492">
            <v>0</v>
          </cell>
          <cell r="P492">
            <v>0</v>
          </cell>
          <cell r="Q492">
            <v>0</v>
          </cell>
          <cell r="R492">
            <v>0</v>
          </cell>
          <cell r="S492">
            <v>0</v>
          </cell>
          <cell r="T492">
            <v>0</v>
          </cell>
          <cell r="U492">
            <v>3334</v>
          </cell>
          <cell r="V492">
            <v>40098</v>
          </cell>
          <cell r="W492">
            <v>40765</v>
          </cell>
          <cell r="X492">
            <v>38123</v>
          </cell>
          <cell r="Y492">
            <v>39798</v>
          </cell>
          <cell r="Z492">
            <v>38765</v>
          </cell>
          <cell r="AA492">
            <v>44137</v>
          </cell>
          <cell r="AB492">
            <v>44353</v>
          </cell>
        </row>
        <row r="493">
          <cell r="A493" t="str">
            <v>JP</v>
          </cell>
          <cell r="B493" t="str">
            <v>Japan</v>
          </cell>
          <cell r="C493" t="str">
            <v>CAR</v>
          </cell>
          <cell r="D493" t="str">
            <v>MITSUBISHI</v>
          </cell>
          <cell r="E493" t="str">
            <v>MITSUBISHI</v>
          </cell>
          <cell r="F493" t="str">
            <v>MITSUBISHI</v>
          </cell>
          <cell r="G493" t="str">
            <v>PROD</v>
          </cell>
          <cell r="H493" t="str">
            <v>JP</v>
          </cell>
          <cell r="I493" t="str">
            <v>D1</v>
          </cell>
          <cell r="J493" t="str">
            <v>GALANT</v>
          </cell>
          <cell r="K493" t="str">
            <v>EMERAUDE</v>
          </cell>
          <cell r="L493" t="str">
            <v>OKAZAKI</v>
          </cell>
          <cell r="M493">
            <v>0</v>
          </cell>
          <cell r="N493">
            <v>0</v>
          </cell>
          <cell r="O493">
            <v>13120</v>
          </cell>
          <cell r="P493">
            <v>2362</v>
          </cell>
          <cell r="Q493">
            <v>1708</v>
          </cell>
          <cell r="R493">
            <v>1515</v>
          </cell>
          <cell r="S493">
            <v>500</v>
          </cell>
          <cell r="T493">
            <v>0</v>
          </cell>
          <cell r="U493">
            <v>0</v>
          </cell>
          <cell r="V493">
            <v>0</v>
          </cell>
          <cell r="W493">
            <v>0</v>
          </cell>
          <cell r="X493">
            <v>0</v>
          </cell>
          <cell r="Y493">
            <v>0</v>
          </cell>
          <cell r="Z493">
            <v>0</v>
          </cell>
          <cell r="AA493">
            <v>0</v>
          </cell>
          <cell r="AB493">
            <v>0</v>
          </cell>
        </row>
        <row r="494">
          <cell r="A494" t="str">
            <v>JP</v>
          </cell>
          <cell r="B494" t="str">
            <v>Japan</v>
          </cell>
          <cell r="C494" t="str">
            <v>CAR</v>
          </cell>
          <cell r="D494" t="str">
            <v>MITSUBISHI</v>
          </cell>
          <cell r="E494" t="str">
            <v>MITSUBISHI</v>
          </cell>
          <cell r="F494" t="str">
            <v>MITSUBISHI</v>
          </cell>
          <cell r="G494" t="str">
            <v>PROD</v>
          </cell>
          <cell r="H494" t="str">
            <v>JP</v>
          </cell>
          <cell r="I494" t="str">
            <v>D1</v>
          </cell>
          <cell r="J494" t="str">
            <v>GALANT</v>
          </cell>
          <cell r="K494" t="str">
            <v>ETERNA</v>
          </cell>
          <cell r="L494" t="str">
            <v>OKAZAKI</v>
          </cell>
          <cell r="M494">
            <v>28386</v>
          </cell>
          <cell r="N494">
            <v>29565</v>
          </cell>
          <cell r="O494">
            <v>27391</v>
          </cell>
          <cell r="P494">
            <v>19859</v>
          </cell>
          <cell r="Q494">
            <v>15194</v>
          </cell>
          <cell r="R494">
            <v>19149</v>
          </cell>
          <cell r="S494">
            <v>8930</v>
          </cell>
          <cell r="T494">
            <v>6120</v>
          </cell>
          <cell r="U494">
            <v>652</v>
          </cell>
          <cell r="V494">
            <v>0</v>
          </cell>
          <cell r="W494">
            <v>0</v>
          </cell>
          <cell r="X494">
            <v>0</v>
          </cell>
          <cell r="Y494">
            <v>0</v>
          </cell>
          <cell r="Z494">
            <v>0</v>
          </cell>
          <cell r="AA494">
            <v>0</v>
          </cell>
          <cell r="AB494">
            <v>0</v>
          </cell>
        </row>
        <row r="495">
          <cell r="A495" t="str">
            <v>JP</v>
          </cell>
          <cell r="B495" t="str">
            <v>Japan</v>
          </cell>
          <cell r="C495" t="str">
            <v>CAR</v>
          </cell>
          <cell r="D495" t="str">
            <v>MITSUBISHI</v>
          </cell>
          <cell r="E495" t="str">
            <v>MITSUBISHI</v>
          </cell>
          <cell r="F495" t="str">
            <v>MITSUBISHI</v>
          </cell>
          <cell r="G495" t="str">
            <v>PROD</v>
          </cell>
          <cell r="H495" t="str">
            <v>JP</v>
          </cell>
          <cell r="I495" t="str">
            <v>D1</v>
          </cell>
          <cell r="J495" t="str">
            <v>FJ2</v>
          </cell>
          <cell r="K495" t="str">
            <v>GALANT</v>
          </cell>
          <cell r="L495" t="str">
            <v>OKAZAKI</v>
          </cell>
          <cell r="M495">
            <v>141988</v>
          </cell>
          <cell r="N495">
            <v>114142</v>
          </cell>
          <cell r="O495">
            <v>87744</v>
          </cell>
          <cell r="P495">
            <v>64165</v>
          </cell>
          <cell r="Q495">
            <v>45010</v>
          </cell>
          <cell r="R495">
            <v>43892</v>
          </cell>
          <cell r="S495">
            <v>59237</v>
          </cell>
          <cell r="T495">
            <v>157192</v>
          </cell>
          <cell r="U495">
            <v>75135</v>
          </cell>
          <cell r="V495">
            <v>64086</v>
          </cell>
          <cell r="W495">
            <v>57347</v>
          </cell>
          <cell r="X495">
            <v>69850</v>
          </cell>
          <cell r="Y495">
            <v>85714</v>
          </cell>
          <cell r="Z495">
            <v>84224</v>
          </cell>
          <cell r="AA495">
            <v>80588</v>
          </cell>
          <cell r="AB495">
            <v>81234</v>
          </cell>
        </row>
        <row r="496">
          <cell r="A496" t="str">
            <v>JP</v>
          </cell>
          <cell r="B496" t="str">
            <v>Japan</v>
          </cell>
          <cell r="C496" t="str">
            <v>CAR</v>
          </cell>
          <cell r="D496" t="str">
            <v>MITSUBISHI</v>
          </cell>
          <cell r="E496" t="str">
            <v>MITSUBISHI</v>
          </cell>
          <cell r="F496" t="str">
            <v>MITSUBISHI</v>
          </cell>
          <cell r="G496" t="str">
            <v>PROD</v>
          </cell>
          <cell r="H496" t="str">
            <v>JP</v>
          </cell>
          <cell r="I496" t="str">
            <v>D1</v>
          </cell>
          <cell r="J496" t="str">
            <v>RVR</v>
          </cell>
          <cell r="K496" t="str">
            <v>RVR</v>
          </cell>
          <cell r="L496" t="str">
            <v>MIZUSHIMA</v>
          </cell>
          <cell r="M496">
            <v>0</v>
          </cell>
          <cell r="N496">
            <v>40526</v>
          </cell>
          <cell r="O496">
            <v>52131</v>
          </cell>
          <cell r="P496">
            <v>65046</v>
          </cell>
          <cell r="Q496">
            <v>63135</v>
          </cell>
          <cell r="R496">
            <v>56083</v>
          </cell>
          <cell r="S496">
            <v>29122</v>
          </cell>
          <cell r="T496">
            <v>23212</v>
          </cell>
          <cell r="U496">
            <v>21855</v>
          </cell>
          <cell r="V496">
            <v>18290</v>
          </cell>
          <cell r="W496">
            <v>16124</v>
          </cell>
          <cell r="X496">
            <v>14122</v>
          </cell>
          <cell r="Y496">
            <v>14734</v>
          </cell>
          <cell r="Z496">
            <v>29723</v>
          </cell>
          <cell r="AA496">
            <v>27553</v>
          </cell>
          <cell r="AB496">
            <v>26433</v>
          </cell>
        </row>
        <row r="497">
          <cell r="A497" t="str">
            <v>JP</v>
          </cell>
          <cell r="B497" t="str">
            <v>Japan</v>
          </cell>
          <cell r="C497" t="str">
            <v>CAR</v>
          </cell>
          <cell r="D497" t="str">
            <v>MITSUBISHI</v>
          </cell>
          <cell r="E497" t="str">
            <v>MITSUBISHI</v>
          </cell>
          <cell r="F497" t="str">
            <v>MITSUBISHI</v>
          </cell>
          <cell r="G497" t="str">
            <v>PROD</v>
          </cell>
          <cell r="H497" t="str">
            <v>JP</v>
          </cell>
          <cell r="I497" t="str">
            <v>D2</v>
          </cell>
          <cell r="J497" t="str">
            <v>CHARIOT</v>
          </cell>
          <cell r="K497" t="str">
            <v>CHARIOT</v>
          </cell>
          <cell r="L497" t="str">
            <v>OKAZAKI</v>
          </cell>
          <cell r="M497">
            <v>28022</v>
          </cell>
          <cell r="N497">
            <v>38430</v>
          </cell>
          <cell r="O497">
            <v>49707</v>
          </cell>
          <cell r="P497">
            <v>55704</v>
          </cell>
          <cell r="Q497">
            <v>51144</v>
          </cell>
          <cell r="R497">
            <v>44407</v>
          </cell>
          <cell r="S497">
            <v>32518</v>
          </cell>
          <cell r="T497">
            <v>42475</v>
          </cell>
          <cell r="U497">
            <v>91073</v>
          </cell>
          <cell r="V497">
            <v>71153</v>
          </cell>
          <cell r="W497">
            <v>61980</v>
          </cell>
          <cell r="X497">
            <v>53342</v>
          </cell>
          <cell r="Y497">
            <v>51600</v>
          </cell>
          <cell r="Z497">
            <v>67337</v>
          </cell>
          <cell r="AA497">
            <v>57269</v>
          </cell>
          <cell r="AB497">
            <v>54536</v>
          </cell>
        </row>
        <row r="498">
          <cell r="A498" t="str">
            <v>JP</v>
          </cell>
          <cell r="B498" t="str">
            <v>Japan</v>
          </cell>
          <cell r="C498" t="str">
            <v>CAR</v>
          </cell>
          <cell r="D498" t="str">
            <v>MITSUBISHI</v>
          </cell>
          <cell r="E498" t="str">
            <v>MITSUBISHI</v>
          </cell>
          <cell r="F498" t="str">
            <v>MITSUBISHI</v>
          </cell>
          <cell r="G498" t="str">
            <v>PROD</v>
          </cell>
          <cell r="H498" t="str">
            <v>JP</v>
          </cell>
          <cell r="I498" t="str">
            <v>D2</v>
          </cell>
          <cell r="J498" t="str">
            <v>DELICA</v>
          </cell>
          <cell r="K498" t="str">
            <v>DELICA WAGON</v>
          </cell>
          <cell r="L498" t="str">
            <v>MIZUSHIMA</v>
          </cell>
          <cell r="M498">
            <v>62299</v>
          </cell>
          <cell r="N498">
            <v>71439</v>
          </cell>
          <cell r="O498">
            <v>74057</v>
          </cell>
          <cell r="P498">
            <v>66513</v>
          </cell>
          <cell r="Q498">
            <v>81887</v>
          </cell>
          <cell r="R498">
            <v>73312</v>
          </cell>
          <cell r="S498">
            <v>61687</v>
          </cell>
          <cell r="T498">
            <v>42840</v>
          </cell>
          <cell r="U498">
            <v>22594</v>
          </cell>
          <cell r="V498">
            <v>26691</v>
          </cell>
          <cell r="W498">
            <v>38544</v>
          </cell>
          <cell r="X498">
            <v>39249</v>
          </cell>
          <cell r="Y498">
            <v>39532</v>
          </cell>
          <cell r="Z498">
            <v>38020</v>
          </cell>
          <cell r="AA498">
            <v>41923</v>
          </cell>
          <cell r="AB498">
            <v>40453</v>
          </cell>
        </row>
        <row r="499">
          <cell r="A499" t="str">
            <v>JP</v>
          </cell>
          <cell r="B499" t="str">
            <v>Japan</v>
          </cell>
          <cell r="C499" t="str">
            <v>CAR</v>
          </cell>
          <cell r="D499" t="str">
            <v>MITSUBISHI</v>
          </cell>
          <cell r="E499" t="str">
            <v>MITSUBISHI</v>
          </cell>
          <cell r="F499" t="str">
            <v>MITSUBISHI</v>
          </cell>
          <cell r="G499" t="str">
            <v>PROD</v>
          </cell>
          <cell r="H499" t="str">
            <v>JP</v>
          </cell>
          <cell r="I499" t="str">
            <v>D2</v>
          </cell>
          <cell r="J499" t="str">
            <v>MIRAGE</v>
          </cell>
          <cell r="K499" t="str">
            <v>FTO</v>
          </cell>
          <cell r="L499" t="str">
            <v>MIZUSHIMA</v>
          </cell>
          <cell r="M499">
            <v>0</v>
          </cell>
          <cell r="N499">
            <v>0</v>
          </cell>
          <cell r="O499">
            <v>0</v>
          </cell>
          <cell r="P499">
            <v>0</v>
          </cell>
          <cell r="Q499">
            <v>9210</v>
          </cell>
          <cell r="R499">
            <v>19575</v>
          </cell>
          <cell r="S499">
            <v>3823</v>
          </cell>
          <cell r="T499">
            <v>1984</v>
          </cell>
          <cell r="U499">
            <v>1313</v>
          </cell>
          <cell r="V499">
            <v>994</v>
          </cell>
          <cell r="W499">
            <v>802</v>
          </cell>
          <cell r="X499">
            <v>0</v>
          </cell>
          <cell r="Y499">
            <v>0</v>
          </cell>
          <cell r="Z499">
            <v>0</v>
          </cell>
          <cell r="AA499">
            <v>0</v>
          </cell>
          <cell r="AB499">
            <v>0</v>
          </cell>
        </row>
        <row r="500">
          <cell r="A500" t="str">
            <v>JP</v>
          </cell>
          <cell r="B500" t="str">
            <v>Japan</v>
          </cell>
          <cell r="C500" t="str">
            <v>CAR</v>
          </cell>
          <cell r="D500" t="str">
            <v>MITSUBISHI</v>
          </cell>
          <cell r="E500" t="str">
            <v>MITSUBISHI</v>
          </cell>
          <cell r="F500" t="str">
            <v>MITSUBISHI</v>
          </cell>
          <cell r="G500" t="str">
            <v>PROD</v>
          </cell>
          <cell r="H500" t="str">
            <v>JP</v>
          </cell>
          <cell r="I500" t="str">
            <v>D2</v>
          </cell>
          <cell r="J500" t="str">
            <v>RVR</v>
          </cell>
          <cell r="K500" t="str">
            <v>NEW MPV</v>
          </cell>
          <cell r="L500" t="str">
            <v>OKAZAKI</v>
          </cell>
          <cell r="M500">
            <v>0</v>
          </cell>
          <cell r="N500">
            <v>0</v>
          </cell>
          <cell r="O500">
            <v>0</v>
          </cell>
          <cell r="P500">
            <v>0</v>
          </cell>
          <cell r="Q500">
            <v>0</v>
          </cell>
          <cell r="R500">
            <v>0</v>
          </cell>
          <cell r="S500">
            <v>0</v>
          </cell>
          <cell r="T500">
            <v>0</v>
          </cell>
          <cell r="U500">
            <v>0</v>
          </cell>
          <cell r="V500">
            <v>9675</v>
          </cell>
          <cell r="W500">
            <v>25543</v>
          </cell>
          <cell r="X500">
            <v>25765</v>
          </cell>
          <cell r="Y500">
            <v>24879</v>
          </cell>
          <cell r="Z500">
            <v>24378</v>
          </cell>
          <cell r="AA500">
            <v>24387</v>
          </cell>
          <cell r="AB500">
            <v>25363</v>
          </cell>
        </row>
        <row r="501">
          <cell r="A501" t="str">
            <v>JP</v>
          </cell>
          <cell r="B501" t="str">
            <v>Japan</v>
          </cell>
          <cell r="C501" t="str">
            <v>CAR</v>
          </cell>
          <cell r="D501" t="str">
            <v>MITSUBISHI</v>
          </cell>
          <cell r="E501" t="str">
            <v>MITSUBISHI</v>
          </cell>
          <cell r="F501" t="str">
            <v>MITSUBISHI</v>
          </cell>
          <cell r="G501" t="str">
            <v>PROD</v>
          </cell>
          <cell r="H501" t="str">
            <v>JP</v>
          </cell>
          <cell r="I501" t="str">
            <v>E1</v>
          </cell>
          <cell r="J501" t="str">
            <v xml:space="preserve"> DEBONAIR/GALANT</v>
          </cell>
          <cell r="K501" t="str">
            <v>DEBONAIR</v>
          </cell>
          <cell r="L501" t="str">
            <v>OYE</v>
          </cell>
          <cell r="M501">
            <v>3604</v>
          </cell>
          <cell r="N501">
            <v>2818</v>
          </cell>
          <cell r="O501">
            <v>2370</v>
          </cell>
          <cell r="P501">
            <v>3291</v>
          </cell>
          <cell r="Q501">
            <v>1713</v>
          </cell>
          <cell r="R501">
            <v>1332</v>
          </cell>
          <cell r="S501">
            <v>1213</v>
          </cell>
          <cell r="T501">
            <v>888</v>
          </cell>
          <cell r="U501">
            <v>545</v>
          </cell>
          <cell r="V501">
            <v>513</v>
          </cell>
          <cell r="W501">
            <v>1621</v>
          </cell>
          <cell r="X501">
            <v>1077</v>
          </cell>
          <cell r="Y501">
            <v>969</v>
          </cell>
          <cell r="Z501">
            <v>856</v>
          </cell>
          <cell r="AA501">
            <v>741</v>
          </cell>
          <cell r="AB501">
            <v>0</v>
          </cell>
        </row>
        <row r="502">
          <cell r="A502" t="str">
            <v>JP</v>
          </cell>
          <cell r="B502" t="str">
            <v>Japan</v>
          </cell>
          <cell r="C502" t="str">
            <v>CAR</v>
          </cell>
          <cell r="D502" t="str">
            <v>MITSUBISHI</v>
          </cell>
          <cell r="E502" t="str">
            <v>MITSUBISHI</v>
          </cell>
          <cell r="F502" t="str">
            <v>MITSUBISHI</v>
          </cell>
          <cell r="G502" t="str">
            <v>PROD</v>
          </cell>
          <cell r="H502" t="str">
            <v>JP</v>
          </cell>
          <cell r="I502" t="str">
            <v>E1</v>
          </cell>
          <cell r="J502" t="str">
            <v>GTO</v>
          </cell>
          <cell r="K502" t="str">
            <v>GTO</v>
          </cell>
          <cell r="L502" t="str">
            <v>OYE</v>
          </cell>
          <cell r="M502">
            <v>12285</v>
          </cell>
          <cell r="N502">
            <v>46342</v>
          </cell>
          <cell r="O502">
            <v>35152</v>
          </cell>
          <cell r="P502">
            <v>30650</v>
          </cell>
          <cell r="Q502">
            <v>22694</v>
          </cell>
          <cell r="R502">
            <v>10363</v>
          </cell>
          <cell r="S502">
            <v>7640</v>
          </cell>
          <cell r="T502">
            <v>6050</v>
          </cell>
          <cell r="U502">
            <v>2876</v>
          </cell>
          <cell r="V502">
            <v>2629</v>
          </cell>
          <cell r="W502">
            <v>1267</v>
          </cell>
          <cell r="X502">
            <v>0</v>
          </cell>
          <cell r="Y502">
            <v>0</v>
          </cell>
          <cell r="Z502">
            <v>0</v>
          </cell>
          <cell r="AA502">
            <v>0</v>
          </cell>
          <cell r="AB502">
            <v>0</v>
          </cell>
        </row>
        <row r="503">
          <cell r="A503" t="str">
            <v>JP</v>
          </cell>
          <cell r="B503" t="str">
            <v>Japan</v>
          </cell>
          <cell r="C503" t="str">
            <v>CAR</v>
          </cell>
          <cell r="D503" t="str">
            <v>MITSUBISHI</v>
          </cell>
          <cell r="E503" t="str">
            <v>MITSUBISHI</v>
          </cell>
          <cell r="F503" t="str">
            <v>MITSUBISHI</v>
          </cell>
          <cell r="G503" t="str">
            <v>PROD</v>
          </cell>
          <cell r="H503" t="str">
            <v>JP</v>
          </cell>
          <cell r="I503" t="str">
            <v>E1</v>
          </cell>
          <cell r="J503" t="str">
            <v>STARION</v>
          </cell>
          <cell r="K503" t="str">
            <v>STARION</v>
          </cell>
          <cell r="L503" t="str">
            <v>OYE</v>
          </cell>
          <cell r="M503">
            <v>6077</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row>
        <row r="504">
          <cell r="A504" t="str">
            <v>JP</v>
          </cell>
          <cell r="B504" t="str">
            <v>Japan</v>
          </cell>
          <cell r="C504" t="str">
            <v>CAR</v>
          </cell>
          <cell r="D504" t="str">
            <v>MITSUBISHI</v>
          </cell>
          <cell r="E504" t="str">
            <v>MITSUBISHI</v>
          </cell>
          <cell r="F504" t="str">
            <v>MITSUBISHI</v>
          </cell>
          <cell r="G504" t="str">
            <v>PROD</v>
          </cell>
          <cell r="H504" t="str">
            <v>JP</v>
          </cell>
          <cell r="I504" t="str">
            <v>E2</v>
          </cell>
          <cell r="J504" t="str">
            <v>DIAMANTE/GALANT</v>
          </cell>
          <cell r="K504" t="str">
            <v>DIAMANTE</v>
          </cell>
          <cell r="L504" t="str">
            <v>OYE</v>
          </cell>
          <cell r="M504">
            <v>28338</v>
          </cell>
          <cell r="N504">
            <v>77767</v>
          </cell>
          <cell r="O504">
            <v>44543</v>
          </cell>
          <cell r="P504">
            <v>35748</v>
          </cell>
          <cell r="Q504">
            <v>31167</v>
          </cell>
          <cell r="R504">
            <v>42384</v>
          </cell>
          <cell r="S504">
            <v>22049</v>
          </cell>
          <cell r="T504">
            <v>15767</v>
          </cell>
          <cell r="U504">
            <v>8222</v>
          </cell>
          <cell r="V504">
            <v>5987</v>
          </cell>
          <cell r="W504">
            <v>4974</v>
          </cell>
          <cell r="X504">
            <v>3434</v>
          </cell>
          <cell r="Y504">
            <v>0</v>
          </cell>
          <cell r="Z504">
            <v>0</v>
          </cell>
          <cell r="AA504">
            <v>0</v>
          </cell>
          <cell r="AB504">
            <v>0</v>
          </cell>
        </row>
        <row r="505">
          <cell r="A505" t="str">
            <v>JP</v>
          </cell>
          <cell r="B505" t="str">
            <v>Japan</v>
          </cell>
          <cell r="C505" t="str">
            <v>CAR</v>
          </cell>
          <cell r="D505" t="str">
            <v>MITSUBISHI</v>
          </cell>
          <cell r="E505" t="str">
            <v>MITSUBISHI</v>
          </cell>
          <cell r="F505" t="str">
            <v>MITSUBISHI</v>
          </cell>
          <cell r="G505" t="str">
            <v>PROD</v>
          </cell>
          <cell r="H505" t="str">
            <v>JP</v>
          </cell>
          <cell r="I505" t="str">
            <v>E2</v>
          </cell>
          <cell r="J505" t="str">
            <v>DIAMANTE</v>
          </cell>
          <cell r="K505" t="str">
            <v>SIGMA</v>
          </cell>
          <cell r="L505" t="str">
            <v>OYE</v>
          </cell>
          <cell r="M505">
            <v>1358</v>
          </cell>
          <cell r="N505">
            <v>10354</v>
          </cell>
          <cell r="O505">
            <v>4758</v>
          </cell>
          <cell r="P505">
            <v>1841</v>
          </cell>
          <cell r="Q505">
            <v>1141</v>
          </cell>
          <cell r="R505">
            <v>915</v>
          </cell>
          <cell r="S505">
            <v>77</v>
          </cell>
          <cell r="T505">
            <v>0</v>
          </cell>
          <cell r="U505">
            <v>0</v>
          </cell>
          <cell r="V505">
            <v>0</v>
          </cell>
          <cell r="W505">
            <v>0</v>
          </cell>
          <cell r="X505">
            <v>0</v>
          </cell>
          <cell r="Y505">
            <v>0</v>
          </cell>
          <cell r="Z505">
            <v>0</v>
          </cell>
          <cell r="AA505">
            <v>0</v>
          </cell>
          <cell r="AB505">
            <v>0</v>
          </cell>
        </row>
        <row r="506">
          <cell r="A506" t="str">
            <v>JP</v>
          </cell>
          <cell r="B506" t="str">
            <v>Japan</v>
          </cell>
          <cell r="C506" t="str">
            <v>CAR</v>
          </cell>
          <cell r="D506" t="str">
            <v>NISSAN</v>
          </cell>
          <cell r="E506" t="str">
            <v>NISSAN</v>
          </cell>
          <cell r="F506" t="str">
            <v>NISSAN</v>
          </cell>
          <cell r="G506" t="str">
            <v>PROD</v>
          </cell>
          <cell r="H506" t="str">
            <v>JP</v>
          </cell>
          <cell r="I506" t="str">
            <v>4X4</v>
          </cell>
          <cell r="J506" t="str">
            <v>TERRANO</v>
          </cell>
          <cell r="K506" t="str">
            <v>TERRANO</v>
          </cell>
          <cell r="L506" t="str">
            <v>KYUSHU</v>
          </cell>
          <cell r="M506">
            <v>86432</v>
          </cell>
          <cell r="N506">
            <v>75573</v>
          </cell>
          <cell r="O506">
            <v>89161</v>
          </cell>
          <cell r="P506">
            <v>82872</v>
          </cell>
          <cell r="Q506">
            <v>94729</v>
          </cell>
          <cell r="R506">
            <v>107868</v>
          </cell>
          <cell r="S506">
            <v>136366</v>
          </cell>
          <cell r="T506">
            <v>147193</v>
          </cell>
          <cell r="U506">
            <v>110429</v>
          </cell>
          <cell r="V506">
            <v>100905</v>
          </cell>
          <cell r="W506">
            <v>95588</v>
          </cell>
          <cell r="X506">
            <v>115033</v>
          </cell>
          <cell r="Y506">
            <v>112973</v>
          </cell>
          <cell r="Z506">
            <v>112971</v>
          </cell>
          <cell r="AA506">
            <v>108845</v>
          </cell>
          <cell r="AB506">
            <v>104345</v>
          </cell>
        </row>
        <row r="507">
          <cell r="A507" t="str">
            <v>JP</v>
          </cell>
          <cell r="B507" t="str">
            <v>Japan</v>
          </cell>
          <cell r="C507" t="str">
            <v>CAR</v>
          </cell>
          <cell r="D507" t="str">
            <v>NISSAN</v>
          </cell>
          <cell r="E507" t="str">
            <v>NISSAN</v>
          </cell>
          <cell r="F507" t="str">
            <v>NISSAN</v>
          </cell>
          <cell r="G507" t="str">
            <v>PROD</v>
          </cell>
          <cell r="H507" t="str">
            <v>JP</v>
          </cell>
          <cell r="I507" t="str">
            <v>B</v>
          </cell>
          <cell r="J507" t="str">
            <v>MARCH</v>
          </cell>
          <cell r="K507" t="str">
            <v>CUBE</v>
          </cell>
          <cell r="L507" t="str">
            <v>MURAYAMA</v>
          </cell>
          <cell r="M507">
            <v>0</v>
          </cell>
          <cell r="N507">
            <v>0</v>
          </cell>
          <cell r="O507">
            <v>0</v>
          </cell>
          <cell r="P507">
            <v>0</v>
          </cell>
          <cell r="Q507">
            <v>0</v>
          </cell>
          <cell r="R507">
            <v>0</v>
          </cell>
          <cell r="S507">
            <v>0</v>
          </cell>
          <cell r="T507">
            <v>0</v>
          </cell>
          <cell r="U507">
            <v>122282</v>
          </cell>
          <cell r="V507">
            <v>88353</v>
          </cell>
          <cell r="W507">
            <v>82294</v>
          </cell>
          <cell r="X507">
            <v>83217</v>
          </cell>
          <cell r="Y507">
            <v>82651</v>
          </cell>
          <cell r="Z507">
            <v>103753</v>
          </cell>
          <cell r="AA507">
            <v>95555</v>
          </cell>
          <cell r="AB507">
            <v>94322</v>
          </cell>
        </row>
        <row r="508">
          <cell r="A508" t="str">
            <v>JP</v>
          </cell>
          <cell r="B508" t="str">
            <v>Japan</v>
          </cell>
          <cell r="C508" t="str">
            <v>CAR</v>
          </cell>
          <cell r="D508" t="str">
            <v>NISSAN</v>
          </cell>
          <cell r="E508" t="str">
            <v>NISSAN</v>
          </cell>
          <cell r="F508" t="str">
            <v>NISSAN</v>
          </cell>
          <cell r="G508" t="str">
            <v>PROD</v>
          </cell>
          <cell r="H508" t="str">
            <v>JP</v>
          </cell>
          <cell r="I508" t="str">
            <v>B</v>
          </cell>
          <cell r="J508" t="str">
            <v>MARCH</v>
          </cell>
          <cell r="K508" t="str">
            <v>FIGARO</v>
          </cell>
          <cell r="L508" t="str">
            <v>MURAYAMA</v>
          </cell>
          <cell r="M508">
            <v>0</v>
          </cell>
          <cell r="N508">
            <v>20073</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row>
        <row r="509">
          <cell r="A509" t="str">
            <v>JP</v>
          </cell>
          <cell r="B509" t="str">
            <v>Japan</v>
          </cell>
          <cell r="C509" t="str">
            <v>CAR</v>
          </cell>
          <cell r="D509" t="str">
            <v>NISSAN</v>
          </cell>
          <cell r="E509" t="str">
            <v>NISSAN</v>
          </cell>
          <cell r="F509" t="str">
            <v>NISSAN</v>
          </cell>
          <cell r="G509" t="str">
            <v>PROD</v>
          </cell>
          <cell r="H509" t="str">
            <v>JP</v>
          </cell>
          <cell r="I509" t="str">
            <v>B</v>
          </cell>
          <cell r="J509" t="str">
            <v>MARCH/SS</v>
          </cell>
          <cell r="K509" t="str">
            <v>MARCH</v>
          </cell>
          <cell r="L509" t="str">
            <v>MURAYAMA</v>
          </cell>
          <cell r="M509">
            <v>209878</v>
          </cell>
          <cell r="N509">
            <v>164757</v>
          </cell>
          <cell r="O509">
            <v>185773</v>
          </cell>
          <cell r="P509">
            <v>131552</v>
          </cell>
          <cell r="Q509">
            <v>133624</v>
          </cell>
          <cell r="R509">
            <v>130586</v>
          </cell>
          <cell r="S509">
            <v>122983</v>
          </cell>
          <cell r="T509">
            <v>161770</v>
          </cell>
          <cell r="U509">
            <v>81944</v>
          </cell>
          <cell r="V509">
            <v>75705</v>
          </cell>
          <cell r="W509">
            <v>96366</v>
          </cell>
          <cell r="X509">
            <v>86022</v>
          </cell>
          <cell r="Y509">
            <v>83454</v>
          </cell>
          <cell r="Z509">
            <v>78117</v>
          </cell>
          <cell r="AA509">
            <v>73591</v>
          </cell>
          <cell r="AB509">
            <v>71345</v>
          </cell>
        </row>
        <row r="510">
          <cell r="A510" t="str">
            <v>JP</v>
          </cell>
          <cell r="B510" t="str">
            <v>Japan</v>
          </cell>
          <cell r="C510" t="str">
            <v>CAR</v>
          </cell>
          <cell r="D510" t="str">
            <v>NISSAN</v>
          </cell>
          <cell r="E510" t="str">
            <v>NISSAN</v>
          </cell>
          <cell r="F510" t="str">
            <v>NISSAN</v>
          </cell>
          <cell r="G510" t="str">
            <v>PROD</v>
          </cell>
          <cell r="H510" t="str">
            <v>JP</v>
          </cell>
          <cell r="I510" t="str">
            <v>B</v>
          </cell>
          <cell r="J510" t="str">
            <v>MARCH</v>
          </cell>
          <cell r="K510" t="str">
            <v>PAO</v>
          </cell>
          <cell r="L510" t="str">
            <v>MURAYAMA</v>
          </cell>
          <cell r="M510">
            <v>10442</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row>
        <row r="511">
          <cell r="A511" t="str">
            <v>JP</v>
          </cell>
          <cell r="B511" t="str">
            <v>Japan</v>
          </cell>
          <cell r="C511" t="str">
            <v>CAR</v>
          </cell>
          <cell r="D511" t="str">
            <v>NISSAN</v>
          </cell>
          <cell r="E511" t="str">
            <v>NISSAN</v>
          </cell>
          <cell r="F511" t="str">
            <v>NISSAN</v>
          </cell>
          <cell r="G511" t="str">
            <v>PROD</v>
          </cell>
          <cell r="H511" t="str">
            <v>JP</v>
          </cell>
          <cell r="I511" t="str">
            <v>C1</v>
          </cell>
          <cell r="J511" t="str">
            <v>SUNNY</v>
          </cell>
          <cell r="K511" t="str">
            <v>AD WAGON</v>
          </cell>
          <cell r="L511" t="str">
            <v>KYUSHU</v>
          </cell>
          <cell r="M511">
            <v>3739</v>
          </cell>
          <cell r="N511">
            <v>18962</v>
          </cell>
          <cell r="O511">
            <v>21449</v>
          </cell>
          <cell r="P511">
            <v>24525</v>
          </cell>
          <cell r="Q511">
            <v>21035</v>
          </cell>
          <cell r="R511">
            <v>19844</v>
          </cell>
          <cell r="S511">
            <v>6219</v>
          </cell>
          <cell r="T511">
            <v>2894</v>
          </cell>
          <cell r="U511">
            <v>2614</v>
          </cell>
          <cell r="V511">
            <v>2445</v>
          </cell>
          <cell r="W511">
            <v>0</v>
          </cell>
          <cell r="X511">
            <v>0</v>
          </cell>
          <cell r="Y511">
            <v>0</v>
          </cell>
          <cell r="Z511">
            <v>0</v>
          </cell>
          <cell r="AA511">
            <v>0</v>
          </cell>
          <cell r="AB511">
            <v>0</v>
          </cell>
        </row>
        <row r="512">
          <cell r="A512" t="str">
            <v>JP</v>
          </cell>
          <cell r="B512" t="str">
            <v>Japan</v>
          </cell>
          <cell r="C512" t="str">
            <v>CAR</v>
          </cell>
          <cell r="D512" t="str">
            <v>NISSAN</v>
          </cell>
          <cell r="E512" t="str">
            <v>NISSAN</v>
          </cell>
          <cell r="F512" t="str">
            <v>NISSAN</v>
          </cell>
          <cell r="G512" t="str">
            <v>PROD</v>
          </cell>
          <cell r="H512" t="str">
            <v>JP</v>
          </cell>
          <cell r="I512" t="str">
            <v>C1</v>
          </cell>
          <cell r="J512" t="str">
            <v>SUNNY</v>
          </cell>
          <cell r="K512" t="str">
            <v>EXA</v>
          </cell>
          <cell r="L512" t="str">
            <v>KYUSHU</v>
          </cell>
          <cell r="M512">
            <v>2176</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row>
        <row r="513">
          <cell r="A513" t="str">
            <v>JP</v>
          </cell>
          <cell r="B513" t="str">
            <v>Japan</v>
          </cell>
          <cell r="C513" t="str">
            <v>CAR</v>
          </cell>
          <cell r="D513" t="str">
            <v>NISSAN</v>
          </cell>
          <cell r="E513" t="str">
            <v>NISSAN</v>
          </cell>
          <cell r="F513" t="str">
            <v>NISSAN</v>
          </cell>
          <cell r="G513" t="str">
            <v>PROD</v>
          </cell>
          <cell r="H513" t="str">
            <v>JP</v>
          </cell>
          <cell r="I513" t="str">
            <v>C1</v>
          </cell>
          <cell r="J513" t="str">
            <v>SUNNY</v>
          </cell>
          <cell r="K513" t="str">
            <v>LANGLEY</v>
          </cell>
          <cell r="L513" t="str">
            <v>KYUSHU</v>
          </cell>
          <cell r="M513">
            <v>5445</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row>
        <row r="514">
          <cell r="A514" t="str">
            <v>JP</v>
          </cell>
          <cell r="B514" t="str">
            <v>Japan</v>
          </cell>
          <cell r="C514" t="str">
            <v>CAR</v>
          </cell>
          <cell r="D514" t="str">
            <v>NISSAN</v>
          </cell>
          <cell r="E514" t="str">
            <v>NISSAN</v>
          </cell>
          <cell r="F514" t="str">
            <v>NISSAN</v>
          </cell>
          <cell r="G514" t="str">
            <v>PROD</v>
          </cell>
          <cell r="H514" t="str">
            <v>JP</v>
          </cell>
          <cell r="I514" t="str">
            <v>C1</v>
          </cell>
          <cell r="J514" t="str">
            <v>SUNNY</v>
          </cell>
          <cell r="K514" t="str">
            <v>LIBERTA</v>
          </cell>
          <cell r="L514" t="str">
            <v>KYUSHU</v>
          </cell>
          <cell r="M514">
            <v>6291</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row>
        <row r="515">
          <cell r="A515" t="str">
            <v>JP</v>
          </cell>
          <cell r="B515" t="str">
            <v>Japan</v>
          </cell>
          <cell r="C515" t="str">
            <v>CAR</v>
          </cell>
          <cell r="D515" t="str">
            <v>NISSAN</v>
          </cell>
          <cell r="E515" t="str">
            <v>NISSAN</v>
          </cell>
          <cell r="F515" t="str">
            <v>NISSAN</v>
          </cell>
          <cell r="G515" t="str">
            <v>PROD</v>
          </cell>
          <cell r="H515" t="str">
            <v>JP</v>
          </cell>
          <cell r="I515" t="str">
            <v>C1</v>
          </cell>
          <cell r="J515" t="str">
            <v>SUNNY/MS</v>
          </cell>
          <cell r="K515" t="str">
            <v>PULSAR</v>
          </cell>
          <cell r="L515" t="str">
            <v>KYUSHU</v>
          </cell>
          <cell r="M515">
            <v>191550</v>
          </cell>
          <cell r="N515">
            <v>208461</v>
          </cell>
          <cell r="O515">
            <v>212979</v>
          </cell>
          <cell r="P515">
            <v>174511</v>
          </cell>
          <cell r="Q515">
            <v>134493</v>
          </cell>
          <cell r="R515">
            <v>201160</v>
          </cell>
          <cell r="S515">
            <v>188005</v>
          </cell>
          <cell r="T515">
            <v>192064</v>
          </cell>
          <cell r="U515">
            <v>202925</v>
          </cell>
          <cell r="V515">
            <v>173259</v>
          </cell>
          <cell r="W515">
            <v>109172</v>
          </cell>
          <cell r="X515">
            <v>95850</v>
          </cell>
          <cell r="Y515">
            <v>90869</v>
          </cell>
          <cell r="Z515">
            <v>87066</v>
          </cell>
          <cell r="AA515">
            <v>84615</v>
          </cell>
          <cell r="AB515">
            <v>92344</v>
          </cell>
        </row>
        <row r="516">
          <cell r="A516" t="str">
            <v>JP</v>
          </cell>
          <cell r="B516" t="str">
            <v>Japan</v>
          </cell>
          <cell r="C516" t="str">
            <v>CAR</v>
          </cell>
          <cell r="D516" t="str">
            <v>NISSAN</v>
          </cell>
          <cell r="E516" t="str">
            <v>NISSAN</v>
          </cell>
          <cell r="F516" t="str">
            <v>NISSAN</v>
          </cell>
          <cell r="G516" t="str">
            <v>PROD</v>
          </cell>
          <cell r="H516" t="str">
            <v>JP</v>
          </cell>
          <cell r="I516" t="str">
            <v>C1</v>
          </cell>
          <cell r="J516" t="str">
            <v>SUNNY/MS</v>
          </cell>
          <cell r="K516" t="str">
            <v>SUNNY</v>
          </cell>
          <cell r="L516" t="str">
            <v>KYUSHU</v>
          </cell>
          <cell r="M516">
            <v>257280</v>
          </cell>
          <cell r="N516">
            <v>266432</v>
          </cell>
          <cell r="O516">
            <v>230070</v>
          </cell>
          <cell r="P516">
            <v>233978</v>
          </cell>
          <cell r="Q516">
            <v>184359</v>
          </cell>
          <cell r="R516">
            <v>138165</v>
          </cell>
          <cell r="S516">
            <v>124700</v>
          </cell>
          <cell r="T516">
            <v>116534</v>
          </cell>
          <cell r="U516">
            <v>104572</v>
          </cell>
          <cell r="V516">
            <v>111968</v>
          </cell>
          <cell r="W516">
            <v>109648</v>
          </cell>
          <cell r="X516">
            <v>107036</v>
          </cell>
          <cell r="Y516">
            <v>106074</v>
          </cell>
          <cell r="Z516">
            <v>108338</v>
          </cell>
          <cell r="AA516">
            <v>109820</v>
          </cell>
          <cell r="AB516">
            <v>108474</v>
          </cell>
        </row>
        <row r="517">
          <cell r="A517" t="str">
            <v>JP</v>
          </cell>
          <cell r="B517" t="str">
            <v>Japan</v>
          </cell>
          <cell r="C517" t="str">
            <v>CAR</v>
          </cell>
          <cell r="D517" t="str">
            <v>NISSAN</v>
          </cell>
          <cell r="E517" t="str">
            <v>NISSAN</v>
          </cell>
          <cell r="F517" t="str">
            <v>NISSAN</v>
          </cell>
          <cell r="G517" t="str">
            <v>PROD</v>
          </cell>
          <cell r="H517" t="str">
            <v>JP</v>
          </cell>
          <cell r="I517" t="str">
            <v>C1</v>
          </cell>
          <cell r="J517" t="str">
            <v>SUNNY/MS</v>
          </cell>
          <cell r="K517" t="str">
            <v>TINO</v>
          </cell>
          <cell r="L517" t="str">
            <v>MURAYAMA</v>
          </cell>
          <cell r="M517">
            <v>0</v>
          </cell>
          <cell r="N517">
            <v>0</v>
          </cell>
          <cell r="O517">
            <v>0</v>
          </cell>
          <cell r="P517">
            <v>0</v>
          </cell>
          <cell r="Q517">
            <v>0</v>
          </cell>
          <cell r="R517">
            <v>0</v>
          </cell>
          <cell r="S517">
            <v>0</v>
          </cell>
          <cell r="T517">
            <v>0</v>
          </cell>
          <cell r="U517">
            <v>3370</v>
          </cell>
          <cell r="V517">
            <v>36782</v>
          </cell>
          <cell r="W517">
            <v>34907</v>
          </cell>
          <cell r="X517">
            <v>34879</v>
          </cell>
          <cell r="Y517">
            <v>32212</v>
          </cell>
          <cell r="Z517">
            <v>29256</v>
          </cell>
          <cell r="AA517">
            <v>38234</v>
          </cell>
          <cell r="AB517">
            <v>38454</v>
          </cell>
        </row>
        <row r="518">
          <cell r="A518" t="str">
            <v>JP</v>
          </cell>
          <cell r="B518" t="str">
            <v>Japan</v>
          </cell>
          <cell r="C518" t="str">
            <v>CAR</v>
          </cell>
          <cell r="D518" t="str">
            <v>NISSAN</v>
          </cell>
          <cell r="E518" t="str">
            <v>NISSAN</v>
          </cell>
          <cell r="F518" t="str">
            <v>NISSAN</v>
          </cell>
          <cell r="G518" t="str">
            <v>PROD</v>
          </cell>
          <cell r="H518" t="str">
            <v>JP</v>
          </cell>
          <cell r="I518" t="str">
            <v>C1</v>
          </cell>
          <cell r="J518" t="str">
            <v>VANETTE</v>
          </cell>
          <cell r="K518" t="str">
            <v>VANETTE</v>
          </cell>
          <cell r="L518" t="str">
            <v>NISSAN</v>
          </cell>
          <cell r="M518">
            <v>62653</v>
          </cell>
          <cell r="N518">
            <v>67251</v>
          </cell>
          <cell r="O518">
            <v>78911</v>
          </cell>
          <cell r="P518">
            <v>54071</v>
          </cell>
          <cell r="Q518">
            <v>43171</v>
          </cell>
          <cell r="R518">
            <v>43299</v>
          </cell>
          <cell r="S518">
            <v>36144</v>
          </cell>
          <cell r="T518">
            <v>40815</v>
          </cell>
          <cell r="U518">
            <v>18761</v>
          </cell>
          <cell r="V518">
            <v>18378</v>
          </cell>
          <cell r="W518">
            <v>23248</v>
          </cell>
          <cell r="X518">
            <v>24901</v>
          </cell>
          <cell r="Y518">
            <v>27929</v>
          </cell>
          <cell r="Z518">
            <v>30299</v>
          </cell>
          <cell r="AA518">
            <v>27979</v>
          </cell>
          <cell r="AB518">
            <v>28456</v>
          </cell>
        </row>
        <row r="519">
          <cell r="A519" t="str">
            <v>JP</v>
          </cell>
          <cell r="B519" t="str">
            <v>Japan</v>
          </cell>
          <cell r="C519" t="str">
            <v>CAR</v>
          </cell>
          <cell r="D519" t="str">
            <v>NISSAN</v>
          </cell>
          <cell r="E519" t="str">
            <v>NISSAN</v>
          </cell>
          <cell r="F519" t="str">
            <v>NISSAN</v>
          </cell>
          <cell r="G519" t="str">
            <v>PROD</v>
          </cell>
          <cell r="H519" t="str">
            <v>JP</v>
          </cell>
          <cell r="I519" t="str">
            <v>C1</v>
          </cell>
          <cell r="J519" t="str">
            <v>SUNNY</v>
          </cell>
          <cell r="K519" t="str">
            <v>WINGROAD</v>
          </cell>
          <cell r="L519" t="str">
            <v>HIRATSUKA</v>
          </cell>
          <cell r="M519">
            <v>0</v>
          </cell>
          <cell r="N519">
            <v>0</v>
          </cell>
          <cell r="O519">
            <v>0</v>
          </cell>
          <cell r="P519">
            <v>0</v>
          </cell>
          <cell r="Q519">
            <v>0</v>
          </cell>
          <cell r="R519">
            <v>0</v>
          </cell>
          <cell r="S519">
            <v>39109</v>
          </cell>
          <cell r="T519">
            <v>44626</v>
          </cell>
          <cell r="U519">
            <v>24778</v>
          </cell>
          <cell r="V519">
            <v>18048</v>
          </cell>
          <cell r="W519">
            <v>20185</v>
          </cell>
          <cell r="X519">
            <v>17974</v>
          </cell>
          <cell r="Y519">
            <v>25968</v>
          </cell>
          <cell r="Z519">
            <v>23098</v>
          </cell>
          <cell r="AA519">
            <v>20827</v>
          </cell>
          <cell r="AB519">
            <v>21563</v>
          </cell>
        </row>
        <row r="520">
          <cell r="A520" t="str">
            <v>JP</v>
          </cell>
          <cell r="B520" t="str">
            <v>Japan</v>
          </cell>
          <cell r="C520" t="str">
            <v>CAR</v>
          </cell>
          <cell r="D520" t="str">
            <v>NISSAN</v>
          </cell>
          <cell r="E520" t="str">
            <v>NISSAN</v>
          </cell>
          <cell r="F520" t="str">
            <v>NISSAN</v>
          </cell>
          <cell r="G520" t="str">
            <v>PROD</v>
          </cell>
          <cell r="H520" t="str">
            <v>JP</v>
          </cell>
          <cell r="I520" t="str">
            <v>C2</v>
          </cell>
          <cell r="J520" t="str">
            <v>U</v>
          </cell>
          <cell r="K520" t="str">
            <v>100 NX</v>
          </cell>
          <cell r="L520" t="str">
            <v>KYUSHU</v>
          </cell>
          <cell r="M520">
            <v>0</v>
          </cell>
          <cell r="N520">
            <v>48763</v>
          </cell>
          <cell r="O520">
            <v>33181</v>
          </cell>
          <cell r="P520">
            <v>0</v>
          </cell>
          <cell r="Q520">
            <v>0</v>
          </cell>
          <cell r="R520">
            <v>0</v>
          </cell>
          <cell r="S520">
            <v>0</v>
          </cell>
          <cell r="T520">
            <v>0</v>
          </cell>
          <cell r="U520">
            <v>0</v>
          </cell>
          <cell r="V520">
            <v>0</v>
          </cell>
          <cell r="W520">
            <v>0</v>
          </cell>
          <cell r="X520">
            <v>0</v>
          </cell>
          <cell r="Y520">
            <v>0</v>
          </cell>
          <cell r="Z520">
            <v>0</v>
          </cell>
          <cell r="AA520">
            <v>0</v>
          </cell>
          <cell r="AB520">
            <v>0</v>
          </cell>
        </row>
        <row r="521">
          <cell r="A521" t="str">
            <v>JP</v>
          </cell>
          <cell r="B521" t="str">
            <v>Japan</v>
          </cell>
          <cell r="C521" t="str">
            <v>CAR</v>
          </cell>
          <cell r="D521" t="str">
            <v>NISSAN</v>
          </cell>
          <cell r="E521" t="str">
            <v>NISSAN</v>
          </cell>
          <cell r="F521" t="str">
            <v>NISSAN</v>
          </cell>
          <cell r="G521" t="str">
            <v>PROD</v>
          </cell>
          <cell r="H521" t="str">
            <v>JP</v>
          </cell>
          <cell r="I521" t="str">
            <v>C2</v>
          </cell>
          <cell r="J521" t="str">
            <v>CEDRIC</v>
          </cell>
          <cell r="K521" t="str">
            <v>ALTRA EV</v>
          </cell>
          <cell r="L521" t="str">
            <v>MURAYAMA</v>
          </cell>
          <cell r="M521">
            <v>0</v>
          </cell>
          <cell r="N521">
            <v>0</v>
          </cell>
          <cell r="O521">
            <v>0</v>
          </cell>
          <cell r="P521">
            <v>0</v>
          </cell>
          <cell r="Q521">
            <v>0</v>
          </cell>
          <cell r="R521">
            <v>0</v>
          </cell>
          <cell r="S521">
            <v>0</v>
          </cell>
          <cell r="T521">
            <v>0</v>
          </cell>
          <cell r="U521">
            <v>33</v>
          </cell>
          <cell r="V521">
            <v>25</v>
          </cell>
          <cell r="W521">
            <v>24</v>
          </cell>
          <cell r="X521">
            <v>35</v>
          </cell>
          <cell r="Y521">
            <v>31</v>
          </cell>
          <cell r="Z521">
            <v>29</v>
          </cell>
          <cell r="AA521">
            <v>29</v>
          </cell>
          <cell r="AB521">
            <v>34</v>
          </cell>
        </row>
        <row r="522">
          <cell r="A522" t="str">
            <v>JP</v>
          </cell>
          <cell r="B522" t="str">
            <v>Japan</v>
          </cell>
          <cell r="C522" t="str">
            <v>CAR</v>
          </cell>
          <cell r="D522" t="str">
            <v>NISSAN</v>
          </cell>
          <cell r="E522" t="str">
            <v>NISSAN</v>
          </cell>
          <cell r="F522" t="str">
            <v>NISSAN</v>
          </cell>
          <cell r="G522" t="str">
            <v>PROD</v>
          </cell>
          <cell r="H522" t="str">
            <v>JP</v>
          </cell>
          <cell r="I522" t="str">
            <v>C2</v>
          </cell>
          <cell r="J522" t="str">
            <v>MS</v>
          </cell>
          <cell r="K522" t="str">
            <v>HYBRID</v>
          </cell>
          <cell r="L522" t="str">
            <v>MURAYAMA</v>
          </cell>
          <cell r="M522">
            <v>0</v>
          </cell>
          <cell r="N522">
            <v>0</v>
          </cell>
          <cell r="O522">
            <v>0</v>
          </cell>
          <cell r="P522">
            <v>0</v>
          </cell>
          <cell r="Q522">
            <v>0</v>
          </cell>
          <cell r="R522">
            <v>0</v>
          </cell>
          <cell r="S522">
            <v>0</v>
          </cell>
          <cell r="T522">
            <v>0</v>
          </cell>
          <cell r="U522">
            <v>0</v>
          </cell>
          <cell r="V522">
            <v>1156</v>
          </cell>
          <cell r="W522">
            <v>2765</v>
          </cell>
          <cell r="X522">
            <v>3757</v>
          </cell>
          <cell r="Y522">
            <v>4678</v>
          </cell>
          <cell r="Z522">
            <v>5432</v>
          </cell>
          <cell r="AA522">
            <v>5789</v>
          </cell>
          <cell r="AB522">
            <v>7098</v>
          </cell>
        </row>
        <row r="523">
          <cell r="A523" t="str">
            <v>JP</v>
          </cell>
          <cell r="B523" t="str">
            <v>Japan</v>
          </cell>
          <cell r="C523" t="str">
            <v>CAR</v>
          </cell>
          <cell r="D523" t="str">
            <v>NISSAN</v>
          </cell>
          <cell r="E523" t="str">
            <v>NISSAN</v>
          </cell>
          <cell r="F523" t="str">
            <v>NISSAN</v>
          </cell>
          <cell r="G523" t="str">
            <v>PROD</v>
          </cell>
          <cell r="H523" t="str">
            <v>JP</v>
          </cell>
          <cell r="I523" t="str">
            <v>C2</v>
          </cell>
          <cell r="J523" t="str">
            <v>PRESEA/MS</v>
          </cell>
          <cell r="K523" t="str">
            <v>PRESEA</v>
          </cell>
          <cell r="L523" t="str">
            <v>MURAYAMA</v>
          </cell>
          <cell r="M523">
            <v>50338</v>
          </cell>
          <cell r="N523">
            <v>56299</v>
          </cell>
          <cell r="O523">
            <v>43498</v>
          </cell>
          <cell r="P523">
            <v>30803</v>
          </cell>
          <cell r="Q523">
            <v>19506</v>
          </cell>
          <cell r="R523">
            <v>47273</v>
          </cell>
          <cell r="S523">
            <v>20917</v>
          </cell>
          <cell r="T523">
            <v>15337</v>
          </cell>
          <cell r="U523">
            <v>8821</v>
          </cell>
          <cell r="V523">
            <v>6039</v>
          </cell>
          <cell r="W523">
            <v>10063</v>
          </cell>
          <cell r="X523">
            <v>20289</v>
          </cell>
          <cell r="Y523">
            <v>19500</v>
          </cell>
          <cell r="Z523">
            <v>16947</v>
          </cell>
          <cell r="AA523">
            <v>14902</v>
          </cell>
          <cell r="AB523">
            <v>14235</v>
          </cell>
        </row>
        <row r="524">
          <cell r="A524" t="str">
            <v>JP</v>
          </cell>
          <cell r="B524" t="str">
            <v>Japan</v>
          </cell>
          <cell r="C524" t="str">
            <v>CAR</v>
          </cell>
          <cell r="D524" t="str">
            <v>NISSAN</v>
          </cell>
          <cell r="E524" t="str">
            <v>NISSAN</v>
          </cell>
          <cell r="F524" t="str">
            <v>NISSAN</v>
          </cell>
          <cell r="G524" t="str">
            <v>PROD</v>
          </cell>
          <cell r="H524" t="str">
            <v>JP</v>
          </cell>
          <cell r="I524" t="str">
            <v>D1</v>
          </cell>
          <cell r="J524" t="str">
            <v>PRIMERA/MS</v>
          </cell>
          <cell r="K524" t="str">
            <v>AVENIR</v>
          </cell>
          <cell r="L524" t="str">
            <v>OPPAMA, HIRATSUKA</v>
          </cell>
          <cell r="M524">
            <v>25629</v>
          </cell>
          <cell r="N524">
            <v>41718</v>
          </cell>
          <cell r="O524">
            <v>30120</v>
          </cell>
          <cell r="P524">
            <v>32744</v>
          </cell>
          <cell r="Q524">
            <v>28652</v>
          </cell>
          <cell r="R524">
            <v>46137</v>
          </cell>
          <cell r="S524">
            <v>42448</v>
          </cell>
          <cell r="T524">
            <v>26594</v>
          </cell>
          <cell r="U524">
            <v>16302</v>
          </cell>
          <cell r="V524">
            <v>20983</v>
          </cell>
          <cell r="W524">
            <v>19824</v>
          </cell>
          <cell r="X524">
            <v>19715</v>
          </cell>
          <cell r="Y524">
            <v>18145</v>
          </cell>
          <cell r="Z524">
            <v>20799</v>
          </cell>
          <cell r="AA524">
            <v>18796</v>
          </cell>
          <cell r="AB524">
            <v>18522</v>
          </cell>
        </row>
        <row r="525">
          <cell r="A525" t="str">
            <v>JP</v>
          </cell>
          <cell r="B525" t="str">
            <v>Japan</v>
          </cell>
          <cell r="C525" t="str">
            <v>CAR</v>
          </cell>
          <cell r="D525" t="str">
            <v>NISSAN</v>
          </cell>
          <cell r="E525" t="str">
            <v>NISSAN</v>
          </cell>
          <cell r="F525" t="str">
            <v>NISSAN</v>
          </cell>
          <cell r="G525" t="str">
            <v>PROD</v>
          </cell>
          <cell r="H525" t="str">
            <v>JP</v>
          </cell>
          <cell r="I525" t="str">
            <v>D1</v>
          </cell>
          <cell r="J525" t="str">
            <v>PRIMERA/MS</v>
          </cell>
          <cell r="K525" t="str">
            <v>BLUEBIRD</v>
          </cell>
          <cell r="L525" t="str">
            <v>HIRATSUKA</v>
          </cell>
          <cell r="M525">
            <v>230421</v>
          </cell>
          <cell r="N525">
            <v>189313</v>
          </cell>
          <cell r="O525">
            <v>119030</v>
          </cell>
          <cell r="P525">
            <v>92127</v>
          </cell>
          <cell r="Q525">
            <v>73883</v>
          </cell>
          <cell r="R525">
            <v>55378</v>
          </cell>
          <cell r="S525">
            <v>66102</v>
          </cell>
          <cell r="T525">
            <v>47585</v>
          </cell>
          <cell r="U525">
            <v>36231</v>
          </cell>
          <cell r="V525">
            <v>26952</v>
          </cell>
          <cell r="W525">
            <v>31036</v>
          </cell>
          <cell r="X525">
            <v>47840</v>
          </cell>
          <cell r="Y525">
            <v>45949</v>
          </cell>
          <cell r="Z525">
            <v>41937</v>
          </cell>
          <cell r="AA525">
            <v>39689</v>
          </cell>
          <cell r="AB525">
            <v>38453</v>
          </cell>
        </row>
        <row r="526">
          <cell r="A526" t="str">
            <v>JP</v>
          </cell>
          <cell r="B526" t="str">
            <v>Japan</v>
          </cell>
          <cell r="C526" t="str">
            <v>CAR</v>
          </cell>
          <cell r="D526" t="str">
            <v>NISSAN</v>
          </cell>
          <cell r="E526" t="str">
            <v>NISSAN</v>
          </cell>
          <cell r="F526" t="str">
            <v>NISSAN</v>
          </cell>
          <cell r="G526" t="str">
            <v>PROD</v>
          </cell>
          <cell r="H526" t="str">
            <v>JP</v>
          </cell>
          <cell r="I526" t="str">
            <v>D1</v>
          </cell>
          <cell r="J526" t="str">
            <v>SUNNY/AVENIR</v>
          </cell>
          <cell r="K526" t="str">
            <v>PRAIRIE</v>
          </cell>
          <cell r="L526" t="str">
            <v>HIRATSUKA</v>
          </cell>
          <cell r="M526">
            <v>20246</v>
          </cell>
          <cell r="N526">
            <v>16973</v>
          </cell>
          <cell r="O526">
            <v>13095</v>
          </cell>
          <cell r="P526">
            <v>8874</v>
          </cell>
          <cell r="Q526">
            <v>7229</v>
          </cell>
          <cell r="R526">
            <v>19096</v>
          </cell>
          <cell r="S526">
            <v>26669</v>
          </cell>
          <cell r="T526">
            <v>14334</v>
          </cell>
          <cell r="U526">
            <v>9599</v>
          </cell>
          <cell r="V526">
            <v>16342</v>
          </cell>
          <cell r="W526">
            <v>17864</v>
          </cell>
          <cell r="X526">
            <v>13734</v>
          </cell>
          <cell r="Y526">
            <v>13845</v>
          </cell>
          <cell r="Z526">
            <v>12745</v>
          </cell>
          <cell r="AA526">
            <v>16743</v>
          </cell>
          <cell r="AB526">
            <v>0</v>
          </cell>
        </row>
        <row r="527">
          <cell r="A527" t="str">
            <v>JP</v>
          </cell>
          <cell r="B527" t="str">
            <v>Japan</v>
          </cell>
          <cell r="C527" t="str">
            <v>CAR</v>
          </cell>
          <cell r="D527" t="str">
            <v>NISSAN</v>
          </cell>
          <cell r="E527" t="str">
            <v>NISSAN</v>
          </cell>
          <cell r="F527" t="str">
            <v>NISSAN</v>
          </cell>
          <cell r="G527" t="str">
            <v>PROD</v>
          </cell>
          <cell r="H527" t="str">
            <v>JP</v>
          </cell>
          <cell r="I527" t="str">
            <v>D1</v>
          </cell>
          <cell r="J527" t="str">
            <v>PRIMERA/MS</v>
          </cell>
          <cell r="K527" t="str">
            <v>PRIMERA</v>
          </cell>
          <cell r="L527" t="str">
            <v>OPPAMA</v>
          </cell>
          <cell r="M527">
            <v>61066</v>
          </cell>
          <cell r="N527">
            <v>98221</v>
          </cell>
          <cell r="O527">
            <v>87070</v>
          </cell>
          <cell r="P527">
            <v>86429</v>
          </cell>
          <cell r="Q527">
            <v>60500</v>
          </cell>
          <cell r="R527">
            <v>65840</v>
          </cell>
          <cell r="S527">
            <v>44453</v>
          </cell>
          <cell r="T527">
            <v>53820</v>
          </cell>
          <cell r="U527">
            <v>58987</v>
          </cell>
          <cell r="V527">
            <v>50302</v>
          </cell>
          <cell r="W527">
            <v>49544</v>
          </cell>
          <cell r="X527">
            <v>49168</v>
          </cell>
          <cell r="Y527">
            <v>61633</v>
          </cell>
          <cell r="Z527">
            <v>56350</v>
          </cell>
          <cell r="AA527">
            <v>54867</v>
          </cell>
          <cell r="AB527">
            <v>55432</v>
          </cell>
        </row>
        <row r="528">
          <cell r="A528" t="str">
            <v>JP</v>
          </cell>
          <cell r="B528" t="str">
            <v>Japan</v>
          </cell>
          <cell r="C528" t="str">
            <v>CAR</v>
          </cell>
          <cell r="D528" t="str">
            <v>NISSAN</v>
          </cell>
          <cell r="E528" t="str">
            <v>NISSAN</v>
          </cell>
          <cell r="F528" t="str">
            <v>NISSAN</v>
          </cell>
          <cell r="G528" t="str">
            <v>PROD</v>
          </cell>
          <cell r="H528" t="str">
            <v>JP</v>
          </cell>
          <cell r="I528" t="str">
            <v>D1</v>
          </cell>
          <cell r="J528" t="str">
            <v>RASHEEN</v>
          </cell>
          <cell r="K528" t="str">
            <v>RASHEEN</v>
          </cell>
          <cell r="L528" t="str">
            <v>TAKADA KOGYO</v>
          </cell>
          <cell r="M528">
            <v>0</v>
          </cell>
          <cell r="N528">
            <v>0</v>
          </cell>
          <cell r="O528">
            <v>0</v>
          </cell>
          <cell r="P528">
            <v>0</v>
          </cell>
          <cell r="Q528">
            <v>1010</v>
          </cell>
          <cell r="R528">
            <v>24423</v>
          </cell>
          <cell r="S528">
            <v>14536</v>
          </cell>
          <cell r="T528">
            <v>14168</v>
          </cell>
          <cell r="U528">
            <v>8787</v>
          </cell>
          <cell r="V528">
            <v>5401</v>
          </cell>
          <cell r="W528">
            <v>3469</v>
          </cell>
          <cell r="X528">
            <v>0</v>
          </cell>
          <cell r="Y528">
            <v>0</v>
          </cell>
          <cell r="Z528">
            <v>0</v>
          </cell>
          <cell r="AA528">
            <v>0</v>
          </cell>
          <cell r="AB528">
            <v>0</v>
          </cell>
        </row>
        <row r="529">
          <cell r="A529" t="str">
            <v>JP</v>
          </cell>
          <cell r="B529" t="str">
            <v>Japan</v>
          </cell>
          <cell r="C529" t="str">
            <v>CAR</v>
          </cell>
          <cell r="D529" t="str">
            <v>NISSAN</v>
          </cell>
          <cell r="E529" t="str">
            <v>NISSAN</v>
          </cell>
          <cell r="F529" t="str">
            <v>NISSAN</v>
          </cell>
          <cell r="G529" t="str">
            <v>PROD</v>
          </cell>
          <cell r="H529" t="str">
            <v>JP</v>
          </cell>
          <cell r="I529" t="str">
            <v>D1</v>
          </cell>
          <cell r="J529" t="str">
            <v>CEDRIC</v>
          </cell>
          <cell r="K529" t="str">
            <v>RNESSA</v>
          </cell>
          <cell r="L529" t="str">
            <v>TOCHIGI</v>
          </cell>
          <cell r="M529">
            <v>0</v>
          </cell>
          <cell r="N529">
            <v>0</v>
          </cell>
          <cell r="O529">
            <v>0</v>
          </cell>
          <cell r="P529">
            <v>0</v>
          </cell>
          <cell r="Q529">
            <v>0</v>
          </cell>
          <cell r="R529">
            <v>0</v>
          </cell>
          <cell r="S529">
            <v>0</v>
          </cell>
          <cell r="T529">
            <v>17511</v>
          </cell>
          <cell r="U529">
            <v>14433</v>
          </cell>
          <cell r="V529">
            <v>15044</v>
          </cell>
          <cell r="W529">
            <v>13544</v>
          </cell>
          <cell r="X529">
            <v>12373</v>
          </cell>
          <cell r="Y529">
            <v>12000</v>
          </cell>
          <cell r="Z529">
            <v>20056</v>
          </cell>
          <cell r="AA529">
            <v>19054</v>
          </cell>
          <cell r="AB529">
            <v>18983</v>
          </cell>
        </row>
        <row r="530">
          <cell r="A530" t="str">
            <v>JP</v>
          </cell>
          <cell r="B530" t="str">
            <v>Japan</v>
          </cell>
          <cell r="C530" t="str">
            <v>CAR</v>
          </cell>
          <cell r="D530" t="str">
            <v>NISSAN</v>
          </cell>
          <cell r="E530" t="str">
            <v>NISSAN</v>
          </cell>
          <cell r="F530" t="str">
            <v>NISSAN</v>
          </cell>
          <cell r="G530" t="str">
            <v>PROD</v>
          </cell>
          <cell r="H530" t="str">
            <v>JP</v>
          </cell>
          <cell r="I530" t="str">
            <v>D1</v>
          </cell>
          <cell r="J530" t="str">
            <v>SAFARI</v>
          </cell>
          <cell r="K530" t="str">
            <v>SAFARI</v>
          </cell>
          <cell r="L530" t="str">
            <v>SHONAN</v>
          </cell>
          <cell r="M530">
            <v>28763</v>
          </cell>
          <cell r="N530">
            <v>31570</v>
          </cell>
          <cell r="O530">
            <v>34050</v>
          </cell>
          <cell r="P530">
            <v>23831</v>
          </cell>
          <cell r="Q530">
            <v>16726</v>
          </cell>
          <cell r="R530">
            <v>16695</v>
          </cell>
          <cell r="S530">
            <v>17418</v>
          </cell>
          <cell r="T530">
            <v>24218</v>
          </cell>
          <cell r="U530">
            <v>65953</v>
          </cell>
          <cell r="V530">
            <v>52307</v>
          </cell>
          <cell r="W530">
            <v>48560</v>
          </cell>
          <cell r="X530">
            <v>47421</v>
          </cell>
          <cell r="Y530">
            <v>41733</v>
          </cell>
          <cell r="Z530">
            <v>37759</v>
          </cell>
          <cell r="AA530">
            <v>35070</v>
          </cell>
          <cell r="AB530">
            <v>32423</v>
          </cell>
        </row>
        <row r="531">
          <cell r="A531" t="str">
            <v>JP</v>
          </cell>
          <cell r="B531" t="str">
            <v>Japan</v>
          </cell>
          <cell r="C531" t="str">
            <v>CAR</v>
          </cell>
          <cell r="D531" t="str">
            <v>NISSAN</v>
          </cell>
          <cell r="E531" t="str">
            <v>NISSAN</v>
          </cell>
          <cell r="F531" t="str">
            <v>NISSAN</v>
          </cell>
          <cell r="G531" t="str">
            <v>PROD</v>
          </cell>
          <cell r="H531" t="str">
            <v>JP</v>
          </cell>
          <cell r="I531" t="str">
            <v>D1</v>
          </cell>
          <cell r="J531" t="str">
            <v>LAUREL</v>
          </cell>
          <cell r="K531" t="str">
            <v>STAGEA</v>
          </cell>
          <cell r="L531" t="str">
            <v>MURAYAMA</v>
          </cell>
          <cell r="M531">
            <v>0</v>
          </cell>
          <cell r="N531">
            <v>0</v>
          </cell>
          <cell r="O531">
            <v>0</v>
          </cell>
          <cell r="P531">
            <v>0</v>
          </cell>
          <cell r="Q531">
            <v>0</v>
          </cell>
          <cell r="R531">
            <v>0</v>
          </cell>
          <cell r="S531">
            <v>23091</v>
          </cell>
          <cell r="T531">
            <v>46634</v>
          </cell>
          <cell r="U531">
            <v>24692</v>
          </cell>
          <cell r="V531">
            <v>19493</v>
          </cell>
          <cell r="W531">
            <v>18366</v>
          </cell>
          <cell r="X531">
            <v>33490</v>
          </cell>
          <cell r="Y531">
            <v>34138</v>
          </cell>
          <cell r="Z531">
            <v>29786</v>
          </cell>
          <cell r="AA531">
            <v>27473</v>
          </cell>
          <cell r="AB531">
            <v>27454</v>
          </cell>
        </row>
        <row r="532">
          <cell r="A532" t="str">
            <v>JP</v>
          </cell>
          <cell r="B532" t="str">
            <v>Japan</v>
          </cell>
          <cell r="C532" t="str">
            <v>CAR</v>
          </cell>
          <cell r="D532" t="str">
            <v>NISSAN</v>
          </cell>
          <cell r="E532" t="str">
            <v>NISSAN</v>
          </cell>
          <cell r="F532" t="str">
            <v>NISSAN</v>
          </cell>
          <cell r="G532" t="str">
            <v>PROD</v>
          </cell>
          <cell r="H532" t="str">
            <v>JP</v>
          </cell>
          <cell r="I532" t="str">
            <v>D2</v>
          </cell>
          <cell r="J532" t="str">
            <v>180SX</v>
          </cell>
          <cell r="K532" t="str">
            <v>180SX</v>
          </cell>
          <cell r="L532" t="str">
            <v>KYUSHU</v>
          </cell>
          <cell r="M532">
            <v>42768</v>
          </cell>
          <cell r="N532">
            <v>25512</v>
          </cell>
          <cell r="O532">
            <v>20126</v>
          </cell>
          <cell r="P532">
            <v>17916</v>
          </cell>
          <cell r="Q532">
            <v>16308</v>
          </cell>
          <cell r="R532">
            <v>9847</v>
          </cell>
          <cell r="S532">
            <v>7230</v>
          </cell>
          <cell r="T532">
            <v>6052</v>
          </cell>
          <cell r="U532">
            <v>3153</v>
          </cell>
          <cell r="V532">
            <v>3007</v>
          </cell>
          <cell r="W532">
            <v>2512</v>
          </cell>
          <cell r="X532">
            <v>0</v>
          </cell>
          <cell r="Y532">
            <v>0</v>
          </cell>
          <cell r="Z532">
            <v>0</v>
          </cell>
          <cell r="AA532">
            <v>0</v>
          </cell>
          <cell r="AB532">
            <v>0</v>
          </cell>
        </row>
        <row r="533">
          <cell r="A533" t="str">
            <v>JP</v>
          </cell>
          <cell r="B533" t="str">
            <v>Japan</v>
          </cell>
          <cell r="C533" t="str">
            <v>CAR</v>
          </cell>
          <cell r="D533" t="str">
            <v>NISSAN</v>
          </cell>
          <cell r="E533" t="str">
            <v>NISSAN</v>
          </cell>
          <cell r="F533" t="str">
            <v>NISSAN</v>
          </cell>
          <cell r="G533" t="str">
            <v>PROD</v>
          </cell>
          <cell r="H533" t="str">
            <v>JP</v>
          </cell>
          <cell r="I533" t="str">
            <v>D2</v>
          </cell>
          <cell r="J533" t="str">
            <v>CARAVAN</v>
          </cell>
          <cell r="K533" t="str">
            <v>CARAVAN/HOMY</v>
          </cell>
          <cell r="L533" t="str">
            <v>NISSAN</v>
          </cell>
          <cell r="M533">
            <v>25529</v>
          </cell>
          <cell r="N533">
            <v>28017</v>
          </cell>
          <cell r="O533">
            <v>26058</v>
          </cell>
          <cell r="P533">
            <v>22731</v>
          </cell>
          <cell r="Q533">
            <v>18961</v>
          </cell>
          <cell r="R533">
            <v>16625</v>
          </cell>
          <cell r="S533">
            <v>12730</v>
          </cell>
          <cell r="T533">
            <v>55923</v>
          </cell>
          <cell r="U533">
            <v>59415</v>
          </cell>
          <cell r="V533">
            <v>38664</v>
          </cell>
          <cell r="W533">
            <v>40418</v>
          </cell>
          <cell r="X533">
            <v>40549</v>
          </cell>
          <cell r="Y533">
            <v>43703</v>
          </cell>
          <cell r="Z533">
            <v>45321</v>
          </cell>
          <cell r="AA533">
            <v>44925</v>
          </cell>
          <cell r="AB533">
            <v>45433</v>
          </cell>
        </row>
        <row r="534">
          <cell r="A534" t="str">
            <v>JP</v>
          </cell>
          <cell r="B534" t="str">
            <v>Japan</v>
          </cell>
          <cell r="C534" t="str">
            <v>CAR</v>
          </cell>
          <cell r="D534" t="str">
            <v>NISSAN</v>
          </cell>
          <cell r="E534" t="str">
            <v>NISSAN</v>
          </cell>
          <cell r="F534" t="str">
            <v>NISSAN</v>
          </cell>
          <cell r="G534" t="str">
            <v>PROD</v>
          </cell>
          <cell r="H534" t="str">
            <v>JP</v>
          </cell>
          <cell r="I534" t="str">
            <v>D2</v>
          </cell>
          <cell r="J534" t="str">
            <v>CREW</v>
          </cell>
          <cell r="K534" t="str">
            <v>CREW</v>
          </cell>
          <cell r="L534" t="str">
            <v>MURAYAMA</v>
          </cell>
          <cell r="M534">
            <v>0</v>
          </cell>
          <cell r="N534">
            <v>0</v>
          </cell>
          <cell r="O534">
            <v>0</v>
          </cell>
          <cell r="P534">
            <v>5147</v>
          </cell>
          <cell r="Q534">
            <v>8156</v>
          </cell>
          <cell r="R534">
            <v>7730</v>
          </cell>
          <cell r="S534">
            <v>8442</v>
          </cell>
          <cell r="T534">
            <v>6511</v>
          </cell>
          <cell r="U534">
            <v>5023</v>
          </cell>
          <cell r="V534">
            <v>4563</v>
          </cell>
          <cell r="W534">
            <v>2345</v>
          </cell>
          <cell r="X534">
            <v>0</v>
          </cell>
          <cell r="Y534">
            <v>0</v>
          </cell>
          <cell r="Z534">
            <v>0</v>
          </cell>
          <cell r="AA534">
            <v>0</v>
          </cell>
          <cell r="AB534">
            <v>0</v>
          </cell>
        </row>
        <row r="535">
          <cell r="A535" t="str">
            <v>JP</v>
          </cell>
          <cell r="B535" t="str">
            <v>Japan</v>
          </cell>
          <cell r="C535" t="str">
            <v>CAR</v>
          </cell>
          <cell r="D535" t="str">
            <v>NISSAN</v>
          </cell>
          <cell r="E535" t="str">
            <v>NISSAN</v>
          </cell>
          <cell r="F535" t="str">
            <v>NISSAN</v>
          </cell>
          <cell r="G535" t="str">
            <v>PROD</v>
          </cell>
          <cell r="H535" t="str">
            <v>JP</v>
          </cell>
          <cell r="I535" t="str">
            <v>D2</v>
          </cell>
          <cell r="J535" t="str">
            <v>SERENA</v>
          </cell>
          <cell r="K535" t="str">
            <v>LARGO</v>
          </cell>
          <cell r="L535" t="str">
            <v>AICHI</v>
          </cell>
          <cell r="M535">
            <v>0</v>
          </cell>
          <cell r="N535">
            <v>0</v>
          </cell>
          <cell r="O535">
            <v>0</v>
          </cell>
          <cell r="P535">
            <v>24728</v>
          </cell>
          <cell r="Q535">
            <v>40413</v>
          </cell>
          <cell r="R535">
            <v>38244</v>
          </cell>
          <cell r="S535">
            <v>53059</v>
          </cell>
          <cell r="T535">
            <v>37263</v>
          </cell>
          <cell r="U535">
            <v>14884</v>
          </cell>
          <cell r="V535">
            <v>9302</v>
          </cell>
          <cell r="W535">
            <v>0</v>
          </cell>
          <cell r="X535">
            <v>0</v>
          </cell>
          <cell r="Y535">
            <v>0</v>
          </cell>
          <cell r="Z535">
            <v>0</v>
          </cell>
          <cell r="AA535">
            <v>0</v>
          </cell>
          <cell r="AB535">
            <v>0</v>
          </cell>
        </row>
        <row r="536">
          <cell r="A536" t="str">
            <v>JP</v>
          </cell>
          <cell r="B536" t="str">
            <v>Japan</v>
          </cell>
          <cell r="C536" t="str">
            <v>CAR</v>
          </cell>
          <cell r="D536" t="str">
            <v>NISSAN</v>
          </cell>
          <cell r="E536" t="str">
            <v>NISSAN</v>
          </cell>
          <cell r="F536" t="str">
            <v>NISSAN</v>
          </cell>
          <cell r="G536" t="str">
            <v>PROD</v>
          </cell>
          <cell r="H536" t="str">
            <v>JP</v>
          </cell>
          <cell r="I536" t="str">
            <v>D2</v>
          </cell>
          <cell r="J536" t="str">
            <v>CEDRIC</v>
          </cell>
          <cell r="K536" t="str">
            <v>PRESAGE</v>
          </cell>
          <cell r="L536" t="str">
            <v>TOCHIGI</v>
          </cell>
          <cell r="M536">
            <v>0</v>
          </cell>
          <cell r="N536">
            <v>0</v>
          </cell>
          <cell r="O536">
            <v>0</v>
          </cell>
          <cell r="P536">
            <v>0</v>
          </cell>
          <cell r="Q536">
            <v>0</v>
          </cell>
          <cell r="R536">
            <v>0</v>
          </cell>
          <cell r="S536">
            <v>0</v>
          </cell>
          <cell r="T536">
            <v>0</v>
          </cell>
          <cell r="U536">
            <v>27075</v>
          </cell>
          <cell r="V536">
            <v>28952</v>
          </cell>
          <cell r="W536">
            <v>27897</v>
          </cell>
          <cell r="X536">
            <v>28675</v>
          </cell>
          <cell r="Y536">
            <v>27211</v>
          </cell>
          <cell r="Z536">
            <v>29361</v>
          </cell>
          <cell r="AA536">
            <v>39678</v>
          </cell>
          <cell r="AB536">
            <v>39965</v>
          </cell>
        </row>
        <row r="537">
          <cell r="A537" t="str">
            <v>JP</v>
          </cell>
          <cell r="B537" t="str">
            <v>Japan</v>
          </cell>
          <cell r="C537" t="str">
            <v>CAR</v>
          </cell>
          <cell r="D537" t="str">
            <v>NISSAN</v>
          </cell>
          <cell r="E537" t="str">
            <v>NISSAN</v>
          </cell>
          <cell r="F537" t="str">
            <v>NISSAN</v>
          </cell>
          <cell r="G537" t="str">
            <v>PROD</v>
          </cell>
          <cell r="H537" t="str">
            <v>JP</v>
          </cell>
          <cell r="I537" t="str">
            <v>D2</v>
          </cell>
          <cell r="J537" t="str">
            <v>SILVIA/L</v>
          </cell>
          <cell r="K537" t="str">
            <v>SILVIA</v>
          </cell>
          <cell r="L537" t="str">
            <v>KYUSHU</v>
          </cell>
          <cell r="M537">
            <v>98046</v>
          </cell>
          <cell r="N537">
            <v>86752</v>
          </cell>
          <cell r="O537">
            <v>56077</v>
          </cell>
          <cell r="P537">
            <v>52514</v>
          </cell>
          <cell r="Q537">
            <v>52011</v>
          </cell>
          <cell r="R537">
            <v>26765</v>
          </cell>
          <cell r="S537">
            <v>19942</v>
          </cell>
          <cell r="T537">
            <v>16029</v>
          </cell>
          <cell r="U537">
            <v>7735</v>
          </cell>
          <cell r="V537">
            <v>17277</v>
          </cell>
          <cell r="W537">
            <v>15090</v>
          </cell>
          <cell r="X537">
            <v>15464</v>
          </cell>
          <cell r="Y537">
            <v>15739</v>
          </cell>
          <cell r="Z537">
            <v>12265</v>
          </cell>
          <cell r="AA537">
            <v>12752</v>
          </cell>
          <cell r="AB537">
            <v>13524</v>
          </cell>
        </row>
        <row r="538">
          <cell r="A538" t="str">
            <v>JP</v>
          </cell>
          <cell r="B538" t="str">
            <v>Japan</v>
          </cell>
          <cell r="C538" t="str">
            <v>CAR</v>
          </cell>
          <cell r="D538" t="str">
            <v>NISSAN</v>
          </cell>
          <cell r="E538" t="str">
            <v>NISSAN</v>
          </cell>
          <cell r="F538" t="str">
            <v>NISSAN</v>
          </cell>
          <cell r="G538" t="str">
            <v>PROD</v>
          </cell>
          <cell r="H538" t="str">
            <v>JP</v>
          </cell>
          <cell r="I538" t="str">
            <v>E1</v>
          </cell>
          <cell r="J538" t="str">
            <v>CEDRIC/LL</v>
          </cell>
          <cell r="K538" t="str">
            <v>CEDRIC/GLORIA</v>
          </cell>
          <cell r="L538" t="str">
            <v>TOCHIGI</v>
          </cell>
          <cell r="M538">
            <v>113558</v>
          </cell>
          <cell r="N538">
            <v>120336</v>
          </cell>
          <cell r="O538">
            <v>128897</v>
          </cell>
          <cell r="P538">
            <v>106218</v>
          </cell>
          <cell r="Q538">
            <v>65670</v>
          </cell>
          <cell r="R538">
            <v>103063</v>
          </cell>
          <cell r="S538">
            <v>61987</v>
          </cell>
          <cell r="T538">
            <v>56497</v>
          </cell>
          <cell r="U538">
            <v>43972</v>
          </cell>
          <cell r="V538">
            <v>36099</v>
          </cell>
          <cell r="W538">
            <v>55110</v>
          </cell>
          <cell r="X538">
            <v>56557</v>
          </cell>
          <cell r="Y538">
            <v>57988</v>
          </cell>
          <cell r="Z538">
            <v>52532</v>
          </cell>
          <cell r="AA538">
            <v>50930</v>
          </cell>
          <cell r="AB538">
            <v>51653</v>
          </cell>
        </row>
        <row r="539">
          <cell r="A539" t="str">
            <v>JP</v>
          </cell>
          <cell r="B539" t="str">
            <v>Japan</v>
          </cell>
          <cell r="C539" t="str">
            <v>CAR</v>
          </cell>
          <cell r="D539" t="str">
            <v>NISSAN</v>
          </cell>
          <cell r="E539" t="str">
            <v>NISSAN</v>
          </cell>
          <cell r="F539" t="str">
            <v>NISSAN</v>
          </cell>
          <cell r="G539" t="str">
            <v>PROD</v>
          </cell>
          <cell r="H539" t="str">
            <v>JP</v>
          </cell>
          <cell r="I539" t="str">
            <v>E1</v>
          </cell>
          <cell r="J539" t="str">
            <v>CEFIRO/FFL</v>
          </cell>
          <cell r="K539" t="str">
            <v>CEFIRO</v>
          </cell>
          <cell r="L539" t="str">
            <v>OPPAMA</v>
          </cell>
          <cell r="M539">
            <v>46696</v>
          </cell>
          <cell r="N539">
            <v>23096</v>
          </cell>
          <cell r="O539">
            <v>26724</v>
          </cell>
          <cell r="P539">
            <v>11213</v>
          </cell>
          <cell r="Q539">
            <v>48180</v>
          </cell>
          <cell r="R539">
            <v>132152</v>
          </cell>
          <cell r="S539">
            <v>90396</v>
          </cell>
          <cell r="T539">
            <v>132259</v>
          </cell>
          <cell r="U539">
            <v>97572</v>
          </cell>
          <cell r="V539">
            <v>105013</v>
          </cell>
          <cell r="W539">
            <v>104870</v>
          </cell>
          <cell r="X539">
            <v>99327</v>
          </cell>
          <cell r="Y539">
            <v>99565</v>
          </cell>
          <cell r="Z539">
            <v>94307</v>
          </cell>
          <cell r="AA539">
            <v>92178</v>
          </cell>
          <cell r="AB539">
            <v>95432</v>
          </cell>
        </row>
        <row r="540">
          <cell r="A540" t="str">
            <v>JP</v>
          </cell>
          <cell r="B540" t="str">
            <v>Japan</v>
          </cell>
          <cell r="C540" t="str">
            <v>CAR</v>
          </cell>
          <cell r="D540" t="str">
            <v>NISSAN</v>
          </cell>
          <cell r="E540" t="str">
            <v>NISSAN</v>
          </cell>
          <cell r="F540" t="str">
            <v>NISSAN</v>
          </cell>
          <cell r="G540" t="str">
            <v>PROD</v>
          </cell>
          <cell r="H540" t="str">
            <v>JP</v>
          </cell>
          <cell r="I540" t="str">
            <v>E1</v>
          </cell>
          <cell r="J540" t="str">
            <v>CIMA/LL</v>
          </cell>
          <cell r="K540" t="str">
            <v>CIMA</v>
          </cell>
          <cell r="L540" t="str">
            <v>TOCHIGI</v>
          </cell>
          <cell r="M540">
            <v>35558</v>
          </cell>
          <cell r="N540">
            <v>32121</v>
          </cell>
          <cell r="O540">
            <v>18494</v>
          </cell>
          <cell r="P540">
            <v>14359</v>
          </cell>
          <cell r="Q540">
            <v>9977</v>
          </cell>
          <cell r="R540">
            <v>4654</v>
          </cell>
          <cell r="S540">
            <v>37976</v>
          </cell>
          <cell r="T540">
            <v>29303</v>
          </cell>
          <cell r="U540">
            <v>16900</v>
          </cell>
          <cell r="V540">
            <v>15504</v>
          </cell>
          <cell r="W540">
            <v>16312</v>
          </cell>
          <cell r="X540">
            <v>16395</v>
          </cell>
          <cell r="Y540">
            <v>27165</v>
          </cell>
          <cell r="Z540">
            <v>20570</v>
          </cell>
          <cell r="AA540">
            <v>18364</v>
          </cell>
          <cell r="AB540">
            <v>17564</v>
          </cell>
        </row>
        <row r="541">
          <cell r="A541" t="str">
            <v>JP</v>
          </cell>
          <cell r="B541" t="str">
            <v>Japan</v>
          </cell>
          <cell r="C541" t="str">
            <v>CAR</v>
          </cell>
          <cell r="D541" t="str">
            <v>NISSAN</v>
          </cell>
          <cell r="E541" t="str">
            <v>NISSAN</v>
          </cell>
          <cell r="F541" t="str">
            <v>NISSAN</v>
          </cell>
          <cell r="G541" t="str">
            <v>PROD</v>
          </cell>
          <cell r="H541" t="str">
            <v>JP</v>
          </cell>
          <cell r="I541" t="str">
            <v>E1</v>
          </cell>
          <cell r="J541" t="str">
            <v>LAUREL</v>
          </cell>
          <cell r="K541" t="str">
            <v>LAUREL</v>
          </cell>
          <cell r="L541" t="str">
            <v>MURAYAMA</v>
          </cell>
          <cell r="M541">
            <v>116782</v>
          </cell>
          <cell r="N541">
            <v>81635</v>
          </cell>
          <cell r="O541">
            <v>57648</v>
          </cell>
          <cell r="P541">
            <v>71981</v>
          </cell>
          <cell r="Q541">
            <v>36812</v>
          </cell>
          <cell r="R541">
            <v>32032</v>
          </cell>
          <cell r="S541">
            <v>26444</v>
          </cell>
          <cell r="T541">
            <v>39481</v>
          </cell>
          <cell r="U541">
            <v>24331</v>
          </cell>
          <cell r="V541">
            <v>20348</v>
          </cell>
          <cell r="W541">
            <v>18523</v>
          </cell>
          <cell r="X541">
            <v>17338</v>
          </cell>
          <cell r="Y541">
            <v>28978</v>
          </cell>
          <cell r="Z541">
            <v>34332</v>
          </cell>
          <cell r="AA541">
            <v>28757</v>
          </cell>
          <cell r="AB541">
            <v>29643</v>
          </cell>
        </row>
        <row r="542">
          <cell r="A542" t="str">
            <v>JP</v>
          </cell>
          <cell r="B542" t="str">
            <v>Japan</v>
          </cell>
          <cell r="C542" t="str">
            <v>CAR</v>
          </cell>
          <cell r="D542" t="str">
            <v>NISSAN</v>
          </cell>
          <cell r="E542" t="str">
            <v>NISSAN</v>
          </cell>
          <cell r="F542" t="str">
            <v>NISSAN</v>
          </cell>
          <cell r="G542" t="str">
            <v>PROD</v>
          </cell>
          <cell r="H542" t="str">
            <v>JP</v>
          </cell>
          <cell r="I542" t="str">
            <v>E1</v>
          </cell>
          <cell r="J542" t="str">
            <v>SUNNY</v>
          </cell>
          <cell r="K542" t="str">
            <v>LAUREL SPIRIT</v>
          </cell>
          <cell r="L542" t="str">
            <v>MURAYAMA</v>
          </cell>
          <cell r="M542">
            <v>2111</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row>
        <row r="543">
          <cell r="A543" t="str">
            <v>JP</v>
          </cell>
          <cell r="B543" t="str">
            <v>Japan</v>
          </cell>
          <cell r="C543" t="str">
            <v>CAR</v>
          </cell>
          <cell r="D543" t="str">
            <v>NISSAN</v>
          </cell>
          <cell r="E543" t="str">
            <v>NISSAN</v>
          </cell>
          <cell r="F543" t="str">
            <v>NISSAN</v>
          </cell>
          <cell r="G543" t="str">
            <v>PROD</v>
          </cell>
          <cell r="H543" t="str">
            <v>JP</v>
          </cell>
          <cell r="I543" t="str">
            <v>E1</v>
          </cell>
          <cell r="J543" t="str">
            <v>CEDRIC/LL</v>
          </cell>
          <cell r="K543" t="str">
            <v>LEOPARD</v>
          </cell>
          <cell r="L543" t="str">
            <v>TOCHIGI</v>
          </cell>
          <cell r="M543">
            <v>12551</v>
          </cell>
          <cell r="N543">
            <v>11376</v>
          </cell>
          <cell r="O543">
            <v>31062</v>
          </cell>
          <cell r="P543">
            <v>21387</v>
          </cell>
          <cell r="Q543">
            <v>24884</v>
          </cell>
          <cell r="R543">
            <v>12208</v>
          </cell>
          <cell r="S543">
            <v>15295</v>
          </cell>
          <cell r="T543">
            <v>6616</v>
          </cell>
          <cell r="U543">
            <v>2048</v>
          </cell>
          <cell r="V543">
            <v>1055</v>
          </cell>
          <cell r="W543">
            <v>2825</v>
          </cell>
          <cell r="X543">
            <v>5895</v>
          </cell>
          <cell r="Y543">
            <v>7281</v>
          </cell>
          <cell r="Z543">
            <v>6066</v>
          </cell>
          <cell r="AA543">
            <v>6078</v>
          </cell>
          <cell r="AB543">
            <v>6045</v>
          </cell>
        </row>
        <row r="544">
          <cell r="A544" t="str">
            <v>JP</v>
          </cell>
          <cell r="B544" t="str">
            <v>Japan</v>
          </cell>
          <cell r="C544" t="str">
            <v>CAR</v>
          </cell>
          <cell r="D544" t="str">
            <v>NISSAN</v>
          </cell>
          <cell r="E544" t="str">
            <v>NISSAN</v>
          </cell>
          <cell r="F544" t="str">
            <v>NISSAN</v>
          </cell>
          <cell r="G544" t="str">
            <v>PROD</v>
          </cell>
          <cell r="H544" t="str">
            <v>JP</v>
          </cell>
          <cell r="I544" t="str">
            <v>E1</v>
          </cell>
          <cell r="J544" t="str">
            <v>CEFIRO</v>
          </cell>
          <cell r="K544" t="str">
            <v>MAXIMA</v>
          </cell>
          <cell r="L544" t="str">
            <v>OPPAMA/ TOCHIGI</v>
          </cell>
          <cell r="M544">
            <v>123239</v>
          </cell>
          <cell r="N544">
            <v>115620</v>
          </cell>
          <cell r="O544">
            <v>117457</v>
          </cell>
          <cell r="P544">
            <v>101098</v>
          </cell>
          <cell r="Q544">
            <v>133083</v>
          </cell>
          <cell r="R544">
            <v>154274</v>
          </cell>
          <cell r="S544">
            <v>125926</v>
          </cell>
          <cell r="T544">
            <v>140777</v>
          </cell>
          <cell r="U544">
            <v>101199</v>
          </cell>
          <cell r="V544">
            <v>86040</v>
          </cell>
          <cell r="W544">
            <v>28742</v>
          </cell>
          <cell r="X544">
            <v>0</v>
          </cell>
          <cell r="Y544">
            <v>0</v>
          </cell>
          <cell r="Z544">
            <v>0</v>
          </cell>
          <cell r="AA544">
            <v>0</v>
          </cell>
          <cell r="AB544">
            <v>0</v>
          </cell>
        </row>
        <row r="545">
          <cell r="A545" t="str">
            <v>JP</v>
          </cell>
          <cell r="B545" t="str">
            <v>Japan</v>
          </cell>
          <cell r="C545" t="str">
            <v>CAR</v>
          </cell>
          <cell r="D545" t="str">
            <v>NISSAN</v>
          </cell>
          <cell r="E545" t="str">
            <v>NISSAN</v>
          </cell>
          <cell r="F545" t="str">
            <v>NISSAN</v>
          </cell>
          <cell r="G545" t="str">
            <v>PROD</v>
          </cell>
          <cell r="H545" t="str">
            <v>JP</v>
          </cell>
          <cell r="I545" t="str">
            <v>E1</v>
          </cell>
          <cell r="J545" t="str">
            <v>LAUREL</v>
          </cell>
          <cell r="K545" t="str">
            <v>SKYLINE</v>
          </cell>
          <cell r="L545" t="str">
            <v>MURAYAMA</v>
          </cell>
          <cell r="M545">
            <v>82166</v>
          </cell>
          <cell r="N545">
            <v>67116</v>
          </cell>
          <cell r="O545">
            <v>57575</v>
          </cell>
          <cell r="P545">
            <v>70305</v>
          </cell>
          <cell r="Q545">
            <v>47286</v>
          </cell>
          <cell r="R545">
            <v>39769</v>
          </cell>
          <cell r="S545">
            <v>34377</v>
          </cell>
          <cell r="T545">
            <v>16318</v>
          </cell>
          <cell r="U545">
            <v>32889</v>
          </cell>
          <cell r="V545">
            <v>25996</v>
          </cell>
          <cell r="W545">
            <v>21758</v>
          </cell>
          <cell r="X545">
            <v>21708</v>
          </cell>
          <cell r="Y545">
            <v>22210</v>
          </cell>
          <cell r="Z545">
            <v>17875</v>
          </cell>
          <cell r="AA545">
            <v>28752</v>
          </cell>
          <cell r="AB545">
            <v>29564</v>
          </cell>
        </row>
        <row r="546">
          <cell r="A546" t="str">
            <v>JP</v>
          </cell>
          <cell r="B546" t="str">
            <v>Japan</v>
          </cell>
          <cell r="C546" t="str">
            <v>CAR</v>
          </cell>
          <cell r="D546" t="str">
            <v>NISSAN</v>
          </cell>
          <cell r="E546" t="str">
            <v>NISSAN</v>
          </cell>
          <cell r="F546" t="str">
            <v>NISSAN</v>
          </cell>
          <cell r="G546" t="str">
            <v>PROD</v>
          </cell>
          <cell r="H546" t="str">
            <v>JP</v>
          </cell>
          <cell r="I546" t="str">
            <v>E2</v>
          </cell>
          <cell r="J546" t="str">
            <v>FAIRLADY Z</v>
          </cell>
          <cell r="K546" t="str">
            <v>FAIRLADY Z</v>
          </cell>
          <cell r="L546" t="str">
            <v>HIRATSUKA</v>
          </cell>
          <cell r="M546">
            <v>42563</v>
          </cell>
          <cell r="N546">
            <v>26313</v>
          </cell>
          <cell r="O546">
            <v>19075</v>
          </cell>
          <cell r="P546">
            <v>8750</v>
          </cell>
          <cell r="Q546">
            <v>6790</v>
          </cell>
          <cell r="R546">
            <v>6503</v>
          </cell>
          <cell r="S546">
            <v>2415</v>
          </cell>
          <cell r="T546">
            <v>1024</v>
          </cell>
          <cell r="U546">
            <v>647</v>
          </cell>
          <cell r="V546">
            <v>804</v>
          </cell>
          <cell r="W546">
            <v>463</v>
          </cell>
          <cell r="X546">
            <v>1967</v>
          </cell>
          <cell r="Y546">
            <v>2071</v>
          </cell>
          <cell r="Z546">
            <v>1907</v>
          </cell>
          <cell r="AA546">
            <v>1484</v>
          </cell>
          <cell r="AB546">
            <v>1376</v>
          </cell>
        </row>
        <row r="547">
          <cell r="A547" t="str">
            <v>JP</v>
          </cell>
          <cell r="B547" t="str">
            <v>Japan</v>
          </cell>
          <cell r="C547" t="str">
            <v>CAR</v>
          </cell>
          <cell r="D547" t="str">
            <v>NISSAN</v>
          </cell>
          <cell r="E547" t="str">
            <v>NISSAN</v>
          </cell>
          <cell r="F547" t="str">
            <v>NISSAN</v>
          </cell>
          <cell r="G547" t="str">
            <v>PROD</v>
          </cell>
          <cell r="H547" t="str">
            <v>JP</v>
          </cell>
          <cell r="I547" t="str">
            <v>E2</v>
          </cell>
          <cell r="J547" t="str">
            <v>Q45</v>
          </cell>
          <cell r="K547" t="str">
            <v>INFINITI Q45</v>
          </cell>
          <cell r="L547" t="str">
            <v>TOCHIGI</v>
          </cell>
          <cell r="M547">
            <v>25753</v>
          </cell>
          <cell r="N547">
            <v>19291</v>
          </cell>
          <cell r="O547">
            <v>10127</v>
          </cell>
          <cell r="P547">
            <v>17564</v>
          </cell>
          <cell r="Q547">
            <v>11589</v>
          </cell>
          <cell r="R547">
            <v>7202</v>
          </cell>
          <cell r="S547">
            <v>1951</v>
          </cell>
          <cell r="T547">
            <v>219</v>
          </cell>
          <cell r="U547">
            <v>0</v>
          </cell>
          <cell r="V547">
            <v>0</v>
          </cell>
          <cell r="W547">
            <v>0</v>
          </cell>
          <cell r="X547">
            <v>0</v>
          </cell>
          <cell r="Y547">
            <v>0</v>
          </cell>
          <cell r="Z547">
            <v>0</v>
          </cell>
          <cell r="AA547">
            <v>0</v>
          </cell>
          <cell r="AB547">
            <v>0</v>
          </cell>
        </row>
        <row r="548">
          <cell r="A548" t="str">
            <v>JP</v>
          </cell>
          <cell r="B548" t="str">
            <v>Japan</v>
          </cell>
          <cell r="C548" t="str">
            <v>CAR</v>
          </cell>
          <cell r="D548" t="str">
            <v>NISSAN</v>
          </cell>
          <cell r="E548" t="str">
            <v>NISSAN</v>
          </cell>
          <cell r="F548" t="str">
            <v>NISSAN</v>
          </cell>
          <cell r="G548" t="str">
            <v>PROD</v>
          </cell>
          <cell r="H548" t="str">
            <v>JP</v>
          </cell>
          <cell r="I548" t="str">
            <v>E2</v>
          </cell>
          <cell r="J548" t="str">
            <v>PRESIDENT</v>
          </cell>
          <cell r="K548" t="str">
            <v>PRESIDENT</v>
          </cell>
          <cell r="L548" t="str">
            <v>TOCHIGI</v>
          </cell>
          <cell r="M548">
            <v>854</v>
          </cell>
          <cell r="N548">
            <v>4622</v>
          </cell>
          <cell r="O548">
            <v>3122</v>
          </cell>
          <cell r="P548">
            <v>2313</v>
          </cell>
          <cell r="Q548">
            <v>2369</v>
          </cell>
          <cell r="R548">
            <v>2090</v>
          </cell>
          <cell r="S548">
            <v>1797</v>
          </cell>
          <cell r="T548">
            <v>1333</v>
          </cell>
          <cell r="U548">
            <v>701</v>
          </cell>
          <cell r="V548">
            <v>871</v>
          </cell>
          <cell r="W548">
            <v>787</v>
          </cell>
          <cell r="X548">
            <v>772</v>
          </cell>
          <cell r="Y548">
            <v>721</v>
          </cell>
          <cell r="Z548">
            <v>727</v>
          </cell>
          <cell r="AA548">
            <v>1213</v>
          </cell>
          <cell r="AB548">
            <v>1090</v>
          </cell>
        </row>
        <row r="549">
          <cell r="A549" t="str">
            <v>JP</v>
          </cell>
          <cell r="B549" t="str">
            <v>Japan</v>
          </cell>
          <cell r="C549" t="str">
            <v>CAR</v>
          </cell>
          <cell r="D549" t="str">
            <v>OTHER</v>
          </cell>
          <cell r="E549" t="str">
            <v>OTHER</v>
          </cell>
          <cell r="F549" t="str">
            <v>OTHER</v>
          </cell>
          <cell r="G549" t="str">
            <v>PROD</v>
          </cell>
          <cell r="H549" t="str">
            <v>JP</v>
          </cell>
          <cell r="I549" t="str">
            <v>U</v>
          </cell>
          <cell r="J549" t="str">
            <v>CHARADE</v>
          </cell>
          <cell r="K549" t="str">
            <v>U</v>
          </cell>
          <cell r="L549" t="str">
            <v>U</v>
          </cell>
          <cell r="M549">
            <v>0</v>
          </cell>
          <cell r="N549">
            <v>0</v>
          </cell>
          <cell r="O549">
            <v>0</v>
          </cell>
          <cell r="P549">
            <v>0</v>
          </cell>
          <cell r="Q549">
            <v>0</v>
          </cell>
          <cell r="R549">
            <v>0</v>
          </cell>
          <cell r="S549">
            <v>0</v>
          </cell>
          <cell r="T549">
            <v>0</v>
          </cell>
          <cell r="U549">
            <v>27</v>
          </cell>
          <cell r="V549">
            <v>0</v>
          </cell>
          <cell r="W549">
            <v>0</v>
          </cell>
          <cell r="X549">
            <v>0</v>
          </cell>
          <cell r="Y549">
            <v>0</v>
          </cell>
          <cell r="Z549">
            <v>0</v>
          </cell>
          <cell r="AA549">
            <v>0</v>
          </cell>
          <cell r="AB549">
            <v>0</v>
          </cell>
        </row>
        <row r="550">
          <cell r="A550" t="str">
            <v>JP</v>
          </cell>
          <cell r="B550" t="str">
            <v>Japan</v>
          </cell>
          <cell r="C550" t="str">
            <v>CAR</v>
          </cell>
          <cell r="D550" t="str">
            <v>SUZUKI</v>
          </cell>
          <cell r="E550" t="str">
            <v>SUZUKI</v>
          </cell>
          <cell r="F550" t="str">
            <v>SUZUKI</v>
          </cell>
          <cell r="G550" t="str">
            <v>PROD</v>
          </cell>
          <cell r="H550" t="str">
            <v>JP</v>
          </cell>
          <cell r="I550" t="str">
            <v>4X4</v>
          </cell>
          <cell r="J550" t="str">
            <v>ESCUDO</v>
          </cell>
          <cell r="K550" t="str">
            <v>ESCUDO</v>
          </cell>
          <cell r="L550" t="str">
            <v>IWATA</v>
          </cell>
          <cell r="M550">
            <v>50613</v>
          </cell>
          <cell r="N550">
            <v>65073</v>
          </cell>
          <cell r="O550">
            <v>73734</v>
          </cell>
          <cell r="P550">
            <v>86795</v>
          </cell>
          <cell r="Q550">
            <v>78308</v>
          </cell>
          <cell r="R550">
            <v>99373</v>
          </cell>
          <cell r="S550">
            <v>79636</v>
          </cell>
          <cell r="T550">
            <v>86025</v>
          </cell>
          <cell r="U550">
            <v>75290</v>
          </cell>
          <cell r="V550">
            <v>86705</v>
          </cell>
          <cell r="W550">
            <v>84532</v>
          </cell>
          <cell r="X550">
            <v>83963</v>
          </cell>
          <cell r="Y550">
            <v>82285</v>
          </cell>
          <cell r="Z550">
            <v>78710</v>
          </cell>
          <cell r="AA550">
            <v>75479</v>
          </cell>
          <cell r="AB550">
            <v>75353</v>
          </cell>
        </row>
        <row r="551">
          <cell r="A551" t="str">
            <v>JP</v>
          </cell>
          <cell r="B551" t="str">
            <v>Japan</v>
          </cell>
          <cell r="C551" t="str">
            <v>CAR</v>
          </cell>
          <cell r="D551" t="str">
            <v>SUZUKI</v>
          </cell>
          <cell r="E551" t="str">
            <v>SUZUKI</v>
          </cell>
          <cell r="F551" t="str">
            <v>SUZUKI</v>
          </cell>
          <cell r="G551" t="str">
            <v>PROD</v>
          </cell>
          <cell r="H551" t="str">
            <v>JP</v>
          </cell>
          <cell r="I551" t="str">
            <v>4X4</v>
          </cell>
          <cell r="J551" t="str">
            <v>J/E</v>
          </cell>
          <cell r="K551" t="str">
            <v>JIMNY</v>
          </cell>
          <cell r="L551" t="str">
            <v>IWATA</v>
          </cell>
          <cell r="M551">
            <v>26766</v>
          </cell>
          <cell r="N551">
            <v>18130</v>
          </cell>
          <cell r="O551">
            <v>14822</v>
          </cell>
          <cell r="P551">
            <v>17381</v>
          </cell>
          <cell r="Q551">
            <v>17117</v>
          </cell>
          <cell r="R551">
            <v>20264</v>
          </cell>
          <cell r="S551">
            <v>43309</v>
          </cell>
          <cell r="T551">
            <v>29180</v>
          </cell>
          <cell r="U551">
            <v>54384</v>
          </cell>
          <cell r="V551">
            <v>48882</v>
          </cell>
          <cell r="W551">
            <v>46066</v>
          </cell>
          <cell r="X551">
            <v>44302</v>
          </cell>
          <cell r="Y551">
            <v>42474</v>
          </cell>
          <cell r="Z551">
            <v>39648</v>
          </cell>
          <cell r="AA551">
            <v>35422</v>
          </cell>
          <cell r="AB551">
            <v>33521</v>
          </cell>
        </row>
        <row r="552">
          <cell r="A552" t="str">
            <v>JP</v>
          </cell>
          <cell r="B552" t="str">
            <v>Japan</v>
          </cell>
          <cell r="C552" t="str">
            <v>CAR</v>
          </cell>
          <cell r="D552" t="str">
            <v>SUZUKI</v>
          </cell>
          <cell r="E552" t="str">
            <v>SUZUKI</v>
          </cell>
          <cell r="F552" t="str">
            <v>SUZUKI</v>
          </cell>
          <cell r="G552" t="str">
            <v>PROD</v>
          </cell>
          <cell r="H552" t="str">
            <v>JP</v>
          </cell>
          <cell r="I552" t="str">
            <v>4X4</v>
          </cell>
          <cell r="J552" t="str">
            <v>U</v>
          </cell>
          <cell r="K552" t="str">
            <v>MAZDA LEVANTE</v>
          </cell>
          <cell r="L552" t="str">
            <v>IWATA</v>
          </cell>
          <cell r="M552">
            <v>0</v>
          </cell>
          <cell r="N552">
            <v>0</v>
          </cell>
          <cell r="O552">
            <v>0</v>
          </cell>
          <cell r="P552">
            <v>0</v>
          </cell>
          <cell r="Q552">
            <v>0</v>
          </cell>
          <cell r="R552">
            <v>0</v>
          </cell>
          <cell r="S552">
            <v>0</v>
          </cell>
          <cell r="T552">
            <v>0</v>
          </cell>
          <cell r="U552">
            <v>1028</v>
          </cell>
          <cell r="V552">
            <v>946</v>
          </cell>
          <cell r="W552">
            <v>0</v>
          </cell>
          <cell r="X552">
            <v>0</v>
          </cell>
          <cell r="Y552">
            <v>0</v>
          </cell>
          <cell r="Z552">
            <v>0</v>
          </cell>
          <cell r="AA552">
            <v>0</v>
          </cell>
          <cell r="AB552">
            <v>0</v>
          </cell>
        </row>
        <row r="553">
          <cell r="A553" t="str">
            <v>JP</v>
          </cell>
          <cell r="B553" t="str">
            <v>Japan</v>
          </cell>
          <cell r="C553" t="str">
            <v>CAR</v>
          </cell>
          <cell r="D553" t="str">
            <v>SUZUKI</v>
          </cell>
          <cell r="E553" t="str">
            <v>SUZUKI</v>
          </cell>
          <cell r="F553" t="str">
            <v>SUZUKI</v>
          </cell>
          <cell r="G553" t="str">
            <v>PROD</v>
          </cell>
          <cell r="H553" t="str">
            <v>JP</v>
          </cell>
          <cell r="I553" t="str">
            <v>A</v>
          </cell>
          <cell r="J553" t="str">
            <v>ALTO</v>
          </cell>
          <cell r="K553" t="str">
            <v>ALTO</v>
          </cell>
          <cell r="L553" t="str">
            <v>KOSAI</v>
          </cell>
          <cell r="M553">
            <v>182587</v>
          </cell>
          <cell r="N553">
            <v>149096</v>
          </cell>
          <cell r="O553">
            <v>110085</v>
          </cell>
          <cell r="P553">
            <v>104843</v>
          </cell>
          <cell r="Q553">
            <v>86807</v>
          </cell>
          <cell r="R553">
            <v>107862</v>
          </cell>
          <cell r="S553">
            <v>72869</v>
          </cell>
          <cell r="T553">
            <v>69609</v>
          </cell>
          <cell r="U553">
            <v>82198</v>
          </cell>
          <cell r="V553">
            <v>72140</v>
          </cell>
          <cell r="W553">
            <v>68247</v>
          </cell>
          <cell r="X553">
            <v>67147</v>
          </cell>
          <cell r="Y553">
            <v>69399</v>
          </cell>
          <cell r="Z553">
            <v>75826</v>
          </cell>
          <cell r="AA553">
            <v>71237</v>
          </cell>
          <cell r="AB553">
            <v>73743</v>
          </cell>
        </row>
        <row r="554">
          <cell r="A554" t="str">
            <v>JP</v>
          </cell>
          <cell r="B554" t="str">
            <v>Japan</v>
          </cell>
          <cell r="C554" t="str">
            <v>CAR</v>
          </cell>
          <cell r="D554" t="str">
            <v>SUZUKI</v>
          </cell>
          <cell r="E554" t="str">
            <v>SUZUKI</v>
          </cell>
          <cell r="F554" t="str">
            <v>SUZUKI</v>
          </cell>
          <cell r="G554" t="str">
            <v>PROD</v>
          </cell>
          <cell r="H554" t="str">
            <v>JP</v>
          </cell>
          <cell r="I554" t="str">
            <v>A</v>
          </cell>
          <cell r="J554" t="str">
            <v>ALTO</v>
          </cell>
          <cell r="K554" t="str">
            <v>CAPPUCCINO</v>
          </cell>
          <cell r="L554" t="str">
            <v>KOSAI</v>
          </cell>
          <cell r="M554">
            <v>0</v>
          </cell>
          <cell r="N554">
            <v>2037</v>
          </cell>
          <cell r="O554">
            <v>13015</v>
          </cell>
          <cell r="P554">
            <v>4983</v>
          </cell>
          <cell r="Q554">
            <v>3313</v>
          </cell>
          <cell r="R554">
            <v>1897</v>
          </cell>
          <cell r="S554">
            <v>1215</v>
          </cell>
          <cell r="T554">
            <v>1550</v>
          </cell>
          <cell r="U554">
            <v>0</v>
          </cell>
          <cell r="V554">
            <v>0</v>
          </cell>
          <cell r="W554">
            <v>0</v>
          </cell>
          <cell r="X554">
            <v>0</v>
          </cell>
          <cell r="Y554">
            <v>0</v>
          </cell>
          <cell r="Z554">
            <v>0</v>
          </cell>
          <cell r="AA554">
            <v>0</v>
          </cell>
          <cell r="AB554">
            <v>0</v>
          </cell>
        </row>
        <row r="555">
          <cell r="A555" t="str">
            <v>JP</v>
          </cell>
          <cell r="B555" t="str">
            <v>Japan</v>
          </cell>
          <cell r="C555" t="str">
            <v>CAR</v>
          </cell>
          <cell r="D555" t="str">
            <v>SUZUKI</v>
          </cell>
          <cell r="E555" t="str">
            <v>SUZUKI</v>
          </cell>
          <cell r="F555" t="str">
            <v>SUZUKI</v>
          </cell>
          <cell r="G555" t="str">
            <v>PROD</v>
          </cell>
          <cell r="H555" t="str">
            <v>JP</v>
          </cell>
          <cell r="I555" t="str">
            <v>A</v>
          </cell>
          <cell r="J555" t="str">
            <v>ALTO</v>
          </cell>
          <cell r="K555" t="str">
            <v>CERVO MODE</v>
          </cell>
          <cell r="L555" t="str">
            <v>KOSAI</v>
          </cell>
          <cell r="M555">
            <v>46805</v>
          </cell>
          <cell r="N555">
            <v>100127</v>
          </cell>
          <cell r="O555">
            <v>98614</v>
          </cell>
          <cell r="P555">
            <v>87322</v>
          </cell>
          <cell r="Q555">
            <v>61849</v>
          </cell>
          <cell r="R555">
            <v>50048</v>
          </cell>
          <cell r="S555">
            <v>47061</v>
          </cell>
          <cell r="T555">
            <v>30224</v>
          </cell>
          <cell r="U555">
            <v>10663</v>
          </cell>
          <cell r="V555">
            <v>25347</v>
          </cell>
          <cell r="W555">
            <v>23428</v>
          </cell>
          <cell r="X555">
            <v>24214</v>
          </cell>
          <cell r="Y555">
            <v>24447</v>
          </cell>
          <cell r="Z555">
            <v>21696</v>
          </cell>
          <cell r="AA555">
            <v>25846</v>
          </cell>
          <cell r="AB555">
            <v>24866</v>
          </cell>
        </row>
        <row r="556">
          <cell r="A556" t="str">
            <v>JP</v>
          </cell>
          <cell r="B556" t="str">
            <v>Japan</v>
          </cell>
          <cell r="C556" t="str">
            <v>CAR</v>
          </cell>
          <cell r="D556" t="str">
            <v>SUZUKI</v>
          </cell>
          <cell r="E556" t="str">
            <v>SUZUKI</v>
          </cell>
          <cell r="F556" t="str">
            <v>SUZUKI</v>
          </cell>
          <cell r="G556" t="str">
            <v>PROD</v>
          </cell>
          <cell r="H556" t="str">
            <v>JP</v>
          </cell>
          <cell r="I556" t="str">
            <v>A</v>
          </cell>
          <cell r="J556" t="str">
            <v>ALTO</v>
          </cell>
          <cell r="K556" t="str">
            <v>FRONTE</v>
          </cell>
          <cell r="L556" t="str">
            <v>KOSAI</v>
          </cell>
          <cell r="M556">
            <v>31581</v>
          </cell>
          <cell r="N556">
            <v>34493</v>
          </cell>
          <cell r="O556">
            <v>28126</v>
          </cell>
          <cell r="P556">
            <v>3696</v>
          </cell>
          <cell r="Q556">
            <v>0</v>
          </cell>
          <cell r="R556">
            <v>0</v>
          </cell>
          <cell r="S556">
            <v>0</v>
          </cell>
          <cell r="T556">
            <v>0</v>
          </cell>
          <cell r="U556">
            <v>0</v>
          </cell>
          <cell r="V556">
            <v>0</v>
          </cell>
          <cell r="W556">
            <v>0</v>
          </cell>
          <cell r="X556">
            <v>0</v>
          </cell>
          <cell r="Y556">
            <v>0</v>
          </cell>
          <cell r="Z556">
            <v>0</v>
          </cell>
          <cell r="AA556">
            <v>0</v>
          </cell>
          <cell r="AB556">
            <v>0</v>
          </cell>
        </row>
        <row r="557">
          <cell r="A557" t="str">
            <v>JP</v>
          </cell>
          <cell r="B557" t="str">
            <v>Japan</v>
          </cell>
          <cell r="C557" t="str">
            <v>CAR</v>
          </cell>
          <cell r="D557" t="str">
            <v>SUZUKI</v>
          </cell>
          <cell r="E557" t="str">
            <v>SUZUKI</v>
          </cell>
          <cell r="F557" t="str">
            <v>SUZUKI</v>
          </cell>
          <cell r="G557" t="str">
            <v>PROD</v>
          </cell>
          <cell r="H557" t="str">
            <v>JP</v>
          </cell>
          <cell r="I557" t="str">
            <v>A</v>
          </cell>
          <cell r="J557" t="str">
            <v>ALTO</v>
          </cell>
          <cell r="K557" t="str">
            <v>KEI</v>
          </cell>
          <cell r="L557" t="str">
            <v>KOSAI</v>
          </cell>
          <cell r="M557">
            <v>0</v>
          </cell>
          <cell r="N557">
            <v>0</v>
          </cell>
          <cell r="O557">
            <v>0</v>
          </cell>
          <cell r="P557">
            <v>0</v>
          </cell>
          <cell r="Q557">
            <v>0</v>
          </cell>
          <cell r="R557">
            <v>0</v>
          </cell>
          <cell r="S557">
            <v>0</v>
          </cell>
          <cell r="T557">
            <v>0</v>
          </cell>
          <cell r="U557">
            <v>14713</v>
          </cell>
          <cell r="V557">
            <v>24560</v>
          </cell>
          <cell r="W557">
            <v>23104</v>
          </cell>
          <cell r="X557">
            <v>22857</v>
          </cell>
          <cell r="Y557">
            <v>23846</v>
          </cell>
          <cell r="Z557">
            <v>23201</v>
          </cell>
          <cell r="AA557">
            <v>24456</v>
          </cell>
          <cell r="AB557">
            <v>25634</v>
          </cell>
        </row>
        <row r="558">
          <cell r="A558" t="str">
            <v>JP</v>
          </cell>
          <cell r="B558" t="str">
            <v>Japan</v>
          </cell>
          <cell r="C558" t="str">
            <v>CAR</v>
          </cell>
          <cell r="D558" t="str">
            <v>SUZUKI</v>
          </cell>
          <cell r="E558" t="str">
            <v>SUZUKI</v>
          </cell>
          <cell r="F558" t="str">
            <v>SUZUKI</v>
          </cell>
          <cell r="G558" t="str">
            <v>PROD</v>
          </cell>
          <cell r="H558" t="str">
            <v>JP</v>
          </cell>
          <cell r="I558" t="str">
            <v>A</v>
          </cell>
          <cell r="J558" t="str">
            <v>ALTO</v>
          </cell>
          <cell r="K558" t="str">
            <v>MAZDA AZ WAGON</v>
          </cell>
          <cell r="L558" t="str">
            <v>KOSAI</v>
          </cell>
          <cell r="M558">
            <v>0</v>
          </cell>
          <cell r="N558">
            <v>0</v>
          </cell>
          <cell r="O558">
            <v>0</v>
          </cell>
          <cell r="P558">
            <v>0</v>
          </cell>
          <cell r="Q558">
            <v>0</v>
          </cell>
          <cell r="R558">
            <v>0</v>
          </cell>
          <cell r="S558">
            <v>0</v>
          </cell>
          <cell r="T558">
            <v>0</v>
          </cell>
          <cell r="U558">
            <v>16291</v>
          </cell>
          <cell r="V558">
            <v>25987</v>
          </cell>
          <cell r="W558">
            <v>25056</v>
          </cell>
          <cell r="X558">
            <v>23744</v>
          </cell>
          <cell r="Y558">
            <v>24456</v>
          </cell>
          <cell r="Z558">
            <v>24653</v>
          </cell>
          <cell r="AA558">
            <v>25647</v>
          </cell>
          <cell r="AB558">
            <v>26857</v>
          </cell>
        </row>
        <row r="559">
          <cell r="A559" t="str">
            <v>JP</v>
          </cell>
          <cell r="B559" t="str">
            <v>Japan</v>
          </cell>
          <cell r="C559" t="str">
            <v>CAR</v>
          </cell>
          <cell r="D559" t="str">
            <v>SUZUKI</v>
          </cell>
          <cell r="E559" t="str">
            <v>SUZUKI</v>
          </cell>
          <cell r="F559" t="str">
            <v>SUZUKI</v>
          </cell>
          <cell r="G559" t="str">
            <v>PROD</v>
          </cell>
          <cell r="H559" t="str">
            <v>JP</v>
          </cell>
          <cell r="I559" t="str">
            <v>A</v>
          </cell>
          <cell r="J559" t="str">
            <v>ALTO</v>
          </cell>
          <cell r="K559" t="str">
            <v>MAZDA CAROL</v>
          </cell>
          <cell r="L559" t="str">
            <v>KOSAI</v>
          </cell>
          <cell r="M559">
            <v>0</v>
          </cell>
          <cell r="N559">
            <v>0</v>
          </cell>
          <cell r="O559">
            <v>0</v>
          </cell>
          <cell r="P559">
            <v>0</v>
          </cell>
          <cell r="Q559">
            <v>0</v>
          </cell>
          <cell r="R559">
            <v>0</v>
          </cell>
          <cell r="S559">
            <v>0</v>
          </cell>
          <cell r="T559">
            <v>0</v>
          </cell>
          <cell r="U559">
            <v>2560</v>
          </cell>
          <cell r="V559">
            <v>19355</v>
          </cell>
          <cell r="W559">
            <v>16856</v>
          </cell>
          <cell r="X559">
            <v>17045</v>
          </cell>
          <cell r="Y559">
            <v>16774</v>
          </cell>
          <cell r="Z559">
            <v>19666</v>
          </cell>
          <cell r="AA559">
            <v>19543</v>
          </cell>
          <cell r="AB559">
            <v>19056</v>
          </cell>
        </row>
        <row r="560">
          <cell r="A560" t="str">
            <v>JP</v>
          </cell>
          <cell r="B560" t="str">
            <v>Japan</v>
          </cell>
          <cell r="C560" t="str">
            <v>CAR</v>
          </cell>
          <cell r="D560" t="str">
            <v>SUZUKI</v>
          </cell>
          <cell r="E560" t="str">
            <v>SUZUKI</v>
          </cell>
          <cell r="F560" t="str">
            <v>SUZUKI</v>
          </cell>
          <cell r="G560" t="str">
            <v>PROD</v>
          </cell>
          <cell r="H560" t="str">
            <v>JP</v>
          </cell>
          <cell r="I560" t="str">
            <v>A</v>
          </cell>
          <cell r="J560" t="str">
            <v>ALTO</v>
          </cell>
          <cell r="K560" t="str">
            <v>WAGON-R</v>
          </cell>
          <cell r="L560" t="str">
            <v>KOSAI</v>
          </cell>
          <cell r="M560">
            <v>0</v>
          </cell>
          <cell r="N560">
            <v>0</v>
          </cell>
          <cell r="O560">
            <v>0</v>
          </cell>
          <cell r="P560">
            <v>26674</v>
          </cell>
          <cell r="Q560">
            <v>132826</v>
          </cell>
          <cell r="R560">
            <v>188843</v>
          </cell>
          <cell r="S560">
            <v>230895</v>
          </cell>
          <cell r="T560">
            <v>282598</v>
          </cell>
          <cell r="U560">
            <v>259582</v>
          </cell>
          <cell r="V560">
            <v>227084</v>
          </cell>
          <cell r="W560">
            <v>226760</v>
          </cell>
          <cell r="X560">
            <v>212416</v>
          </cell>
          <cell r="Y560">
            <v>212654</v>
          </cell>
          <cell r="Z560">
            <v>224676</v>
          </cell>
          <cell r="AA560">
            <v>233178</v>
          </cell>
          <cell r="AB560">
            <v>216976</v>
          </cell>
        </row>
        <row r="561">
          <cell r="A561" t="str">
            <v>JP</v>
          </cell>
          <cell r="B561" t="str">
            <v>Japan</v>
          </cell>
          <cell r="C561" t="str">
            <v>CAR</v>
          </cell>
          <cell r="D561" t="str">
            <v>SUZUKI</v>
          </cell>
          <cell r="E561" t="str">
            <v>SUZUKI</v>
          </cell>
          <cell r="F561" t="str">
            <v>SUZUKI</v>
          </cell>
          <cell r="G561" t="str">
            <v>PROD</v>
          </cell>
          <cell r="H561" t="str">
            <v>JP</v>
          </cell>
          <cell r="I561" t="str">
            <v>B</v>
          </cell>
          <cell r="J561" t="str">
            <v>CULTUS</v>
          </cell>
          <cell r="K561" t="str">
            <v>CULTUS</v>
          </cell>
          <cell r="L561" t="str">
            <v>KOSAI</v>
          </cell>
          <cell r="M561">
            <v>173480</v>
          </cell>
          <cell r="N561">
            <v>162387</v>
          </cell>
          <cell r="O561">
            <v>196775</v>
          </cell>
          <cell r="P561">
            <v>178571</v>
          </cell>
          <cell r="Q561">
            <v>132177</v>
          </cell>
          <cell r="R561">
            <v>134383</v>
          </cell>
          <cell r="S561">
            <v>141013</v>
          </cell>
          <cell r="T561">
            <v>141592</v>
          </cell>
          <cell r="U561">
            <v>108374</v>
          </cell>
          <cell r="V561">
            <v>119104</v>
          </cell>
          <cell r="W561">
            <v>128817</v>
          </cell>
          <cell r="X561">
            <v>128877</v>
          </cell>
          <cell r="Y561">
            <v>122822</v>
          </cell>
          <cell r="Z561">
            <v>115484</v>
          </cell>
          <cell r="AA561">
            <v>114476</v>
          </cell>
          <cell r="AB561">
            <v>119655</v>
          </cell>
        </row>
        <row r="562">
          <cell r="A562" t="str">
            <v>JP</v>
          </cell>
          <cell r="B562" t="str">
            <v>Japan</v>
          </cell>
          <cell r="C562" t="str">
            <v>CAR</v>
          </cell>
          <cell r="D562" t="str">
            <v>TOYOTA</v>
          </cell>
          <cell r="E562" t="str">
            <v>TOYOTA</v>
          </cell>
          <cell r="F562" t="str">
            <v>TOYOTA</v>
          </cell>
          <cell r="G562" t="str">
            <v>PROD</v>
          </cell>
          <cell r="H562" t="str">
            <v>JP</v>
          </cell>
          <cell r="I562" t="str">
            <v>4X4</v>
          </cell>
          <cell r="J562" t="str">
            <v>CAMRY</v>
          </cell>
          <cell r="K562" t="str">
            <v>HARRIER</v>
          </cell>
          <cell r="L562" t="str">
            <v>KYUSHU</v>
          </cell>
          <cell r="M562">
            <v>0</v>
          </cell>
          <cell r="N562">
            <v>0</v>
          </cell>
          <cell r="O562">
            <v>0</v>
          </cell>
          <cell r="P562">
            <v>0</v>
          </cell>
          <cell r="Q562">
            <v>0</v>
          </cell>
          <cell r="R562">
            <v>0</v>
          </cell>
          <cell r="S562">
            <v>0</v>
          </cell>
          <cell r="T562">
            <v>1794</v>
          </cell>
          <cell r="U562">
            <v>104924</v>
          </cell>
          <cell r="V562">
            <v>105013</v>
          </cell>
          <cell r="W562">
            <v>102568</v>
          </cell>
          <cell r="X562">
            <v>98239</v>
          </cell>
          <cell r="Y562">
            <v>94079</v>
          </cell>
          <cell r="Z562">
            <v>99757</v>
          </cell>
          <cell r="AA562">
            <v>101313</v>
          </cell>
          <cell r="AB562">
            <v>97090</v>
          </cell>
        </row>
        <row r="563">
          <cell r="A563" t="str">
            <v>JP</v>
          </cell>
          <cell r="B563" t="str">
            <v>Japan</v>
          </cell>
          <cell r="C563" t="str">
            <v>CAR</v>
          </cell>
          <cell r="D563" t="str">
            <v>TOYOTA</v>
          </cell>
          <cell r="E563" t="str">
            <v>TOYOTA</v>
          </cell>
          <cell r="F563" t="str">
            <v>TOYOTA</v>
          </cell>
          <cell r="G563" t="str">
            <v>PROD</v>
          </cell>
          <cell r="H563" t="str">
            <v>JP</v>
          </cell>
          <cell r="I563" t="str">
            <v>4X4</v>
          </cell>
          <cell r="J563" t="str">
            <v>LAND CRUISER</v>
          </cell>
          <cell r="K563" t="str">
            <v>LAND CRUISER</v>
          </cell>
          <cell r="L563" t="str">
            <v>ARAKO</v>
          </cell>
          <cell r="M563">
            <v>10793</v>
          </cell>
          <cell r="N563">
            <v>18356</v>
          </cell>
          <cell r="O563">
            <v>69655</v>
          </cell>
          <cell r="P563">
            <v>76887</v>
          </cell>
          <cell r="Q563">
            <v>74021</v>
          </cell>
          <cell r="R563">
            <v>71404</v>
          </cell>
          <cell r="S563">
            <v>137879</v>
          </cell>
          <cell r="T563">
            <v>168703</v>
          </cell>
          <cell r="U563">
            <v>172305</v>
          </cell>
          <cell r="V563">
            <v>182060</v>
          </cell>
          <cell r="W563">
            <v>150643</v>
          </cell>
          <cell r="X563">
            <v>139693</v>
          </cell>
          <cell r="Y563">
            <v>139274</v>
          </cell>
          <cell r="Z563">
            <v>134582</v>
          </cell>
          <cell r="AA563">
            <v>130626</v>
          </cell>
          <cell r="AB563">
            <v>137536</v>
          </cell>
        </row>
        <row r="564">
          <cell r="A564" t="str">
            <v>JP</v>
          </cell>
          <cell r="B564" t="str">
            <v>Japan</v>
          </cell>
          <cell r="C564" t="str">
            <v>CAR</v>
          </cell>
          <cell r="D564" t="str">
            <v>TOYOTA</v>
          </cell>
          <cell r="E564" t="str">
            <v>TOYOTA</v>
          </cell>
          <cell r="F564" t="str">
            <v>TOYOTA</v>
          </cell>
          <cell r="G564" t="str">
            <v>PROD</v>
          </cell>
          <cell r="H564" t="str">
            <v>JP</v>
          </cell>
          <cell r="I564" t="str">
            <v>B</v>
          </cell>
          <cell r="J564" t="str">
            <v>COROLLA II</v>
          </cell>
          <cell r="K564" t="str">
            <v>STARLET</v>
          </cell>
          <cell r="L564" t="str">
            <v>TOYODA AUTOLOOM</v>
          </cell>
          <cell r="M564">
            <v>175029</v>
          </cell>
          <cell r="N564">
            <v>181360</v>
          </cell>
          <cell r="O564">
            <v>168540</v>
          </cell>
          <cell r="P564">
            <v>162333</v>
          </cell>
          <cell r="Q564">
            <v>143937</v>
          </cell>
          <cell r="R564">
            <v>116409</v>
          </cell>
          <cell r="S564">
            <v>198354</v>
          </cell>
          <cell r="T564">
            <v>197376</v>
          </cell>
          <cell r="U564">
            <v>173774</v>
          </cell>
          <cell r="V564">
            <v>93393</v>
          </cell>
          <cell r="W564">
            <v>74760</v>
          </cell>
          <cell r="X564">
            <v>62568</v>
          </cell>
          <cell r="Y564">
            <v>43452</v>
          </cell>
          <cell r="Z564">
            <v>38769</v>
          </cell>
          <cell r="AA564">
            <v>37234</v>
          </cell>
          <cell r="AB564">
            <v>36219</v>
          </cell>
        </row>
        <row r="565">
          <cell r="A565" t="str">
            <v>JP</v>
          </cell>
          <cell r="B565" t="str">
            <v>Japan</v>
          </cell>
          <cell r="C565" t="str">
            <v>CAR</v>
          </cell>
          <cell r="D565" t="str">
            <v>TOYOTA</v>
          </cell>
          <cell r="E565" t="str">
            <v>TOYOTA</v>
          </cell>
          <cell r="F565" t="str">
            <v>TOYOTA</v>
          </cell>
          <cell r="G565" t="str">
            <v>PROD</v>
          </cell>
          <cell r="H565" t="str">
            <v>JP</v>
          </cell>
          <cell r="I565" t="str">
            <v>B</v>
          </cell>
          <cell r="J565" t="str">
            <v>NBC</v>
          </cell>
          <cell r="K565" t="str">
            <v>VITZ</v>
          </cell>
          <cell r="L565" t="str">
            <v>TAKAOKA</v>
          </cell>
          <cell r="M565">
            <v>0</v>
          </cell>
          <cell r="N565">
            <v>0</v>
          </cell>
          <cell r="O565">
            <v>0</v>
          </cell>
          <cell r="P565">
            <v>0</v>
          </cell>
          <cell r="Q565">
            <v>0</v>
          </cell>
          <cell r="R565">
            <v>0</v>
          </cell>
          <cell r="S565">
            <v>0</v>
          </cell>
          <cell r="T565">
            <v>0</v>
          </cell>
          <cell r="U565">
            <v>0</v>
          </cell>
          <cell r="V565">
            <v>208930</v>
          </cell>
          <cell r="W565">
            <v>228481</v>
          </cell>
          <cell r="X565">
            <v>205969</v>
          </cell>
          <cell r="Y565">
            <v>174768</v>
          </cell>
          <cell r="Z565">
            <v>138456</v>
          </cell>
          <cell r="AA565">
            <v>160872</v>
          </cell>
          <cell r="AB565">
            <v>159785</v>
          </cell>
        </row>
        <row r="566">
          <cell r="A566" t="str">
            <v>JP</v>
          </cell>
          <cell r="B566" t="str">
            <v>Japan</v>
          </cell>
          <cell r="C566" t="str">
            <v>CAR</v>
          </cell>
          <cell r="D566" t="str">
            <v>TOYOTA</v>
          </cell>
          <cell r="E566" t="str">
            <v>TOYOTA</v>
          </cell>
          <cell r="F566" t="str">
            <v>TOYOTA</v>
          </cell>
          <cell r="G566" t="str">
            <v>PROD</v>
          </cell>
          <cell r="H566" t="str">
            <v>JP</v>
          </cell>
          <cell r="I566" t="str">
            <v>B</v>
          </cell>
          <cell r="J566" t="str">
            <v>NBC</v>
          </cell>
          <cell r="K566" t="str">
            <v>VITZ BASE SEDAN</v>
          </cell>
          <cell r="L566" t="str">
            <v>TAKAOKA</v>
          </cell>
          <cell r="M566">
            <v>0</v>
          </cell>
          <cell r="N566">
            <v>0</v>
          </cell>
          <cell r="O566">
            <v>0</v>
          </cell>
          <cell r="P566">
            <v>0</v>
          </cell>
          <cell r="Q566">
            <v>0</v>
          </cell>
          <cell r="R566">
            <v>0</v>
          </cell>
          <cell r="S566">
            <v>0</v>
          </cell>
          <cell r="T566">
            <v>0</v>
          </cell>
          <cell r="U566">
            <v>0</v>
          </cell>
          <cell r="V566">
            <v>58674</v>
          </cell>
          <cell r="W566">
            <v>89453</v>
          </cell>
          <cell r="X566">
            <v>77809</v>
          </cell>
          <cell r="Y566">
            <v>74953</v>
          </cell>
          <cell r="Z566">
            <v>72349</v>
          </cell>
          <cell r="AA566">
            <v>89876</v>
          </cell>
          <cell r="AB566">
            <v>70923</v>
          </cell>
        </row>
        <row r="567">
          <cell r="A567" t="str">
            <v>JP</v>
          </cell>
          <cell r="B567" t="str">
            <v>Japan</v>
          </cell>
          <cell r="C567" t="str">
            <v>CAR</v>
          </cell>
          <cell r="D567" t="str">
            <v>TOYOTA</v>
          </cell>
          <cell r="E567" t="str">
            <v>TOYOTA</v>
          </cell>
          <cell r="F567" t="str">
            <v>TOYOTA</v>
          </cell>
          <cell r="G567" t="str">
            <v>PROD</v>
          </cell>
          <cell r="H567" t="str">
            <v>JP</v>
          </cell>
          <cell r="I567" t="str">
            <v>C1</v>
          </cell>
          <cell r="J567" t="str">
            <v>COROLLA</v>
          </cell>
          <cell r="K567" t="str">
            <v>CARIB</v>
          </cell>
          <cell r="L567" t="str">
            <v>KYOTO, TAKAOKA, YOKOSUKA</v>
          </cell>
          <cell r="M567">
            <v>0</v>
          </cell>
          <cell r="N567">
            <v>0</v>
          </cell>
          <cell r="O567">
            <v>26319</v>
          </cell>
          <cell r="P567">
            <v>18827</v>
          </cell>
          <cell r="Q567">
            <v>19266</v>
          </cell>
          <cell r="R567">
            <v>25571</v>
          </cell>
          <cell r="S567">
            <v>36888</v>
          </cell>
          <cell r="T567">
            <v>29115</v>
          </cell>
          <cell r="U567">
            <v>22761</v>
          </cell>
          <cell r="V567">
            <v>13758</v>
          </cell>
          <cell r="W567">
            <v>18999</v>
          </cell>
          <cell r="X567">
            <v>33632</v>
          </cell>
          <cell r="Y567">
            <v>34771</v>
          </cell>
          <cell r="Z567">
            <v>31077</v>
          </cell>
          <cell r="AA567">
            <v>29032</v>
          </cell>
          <cell r="AB567">
            <v>29645</v>
          </cell>
        </row>
        <row r="568">
          <cell r="A568" t="str">
            <v>JP</v>
          </cell>
          <cell r="B568" t="str">
            <v>Japan</v>
          </cell>
          <cell r="C568" t="str">
            <v>CAR</v>
          </cell>
          <cell r="D568" t="str">
            <v>TOYOTA</v>
          </cell>
          <cell r="E568" t="str">
            <v>TOYOTA</v>
          </cell>
          <cell r="F568" t="str">
            <v>TOYOTA</v>
          </cell>
          <cell r="G568" t="str">
            <v>PROD</v>
          </cell>
          <cell r="H568" t="str">
            <v>JP</v>
          </cell>
          <cell r="I568" t="str">
            <v>C1</v>
          </cell>
          <cell r="J568" t="str">
            <v>COROLLA</v>
          </cell>
          <cell r="K568" t="str">
            <v>COROLLA</v>
          </cell>
          <cell r="L568" t="str">
            <v>KYOTO, TAKAOKA, YOKOSUKA</v>
          </cell>
          <cell r="M568">
            <v>718530</v>
          </cell>
          <cell r="N568">
            <v>631680</v>
          </cell>
          <cell r="O568">
            <v>611142</v>
          </cell>
          <cell r="P568">
            <v>546552</v>
          </cell>
          <cell r="Q568">
            <v>525872</v>
          </cell>
          <cell r="R568">
            <v>459683</v>
          </cell>
          <cell r="S568">
            <v>453949</v>
          </cell>
          <cell r="T568">
            <v>471442</v>
          </cell>
          <cell r="U568">
            <v>373090</v>
          </cell>
          <cell r="V568">
            <v>303959</v>
          </cell>
          <cell r="W568">
            <v>283004</v>
          </cell>
          <cell r="X568">
            <v>284224</v>
          </cell>
          <cell r="Y568">
            <v>292942</v>
          </cell>
          <cell r="Z568">
            <v>291352</v>
          </cell>
          <cell r="AA568">
            <v>290612</v>
          </cell>
          <cell r="AB568">
            <v>320653</v>
          </cell>
        </row>
        <row r="569">
          <cell r="A569" t="str">
            <v>JP</v>
          </cell>
          <cell r="B569" t="str">
            <v>Japan</v>
          </cell>
          <cell r="C569" t="str">
            <v>CAR</v>
          </cell>
          <cell r="D569" t="str">
            <v>TOYOTA</v>
          </cell>
          <cell r="E569" t="str">
            <v>TOYOTA</v>
          </cell>
          <cell r="F569" t="str">
            <v>TOYOTA</v>
          </cell>
          <cell r="G569" t="str">
            <v>PROD</v>
          </cell>
          <cell r="H569" t="str">
            <v>JP</v>
          </cell>
          <cell r="I569" t="str">
            <v>C1</v>
          </cell>
          <cell r="J569" t="str">
            <v>COROLLA II</v>
          </cell>
          <cell r="K569" t="str">
            <v>COROLLA II</v>
          </cell>
          <cell r="L569" t="str">
            <v>KYOTO, TAKAOKA, YOKOSUKA</v>
          </cell>
          <cell r="M569">
            <v>54098</v>
          </cell>
          <cell r="N569">
            <v>45030</v>
          </cell>
          <cell r="O569">
            <v>43608</v>
          </cell>
          <cell r="P569">
            <v>52312</v>
          </cell>
          <cell r="Q569">
            <v>42311</v>
          </cell>
          <cell r="R569">
            <v>44663</v>
          </cell>
          <cell r="S569">
            <v>35279</v>
          </cell>
          <cell r="T569">
            <v>24750</v>
          </cell>
          <cell r="U569">
            <v>22130</v>
          </cell>
          <cell r="V569">
            <v>9054</v>
          </cell>
          <cell r="W569">
            <v>0</v>
          </cell>
          <cell r="X569">
            <v>0</v>
          </cell>
          <cell r="Y569">
            <v>0</v>
          </cell>
          <cell r="Z569">
            <v>0</v>
          </cell>
          <cell r="AA569">
            <v>0</v>
          </cell>
          <cell r="AB569">
            <v>0</v>
          </cell>
        </row>
        <row r="570">
          <cell r="A570" t="str">
            <v>JP</v>
          </cell>
          <cell r="B570" t="str">
            <v>Japan</v>
          </cell>
          <cell r="C570" t="str">
            <v>CAR</v>
          </cell>
          <cell r="D570" t="str">
            <v>TOYOTA</v>
          </cell>
          <cell r="E570" t="str">
            <v>TOYOTA</v>
          </cell>
          <cell r="F570" t="str">
            <v>TOYOTA</v>
          </cell>
          <cell r="G570" t="str">
            <v>PROD</v>
          </cell>
          <cell r="H570" t="str">
            <v>JP</v>
          </cell>
          <cell r="I570" t="str">
            <v>C1</v>
          </cell>
          <cell r="J570" t="str">
            <v>COROLLA II</v>
          </cell>
          <cell r="K570" t="str">
            <v>CYNOS</v>
          </cell>
          <cell r="L570" t="str">
            <v>TAKAOKA</v>
          </cell>
          <cell r="M570">
            <v>0</v>
          </cell>
          <cell r="N570">
            <v>75444</v>
          </cell>
          <cell r="O570">
            <v>58959</v>
          </cell>
          <cell r="P570">
            <v>36273</v>
          </cell>
          <cell r="Q570">
            <v>20212</v>
          </cell>
          <cell r="R570">
            <v>22421</v>
          </cell>
          <cell r="S570">
            <v>40002</v>
          </cell>
          <cell r="T570">
            <v>14727</v>
          </cell>
          <cell r="U570">
            <v>7031</v>
          </cell>
          <cell r="V570">
            <v>1881</v>
          </cell>
          <cell r="W570">
            <v>0</v>
          </cell>
          <cell r="X570">
            <v>0</v>
          </cell>
          <cell r="Y570">
            <v>0</v>
          </cell>
          <cell r="Z570">
            <v>0</v>
          </cell>
          <cell r="AA570">
            <v>0</v>
          </cell>
          <cell r="AB570">
            <v>0</v>
          </cell>
        </row>
        <row r="571">
          <cell r="A571" t="str">
            <v>JP</v>
          </cell>
          <cell r="B571" t="str">
            <v>Japan</v>
          </cell>
          <cell r="C571" t="str">
            <v>CAR</v>
          </cell>
          <cell r="D571" t="str">
            <v>TOYOTA</v>
          </cell>
          <cell r="E571" t="str">
            <v>TOYOTA</v>
          </cell>
          <cell r="F571" t="str">
            <v>TOYOTA</v>
          </cell>
          <cell r="G571" t="str">
            <v>PROD</v>
          </cell>
          <cell r="H571" t="str">
            <v>JP</v>
          </cell>
          <cell r="I571" t="str">
            <v>C1</v>
          </cell>
          <cell r="J571" t="str">
            <v>HIACE</v>
          </cell>
          <cell r="K571" t="str">
            <v>HIACE</v>
          </cell>
          <cell r="L571" t="str">
            <v>TOYOTA AUTO BODY</v>
          </cell>
          <cell r="M571">
            <v>34974</v>
          </cell>
          <cell r="N571">
            <v>35747</v>
          </cell>
          <cell r="O571">
            <v>42256</v>
          </cell>
          <cell r="P571">
            <v>43429</v>
          </cell>
          <cell r="Q571">
            <v>48430</v>
          </cell>
          <cell r="R571">
            <v>44891</v>
          </cell>
          <cell r="S571">
            <v>43036</v>
          </cell>
          <cell r="T571">
            <v>67323</v>
          </cell>
          <cell r="U571">
            <v>42921</v>
          </cell>
          <cell r="V571">
            <v>35010</v>
          </cell>
          <cell r="W571">
            <v>36123</v>
          </cell>
          <cell r="X571">
            <v>47413</v>
          </cell>
          <cell r="Y571">
            <v>58879</v>
          </cell>
          <cell r="Z571">
            <v>68966</v>
          </cell>
          <cell r="AA571">
            <v>64939</v>
          </cell>
          <cell r="AB571">
            <v>60343</v>
          </cell>
        </row>
        <row r="572">
          <cell r="A572" t="str">
            <v>JP</v>
          </cell>
          <cell r="B572" t="str">
            <v>Japan</v>
          </cell>
          <cell r="C572" t="str">
            <v>CAR</v>
          </cell>
          <cell r="D572" t="str">
            <v>TOYOTA</v>
          </cell>
          <cell r="E572" t="str">
            <v>TOYOTA</v>
          </cell>
          <cell r="F572" t="str">
            <v>TOYOTA</v>
          </cell>
          <cell r="G572" t="str">
            <v>PROD</v>
          </cell>
          <cell r="H572" t="str">
            <v>JP</v>
          </cell>
          <cell r="I572" t="str">
            <v>C1</v>
          </cell>
          <cell r="J572" t="str">
            <v>TOWNACE</v>
          </cell>
          <cell r="K572" t="str">
            <v>LITEACE</v>
          </cell>
          <cell r="L572" t="str">
            <v>TOYOTA AUTO BODY</v>
          </cell>
          <cell r="M572">
            <v>41941</v>
          </cell>
          <cell r="N572">
            <v>44661</v>
          </cell>
          <cell r="O572">
            <v>32000</v>
          </cell>
          <cell r="P572">
            <v>39110</v>
          </cell>
          <cell r="Q572">
            <v>34447</v>
          </cell>
          <cell r="R572">
            <v>23309</v>
          </cell>
          <cell r="S572">
            <v>32699</v>
          </cell>
          <cell r="T572">
            <v>50927</v>
          </cell>
          <cell r="U572">
            <v>38663</v>
          </cell>
          <cell r="V572">
            <v>36347</v>
          </cell>
          <cell r="W572">
            <v>24259</v>
          </cell>
          <cell r="X572">
            <v>26514</v>
          </cell>
          <cell r="Y572">
            <v>28641</v>
          </cell>
          <cell r="Z572">
            <v>30108</v>
          </cell>
          <cell r="AA572">
            <v>31075</v>
          </cell>
          <cell r="AB572">
            <v>32546</v>
          </cell>
        </row>
        <row r="573">
          <cell r="A573" t="str">
            <v>JP</v>
          </cell>
          <cell r="B573" t="str">
            <v>Japan</v>
          </cell>
          <cell r="C573" t="str">
            <v>CAR</v>
          </cell>
          <cell r="D573" t="str">
            <v>TOYOTA</v>
          </cell>
          <cell r="E573" t="str">
            <v>TOYOTA</v>
          </cell>
          <cell r="F573" t="str">
            <v>TOYOTA</v>
          </cell>
          <cell r="G573" t="str">
            <v>PROD</v>
          </cell>
          <cell r="H573" t="str">
            <v>JP</v>
          </cell>
          <cell r="I573" t="str">
            <v>C1</v>
          </cell>
          <cell r="J573" t="str">
            <v>U</v>
          </cell>
          <cell r="K573" t="str">
            <v>MASTERACE</v>
          </cell>
          <cell r="L573" t="str">
            <v>TOYOTA AUTO BODY</v>
          </cell>
          <cell r="M573">
            <v>26105</v>
          </cell>
          <cell r="N573">
            <v>25558</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row>
        <row r="574">
          <cell r="A574" t="str">
            <v>JP</v>
          </cell>
          <cell r="B574" t="str">
            <v>Japan</v>
          </cell>
          <cell r="C574" t="str">
            <v>CAR</v>
          </cell>
          <cell r="D574" t="str">
            <v>TOYOTA</v>
          </cell>
          <cell r="E574" t="str">
            <v>TOYOTA</v>
          </cell>
          <cell r="F574" t="str">
            <v>TOYOTA</v>
          </cell>
          <cell r="G574" t="str">
            <v>PROD</v>
          </cell>
          <cell r="H574" t="str">
            <v>JP</v>
          </cell>
          <cell r="I574" t="str">
            <v>C1</v>
          </cell>
          <cell r="J574" t="str">
            <v>COROLLA</v>
          </cell>
          <cell r="K574" t="str">
            <v>SPRINTER</v>
          </cell>
          <cell r="L574" t="str">
            <v>YOKOSUKA</v>
          </cell>
          <cell r="M574">
            <v>113416</v>
          </cell>
          <cell r="N574">
            <v>116766</v>
          </cell>
          <cell r="O574">
            <v>111315</v>
          </cell>
          <cell r="P574">
            <v>102117</v>
          </cell>
          <cell r="Q574">
            <v>94268</v>
          </cell>
          <cell r="R574">
            <v>109277</v>
          </cell>
          <cell r="S574">
            <v>65321</v>
          </cell>
          <cell r="T574">
            <v>48830</v>
          </cell>
          <cell r="U574">
            <v>37867</v>
          </cell>
          <cell r="V574">
            <v>24544</v>
          </cell>
          <cell r="W574">
            <v>11689</v>
          </cell>
          <cell r="X574">
            <v>0</v>
          </cell>
          <cell r="Y574">
            <v>0</v>
          </cell>
          <cell r="Z574">
            <v>0</v>
          </cell>
          <cell r="AA574">
            <v>0</v>
          </cell>
          <cell r="AB574">
            <v>0</v>
          </cell>
        </row>
        <row r="575">
          <cell r="A575" t="str">
            <v>JP</v>
          </cell>
          <cell r="B575" t="str">
            <v>Japan</v>
          </cell>
          <cell r="C575" t="str">
            <v>CAR</v>
          </cell>
          <cell r="D575" t="str">
            <v>TOYOTA</v>
          </cell>
          <cell r="E575" t="str">
            <v>TOYOTA</v>
          </cell>
          <cell r="F575" t="str">
            <v>TOYOTA</v>
          </cell>
          <cell r="G575" t="str">
            <v>PROD</v>
          </cell>
          <cell r="H575" t="str">
            <v>JP</v>
          </cell>
          <cell r="I575" t="str">
            <v>C1</v>
          </cell>
          <cell r="J575" t="str">
            <v>COROLLA II</v>
          </cell>
          <cell r="K575" t="str">
            <v>TERCEL</v>
          </cell>
          <cell r="L575" t="str">
            <v>TAKAOKA</v>
          </cell>
          <cell r="M575">
            <v>131167</v>
          </cell>
          <cell r="N575">
            <v>172377</v>
          </cell>
          <cell r="O575">
            <v>164685</v>
          </cell>
          <cell r="P575">
            <v>150279</v>
          </cell>
          <cell r="Q575">
            <v>164776</v>
          </cell>
          <cell r="R575">
            <v>145096</v>
          </cell>
          <cell r="S575">
            <v>115953</v>
          </cell>
          <cell r="T575">
            <v>94648</v>
          </cell>
          <cell r="U575">
            <v>94612</v>
          </cell>
          <cell r="V575">
            <v>41148</v>
          </cell>
          <cell r="W575">
            <v>0</v>
          </cell>
          <cell r="X575">
            <v>0</v>
          </cell>
          <cell r="Y575">
            <v>0</v>
          </cell>
          <cell r="Z575">
            <v>0</v>
          </cell>
          <cell r="AA575">
            <v>0</v>
          </cell>
          <cell r="AB575">
            <v>0</v>
          </cell>
        </row>
        <row r="576">
          <cell r="A576" t="str">
            <v>JP</v>
          </cell>
          <cell r="B576" t="str">
            <v>Japan</v>
          </cell>
          <cell r="C576" t="str">
            <v>CAR</v>
          </cell>
          <cell r="D576" t="str">
            <v>TOYOTA</v>
          </cell>
          <cell r="E576" t="str">
            <v>TOYOTA</v>
          </cell>
          <cell r="F576" t="str">
            <v>TOYOTA</v>
          </cell>
          <cell r="G576" t="str">
            <v>PROD</v>
          </cell>
          <cell r="H576" t="str">
            <v>JP</v>
          </cell>
          <cell r="I576" t="str">
            <v>C1</v>
          </cell>
          <cell r="J576" t="str">
            <v>COROLLA II</v>
          </cell>
          <cell r="K576" t="str">
            <v>TOYOTA CORSA</v>
          </cell>
          <cell r="L576" t="str">
            <v>TAKAOKA</v>
          </cell>
          <cell r="M576">
            <v>48324</v>
          </cell>
          <cell r="N576">
            <v>51003</v>
          </cell>
          <cell r="O576">
            <v>58155</v>
          </cell>
          <cell r="P576">
            <v>56355</v>
          </cell>
          <cell r="Q576">
            <v>59160</v>
          </cell>
          <cell r="R576">
            <v>64469</v>
          </cell>
          <cell r="S576">
            <v>43771</v>
          </cell>
          <cell r="T576">
            <v>37831</v>
          </cell>
          <cell r="U576">
            <v>37991</v>
          </cell>
          <cell r="V576">
            <v>13220</v>
          </cell>
          <cell r="W576">
            <v>0</v>
          </cell>
          <cell r="X576">
            <v>0</v>
          </cell>
          <cell r="Y576">
            <v>0</v>
          </cell>
          <cell r="Z576">
            <v>0</v>
          </cell>
          <cell r="AA576">
            <v>0</v>
          </cell>
          <cell r="AB576">
            <v>0</v>
          </cell>
        </row>
        <row r="577">
          <cell r="A577" t="str">
            <v>JP</v>
          </cell>
          <cell r="B577" t="str">
            <v>Japan</v>
          </cell>
          <cell r="C577" t="str">
            <v>CAR</v>
          </cell>
          <cell r="D577" t="str">
            <v>TOYOTA</v>
          </cell>
          <cell r="E577" t="str">
            <v>TOYOTA</v>
          </cell>
          <cell r="F577" t="str">
            <v>TOYOTA</v>
          </cell>
          <cell r="G577" t="str">
            <v>PROD</v>
          </cell>
          <cell r="H577" t="str">
            <v>JP</v>
          </cell>
          <cell r="I577" t="str">
            <v>C1</v>
          </cell>
          <cell r="J577" t="str">
            <v>NBC</v>
          </cell>
          <cell r="K577" t="str">
            <v>VITZ COUPE</v>
          </cell>
          <cell r="L577" t="str">
            <v>TAKAOKA</v>
          </cell>
          <cell r="M577">
            <v>0</v>
          </cell>
          <cell r="N577">
            <v>0</v>
          </cell>
          <cell r="O577">
            <v>0</v>
          </cell>
          <cell r="P577">
            <v>0</v>
          </cell>
          <cell r="Q577">
            <v>0</v>
          </cell>
          <cell r="R577">
            <v>0</v>
          </cell>
          <cell r="S577">
            <v>0</v>
          </cell>
          <cell r="T577">
            <v>0</v>
          </cell>
          <cell r="U577">
            <v>0</v>
          </cell>
          <cell r="V577">
            <v>0</v>
          </cell>
          <cell r="W577">
            <v>10678</v>
          </cell>
          <cell r="X577">
            <v>36234</v>
          </cell>
          <cell r="Y577">
            <v>35375</v>
          </cell>
          <cell r="Z577">
            <v>35923</v>
          </cell>
          <cell r="AA577">
            <v>35576</v>
          </cell>
          <cell r="AB577">
            <v>41234</v>
          </cell>
        </row>
        <row r="578">
          <cell r="A578" t="str">
            <v>JP</v>
          </cell>
          <cell r="B578" t="str">
            <v>Japan</v>
          </cell>
          <cell r="C578" t="str">
            <v>CAR</v>
          </cell>
          <cell r="D578" t="str">
            <v>TOYOTA</v>
          </cell>
          <cell r="E578" t="str">
            <v>TOYOTA</v>
          </cell>
          <cell r="F578" t="str">
            <v>TOYOTA</v>
          </cell>
          <cell r="G578" t="str">
            <v>PROD</v>
          </cell>
          <cell r="H578" t="str">
            <v>JP</v>
          </cell>
          <cell r="I578" t="str">
            <v>C1</v>
          </cell>
          <cell r="J578" t="str">
            <v>NBC</v>
          </cell>
          <cell r="K578" t="str">
            <v>VITZ MPV</v>
          </cell>
          <cell r="L578" t="str">
            <v>TAKAOKA</v>
          </cell>
          <cell r="M578">
            <v>0</v>
          </cell>
          <cell r="N578">
            <v>0</v>
          </cell>
          <cell r="O578">
            <v>0</v>
          </cell>
          <cell r="P578">
            <v>0</v>
          </cell>
          <cell r="Q578">
            <v>0</v>
          </cell>
          <cell r="R578">
            <v>0</v>
          </cell>
          <cell r="S578">
            <v>0</v>
          </cell>
          <cell r="T578">
            <v>0</v>
          </cell>
          <cell r="U578">
            <v>0</v>
          </cell>
          <cell r="V578">
            <v>17234</v>
          </cell>
          <cell r="W578">
            <v>55674</v>
          </cell>
          <cell r="X578">
            <v>44562</v>
          </cell>
          <cell r="Y578">
            <v>45143</v>
          </cell>
          <cell r="Z578">
            <v>43345</v>
          </cell>
          <cell r="AA578">
            <v>47234</v>
          </cell>
          <cell r="AB578">
            <v>46803</v>
          </cell>
        </row>
        <row r="579">
          <cell r="A579" t="str">
            <v>JP</v>
          </cell>
          <cell r="B579" t="str">
            <v>Japan</v>
          </cell>
          <cell r="C579" t="str">
            <v>CAR</v>
          </cell>
          <cell r="D579" t="str">
            <v>TOYOTA</v>
          </cell>
          <cell r="E579" t="str">
            <v>TOYOTA</v>
          </cell>
          <cell r="F579" t="str">
            <v>TOYOTA</v>
          </cell>
          <cell r="G579" t="str">
            <v>PROD</v>
          </cell>
          <cell r="H579" t="str">
            <v>JP</v>
          </cell>
          <cell r="I579" t="str">
            <v>C2</v>
          </cell>
          <cell r="J579" t="str">
            <v>PRIUS</v>
          </cell>
          <cell r="K579" t="str">
            <v>EV</v>
          </cell>
          <cell r="L579" t="str">
            <v>TAKAOKA</v>
          </cell>
          <cell r="M579">
            <v>0</v>
          </cell>
          <cell r="N579">
            <v>0</v>
          </cell>
          <cell r="O579">
            <v>0</v>
          </cell>
          <cell r="P579">
            <v>0</v>
          </cell>
          <cell r="Q579">
            <v>0</v>
          </cell>
          <cell r="R579">
            <v>0</v>
          </cell>
          <cell r="S579">
            <v>0</v>
          </cell>
          <cell r="T579">
            <v>0</v>
          </cell>
          <cell r="U579">
            <v>0</v>
          </cell>
          <cell r="V579">
            <v>109</v>
          </cell>
          <cell r="W579">
            <v>112</v>
          </cell>
          <cell r="X579">
            <v>132</v>
          </cell>
          <cell r="Y579">
            <v>156</v>
          </cell>
          <cell r="Z579">
            <v>154</v>
          </cell>
          <cell r="AA579">
            <v>234</v>
          </cell>
          <cell r="AB579">
            <v>523</v>
          </cell>
        </row>
        <row r="580">
          <cell r="A580" t="str">
            <v>JP</v>
          </cell>
          <cell r="B580" t="str">
            <v>Japan</v>
          </cell>
          <cell r="C580" t="str">
            <v>CAR</v>
          </cell>
          <cell r="D580" t="str">
            <v>TOYOTA</v>
          </cell>
          <cell r="E580" t="str">
            <v>TOYOTA</v>
          </cell>
          <cell r="F580" t="str">
            <v>TOYOTA</v>
          </cell>
          <cell r="G580" t="str">
            <v>PROD</v>
          </cell>
          <cell r="H580" t="str">
            <v>JP</v>
          </cell>
          <cell r="I580" t="str">
            <v>C2</v>
          </cell>
          <cell r="J580" t="str">
            <v>PRIUS</v>
          </cell>
          <cell r="K580" t="str">
            <v>PRIUS</v>
          </cell>
          <cell r="L580" t="str">
            <v>TAKAOKA</v>
          </cell>
          <cell r="M580">
            <v>0</v>
          </cell>
          <cell r="N580">
            <v>0</v>
          </cell>
          <cell r="O580">
            <v>0</v>
          </cell>
          <cell r="P580">
            <v>0</v>
          </cell>
          <cell r="Q580">
            <v>0</v>
          </cell>
          <cell r="R580">
            <v>0</v>
          </cell>
          <cell r="S580">
            <v>0</v>
          </cell>
          <cell r="T580">
            <v>398</v>
          </cell>
          <cell r="U580">
            <v>20122</v>
          </cell>
          <cell r="V580">
            <v>28220</v>
          </cell>
          <cell r="W580">
            <v>35904</v>
          </cell>
          <cell r="X580">
            <v>37577</v>
          </cell>
          <cell r="Y580">
            <v>39356</v>
          </cell>
          <cell r="Z580">
            <v>41210</v>
          </cell>
          <cell r="AA580">
            <v>43660</v>
          </cell>
          <cell r="AB580">
            <v>45324</v>
          </cell>
        </row>
        <row r="581">
          <cell r="A581" t="str">
            <v>JP</v>
          </cell>
          <cell r="B581" t="str">
            <v>Japan</v>
          </cell>
          <cell r="C581" t="str">
            <v>CAR</v>
          </cell>
          <cell r="D581" t="str">
            <v>TOYOTA</v>
          </cell>
          <cell r="E581" t="str">
            <v>TOYOTA</v>
          </cell>
          <cell r="F581" t="str">
            <v>TOYOTA</v>
          </cell>
          <cell r="G581" t="str">
            <v>PROD</v>
          </cell>
          <cell r="H581" t="str">
            <v>JP</v>
          </cell>
          <cell r="I581" t="str">
            <v>C2</v>
          </cell>
          <cell r="J581" t="str">
            <v>COROLLA</v>
          </cell>
          <cell r="K581" t="str">
            <v>SPACIO</v>
          </cell>
          <cell r="L581" t="str">
            <v>KYOTO, TAKAOKA, YOKOSUKA</v>
          </cell>
          <cell r="M581">
            <v>0</v>
          </cell>
          <cell r="N581">
            <v>0</v>
          </cell>
          <cell r="O581">
            <v>0</v>
          </cell>
          <cell r="P581">
            <v>0</v>
          </cell>
          <cell r="Q581">
            <v>0</v>
          </cell>
          <cell r="R581">
            <v>0</v>
          </cell>
          <cell r="S581">
            <v>92</v>
          </cell>
          <cell r="T581">
            <v>60887</v>
          </cell>
          <cell r="U581">
            <v>55904</v>
          </cell>
          <cell r="V581">
            <v>36347</v>
          </cell>
          <cell r="W581">
            <v>38080</v>
          </cell>
          <cell r="X581">
            <v>43100</v>
          </cell>
          <cell r="Y581">
            <v>42425</v>
          </cell>
          <cell r="Z581">
            <v>40120</v>
          </cell>
          <cell r="AA581">
            <v>38941</v>
          </cell>
          <cell r="AB581">
            <v>38333</v>
          </cell>
        </row>
        <row r="582">
          <cell r="A582" t="str">
            <v>JP</v>
          </cell>
          <cell r="B582" t="str">
            <v>Japan</v>
          </cell>
          <cell r="C582" t="str">
            <v>CAR</v>
          </cell>
          <cell r="D582" t="str">
            <v>TOYOTA</v>
          </cell>
          <cell r="E582" t="str">
            <v>TOYOTA</v>
          </cell>
          <cell r="F582" t="str">
            <v>TOYOTA</v>
          </cell>
          <cell r="G582" t="str">
            <v>PROD</v>
          </cell>
          <cell r="H582" t="str">
            <v>JP</v>
          </cell>
          <cell r="I582" t="str">
            <v>C2</v>
          </cell>
          <cell r="J582" t="str">
            <v>TOWNACE</v>
          </cell>
          <cell r="K582" t="str">
            <v>TOWNACE</v>
          </cell>
          <cell r="L582" t="str">
            <v>TOYOTA AUTO BODY</v>
          </cell>
          <cell r="M582">
            <v>69926</v>
          </cell>
          <cell r="N582">
            <v>65913</v>
          </cell>
          <cell r="O582">
            <v>62276</v>
          </cell>
          <cell r="P582">
            <v>39192</v>
          </cell>
          <cell r="Q582">
            <v>33618</v>
          </cell>
          <cell r="R582">
            <v>26068</v>
          </cell>
          <cell r="S582">
            <v>29091</v>
          </cell>
          <cell r="T582">
            <v>67695</v>
          </cell>
          <cell r="U582">
            <v>57177</v>
          </cell>
          <cell r="V582">
            <v>41783</v>
          </cell>
          <cell r="W582">
            <v>44958</v>
          </cell>
          <cell r="X582">
            <v>46385</v>
          </cell>
          <cell r="Y582">
            <v>49024</v>
          </cell>
          <cell r="Z582">
            <v>48553</v>
          </cell>
          <cell r="AA582">
            <v>52420</v>
          </cell>
          <cell r="AB582">
            <v>52456</v>
          </cell>
        </row>
        <row r="583">
          <cell r="A583" t="str">
            <v>JP</v>
          </cell>
          <cell r="B583" t="str">
            <v>Japan</v>
          </cell>
          <cell r="C583" t="str">
            <v>CAR</v>
          </cell>
          <cell r="D583" t="str">
            <v>TOYOTA</v>
          </cell>
          <cell r="E583" t="str">
            <v>TOYOTA</v>
          </cell>
          <cell r="F583" t="str">
            <v>TOYOTA</v>
          </cell>
          <cell r="G583" t="str">
            <v>PROD</v>
          </cell>
          <cell r="H583" t="str">
            <v>JP</v>
          </cell>
          <cell r="I583" t="str">
            <v>D1</v>
          </cell>
          <cell r="J583" t="str">
            <v>CARINA</v>
          </cell>
          <cell r="K583" t="str">
            <v>CALDINA</v>
          </cell>
          <cell r="L583" t="str">
            <v>TAHARA, IWATE</v>
          </cell>
          <cell r="M583">
            <v>0</v>
          </cell>
          <cell r="N583">
            <v>0</v>
          </cell>
          <cell r="O583">
            <v>4143</v>
          </cell>
          <cell r="P583">
            <v>75693</v>
          </cell>
          <cell r="Q583">
            <v>84719</v>
          </cell>
          <cell r="R583">
            <v>86945</v>
          </cell>
          <cell r="S583">
            <v>69031</v>
          </cell>
          <cell r="T583">
            <v>56374</v>
          </cell>
          <cell r="U583">
            <v>50509</v>
          </cell>
          <cell r="V583">
            <v>46464</v>
          </cell>
          <cell r="W583">
            <v>43967</v>
          </cell>
          <cell r="X583">
            <v>55147</v>
          </cell>
          <cell r="Y583">
            <v>56138</v>
          </cell>
          <cell r="Z583">
            <v>52909</v>
          </cell>
          <cell r="AA583">
            <v>50719</v>
          </cell>
          <cell r="AB583">
            <v>54232</v>
          </cell>
        </row>
        <row r="584">
          <cell r="A584" t="str">
            <v>JP</v>
          </cell>
          <cell r="B584" t="str">
            <v>Japan</v>
          </cell>
          <cell r="C584" t="str">
            <v>CAR</v>
          </cell>
          <cell r="D584" t="str">
            <v>TOYOTA</v>
          </cell>
          <cell r="E584" t="str">
            <v>TOYOTA</v>
          </cell>
          <cell r="F584" t="str">
            <v>TOYOTA</v>
          </cell>
          <cell r="G584" t="str">
            <v>PROD</v>
          </cell>
          <cell r="H584" t="str">
            <v>JP</v>
          </cell>
          <cell r="I584" t="str">
            <v>D1</v>
          </cell>
          <cell r="J584" t="str">
            <v>CARINA</v>
          </cell>
          <cell r="K584" t="str">
            <v>CARINA</v>
          </cell>
          <cell r="L584" t="str">
            <v>TAHARA, IWATE</v>
          </cell>
          <cell r="M584">
            <v>179327</v>
          </cell>
          <cell r="N584">
            <v>153701</v>
          </cell>
          <cell r="O584">
            <v>123072</v>
          </cell>
          <cell r="P584">
            <v>96138</v>
          </cell>
          <cell r="Q584">
            <v>98130</v>
          </cell>
          <cell r="R584">
            <v>77958</v>
          </cell>
          <cell r="S584">
            <v>73693</v>
          </cell>
          <cell r="T584">
            <v>57451</v>
          </cell>
          <cell r="U584">
            <v>41799</v>
          </cell>
          <cell r="V584">
            <v>29545</v>
          </cell>
          <cell r="W584">
            <v>26629</v>
          </cell>
          <cell r="X584">
            <v>44831</v>
          </cell>
          <cell r="Y584">
            <v>45488</v>
          </cell>
          <cell r="Z584">
            <v>43529</v>
          </cell>
          <cell r="AA584">
            <v>40014</v>
          </cell>
          <cell r="AB584">
            <v>37443</v>
          </cell>
        </row>
        <row r="585">
          <cell r="A585" t="str">
            <v>JP</v>
          </cell>
          <cell r="B585" t="str">
            <v>Japan</v>
          </cell>
          <cell r="C585" t="str">
            <v>CAR</v>
          </cell>
          <cell r="D585" t="str">
            <v>TOYOTA</v>
          </cell>
          <cell r="E585" t="str">
            <v>TOYOTA</v>
          </cell>
          <cell r="F585" t="str">
            <v>TOYOTA</v>
          </cell>
          <cell r="G585" t="str">
            <v>PROD</v>
          </cell>
          <cell r="H585" t="str">
            <v>JP</v>
          </cell>
          <cell r="I585" t="str">
            <v>D1</v>
          </cell>
          <cell r="J585" t="str">
            <v>CARINA</v>
          </cell>
          <cell r="K585" t="str">
            <v>CORONA</v>
          </cell>
          <cell r="L585" t="str">
            <v>TSUTSUMI, SAGAMIHARA</v>
          </cell>
          <cell r="M585">
            <v>283912</v>
          </cell>
          <cell r="N585">
            <v>244654</v>
          </cell>
          <cell r="O585">
            <v>248176</v>
          </cell>
          <cell r="P585">
            <v>170952</v>
          </cell>
          <cell r="Q585">
            <v>118183</v>
          </cell>
          <cell r="R585">
            <v>89350</v>
          </cell>
          <cell r="S585">
            <v>102882</v>
          </cell>
          <cell r="T585">
            <v>68362</v>
          </cell>
          <cell r="U585">
            <v>50984</v>
          </cell>
          <cell r="V585">
            <v>36151</v>
          </cell>
          <cell r="W585">
            <v>31608</v>
          </cell>
          <cell r="X585">
            <v>17457</v>
          </cell>
          <cell r="Y585">
            <v>0</v>
          </cell>
          <cell r="Z585">
            <v>0</v>
          </cell>
          <cell r="AA585">
            <v>0</v>
          </cell>
          <cell r="AB585">
            <v>0</v>
          </cell>
        </row>
        <row r="586">
          <cell r="A586" t="str">
            <v>JP</v>
          </cell>
          <cell r="B586" t="str">
            <v>Japan</v>
          </cell>
          <cell r="C586" t="str">
            <v>CAR</v>
          </cell>
          <cell r="D586" t="str">
            <v>TOYOTA</v>
          </cell>
          <cell r="E586" t="str">
            <v>TOYOTA</v>
          </cell>
          <cell r="F586" t="str">
            <v>TOYOTA</v>
          </cell>
          <cell r="G586" t="str">
            <v>PROD</v>
          </cell>
          <cell r="H586" t="str">
            <v>JP</v>
          </cell>
          <cell r="I586" t="str">
            <v>D1</v>
          </cell>
          <cell r="J586" t="str">
            <v>(U)/DELTA</v>
          </cell>
          <cell r="K586" t="str">
            <v>DELTA</v>
          </cell>
          <cell r="L586" t="str">
            <v>IKEDA</v>
          </cell>
          <cell r="M586">
            <v>0</v>
          </cell>
          <cell r="N586">
            <v>0</v>
          </cell>
          <cell r="O586">
            <v>0</v>
          </cell>
          <cell r="P586">
            <v>0</v>
          </cell>
          <cell r="Q586">
            <v>0</v>
          </cell>
          <cell r="R586">
            <v>0</v>
          </cell>
          <cell r="S586">
            <v>0</v>
          </cell>
          <cell r="T586">
            <v>1392</v>
          </cell>
          <cell r="U586">
            <v>702</v>
          </cell>
          <cell r="V586">
            <v>899</v>
          </cell>
          <cell r="W586">
            <v>1232</v>
          </cell>
          <cell r="X586">
            <v>1114</v>
          </cell>
          <cell r="Y586">
            <v>1031</v>
          </cell>
          <cell r="Z586">
            <v>990</v>
          </cell>
          <cell r="AA586">
            <v>962</v>
          </cell>
          <cell r="AB586">
            <v>964</v>
          </cell>
        </row>
        <row r="587">
          <cell r="A587" t="str">
            <v>JP</v>
          </cell>
          <cell r="B587" t="str">
            <v>Japan</v>
          </cell>
          <cell r="C587" t="str">
            <v>CAR</v>
          </cell>
          <cell r="D587" t="str">
            <v>TOYOTA</v>
          </cell>
          <cell r="E587" t="str">
            <v>TOYOTA</v>
          </cell>
          <cell r="F587" t="str">
            <v>TOYOTA</v>
          </cell>
          <cell r="G587" t="str">
            <v>PROD</v>
          </cell>
          <cell r="H587" t="str">
            <v>JP</v>
          </cell>
          <cell r="I587" t="str">
            <v>D1</v>
          </cell>
          <cell r="J587" t="str">
            <v>HILUX</v>
          </cell>
          <cell r="K587" t="str">
            <v>HILUX SURF</v>
          </cell>
          <cell r="L587" t="str">
            <v>TAHARA</v>
          </cell>
          <cell r="M587">
            <v>102659</v>
          </cell>
          <cell r="N587">
            <v>109609</v>
          </cell>
          <cell r="O587">
            <v>124525</v>
          </cell>
          <cell r="P587">
            <v>120155</v>
          </cell>
          <cell r="Q587">
            <v>138861</v>
          </cell>
          <cell r="R587">
            <v>117524</v>
          </cell>
          <cell r="S587">
            <v>180315</v>
          </cell>
          <cell r="T587">
            <v>191282</v>
          </cell>
          <cell r="U587">
            <v>153730</v>
          </cell>
          <cell r="V587">
            <v>145678</v>
          </cell>
          <cell r="W587">
            <v>141674</v>
          </cell>
          <cell r="X587">
            <v>117467</v>
          </cell>
          <cell r="Y587">
            <v>64156</v>
          </cell>
          <cell r="Z587">
            <v>60404</v>
          </cell>
          <cell r="AA587">
            <v>57805</v>
          </cell>
          <cell r="AB587">
            <v>61324</v>
          </cell>
        </row>
        <row r="588">
          <cell r="A588" t="str">
            <v>JP</v>
          </cell>
          <cell r="B588" t="str">
            <v>Japan</v>
          </cell>
          <cell r="C588" t="str">
            <v>CAR</v>
          </cell>
          <cell r="D588" t="str">
            <v>TOYOTA</v>
          </cell>
          <cell r="E588" t="str">
            <v>TOYOTA</v>
          </cell>
          <cell r="F588" t="str">
            <v>TOYOTA</v>
          </cell>
          <cell r="G588" t="str">
            <v>PROD</v>
          </cell>
          <cell r="H588" t="str">
            <v>JP</v>
          </cell>
          <cell r="I588" t="str">
            <v>D1</v>
          </cell>
          <cell r="J588" t="str">
            <v>COROLLA/NBC</v>
          </cell>
          <cell r="K588" t="str">
            <v>RAUM</v>
          </cell>
          <cell r="L588" t="str">
            <v>TAKAOKA</v>
          </cell>
          <cell r="M588">
            <v>0</v>
          </cell>
          <cell r="N588">
            <v>0</v>
          </cell>
          <cell r="O588">
            <v>0</v>
          </cell>
          <cell r="P588">
            <v>0</v>
          </cell>
          <cell r="Q588">
            <v>0</v>
          </cell>
          <cell r="R588">
            <v>0</v>
          </cell>
          <cell r="S588">
            <v>0</v>
          </cell>
          <cell r="T588">
            <v>38142</v>
          </cell>
          <cell r="U588">
            <v>49171</v>
          </cell>
          <cell r="V588">
            <v>44456</v>
          </cell>
          <cell r="W588">
            <v>41525</v>
          </cell>
          <cell r="X588">
            <v>38574</v>
          </cell>
          <cell r="Y588">
            <v>46639</v>
          </cell>
          <cell r="Z588">
            <v>50634</v>
          </cell>
          <cell r="AA588">
            <v>46528</v>
          </cell>
          <cell r="AB588">
            <v>47845</v>
          </cell>
        </row>
        <row r="589">
          <cell r="A589" t="str">
            <v>JP</v>
          </cell>
          <cell r="B589" t="str">
            <v>Japan</v>
          </cell>
          <cell r="C589" t="str">
            <v>CAR</v>
          </cell>
          <cell r="D589" t="str">
            <v>TOYOTA</v>
          </cell>
          <cell r="E589" t="str">
            <v>TOYOTA</v>
          </cell>
          <cell r="F589" t="str">
            <v>TOYOTA</v>
          </cell>
          <cell r="G589" t="str">
            <v>PROD</v>
          </cell>
          <cell r="H589" t="str">
            <v>JP</v>
          </cell>
          <cell r="I589" t="str">
            <v>D1</v>
          </cell>
          <cell r="J589" t="str">
            <v>COROLLA II</v>
          </cell>
          <cell r="K589" t="str">
            <v>SERA</v>
          </cell>
          <cell r="L589" t="str">
            <v>SAGAMIHARA</v>
          </cell>
          <cell r="M589">
            <v>10963</v>
          </cell>
          <cell r="N589">
            <v>2843</v>
          </cell>
          <cell r="O589">
            <v>1009</v>
          </cell>
          <cell r="P589">
            <v>534</v>
          </cell>
          <cell r="Q589">
            <v>334</v>
          </cell>
          <cell r="R589">
            <v>267</v>
          </cell>
          <cell r="S589">
            <v>0</v>
          </cell>
          <cell r="T589">
            <v>0</v>
          </cell>
          <cell r="U589">
            <v>0</v>
          </cell>
          <cell r="V589">
            <v>0</v>
          </cell>
          <cell r="W589">
            <v>0</v>
          </cell>
          <cell r="X589">
            <v>0</v>
          </cell>
          <cell r="Y589">
            <v>0</v>
          </cell>
          <cell r="Z589">
            <v>0</v>
          </cell>
          <cell r="AA589">
            <v>0</v>
          </cell>
          <cell r="AB589">
            <v>0</v>
          </cell>
        </row>
        <row r="590">
          <cell r="A590" t="str">
            <v>JP</v>
          </cell>
          <cell r="B590" t="str">
            <v>Japan</v>
          </cell>
          <cell r="C590" t="str">
            <v>CAR</v>
          </cell>
          <cell r="D590" t="str">
            <v>TOYOTA</v>
          </cell>
          <cell r="E590" t="str">
            <v>TOYOTA</v>
          </cell>
          <cell r="F590" t="str">
            <v>TOYOTA</v>
          </cell>
          <cell r="G590" t="str">
            <v>PROD</v>
          </cell>
          <cell r="H590" t="str">
            <v>JP</v>
          </cell>
          <cell r="I590" t="str">
            <v>D1</v>
          </cell>
          <cell r="J590" t="str">
            <v>CAMRY</v>
          </cell>
          <cell r="K590" t="str">
            <v>TOYOTA VISTA</v>
          </cell>
          <cell r="L590" t="str">
            <v>TSUTSUMI</v>
          </cell>
          <cell r="M590">
            <v>56105</v>
          </cell>
          <cell r="N590">
            <v>58867</v>
          </cell>
          <cell r="O590">
            <v>45157</v>
          </cell>
          <cell r="P590">
            <v>28664</v>
          </cell>
          <cell r="Q590">
            <v>38162</v>
          </cell>
          <cell r="R590">
            <v>36379</v>
          </cell>
          <cell r="S590">
            <v>25791</v>
          </cell>
          <cell r="T590">
            <v>18093</v>
          </cell>
          <cell r="U590">
            <v>37430</v>
          </cell>
          <cell r="V590">
            <v>27985</v>
          </cell>
          <cell r="W590">
            <v>25745</v>
          </cell>
          <cell r="X590">
            <v>23125</v>
          </cell>
          <cell r="Y590">
            <v>22023</v>
          </cell>
          <cell r="Z590">
            <v>34424</v>
          </cell>
          <cell r="AA590">
            <v>35589</v>
          </cell>
          <cell r="AB590">
            <v>34325</v>
          </cell>
        </row>
        <row r="591">
          <cell r="A591" t="str">
            <v>JP</v>
          </cell>
          <cell r="B591" t="str">
            <v>Japan</v>
          </cell>
          <cell r="C591" t="str">
            <v>CAR</v>
          </cell>
          <cell r="D591" t="str">
            <v>TOYOTA</v>
          </cell>
          <cell r="E591" t="str">
            <v>TOYOTA</v>
          </cell>
          <cell r="F591" t="str">
            <v>TOYOTA</v>
          </cell>
          <cell r="G591" t="str">
            <v>PROD</v>
          </cell>
          <cell r="H591" t="str">
            <v>JP</v>
          </cell>
          <cell r="I591" t="str">
            <v>D2</v>
          </cell>
          <cell r="J591" t="str">
            <v>CAMRY 1/CAMRY 2</v>
          </cell>
          <cell r="K591" t="str">
            <v>CAMRY</v>
          </cell>
          <cell r="L591" t="str">
            <v>TSUTSUMI</v>
          </cell>
          <cell r="M591">
            <v>198578</v>
          </cell>
          <cell r="N591">
            <v>185760</v>
          </cell>
          <cell r="O591">
            <v>199578</v>
          </cell>
          <cell r="P591">
            <v>172005</v>
          </cell>
          <cell r="Q591">
            <v>153973</v>
          </cell>
          <cell r="R591">
            <v>134144</v>
          </cell>
          <cell r="S591">
            <v>137973</v>
          </cell>
          <cell r="T591">
            <v>199736</v>
          </cell>
          <cell r="U591">
            <v>208782</v>
          </cell>
          <cell r="V591">
            <v>198145</v>
          </cell>
          <cell r="W591">
            <v>181733</v>
          </cell>
          <cell r="X591">
            <v>154327</v>
          </cell>
          <cell r="Y591">
            <v>154046</v>
          </cell>
          <cell r="Z591">
            <v>156035</v>
          </cell>
          <cell r="AA591">
            <v>157575</v>
          </cell>
          <cell r="AB591">
            <v>154422</v>
          </cell>
        </row>
        <row r="592">
          <cell r="A592" t="str">
            <v>JP</v>
          </cell>
          <cell r="B592" t="str">
            <v>Japan</v>
          </cell>
          <cell r="C592" t="str">
            <v>CAR</v>
          </cell>
          <cell r="D592" t="str">
            <v>TOYOTA</v>
          </cell>
          <cell r="E592" t="str">
            <v>TOYOTA</v>
          </cell>
          <cell r="F592" t="str">
            <v>TOYOTA</v>
          </cell>
          <cell r="G592" t="str">
            <v>PROD</v>
          </cell>
          <cell r="H592" t="str">
            <v>JP</v>
          </cell>
          <cell r="I592" t="str">
            <v>D2</v>
          </cell>
          <cell r="J592" t="str">
            <v>CELICA/COROLLA</v>
          </cell>
          <cell r="K592" t="str">
            <v>CELICA</v>
          </cell>
          <cell r="L592" t="str">
            <v>TAHARA</v>
          </cell>
          <cell r="M592">
            <v>132484</v>
          </cell>
          <cell r="N592">
            <v>87809</v>
          </cell>
          <cell r="O592">
            <v>66525</v>
          </cell>
          <cell r="P592">
            <v>53134</v>
          </cell>
          <cell r="Q592">
            <v>79673</v>
          </cell>
          <cell r="R592">
            <v>45795</v>
          </cell>
          <cell r="S592">
            <v>40674</v>
          </cell>
          <cell r="T592">
            <v>24540</v>
          </cell>
          <cell r="U592">
            <v>19388</v>
          </cell>
          <cell r="V592">
            <v>28724</v>
          </cell>
          <cell r="W592">
            <v>39563</v>
          </cell>
          <cell r="X592">
            <v>38150</v>
          </cell>
          <cell r="Y592">
            <v>34665</v>
          </cell>
          <cell r="Z592">
            <v>34147</v>
          </cell>
          <cell r="AA592">
            <v>34644</v>
          </cell>
          <cell r="AB592">
            <v>34452</v>
          </cell>
        </row>
        <row r="593">
          <cell r="A593" t="str">
            <v>JP</v>
          </cell>
          <cell r="B593" t="str">
            <v>Japan</v>
          </cell>
          <cell r="C593" t="str">
            <v>CAR</v>
          </cell>
          <cell r="D593" t="str">
            <v>TOYOTA</v>
          </cell>
          <cell r="E593" t="str">
            <v>TOYOTA</v>
          </cell>
          <cell r="F593" t="str">
            <v>TOYOTA</v>
          </cell>
          <cell r="G593" t="str">
            <v>PROD</v>
          </cell>
          <cell r="H593" t="str">
            <v>JP</v>
          </cell>
          <cell r="I593" t="str">
            <v>D2</v>
          </cell>
          <cell r="J593" t="str">
            <v>CARINA</v>
          </cell>
          <cell r="K593" t="str">
            <v>CURREN</v>
          </cell>
          <cell r="L593" t="str">
            <v>TAHARA</v>
          </cell>
          <cell r="M593">
            <v>0</v>
          </cell>
          <cell r="N593">
            <v>0</v>
          </cell>
          <cell r="O593">
            <v>0</v>
          </cell>
          <cell r="P593">
            <v>0</v>
          </cell>
          <cell r="Q593">
            <v>16152</v>
          </cell>
          <cell r="R593">
            <v>11080</v>
          </cell>
          <cell r="S593">
            <v>8940</v>
          </cell>
          <cell r="T593">
            <v>4188</v>
          </cell>
          <cell r="U593">
            <v>1508</v>
          </cell>
          <cell r="V593">
            <v>971</v>
          </cell>
          <cell r="W593">
            <v>0</v>
          </cell>
          <cell r="X593">
            <v>0</v>
          </cell>
          <cell r="Y593">
            <v>0</v>
          </cell>
          <cell r="Z593">
            <v>0</v>
          </cell>
          <cell r="AA593">
            <v>0</v>
          </cell>
          <cell r="AB593">
            <v>0</v>
          </cell>
        </row>
        <row r="594">
          <cell r="A594" t="str">
            <v>JP</v>
          </cell>
          <cell r="B594" t="str">
            <v>Japan</v>
          </cell>
          <cell r="C594" t="str">
            <v>CAR</v>
          </cell>
          <cell r="D594" t="str">
            <v>TOYOTA</v>
          </cell>
          <cell r="E594" t="str">
            <v>TOYOTA</v>
          </cell>
          <cell r="F594" t="str">
            <v>TOYOTA</v>
          </cell>
          <cell r="G594" t="str">
            <v>PROD</v>
          </cell>
          <cell r="H594" t="str">
            <v>JP</v>
          </cell>
          <cell r="I594" t="str">
            <v>D2</v>
          </cell>
          <cell r="J594" t="str">
            <v>CARINA</v>
          </cell>
          <cell r="K594" t="str">
            <v>IPSUM</v>
          </cell>
          <cell r="L594" t="str">
            <v>MOTOMACHI</v>
          </cell>
          <cell r="M594">
            <v>0</v>
          </cell>
          <cell r="N594">
            <v>0</v>
          </cell>
          <cell r="O594">
            <v>0</v>
          </cell>
          <cell r="P594">
            <v>0</v>
          </cell>
          <cell r="Q594">
            <v>0</v>
          </cell>
          <cell r="R594">
            <v>0</v>
          </cell>
          <cell r="S594">
            <v>102031</v>
          </cell>
          <cell r="T594">
            <v>115657</v>
          </cell>
          <cell r="U594">
            <v>133085</v>
          </cell>
          <cell r="V594">
            <v>116734</v>
          </cell>
          <cell r="W594">
            <v>101587</v>
          </cell>
          <cell r="X594">
            <v>100636</v>
          </cell>
          <cell r="Y594">
            <v>103831</v>
          </cell>
          <cell r="Z594">
            <v>131383</v>
          </cell>
          <cell r="AA594">
            <v>123734</v>
          </cell>
          <cell r="AB594">
            <v>122452</v>
          </cell>
        </row>
        <row r="595">
          <cell r="A595" t="str">
            <v>JP</v>
          </cell>
          <cell r="B595" t="str">
            <v>Japan</v>
          </cell>
          <cell r="C595" t="str">
            <v>CAR</v>
          </cell>
          <cell r="D595" t="str">
            <v>TOYOTA</v>
          </cell>
          <cell r="E595" t="str">
            <v>TOYOTA</v>
          </cell>
          <cell r="F595" t="str">
            <v>TOYOTA</v>
          </cell>
          <cell r="G595" t="str">
            <v>PROD</v>
          </cell>
          <cell r="H595" t="str">
            <v>JP</v>
          </cell>
          <cell r="I595" t="str">
            <v>D2</v>
          </cell>
          <cell r="J595" t="str">
            <v>MR2</v>
          </cell>
          <cell r="K595" t="str">
            <v>MR2</v>
          </cell>
          <cell r="L595" t="str">
            <v>SAGAMIHARA</v>
          </cell>
          <cell r="M595">
            <v>45424</v>
          </cell>
          <cell r="N595">
            <v>31603</v>
          </cell>
          <cell r="O595">
            <v>19897</v>
          </cell>
          <cell r="P595">
            <v>11981</v>
          </cell>
          <cell r="Q595">
            <v>10039</v>
          </cell>
          <cell r="R595">
            <v>5477</v>
          </cell>
          <cell r="S595">
            <v>3309</v>
          </cell>
          <cell r="T595">
            <v>2466</v>
          </cell>
          <cell r="U595">
            <v>2556</v>
          </cell>
          <cell r="V595">
            <v>201</v>
          </cell>
          <cell r="W595">
            <v>0</v>
          </cell>
          <cell r="X595">
            <v>0</v>
          </cell>
          <cell r="Y595">
            <v>0</v>
          </cell>
          <cell r="Z595">
            <v>0</v>
          </cell>
          <cell r="AA595">
            <v>0</v>
          </cell>
          <cell r="AB595">
            <v>0</v>
          </cell>
        </row>
        <row r="596">
          <cell r="A596" t="str">
            <v>JP</v>
          </cell>
          <cell r="B596" t="str">
            <v>Japan</v>
          </cell>
          <cell r="C596" t="str">
            <v>CAR</v>
          </cell>
          <cell r="D596" t="str">
            <v>TOYOTA</v>
          </cell>
          <cell r="E596" t="str">
            <v>TOYOTA</v>
          </cell>
          <cell r="F596" t="str">
            <v>TOYOTA</v>
          </cell>
          <cell r="G596" t="str">
            <v>PROD</v>
          </cell>
          <cell r="H596" t="str">
            <v>JP</v>
          </cell>
          <cell r="I596" t="str">
            <v>D2</v>
          </cell>
          <cell r="J596" t="str">
            <v>RAV-4</v>
          </cell>
          <cell r="K596" t="str">
            <v>RAV-4</v>
          </cell>
          <cell r="L596" t="str">
            <v>MOTOMACHI</v>
          </cell>
          <cell r="M596">
            <v>0</v>
          </cell>
          <cell r="N596">
            <v>0</v>
          </cell>
          <cell r="O596">
            <v>0</v>
          </cell>
          <cell r="P596">
            <v>0</v>
          </cell>
          <cell r="Q596">
            <v>66106</v>
          </cell>
          <cell r="R596">
            <v>126667</v>
          </cell>
          <cell r="S596">
            <v>161697</v>
          </cell>
          <cell r="T596">
            <v>151017</v>
          </cell>
          <cell r="U596">
            <v>141877</v>
          </cell>
          <cell r="V596">
            <v>132515</v>
          </cell>
          <cell r="W596">
            <v>135034</v>
          </cell>
          <cell r="X596">
            <v>105731</v>
          </cell>
          <cell r="Y596">
            <v>73170</v>
          </cell>
          <cell r="Z596">
            <v>73300</v>
          </cell>
          <cell r="AA596">
            <v>74969</v>
          </cell>
          <cell r="AB596">
            <v>80754</v>
          </cell>
        </row>
        <row r="597">
          <cell r="A597" t="str">
            <v>JP</v>
          </cell>
          <cell r="B597" t="str">
            <v>Japan</v>
          </cell>
          <cell r="C597" t="str">
            <v>CAR</v>
          </cell>
          <cell r="D597" t="str">
            <v>TOYOTA</v>
          </cell>
          <cell r="E597" t="str">
            <v>TOYOTA</v>
          </cell>
          <cell r="F597" t="str">
            <v>TOYOTA</v>
          </cell>
          <cell r="G597" t="str">
            <v>PROD</v>
          </cell>
          <cell r="H597" t="str">
            <v>JP</v>
          </cell>
          <cell r="I597" t="str">
            <v>D2</v>
          </cell>
          <cell r="J597" t="str">
            <v>S18</v>
          </cell>
          <cell r="K597" t="str">
            <v>S18</v>
          </cell>
          <cell r="L597" t="str">
            <v>SAGAMIHARA</v>
          </cell>
          <cell r="M597">
            <v>0</v>
          </cell>
          <cell r="N597">
            <v>0</v>
          </cell>
          <cell r="O597">
            <v>0</v>
          </cell>
          <cell r="P597">
            <v>0</v>
          </cell>
          <cell r="Q597">
            <v>0</v>
          </cell>
          <cell r="R597">
            <v>0</v>
          </cell>
          <cell r="S597">
            <v>0</v>
          </cell>
          <cell r="T597">
            <v>0</v>
          </cell>
          <cell r="U597">
            <v>0</v>
          </cell>
          <cell r="V597">
            <v>10369</v>
          </cell>
          <cell r="W597">
            <v>16509</v>
          </cell>
          <cell r="X597">
            <v>15816</v>
          </cell>
          <cell r="Y597">
            <v>15821</v>
          </cell>
          <cell r="Z597">
            <v>15063</v>
          </cell>
          <cell r="AA597">
            <v>16444</v>
          </cell>
          <cell r="AB597">
            <v>17758</v>
          </cell>
        </row>
        <row r="598">
          <cell r="A598" t="str">
            <v>JP</v>
          </cell>
          <cell r="B598" t="str">
            <v>Japan</v>
          </cell>
          <cell r="C598" t="str">
            <v>CAR</v>
          </cell>
          <cell r="D598" t="str">
            <v>TOYOTA</v>
          </cell>
          <cell r="E598" t="str">
            <v>TOYOTA</v>
          </cell>
          <cell r="F598" t="str">
            <v>TOYOTA</v>
          </cell>
          <cell r="G598" t="str">
            <v>PROD</v>
          </cell>
          <cell r="H598" t="str">
            <v>JP</v>
          </cell>
          <cell r="I598" t="str">
            <v>D2</v>
          </cell>
          <cell r="J598" t="str">
            <v>CAMRY</v>
          </cell>
          <cell r="K598" t="str">
            <v>SCEPTER</v>
          </cell>
          <cell r="L598" t="str">
            <v>TSUTSUMI</v>
          </cell>
          <cell r="M598">
            <v>0</v>
          </cell>
          <cell r="N598">
            <v>0</v>
          </cell>
          <cell r="O598">
            <v>0</v>
          </cell>
          <cell r="P598">
            <v>1482</v>
          </cell>
          <cell r="Q598">
            <v>1254</v>
          </cell>
          <cell r="R598">
            <v>494</v>
          </cell>
          <cell r="S598">
            <v>185</v>
          </cell>
          <cell r="T598">
            <v>0</v>
          </cell>
          <cell r="U598">
            <v>0</v>
          </cell>
          <cell r="V598">
            <v>0</v>
          </cell>
          <cell r="W598">
            <v>0</v>
          </cell>
          <cell r="X598">
            <v>0</v>
          </cell>
          <cell r="Y598">
            <v>0</v>
          </cell>
          <cell r="Z598">
            <v>0</v>
          </cell>
          <cell r="AA598">
            <v>0</v>
          </cell>
          <cell r="AB598">
            <v>0</v>
          </cell>
        </row>
        <row r="599">
          <cell r="A599" t="str">
            <v>JP</v>
          </cell>
          <cell r="B599" t="str">
            <v>Japan</v>
          </cell>
          <cell r="C599" t="str">
            <v>CAR</v>
          </cell>
          <cell r="D599" t="str">
            <v>TOYOTA</v>
          </cell>
          <cell r="E599" t="str">
            <v>TOYOTA</v>
          </cell>
          <cell r="F599" t="str">
            <v>TOYOTA</v>
          </cell>
          <cell r="G599" t="str">
            <v>PROD</v>
          </cell>
          <cell r="H599" t="str">
            <v>JP</v>
          </cell>
          <cell r="I599" t="str">
            <v>E1</v>
          </cell>
          <cell r="J599" t="str">
            <v>NC250</v>
          </cell>
          <cell r="K599" t="str">
            <v>ALTEZZA</v>
          </cell>
          <cell r="L599" t="str">
            <v>TSUTSUMI</v>
          </cell>
          <cell r="M599">
            <v>0</v>
          </cell>
          <cell r="N599">
            <v>0</v>
          </cell>
          <cell r="O599">
            <v>0</v>
          </cell>
          <cell r="P599">
            <v>0</v>
          </cell>
          <cell r="Q599">
            <v>0</v>
          </cell>
          <cell r="R599">
            <v>0</v>
          </cell>
          <cell r="S599">
            <v>0</v>
          </cell>
          <cell r="T599">
            <v>0</v>
          </cell>
          <cell r="U599">
            <v>14473</v>
          </cell>
          <cell r="V599">
            <v>50523</v>
          </cell>
          <cell r="W599">
            <v>55234</v>
          </cell>
          <cell r="X599">
            <v>55751</v>
          </cell>
          <cell r="Y599">
            <v>55886</v>
          </cell>
          <cell r="Z599">
            <v>55123</v>
          </cell>
          <cell r="AA599">
            <v>65876</v>
          </cell>
          <cell r="AB599">
            <v>65093</v>
          </cell>
        </row>
        <row r="600">
          <cell r="A600" t="str">
            <v>JP</v>
          </cell>
          <cell r="B600" t="str">
            <v>Japan</v>
          </cell>
          <cell r="C600" t="str">
            <v>CAR</v>
          </cell>
          <cell r="D600" t="str">
            <v>TOYOTA</v>
          </cell>
          <cell r="E600" t="str">
            <v>TOYOTA</v>
          </cell>
          <cell r="F600" t="str">
            <v>TOYOTA</v>
          </cell>
          <cell r="G600" t="str">
            <v>PROD</v>
          </cell>
          <cell r="H600" t="str">
            <v>JP</v>
          </cell>
          <cell r="I600" t="str">
            <v>E1</v>
          </cell>
          <cell r="J600" t="str">
            <v>CROWN</v>
          </cell>
          <cell r="K600" t="str">
            <v>ARISTO</v>
          </cell>
          <cell r="L600" t="str">
            <v>TAHARA</v>
          </cell>
          <cell r="M600">
            <v>0</v>
          </cell>
          <cell r="N600">
            <v>7761</v>
          </cell>
          <cell r="O600">
            <v>15529</v>
          </cell>
          <cell r="P600">
            <v>39649</v>
          </cell>
          <cell r="Q600">
            <v>28429</v>
          </cell>
          <cell r="R600">
            <v>19208</v>
          </cell>
          <cell r="S600">
            <v>10060</v>
          </cell>
          <cell r="T600">
            <v>34632</v>
          </cell>
          <cell r="U600">
            <v>57660</v>
          </cell>
          <cell r="V600">
            <v>48847</v>
          </cell>
          <cell r="W600">
            <v>44573</v>
          </cell>
          <cell r="X600">
            <v>42594</v>
          </cell>
          <cell r="Y600">
            <v>39828</v>
          </cell>
          <cell r="Z600">
            <v>34095</v>
          </cell>
          <cell r="AA600">
            <v>29211</v>
          </cell>
          <cell r="AB600">
            <v>30532</v>
          </cell>
        </row>
        <row r="601">
          <cell r="A601" t="str">
            <v>JP</v>
          </cell>
          <cell r="B601" t="str">
            <v>Japan</v>
          </cell>
          <cell r="C601" t="str">
            <v>CAR</v>
          </cell>
          <cell r="D601" t="str">
            <v>TOYOTA</v>
          </cell>
          <cell r="E601" t="str">
            <v>TOYOTA</v>
          </cell>
          <cell r="F601" t="str">
            <v>TOYOTA</v>
          </cell>
          <cell r="G601" t="str">
            <v>PROD</v>
          </cell>
          <cell r="H601" t="str">
            <v>JP</v>
          </cell>
          <cell r="I601" t="str">
            <v>E1</v>
          </cell>
          <cell r="J601" t="str">
            <v>CHASER/NC250</v>
          </cell>
          <cell r="K601" t="str">
            <v>CHASER</v>
          </cell>
          <cell r="L601" t="str">
            <v>MOTOMACHI, TAHARA</v>
          </cell>
          <cell r="M601">
            <v>80923</v>
          </cell>
          <cell r="N601">
            <v>68375</v>
          </cell>
          <cell r="O601">
            <v>50703</v>
          </cell>
          <cell r="P601">
            <v>52610</v>
          </cell>
          <cell r="Q601">
            <v>42427</v>
          </cell>
          <cell r="R601">
            <v>34515</v>
          </cell>
          <cell r="S601">
            <v>42210</v>
          </cell>
          <cell r="T601">
            <v>49259</v>
          </cell>
          <cell r="U601">
            <v>32101</v>
          </cell>
          <cell r="V601">
            <v>24395</v>
          </cell>
          <cell r="W601">
            <v>18413</v>
          </cell>
          <cell r="X601">
            <v>43977</v>
          </cell>
          <cell r="Y601">
            <v>43413</v>
          </cell>
          <cell r="Z601">
            <v>39670</v>
          </cell>
          <cell r="AA601">
            <v>38728</v>
          </cell>
          <cell r="AB601">
            <v>40532</v>
          </cell>
        </row>
        <row r="602">
          <cell r="A602" t="str">
            <v>JP</v>
          </cell>
          <cell r="B602" t="str">
            <v>Japan</v>
          </cell>
          <cell r="C602" t="str">
            <v>CAR</v>
          </cell>
          <cell r="D602" t="str">
            <v>TOYOTA</v>
          </cell>
          <cell r="E602" t="str">
            <v>TOYOTA</v>
          </cell>
          <cell r="F602" t="str">
            <v>TOYOTA</v>
          </cell>
          <cell r="G602" t="str">
            <v>PROD</v>
          </cell>
          <cell r="H602" t="str">
            <v>JP</v>
          </cell>
          <cell r="I602" t="str">
            <v>E1</v>
          </cell>
          <cell r="J602" t="str">
            <v>CHASER/NC250</v>
          </cell>
          <cell r="K602" t="str">
            <v>CRESTA</v>
          </cell>
          <cell r="L602" t="str">
            <v>MOTOMACHI, TAHARA</v>
          </cell>
          <cell r="M602">
            <v>105701</v>
          </cell>
          <cell r="N602">
            <v>76476</v>
          </cell>
          <cell r="O602">
            <v>60948</v>
          </cell>
          <cell r="P602">
            <v>64235</v>
          </cell>
          <cell r="Q602">
            <v>51348</v>
          </cell>
          <cell r="R602">
            <v>37510</v>
          </cell>
          <cell r="S602">
            <v>40409</v>
          </cell>
          <cell r="T602">
            <v>28144</v>
          </cell>
          <cell r="U602">
            <v>20083</v>
          </cell>
          <cell r="V602">
            <v>13774</v>
          </cell>
          <cell r="W602">
            <v>8803</v>
          </cell>
          <cell r="X602">
            <v>0</v>
          </cell>
          <cell r="Y602">
            <v>0</v>
          </cell>
          <cell r="Z602">
            <v>0</v>
          </cell>
          <cell r="AA602">
            <v>0</v>
          </cell>
          <cell r="AB602">
            <v>0</v>
          </cell>
        </row>
        <row r="603">
          <cell r="A603" t="str">
            <v>JP</v>
          </cell>
          <cell r="B603" t="str">
            <v>Japan</v>
          </cell>
          <cell r="C603" t="str">
            <v>CAR</v>
          </cell>
          <cell r="D603" t="str">
            <v>TOYOTA</v>
          </cell>
          <cell r="E603" t="str">
            <v>TOYOTA</v>
          </cell>
          <cell r="F603" t="str">
            <v>TOYOTA</v>
          </cell>
          <cell r="G603" t="str">
            <v>PROD</v>
          </cell>
          <cell r="H603" t="str">
            <v>JP</v>
          </cell>
          <cell r="I603" t="str">
            <v>E1</v>
          </cell>
          <cell r="J603" t="str">
            <v>CROWN</v>
          </cell>
          <cell r="K603" t="str">
            <v>CROWN</v>
          </cell>
          <cell r="L603" t="str">
            <v>MOTOMACHI, TAHARA</v>
          </cell>
          <cell r="M603">
            <v>216591</v>
          </cell>
          <cell r="N603">
            <v>176634</v>
          </cell>
          <cell r="O603">
            <v>184095</v>
          </cell>
          <cell r="P603">
            <v>143098</v>
          </cell>
          <cell r="Q603">
            <v>122003</v>
          </cell>
          <cell r="R603">
            <v>136209</v>
          </cell>
          <cell r="S603">
            <v>153490</v>
          </cell>
          <cell r="T603">
            <v>135725</v>
          </cell>
          <cell r="U603">
            <v>88318</v>
          </cell>
          <cell r="V603">
            <v>68658</v>
          </cell>
          <cell r="W603">
            <v>100689</v>
          </cell>
          <cell r="X603">
            <v>93870</v>
          </cell>
          <cell r="Y603">
            <v>96291</v>
          </cell>
          <cell r="Z603">
            <v>88754</v>
          </cell>
          <cell r="AA603">
            <v>84537</v>
          </cell>
          <cell r="AB603">
            <v>84643</v>
          </cell>
        </row>
        <row r="604">
          <cell r="A604" t="str">
            <v>JP</v>
          </cell>
          <cell r="B604" t="str">
            <v>Japan</v>
          </cell>
          <cell r="C604" t="str">
            <v>CAR</v>
          </cell>
          <cell r="D604" t="str">
            <v>TOYOTA</v>
          </cell>
          <cell r="E604" t="str">
            <v>TOYOTA</v>
          </cell>
          <cell r="F604" t="str">
            <v>TOYOTA</v>
          </cell>
          <cell r="G604" t="str">
            <v>PROD</v>
          </cell>
          <cell r="H604" t="str">
            <v>JP</v>
          </cell>
          <cell r="I604" t="str">
            <v>E1</v>
          </cell>
          <cell r="J604" t="str">
            <v>ESTIMA</v>
          </cell>
          <cell r="K604" t="str">
            <v>ESTIMA</v>
          </cell>
          <cell r="L604" t="str">
            <v>TOYOTA AUTO BODY</v>
          </cell>
          <cell r="M604">
            <v>86210</v>
          </cell>
          <cell r="N604">
            <v>96966</v>
          </cell>
          <cell r="O604">
            <v>172640</v>
          </cell>
          <cell r="P604">
            <v>158676</v>
          </cell>
          <cell r="Q604">
            <v>148041</v>
          </cell>
          <cell r="R604">
            <v>145903</v>
          </cell>
          <cell r="S604">
            <v>121704</v>
          </cell>
          <cell r="T604">
            <v>101559</v>
          </cell>
          <cell r="U604">
            <v>73822</v>
          </cell>
          <cell r="V604">
            <v>89473</v>
          </cell>
          <cell r="W604">
            <v>99565</v>
          </cell>
          <cell r="X604">
            <v>94512</v>
          </cell>
          <cell r="Y604">
            <v>91299</v>
          </cell>
          <cell r="Z604">
            <v>89716</v>
          </cell>
          <cell r="AA604">
            <v>90107</v>
          </cell>
          <cell r="AB604">
            <v>93124</v>
          </cell>
        </row>
        <row r="605">
          <cell r="A605" t="str">
            <v>JP</v>
          </cell>
          <cell r="B605" t="str">
            <v>Japan</v>
          </cell>
          <cell r="C605" t="str">
            <v>CAR</v>
          </cell>
          <cell r="D605" t="str">
            <v>TOYOTA</v>
          </cell>
          <cell r="E605" t="str">
            <v>TOYOTA</v>
          </cell>
          <cell r="F605" t="str">
            <v>TOYOTA</v>
          </cell>
          <cell r="G605" t="str">
            <v>PROD</v>
          </cell>
          <cell r="H605" t="str">
            <v>JP</v>
          </cell>
          <cell r="I605" t="str">
            <v>E1</v>
          </cell>
          <cell r="J605" t="str">
            <v>CAMRY</v>
          </cell>
          <cell r="K605" t="str">
            <v>LEXUS ES 300</v>
          </cell>
          <cell r="L605" t="str">
            <v>TSUTSUMI</v>
          </cell>
          <cell r="M605">
            <v>19579</v>
          </cell>
          <cell r="N605">
            <v>24003</v>
          </cell>
          <cell r="O605">
            <v>45725</v>
          </cell>
          <cell r="P605">
            <v>0</v>
          </cell>
          <cell r="Q605">
            <v>0</v>
          </cell>
          <cell r="R605">
            <v>0</v>
          </cell>
          <cell r="S605">
            <v>0</v>
          </cell>
          <cell r="T605">
            <v>0</v>
          </cell>
          <cell r="U605">
            <v>0</v>
          </cell>
          <cell r="V605">
            <v>0</v>
          </cell>
          <cell r="W605">
            <v>0</v>
          </cell>
          <cell r="X605">
            <v>0</v>
          </cell>
          <cell r="Y605">
            <v>0</v>
          </cell>
          <cell r="Z605">
            <v>0</v>
          </cell>
          <cell r="AA605">
            <v>0</v>
          </cell>
          <cell r="AB605">
            <v>0</v>
          </cell>
        </row>
        <row r="606">
          <cell r="A606" t="str">
            <v>JP</v>
          </cell>
          <cell r="B606" t="str">
            <v>Japan</v>
          </cell>
          <cell r="C606" t="str">
            <v>CAR</v>
          </cell>
          <cell r="D606" t="str">
            <v>TOYOTA</v>
          </cell>
          <cell r="E606" t="str">
            <v>TOYOTA</v>
          </cell>
          <cell r="F606" t="str">
            <v>TOYOTA</v>
          </cell>
          <cell r="G606" t="str">
            <v>PROD</v>
          </cell>
          <cell r="H606" t="str">
            <v>JP</v>
          </cell>
          <cell r="I606" t="str">
            <v>E1</v>
          </cell>
          <cell r="J606" t="str">
            <v>CHASER/NC250</v>
          </cell>
          <cell r="K606" t="str">
            <v>MARK II</v>
          </cell>
          <cell r="L606" t="str">
            <v>MOTOMACHI, TAHARA</v>
          </cell>
          <cell r="M606">
            <v>288579</v>
          </cell>
          <cell r="N606">
            <v>236676</v>
          </cell>
          <cell r="O606">
            <v>221695</v>
          </cell>
          <cell r="P606">
            <v>221350</v>
          </cell>
          <cell r="Q606">
            <v>160571</v>
          </cell>
          <cell r="R606">
            <v>131950</v>
          </cell>
          <cell r="S606">
            <v>128270</v>
          </cell>
          <cell r="T606">
            <v>126178</v>
          </cell>
          <cell r="U606">
            <v>88070</v>
          </cell>
          <cell r="V606">
            <v>76712</v>
          </cell>
          <cell r="W606">
            <v>72468</v>
          </cell>
          <cell r="X606">
            <v>99264</v>
          </cell>
          <cell r="Y606">
            <v>118331</v>
          </cell>
          <cell r="Z606">
            <v>116858</v>
          </cell>
          <cell r="AA606">
            <v>102734</v>
          </cell>
          <cell r="AB606">
            <v>109563</v>
          </cell>
        </row>
        <row r="607">
          <cell r="A607" t="str">
            <v>JP</v>
          </cell>
          <cell r="B607" t="str">
            <v>Japan</v>
          </cell>
          <cell r="C607" t="str">
            <v>CAR</v>
          </cell>
          <cell r="D607" t="str">
            <v>TOYOTA</v>
          </cell>
          <cell r="E607" t="str">
            <v>TOYOTA</v>
          </cell>
          <cell r="F607" t="str">
            <v>TOYOTA</v>
          </cell>
          <cell r="G607" t="str">
            <v>PROD</v>
          </cell>
          <cell r="H607" t="str">
            <v>JP</v>
          </cell>
          <cell r="I607" t="str">
            <v>E1</v>
          </cell>
          <cell r="J607" t="str">
            <v>NC250</v>
          </cell>
          <cell r="K607" t="str">
            <v>PROGRES</v>
          </cell>
          <cell r="L607" t="str">
            <v>TAHARA</v>
          </cell>
          <cell r="M607">
            <v>0</v>
          </cell>
          <cell r="N607">
            <v>0</v>
          </cell>
          <cell r="O607">
            <v>0</v>
          </cell>
          <cell r="P607">
            <v>0</v>
          </cell>
          <cell r="Q607">
            <v>0</v>
          </cell>
          <cell r="R607">
            <v>0</v>
          </cell>
          <cell r="S607">
            <v>0</v>
          </cell>
          <cell r="T607">
            <v>0</v>
          </cell>
          <cell r="U607">
            <v>18277</v>
          </cell>
          <cell r="V607">
            <v>23893</v>
          </cell>
          <cell r="W607">
            <v>15626</v>
          </cell>
          <cell r="X607">
            <v>16815</v>
          </cell>
          <cell r="Y607">
            <v>16838</v>
          </cell>
          <cell r="Z607">
            <v>16958</v>
          </cell>
          <cell r="AA607">
            <v>16183</v>
          </cell>
          <cell r="AB607">
            <v>16734</v>
          </cell>
        </row>
        <row r="608">
          <cell r="A608" t="str">
            <v>JP</v>
          </cell>
          <cell r="B608" t="str">
            <v>Japan</v>
          </cell>
          <cell r="C608" t="str">
            <v>CAR</v>
          </cell>
          <cell r="D608" t="str">
            <v>TOYOTA</v>
          </cell>
          <cell r="E608" t="str">
            <v>TOYOTA</v>
          </cell>
          <cell r="F608" t="str">
            <v>TOYOTA</v>
          </cell>
          <cell r="G608" t="str">
            <v>PROD</v>
          </cell>
          <cell r="H608" t="str">
            <v>JP</v>
          </cell>
          <cell r="I608" t="str">
            <v>E1</v>
          </cell>
          <cell r="J608" t="str">
            <v>SOARER</v>
          </cell>
          <cell r="K608" t="str">
            <v>SOARER</v>
          </cell>
          <cell r="L608" t="str">
            <v>MOTOMACHI</v>
          </cell>
          <cell r="M608">
            <v>12794</v>
          </cell>
          <cell r="N608">
            <v>43426</v>
          </cell>
          <cell r="O608">
            <v>33215</v>
          </cell>
          <cell r="P608">
            <v>20658</v>
          </cell>
          <cell r="Q608">
            <v>22368</v>
          </cell>
          <cell r="R608">
            <v>9496</v>
          </cell>
          <cell r="S608">
            <v>8294</v>
          </cell>
          <cell r="T608">
            <v>6700</v>
          </cell>
          <cell r="U608">
            <v>4572</v>
          </cell>
          <cell r="V608">
            <v>3578</v>
          </cell>
          <cell r="W608">
            <v>3532</v>
          </cell>
          <cell r="X608">
            <v>10885</v>
          </cell>
          <cell r="Y608">
            <v>11635</v>
          </cell>
          <cell r="Z608">
            <v>11956</v>
          </cell>
          <cell r="AA608">
            <v>12234</v>
          </cell>
          <cell r="AB608">
            <v>11124</v>
          </cell>
        </row>
        <row r="609">
          <cell r="A609" t="str">
            <v>JP</v>
          </cell>
          <cell r="B609" t="str">
            <v>Japan</v>
          </cell>
          <cell r="C609" t="str">
            <v>CAR</v>
          </cell>
          <cell r="D609" t="str">
            <v>TOYOTA</v>
          </cell>
          <cell r="E609" t="str">
            <v>TOYOTA</v>
          </cell>
          <cell r="F609" t="str">
            <v>TOYOTA</v>
          </cell>
          <cell r="G609" t="str">
            <v>PROD</v>
          </cell>
          <cell r="H609" t="str">
            <v>JP</v>
          </cell>
          <cell r="I609" t="str">
            <v>E1</v>
          </cell>
          <cell r="J609" t="str">
            <v>CAMRY</v>
          </cell>
          <cell r="K609" t="str">
            <v>WINDOM</v>
          </cell>
          <cell r="L609" t="str">
            <v>TSUTSUMI</v>
          </cell>
          <cell r="M609">
            <v>0</v>
          </cell>
          <cell r="N609">
            <v>11777</v>
          </cell>
          <cell r="O609">
            <v>30020</v>
          </cell>
          <cell r="P609">
            <v>62212</v>
          </cell>
          <cell r="Q609">
            <v>72482</v>
          </cell>
          <cell r="R609">
            <v>65586</v>
          </cell>
          <cell r="S609">
            <v>75453</v>
          </cell>
          <cell r="T609">
            <v>86084</v>
          </cell>
          <cell r="U609">
            <v>63848</v>
          </cell>
          <cell r="V609">
            <v>58550</v>
          </cell>
          <cell r="W609">
            <v>48196</v>
          </cell>
          <cell r="X609">
            <v>43279</v>
          </cell>
          <cell r="Y609">
            <v>29104</v>
          </cell>
          <cell r="Z609">
            <v>23486</v>
          </cell>
          <cell r="AA609">
            <v>20358</v>
          </cell>
          <cell r="AB609">
            <v>20443</v>
          </cell>
        </row>
        <row r="610">
          <cell r="A610" t="str">
            <v>JP</v>
          </cell>
          <cell r="B610" t="str">
            <v>Japan</v>
          </cell>
          <cell r="C610" t="str">
            <v>CAR</v>
          </cell>
          <cell r="D610" t="str">
            <v>TOYOTA</v>
          </cell>
          <cell r="E610" t="str">
            <v>TOYOTA</v>
          </cell>
          <cell r="F610" t="str">
            <v>TOYOTA</v>
          </cell>
          <cell r="G610" t="str">
            <v>PROD</v>
          </cell>
          <cell r="H610" t="str">
            <v>JP</v>
          </cell>
          <cell r="I610" t="str">
            <v>E2</v>
          </cell>
          <cell r="J610" t="str">
            <v>CELSIOR</v>
          </cell>
          <cell r="K610" t="str">
            <v>CELSIOR</v>
          </cell>
          <cell r="L610" t="str">
            <v>TAHARA</v>
          </cell>
          <cell r="M610">
            <v>70152</v>
          </cell>
          <cell r="N610">
            <v>79265</v>
          </cell>
          <cell r="O610">
            <v>64940</v>
          </cell>
          <cell r="P610">
            <v>48942</v>
          </cell>
          <cell r="Q610">
            <v>44559</v>
          </cell>
          <cell r="R610">
            <v>69616</v>
          </cell>
          <cell r="S610">
            <v>49100</v>
          </cell>
          <cell r="T610">
            <v>57788</v>
          </cell>
          <cell r="U610">
            <v>44143</v>
          </cell>
          <cell r="V610">
            <v>38573</v>
          </cell>
          <cell r="W610">
            <v>44551</v>
          </cell>
          <cell r="X610">
            <v>54608</v>
          </cell>
          <cell r="Y610">
            <v>55347</v>
          </cell>
          <cell r="Z610">
            <v>52631</v>
          </cell>
          <cell r="AA610">
            <v>50231</v>
          </cell>
          <cell r="AB610">
            <v>52425</v>
          </cell>
        </row>
        <row r="611">
          <cell r="A611" t="str">
            <v>JP</v>
          </cell>
          <cell r="B611" t="str">
            <v>Japan</v>
          </cell>
          <cell r="C611" t="str">
            <v>CAR</v>
          </cell>
          <cell r="D611" t="str">
            <v>TOYOTA</v>
          </cell>
          <cell r="E611" t="str">
            <v>TOYOTA</v>
          </cell>
          <cell r="F611" t="str">
            <v>TOYOTA</v>
          </cell>
          <cell r="G611" t="str">
            <v>PROD</v>
          </cell>
          <cell r="H611" t="str">
            <v>JP</v>
          </cell>
          <cell r="I611" t="str">
            <v>E2</v>
          </cell>
          <cell r="J611" t="str">
            <v>CENTURY</v>
          </cell>
          <cell r="K611" t="str">
            <v>CENTURY</v>
          </cell>
          <cell r="L611" t="str">
            <v>TAHARA</v>
          </cell>
          <cell r="M611">
            <v>1719</v>
          </cell>
          <cell r="N611">
            <v>1780</v>
          </cell>
          <cell r="O611">
            <v>925</v>
          </cell>
          <cell r="P611">
            <v>1206</v>
          </cell>
          <cell r="Q611">
            <v>926</v>
          </cell>
          <cell r="R611">
            <v>908</v>
          </cell>
          <cell r="S611">
            <v>552</v>
          </cell>
          <cell r="T611">
            <v>1676</v>
          </cell>
          <cell r="U611">
            <v>796</v>
          </cell>
          <cell r="V611">
            <v>727</v>
          </cell>
          <cell r="W611">
            <v>695</v>
          </cell>
          <cell r="X611">
            <v>740</v>
          </cell>
          <cell r="Y611">
            <v>764</v>
          </cell>
          <cell r="Z611">
            <v>753</v>
          </cell>
          <cell r="AA611">
            <v>731</v>
          </cell>
          <cell r="AB611">
            <v>753</v>
          </cell>
        </row>
        <row r="612">
          <cell r="A612" t="str">
            <v>JP</v>
          </cell>
          <cell r="B612" t="str">
            <v>Japan</v>
          </cell>
          <cell r="C612" t="str">
            <v>CAR</v>
          </cell>
          <cell r="D612" t="str">
            <v>TOYOTA</v>
          </cell>
          <cell r="E612" t="str">
            <v>TOYOTA</v>
          </cell>
          <cell r="F612" t="str">
            <v>TOYOTA</v>
          </cell>
          <cell r="G612" t="str">
            <v>PROD</v>
          </cell>
          <cell r="H612" t="str">
            <v>JP</v>
          </cell>
          <cell r="I612" t="str">
            <v>E2</v>
          </cell>
          <cell r="J612" t="str">
            <v>GRANVIA</v>
          </cell>
          <cell r="K612" t="str">
            <v>GRANVIA</v>
          </cell>
          <cell r="L612" t="str">
            <v>TOYOTA AUTO BODY</v>
          </cell>
          <cell r="M612">
            <v>0</v>
          </cell>
          <cell r="N612">
            <v>0</v>
          </cell>
          <cell r="O612">
            <v>0</v>
          </cell>
          <cell r="P612">
            <v>0</v>
          </cell>
          <cell r="Q612">
            <v>0</v>
          </cell>
          <cell r="R612">
            <v>14041</v>
          </cell>
          <cell r="S612">
            <v>23981</v>
          </cell>
          <cell r="T612">
            <v>13920</v>
          </cell>
          <cell r="U612">
            <v>8783</v>
          </cell>
          <cell r="V612">
            <v>7472</v>
          </cell>
          <cell r="W612">
            <v>11677</v>
          </cell>
          <cell r="X612">
            <v>14241</v>
          </cell>
          <cell r="Y612">
            <v>14905</v>
          </cell>
          <cell r="Z612">
            <v>15659</v>
          </cell>
          <cell r="AA612">
            <v>16907</v>
          </cell>
          <cell r="AB612">
            <v>16523</v>
          </cell>
        </row>
        <row r="613">
          <cell r="A613" t="str">
            <v>JP</v>
          </cell>
          <cell r="B613" t="str">
            <v>Japan</v>
          </cell>
          <cell r="C613" t="str">
            <v>CAR</v>
          </cell>
          <cell r="D613" t="str">
            <v>TOYOTA</v>
          </cell>
          <cell r="E613" t="str">
            <v>TOYOTA</v>
          </cell>
          <cell r="F613" t="str">
            <v>TOYOTA</v>
          </cell>
          <cell r="G613" t="str">
            <v>PROD</v>
          </cell>
          <cell r="H613" t="str">
            <v>JP</v>
          </cell>
          <cell r="I613" t="str">
            <v>E2</v>
          </cell>
          <cell r="J613" t="str">
            <v>SUPRA</v>
          </cell>
          <cell r="K613" t="str">
            <v>SUPRA</v>
          </cell>
          <cell r="L613" t="str">
            <v>MOTOMACHI</v>
          </cell>
          <cell r="M613">
            <v>29786</v>
          </cell>
          <cell r="N613">
            <v>18174</v>
          </cell>
          <cell r="O613">
            <v>9884</v>
          </cell>
          <cell r="P613">
            <v>15658</v>
          </cell>
          <cell r="Q613">
            <v>10301</v>
          </cell>
          <cell r="R613">
            <v>6891</v>
          </cell>
          <cell r="S613">
            <v>4765</v>
          </cell>
          <cell r="T613">
            <v>3296</v>
          </cell>
          <cell r="U613">
            <v>2238</v>
          </cell>
          <cell r="V613">
            <v>2034</v>
          </cell>
          <cell r="W613">
            <v>1846</v>
          </cell>
          <cell r="X613">
            <v>1615</v>
          </cell>
          <cell r="Y613">
            <v>5823</v>
          </cell>
          <cell r="Z613">
            <v>5798</v>
          </cell>
          <cell r="AA613">
            <v>5628</v>
          </cell>
          <cell r="AB613">
            <v>5322</v>
          </cell>
        </row>
        <row r="614">
          <cell r="A614" t="str">
            <v>JP</v>
          </cell>
          <cell r="B614" t="str">
            <v>Japan</v>
          </cell>
          <cell r="C614" t="str">
            <v>CAR</v>
          </cell>
          <cell r="D614" t="str">
            <v>TOYOTA</v>
          </cell>
          <cell r="E614" t="str">
            <v>TOYOTA</v>
          </cell>
          <cell r="F614" t="str">
            <v>TOYOTA</v>
          </cell>
          <cell r="G614" t="str">
            <v>PROD</v>
          </cell>
          <cell r="H614" t="str">
            <v>JP</v>
          </cell>
          <cell r="I614" t="str">
            <v>MVAN</v>
          </cell>
          <cell r="J614" t="str">
            <v>U</v>
          </cell>
          <cell r="K614" t="str">
            <v>BLIZZARD WAGON</v>
          </cell>
          <cell r="L614" t="str">
            <v>U</v>
          </cell>
          <cell r="M614">
            <v>96</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row>
        <row r="615">
          <cell r="A615" t="str">
            <v>JP</v>
          </cell>
          <cell r="B615" t="str">
            <v>Japan</v>
          </cell>
          <cell r="C615" t="str">
            <v>HCV</v>
          </cell>
          <cell r="D615" t="str">
            <v>HINO</v>
          </cell>
          <cell r="E615" t="str">
            <v>HINO</v>
          </cell>
          <cell r="F615" t="str">
            <v>HINO</v>
          </cell>
          <cell r="G615" t="str">
            <v>PROD</v>
          </cell>
          <cell r="H615" t="str">
            <v>JP</v>
          </cell>
          <cell r="I615" t="str">
            <v xml:space="preserve"> 6-15T</v>
          </cell>
          <cell r="J615" t="str">
            <v>U</v>
          </cell>
          <cell r="K615" t="str">
            <v>OTHER</v>
          </cell>
          <cell r="L615" t="str">
            <v>YOKOHAMA, KANAZAWA</v>
          </cell>
          <cell r="M615">
            <v>0</v>
          </cell>
          <cell r="N615">
            <v>54505</v>
          </cell>
          <cell r="O615">
            <v>47219</v>
          </cell>
          <cell r="P615">
            <v>38454</v>
          </cell>
          <cell r="Q615">
            <v>40951</v>
          </cell>
          <cell r="R615">
            <v>40087</v>
          </cell>
          <cell r="S615">
            <v>44903</v>
          </cell>
          <cell r="T615">
            <v>45491</v>
          </cell>
          <cell r="U615">
            <v>25520</v>
          </cell>
          <cell r="V615">
            <v>26221</v>
          </cell>
          <cell r="W615">
            <v>29011</v>
          </cell>
          <cell r="X615">
            <v>36195</v>
          </cell>
          <cell r="Y615">
            <v>39220</v>
          </cell>
          <cell r="Z615">
            <v>41006</v>
          </cell>
          <cell r="AA615">
            <v>41652</v>
          </cell>
          <cell r="AB615">
            <v>40215</v>
          </cell>
        </row>
        <row r="616">
          <cell r="A616" t="str">
            <v>JP</v>
          </cell>
          <cell r="B616" t="str">
            <v>Japan</v>
          </cell>
          <cell r="C616" t="str">
            <v>HCV</v>
          </cell>
          <cell r="D616" t="str">
            <v>HINO</v>
          </cell>
          <cell r="E616" t="str">
            <v>HINO</v>
          </cell>
          <cell r="F616" t="str">
            <v>HINO</v>
          </cell>
          <cell r="G616" t="str">
            <v>PROD</v>
          </cell>
          <cell r="H616" t="str">
            <v>JP</v>
          </cell>
          <cell r="I616" t="str">
            <v>&gt;15T</v>
          </cell>
          <cell r="J616" t="str">
            <v>U</v>
          </cell>
          <cell r="K616" t="str">
            <v>OTHER</v>
          </cell>
          <cell r="L616" t="str">
            <v>YOKOHAMA, KANAZAWA</v>
          </cell>
          <cell r="M616">
            <v>0</v>
          </cell>
          <cell r="N616">
            <v>26940</v>
          </cell>
          <cell r="O616">
            <v>24231</v>
          </cell>
          <cell r="P616">
            <v>24146</v>
          </cell>
          <cell r="Q616">
            <v>27718</v>
          </cell>
          <cell r="R616">
            <v>35000</v>
          </cell>
          <cell r="S616">
            <v>27519</v>
          </cell>
          <cell r="T616">
            <v>22354</v>
          </cell>
          <cell r="U616">
            <v>12384</v>
          </cell>
          <cell r="V616">
            <v>12964</v>
          </cell>
          <cell r="W616">
            <v>13919</v>
          </cell>
          <cell r="X616">
            <v>16727</v>
          </cell>
          <cell r="Y616">
            <v>19032</v>
          </cell>
          <cell r="Z616">
            <v>22303</v>
          </cell>
          <cell r="AA616">
            <v>23674</v>
          </cell>
          <cell r="AB616">
            <v>22433</v>
          </cell>
        </row>
        <row r="617">
          <cell r="A617" t="str">
            <v>JP</v>
          </cell>
          <cell r="B617" t="str">
            <v>Japan</v>
          </cell>
          <cell r="C617" t="str">
            <v>HCV</v>
          </cell>
          <cell r="D617" t="str">
            <v>HINO</v>
          </cell>
          <cell r="E617" t="str">
            <v>HINO</v>
          </cell>
          <cell r="F617" t="str">
            <v>HINO</v>
          </cell>
          <cell r="G617" t="str">
            <v>PROD</v>
          </cell>
          <cell r="H617" t="str">
            <v>JP</v>
          </cell>
          <cell r="I617" t="str">
            <v>BUS</v>
          </cell>
          <cell r="J617" t="str">
            <v>U</v>
          </cell>
          <cell r="K617" t="str">
            <v>OTHER</v>
          </cell>
          <cell r="L617" t="str">
            <v>YOKOHAMA, KANAZAWA</v>
          </cell>
          <cell r="M617">
            <v>0</v>
          </cell>
          <cell r="N617">
            <v>8025</v>
          </cell>
          <cell r="O617">
            <v>7031</v>
          </cell>
          <cell r="P617">
            <v>7849</v>
          </cell>
          <cell r="Q617">
            <v>6329</v>
          </cell>
          <cell r="R617">
            <v>5767</v>
          </cell>
          <cell r="S617">
            <v>5335</v>
          </cell>
          <cell r="T617">
            <v>6633</v>
          </cell>
          <cell r="U617">
            <v>3789</v>
          </cell>
          <cell r="V617">
            <v>3238</v>
          </cell>
          <cell r="W617">
            <v>3532</v>
          </cell>
          <cell r="X617">
            <v>3567</v>
          </cell>
          <cell r="Y617">
            <v>3598</v>
          </cell>
          <cell r="Z617">
            <v>4242</v>
          </cell>
          <cell r="AA617">
            <v>4345</v>
          </cell>
          <cell r="AB617">
            <v>5552</v>
          </cell>
        </row>
        <row r="618">
          <cell r="A618" t="str">
            <v>JP</v>
          </cell>
          <cell r="B618" t="str">
            <v>Japan</v>
          </cell>
          <cell r="C618" t="str">
            <v>HCV</v>
          </cell>
          <cell r="D618" t="str">
            <v>ISUZU</v>
          </cell>
          <cell r="E618" t="str">
            <v>ISUZU</v>
          </cell>
          <cell r="F618" t="str">
            <v>ISUZU</v>
          </cell>
          <cell r="G618" t="str">
            <v>PROD</v>
          </cell>
          <cell r="H618" t="str">
            <v>JP</v>
          </cell>
          <cell r="I618" t="str">
            <v xml:space="preserve"> 6-15T</v>
          </cell>
          <cell r="J618" t="str">
            <v>U</v>
          </cell>
          <cell r="K618" t="str">
            <v>OTHER</v>
          </cell>
          <cell r="L618" t="str">
            <v>KAWASAKI</v>
          </cell>
          <cell r="M618">
            <v>0</v>
          </cell>
          <cell r="N618">
            <v>97074</v>
          </cell>
          <cell r="O618">
            <v>91187</v>
          </cell>
          <cell r="P618">
            <v>68864</v>
          </cell>
          <cell r="Q618">
            <v>77399</v>
          </cell>
          <cell r="R618">
            <v>72294</v>
          </cell>
          <cell r="S618">
            <v>74334</v>
          </cell>
          <cell r="T618">
            <v>83095</v>
          </cell>
          <cell r="U618">
            <v>60077</v>
          </cell>
          <cell r="V618">
            <v>60659</v>
          </cell>
          <cell r="W618">
            <v>66511</v>
          </cell>
          <cell r="X618">
            <v>75595</v>
          </cell>
          <cell r="Y618">
            <v>79520</v>
          </cell>
          <cell r="Z618">
            <v>80806</v>
          </cell>
          <cell r="AA618">
            <v>81269</v>
          </cell>
          <cell r="AB618">
            <v>81132</v>
          </cell>
        </row>
        <row r="619">
          <cell r="A619" t="str">
            <v>JP</v>
          </cell>
          <cell r="B619" t="str">
            <v>Japan</v>
          </cell>
          <cell r="C619" t="str">
            <v>HCV</v>
          </cell>
          <cell r="D619" t="str">
            <v>ISUZU</v>
          </cell>
          <cell r="E619" t="str">
            <v>ISUZU</v>
          </cell>
          <cell r="F619" t="str">
            <v>ISUZU</v>
          </cell>
          <cell r="G619" t="str">
            <v>PROD</v>
          </cell>
          <cell r="H619" t="str">
            <v>JP</v>
          </cell>
          <cell r="I619" t="str">
            <v>&gt;15T</v>
          </cell>
          <cell r="J619" t="str">
            <v>U</v>
          </cell>
          <cell r="K619" t="str">
            <v>OTHER</v>
          </cell>
          <cell r="L619" t="str">
            <v>KAWASAKI</v>
          </cell>
          <cell r="M619">
            <v>0</v>
          </cell>
          <cell r="N619">
            <v>18529</v>
          </cell>
          <cell r="O619">
            <v>16071</v>
          </cell>
          <cell r="P619">
            <v>12624</v>
          </cell>
          <cell r="Q619">
            <v>15266</v>
          </cell>
          <cell r="R619">
            <v>22929</v>
          </cell>
          <cell r="S619">
            <v>18640</v>
          </cell>
          <cell r="T619">
            <v>17585</v>
          </cell>
          <cell r="U619">
            <v>8729</v>
          </cell>
          <cell r="V619">
            <v>8796</v>
          </cell>
          <cell r="W619">
            <v>9292</v>
          </cell>
          <cell r="X619">
            <v>12017</v>
          </cell>
          <cell r="Y619">
            <v>13527</v>
          </cell>
          <cell r="Z619">
            <v>15610</v>
          </cell>
          <cell r="AA619">
            <v>16614</v>
          </cell>
          <cell r="AB619">
            <v>16065</v>
          </cell>
        </row>
        <row r="620">
          <cell r="A620" t="str">
            <v>JP</v>
          </cell>
          <cell r="B620" t="str">
            <v>Japan</v>
          </cell>
          <cell r="C620" t="str">
            <v>HCV</v>
          </cell>
          <cell r="D620" t="str">
            <v>ISUZU</v>
          </cell>
          <cell r="E620" t="str">
            <v>ISUZU</v>
          </cell>
          <cell r="F620" t="str">
            <v>ISUZU</v>
          </cell>
          <cell r="G620" t="str">
            <v>PROD</v>
          </cell>
          <cell r="H620" t="str">
            <v>JP</v>
          </cell>
          <cell r="I620" t="str">
            <v>BUS</v>
          </cell>
          <cell r="J620" t="str">
            <v>U</v>
          </cell>
          <cell r="K620" t="str">
            <v>OTHER</v>
          </cell>
          <cell r="L620" t="str">
            <v>KAWASAKI</v>
          </cell>
          <cell r="M620">
            <v>0</v>
          </cell>
          <cell r="N620">
            <v>5934</v>
          </cell>
          <cell r="O620">
            <v>7151</v>
          </cell>
          <cell r="P620">
            <v>5213</v>
          </cell>
          <cell r="Q620">
            <v>4185</v>
          </cell>
          <cell r="R620">
            <v>3125</v>
          </cell>
          <cell r="S620">
            <v>2565</v>
          </cell>
          <cell r="T620">
            <v>3458</v>
          </cell>
          <cell r="U620">
            <v>2789</v>
          </cell>
          <cell r="V620">
            <v>2350</v>
          </cell>
          <cell r="W620">
            <v>2532</v>
          </cell>
          <cell r="X620">
            <v>2489</v>
          </cell>
          <cell r="Y620">
            <v>2517</v>
          </cell>
          <cell r="Z620">
            <v>3172</v>
          </cell>
          <cell r="AA620">
            <v>3285</v>
          </cell>
          <cell r="AB620">
            <v>3234</v>
          </cell>
        </row>
        <row r="621">
          <cell r="A621" t="str">
            <v>JP</v>
          </cell>
          <cell r="B621" t="str">
            <v>Japan</v>
          </cell>
          <cell r="C621" t="str">
            <v>HCV</v>
          </cell>
          <cell r="D621" t="str">
            <v>MAZDA</v>
          </cell>
          <cell r="E621" t="str">
            <v>MAZDA</v>
          </cell>
          <cell r="F621" t="str">
            <v>MAZDA</v>
          </cell>
          <cell r="G621" t="str">
            <v>PROD</v>
          </cell>
          <cell r="H621" t="str">
            <v>JP</v>
          </cell>
          <cell r="I621" t="str">
            <v>BUS</v>
          </cell>
          <cell r="J621" t="str">
            <v>U</v>
          </cell>
          <cell r="K621" t="str">
            <v>OTHER</v>
          </cell>
          <cell r="L621" t="str">
            <v>HIROSHIMA</v>
          </cell>
          <cell r="M621">
            <v>0</v>
          </cell>
          <cell r="N621">
            <v>588</v>
          </cell>
          <cell r="O621">
            <v>814</v>
          </cell>
          <cell r="P621">
            <v>377</v>
          </cell>
          <cell r="Q621">
            <v>235</v>
          </cell>
          <cell r="R621">
            <v>235</v>
          </cell>
          <cell r="S621">
            <v>192</v>
          </cell>
          <cell r="T621">
            <v>76</v>
          </cell>
          <cell r="U621">
            <v>0</v>
          </cell>
          <cell r="V621">
            <v>0</v>
          </cell>
          <cell r="W621">
            <v>0</v>
          </cell>
          <cell r="X621">
            <v>0</v>
          </cell>
          <cell r="Y621">
            <v>0</v>
          </cell>
          <cell r="Z621">
            <v>0</v>
          </cell>
          <cell r="AA621">
            <v>0</v>
          </cell>
          <cell r="AB621">
            <v>0</v>
          </cell>
        </row>
        <row r="622">
          <cell r="A622" t="str">
            <v>JP</v>
          </cell>
          <cell r="B622" t="str">
            <v>Japan</v>
          </cell>
          <cell r="C622" t="str">
            <v>HCV</v>
          </cell>
          <cell r="D622" t="str">
            <v>MITSUBISHI</v>
          </cell>
          <cell r="E622" t="str">
            <v>MITSUBISHI</v>
          </cell>
          <cell r="F622" t="str">
            <v>MITSUBISHI</v>
          </cell>
          <cell r="G622" t="str">
            <v>PROD</v>
          </cell>
          <cell r="H622" t="str">
            <v>JP</v>
          </cell>
          <cell r="I622" t="str">
            <v xml:space="preserve"> 6-15T</v>
          </cell>
          <cell r="J622" t="str">
            <v>U</v>
          </cell>
          <cell r="K622" t="str">
            <v>OTHER</v>
          </cell>
          <cell r="L622" t="str">
            <v>KAWASAKI</v>
          </cell>
          <cell r="M622">
            <v>0</v>
          </cell>
          <cell r="N622">
            <v>41856</v>
          </cell>
          <cell r="O622">
            <v>37413</v>
          </cell>
          <cell r="P622">
            <v>35093</v>
          </cell>
          <cell r="Q622">
            <v>39092</v>
          </cell>
          <cell r="R622">
            <v>39905</v>
          </cell>
          <cell r="S622">
            <v>35877</v>
          </cell>
          <cell r="T622">
            <v>33624</v>
          </cell>
          <cell r="U622">
            <v>19636</v>
          </cell>
          <cell r="V622">
            <v>20316</v>
          </cell>
          <cell r="W622">
            <v>23546</v>
          </cell>
          <cell r="X622">
            <v>27351</v>
          </cell>
          <cell r="Y622">
            <v>31670</v>
          </cell>
          <cell r="Z622">
            <v>34287</v>
          </cell>
          <cell r="AA622">
            <v>34483</v>
          </cell>
          <cell r="AB622">
            <v>34456</v>
          </cell>
        </row>
        <row r="623">
          <cell r="A623" t="str">
            <v>JP</v>
          </cell>
          <cell r="B623" t="str">
            <v>Japan</v>
          </cell>
          <cell r="C623" t="str">
            <v>HCV</v>
          </cell>
          <cell r="D623" t="str">
            <v>MITSUBISHI</v>
          </cell>
          <cell r="E623" t="str">
            <v>MITSUBISHI</v>
          </cell>
          <cell r="F623" t="str">
            <v>MITSUBISHI</v>
          </cell>
          <cell r="G623" t="str">
            <v>PROD</v>
          </cell>
          <cell r="H623" t="str">
            <v>JP</v>
          </cell>
          <cell r="I623" t="str">
            <v>&gt;15T</v>
          </cell>
          <cell r="J623" t="str">
            <v>U</v>
          </cell>
          <cell r="K623" t="str">
            <v>OTHER</v>
          </cell>
          <cell r="L623" t="str">
            <v>KAWASAKI</v>
          </cell>
          <cell r="M623">
            <v>0</v>
          </cell>
          <cell r="N623">
            <v>25423</v>
          </cell>
          <cell r="O623">
            <v>19441</v>
          </cell>
          <cell r="P623">
            <v>18046</v>
          </cell>
          <cell r="Q623">
            <v>17256</v>
          </cell>
          <cell r="R623">
            <v>24351</v>
          </cell>
          <cell r="S623">
            <v>18778</v>
          </cell>
          <cell r="T623">
            <v>17424</v>
          </cell>
          <cell r="U623">
            <v>9165</v>
          </cell>
          <cell r="V623">
            <v>9390</v>
          </cell>
          <cell r="W623">
            <v>10591</v>
          </cell>
          <cell r="X623">
            <v>12433</v>
          </cell>
          <cell r="Y623">
            <v>14168</v>
          </cell>
          <cell r="Z623">
            <v>16215</v>
          </cell>
          <cell r="AA623">
            <v>17351</v>
          </cell>
          <cell r="AB623">
            <v>16452</v>
          </cell>
        </row>
        <row r="624">
          <cell r="A624" t="str">
            <v>JP</v>
          </cell>
          <cell r="B624" t="str">
            <v>Japan</v>
          </cell>
          <cell r="C624" t="str">
            <v>HCV</v>
          </cell>
          <cell r="D624" t="str">
            <v>MITSUBISHI</v>
          </cell>
          <cell r="E624" t="str">
            <v>MITSUBISHI</v>
          </cell>
          <cell r="F624" t="str">
            <v>MITSUBISHI</v>
          </cell>
          <cell r="G624" t="str">
            <v>PROD</v>
          </cell>
          <cell r="H624" t="str">
            <v>JP</v>
          </cell>
          <cell r="I624" t="str">
            <v>BUS</v>
          </cell>
          <cell r="J624" t="str">
            <v>U</v>
          </cell>
          <cell r="K624" t="str">
            <v>OTHER</v>
          </cell>
          <cell r="L624" t="str">
            <v>NAGOYA</v>
          </cell>
          <cell r="M624">
            <v>0</v>
          </cell>
          <cell r="N624">
            <v>10071</v>
          </cell>
          <cell r="O624">
            <v>10514</v>
          </cell>
          <cell r="P624">
            <v>9667</v>
          </cell>
          <cell r="Q624">
            <v>8001</v>
          </cell>
          <cell r="R624">
            <v>7256</v>
          </cell>
          <cell r="S624">
            <v>6968</v>
          </cell>
          <cell r="T624">
            <v>7443</v>
          </cell>
          <cell r="U624">
            <v>8408</v>
          </cell>
          <cell r="V624">
            <v>8028</v>
          </cell>
          <cell r="W624">
            <v>7912</v>
          </cell>
          <cell r="X624">
            <v>8086</v>
          </cell>
          <cell r="Y624">
            <v>7898</v>
          </cell>
          <cell r="Z624">
            <v>7931</v>
          </cell>
          <cell r="AA624">
            <v>7902</v>
          </cell>
          <cell r="AB624">
            <v>7967</v>
          </cell>
        </row>
        <row r="625">
          <cell r="A625" t="str">
            <v>JP</v>
          </cell>
          <cell r="B625" t="str">
            <v>Japan</v>
          </cell>
          <cell r="C625" t="str">
            <v>HCV</v>
          </cell>
          <cell r="D625" t="str">
            <v>NISSAN</v>
          </cell>
          <cell r="E625" t="str">
            <v>NISSAN</v>
          </cell>
          <cell r="F625" t="str">
            <v>NISSAN</v>
          </cell>
          <cell r="G625" t="str">
            <v>PROD</v>
          </cell>
          <cell r="H625" t="str">
            <v>JP</v>
          </cell>
          <cell r="I625" t="str">
            <v>BUS</v>
          </cell>
          <cell r="J625" t="str">
            <v>U</v>
          </cell>
          <cell r="K625" t="str">
            <v>OTHER</v>
          </cell>
          <cell r="L625" t="str">
            <v>MINATO</v>
          </cell>
          <cell r="M625">
            <v>0</v>
          </cell>
          <cell r="N625">
            <v>5503</v>
          </cell>
          <cell r="O625">
            <v>10900</v>
          </cell>
          <cell r="P625">
            <v>11304</v>
          </cell>
          <cell r="Q625">
            <v>7186</v>
          </cell>
          <cell r="R625">
            <v>5697</v>
          </cell>
          <cell r="S625">
            <v>6132</v>
          </cell>
          <cell r="T625">
            <v>7054</v>
          </cell>
          <cell r="U625">
            <v>6221</v>
          </cell>
          <cell r="V625">
            <v>5049</v>
          </cell>
          <cell r="W625">
            <v>5493</v>
          </cell>
          <cell r="X625">
            <v>5513</v>
          </cell>
          <cell r="Y625">
            <v>5649</v>
          </cell>
          <cell r="Z625">
            <v>5648</v>
          </cell>
          <cell r="AA625">
            <v>5978</v>
          </cell>
          <cell r="AB625">
            <v>5843</v>
          </cell>
        </row>
        <row r="626">
          <cell r="A626" t="str">
            <v>JP</v>
          </cell>
          <cell r="B626" t="str">
            <v>Japan</v>
          </cell>
          <cell r="C626" t="str">
            <v>HCV</v>
          </cell>
          <cell r="D626" t="str">
            <v>NISSAN</v>
          </cell>
          <cell r="E626" t="str">
            <v>NISSAN DIESEL</v>
          </cell>
          <cell r="F626" t="str">
            <v>NISSAN DIESEL</v>
          </cell>
          <cell r="G626" t="str">
            <v>PROD</v>
          </cell>
          <cell r="H626" t="str">
            <v>JP</v>
          </cell>
          <cell r="I626" t="str">
            <v xml:space="preserve"> 6-15T</v>
          </cell>
          <cell r="J626" t="str">
            <v>U</v>
          </cell>
          <cell r="K626" t="str">
            <v>OTHER</v>
          </cell>
          <cell r="L626" t="str">
            <v>GUMMA-OHTA</v>
          </cell>
          <cell r="M626">
            <v>0</v>
          </cell>
          <cell r="N626">
            <v>32597</v>
          </cell>
          <cell r="O626">
            <v>21661</v>
          </cell>
          <cell r="P626">
            <v>25535</v>
          </cell>
          <cell r="Q626">
            <v>25301</v>
          </cell>
          <cell r="R626">
            <v>23566</v>
          </cell>
          <cell r="S626">
            <v>25398</v>
          </cell>
          <cell r="T626">
            <v>27195</v>
          </cell>
          <cell r="U626">
            <v>16996</v>
          </cell>
          <cell r="V626">
            <v>17506</v>
          </cell>
          <cell r="W626">
            <v>18209</v>
          </cell>
          <cell r="X626">
            <v>21187</v>
          </cell>
          <cell r="Y626">
            <v>22714</v>
          </cell>
          <cell r="Z626">
            <v>24439</v>
          </cell>
          <cell r="AA626">
            <v>24893</v>
          </cell>
          <cell r="AB626">
            <v>24656</v>
          </cell>
        </row>
        <row r="627">
          <cell r="A627" t="str">
            <v>JP</v>
          </cell>
          <cell r="B627" t="str">
            <v>Japan</v>
          </cell>
          <cell r="C627" t="str">
            <v>HCV</v>
          </cell>
          <cell r="D627" t="str">
            <v>NISSAN</v>
          </cell>
          <cell r="E627" t="str">
            <v>NISSAN DIESEL</v>
          </cell>
          <cell r="F627" t="str">
            <v>NISSAN DIESEL</v>
          </cell>
          <cell r="G627" t="str">
            <v>PROD</v>
          </cell>
          <cell r="H627" t="str">
            <v>JP</v>
          </cell>
          <cell r="I627" t="str">
            <v>&gt;15T</v>
          </cell>
          <cell r="J627" t="str">
            <v>U</v>
          </cell>
          <cell r="K627" t="str">
            <v>OTHER</v>
          </cell>
          <cell r="L627" t="str">
            <v>AGEO</v>
          </cell>
          <cell r="M627">
            <v>0</v>
          </cell>
          <cell r="N627">
            <v>23465</v>
          </cell>
          <cell r="O627">
            <v>19730</v>
          </cell>
          <cell r="P627">
            <v>15544</v>
          </cell>
          <cell r="Q627">
            <v>18237</v>
          </cell>
          <cell r="R627">
            <v>27693</v>
          </cell>
          <cell r="S627">
            <v>20940</v>
          </cell>
          <cell r="T627">
            <v>17655</v>
          </cell>
          <cell r="U627">
            <v>9657</v>
          </cell>
          <cell r="V627">
            <v>9655</v>
          </cell>
          <cell r="W627">
            <v>10676</v>
          </cell>
          <cell r="X627">
            <v>12273</v>
          </cell>
          <cell r="Y627">
            <v>13970</v>
          </cell>
          <cell r="Z627">
            <v>16067</v>
          </cell>
          <cell r="AA627">
            <v>17059</v>
          </cell>
          <cell r="AB627">
            <v>16432</v>
          </cell>
        </row>
        <row r="628">
          <cell r="A628" t="str">
            <v>JP</v>
          </cell>
          <cell r="B628" t="str">
            <v>Japan</v>
          </cell>
          <cell r="C628" t="str">
            <v>HCV</v>
          </cell>
          <cell r="D628" t="str">
            <v>NISSAN</v>
          </cell>
          <cell r="E628" t="str">
            <v>NISSAN DIESEL</v>
          </cell>
          <cell r="F628" t="str">
            <v>NISSAN DIESEL</v>
          </cell>
          <cell r="G628" t="str">
            <v>PROD</v>
          </cell>
          <cell r="H628" t="str">
            <v>JP</v>
          </cell>
          <cell r="I628" t="str">
            <v>BUS</v>
          </cell>
          <cell r="J628" t="str">
            <v>U</v>
          </cell>
          <cell r="K628" t="str">
            <v>OTHER</v>
          </cell>
          <cell r="L628" t="str">
            <v>AGEO</v>
          </cell>
          <cell r="M628">
            <v>0</v>
          </cell>
          <cell r="N628">
            <v>2063</v>
          </cell>
          <cell r="O628">
            <v>2091</v>
          </cell>
          <cell r="P628">
            <v>1798</v>
          </cell>
          <cell r="Q628">
            <v>2381</v>
          </cell>
          <cell r="R628">
            <v>2300</v>
          </cell>
          <cell r="S628">
            <v>2008</v>
          </cell>
          <cell r="T628">
            <v>3106</v>
          </cell>
          <cell r="U628">
            <v>1449</v>
          </cell>
          <cell r="V628">
            <v>1234</v>
          </cell>
          <cell r="W628">
            <v>1289</v>
          </cell>
          <cell r="X628">
            <v>1332</v>
          </cell>
          <cell r="Y628">
            <v>1678</v>
          </cell>
          <cell r="Z628">
            <v>2456</v>
          </cell>
          <cell r="AA628">
            <v>2519</v>
          </cell>
          <cell r="AB628">
            <v>2964</v>
          </cell>
        </row>
        <row r="629">
          <cell r="A629" t="str">
            <v>JP</v>
          </cell>
          <cell r="B629" t="str">
            <v>Japan</v>
          </cell>
          <cell r="C629" t="str">
            <v>HCV</v>
          </cell>
          <cell r="D629" t="str">
            <v>TOYOTA</v>
          </cell>
          <cell r="E629" t="str">
            <v>TOYOTA</v>
          </cell>
          <cell r="F629" t="str">
            <v>TOYOTA</v>
          </cell>
          <cell r="G629" t="str">
            <v>PROD</v>
          </cell>
          <cell r="H629" t="str">
            <v>JP</v>
          </cell>
          <cell r="I629" t="str">
            <v xml:space="preserve"> 6-15T</v>
          </cell>
          <cell r="J629" t="str">
            <v>U</v>
          </cell>
          <cell r="K629" t="str">
            <v>OTHER</v>
          </cell>
          <cell r="L629" t="str">
            <v>HONSHA</v>
          </cell>
          <cell r="M629">
            <v>0</v>
          </cell>
          <cell r="N629">
            <v>6698</v>
          </cell>
          <cell r="O629">
            <v>4409</v>
          </cell>
          <cell r="P629">
            <v>4023</v>
          </cell>
          <cell r="Q629">
            <v>4432</v>
          </cell>
          <cell r="R629">
            <v>2580</v>
          </cell>
          <cell r="S629">
            <v>676</v>
          </cell>
          <cell r="T629">
            <v>544</v>
          </cell>
          <cell r="U629">
            <v>341</v>
          </cell>
          <cell r="V629">
            <v>398</v>
          </cell>
          <cell r="W629">
            <v>472</v>
          </cell>
          <cell r="X629">
            <v>514</v>
          </cell>
          <cell r="Y629">
            <v>552</v>
          </cell>
          <cell r="Z629">
            <v>536</v>
          </cell>
          <cell r="AA629">
            <v>646</v>
          </cell>
          <cell r="AB629">
            <v>745</v>
          </cell>
        </row>
        <row r="630">
          <cell r="A630" t="str">
            <v>JP</v>
          </cell>
          <cell r="B630" t="str">
            <v>Japan</v>
          </cell>
          <cell r="C630" t="str">
            <v>HCV</v>
          </cell>
          <cell r="D630" t="str">
            <v>TOYOTA</v>
          </cell>
          <cell r="E630" t="str">
            <v>TOYOTA</v>
          </cell>
          <cell r="F630" t="str">
            <v>TOYOTA</v>
          </cell>
          <cell r="G630" t="str">
            <v>PROD</v>
          </cell>
          <cell r="H630" t="str">
            <v>JP</v>
          </cell>
          <cell r="I630" t="str">
            <v>BUS</v>
          </cell>
          <cell r="J630" t="str">
            <v>U</v>
          </cell>
          <cell r="K630" t="str">
            <v>OTHER</v>
          </cell>
          <cell r="L630" t="str">
            <v>HONSHA</v>
          </cell>
          <cell r="M630">
            <v>0</v>
          </cell>
          <cell r="N630">
            <v>11980</v>
          </cell>
          <cell r="O630">
            <v>13204</v>
          </cell>
          <cell r="P630">
            <v>11759</v>
          </cell>
          <cell r="Q630">
            <v>20762</v>
          </cell>
          <cell r="R630">
            <v>22861</v>
          </cell>
          <cell r="S630">
            <v>29926</v>
          </cell>
          <cell r="T630">
            <v>34464</v>
          </cell>
          <cell r="U630">
            <v>34297</v>
          </cell>
          <cell r="V630">
            <v>31840</v>
          </cell>
          <cell r="W630">
            <v>32018</v>
          </cell>
          <cell r="X630">
            <v>32278</v>
          </cell>
          <cell r="Y630">
            <v>32815</v>
          </cell>
          <cell r="Z630">
            <v>32603</v>
          </cell>
          <cell r="AA630">
            <v>33496</v>
          </cell>
          <cell r="AB630">
            <v>34452</v>
          </cell>
        </row>
        <row r="631">
          <cell r="A631" t="str">
            <v>JP</v>
          </cell>
          <cell r="B631" t="str">
            <v>Japan</v>
          </cell>
          <cell r="C631" t="str">
            <v>LCV</v>
          </cell>
          <cell r="D631" t="str">
            <v>DAIHATSU</v>
          </cell>
          <cell r="E631" t="str">
            <v>DAIHATSU</v>
          </cell>
          <cell r="F631" t="str">
            <v>DAIHATSU</v>
          </cell>
          <cell r="G631" t="str">
            <v>PROD</v>
          </cell>
          <cell r="H631" t="str">
            <v>JP</v>
          </cell>
          <cell r="I631" t="str">
            <v>4X4</v>
          </cell>
          <cell r="J631" t="str">
            <v>HIJET</v>
          </cell>
          <cell r="K631" t="str">
            <v>FEROZA</v>
          </cell>
          <cell r="L631" t="str">
            <v>IKEDA 2</v>
          </cell>
          <cell r="M631">
            <v>0</v>
          </cell>
          <cell r="N631">
            <v>3366</v>
          </cell>
          <cell r="O631">
            <v>1479</v>
          </cell>
          <cell r="P631">
            <v>935</v>
          </cell>
          <cell r="Q631">
            <v>941</v>
          </cell>
          <cell r="R631">
            <v>525</v>
          </cell>
          <cell r="S631">
            <v>587</v>
          </cell>
          <cell r="T631">
            <v>464</v>
          </cell>
          <cell r="U631">
            <v>0</v>
          </cell>
          <cell r="V631">
            <v>0</v>
          </cell>
          <cell r="W631">
            <v>0</v>
          </cell>
          <cell r="X631">
            <v>0</v>
          </cell>
          <cell r="Y631">
            <v>0</v>
          </cell>
          <cell r="Z631">
            <v>0</v>
          </cell>
          <cell r="AA631">
            <v>0</v>
          </cell>
          <cell r="AB631">
            <v>0</v>
          </cell>
        </row>
        <row r="632">
          <cell r="A632" t="str">
            <v>JP</v>
          </cell>
          <cell r="B632" t="str">
            <v>Japan</v>
          </cell>
          <cell r="C632" t="str">
            <v>LCV</v>
          </cell>
          <cell r="D632" t="str">
            <v>DAIHATSU</v>
          </cell>
          <cell r="E632" t="str">
            <v>DAIHATSU</v>
          </cell>
          <cell r="F632" t="str">
            <v>DAIHATSU</v>
          </cell>
          <cell r="G632" t="str">
            <v>PROD</v>
          </cell>
          <cell r="H632" t="str">
            <v>JP</v>
          </cell>
          <cell r="I632" t="str">
            <v>4X4</v>
          </cell>
          <cell r="J632" t="str">
            <v>U</v>
          </cell>
          <cell r="K632" t="str">
            <v>RUGGER ROCKY</v>
          </cell>
          <cell r="L632" t="str">
            <v>IKEDA 2</v>
          </cell>
          <cell r="M632">
            <v>0</v>
          </cell>
          <cell r="N632">
            <v>14031</v>
          </cell>
          <cell r="O632">
            <v>9049</v>
          </cell>
          <cell r="P632">
            <v>16476</v>
          </cell>
          <cell r="Q632">
            <v>26720</v>
          </cell>
          <cell r="R632">
            <v>23620</v>
          </cell>
          <cell r="S632">
            <v>6580</v>
          </cell>
          <cell r="T632">
            <v>8720</v>
          </cell>
          <cell r="U632">
            <v>692</v>
          </cell>
          <cell r="V632">
            <v>635</v>
          </cell>
          <cell r="W632">
            <v>568</v>
          </cell>
          <cell r="X632">
            <v>471</v>
          </cell>
          <cell r="Y632">
            <v>427</v>
          </cell>
          <cell r="Z632">
            <v>0</v>
          </cell>
          <cell r="AA632">
            <v>0</v>
          </cell>
          <cell r="AB632">
            <v>0</v>
          </cell>
        </row>
        <row r="633">
          <cell r="A633" t="str">
            <v>JP</v>
          </cell>
          <cell r="B633" t="str">
            <v>Japan</v>
          </cell>
          <cell r="C633" t="str">
            <v>LCV</v>
          </cell>
          <cell r="D633" t="str">
            <v>DAIHATSU</v>
          </cell>
          <cell r="E633" t="str">
            <v>DAIHATSU</v>
          </cell>
          <cell r="F633" t="str">
            <v>DAIHATSU</v>
          </cell>
          <cell r="G633" t="str">
            <v>PROD</v>
          </cell>
          <cell r="H633" t="str">
            <v>JP</v>
          </cell>
          <cell r="I633" t="str">
            <v>CDV</v>
          </cell>
          <cell r="J633" t="str">
            <v>DELTA</v>
          </cell>
          <cell r="K633" t="str">
            <v>CHARADE</v>
          </cell>
          <cell r="L633" t="str">
            <v>KYOTO</v>
          </cell>
          <cell r="M633">
            <v>0</v>
          </cell>
          <cell r="N633">
            <v>375</v>
          </cell>
          <cell r="O633">
            <v>47</v>
          </cell>
          <cell r="P633">
            <v>43</v>
          </cell>
          <cell r="Q633">
            <v>35</v>
          </cell>
          <cell r="R633">
            <v>32</v>
          </cell>
          <cell r="S633">
            <v>0</v>
          </cell>
          <cell r="T633">
            <v>7</v>
          </cell>
          <cell r="U633">
            <v>0</v>
          </cell>
          <cell r="V633">
            <v>0</v>
          </cell>
          <cell r="W633">
            <v>0</v>
          </cell>
          <cell r="X633">
            <v>0</v>
          </cell>
          <cell r="Y633">
            <v>0</v>
          </cell>
          <cell r="Z633">
            <v>0</v>
          </cell>
          <cell r="AA633">
            <v>0</v>
          </cell>
          <cell r="AB633">
            <v>0</v>
          </cell>
        </row>
        <row r="634">
          <cell r="A634" t="str">
            <v>JP</v>
          </cell>
          <cell r="B634" t="str">
            <v>Japan</v>
          </cell>
          <cell r="C634" t="str">
            <v>LCV</v>
          </cell>
          <cell r="D634" t="str">
            <v>DAIHATSU</v>
          </cell>
          <cell r="E634" t="str">
            <v>DAIHATSU</v>
          </cell>
          <cell r="F634" t="str">
            <v>DAIHATSU</v>
          </cell>
          <cell r="G634" t="str">
            <v>PROD</v>
          </cell>
          <cell r="H634" t="str">
            <v>JP</v>
          </cell>
          <cell r="I634" t="str">
            <v>CDV</v>
          </cell>
          <cell r="J634" t="str">
            <v>MIRA</v>
          </cell>
          <cell r="K634" t="str">
            <v>MIRA</v>
          </cell>
          <cell r="L634" t="str">
            <v>SHIGA(RYUO)</v>
          </cell>
          <cell r="M634">
            <v>0</v>
          </cell>
          <cell r="N634">
            <v>44438</v>
          </cell>
          <cell r="O634">
            <v>44322</v>
          </cell>
          <cell r="P634">
            <v>42884</v>
          </cell>
          <cell r="Q634">
            <v>40412</v>
          </cell>
          <cell r="R634">
            <v>49607</v>
          </cell>
          <cell r="S634">
            <v>43392</v>
          </cell>
          <cell r="T634">
            <v>38448</v>
          </cell>
          <cell r="U634">
            <v>40472</v>
          </cell>
          <cell r="V634">
            <v>41571</v>
          </cell>
          <cell r="W634">
            <v>42475</v>
          </cell>
          <cell r="X634">
            <v>41727</v>
          </cell>
          <cell r="Y634">
            <v>42277</v>
          </cell>
          <cell r="Z634">
            <v>42173</v>
          </cell>
          <cell r="AA634">
            <v>44049</v>
          </cell>
          <cell r="AB634">
            <v>35674</v>
          </cell>
        </row>
        <row r="635">
          <cell r="A635" t="str">
            <v>JP</v>
          </cell>
          <cell r="B635" t="str">
            <v>Japan</v>
          </cell>
          <cell r="C635" t="str">
            <v>LCV</v>
          </cell>
          <cell r="D635" t="str">
            <v>DAIHATSU</v>
          </cell>
          <cell r="E635" t="str">
            <v>DAIHATSU</v>
          </cell>
          <cell r="F635" t="str">
            <v>DAIHATSU</v>
          </cell>
          <cell r="G635" t="str">
            <v>PROD</v>
          </cell>
          <cell r="H635" t="str">
            <v>JP</v>
          </cell>
          <cell r="I635" t="str">
            <v>CDV</v>
          </cell>
          <cell r="J635" t="str">
            <v>ROCKY</v>
          </cell>
          <cell r="K635" t="str">
            <v>MIRA 850</v>
          </cell>
          <cell r="L635" t="str">
            <v>SHIGA(RYUO)</v>
          </cell>
          <cell r="M635">
            <v>0</v>
          </cell>
          <cell r="N635">
            <v>903</v>
          </cell>
          <cell r="O635">
            <v>187</v>
          </cell>
          <cell r="P635">
            <v>0</v>
          </cell>
          <cell r="Q635">
            <v>0</v>
          </cell>
          <cell r="R635">
            <v>0</v>
          </cell>
          <cell r="S635">
            <v>0</v>
          </cell>
          <cell r="T635">
            <v>0</v>
          </cell>
          <cell r="U635">
            <v>0</v>
          </cell>
          <cell r="V635">
            <v>0</v>
          </cell>
          <cell r="W635">
            <v>0</v>
          </cell>
          <cell r="X635">
            <v>0</v>
          </cell>
          <cell r="Y635">
            <v>0</v>
          </cell>
          <cell r="Z635">
            <v>0</v>
          </cell>
          <cell r="AA635">
            <v>0</v>
          </cell>
          <cell r="AB635">
            <v>0</v>
          </cell>
        </row>
        <row r="636">
          <cell r="A636" t="str">
            <v>JP</v>
          </cell>
          <cell r="B636" t="str">
            <v>Japan</v>
          </cell>
          <cell r="C636" t="str">
            <v>LCV</v>
          </cell>
          <cell r="D636" t="str">
            <v>DAIHATSU</v>
          </cell>
          <cell r="E636" t="str">
            <v>DAIHATSU</v>
          </cell>
          <cell r="F636" t="str">
            <v>DAIHATSU</v>
          </cell>
          <cell r="G636" t="str">
            <v>PROD</v>
          </cell>
          <cell r="H636" t="str">
            <v>JP</v>
          </cell>
          <cell r="I636" t="str">
            <v>MIC</v>
          </cell>
          <cell r="J636" t="str">
            <v>HIJET</v>
          </cell>
          <cell r="K636" t="str">
            <v>HIJET</v>
          </cell>
          <cell r="L636" t="str">
            <v>MAEBASHI</v>
          </cell>
          <cell r="M636">
            <v>0</v>
          </cell>
          <cell r="N636">
            <v>137582</v>
          </cell>
          <cell r="O636">
            <v>124723</v>
          </cell>
          <cell r="P636">
            <v>113557</v>
          </cell>
          <cell r="Q636">
            <v>108189</v>
          </cell>
          <cell r="R636">
            <v>99892</v>
          </cell>
          <cell r="S636">
            <v>94182</v>
          </cell>
          <cell r="T636">
            <v>91931</v>
          </cell>
          <cell r="U636">
            <v>0</v>
          </cell>
          <cell r="V636">
            <v>0</v>
          </cell>
          <cell r="W636">
            <v>0</v>
          </cell>
          <cell r="X636">
            <v>0</v>
          </cell>
          <cell r="Y636">
            <v>0</v>
          </cell>
          <cell r="Z636">
            <v>0</v>
          </cell>
          <cell r="AA636">
            <v>0</v>
          </cell>
          <cell r="AB636">
            <v>0</v>
          </cell>
        </row>
        <row r="637">
          <cell r="A637" t="str">
            <v>JP</v>
          </cell>
          <cell r="B637" t="str">
            <v>Japan</v>
          </cell>
          <cell r="C637" t="str">
            <v>LCV</v>
          </cell>
          <cell r="D637" t="str">
            <v>DAIHATSU</v>
          </cell>
          <cell r="E637" t="str">
            <v>DAIHATSU</v>
          </cell>
          <cell r="F637" t="str">
            <v>DAIHATSU</v>
          </cell>
          <cell r="G637" t="str">
            <v>PROD</v>
          </cell>
          <cell r="H637" t="str">
            <v>JP</v>
          </cell>
          <cell r="I637" t="str">
            <v>MIC</v>
          </cell>
          <cell r="J637" t="str">
            <v>MIRA</v>
          </cell>
          <cell r="K637" t="str">
            <v>HIJET ATRAI</v>
          </cell>
          <cell r="L637" t="str">
            <v>MAEBASHI</v>
          </cell>
          <cell r="M637">
            <v>0</v>
          </cell>
          <cell r="N637">
            <v>26386</v>
          </cell>
          <cell r="O637">
            <v>23674</v>
          </cell>
          <cell r="P637">
            <v>19531</v>
          </cell>
          <cell r="Q637">
            <v>25675</v>
          </cell>
          <cell r="R637">
            <v>21961</v>
          </cell>
          <cell r="S637">
            <v>19860</v>
          </cell>
          <cell r="T637">
            <v>19855</v>
          </cell>
          <cell r="U637">
            <v>98240</v>
          </cell>
          <cell r="V637">
            <v>106002</v>
          </cell>
          <cell r="W637">
            <v>109089</v>
          </cell>
          <cell r="X637">
            <v>114930</v>
          </cell>
          <cell r="Y637">
            <v>115113</v>
          </cell>
          <cell r="Z637">
            <v>128199</v>
          </cell>
          <cell r="AA637">
            <v>123993</v>
          </cell>
          <cell r="AB637">
            <v>125387</v>
          </cell>
        </row>
        <row r="638">
          <cell r="A638" t="str">
            <v>JP</v>
          </cell>
          <cell r="B638" t="str">
            <v>Japan</v>
          </cell>
          <cell r="C638" t="str">
            <v>LCV</v>
          </cell>
          <cell r="D638" t="str">
            <v>DAIHATSU</v>
          </cell>
          <cell r="E638" t="str">
            <v>DAIHATSU</v>
          </cell>
          <cell r="F638" t="str">
            <v>DAIHATSU</v>
          </cell>
          <cell r="G638" t="str">
            <v>PROD</v>
          </cell>
          <cell r="H638" t="str">
            <v>JP</v>
          </cell>
          <cell r="I638" t="str">
            <v>MPV</v>
          </cell>
          <cell r="J638" t="str">
            <v>ROCKY</v>
          </cell>
          <cell r="K638" t="str">
            <v>DELTA WIDE VAN</v>
          </cell>
          <cell r="L638" t="str">
            <v>IKEDA 2</v>
          </cell>
          <cell r="M638">
            <v>0</v>
          </cell>
          <cell r="N638">
            <v>866</v>
          </cell>
          <cell r="O638">
            <v>975</v>
          </cell>
          <cell r="P638">
            <v>808</v>
          </cell>
          <cell r="Q638">
            <v>661</v>
          </cell>
          <cell r="R638">
            <v>694</v>
          </cell>
          <cell r="S638">
            <v>626</v>
          </cell>
          <cell r="T638">
            <v>0</v>
          </cell>
          <cell r="U638">
            <v>0</v>
          </cell>
          <cell r="V638">
            <v>0</v>
          </cell>
          <cell r="W638">
            <v>0</v>
          </cell>
          <cell r="X638">
            <v>0</v>
          </cell>
          <cell r="Y638">
            <v>0</v>
          </cell>
          <cell r="Z638">
            <v>0</v>
          </cell>
          <cell r="AA638">
            <v>0</v>
          </cell>
          <cell r="AB638">
            <v>0</v>
          </cell>
        </row>
        <row r="639">
          <cell r="A639" t="str">
            <v>JP</v>
          </cell>
          <cell r="B639" t="str">
            <v>Japan</v>
          </cell>
          <cell r="C639" t="str">
            <v>LCV</v>
          </cell>
          <cell r="D639" t="str">
            <v>DAIHATSU</v>
          </cell>
          <cell r="E639" t="str">
            <v>DAIHATSU</v>
          </cell>
          <cell r="F639" t="str">
            <v>DAIHATSU</v>
          </cell>
          <cell r="G639" t="str">
            <v>PROD</v>
          </cell>
          <cell r="H639" t="str">
            <v>JP</v>
          </cell>
          <cell r="I639" t="str">
            <v>MVAN</v>
          </cell>
          <cell r="J639" t="str">
            <v>TOWNACE</v>
          </cell>
          <cell r="K639" t="str">
            <v>DELTA</v>
          </cell>
          <cell r="L639" t="str">
            <v>IKEDA 2</v>
          </cell>
          <cell r="M639">
            <v>0</v>
          </cell>
          <cell r="N639">
            <v>18359</v>
          </cell>
          <cell r="O639">
            <v>9340</v>
          </cell>
          <cell r="P639">
            <v>13124</v>
          </cell>
          <cell r="Q639">
            <v>14735</v>
          </cell>
          <cell r="R639">
            <v>14536</v>
          </cell>
          <cell r="S639">
            <v>13181</v>
          </cell>
          <cell r="T639">
            <v>15799</v>
          </cell>
          <cell r="U639">
            <v>9778</v>
          </cell>
          <cell r="V639">
            <v>9573</v>
          </cell>
          <cell r="W639">
            <v>9834</v>
          </cell>
          <cell r="X639">
            <v>10781</v>
          </cell>
          <cell r="Y639">
            <v>11422</v>
          </cell>
          <cell r="Z639">
            <v>12462</v>
          </cell>
          <cell r="AA639">
            <v>15146</v>
          </cell>
          <cell r="AB639">
            <v>12665</v>
          </cell>
        </row>
        <row r="640">
          <cell r="A640" t="str">
            <v>JP</v>
          </cell>
          <cell r="B640" t="str">
            <v>Japan</v>
          </cell>
          <cell r="C640" t="str">
            <v>LCV</v>
          </cell>
          <cell r="D640" t="str">
            <v>DAIHATSU</v>
          </cell>
          <cell r="E640" t="str">
            <v>DAIHATSU</v>
          </cell>
          <cell r="F640" t="str">
            <v>DAIHATSU</v>
          </cell>
          <cell r="G640" t="str">
            <v>PROD</v>
          </cell>
          <cell r="H640" t="str">
            <v>JP</v>
          </cell>
          <cell r="I640" t="str">
            <v>U</v>
          </cell>
          <cell r="J640" t="str">
            <v>MIRA</v>
          </cell>
          <cell r="K640" t="str">
            <v>MIDGET II</v>
          </cell>
          <cell r="L640" t="str">
            <v>SHIGA(RYUO)</v>
          </cell>
          <cell r="M640">
            <v>0</v>
          </cell>
          <cell r="N640">
            <v>0</v>
          </cell>
          <cell r="O640">
            <v>0</v>
          </cell>
          <cell r="P640">
            <v>0</v>
          </cell>
          <cell r="Q640">
            <v>0</v>
          </cell>
          <cell r="R640">
            <v>0</v>
          </cell>
          <cell r="S640">
            <v>6532</v>
          </cell>
          <cell r="T640">
            <v>3549</v>
          </cell>
          <cell r="U640">
            <v>2323</v>
          </cell>
          <cell r="V640">
            <v>2236</v>
          </cell>
          <cell r="W640">
            <v>2266</v>
          </cell>
          <cell r="X640">
            <v>2016</v>
          </cell>
          <cell r="Y640">
            <v>1703</v>
          </cell>
          <cell r="Z640">
            <v>2139</v>
          </cell>
          <cell r="AA640">
            <v>2561</v>
          </cell>
          <cell r="AB640">
            <v>3961</v>
          </cell>
        </row>
        <row r="641">
          <cell r="A641" t="str">
            <v>JP</v>
          </cell>
          <cell r="B641" t="str">
            <v>Japan</v>
          </cell>
          <cell r="C641" t="str">
            <v>LCV</v>
          </cell>
          <cell r="D641" t="str">
            <v>FUJI</v>
          </cell>
          <cell r="E641" t="str">
            <v>SUBARU</v>
          </cell>
          <cell r="F641" t="str">
            <v>SUBARU</v>
          </cell>
          <cell r="G641" t="str">
            <v>PROD</v>
          </cell>
          <cell r="H641" t="str">
            <v>JP</v>
          </cell>
          <cell r="I641" t="str">
            <v>CDV</v>
          </cell>
          <cell r="J641" t="str">
            <v>LEONE</v>
          </cell>
          <cell r="K641" t="str">
            <v>LEGACY</v>
          </cell>
          <cell r="L641" t="str">
            <v>YAJIMA</v>
          </cell>
          <cell r="M641">
            <v>0</v>
          </cell>
          <cell r="N641">
            <v>14819</v>
          </cell>
          <cell r="O641">
            <v>9064</v>
          </cell>
          <cell r="P641">
            <v>0</v>
          </cell>
          <cell r="Q641">
            <v>0</v>
          </cell>
          <cell r="R641">
            <v>0</v>
          </cell>
          <cell r="S641">
            <v>0</v>
          </cell>
          <cell r="T641">
            <v>0</v>
          </cell>
          <cell r="U641">
            <v>0</v>
          </cell>
          <cell r="V641">
            <v>0</v>
          </cell>
          <cell r="W641">
            <v>0</v>
          </cell>
          <cell r="X641">
            <v>0</v>
          </cell>
          <cell r="Y641">
            <v>0</v>
          </cell>
          <cell r="Z641">
            <v>0</v>
          </cell>
          <cell r="AA641">
            <v>0</v>
          </cell>
          <cell r="AB641">
            <v>0</v>
          </cell>
        </row>
        <row r="642">
          <cell r="A642" t="str">
            <v>JP</v>
          </cell>
          <cell r="B642" t="str">
            <v>Japan</v>
          </cell>
          <cell r="C642" t="str">
            <v>LCV</v>
          </cell>
          <cell r="D642" t="str">
            <v>FUJI</v>
          </cell>
          <cell r="E642" t="str">
            <v>SUBARU</v>
          </cell>
          <cell r="F642" t="str">
            <v>SUBARU</v>
          </cell>
          <cell r="G642" t="str">
            <v>PROD</v>
          </cell>
          <cell r="H642" t="str">
            <v>JP</v>
          </cell>
          <cell r="I642" t="str">
            <v>CDV</v>
          </cell>
          <cell r="J642" t="str">
            <v>LEONE</v>
          </cell>
          <cell r="K642" t="str">
            <v>LEONE</v>
          </cell>
          <cell r="L642" t="str">
            <v>YAJIMA</v>
          </cell>
          <cell r="M642">
            <v>0</v>
          </cell>
          <cell r="N642">
            <v>3502</v>
          </cell>
          <cell r="O642">
            <v>2321</v>
          </cell>
          <cell r="P642">
            <v>1952</v>
          </cell>
          <cell r="Q642">
            <v>261</v>
          </cell>
          <cell r="R642">
            <v>0</v>
          </cell>
          <cell r="S642">
            <v>0</v>
          </cell>
          <cell r="T642">
            <v>0</v>
          </cell>
          <cell r="U642">
            <v>0</v>
          </cell>
          <cell r="V642">
            <v>0</v>
          </cell>
          <cell r="W642">
            <v>0</v>
          </cell>
          <cell r="X642">
            <v>0</v>
          </cell>
          <cell r="Y642">
            <v>0</v>
          </cell>
          <cell r="Z642">
            <v>0</v>
          </cell>
          <cell r="AA642">
            <v>0</v>
          </cell>
          <cell r="AB642">
            <v>0</v>
          </cell>
        </row>
        <row r="643">
          <cell r="A643" t="str">
            <v>JP</v>
          </cell>
          <cell r="B643" t="str">
            <v>Japan</v>
          </cell>
          <cell r="C643" t="str">
            <v>LCV</v>
          </cell>
          <cell r="D643" t="str">
            <v>FUJI</v>
          </cell>
          <cell r="E643" t="str">
            <v>SUBARU</v>
          </cell>
          <cell r="F643" t="str">
            <v>SUBARU</v>
          </cell>
          <cell r="G643" t="str">
            <v>PROD</v>
          </cell>
          <cell r="H643" t="str">
            <v>JP</v>
          </cell>
          <cell r="I643" t="str">
            <v>CDV</v>
          </cell>
          <cell r="J643" t="str">
            <v>REX</v>
          </cell>
          <cell r="K643" t="str">
            <v>LEONE BRAT</v>
          </cell>
          <cell r="L643" t="str">
            <v>YAJIMA</v>
          </cell>
          <cell r="M643">
            <v>0</v>
          </cell>
          <cell r="N643">
            <v>8250</v>
          </cell>
          <cell r="O643">
            <v>8909</v>
          </cell>
          <cell r="P643">
            <v>1549</v>
          </cell>
          <cell r="Q643">
            <v>1269</v>
          </cell>
          <cell r="R643">
            <v>0</v>
          </cell>
          <cell r="S643">
            <v>0</v>
          </cell>
          <cell r="T643">
            <v>0</v>
          </cell>
          <cell r="U643">
            <v>0</v>
          </cell>
          <cell r="V643">
            <v>0</v>
          </cell>
          <cell r="W643">
            <v>0</v>
          </cell>
          <cell r="X643">
            <v>0</v>
          </cell>
          <cell r="Y643">
            <v>0</v>
          </cell>
          <cell r="Z643">
            <v>0</v>
          </cell>
          <cell r="AA643">
            <v>0</v>
          </cell>
          <cell r="AB643">
            <v>0</v>
          </cell>
        </row>
        <row r="644">
          <cell r="A644" t="str">
            <v>JP</v>
          </cell>
          <cell r="B644" t="str">
            <v>Japan</v>
          </cell>
          <cell r="C644" t="str">
            <v>LCV</v>
          </cell>
          <cell r="D644" t="str">
            <v>FUJI</v>
          </cell>
          <cell r="E644" t="str">
            <v>SUBARU</v>
          </cell>
          <cell r="F644" t="str">
            <v>SUBARU</v>
          </cell>
          <cell r="G644" t="str">
            <v>PROD</v>
          </cell>
          <cell r="H644" t="str">
            <v>JP</v>
          </cell>
          <cell r="I644" t="str">
            <v>CDV</v>
          </cell>
          <cell r="J644" t="str">
            <v>DOMINGO</v>
          </cell>
          <cell r="K644" t="str">
            <v>REX</v>
          </cell>
          <cell r="L644" t="str">
            <v>UHTA</v>
          </cell>
          <cell r="M644">
            <v>0</v>
          </cell>
          <cell r="N644">
            <v>40722</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row>
        <row r="645">
          <cell r="A645" t="str">
            <v>JP</v>
          </cell>
          <cell r="B645" t="str">
            <v>Japan</v>
          </cell>
          <cell r="C645" t="str">
            <v>LCV</v>
          </cell>
          <cell r="D645" t="str">
            <v>FUJI</v>
          </cell>
          <cell r="E645" t="str">
            <v>SUBARU</v>
          </cell>
          <cell r="F645" t="str">
            <v>SUBARU</v>
          </cell>
          <cell r="G645" t="str">
            <v>PROD</v>
          </cell>
          <cell r="H645" t="str">
            <v>JP</v>
          </cell>
          <cell r="I645" t="str">
            <v>CDV</v>
          </cell>
          <cell r="J645" t="str">
            <v>ALTO</v>
          </cell>
          <cell r="K645" t="str">
            <v>VIVIO</v>
          </cell>
          <cell r="L645" t="str">
            <v>OHTA</v>
          </cell>
          <cell r="M645">
            <v>0</v>
          </cell>
          <cell r="N645">
            <v>0</v>
          </cell>
          <cell r="O645">
            <v>21609</v>
          </cell>
          <cell r="P645">
            <v>20671</v>
          </cell>
          <cell r="Q645">
            <v>36329</v>
          </cell>
          <cell r="R645">
            <v>36884</v>
          </cell>
          <cell r="S645">
            <v>20641</v>
          </cell>
          <cell r="T645">
            <v>23618</v>
          </cell>
          <cell r="U645">
            <v>19952</v>
          </cell>
          <cell r="V645">
            <v>21567</v>
          </cell>
          <cell r="W645">
            <v>23866</v>
          </cell>
          <cell r="X645">
            <v>27499</v>
          </cell>
          <cell r="Y645">
            <v>29676</v>
          </cell>
          <cell r="Z645">
            <v>32529</v>
          </cell>
          <cell r="AA645">
            <v>35464</v>
          </cell>
          <cell r="AB645">
            <v>33644</v>
          </cell>
        </row>
        <row r="646">
          <cell r="A646" t="str">
            <v>JP</v>
          </cell>
          <cell r="B646" t="str">
            <v>Japan</v>
          </cell>
          <cell r="C646" t="str">
            <v>LCV</v>
          </cell>
          <cell r="D646" t="str">
            <v>FUJI</v>
          </cell>
          <cell r="E646" t="str">
            <v>SUBARU</v>
          </cell>
          <cell r="F646" t="str">
            <v>SUBARU</v>
          </cell>
          <cell r="G646" t="str">
            <v>PROD</v>
          </cell>
          <cell r="H646" t="str">
            <v>JP</v>
          </cell>
          <cell r="I646" t="str">
            <v>MIC</v>
          </cell>
          <cell r="J646" t="str">
            <v>VIVIO</v>
          </cell>
          <cell r="K646" t="str">
            <v>SAMBER</v>
          </cell>
          <cell r="L646" t="str">
            <v>YAJIMA</v>
          </cell>
          <cell r="M646">
            <v>0</v>
          </cell>
          <cell r="N646">
            <v>129993</v>
          </cell>
          <cell r="O646">
            <v>104720</v>
          </cell>
          <cell r="P646">
            <v>91045</v>
          </cell>
          <cell r="Q646">
            <v>93584</v>
          </cell>
          <cell r="R646">
            <v>85635</v>
          </cell>
          <cell r="S646">
            <v>79745</v>
          </cell>
          <cell r="T646">
            <v>71637</v>
          </cell>
          <cell r="U646">
            <v>58856</v>
          </cell>
          <cell r="V646">
            <v>64322</v>
          </cell>
          <cell r="W646">
            <v>66492</v>
          </cell>
          <cell r="X646">
            <v>72435</v>
          </cell>
          <cell r="Y646">
            <v>74427</v>
          </cell>
          <cell r="Z646">
            <v>79931</v>
          </cell>
          <cell r="AA646">
            <v>82067</v>
          </cell>
          <cell r="AB646">
            <v>77100</v>
          </cell>
        </row>
        <row r="647">
          <cell r="A647" t="str">
            <v>JP</v>
          </cell>
          <cell r="B647" t="str">
            <v>Japan</v>
          </cell>
          <cell r="C647" t="str">
            <v>LCV</v>
          </cell>
          <cell r="D647" t="str">
            <v>FUJI</v>
          </cell>
          <cell r="E647" t="str">
            <v>SUBARU</v>
          </cell>
          <cell r="F647" t="str">
            <v>SUBARU</v>
          </cell>
          <cell r="G647" t="str">
            <v>PROD</v>
          </cell>
          <cell r="H647" t="str">
            <v>JP</v>
          </cell>
          <cell r="I647" t="str">
            <v>U</v>
          </cell>
          <cell r="J647" t="str">
            <v>LEGACY 1/LEGACY 2</v>
          </cell>
          <cell r="K647" t="str">
            <v>GEMINET II</v>
          </cell>
          <cell r="L647" t="str">
            <v>YAJIMA</v>
          </cell>
          <cell r="M647">
            <v>0</v>
          </cell>
          <cell r="N647">
            <v>940</v>
          </cell>
          <cell r="O647">
            <v>800</v>
          </cell>
          <cell r="P647">
            <v>85</v>
          </cell>
          <cell r="Q647">
            <v>0</v>
          </cell>
          <cell r="R647">
            <v>0</v>
          </cell>
          <cell r="S647">
            <v>0</v>
          </cell>
          <cell r="T647">
            <v>0</v>
          </cell>
          <cell r="U647">
            <v>0</v>
          </cell>
          <cell r="V647">
            <v>0</v>
          </cell>
          <cell r="W647">
            <v>0</v>
          </cell>
          <cell r="X647">
            <v>0</v>
          </cell>
          <cell r="Y647">
            <v>0</v>
          </cell>
          <cell r="Z647">
            <v>0</v>
          </cell>
          <cell r="AA647">
            <v>0</v>
          </cell>
          <cell r="AB647">
            <v>0</v>
          </cell>
        </row>
        <row r="648">
          <cell r="A648" t="str">
            <v>JP</v>
          </cell>
          <cell r="B648" t="str">
            <v>Japan</v>
          </cell>
          <cell r="C648" t="str">
            <v>LCV</v>
          </cell>
          <cell r="D648" t="str">
            <v>HINO</v>
          </cell>
          <cell r="E648" t="str">
            <v>HINO</v>
          </cell>
          <cell r="F648" t="str">
            <v>HINO</v>
          </cell>
          <cell r="G648" t="str">
            <v>PROD</v>
          </cell>
          <cell r="H648" t="str">
            <v>JP</v>
          </cell>
          <cell r="I648" t="str">
            <v>HVAN</v>
          </cell>
          <cell r="J648" t="str">
            <v>ACTY</v>
          </cell>
          <cell r="K648" t="str">
            <v>HV</v>
          </cell>
          <cell r="L648" t="str">
            <v>HAMURA</v>
          </cell>
          <cell r="M648">
            <v>0</v>
          </cell>
          <cell r="N648">
            <v>799</v>
          </cell>
          <cell r="O648">
            <v>701</v>
          </cell>
          <cell r="P648">
            <v>473</v>
          </cell>
          <cell r="Q648">
            <v>374</v>
          </cell>
          <cell r="R648">
            <v>1914</v>
          </cell>
          <cell r="S648">
            <v>483</v>
          </cell>
          <cell r="T648">
            <v>0</v>
          </cell>
          <cell r="U648">
            <v>0</v>
          </cell>
          <cell r="V648">
            <v>0</v>
          </cell>
          <cell r="W648">
            <v>0</v>
          </cell>
          <cell r="X648">
            <v>0</v>
          </cell>
          <cell r="Y648">
            <v>0</v>
          </cell>
          <cell r="Z648">
            <v>0</v>
          </cell>
          <cell r="AA648">
            <v>0</v>
          </cell>
          <cell r="AB648">
            <v>0</v>
          </cell>
        </row>
        <row r="649">
          <cell r="A649" t="str">
            <v>JP</v>
          </cell>
          <cell r="B649" t="str">
            <v>Japan</v>
          </cell>
          <cell r="C649" t="str">
            <v>LCV</v>
          </cell>
          <cell r="D649" t="str">
            <v>HONDA</v>
          </cell>
          <cell r="E649" t="str">
            <v>HONDA</v>
          </cell>
          <cell r="F649" t="str">
            <v>HONDA</v>
          </cell>
          <cell r="G649" t="str">
            <v>PROD</v>
          </cell>
          <cell r="H649" t="str">
            <v>JP</v>
          </cell>
          <cell r="I649" t="str">
            <v>CDV</v>
          </cell>
          <cell r="J649" t="str">
            <v>CIVIC</v>
          </cell>
          <cell r="K649" t="str">
            <v>CIVIC PRO</v>
          </cell>
          <cell r="L649" t="str">
            <v>SUSUKA</v>
          </cell>
          <cell r="M649">
            <v>0</v>
          </cell>
          <cell r="N649">
            <v>2359</v>
          </cell>
          <cell r="O649">
            <v>3256</v>
          </cell>
          <cell r="P649">
            <v>4222</v>
          </cell>
          <cell r="Q649">
            <v>4414</v>
          </cell>
          <cell r="R649">
            <v>5439</v>
          </cell>
          <cell r="S649">
            <v>0</v>
          </cell>
          <cell r="T649">
            <v>0</v>
          </cell>
          <cell r="U649">
            <v>0</v>
          </cell>
          <cell r="V649">
            <v>0</v>
          </cell>
          <cell r="W649">
            <v>0</v>
          </cell>
          <cell r="X649">
            <v>0</v>
          </cell>
          <cell r="Y649">
            <v>0</v>
          </cell>
          <cell r="Z649">
            <v>0</v>
          </cell>
          <cell r="AA649">
            <v>0</v>
          </cell>
          <cell r="AB649">
            <v>0</v>
          </cell>
        </row>
        <row r="650">
          <cell r="A650" t="str">
            <v>JP</v>
          </cell>
          <cell r="B650" t="str">
            <v>Japan</v>
          </cell>
          <cell r="C650" t="str">
            <v>LCV</v>
          </cell>
          <cell r="D650" t="str">
            <v>HONDA</v>
          </cell>
          <cell r="E650" t="str">
            <v>HONDA</v>
          </cell>
          <cell r="F650" t="str">
            <v>HONDA</v>
          </cell>
          <cell r="G650" t="str">
            <v>PROD</v>
          </cell>
          <cell r="H650" t="str">
            <v>JP</v>
          </cell>
          <cell r="I650" t="str">
            <v>CDV</v>
          </cell>
          <cell r="J650" t="str">
            <v>TODAY</v>
          </cell>
          <cell r="K650" t="str">
            <v>PARTNER</v>
          </cell>
          <cell r="L650" t="str">
            <v>SAITAMA/SAIYAMA</v>
          </cell>
          <cell r="M650">
            <v>0</v>
          </cell>
          <cell r="N650">
            <v>0</v>
          </cell>
          <cell r="O650">
            <v>0</v>
          </cell>
          <cell r="P650">
            <v>0</v>
          </cell>
          <cell r="Q650">
            <v>0</v>
          </cell>
          <cell r="R650">
            <v>0</v>
          </cell>
          <cell r="S650">
            <v>8388</v>
          </cell>
          <cell r="T650">
            <v>8459</v>
          </cell>
          <cell r="U650">
            <v>7717</v>
          </cell>
          <cell r="V650">
            <v>6387</v>
          </cell>
          <cell r="W650">
            <v>6529</v>
          </cell>
          <cell r="X650">
            <v>7107</v>
          </cell>
          <cell r="Y650">
            <v>7068</v>
          </cell>
          <cell r="Z650">
            <v>7848</v>
          </cell>
          <cell r="AA650">
            <v>8423</v>
          </cell>
          <cell r="AB650">
            <v>6911</v>
          </cell>
        </row>
        <row r="651">
          <cell r="A651" t="str">
            <v>JP</v>
          </cell>
          <cell r="B651" t="str">
            <v>Japan</v>
          </cell>
          <cell r="C651" t="str">
            <v>LCV</v>
          </cell>
          <cell r="D651" t="str">
            <v>HONDA</v>
          </cell>
          <cell r="E651" t="str">
            <v>HONDA</v>
          </cell>
          <cell r="F651" t="str">
            <v>HONDA</v>
          </cell>
          <cell r="G651" t="str">
            <v>PROD</v>
          </cell>
          <cell r="H651" t="str">
            <v>JP</v>
          </cell>
          <cell r="I651" t="str">
            <v>CDV</v>
          </cell>
          <cell r="J651" t="str">
            <v>U</v>
          </cell>
          <cell r="K651" t="str">
            <v>TODAY</v>
          </cell>
          <cell r="L651" t="str">
            <v>SUSUKA</v>
          </cell>
          <cell r="M651">
            <v>0</v>
          </cell>
          <cell r="N651">
            <v>17937</v>
          </cell>
          <cell r="O651">
            <v>7816</v>
          </cell>
          <cell r="P651">
            <v>6425</v>
          </cell>
          <cell r="Q651">
            <v>17738</v>
          </cell>
          <cell r="R651">
            <v>45065</v>
          </cell>
          <cell r="S651">
            <v>23985</v>
          </cell>
          <cell r="T651">
            <v>8640</v>
          </cell>
          <cell r="U651">
            <v>1083</v>
          </cell>
          <cell r="V651">
            <v>364</v>
          </cell>
          <cell r="W651">
            <v>0</v>
          </cell>
          <cell r="X651">
            <v>0</v>
          </cell>
          <cell r="Y651">
            <v>0</v>
          </cell>
          <cell r="Z651">
            <v>0</v>
          </cell>
          <cell r="AA651">
            <v>0</v>
          </cell>
          <cell r="AB651">
            <v>0</v>
          </cell>
        </row>
        <row r="652">
          <cell r="A652" t="str">
            <v>JP</v>
          </cell>
          <cell r="B652" t="str">
            <v>Japan</v>
          </cell>
          <cell r="C652" t="str">
            <v>LCV</v>
          </cell>
          <cell r="D652" t="str">
            <v>HONDA</v>
          </cell>
          <cell r="E652" t="str">
            <v>HONDA</v>
          </cell>
          <cell r="F652" t="str">
            <v>HONDA</v>
          </cell>
          <cell r="G652" t="str">
            <v>PROD</v>
          </cell>
          <cell r="H652" t="str">
            <v>JP</v>
          </cell>
          <cell r="I652" t="str">
            <v>MIC</v>
          </cell>
          <cell r="J652" t="str">
            <v>CIVIC</v>
          </cell>
          <cell r="K652" t="str">
            <v>ACTY</v>
          </cell>
          <cell r="L652" t="str">
            <v>SUSUKA</v>
          </cell>
          <cell r="M652">
            <v>0</v>
          </cell>
          <cell r="N652">
            <v>123065</v>
          </cell>
          <cell r="O652">
            <v>121459</v>
          </cell>
          <cell r="P652">
            <v>118388</v>
          </cell>
          <cell r="Q652">
            <v>125775</v>
          </cell>
          <cell r="R652">
            <v>105224</v>
          </cell>
          <cell r="S652">
            <v>110747</v>
          </cell>
          <cell r="T652">
            <v>103597</v>
          </cell>
          <cell r="U652">
            <v>84635</v>
          </cell>
          <cell r="V652">
            <v>92349</v>
          </cell>
          <cell r="W652">
            <v>99536</v>
          </cell>
          <cell r="X652">
            <v>110462</v>
          </cell>
          <cell r="Y652">
            <v>123305</v>
          </cell>
          <cell r="Z652">
            <v>135273</v>
          </cell>
          <cell r="AA652">
            <v>142047</v>
          </cell>
          <cell r="AB652">
            <v>133520</v>
          </cell>
        </row>
        <row r="653">
          <cell r="A653" t="str">
            <v>JP</v>
          </cell>
          <cell r="B653" t="str">
            <v>Japan</v>
          </cell>
          <cell r="C653" t="str">
            <v>LCV</v>
          </cell>
          <cell r="D653" t="str">
            <v>ISUZU</v>
          </cell>
          <cell r="E653" t="str">
            <v>ISUZU</v>
          </cell>
          <cell r="F653" t="str">
            <v>ISUZU</v>
          </cell>
          <cell r="G653" t="str">
            <v>PROD</v>
          </cell>
          <cell r="H653" t="str">
            <v>JP</v>
          </cell>
          <cell r="I653" t="str">
            <v>4X4</v>
          </cell>
          <cell r="J653" t="str">
            <v>U</v>
          </cell>
          <cell r="K653" t="str">
            <v>BIG HORN</v>
          </cell>
          <cell r="L653" t="str">
            <v>FUJISAWA</v>
          </cell>
          <cell r="M653">
            <v>0</v>
          </cell>
          <cell r="N653">
            <v>22340</v>
          </cell>
          <cell r="O653">
            <v>26515</v>
          </cell>
          <cell r="P653">
            <v>23779</v>
          </cell>
          <cell r="Q653">
            <v>19263</v>
          </cell>
          <cell r="R653">
            <v>13381</v>
          </cell>
          <cell r="S653">
            <v>12166</v>
          </cell>
          <cell r="T653">
            <v>19113</v>
          </cell>
          <cell r="U653">
            <v>17356</v>
          </cell>
          <cell r="V653">
            <v>17110</v>
          </cell>
          <cell r="W653">
            <v>17371</v>
          </cell>
          <cell r="X653">
            <v>21027</v>
          </cell>
          <cell r="Y653">
            <v>22190</v>
          </cell>
          <cell r="Z653">
            <v>24112</v>
          </cell>
          <cell r="AA653">
            <v>23839</v>
          </cell>
          <cell r="AB653">
            <v>22583</v>
          </cell>
        </row>
        <row r="654">
          <cell r="A654" t="str">
            <v>JP</v>
          </cell>
          <cell r="B654" t="str">
            <v>Japan</v>
          </cell>
          <cell r="C654" t="str">
            <v>LCV</v>
          </cell>
          <cell r="D654" t="str">
            <v>ISUZU</v>
          </cell>
          <cell r="E654" t="str">
            <v>ISUZU</v>
          </cell>
          <cell r="F654" t="str">
            <v>ISUZU</v>
          </cell>
          <cell r="G654" t="str">
            <v>PROD</v>
          </cell>
          <cell r="H654" t="str">
            <v>JP</v>
          </cell>
          <cell r="I654" t="str">
            <v>4X4</v>
          </cell>
          <cell r="J654" t="str">
            <v>U</v>
          </cell>
          <cell r="K654" t="str">
            <v>MU</v>
          </cell>
          <cell r="L654" t="str">
            <v>FUJISAWA</v>
          </cell>
          <cell r="M654">
            <v>0</v>
          </cell>
          <cell r="N654">
            <v>6695</v>
          </cell>
          <cell r="O654">
            <v>8046</v>
          </cell>
          <cell r="P654">
            <v>7952</v>
          </cell>
          <cell r="Q654">
            <v>7502</v>
          </cell>
          <cell r="R654">
            <v>0</v>
          </cell>
          <cell r="S654">
            <v>0</v>
          </cell>
          <cell r="T654">
            <v>0</v>
          </cell>
          <cell r="U654">
            <v>0</v>
          </cell>
          <cell r="V654">
            <v>0</v>
          </cell>
          <cell r="W654">
            <v>0</v>
          </cell>
          <cell r="X654">
            <v>0</v>
          </cell>
          <cell r="Y654">
            <v>0</v>
          </cell>
          <cell r="Z654">
            <v>0</v>
          </cell>
          <cell r="AA654">
            <v>0</v>
          </cell>
          <cell r="AB654">
            <v>0</v>
          </cell>
        </row>
        <row r="655">
          <cell r="A655" t="str">
            <v>JP</v>
          </cell>
          <cell r="B655" t="str">
            <v>Japan</v>
          </cell>
          <cell r="C655" t="str">
            <v>LCV</v>
          </cell>
          <cell r="D655" t="str">
            <v>ISUZU</v>
          </cell>
          <cell r="E655" t="str">
            <v>ISUZU</v>
          </cell>
          <cell r="F655" t="str">
            <v>ISUZU</v>
          </cell>
          <cell r="G655" t="str">
            <v>PROD</v>
          </cell>
          <cell r="H655" t="str">
            <v>JP</v>
          </cell>
          <cell r="I655" t="str">
            <v>HVAN</v>
          </cell>
          <cell r="J655" t="str">
            <v>BIG HORN</v>
          </cell>
          <cell r="K655" t="str">
            <v>ATLAS</v>
          </cell>
          <cell r="L655" t="str">
            <v>FUJISAWA</v>
          </cell>
          <cell r="M655">
            <v>0</v>
          </cell>
          <cell r="N655">
            <v>0</v>
          </cell>
          <cell r="O655">
            <v>0</v>
          </cell>
          <cell r="P655">
            <v>0</v>
          </cell>
          <cell r="Q655">
            <v>0</v>
          </cell>
          <cell r="R655">
            <v>5084</v>
          </cell>
          <cell r="S655">
            <v>7761</v>
          </cell>
          <cell r="T655">
            <v>7157</v>
          </cell>
          <cell r="U655">
            <v>4375</v>
          </cell>
          <cell r="V655">
            <v>3295</v>
          </cell>
          <cell r="W655">
            <v>4795</v>
          </cell>
          <cell r="X655">
            <v>6012</v>
          </cell>
          <cell r="Y655">
            <v>6736</v>
          </cell>
          <cell r="Z655">
            <v>7563</v>
          </cell>
          <cell r="AA655">
            <v>7447</v>
          </cell>
          <cell r="AB655">
            <v>6338</v>
          </cell>
        </row>
        <row r="656">
          <cell r="A656" t="str">
            <v>JP</v>
          </cell>
          <cell r="B656" t="str">
            <v>Japan</v>
          </cell>
          <cell r="C656" t="str">
            <v>LCV</v>
          </cell>
          <cell r="D656" t="str">
            <v>ISUZU</v>
          </cell>
          <cell r="E656" t="str">
            <v>ISUZU</v>
          </cell>
          <cell r="F656" t="str">
            <v>ISUZU</v>
          </cell>
          <cell r="G656" t="str">
            <v>PROD</v>
          </cell>
          <cell r="H656" t="str">
            <v>JP</v>
          </cell>
          <cell r="I656" t="str">
            <v>HVAN</v>
          </cell>
          <cell r="J656" t="str">
            <v>NKR</v>
          </cell>
          <cell r="K656" t="str">
            <v>CONDOR</v>
          </cell>
          <cell r="L656" t="str">
            <v>FUJISAWA</v>
          </cell>
          <cell r="M656">
            <v>0</v>
          </cell>
          <cell r="N656">
            <v>0</v>
          </cell>
          <cell r="O656">
            <v>0</v>
          </cell>
          <cell r="P656">
            <v>0</v>
          </cell>
          <cell r="Q656">
            <v>0</v>
          </cell>
          <cell r="R656">
            <v>1987</v>
          </cell>
          <cell r="S656">
            <v>3640</v>
          </cell>
          <cell r="T656">
            <v>4000</v>
          </cell>
          <cell r="U656">
            <v>1768</v>
          </cell>
          <cell r="V656">
            <v>1422</v>
          </cell>
          <cell r="W656">
            <v>1323</v>
          </cell>
          <cell r="X656">
            <v>1168</v>
          </cell>
          <cell r="Y656">
            <v>0</v>
          </cell>
          <cell r="Z656">
            <v>0</v>
          </cell>
          <cell r="AA656">
            <v>0</v>
          </cell>
          <cell r="AB656">
            <v>0</v>
          </cell>
        </row>
        <row r="657">
          <cell r="A657" t="str">
            <v>JP</v>
          </cell>
          <cell r="B657" t="str">
            <v>Japan</v>
          </cell>
          <cell r="C657" t="str">
            <v>LCV</v>
          </cell>
          <cell r="D657" t="str">
            <v>ISUZU</v>
          </cell>
          <cell r="E657" t="str">
            <v>ISUZU</v>
          </cell>
          <cell r="F657" t="str">
            <v>ISUZU</v>
          </cell>
          <cell r="G657" t="str">
            <v>PROD</v>
          </cell>
          <cell r="H657" t="str">
            <v>JP</v>
          </cell>
          <cell r="I657" t="str">
            <v>HVAN</v>
          </cell>
          <cell r="J657" t="str">
            <v>NKR</v>
          </cell>
          <cell r="K657" t="str">
            <v>ELF 150</v>
          </cell>
          <cell r="L657" t="str">
            <v>FUJISAWA</v>
          </cell>
          <cell r="M657">
            <v>0</v>
          </cell>
          <cell r="N657">
            <v>28665</v>
          </cell>
          <cell r="O657">
            <v>32769</v>
          </cell>
          <cell r="P657">
            <v>12823</v>
          </cell>
          <cell r="Q657">
            <v>16705</v>
          </cell>
          <cell r="R657">
            <v>19760</v>
          </cell>
          <cell r="S657">
            <v>21237</v>
          </cell>
          <cell r="T657">
            <v>20613</v>
          </cell>
          <cell r="U657">
            <v>6301</v>
          </cell>
          <cell r="V657">
            <v>5772</v>
          </cell>
          <cell r="W657">
            <v>7166</v>
          </cell>
          <cell r="X657">
            <v>10563</v>
          </cell>
          <cell r="Y657">
            <v>12651</v>
          </cell>
          <cell r="Z657">
            <v>15750</v>
          </cell>
          <cell r="AA657">
            <v>17683</v>
          </cell>
          <cell r="AB657">
            <v>17469</v>
          </cell>
        </row>
        <row r="658">
          <cell r="A658" t="str">
            <v>JP</v>
          </cell>
          <cell r="B658" t="str">
            <v>Japan</v>
          </cell>
          <cell r="C658" t="str">
            <v>LCV</v>
          </cell>
          <cell r="D658" t="str">
            <v>ISUZU</v>
          </cell>
          <cell r="E658" t="str">
            <v>ISUZU</v>
          </cell>
          <cell r="F658" t="str">
            <v>ISUZU</v>
          </cell>
          <cell r="G658" t="str">
            <v>PROD</v>
          </cell>
          <cell r="H658" t="str">
            <v>JP</v>
          </cell>
          <cell r="I658" t="str">
            <v>HVAN</v>
          </cell>
          <cell r="J658" t="str">
            <v>WFR/FARGO</v>
          </cell>
          <cell r="K658" t="str">
            <v>ELF 250,350</v>
          </cell>
          <cell r="L658" t="str">
            <v>FUJISAWA</v>
          </cell>
          <cell r="M658">
            <v>0</v>
          </cell>
          <cell r="N658">
            <v>119311</v>
          </cell>
          <cell r="O658">
            <v>130424</v>
          </cell>
          <cell r="P658">
            <v>91363</v>
          </cell>
          <cell r="Q658">
            <v>89664</v>
          </cell>
          <cell r="R658">
            <v>80927</v>
          </cell>
          <cell r="S658">
            <v>72091</v>
          </cell>
          <cell r="T658">
            <v>73290</v>
          </cell>
          <cell r="U658">
            <v>55515</v>
          </cell>
          <cell r="V658">
            <v>49050</v>
          </cell>
          <cell r="W658">
            <v>56462</v>
          </cell>
          <cell r="X658">
            <v>67116</v>
          </cell>
          <cell r="Y658">
            <v>70584</v>
          </cell>
          <cell r="Z658">
            <v>74056</v>
          </cell>
          <cell r="AA658">
            <v>75516</v>
          </cell>
          <cell r="AB658">
            <v>74096</v>
          </cell>
        </row>
        <row r="659">
          <cell r="A659" t="str">
            <v>JP</v>
          </cell>
          <cell r="B659" t="str">
            <v>Japan</v>
          </cell>
          <cell r="C659" t="str">
            <v>LCV</v>
          </cell>
          <cell r="D659" t="str">
            <v>ISUZU</v>
          </cell>
          <cell r="E659" t="str">
            <v>ISUZU</v>
          </cell>
          <cell r="F659" t="str">
            <v>ISUZU</v>
          </cell>
          <cell r="G659" t="str">
            <v>PROD</v>
          </cell>
          <cell r="H659" t="str">
            <v>JP</v>
          </cell>
          <cell r="I659" t="str">
            <v>HVAN</v>
          </cell>
          <cell r="J659" t="str">
            <v>MU</v>
          </cell>
          <cell r="K659" t="str">
            <v>FR</v>
          </cell>
          <cell r="L659" t="str">
            <v>FUJISAWA</v>
          </cell>
          <cell r="M659">
            <v>0</v>
          </cell>
          <cell r="N659">
            <v>0</v>
          </cell>
          <cell r="O659">
            <v>0</v>
          </cell>
          <cell r="P659">
            <v>0</v>
          </cell>
          <cell r="Q659">
            <v>915</v>
          </cell>
          <cell r="R659">
            <v>0</v>
          </cell>
          <cell r="S659">
            <v>0</v>
          </cell>
          <cell r="T659">
            <v>0</v>
          </cell>
          <cell r="U659">
            <v>0</v>
          </cell>
          <cell r="V659">
            <v>0</v>
          </cell>
          <cell r="W659">
            <v>0</v>
          </cell>
          <cell r="X659">
            <v>0</v>
          </cell>
          <cell r="Y659">
            <v>0</v>
          </cell>
          <cell r="Z659">
            <v>0</v>
          </cell>
          <cell r="AA659">
            <v>0</v>
          </cell>
          <cell r="AB659">
            <v>0</v>
          </cell>
        </row>
        <row r="660">
          <cell r="A660" t="str">
            <v>JP</v>
          </cell>
          <cell r="B660" t="str">
            <v>Japan</v>
          </cell>
          <cell r="C660" t="str">
            <v>LCV</v>
          </cell>
          <cell r="D660" t="str">
            <v>ISUZU</v>
          </cell>
          <cell r="E660" t="str">
            <v>ISUZU</v>
          </cell>
          <cell r="F660" t="str">
            <v>ISUZU</v>
          </cell>
          <cell r="G660" t="str">
            <v>PROD</v>
          </cell>
          <cell r="H660" t="str">
            <v>JP</v>
          </cell>
          <cell r="I660" t="str">
            <v>HVAN</v>
          </cell>
          <cell r="J660" t="str">
            <v>BIGHORN</v>
          </cell>
          <cell r="K660" t="str">
            <v>QFR</v>
          </cell>
          <cell r="L660" t="str">
            <v>FUJISAWA</v>
          </cell>
          <cell r="M660">
            <v>0</v>
          </cell>
          <cell r="N660">
            <v>1290</v>
          </cell>
          <cell r="O660">
            <v>2070</v>
          </cell>
          <cell r="P660">
            <v>1530</v>
          </cell>
          <cell r="Q660">
            <v>1950</v>
          </cell>
          <cell r="R660">
            <v>900</v>
          </cell>
          <cell r="S660">
            <v>840</v>
          </cell>
          <cell r="T660">
            <v>330</v>
          </cell>
          <cell r="U660">
            <v>0</v>
          </cell>
          <cell r="V660">
            <v>0</v>
          </cell>
          <cell r="W660">
            <v>0</v>
          </cell>
          <cell r="X660">
            <v>0</v>
          </cell>
          <cell r="Y660">
            <v>0</v>
          </cell>
          <cell r="Z660">
            <v>0</v>
          </cell>
          <cell r="AA660">
            <v>0</v>
          </cell>
          <cell r="AB660">
            <v>0</v>
          </cell>
        </row>
        <row r="661">
          <cell r="A661" t="str">
            <v>JP</v>
          </cell>
          <cell r="B661" t="str">
            <v>Japan</v>
          </cell>
          <cell r="C661" t="str">
            <v>LCV</v>
          </cell>
          <cell r="D661" t="str">
            <v>ISUZU</v>
          </cell>
          <cell r="E661" t="str">
            <v>ISUZU</v>
          </cell>
          <cell r="F661" t="str">
            <v>ISUZU</v>
          </cell>
          <cell r="G661" t="str">
            <v>PROD</v>
          </cell>
          <cell r="H661" t="str">
            <v>JP</v>
          </cell>
          <cell r="I661" t="str">
            <v>MVAN</v>
          </cell>
          <cell r="J661" t="str">
            <v>WFR/FARGO</v>
          </cell>
          <cell r="K661" t="str">
            <v>FARGO</v>
          </cell>
          <cell r="L661" t="str">
            <v>AGEO</v>
          </cell>
          <cell r="M661">
            <v>0</v>
          </cell>
          <cell r="N661">
            <v>14377</v>
          </cell>
          <cell r="O661">
            <v>12559</v>
          </cell>
          <cell r="P661">
            <v>9879</v>
          </cell>
          <cell r="Q661">
            <v>6497</v>
          </cell>
          <cell r="R661">
            <v>2313</v>
          </cell>
          <cell r="S661">
            <v>0</v>
          </cell>
          <cell r="T661">
            <v>0</v>
          </cell>
          <cell r="U661">
            <v>0</v>
          </cell>
          <cell r="V661">
            <v>0</v>
          </cell>
          <cell r="W661">
            <v>0</v>
          </cell>
          <cell r="X661">
            <v>0</v>
          </cell>
          <cell r="Y661">
            <v>0</v>
          </cell>
          <cell r="Z661">
            <v>0</v>
          </cell>
          <cell r="AA661">
            <v>0</v>
          </cell>
          <cell r="AB661">
            <v>0</v>
          </cell>
        </row>
        <row r="662">
          <cell r="A662" t="str">
            <v>JP</v>
          </cell>
          <cell r="B662" t="str">
            <v>Japan</v>
          </cell>
          <cell r="C662" t="str">
            <v>LCV</v>
          </cell>
          <cell r="D662" t="str">
            <v>ISUZU</v>
          </cell>
          <cell r="E662" t="str">
            <v>ISUZU</v>
          </cell>
          <cell r="F662" t="str">
            <v>ISUZU</v>
          </cell>
          <cell r="G662" t="str">
            <v>PROD</v>
          </cell>
          <cell r="H662" t="str">
            <v>JP</v>
          </cell>
          <cell r="I662" t="str">
            <v>MVAN</v>
          </cell>
          <cell r="J662" t="str">
            <v>FASTER</v>
          </cell>
          <cell r="K662" t="str">
            <v>FARGO HI-ROOF</v>
          </cell>
          <cell r="L662" t="str">
            <v>AGEO</v>
          </cell>
          <cell r="M662">
            <v>0</v>
          </cell>
          <cell r="N662">
            <v>907</v>
          </cell>
          <cell r="O662">
            <v>1228</v>
          </cell>
          <cell r="P662">
            <v>0</v>
          </cell>
          <cell r="Q662">
            <v>0</v>
          </cell>
          <cell r="R662">
            <v>0</v>
          </cell>
          <cell r="S662">
            <v>0</v>
          </cell>
          <cell r="T662">
            <v>0</v>
          </cell>
          <cell r="U662">
            <v>0</v>
          </cell>
          <cell r="V662">
            <v>0</v>
          </cell>
          <cell r="W662">
            <v>0</v>
          </cell>
          <cell r="X662">
            <v>0</v>
          </cell>
          <cell r="Y662">
            <v>0</v>
          </cell>
          <cell r="Z662">
            <v>0</v>
          </cell>
          <cell r="AA662">
            <v>0</v>
          </cell>
          <cell r="AB662">
            <v>0</v>
          </cell>
        </row>
        <row r="663">
          <cell r="A663" t="str">
            <v>JP</v>
          </cell>
          <cell r="B663" t="str">
            <v>Japan</v>
          </cell>
          <cell r="C663" t="str">
            <v>LCV</v>
          </cell>
          <cell r="D663" t="str">
            <v>ISUZU</v>
          </cell>
          <cell r="E663" t="str">
            <v>ISUZU</v>
          </cell>
          <cell r="F663" t="str">
            <v>ISUZU</v>
          </cell>
          <cell r="G663" t="str">
            <v>PROD</v>
          </cell>
          <cell r="H663" t="str">
            <v>JP</v>
          </cell>
          <cell r="I663" t="str">
            <v>PUP</v>
          </cell>
          <cell r="J663" t="str">
            <v>U</v>
          </cell>
          <cell r="K663" t="str">
            <v>FASTER</v>
          </cell>
          <cell r="L663" t="str">
            <v>FUJISAWA</v>
          </cell>
          <cell r="M663">
            <v>0</v>
          </cell>
          <cell r="N663">
            <v>74250</v>
          </cell>
          <cell r="O663">
            <v>77511</v>
          </cell>
          <cell r="P663">
            <v>90182</v>
          </cell>
          <cell r="Q663">
            <v>89674</v>
          </cell>
          <cell r="R663">
            <v>72112</v>
          </cell>
          <cell r="S663">
            <v>74415</v>
          </cell>
          <cell r="T663">
            <v>105527</v>
          </cell>
          <cell r="U663">
            <v>111092</v>
          </cell>
          <cell r="V663">
            <v>63598</v>
          </cell>
          <cell r="W663">
            <v>59448</v>
          </cell>
          <cell r="X663">
            <v>28131</v>
          </cell>
          <cell r="Y663">
            <v>16535</v>
          </cell>
          <cell r="Z663">
            <v>5442</v>
          </cell>
          <cell r="AA663">
            <v>0</v>
          </cell>
          <cell r="AB663">
            <v>0</v>
          </cell>
        </row>
        <row r="664">
          <cell r="A664" t="str">
            <v>JP</v>
          </cell>
          <cell r="B664" t="str">
            <v>Japan</v>
          </cell>
          <cell r="C664" t="str">
            <v>LCV</v>
          </cell>
          <cell r="D664" t="str">
            <v>ISUZU</v>
          </cell>
          <cell r="E664" t="str">
            <v>ISUZU</v>
          </cell>
          <cell r="F664" t="str">
            <v>ISUZU</v>
          </cell>
          <cell r="G664" t="str">
            <v>PROD</v>
          </cell>
          <cell r="H664" t="str">
            <v>JP</v>
          </cell>
          <cell r="I664" t="str">
            <v>PUP</v>
          </cell>
          <cell r="J664" t="str">
            <v>BONGO</v>
          </cell>
          <cell r="K664" t="str">
            <v>SUBARU BIG HORN</v>
          </cell>
          <cell r="L664" t="str">
            <v>FUJISAWA</v>
          </cell>
          <cell r="M664">
            <v>0</v>
          </cell>
          <cell r="N664">
            <v>105</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row>
        <row r="665">
          <cell r="A665" t="str">
            <v>JP</v>
          </cell>
          <cell r="B665" t="str">
            <v>Japan</v>
          </cell>
          <cell r="C665" t="str">
            <v>LCV</v>
          </cell>
          <cell r="D665" t="str">
            <v>MAZDA</v>
          </cell>
          <cell r="E665" t="str">
            <v>MAZDA</v>
          </cell>
          <cell r="F665" t="str">
            <v>MAZDA</v>
          </cell>
          <cell r="G665" t="str">
            <v>PROD</v>
          </cell>
          <cell r="H665" t="str">
            <v>JP</v>
          </cell>
          <cell r="I665" t="str">
            <v>CDV</v>
          </cell>
          <cell r="J665" t="str">
            <v>BONGO</v>
          </cell>
          <cell r="K665" t="str">
            <v>CAPELLA</v>
          </cell>
          <cell r="L665" t="str">
            <v>HIROSHIMA</v>
          </cell>
          <cell r="M665">
            <v>0</v>
          </cell>
          <cell r="N665">
            <v>4715</v>
          </cell>
          <cell r="O665">
            <v>3958</v>
          </cell>
          <cell r="P665">
            <v>3369</v>
          </cell>
          <cell r="Q665">
            <v>2763</v>
          </cell>
          <cell r="R665">
            <v>2710</v>
          </cell>
          <cell r="S665">
            <v>2278</v>
          </cell>
          <cell r="T665">
            <v>1201</v>
          </cell>
          <cell r="U665">
            <v>989</v>
          </cell>
          <cell r="V665">
            <v>1079</v>
          </cell>
          <cell r="W665">
            <v>1342</v>
          </cell>
          <cell r="X665">
            <v>1275</v>
          </cell>
          <cell r="Y665">
            <v>1504</v>
          </cell>
          <cell r="Z665">
            <v>2036</v>
          </cell>
          <cell r="AA665">
            <v>2090</v>
          </cell>
          <cell r="AB665">
            <v>1671</v>
          </cell>
        </row>
        <row r="666">
          <cell r="A666" t="str">
            <v>JP</v>
          </cell>
          <cell r="B666" t="str">
            <v>Japan</v>
          </cell>
          <cell r="C666" t="str">
            <v>LCV</v>
          </cell>
          <cell r="D666" t="str">
            <v>MAZDA</v>
          </cell>
          <cell r="E666" t="str">
            <v>MAZDA</v>
          </cell>
          <cell r="F666" t="str">
            <v>MAZDA</v>
          </cell>
          <cell r="G666" t="str">
            <v>PROD</v>
          </cell>
          <cell r="H666" t="str">
            <v>JP</v>
          </cell>
          <cell r="I666" t="str">
            <v>CDV</v>
          </cell>
          <cell r="J666" t="str">
            <v>FAMILIA</v>
          </cell>
          <cell r="K666" t="str">
            <v>EUNOS CARGO</v>
          </cell>
          <cell r="L666" t="str">
            <v>HIROSHIMA</v>
          </cell>
          <cell r="M666">
            <v>0</v>
          </cell>
          <cell r="N666">
            <v>333</v>
          </cell>
          <cell r="O666">
            <v>217</v>
          </cell>
          <cell r="P666">
            <v>168</v>
          </cell>
          <cell r="Q666">
            <v>0</v>
          </cell>
          <cell r="R666">
            <v>0</v>
          </cell>
          <cell r="S666">
            <v>0</v>
          </cell>
          <cell r="T666">
            <v>0</v>
          </cell>
          <cell r="U666">
            <v>0</v>
          </cell>
          <cell r="V666">
            <v>0</v>
          </cell>
          <cell r="W666">
            <v>0</v>
          </cell>
          <cell r="X666">
            <v>0</v>
          </cell>
          <cell r="Y666">
            <v>0</v>
          </cell>
          <cell r="Z666">
            <v>0</v>
          </cell>
          <cell r="AA666">
            <v>0</v>
          </cell>
          <cell r="AB666">
            <v>0</v>
          </cell>
        </row>
        <row r="667">
          <cell r="A667" t="str">
            <v>JP</v>
          </cell>
          <cell r="B667" t="str">
            <v>Japan</v>
          </cell>
          <cell r="C667" t="str">
            <v>LCV</v>
          </cell>
          <cell r="D667" t="str">
            <v>MAZDA</v>
          </cell>
          <cell r="E667" t="str">
            <v>MAZDA</v>
          </cell>
          <cell r="F667" t="str">
            <v>MAZDA</v>
          </cell>
          <cell r="G667" t="str">
            <v>PROD</v>
          </cell>
          <cell r="H667" t="str">
            <v>JP</v>
          </cell>
          <cell r="I667" t="str">
            <v>CDV</v>
          </cell>
          <cell r="J667" t="str">
            <v>FAMILIA</v>
          </cell>
          <cell r="K667" t="str">
            <v>FAMILIA</v>
          </cell>
          <cell r="L667" t="str">
            <v>HIROSHIMA</v>
          </cell>
          <cell r="M667">
            <v>0</v>
          </cell>
          <cell r="N667">
            <v>16675</v>
          </cell>
          <cell r="O667">
            <v>14171</v>
          </cell>
          <cell r="P667">
            <v>11031</v>
          </cell>
          <cell r="Q667">
            <v>5634</v>
          </cell>
          <cell r="R667">
            <v>0</v>
          </cell>
          <cell r="S667">
            <v>0</v>
          </cell>
          <cell r="T667">
            <v>0</v>
          </cell>
          <cell r="U667">
            <v>0</v>
          </cell>
          <cell r="V667">
            <v>0</v>
          </cell>
          <cell r="W667">
            <v>0</v>
          </cell>
          <cell r="X667">
            <v>0</v>
          </cell>
          <cell r="Y667">
            <v>0</v>
          </cell>
          <cell r="Z667">
            <v>0</v>
          </cell>
          <cell r="AA667">
            <v>0</v>
          </cell>
          <cell r="AB667">
            <v>0</v>
          </cell>
        </row>
        <row r="668">
          <cell r="A668" t="str">
            <v>JP</v>
          </cell>
          <cell r="B668" t="str">
            <v>Japan</v>
          </cell>
          <cell r="C668" t="str">
            <v>LCV</v>
          </cell>
          <cell r="D668" t="str">
            <v>MAZDA</v>
          </cell>
          <cell r="E668" t="str">
            <v>MAZDA</v>
          </cell>
          <cell r="F668" t="str">
            <v>MAZDA</v>
          </cell>
          <cell r="G668" t="str">
            <v>PROD</v>
          </cell>
          <cell r="H668" t="str">
            <v>JP</v>
          </cell>
          <cell r="I668" t="str">
            <v>CDV</v>
          </cell>
          <cell r="J668" t="str">
            <v>121</v>
          </cell>
          <cell r="K668" t="str">
            <v>FAMILIA TRUCK</v>
          </cell>
          <cell r="L668" t="str">
            <v>HIROSHIMA</v>
          </cell>
          <cell r="M668">
            <v>0</v>
          </cell>
          <cell r="N668">
            <v>220</v>
          </cell>
          <cell r="O668">
            <v>300</v>
          </cell>
          <cell r="P668">
            <v>220</v>
          </cell>
          <cell r="Q668">
            <v>60</v>
          </cell>
          <cell r="R668">
            <v>80</v>
          </cell>
          <cell r="S668">
            <v>0</v>
          </cell>
          <cell r="T668">
            <v>0</v>
          </cell>
          <cell r="U668">
            <v>0</v>
          </cell>
          <cell r="V668">
            <v>0</v>
          </cell>
          <cell r="W668">
            <v>0</v>
          </cell>
          <cell r="X668">
            <v>0</v>
          </cell>
          <cell r="Y668">
            <v>0</v>
          </cell>
          <cell r="Z668">
            <v>0</v>
          </cell>
          <cell r="AA668">
            <v>0</v>
          </cell>
          <cell r="AB668">
            <v>0</v>
          </cell>
        </row>
        <row r="669">
          <cell r="A669" t="str">
            <v>JP</v>
          </cell>
          <cell r="B669" t="str">
            <v>Japan</v>
          </cell>
          <cell r="C669" t="str">
            <v>LCV</v>
          </cell>
          <cell r="D669" t="str">
            <v>MAZDA</v>
          </cell>
          <cell r="E669" t="str">
            <v>MAZDA</v>
          </cell>
          <cell r="F669" t="str">
            <v>MAZDA</v>
          </cell>
          <cell r="G669" t="str">
            <v>PROD</v>
          </cell>
          <cell r="H669" t="str">
            <v>JP</v>
          </cell>
          <cell r="I669" t="str">
            <v>CDV</v>
          </cell>
          <cell r="J669" t="str">
            <v>U</v>
          </cell>
          <cell r="K669" t="str">
            <v>FESTIVA</v>
          </cell>
          <cell r="L669" t="str">
            <v>HIROSHIMA</v>
          </cell>
          <cell r="M669">
            <v>0</v>
          </cell>
          <cell r="N669">
            <v>127</v>
          </cell>
          <cell r="O669">
            <v>33</v>
          </cell>
          <cell r="P669">
            <v>0</v>
          </cell>
          <cell r="Q669">
            <v>0</v>
          </cell>
          <cell r="R669">
            <v>0</v>
          </cell>
          <cell r="S669">
            <v>0</v>
          </cell>
          <cell r="T669">
            <v>0</v>
          </cell>
          <cell r="U669">
            <v>0</v>
          </cell>
          <cell r="V669">
            <v>0</v>
          </cell>
          <cell r="W669">
            <v>0</v>
          </cell>
          <cell r="X669">
            <v>0</v>
          </cell>
          <cell r="Y669">
            <v>0</v>
          </cell>
          <cell r="Z669">
            <v>0</v>
          </cell>
          <cell r="AA669">
            <v>0</v>
          </cell>
          <cell r="AB669">
            <v>0</v>
          </cell>
        </row>
        <row r="670">
          <cell r="A670" t="str">
            <v>JP</v>
          </cell>
          <cell r="B670" t="str">
            <v>Japan</v>
          </cell>
          <cell r="C670" t="str">
            <v>LCV</v>
          </cell>
          <cell r="D670" t="str">
            <v>MAZDA</v>
          </cell>
          <cell r="E670" t="str">
            <v>MAZDA</v>
          </cell>
          <cell r="F670" t="str">
            <v>MAZDA</v>
          </cell>
          <cell r="G670" t="str">
            <v>PROD</v>
          </cell>
          <cell r="H670" t="str">
            <v>JP</v>
          </cell>
          <cell r="I670" t="str">
            <v>CDV</v>
          </cell>
          <cell r="J670" t="str">
            <v>MPV</v>
          </cell>
          <cell r="K670" t="str">
            <v>LASER</v>
          </cell>
          <cell r="L670" t="str">
            <v>HIROSHIMA</v>
          </cell>
          <cell r="M670">
            <v>0</v>
          </cell>
          <cell r="N670">
            <v>1459</v>
          </cell>
          <cell r="O670">
            <v>1159</v>
          </cell>
          <cell r="P670">
            <v>868</v>
          </cell>
          <cell r="Q670">
            <v>590</v>
          </cell>
          <cell r="R670">
            <v>0</v>
          </cell>
          <cell r="S670">
            <v>0</v>
          </cell>
          <cell r="T670">
            <v>0</v>
          </cell>
          <cell r="U670">
            <v>0</v>
          </cell>
          <cell r="V670">
            <v>0</v>
          </cell>
          <cell r="W670">
            <v>0</v>
          </cell>
          <cell r="X670">
            <v>0</v>
          </cell>
          <cell r="Y670">
            <v>0</v>
          </cell>
          <cell r="Z670">
            <v>0</v>
          </cell>
          <cell r="AA670">
            <v>0</v>
          </cell>
          <cell r="AB670">
            <v>0</v>
          </cell>
        </row>
        <row r="671">
          <cell r="A671" t="str">
            <v>JP</v>
          </cell>
          <cell r="B671" t="str">
            <v>Japan</v>
          </cell>
          <cell r="C671" t="str">
            <v>LCV</v>
          </cell>
          <cell r="D671" t="str">
            <v>MAZDA</v>
          </cell>
          <cell r="E671" t="str">
            <v>MAZDA</v>
          </cell>
          <cell r="F671" t="str">
            <v>MAZDA</v>
          </cell>
          <cell r="G671" t="str">
            <v>PROD</v>
          </cell>
          <cell r="H671" t="str">
            <v>JP</v>
          </cell>
          <cell r="I671" t="str">
            <v>HVAN</v>
          </cell>
          <cell r="J671" t="str">
            <v>BONGO</v>
          </cell>
          <cell r="K671" t="str">
            <v>BONGO</v>
          </cell>
          <cell r="L671" t="str">
            <v>HIROSHIMA</v>
          </cell>
          <cell r="M671">
            <v>0</v>
          </cell>
          <cell r="N671">
            <v>46963</v>
          </cell>
          <cell r="O671">
            <v>29347</v>
          </cell>
          <cell r="P671">
            <v>26544</v>
          </cell>
          <cell r="Q671">
            <v>27023</v>
          </cell>
          <cell r="R671">
            <v>33388</v>
          </cell>
          <cell r="S671">
            <v>32654</v>
          </cell>
          <cell r="T671">
            <v>25990</v>
          </cell>
          <cell r="U671">
            <v>17009</v>
          </cell>
          <cell r="V671">
            <v>16882</v>
          </cell>
          <cell r="W671">
            <v>18966</v>
          </cell>
          <cell r="X671">
            <v>21302</v>
          </cell>
          <cell r="Y671">
            <v>22392</v>
          </cell>
          <cell r="Z671">
            <v>23765</v>
          </cell>
          <cell r="AA671">
            <v>26052</v>
          </cell>
          <cell r="AB671">
            <v>22559</v>
          </cell>
        </row>
        <row r="672">
          <cell r="A672" t="str">
            <v>JP</v>
          </cell>
          <cell r="B672" t="str">
            <v>Japan</v>
          </cell>
          <cell r="C672" t="str">
            <v>LCV</v>
          </cell>
          <cell r="D672" t="str">
            <v>MAZDA</v>
          </cell>
          <cell r="E672" t="str">
            <v>MAZDA</v>
          </cell>
          <cell r="F672" t="str">
            <v>MAZDA</v>
          </cell>
          <cell r="G672" t="str">
            <v>PROD</v>
          </cell>
          <cell r="H672" t="str">
            <v>JP</v>
          </cell>
          <cell r="I672" t="str">
            <v>HVAN</v>
          </cell>
          <cell r="J672" t="str">
            <v>CAPELLA</v>
          </cell>
          <cell r="K672" t="str">
            <v>BONGO BRAWNY</v>
          </cell>
          <cell r="L672" t="str">
            <v>HIROSHIMA</v>
          </cell>
          <cell r="M672">
            <v>0</v>
          </cell>
          <cell r="N672">
            <v>54864</v>
          </cell>
          <cell r="O672">
            <v>47959</v>
          </cell>
          <cell r="P672">
            <v>46757</v>
          </cell>
          <cell r="Q672">
            <v>37458</v>
          </cell>
          <cell r="R672">
            <v>39857</v>
          </cell>
          <cell r="S672">
            <v>38160</v>
          </cell>
          <cell r="T672">
            <v>33683</v>
          </cell>
          <cell r="U672">
            <v>28015</v>
          </cell>
          <cell r="V672">
            <v>27538</v>
          </cell>
          <cell r="W672">
            <v>28649</v>
          </cell>
          <cell r="X672">
            <v>30672</v>
          </cell>
          <cell r="Y672">
            <v>30531</v>
          </cell>
          <cell r="Z672">
            <v>34273</v>
          </cell>
          <cell r="AA672">
            <v>36158</v>
          </cell>
          <cell r="AB672">
            <v>35318</v>
          </cell>
        </row>
        <row r="673">
          <cell r="A673" t="str">
            <v>JP</v>
          </cell>
          <cell r="B673" t="str">
            <v>Japan</v>
          </cell>
          <cell r="C673" t="str">
            <v>LCV</v>
          </cell>
          <cell r="D673" t="str">
            <v>MAZDA</v>
          </cell>
          <cell r="E673" t="str">
            <v>MAZDA</v>
          </cell>
          <cell r="F673" t="str">
            <v>MAZDA</v>
          </cell>
          <cell r="G673" t="str">
            <v>PROD</v>
          </cell>
          <cell r="H673" t="str">
            <v>JP</v>
          </cell>
          <cell r="I673" t="str">
            <v>HVAN</v>
          </cell>
          <cell r="J673" t="str">
            <v>CANTER</v>
          </cell>
          <cell r="K673" t="str">
            <v>TITAN</v>
          </cell>
          <cell r="L673" t="str">
            <v>HIROSHIMA</v>
          </cell>
          <cell r="M673">
            <v>0</v>
          </cell>
          <cell r="N673">
            <v>40636</v>
          </cell>
          <cell r="O673">
            <v>30448</v>
          </cell>
          <cell r="P673">
            <v>24845</v>
          </cell>
          <cell r="Q673">
            <v>24779</v>
          </cell>
          <cell r="R673">
            <v>23344</v>
          </cell>
          <cell r="S673">
            <v>20409</v>
          </cell>
          <cell r="T673">
            <v>18681</v>
          </cell>
          <cell r="U673">
            <v>9716</v>
          </cell>
          <cell r="V673">
            <v>10245</v>
          </cell>
          <cell r="W673">
            <v>11193</v>
          </cell>
          <cell r="X673">
            <v>13328</v>
          </cell>
          <cell r="Y673">
            <v>14936</v>
          </cell>
          <cell r="Z673">
            <v>17183</v>
          </cell>
          <cell r="AA673">
            <v>18007</v>
          </cell>
          <cell r="AB673">
            <v>19686</v>
          </cell>
        </row>
        <row r="674">
          <cell r="A674" t="str">
            <v>JP</v>
          </cell>
          <cell r="B674" t="str">
            <v>Japan</v>
          </cell>
          <cell r="C674" t="str">
            <v>LCV</v>
          </cell>
          <cell r="D674" t="str">
            <v>MAZDA</v>
          </cell>
          <cell r="E674" t="str">
            <v>MAZDA</v>
          </cell>
          <cell r="F674" t="str">
            <v>MAZDA</v>
          </cell>
          <cell r="G674" t="str">
            <v>PROD</v>
          </cell>
          <cell r="H674" t="str">
            <v>JP</v>
          </cell>
          <cell r="I674" t="str">
            <v>MPV</v>
          </cell>
          <cell r="J674" t="str">
            <v>VANETTE</v>
          </cell>
          <cell r="K674" t="str">
            <v>MPV</v>
          </cell>
          <cell r="L674" t="str">
            <v>HIROSHIMA</v>
          </cell>
          <cell r="M674">
            <v>0</v>
          </cell>
          <cell r="N674">
            <v>306</v>
          </cell>
          <cell r="O674">
            <v>53</v>
          </cell>
          <cell r="P674">
            <v>90</v>
          </cell>
          <cell r="Q674">
            <v>27</v>
          </cell>
          <cell r="R674">
            <v>0</v>
          </cell>
          <cell r="S674">
            <v>0</v>
          </cell>
          <cell r="T674">
            <v>0</v>
          </cell>
          <cell r="U674">
            <v>0</v>
          </cell>
          <cell r="V674">
            <v>0</v>
          </cell>
          <cell r="W674">
            <v>0</v>
          </cell>
          <cell r="X674">
            <v>0</v>
          </cell>
          <cell r="Y674">
            <v>0</v>
          </cell>
          <cell r="Z674">
            <v>0</v>
          </cell>
          <cell r="AA674">
            <v>0</v>
          </cell>
          <cell r="AB674">
            <v>0</v>
          </cell>
        </row>
        <row r="675">
          <cell r="A675" t="str">
            <v>JP</v>
          </cell>
          <cell r="B675" t="str">
            <v>Japan</v>
          </cell>
          <cell r="C675" t="str">
            <v>LCV</v>
          </cell>
          <cell r="D675" t="str">
            <v>MAZDA</v>
          </cell>
          <cell r="E675" t="str">
            <v>MAZDA</v>
          </cell>
          <cell r="F675" t="str">
            <v>MAZDA</v>
          </cell>
          <cell r="G675" t="str">
            <v>PROD</v>
          </cell>
          <cell r="H675" t="str">
            <v>JP</v>
          </cell>
          <cell r="I675" t="str">
            <v>MVAN</v>
          </cell>
          <cell r="J675" t="str">
            <v>FAMILIA</v>
          </cell>
          <cell r="K675" t="str">
            <v>J80</v>
          </cell>
          <cell r="L675" t="str">
            <v>HIROSHIMA</v>
          </cell>
          <cell r="M675">
            <v>0</v>
          </cell>
          <cell r="N675">
            <v>2791</v>
          </cell>
          <cell r="O675">
            <v>1151</v>
          </cell>
          <cell r="P675">
            <v>974</v>
          </cell>
          <cell r="Q675">
            <v>903</v>
          </cell>
          <cell r="R675">
            <v>1656</v>
          </cell>
          <cell r="S675">
            <v>2757</v>
          </cell>
          <cell r="T675">
            <v>493</v>
          </cell>
          <cell r="U675">
            <v>412</v>
          </cell>
          <cell r="V675">
            <v>375</v>
          </cell>
          <cell r="W675">
            <v>226</v>
          </cell>
          <cell r="X675">
            <v>95</v>
          </cell>
          <cell r="Y675">
            <v>0</v>
          </cell>
          <cell r="Z675">
            <v>0</v>
          </cell>
          <cell r="AA675">
            <v>0</v>
          </cell>
          <cell r="AB675">
            <v>0</v>
          </cell>
        </row>
        <row r="676">
          <cell r="A676" t="str">
            <v>JP</v>
          </cell>
          <cell r="B676" t="str">
            <v>Japan</v>
          </cell>
          <cell r="C676" t="str">
            <v>LCV</v>
          </cell>
          <cell r="D676" t="str">
            <v>MAZDA</v>
          </cell>
          <cell r="E676" t="str">
            <v>MAZDA</v>
          </cell>
          <cell r="F676" t="str">
            <v>MAZDA</v>
          </cell>
          <cell r="G676" t="str">
            <v>PROD</v>
          </cell>
          <cell r="H676" t="str">
            <v>JP</v>
          </cell>
          <cell r="I676" t="str">
            <v>MVAN</v>
          </cell>
          <cell r="J676" t="str">
            <v>PROCEED/PN40</v>
          </cell>
          <cell r="K676" t="str">
            <v>NISSAN VANETTE</v>
          </cell>
          <cell r="L676" t="str">
            <v>HIROSHIMA</v>
          </cell>
          <cell r="M676">
            <v>0</v>
          </cell>
          <cell r="N676">
            <v>0</v>
          </cell>
          <cell r="O676">
            <v>0</v>
          </cell>
          <cell r="P676">
            <v>0</v>
          </cell>
          <cell r="Q676">
            <v>21313</v>
          </cell>
          <cell r="R676">
            <v>30459</v>
          </cell>
          <cell r="S676">
            <v>32996</v>
          </cell>
          <cell r="T676">
            <v>31943</v>
          </cell>
          <cell r="U676">
            <v>21902</v>
          </cell>
          <cell r="V676">
            <v>18405</v>
          </cell>
          <cell r="W676">
            <v>20796</v>
          </cell>
          <cell r="X676">
            <v>24498</v>
          </cell>
          <cell r="Y676">
            <v>27878</v>
          </cell>
          <cell r="Z676">
            <v>31036</v>
          </cell>
          <cell r="AA676">
            <v>31464</v>
          </cell>
          <cell r="AB676">
            <v>31662</v>
          </cell>
        </row>
        <row r="677">
          <cell r="A677" t="str">
            <v>JP</v>
          </cell>
          <cell r="B677" t="str">
            <v>Japan</v>
          </cell>
          <cell r="C677" t="str">
            <v>LCV</v>
          </cell>
          <cell r="D677" t="str">
            <v>MAZDA</v>
          </cell>
          <cell r="E677" t="str">
            <v>MAZDA</v>
          </cell>
          <cell r="F677" t="str">
            <v>MAZDA</v>
          </cell>
          <cell r="G677" t="str">
            <v>PROD</v>
          </cell>
          <cell r="H677" t="str">
            <v>JP</v>
          </cell>
          <cell r="I677" t="str">
            <v>PUP</v>
          </cell>
          <cell r="J677" t="str">
            <v>U</v>
          </cell>
          <cell r="K677" t="str">
            <v>J100</v>
          </cell>
          <cell r="L677" t="str">
            <v>HIROSHIMA</v>
          </cell>
          <cell r="M677">
            <v>0</v>
          </cell>
          <cell r="N677">
            <v>961</v>
          </cell>
          <cell r="O677">
            <v>453</v>
          </cell>
          <cell r="P677">
            <v>418</v>
          </cell>
          <cell r="Q677">
            <v>390</v>
          </cell>
          <cell r="R677">
            <v>311</v>
          </cell>
          <cell r="S677">
            <v>349</v>
          </cell>
          <cell r="T677">
            <v>187</v>
          </cell>
          <cell r="U677">
            <v>174</v>
          </cell>
          <cell r="V677">
            <v>154</v>
          </cell>
          <cell r="W677">
            <v>131</v>
          </cell>
          <cell r="X677">
            <v>79</v>
          </cell>
          <cell r="Y677">
            <v>0</v>
          </cell>
          <cell r="Z677">
            <v>0</v>
          </cell>
          <cell r="AA677">
            <v>0</v>
          </cell>
          <cell r="AB677">
            <v>0</v>
          </cell>
        </row>
        <row r="678">
          <cell r="A678" t="str">
            <v>JP</v>
          </cell>
          <cell r="B678" t="str">
            <v>Japan</v>
          </cell>
          <cell r="C678" t="str">
            <v>LCV</v>
          </cell>
          <cell r="D678" t="str">
            <v>MAZDA</v>
          </cell>
          <cell r="E678" t="str">
            <v>MAZDA</v>
          </cell>
          <cell r="F678" t="str">
            <v>MAZDA</v>
          </cell>
          <cell r="G678" t="str">
            <v>PROD</v>
          </cell>
          <cell r="H678" t="str">
            <v>JP</v>
          </cell>
          <cell r="I678" t="str">
            <v>PUP</v>
          </cell>
          <cell r="J678" t="str">
            <v>U</v>
          </cell>
          <cell r="K678" t="str">
            <v>PROCEED</v>
          </cell>
          <cell r="L678" t="str">
            <v>HIROSHIMA</v>
          </cell>
          <cell r="M678">
            <v>0</v>
          </cell>
          <cell r="N678">
            <v>119839</v>
          </cell>
          <cell r="O678">
            <v>102839</v>
          </cell>
          <cell r="P678">
            <v>40724</v>
          </cell>
          <cell r="Q678">
            <v>35926</v>
          </cell>
          <cell r="R678">
            <v>27335</v>
          </cell>
          <cell r="S678">
            <v>37732</v>
          </cell>
          <cell r="T678">
            <v>61844</v>
          </cell>
          <cell r="U678">
            <v>50389</v>
          </cell>
          <cell r="V678">
            <v>46883</v>
          </cell>
          <cell r="W678">
            <v>49264</v>
          </cell>
          <cell r="X678">
            <v>54517</v>
          </cell>
          <cell r="Y678">
            <v>54372</v>
          </cell>
          <cell r="Z678">
            <v>56531</v>
          </cell>
          <cell r="AA678">
            <v>56536</v>
          </cell>
          <cell r="AB678">
            <v>52444</v>
          </cell>
        </row>
        <row r="679">
          <cell r="A679" t="str">
            <v>JP</v>
          </cell>
          <cell r="B679" t="str">
            <v>Japan</v>
          </cell>
          <cell r="C679" t="str">
            <v>LCV</v>
          </cell>
          <cell r="D679" t="str">
            <v>MITSUBISHI</v>
          </cell>
          <cell r="E679" t="str">
            <v>MITSUBISHI</v>
          </cell>
          <cell r="F679" t="str">
            <v>MITSUBISHI</v>
          </cell>
          <cell r="G679" t="str">
            <v>PROD</v>
          </cell>
          <cell r="H679" t="str">
            <v>JP</v>
          </cell>
          <cell r="I679" t="str">
            <v>4X4</v>
          </cell>
          <cell r="J679" t="str">
            <v>MIRAGE</v>
          </cell>
          <cell r="K679" t="str">
            <v>JEEP</v>
          </cell>
          <cell r="L679" t="str">
            <v>NAYOYA/ OYE</v>
          </cell>
          <cell r="M679">
            <v>0</v>
          </cell>
          <cell r="N679">
            <v>1866</v>
          </cell>
          <cell r="O679">
            <v>1759</v>
          </cell>
          <cell r="P679">
            <v>1498</v>
          </cell>
          <cell r="Q679">
            <v>1281</v>
          </cell>
          <cell r="R679">
            <v>1130</v>
          </cell>
          <cell r="S679">
            <v>624</v>
          </cell>
          <cell r="T679">
            <v>1155</v>
          </cell>
          <cell r="U679">
            <v>1162</v>
          </cell>
          <cell r="V679">
            <v>1114</v>
          </cell>
          <cell r="W679">
            <v>0</v>
          </cell>
          <cell r="X679">
            <v>0</v>
          </cell>
          <cell r="Y679">
            <v>0</v>
          </cell>
          <cell r="Z679">
            <v>0</v>
          </cell>
          <cell r="AA679">
            <v>0</v>
          </cell>
          <cell r="AB679">
            <v>0</v>
          </cell>
        </row>
        <row r="680">
          <cell r="A680" t="str">
            <v>JP</v>
          </cell>
          <cell r="B680" t="str">
            <v>Japan</v>
          </cell>
          <cell r="C680" t="str">
            <v>LCV</v>
          </cell>
          <cell r="D680" t="str">
            <v>MITSUBISHI</v>
          </cell>
          <cell r="E680" t="str">
            <v>MITSUBISHI</v>
          </cell>
          <cell r="F680" t="str">
            <v>MITSUBISHI</v>
          </cell>
          <cell r="G680" t="str">
            <v>PROD</v>
          </cell>
          <cell r="H680" t="str">
            <v>JP</v>
          </cell>
          <cell r="I680" t="str">
            <v>4X4</v>
          </cell>
          <cell r="J680" t="str">
            <v>STRADA</v>
          </cell>
          <cell r="K680" t="str">
            <v>PAJERO</v>
          </cell>
          <cell r="L680" t="str">
            <v>NAYOYA/ OYE</v>
          </cell>
          <cell r="M680">
            <v>0</v>
          </cell>
          <cell r="N680">
            <v>36399</v>
          </cell>
          <cell r="O680">
            <v>37620</v>
          </cell>
          <cell r="P680">
            <v>28141</v>
          </cell>
          <cell r="Q680">
            <v>35986</v>
          </cell>
          <cell r="R680">
            <v>35709</v>
          </cell>
          <cell r="S680">
            <v>33995</v>
          </cell>
          <cell r="T680">
            <v>36635</v>
          </cell>
          <cell r="U680">
            <v>32730</v>
          </cell>
          <cell r="V680">
            <v>31350</v>
          </cell>
          <cell r="W680">
            <v>34707</v>
          </cell>
          <cell r="X680">
            <v>35465</v>
          </cell>
          <cell r="Y680">
            <v>35833</v>
          </cell>
          <cell r="Z680">
            <v>35422</v>
          </cell>
          <cell r="AA680">
            <v>36235</v>
          </cell>
          <cell r="AB680">
            <v>34751</v>
          </cell>
        </row>
        <row r="681">
          <cell r="A681" t="str">
            <v>JP</v>
          </cell>
          <cell r="B681" t="str">
            <v>Japan</v>
          </cell>
          <cell r="C681" t="str">
            <v>LCV</v>
          </cell>
          <cell r="D681" t="str">
            <v>MITSUBISHI</v>
          </cell>
          <cell r="E681" t="str">
            <v>MITSUBISHI</v>
          </cell>
          <cell r="F681" t="str">
            <v>MITSUBISHI</v>
          </cell>
          <cell r="G681" t="str">
            <v>PROD</v>
          </cell>
          <cell r="H681" t="str">
            <v>JP</v>
          </cell>
          <cell r="I681" t="str">
            <v>CDV</v>
          </cell>
          <cell r="J681" t="str">
            <v>MIRAGE</v>
          </cell>
          <cell r="K681" t="str">
            <v>LANCER/MIRAGE</v>
          </cell>
          <cell r="L681" t="str">
            <v>MIZUSHIMA</v>
          </cell>
          <cell r="M681">
            <v>0</v>
          </cell>
          <cell r="N681">
            <v>15026</v>
          </cell>
          <cell r="O681">
            <v>3204</v>
          </cell>
          <cell r="P681">
            <v>0</v>
          </cell>
          <cell r="Q681">
            <v>0</v>
          </cell>
          <cell r="R681">
            <v>0</v>
          </cell>
          <cell r="S681">
            <v>0</v>
          </cell>
          <cell r="T681">
            <v>0</v>
          </cell>
          <cell r="U681">
            <v>0</v>
          </cell>
          <cell r="V681">
            <v>0</v>
          </cell>
          <cell r="W681">
            <v>0</v>
          </cell>
          <cell r="X681">
            <v>0</v>
          </cell>
          <cell r="Y681">
            <v>0</v>
          </cell>
          <cell r="Z681">
            <v>0</v>
          </cell>
          <cell r="AA681">
            <v>0</v>
          </cell>
          <cell r="AB681">
            <v>0</v>
          </cell>
        </row>
        <row r="682">
          <cell r="A682" t="str">
            <v>JP</v>
          </cell>
          <cell r="B682" t="str">
            <v>Japan</v>
          </cell>
          <cell r="C682" t="str">
            <v>LCV</v>
          </cell>
          <cell r="D682" t="str">
            <v>MITSUBISHI</v>
          </cell>
          <cell r="E682" t="str">
            <v>MITSUBISHI</v>
          </cell>
          <cell r="F682" t="str">
            <v>MITSUBISHI</v>
          </cell>
          <cell r="G682" t="str">
            <v>PROD</v>
          </cell>
          <cell r="H682" t="str">
            <v>JP</v>
          </cell>
          <cell r="I682" t="str">
            <v>CDV</v>
          </cell>
          <cell r="J682" t="str">
            <v>MINICA</v>
          </cell>
          <cell r="K682" t="str">
            <v>LIBERO CARGO</v>
          </cell>
          <cell r="L682" t="str">
            <v>MIZUSHIMA</v>
          </cell>
          <cell r="M682">
            <v>0</v>
          </cell>
          <cell r="N682">
            <v>0</v>
          </cell>
          <cell r="O682">
            <v>9869</v>
          </cell>
          <cell r="P682">
            <v>14287</v>
          </cell>
          <cell r="Q682">
            <v>13472</v>
          </cell>
          <cell r="R682">
            <v>15030</v>
          </cell>
          <cell r="S682">
            <v>14518</v>
          </cell>
          <cell r="T682">
            <v>11477</v>
          </cell>
          <cell r="U682">
            <v>10491</v>
          </cell>
          <cell r="V682">
            <v>9959</v>
          </cell>
          <cell r="W682">
            <v>10239</v>
          </cell>
          <cell r="X682">
            <v>11728</v>
          </cell>
          <cell r="Y682">
            <v>13118</v>
          </cell>
          <cell r="Z682">
            <v>14826</v>
          </cell>
          <cell r="AA682">
            <v>14959</v>
          </cell>
          <cell r="AB682">
            <v>14005</v>
          </cell>
        </row>
        <row r="683">
          <cell r="A683" t="str">
            <v>JP</v>
          </cell>
          <cell r="B683" t="str">
            <v>Japan</v>
          </cell>
          <cell r="C683" t="str">
            <v>LCV</v>
          </cell>
          <cell r="D683" t="str">
            <v>MITSUBISHI</v>
          </cell>
          <cell r="E683" t="str">
            <v>MITSUBISHI</v>
          </cell>
          <cell r="F683" t="str">
            <v>MITSUBISHI</v>
          </cell>
          <cell r="G683" t="str">
            <v>PROD</v>
          </cell>
          <cell r="H683" t="str">
            <v>JP</v>
          </cell>
          <cell r="I683" t="str">
            <v>CDV</v>
          </cell>
          <cell r="J683" t="str">
            <v>MINICA</v>
          </cell>
          <cell r="K683" t="str">
            <v>MINICA</v>
          </cell>
          <cell r="L683" t="str">
            <v>MIZUSHIMA</v>
          </cell>
          <cell r="M683">
            <v>0</v>
          </cell>
          <cell r="N683">
            <v>32534</v>
          </cell>
          <cell r="O683">
            <v>38075</v>
          </cell>
          <cell r="P683">
            <v>32033</v>
          </cell>
          <cell r="Q683">
            <v>29108</v>
          </cell>
          <cell r="R683">
            <v>33049</v>
          </cell>
          <cell r="S683">
            <v>33958</v>
          </cell>
          <cell r="T683">
            <v>41984</v>
          </cell>
          <cell r="U683">
            <v>36617</v>
          </cell>
          <cell r="V683">
            <v>38948</v>
          </cell>
          <cell r="W683">
            <v>40466</v>
          </cell>
          <cell r="X683">
            <v>42716</v>
          </cell>
          <cell r="Y683">
            <v>40638</v>
          </cell>
          <cell r="Z683">
            <v>42403</v>
          </cell>
          <cell r="AA683">
            <v>41851</v>
          </cell>
          <cell r="AB683">
            <v>41710</v>
          </cell>
        </row>
        <row r="684">
          <cell r="A684" t="str">
            <v>JP</v>
          </cell>
          <cell r="B684" t="str">
            <v>Japan</v>
          </cell>
          <cell r="C684" t="str">
            <v>LCV</v>
          </cell>
          <cell r="D684" t="str">
            <v>MITSUBISHI</v>
          </cell>
          <cell r="E684" t="str">
            <v>MITSUBISHI</v>
          </cell>
          <cell r="F684" t="str">
            <v>MITSUBISHI</v>
          </cell>
          <cell r="G684" t="str">
            <v>PROD</v>
          </cell>
          <cell r="H684" t="str">
            <v>JP</v>
          </cell>
          <cell r="I684" t="str">
            <v>HVAN</v>
          </cell>
          <cell r="J684" t="str">
            <v>DELICA</v>
          </cell>
          <cell r="K684" t="str">
            <v>CANTER</v>
          </cell>
          <cell r="L684" t="str">
            <v>KAWASAKI</v>
          </cell>
          <cell r="M684">
            <v>0</v>
          </cell>
          <cell r="N684">
            <v>104686</v>
          </cell>
          <cell r="O684">
            <v>94660</v>
          </cell>
          <cell r="P684">
            <v>60780</v>
          </cell>
          <cell r="Q684">
            <v>65106</v>
          </cell>
          <cell r="R684">
            <v>71827</v>
          </cell>
          <cell r="S684">
            <v>86276</v>
          </cell>
          <cell r="T684">
            <v>83305</v>
          </cell>
          <cell r="U684">
            <v>63024</v>
          </cell>
          <cell r="V684">
            <v>59647</v>
          </cell>
          <cell r="W684">
            <v>62126</v>
          </cell>
          <cell r="X684">
            <v>70715</v>
          </cell>
          <cell r="Y684">
            <v>76462</v>
          </cell>
          <cell r="Z684">
            <v>82362</v>
          </cell>
          <cell r="AA684">
            <v>85779</v>
          </cell>
          <cell r="AB684">
            <v>85708</v>
          </cell>
        </row>
        <row r="685">
          <cell r="A685" t="str">
            <v>JP</v>
          </cell>
          <cell r="B685" t="str">
            <v>Japan</v>
          </cell>
          <cell r="C685" t="str">
            <v>LCV</v>
          </cell>
          <cell r="D685" t="str">
            <v>MITSUBISHI</v>
          </cell>
          <cell r="E685" t="str">
            <v>MITSUBISHI</v>
          </cell>
          <cell r="F685" t="str">
            <v>MITSUBISHI</v>
          </cell>
          <cell r="G685" t="str">
            <v>PROD</v>
          </cell>
          <cell r="H685" t="str">
            <v>JP</v>
          </cell>
          <cell r="I685" t="str">
            <v>HVAN</v>
          </cell>
          <cell r="J685" t="str">
            <v>U</v>
          </cell>
          <cell r="K685" t="str">
            <v>FORTE</v>
          </cell>
          <cell r="L685" t="str">
            <v>MIZUSHIMA</v>
          </cell>
          <cell r="M685">
            <v>0</v>
          </cell>
          <cell r="N685">
            <v>64343</v>
          </cell>
          <cell r="O685">
            <v>57973</v>
          </cell>
          <cell r="P685">
            <v>45336</v>
          </cell>
          <cell r="Q685">
            <v>41180</v>
          </cell>
          <cell r="R685">
            <v>32965</v>
          </cell>
          <cell r="S685">
            <v>28839</v>
          </cell>
          <cell r="T685">
            <v>31240</v>
          </cell>
          <cell r="U685">
            <v>22251</v>
          </cell>
          <cell r="V685">
            <v>18081</v>
          </cell>
          <cell r="W685">
            <v>16512</v>
          </cell>
          <cell r="X685">
            <v>12058</v>
          </cell>
          <cell r="Y685">
            <v>3584</v>
          </cell>
          <cell r="Z685">
            <v>2072</v>
          </cell>
          <cell r="AA685">
            <v>0</v>
          </cell>
          <cell r="AB685">
            <v>0</v>
          </cell>
        </row>
        <row r="686">
          <cell r="A686" t="str">
            <v>JP</v>
          </cell>
          <cell r="B686" t="str">
            <v>Japan</v>
          </cell>
          <cell r="C686" t="str">
            <v>LCV</v>
          </cell>
          <cell r="D686" t="str">
            <v>MITSUBISHI</v>
          </cell>
          <cell r="E686" t="str">
            <v>MITSUBISHI</v>
          </cell>
          <cell r="F686" t="str">
            <v>MITSUBISHI</v>
          </cell>
          <cell r="G686" t="str">
            <v>PROD</v>
          </cell>
          <cell r="H686" t="str">
            <v>JP</v>
          </cell>
          <cell r="I686" t="str">
            <v>MIC</v>
          </cell>
          <cell r="J686" t="str">
            <v>MINICA</v>
          </cell>
          <cell r="K686" t="str">
            <v>MINICAB</v>
          </cell>
          <cell r="L686" t="str">
            <v>MIZUSHIMA</v>
          </cell>
          <cell r="M686">
            <v>0</v>
          </cell>
          <cell r="N686">
            <v>66810</v>
          </cell>
          <cell r="O686">
            <v>59230</v>
          </cell>
          <cell r="P686">
            <v>54531</v>
          </cell>
          <cell r="Q686">
            <v>48623</v>
          </cell>
          <cell r="R686">
            <v>46156</v>
          </cell>
          <cell r="S686">
            <v>52965</v>
          </cell>
          <cell r="T686">
            <v>53181</v>
          </cell>
          <cell r="U686">
            <v>38386</v>
          </cell>
          <cell r="V686">
            <v>40677</v>
          </cell>
          <cell r="W686">
            <v>44173</v>
          </cell>
          <cell r="X686">
            <v>50553</v>
          </cell>
          <cell r="Y686">
            <v>48411</v>
          </cell>
          <cell r="Z686">
            <v>48158</v>
          </cell>
          <cell r="AA686">
            <v>49791</v>
          </cell>
          <cell r="AB686">
            <v>49322</v>
          </cell>
        </row>
        <row r="687">
          <cell r="A687" t="str">
            <v>JP</v>
          </cell>
          <cell r="B687" t="str">
            <v>Japan</v>
          </cell>
          <cell r="C687" t="str">
            <v>LCV</v>
          </cell>
          <cell r="D687" t="str">
            <v>MITSUBISHI</v>
          </cell>
          <cell r="E687" t="str">
            <v>MITSUBISHI</v>
          </cell>
          <cell r="F687" t="str">
            <v>MITSUBISHI</v>
          </cell>
          <cell r="G687" t="str">
            <v>PROD</v>
          </cell>
          <cell r="H687" t="str">
            <v>JP</v>
          </cell>
          <cell r="I687" t="str">
            <v>MIC</v>
          </cell>
          <cell r="J687" t="str">
            <v>PAJERO</v>
          </cell>
          <cell r="K687" t="str">
            <v>MINICAB VAN</v>
          </cell>
          <cell r="L687" t="str">
            <v>MIZUSHIMA</v>
          </cell>
          <cell r="M687">
            <v>0</v>
          </cell>
          <cell r="N687">
            <v>47800</v>
          </cell>
          <cell r="O687">
            <v>39508</v>
          </cell>
          <cell r="P687">
            <v>38707</v>
          </cell>
          <cell r="Q687">
            <v>40152</v>
          </cell>
          <cell r="R687">
            <v>34843</v>
          </cell>
          <cell r="S687">
            <v>37957</v>
          </cell>
          <cell r="T687">
            <v>32105</v>
          </cell>
          <cell r="U687">
            <v>29833</v>
          </cell>
          <cell r="V687">
            <v>31634</v>
          </cell>
          <cell r="W687">
            <v>32910</v>
          </cell>
          <cell r="X687">
            <v>37017</v>
          </cell>
          <cell r="Y687">
            <v>36855</v>
          </cell>
          <cell r="Z687">
            <v>36702</v>
          </cell>
          <cell r="AA687">
            <v>34797</v>
          </cell>
          <cell r="AB687">
            <v>34803</v>
          </cell>
        </row>
        <row r="688">
          <cell r="A688" t="str">
            <v>JP</v>
          </cell>
          <cell r="B688" t="str">
            <v>Japan</v>
          </cell>
          <cell r="C688" t="str">
            <v>LCV</v>
          </cell>
          <cell r="D688" t="str">
            <v>MITSUBISHI</v>
          </cell>
          <cell r="E688" t="str">
            <v>MITSUBISHI</v>
          </cell>
          <cell r="F688" t="str">
            <v>MITSUBISHI</v>
          </cell>
          <cell r="G688" t="str">
            <v>PROD</v>
          </cell>
          <cell r="H688" t="str">
            <v>JP</v>
          </cell>
          <cell r="I688" t="str">
            <v>MVAN</v>
          </cell>
          <cell r="J688" t="str">
            <v>FORTE</v>
          </cell>
          <cell r="K688" t="str">
            <v>DELICA</v>
          </cell>
          <cell r="L688" t="str">
            <v>MIZUSHIMA</v>
          </cell>
          <cell r="M688">
            <v>0</v>
          </cell>
          <cell r="N688">
            <v>43023</v>
          </cell>
          <cell r="O688">
            <v>43341</v>
          </cell>
          <cell r="P688">
            <v>39071</v>
          </cell>
          <cell r="Q688">
            <v>38419</v>
          </cell>
          <cell r="R688">
            <v>35995</v>
          </cell>
          <cell r="S688">
            <v>34319</v>
          </cell>
          <cell r="T688">
            <v>35820</v>
          </cell>
          <cell r="U688">
            <v>37880</v>
          </cell>
          <cell r="V688">
            <v>32560</v>
          </cell>
          <cell r="W688">
            <v>33409</v>
          </cell>
          <cell r="X688">
            <v>36641</v>
          </cell>
          <cell r="Y688">
            <v>35853</v>
          </cell>
          <cell r="Z688">
            <v>37270</v>
          </cell>
          <cell r="AA688">
            <v>35563</v>
          </cell>
          <cell r="AB688">
            <v>35357</v>
          </cell>
        </row>
        <row r="689">
          <cell r="A689" t="str">
            <v>JP</v>
          </cell>
          <cell r="B689" t="str">
            <v>Japan</v>
          </cell>
          <cell r="C689" t="str">
            <v>LCV</v>
          </cell>
          <cell r="D689" t="str">
            <v>MITSUBISHI</v>
          </cell>
          <cell r="E689" t="str">
            <v>MITSUBISHI</v>
          </cell>
          <cell r="F689" t="str">
            <v>MITSUBISHI</v>
          </cell>
          <cell r="G689" t="str">
            <v>PROD</v>
          </cell>
          <cell r="H689" t="str">
            <v>JP</v>
          </cell>
          <cell r="I689" t="str">
            <v>PUP</v>
          </cell>
          <cell r="J689" t="str">
            <v>SUNNY</v>
          </cell>
          <cell r="K689" t="str">
            <v>STRADA</v>
          </cell>
          <cell r="L689" t="str">
            <v>KYOTO</v>
          </cell>
          <cell r="M689">
            <v>0</v>
          </cell>
          <cell r="N689">
            <v>1632</v>
          </cell>
          <cell r="O689">
            <v>3678</v>
          </cell>
          <cell r="P689">
            <v>11922</v>
          </cell>
          <cell r="Q689">
            <v>15110</v>
          </cell>
          <cell r="R689">
            <v>19277</v>
          </cell>
          <cell r="S689">
            <v>15553</v>
          </cell>
          <cell r="T689">
            <v>12884</v>
          </cell>
          <cell r="U689">
            <v>10343</v>
          </cell>
          <cell r="V689">
            <v>9654</v>
          </cell>
          <cell r="W689">
            <v>8962</v>
          </cell>
          <cell r="X689">
            <v>8045</v>
          </cell>
          <cell r="Y689">
            <v>6070</v>
          </cell>
          <cell r="Z689">
            <v>4850</v>
          </cell>
          <cell r="AA689">
            <v>1554</v>
          </cell>
          <cell r="AB689">
            <v>0</v>
          </cell>
        </row>
        <row r="690">
          <cell r="A690" t="str">
            <v>JP</v>
          </cell>
          <cell r="B690" t="str">
            <v>Japan</v>
          </cell>
          <cell r="C690" t="str">
            <v>LCV</v>
          </cell>
          <cell r="D690" t="str">
            <v>NISSAN</v>
          </cell>
          <cell r="E690" t="str">
            <v>NISSAN</v>
          </cell>
          <cell r="F690" t="str">
            <v>NISSAN</v>
          </cell>
          <cell r="G690" t="str">
            <v>PROD</v>
          </cell>
          <cell r="H690" t="str">
            <v>JP</v>
          </cell>
          <cell r="I690" t="str">
            <v>4X4</v>
          </cell>
          <cell r="J690" t="str">
            <v>MARCH</v>
          </cell>
          <cell r="K690" t="str">
            <v>SAFARI</v>
          </cell>
          <cell r="L690" t="str">
            <v>NISSAN SHATAI</v>
          </cell>
          <cell r="M690">
            <v>0</v>
          </cell>
          <cell r="N690">
            <v>24187</v>
          </cell>
          <cell r="O690">
            <v>28209</v>
          </cell>
          <cell r="P690">
            <v>15657</v>
          </cell>
          <cell r="Q690">
            <v>13110</v>
          </cell>
          <cell r="R690">
            <v>12780</v>
          </cell>
          <cell r="S690">
            <v>9439</v>
          </cell>
          <cell r="T690">
            <v>9112</v>
          </cell>
          <cell r="U690">
            <v>6767</v>
          </cell>
          <cell r="V690">
            <v>6794</v>
          </cell>
          <cell r="W690">
            <v>7039</v>
          </cell>
          <cell r="X690">
            <v>7649</v>
          </cell>
          <cell r="Y690">
            <v>7450</v>
          </cell>
          <cell r="Z690">
            <v>7762</v>
          </cell>
          <cell r="AA690">
            <v>7751</v>
          </cell>
          <cell r="AB690">
            <v>7436</v>
          </cell>
        </row>
        <row r="691">
          <cell r="A691" t="str">
            <v>JP</v>
          </cell>
          <cell r="B691" t="str">
            <v>Japan</v>
          </cell>
          <cell r="C691" t="str">
            <v>LCV</v>
          </cell>
          <cell r="D691" t="str">
            <v>NISSAN</v>
          </cell>
          <cell r="E691" t="str">
            <v>NISSAN</v>
          </cell>
          <cell r="F691" t="str">
            <v>NISSAN</v>
          </cell>
          <cell r="G691" t="str">
            <v>PROD</v>
          </cell>
          <cell r="H691" t="str">
            <v>JP</v>
          </cell>
          <cell r="I691" t="str">
            <v>4X4</v>
          </cell>
          <cell r="J691" t="str">
            <v>VANETTE</v>
          </cell>
          <cell r="K691" t="str">
            <v>TERRANO</v>
          </cell>
          <cell r="L691" t="str">
            <v>KANDA(KYUSHU)</v>
          </cell>
          <cell r="M691">
            <v>0</v>
          </cell>
          <cell r="N691">
            <v>4520</v>
          </cell>
          <cell r="O691">
            <v>3098</v>
          </cell>
          <cell r="P691">
            <v>0</v>
          </cell>
          <cell r="Q691">
            <v>0</v>
          </cell>
          <cell r="R691">
            <v>0</v>
          </cell>
          <cell r="S691">
            <v>0</v>
          </cell>
          <cell r="T691">
            <v>0</v>
          </cell>
          <cell r="U691">
            <v>0</v>
          </cell>
          <cell r="V691">
            <v>0</v>
          </cell>
          <cell r="W691">
            <v>0</v>
          </cell>
          <cell r="X691">
            <v>0</v>
          </cell>
          <cell r="Y691">
            <v>0</v>
          </cell>
          <cell r="Z691">
            <v>0</v>
          </cell>
          <cell r="AA691">
            <v>0</v>
          </cell>
          <cell r="AB691">
            <v>0</v>
          </cell>
        </row>
        <row r="692">
          <cell r="A692" t="str">
            <v>JP</v>
          </cell>
          <cell r="B692" t="str">
            <v>Japan</v>
          </cell>
          <cell r="C692" t="str">
            <v>LCV</v>
          </cell>
          <cell r="D692" t="str">
            <v>NISSAN</v>
          </cell>
          <cell r="E692" t="str">
            <v>NISSAN</v>
          </cell>
          <cell r="F692" t="str">
            <v>NISSAN</v>
          </cell>
          <cell r="G692" t="str">
            <v>PROD</v>
          </cell>
          <cell r="H692" t="str">
            <v>JP</v>
          </cell>
          <cell r="I692" t="str">
            <v>CDV</v>
          </cell>
          <cell r="J692" t="str">
            <v>PRIMERA</v>
          </cell>
          <cell r="K692" t="str">
            <v>AD VAN</v>
          </cell>
          <cell r="L692" t="str">
            <v>NISSAN SHATAI</v>
          </cell>
          <cell r="M692">
            <v>0</v>
          </cell>
          <cell r="N692">
            <v>62764</v>
          </cell>
          <cell r="O692">
            <v>53063</v>
          </cell>
          <cell r="P692">
            <v>48158</v>
          </cell>
          <cell r="Q692">
            <v>36628</v>
          </cell>
          <cell r="R692">
            <v>52478</v>
          </cell>
          <cell r="S692">
            <v>47480</v>
          </cell>
          <cell r="T692">
            <v>47178</v>
          </cell>
          <cell r="U692">
            <v>36376</v>
          </cell>
          <cell r="V692">
            <v>32232</v>
          </cell>
          <cell r="W692">
            <v>34078</v>
          </cell>
          <cell r="X692">
            <v>36270</v>
          </cell>
          <cell r="Y692">
            <v>36519</v>
          </cell>
          <cell r="Z692">
            <v>42750</v>
          </cell>
          <cell r="AA692">
            <v>42929</v>
          </cell>
          <cell r="AB692">
            <v>42463</v>
          </cell>
        </row>
        <row r="693">
          <cell r="A693" t="str">
            <v>JP</v>
          </cell>
          <cell r="B693" t="str">
            <v>Japan</v>
          </cell>
          <cell r="C693" t="str">
            <v>LCV</v>
          </cell>
          <cell r="D693" t="str">
            <v>NISSAN</v>
          </cell>
          <cell r="E693" t="str">
            <v>NISSAN</v>
          </cell>
          <cell r="F693" t="str">
            <v>NISSAN</v>
          </cell>
          <cell r="G693" t="str">
            <v>PROD</v>
          </cell>
          <cell r="H693" t="str">
            <v>JP</v>
          </cell>
          <cell r="I693" t="str">
            <v>CDV</v>
          </cell>
          <cell r="J693" t="str">
            <v>PRIMERA/MS</v>
          </cell>
          <cell r="K693" t="str">
            <v>AVENIR CARGO</v>
          </cell>
          <cell r="L693" t="str">
            <v>NISSAN SHATAI</v>
          </cell>
          <cell r="M693">
            <v>0</v>
          </cell>
          <cell r="N693">
            <v>24450</v>
          </cell>
          <cell r="O693">
            <v>19849</v>
          </cell>
          <cell r="P693">
            <v>15947</v>
          </cell>
          <cell r="Q693">
            <v>16633</v>
          </cell>
          <cell r="R693">
            <v>17267</v>
          </cell>
          <cell r="S693">
            <v>17098</v>
          </cell>
          <cell r="T693">
            <v>14489</v>
          </cell>
          <cell r="U693">
            <v>9524</v>
          </cell>
          <cell r="V693">
            <v>10470</v>
          </cell>
          <cell r="W693">
            <v>11111</v>
          </cell>
          <cell r="X693">
            <v>12811</v>
          </cell>
          <cell r="Y693">
            <v>14206</v>
          </cell>
          <cell r="Z693">
            <v>15250</v>
          </cell>
          <cell r="AA693">
            <v>15766</v>
          </cell>
          <cell r="AB693">
            <v>15722</v>
          </cell>
        </row>
        <row r="694">
          <cell r="A694" t="str">
            <v>JP</v>
          </cell>
          <cell r="B694" t="str">
            <v>Japan</v>
          </cell>
          <cell r="C694" t="str">
            <v>LCV</v>
          </cell>
          <cell r="D694" t="str">
            <v>NISSAN</v>
          </cell>
          <cell r="E694" t="str">
            <v>NISSAN</v>
          </cell>
          <cell r="F694" t="str">
            <v>NISSAN</v>
          </cell>
          <cell r="G694" t="str">
            <v>PROD</v>
          </cell>
          <cell r="H694" t="str">
            <v>JP</v>
          </cell>
          <cell r="I694" t="str">
            <v>CDV</v>
          </cell>
          <cell r="J694" t="str">
            <v>ATLAS</v>
          </cell>
          <cell r="K694" t="str">
            <v>CEDRIC</v>
          </cell>
          <cell r="L694" t="str">
            <v>TOCHIGI</v>
          </cell>
          <cell r="M694">
            <v>0</v>
          </cell>
          <cell r="N694">
            <v>1899</v>
          </cell>
          <cell r="O694">
            <v>1551</v>
          </cell>
          <cell r="P694">
            <v>1089</v>
          </cell>
          <cell r="Q694">
            <v>972</v>
          </cell>
          <cell r="R694">
            <v>859</v>
          </cell>
          <cell r="S694">
            <v>857</v>
          </cell>
          <cell r="T694">
            <v>678</v>
          </cell>
          <cell r="U694">
            <v>601</v>
          </cell>
          <cell r="V694">
            <v>613</v>
          </cell>
          <cell r="W694">
            <v>604</v>
          </cell>
          <cell r="X694">
            <v>635</v>
          </cell>
          <cell r="Y694">
            <v>691</v>
          </cell>
          <cell r="Z694">
            <v>778</v>
          </cell>
          <cell r="AA694">
            <v>778</v>
          </cell>
          <cell r="AB694">
            <v>782</v>
          </cell>
        </row>
        <row r="695">
          <cell r="A695" t="str">
            <v>JP</v>
          </cell>
          <cell r="B695" t="str">
            <v>Japan</v>
          </cell>
          <cell r="C695" t="str">
            <v>LCV</v>
          </cell>
          <cell r="D695" t="str">
            <v>NISSAN</v>
          </cell>
          <cell r="E695" t="str">
            <v>NISSAN</v>
          </cell>
          <cell r="F695" t="str">
            <v>NISSAN</v>
          </cell>
          <cell r="G695" t="str">
            <v>PROD</v>
          </cell>
          <cell r="H695" t="str">
            <v>JP</v>
          </cell>
          <cell r="I695" t="str">
            <v>CDV</v>
          </cell>
          <cell r="J695" t="str">
            <v>CARAVAN</v>
          </cell>
          <cell r="K695" t="str">
            <v>GLORIA</v>
          </cell>
          <cell r="L695" t="str">
            <v>TOCHIGI</v>
          </cell>
          <cell r="M695">
            <v>0</v>
          </cell>
          <cell r="N695">
            <v>1095</v>
          </cell>
          <cell r="O695">
            <v>834</v>
          </cell>
          <cell r="P695">
            <v>630</v>
          </cell>
          <cell r="Q695">
            <v>512</v>
          </cell>
          <cell r="R695">
            <v>455</v>
          </cell>
          <cell r="S695">
            <v>447</v>
          </cell>
          <cell r="T695">
            <v>377</v>
          </cell>
          <cell r="U695">
            <v>366</v>
          </cell>
          <cell r="V695">
            <v>385</v>
          </cell>
          <cell r="W695">
            <v>320</v>
          </cell>
          <cell r="X695">
            <v>292</v>
          </cell>
          <cell r="Y695">
            <v>320</v>
          </cell>
          <cell r="Z695">
            <v>442</v>
          </cell>
          <cell r="AA695">
            <v>356</v>
          </cell>
          <cell r="AB695">
            <v>461</v>
          </cell>
        </row>
        <row r="696">
          <cell r="A696" t="str">
            <v>JP</v>
          </cell>
          <cell r="B696" t="str">
            <v>Japan</v>
          </cell>
          <cell r="C696" t="str">
            <v>LCV</v>
          </cell>
          <cell r="D696" t="str">
            <v>NISSAN</v>
          </cell>
          <cell r="E696" t="str">
            <v>NISSAN</v>
          </cell>
          <cell r="F696" t="str">
            <v>NISSAN</v>
          </cell>
          <cell r="G696" t="str">
            <v>PROD</v>
          </cell>
          <cell r="H696" t="str">
            <v>JP</v>
          </cell>
          <cell r="I696" t="str">
            <v>CDV</v>
          </cell>
          <cell r="J696" t="str">
            <v>SUNNY/MS</v>
          </cell>
          <cell r="K696" t="str">
            <v>MARCH</v>
          </cell>
          <cell r="L696" t="str">
            <v>MURAYAMA</v>
          </cell>
          <cell r="M696">
            <v>0</v>
          </cell>
          <cell r="N696">
            <v>489</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row>
        <row r="697">
          <cell r="A697" t="str">
            <v>JP</v>
          </cell>
          <cell r="B697" t="str">
            <v>Japan</v>
          </cell>
          <cell r="C697" t="str">
            <v>LCV</v>
          </cell>
          <cell r="D697" t="str">
            <v>NISSAN</v>
          </cell>
          <cell r="E697" t="str">
            <v>NISSAN</v>
          </cell>
          <cell r="F697" t="str">
            <v>NISSAN</v>
          </cell>
          <cell r="G697" t="str">
            <v>PROD</v>
          </cell>
          <cell r="H697" t="str">
            <v>JP</v>
          </cell>
          <cell r="I697" t="str">
            <v>CDV</v>
          </cell>
          <cell r="J697" t="str">
            <v>SAFARI</v>
          </cell>
          <cell r="K697" t="str">
            <v>PULSAR</v>
          </cell>
          <cell r="L697" t="str">
            <v>KANDA(KYUSHU)</v>
          </cell>
          <cell r="M697">
            <v>0</v>
          </cell>
          <cell r="N697">
            <v>0</v>
          </cell>
          <cell r="O697">
            <v>0</v>
          </cell>
          <cell r="P697">
            <v>3</v>
          </cell>
          <cell r="Q697">
            <v>0</v>
          </cell>
          <cell r="R697">
            <v>0</v>
          </cell>
          <cell r="S697">
            <v>0</v>
          </cell>
          <cell r="T697">
            <v>0</v>
          </cell>
          <cell r="U697">
            <v>0</v>
          </cell>
          <cell r="V697">
            <v>0</v>
          </cell>
          <cell r="W697">
            <v>0</v>
          </cell>
          <cell r="X697">
            <v>0</v>
          </cell>
          <cell r="Y697">
            <v>0</v>
          </cell>
          <cell r="Z697">
            <v>0</v>
          </cell>
          <cell r="AA697">
            <v>0</v>
          </cell>
          <cell r="AB697">
            <v>0</v>
          </cell>
        </row>
        <row r="698">
          <cell r="A698" t="str">
            <v>JP</v>
          </cell>
          <cell r="B698" t="str">
            <v>Japan</v>
          </cell>
          <cell r="C698" t="str">
            <v>LCV</v>
          </cell>
          <cell r="D698" t="str">
            <v>NISSAN</v>
          </cell>
          <cell r="E698" t="str">
            <v>NISSAN</v>
          </cell>
          <cell r="F698" t="str">
            <v>NISSAN</v>
          </cell>
          <cell r="G698" t="str">
            <v>PROD</v>
          </cell>
          <cell r="H698" t="str">
            <v>JP</v>
          </cell>
          <cell r="I698" t="str">
            <v>CDV</v>
          </cell>
          <cell r="J698" t="str">
            <v>SUNNY</v>
          </cell>
          <cell r="K698" t="str">
            <v>SUBARU LEONE</v>
          </cell>
          <cell r="L698" t="str">
            <v>U</v>
          </cell>
          <cell r="M698">
            <v>0</v>
          </cell>
          <cell r="N698">
            <v>0</v>
          </cell>
          <cell r="O698">
            <v>0</v>
          </cell>
          <cell r="P698">
            <v>0</v>
          </cell>
          <cell r="Q698">
            <v>1837</v>
          </cell>
          <cell r="R698">
            <v>2386</v>
          </cell>
          <cell r="S698">
            <v>0</v>
          </cell>
          <cell r="T698">
            <v>0</v>
          </cell>
          <cell r="U698">
            <v>0</v>
          </cell>
          <cell r="V698">
            <v>0</v>
          </cell>
          <cell r="W698">
            <v>0</v>
          </cell>
          <cell r="X698">
            <v>0</v>
          </cell>
          <cell r="Y698">
            <v>0</v>
          </cell>
          <cell r="Z698">
            <v>0</v>
          </cell>
          <cell r="AA698">
            <v>0</v>
          </cell>
          <cell r="AB698">
            <v>0</v>
          </cell>
        </row>
        <row r="699">
          <cell r="A699" t="str">
            <v>JP</v>
          </cell>
          <cell r="B699" t="str">
            <v>Japan</v>
          </cell>
          <cell r="C699" t="str">
            <v>LCV</v>
          </cell>
          <cell r="D699" t="str">
            <v>NISSAN</v>
          </cell>
          <cell r="E699" t="str">
            <v>NISSAN</v>
          </cell>
          <cell r="F699" t="str">
            <v>NISSAN</v>
          </cell>
          <cell r="G699" t="str">
            <v>PROD</v>
          </cell>
          <cell r="H699" t="str">
            <v>JP</v>
          </cell>
          <cell r="I699" t="str">
            <v>CDV</v>
          </cell>
          <cell r="J699" t="str">
            <v>TERRANO</v>
          </cell>
          <cell r="K699" t="str">
            <v>SUNNY TRUCK</v>
          </cell>
          <cell r="L699" t="str">
            <v>MINATO</v>
          </cell>
          <cell r="M699">
            <v>0</v>
          </cell>
          <cell r="N699">
            <v>8589</v>
          </cell>
          <cell r="O699">
            <v>14223</v>
          </cell>
          <cell r="P699">
            <v>10258</v>
          </cell>
          <cell r="Q699">
            <v>10164</v>
          </cell>
          <cell r="R699">
            <v>4880</v>
          </cell>
          <cell r="S699">
            <v>920</v>
          </cell>
          <cell r="T699">
            <v>1160</v>
          </cell>
          <cell r="U699">
            <v>1125</v>
          </cell>
          <cell r="V699">
            <v>1123</v>
          </cell>
          <cell r="W699">
            <v>981</v>
          </cell>
          <cell r="X699">
            <v>862</v>
          </cell>
          <cell r="Y699">
            <v>709</v>
          </cell>
          <cell r="Z699">
            <v>767</v>
          </cell>
          <cell r="AA699">
            <v>769</v>
          </cell>
          <cell r="AB699">
            <v>755</v>
          </cell>
        </row>
        <row r="700">
          <cell r="A700" t="str">
            <v>JP</v>
          </cell>
          <cell r="B700" t="str">
            <v>Japan</v>
          </cell>
          <cell r="C700" t="str">
            <v>LCV</v>
          </cell>
          <cell r="D700" t="str">
            <v>NISSAN</v>
          </cell>
          <cell r="E700" t="str">
            <v>NISSAN</v>
          </cell>
          <cell r="F700" t="str">
            <v>NISSAN</v>
          </cell>
          <cell r="G700" t="str">
            <v>PROD</v>
          </cell>
          <cell r="H700" t="str">
            <v>JP</v>
          </cell>
          <cell r="I700" t="str">
            <v>HVAN</v>
          </cell>
          <cell r="J700" t="str">
            <v>DATSUN TRUCK</v>
          </cell>
          <cell r="K700" t="str">
            <v>CONDOR F22</v>
          </cell>
          <cell r="L700" t="str">
            <v>AGEO</v>
          </cell>
          <cell r="M700">
            <v>0</v>
          </cell>
          <cell r="N700">
            <v>33237</v>
          </cell>
          <cell r="O700">
            <v>17110</v>
          </cell>
          <cell r="P700">
            <v>19182</v>
          </cell>
          <cell r="Q700">
            <v>19626</v>
          </cell>
          <cell r="R700">
            <v>22323</v>
          </cell>
          <cell r="S700">
            <v>20623</v>
          </cell>
          <cell r="T700">
            <v>17924</v>
          </cell>
          <cell r="U700">
            <v>11968</v>
          </cell>
          <cell r="V700">
            <v>10286</v>
          </cell>
          <cell r="W700">
            <v>12175</v>
          </cell>
          <cell r="X700">
            <v>14800</v>
          </cell>
          <cell r="Y700">
            <v>15769</v>
          </cell>
          <cell r="Z700">
            <v>17275</v>
          </cell>
          <cell r="AA700">
            <v>17662</v>
          </cell>
          <cell r="AB700">
            <v>18843</v>
          </cell>
        </row>
        <row r="701">
          <cell r="A701" t="str">
            <v>JP</v>
          </cell>
          <cell r="B701" t="str">
            <v>Japan</v>
          </cell>
          <cell r="C701" t="str">
            <v>LCV</v>
          </cell>
          <cell r="D701" t="str">
            <v>NISSAN</v>
          </cell>
          <cell r="E701" t="str">
            <v>NISSAN</v>
          </cell>
          <cell r="F701" t="str">
            <v>NISSAN</v>
          </cell>
          <cell r="G701" t="str">
            <v>PROD</v>
          </cell>
          <cell r="H701" t="str">
            <v>JP</v>
          </cell>
          <cell r="I701" t="str">
            <v>HVAN</v>
          </cell>
          <cell r="J701" t="str">
            <v>MARCH/SS</v>
          </cell>
          <cell r="K701" t="str">
            <v>JUNIOR</v>
          </cell>
          <cell r="L701" t="str">
            <v>KANDA(KYUSHU)</v>
          </cell>
          <cell r="M701">
            <v>0</v>
          </cell>
          <cell r="N701">
            <v>11200</v>
          </cell>
          <cell r="O701">
            <v>15600</v>
          </cell>
          <cell r="P701">
            <v>4200</v>
          </cell>
          <cell r="Q701">
            <v>11400</v>
          </cell>
          <cell r="R701">
            <v>3200</v>
          </cell>
          <cell r="S701">
            <v>4800</v>
          </cell>
          <cell r="T701">
            <v>6000</v>
          </cell>
          <cell r="U701">
            <v>14925</v>
          </cell>
          <cell r="V701">
            <v>12903</v>
          </cell>
          <cell r="W701">
            <v>6861</v>
          </cell>
          <cell r="X701">
            <v>4070</v>
          </cell>
          <cell r="Y701">
            <v>1089</v>
          </cell>
          <cell r="Z701">
            <v>784</v>
          </cell>
          <cell r="AA701">
            <v>0</v>
          </cell>
          <cell r="AB701">
            <v>0</v>
          </cell>
        </row>
        <row r="702">
          <cell r="A702" t="str">
            <v>JP</v>
          </cell>
          <cell r="B702" t="str">
            <v>Japan</v>
          </cell>
          <cell r="C702" t="str">
            <v>LCV</v>
          </cell>
          <cell r="D702" t="str">
            <v>NISSAN</v>
          </cell>
          <cell r="E702" t="str">
            <v>NISSAN</v>
          </cell>
          <cell r="F702" t="str">
            <v>NISSAN</v>
          </cell>
          <cell r="G702" t="str">
            <v>PROD</v>
          </cell>
          <cell r="H702" t="str">
            <v>JP</v>
          </cell>
          <cell r="I702" t="str">
            <v>MVAN</v>
          </cell>
          <cell r="J702" t="str">
            <v>U</v>
          </cell>
          <cell r="K702" t="str">
            <v>HOMY/URVAN</v>
          </cell>
          <cell r="L702" t="str">
            <v>EITOKU</v>
          </cell>
          <cell r="M702">
            <v>0</v>
          </cell>
          <cell r="N702">
            <v>55795</v>
          </cell>
          <cell r="O702">
            <v>42493</v>
          </cell>
          <cell r="P702">
            <v>36174</v>
          </cell>
          <cell r="Q702">
            <v>37073</v>
          </cell>
          <cell r="R702">
            <v>32536</v>
          </cell>
          <cell r="S702">
            <v>32038</v>
          </cell>
          <cell r="T702">
            <v>32208</v>
          </cell>
          <cell r="U702">
            <v>24207</v>
          </cell>
          <cell r="V702">
            <v>23172</v>
          </cell>
          <cell r="W702">
            <v>25010</v>
          </cell>
          <cell r="X702">
            <v>26955</v>
          </cell>
          <cell r="Y702">
            <v>26382</v>
          </cell>
          <cell r="Z702">
            <v>31259</v>
          </cell>
          <cell r="AA702">
            <v>32269</v>
          </cell>
          <cell r="AB702">
            <v>30392</v>
          </cell>
        </row>
        <row r="703">
          <cell r="A703" t="str">
            <v>JP</v>
          </cell>
          <cell r="B703" t="str">
            <v>Japan</v>
          </cell>
          <cell r="C703" t="str">
            <v>LCV</v>
          </cell>
          <cell r="D703" t="str">
            <v>NISSAN</v>
          </cell>
          <cell r="E703" t="str">
            <v>NISSAN</v>
          </cell>
          <cell r="F703" t="str">
            <v>NISSAN</v>
          </cell>
          <cell r="G703" t="str">
            <v>PROD</v>
          </cell>
          <cell r="H703" t="str">
            <v>JP</v>
          </cell>
          <cell r="I703" t="str">
            <v>MVAN</v>
          </cell>
          <cell r="J703" t="str">
            <v>ATLAS</v>
          </cell>
          <cell r="K703" t="str">
            <v>VANETTE</v>
          </cell>
          <cell r="L703" t="str">
            <v>EITOKU</v>
          </cell>
          <cell r="M703">
            <v>0</v>
          </cell>
          <cell r="N703">
            <v>63151</v>
          </cell>
          <cell r="O703">
            <v>50095</v>
          </cell>
          <cell r="P703">
            <v>39603</v>
          </cell>
          <cell r="Q703">
            <v>17370</v>
          </cell>
          <cell r="R703">
            <v>13047</v>
          </cell>
          <cell r="S703">
            <v>15814</v>
          </cell>
          <cell r="T703">
            <v>16161</v>
          </cell>
          <cell r="U703">
            <v>3612</v>
          </cell>
          <cell r="V703">
            <v>1542</v>
          </cell>
          <cell r="W703">
            <v>0</v>
          </cell>
          <cell r="X703">
            <v>0</v>
          </cell>
          <cell r="Y703">
            <v>0</v>
          </cell>
          <cell r="Z703">
            <v>0</v>
          </cell>
          <cell r="AA703">
            <v>0</v>
          </cell>
          <cell r="AB703">
            <v>0</v>
          </cell>
        </row>
        <row r="704">
          <cell r="A704" t="str">
            <v>JP</v>
          </cell>
          <cell r="B704" t="str">
            <v>Japan</v>
          </cell>
          <cell r="C704" t="str">
            <v>LCV</v>
          </cell>
          <cell r="D704" t="str">
            <v>NISSAN</v>
          </cell>
          <cell r="E704" t="str">
            <v>NISSAN</v>
          </cell>
          <cell r="F704" t="str">
            <v>NISSAN</v>
          </cell>
          <cell r="G704" t="str">
            <v>PROD</v>
          </cell>
          <cell r="H704" t="str">
            <v>JP</v>
          </cell>
          <cell r="I704" t="str">
            <v>PUP</v>
          </cell>
          <cell r="J704" t="str">
            <v>FAMILIA</v>
          </cell>
          <cell r="K704" t="str">
            <v>DATSUN TRUCK</v>
          </cell>
          <cell r="L704" t="str">
            <v>NISSAN SHATAI</v>
          </cell>
          <cell r="M704">
            <v>0</v>
          </cell>
          <cell r="N704">
            <v>79424</v>
          </cell>
          <cell r="O704">
            <v>92811</v>
          </cell>
          <cell r="P704">
            <v>69549</v>
          </cell>
          <cell r="Q704">
            <v>53022</v>
          </cell>
          <cell r="R704">
            <v>39873</v>
          </cell>
          <cell r="S704">
            <v>45767</v>
          </cell>
          <cell r="T704">
            <v>61588</v>
          </cell>
          <cell r="U704">
            <v>80667</v>
          </cell>
          <cell r="V704">
            <v>78512</v>
          </cell>
          <cell r="W704">
            <v>66259</v>
          </cell>
          <cell r="X704">
            <v>48240</v>
          </cell>
          <cell r="Y704">
            <v>49833</v>
          </cell>
          <cell r="Z704">
            <v>44741</v>
          </cell>
          <cell r="AA704">
            <v>49145</v>
          </cell>
          <cell r="AB704">
            <v>49063</v>
          </cell>
        </row>
        <row r="705">
          <cell r="A705" t="str">
            <v>JP</v>
          </cell>
          <cell r="B705" t="str">
            <v>Japan</v>
          </cell>
          <cell r="C705" t="str">
            <v>LCV</v>
          </cell>
          <cell r="D705" t="str">
            <v>NISSAN</v>
          </cell>
          <cell r="E705" t="str">
            <v>NISSAN</v>
          </cell>
          <cell r="F705" t="str">
            <v>NISSAN</v>
          </cell>
          <cell r="G705" t="str">
            <v>PROD</v>
          </cell>
          <cell r="H705" t="str">
            <v>JP</v>
          </cell>
          <cell r="I705" t="str">
            <v>U</v>
          </cell>
          <cell r="J705" t="str">
            <v>CEDRIC</v>
          </cell>
          <cell r="K705" t="str">
            <v>FAMILIA VAN</v>
          </cell>
          <cell r="L705" t="str">
            <v>AGEO</v>
          </cell>
          <cell r="M705">
            <v>0</v>
          </cell>
          <cell r="N705">
            <v>0</v>
          </cell>
          <cell r="O705">
            <v>0</v>
          </cell>
          <cell r="P705">
            <v>0</v>
          </cell>
          <cell r="Q705">
            <v>1017</v>
          </cell>
          <cell r="R705">
            <v>3060</v>
          </cell>
          <cell r="S705">
            <v>0</v>
          </cell>
          <cell r="T705">
            <v>0</v>
          </cell>
          <cell r="U705">
            <v>0</v>
          </cell>
          <cell r="V705">
            <v>0</v>
          </cell>
          <cell r="W705">
            <v>0</v>
          </cell>
          <cell r="X705">
            <v>0</v>
          </cell>
          <cell r="Y705">
            <v>0</v>
          </cell>
          <cell r="Z705">
            <v>0</v>
          </cell>
          <cell r="AA705">
            <v>0</v>
          </cell>
          <cell r="AB705">
            <v>0</v>
          </cell>
        </row>
        <row r="706">
          <cell r="A706" t="str">
            <v>JP</v>
          </cell>
          <cell r="B706" t="str">
            <v>Japan</v>
          </cell>
          <cell r="C706" t="str">
            <v>LCV</v>
          </cell>
          <cell r="D706" t="str">
            <v>NISSAN</v>
          </cell>
          <cell r="E706" t="str">
            <v>NISSAN</v>
          </cell>
          <cell r="F706" t="str">
            <v>NISSAN</v>
          </cell>
          <cell r="G706" t="str">
            <v>PROD</v>
          </cell>
          <cell r="H706" t="str">
            <v>JP</v>
          </cell>
          <cell r="I706" t="str">
            <v>U</v>
          </cell>
          <cell r="J706" t="str">
            <v>LEONE</v>
          </cell>
          <cell r="K706" t="str">
            <v>S-CARGO</v>
          </cell>
          <cell r="L706" t="str">
            <v>AGEO</v>
          </cell>
          <cell r="M706">
            <v>0</v>
          </cell>
          <cell r="N706">
            <v>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row>
        <row r="707">
          <cell r="A707" t="str">
            <v>JP</v>
          </cell>
          <cell r="B707" t="str">
            <v>Japan</v>
          </cell>
          <cell r="C707" t="str">
            <v>LCV</v>
          </cell>
          <cell r="D707" t="str">
            <v>NISSAN</v>
          </cell>
          <cell r="E707" t="str">
            <v>NISSAN DIESEL</v>
          </cell>
          <cell r="F707" t="str">
            <v>NISSAN DIESEL</v>
          </cell>
          <cell r="G707" t="str">
            <v>PROD</v>
          </cell>
          <cell r="H707" t="str">
            <v>JP</v>
          </cell>
          <cell r="I707" t="str">
            <v>HVAN</v>
          </cell>
          <cell r="J707" t="str">
            <v>U</v>
          </cell>
          <cell r="K707" t="str">
            <v>CONDOR</v>
          </cell>
          <cell r="L707" t="str">
            <v>AGEO</v>
          </cell>
          <cell r="M707">
            <v>0</v>
          </cell>
          <cell r="N707">
            <v>1173</v>
          </cell>
          <cell r="O707">
            <v>3493</v>
          </cell>
          <cell r="P707">
            <v>4888</v>
          </cell>
          <cell r="Q707">
            <v>5316</v>
          </cell>
          <cell r="R707">
            <v>1667</v>
          </cell>
          <cell r="S707">
            <v>885</v>
          </cell>
          <cell r="T707">
            <v>1033</v>
          </cell>
          <cell r="U707">
            <v>778</v>
          </cell>
          <cell r="V707">
            <v>820</v>
          </cell>
          <cell r="W707">
            <v>839</v>
          </cell>
          <cell r="X707">
            <v>1338</v>
          </cell>
          <cell r="Y707">
            <v>1406</v>
          </cell>
          <cell r="Z707">
            <v>1296</v>
          </cell>
          <cell r="AA707">
            <v>1255</v>
          </cell>
          <cell r="AB707">
            <v>1437</v>
          </cell>
        </row>
        <row r="708">
          <cell r="A708" t="str">
            <v>JP</v>
          </cell>
          <cell r="B708" t="str">
            <v>Japan</v>
          </cell>
          <cell r="C708" t="str">
            <v>LCV</v>
          </cell>
          <cell r="D708" t="str">
            <v>SUZUKI</v>
          </cell>
          <cell r="E708" t="str">
            <v>SUZUKI</v>
          </cell>
          <cell r="F708" t="str">
            <v>SUZUKI</v>
          </cell>
          <cell r="G708" t="str">
            <v>PROD</v>
          </cell>
          <cell r="H708" t="str">
            <v>JP</v>
          </cell>
          <cell r="I708" t="str">
            <v>4X4</v>
          </cell>
          <cell r="J708" t="str">
            <v>J/E</v>
          </cell>
          <cell r="K708" t="str">
            <v>ESCUDO</v>
          </cell>
          <cell r="L708" t="str">
            <v>IWATA</v>
          </cell>
          <cell r="M708">
            <v>0</v>
          </cell>
          <cell r="N708">
            <v>2279</v>
          </cell>
          <cell r="O708">
            <v>3322</v>
          </cell>
          <cell r="P708">
            <v>948</v>
          </cell>
          <cell r="Q708">
            <v>328</v>
          </cell>
          <cell r="R708">
            <v>45</v>
          </cell>
          <cell r="S708">
            <v>0</v>
          </cell>
          <cell r="T708">
            <v>0</v>
          </cell>
          <cell r="U708">
            <v>0</v>
          </cell>
          <cell r="V708">
            <v>0</v>
          </cell>
          <cell r="W708">
            <v>0</v>
          </cell>
          <cell r="X708">
            <v>0</v>
          </cell>
          <cell r="Y708">
            <v>0</v>
          </cell>
          <cell r="Z708">
            <v>0</v>
          </cell>
          <cell r="AA708">
            <v>0</v>
          </cell>
          <cell r="AB708">
            <v>0</v>
          </cell>
        </row>
        <row r="709">
          <cell r="A709" t="str">
            <v>JP</v>
          </cell>
          <cell r="B709" t="str">
            <v>Japan</v>
          </cell>
          <cell r="C709" t="str">
            <v>LCV</v>
          </cell>
          <cell r="D709" t="str">
            <v>SUZUKI</v>
          </cell>
          <cell r="E709" t="str">
            <v>SUZUKI</v>
          </cell>
          <cell r="F709" t="str">
            <v>SUZUKI</v>
          </cell>
          <cell r="G709" t="str">
            <v>PROD</v>
          </cell>
          <cell r="H709" t="str">
            <v>JP</v>
          </cell>
          <cell r="I709" t="str">
            <v>4X4</v>
          </cell>
          <cell r="J709" t="str">
            <v>U</v>
          </cell>
          <cell r="K709" t="str">
            <v>JIMNY</v>
          </cell>
          <cell r="L709" t="str">
            <v>IWATA</v>
          </cell>
          <cell r="M709">
            <v>0</v>
          </cell>
          <cell r="N709">
            <v>31515</v>
          </cell>
          <cell r="O709">
            <v>30584</v>
          </cell>
          <cell r="P709">
            <v>35609</v>
          </cell>
          <cell r="Q709">
            <v>29678</v>
          </cell>
          <cell r="R709">
            <v>17725</v>
          </cell>
          <cell r="S709">
            <v>1583</v>
          </cell>
          <cell r="T709">
            <v>1199</v>
          </cell>
          <cell r="U709">
            <v>998</v>
          </cell>
          <cell r="V709">
            <v>1053</v>
          </cell>
          <cell r="W709">
            <v>803</v>
          </cell>
          <cell r="X709">
            <v>484</v>
          </cell>
          <cell r="Y709">
            <v>0</v>
          </cell>
          <cell r="Z709">
            <v>0</v>
          </cell>
          <cell r="AA709">
            <v>0</v>
          </cell>
          <cell r="AB709">
            <v>0</v>
          </cell>
        </row>
        <row r="710">
          <cell r="A710" t="str">
            <v>JP</v>
          </cell>
          <cell r="B710" t="str">
            <v>Japan</v>
          </cell>
          <cell r="C710" t="str">
            <v>LCV</v>
          </cell>
          <cell r="D710" t="str">
            <v>SUZUKI</v>
          </cell>
          <cell r="E710" t="str">
            <v>SUZUKI</v>
          </cell>
          <cell r="F710" t="str">
            <v>SUZUKI</v>
          </cell>
          <cell r="G710" t="str">
            <v>PROD</v>
          </cell>
          <cell r="H710" t="str">
            <v>JP</v>
          </cell>
          <cell r="I710" t="str">
            <v>CDV</v>
          </cell>
          <cell r="J710" t="str">
            <v>CARRY</v>
          </cell>
          <cell r="K710" t="str">
            <v>ALTO</v>
          </cell>
          <cell r="L710" t="str">
            <v>KOSAI 1</v>
          </cell>
          <cell r="M710">
            <v>0</v>
          </cell>
          <cell r="N710">
            <v>60866</v>
          </cell>
          <cell r="O710">
            <v>60052</v>
          </cell>
          <cell r="P710">
            <v>62413</v>
          </cell>
          <cell r="Q710">
            <v>51403</v>
          </cell>
          <cell r="R710">
            <v>58439</v>
          </cell>
          <cell r="S710">
            <v>53310</v>
          </cell>
          <cell r="T710">
            <v>48693</v>
          </cell>
          <cell r="U710">
            <v>53359</v>
          </cell>
          <cell r="V710">
            <v>57191</v>
          </cell>
          <cell r="W710">
            <v>60120</v>
          </cell>
          <cell r="X710">
            <v>63439</v>
          </cell>
          <cell r="Y710">
            <v>60093</v>
          </cell>
          <cell r="Z710">
            <v>60279</v>
          </cell>
          <cell r="AA710">
            <v>58955</v>
          </cell>
          <cell r="AB710">
            <v>53112</v>
          </cell>
        </row>
        <row r="711">
          <cell r="A711" t="str">
            <v>JP</v>
          </cell>
          <cell r="B711" t="str">
            <v>Japan</v>
          </cell>
          <cell r="C711" t="str">
            <v>LCV</v>
          </cell>
          <cell r="D711" t="str">
            <v>SUZUKI</v>
          </cell>
          <cell r="E711" t="str">
            <v>SUZUKI</v>
          </cell>
          <cell r="F711" t="str">
            <v>SUZUKI</v>
          </cell>
          <cell r="G711" t="str">
            <v>PROD</v>
          </cell>
          <cell r="H711" t="str">
            <v>JP</v>
          </cell>
          <cell r="I711" t="str">
            <v>MIC</v>
          </cell>
          <cell r="J711" t="str">
            <v>ESCUDO</v>
          </cell>
          <cell r="K711" t="str">
            <v>CARRY</v>
          </cell>
          <cell r="L711" t="str">
            <v>IWATA</v>
          </cell>
          <cell r="M711">
            <v>0</v>
          </cell>
          <cell r="N711">
            <v>208057</v>
          </cell>
          <cell r="O711">
            <v>195588</v>
          </cell>
          <cell r="P711">
            <v>169118</v>
          </cell>
          <cell r="Q711">
            <v>165913</v>
          </cell>
          <cell r="R711">
            <v>166383</v>
          </cell>
          <cell r="S711">
            <v>162797</v>
          </cell>
          <cell r="T711">
            <v>164559</v>
          </cell>
          <cell r="U711">
            <v>125617</v>
          </cell>
          <cell r="V711">
            <v>134287</v>
          </cell>
          <cell r="W711">
            <v>140658</v>
          </cell>
          <cell r="X711">
            <v>152261</v>
          </cell>
          <cell r="Y711">
            <v>162925</v>
          </cell>
          <cell r="Z711">
            <v>171933</v>
          </cell>
          <cell r="AA711">
            <v>168408</v>
          </cell>
          <cell r="AB711">
            <v>170498</v>
          </cell>
        </row>
        <row r="712">
          <cell r="A712" t="str">
            <v>JP</v>
          </cell>
          <cell r="B712" t="str">
            <v>Japan</v>
          </cell>
          <cell r="C712" t="str">
            <v>LCV</v>
          </cell>
          <cell r="D712" t="str">
            <v>SUZUKI</v>
          </cell>
          <cell r="E712" t="str">
            <v>SUZUKI</v>
          </cell>
          <cell r="F712" t="str">
            <v>SUZUKI</v>
          </cell>
          <cell r="G712" t="str">
            <v>PROD</v>
          </cell>
          <cell r="H712" t="str">
            <v>JP</v>
          </cell>
          <cell r="I712" t="str">
            <v>MIC</v>
          </cell>
          <cell r="J712" t="str">
            <v>CARINA</v>
          </cell>
          <cell r="K712" t="str">
            <v>MAZDA SCRUM</v>
          </cell>
          <cell r="L712" t="str">
            <v>IWATA</v>
          </cell>
          <cell r="M712">
            <v>0</v>
          </cell>
          <cell r="N712">
            <v>24208</v>
          </cell>
          <cell r="O712">
            <v>19694</v>
          </cell>
          <cell r="P712">
            <v>18308</v>
          </cell>
          <cell r="Q712">
            <v>17204</v>
          </cell>
          <cell r="R712">
            <v>17028</v>
          </cell>
          <cell r="S712">
            <v>14014</v>
          </cell>
          <cell r="T712">
            <v>11101</v>
          </cell>
          <cell r="U712">
            <v>8976</v>
          </cell>
          <cell r="V712">
            <v>10122</v>
          </cell>
          <cell r="W712">
            <v>11335</v>
          </cell>
          <cell r="X712">
            <v>12811</v>
          </cell>
          <cell r="Y712">
            <v>13441</v>
          </cell>
          <cell r="Z712">
            <v>14263</v>
          </cell>
          <cell r="AA712">
            <v>16552</v>
          </cell>
          <cell r="AB712">
            <v>15756</v>
          </cell>
        </row>
        <row r="713">
          <cell r="A713" t="str">
            <v>JP</v>
          </cell>
          <cell r="B713" t="str">
            <v>Japan</v>
          </cell>
          <cell r="C713" t="str">
            <v>LCV</v>
          </cell>
          <cell r="D713" t="str">
            <v>TOYOTA</v>
          </cell>
          <cell r="E713" t="str">
            <v>TOYOTA</v>
          </cell>
          <cell r="F713" t="str">
            <v>TOYOTA</v>
          </cell>
          <cell r="G713" t="str">
            <v>PROD</v>
          </cell>
          <cell r="H713" t="str">
            <v>JP</v>
          </cell>
          <cell r="I713" t="str">
            <v>4X4</v>
          </cell>
          <cell r="J713" t="str">
            <v>TOWNACE</v>
          </cell>
          <cell r="K713" t="str">
            <v>LAND CRUISER</v>
          </cell>
          <cell r="L713" t="str">
            <v>TOKAI</v>
          </cell>
          <cell r="M713">
            <v>0</v>
          </cell>
          <cell r="N713">
            <v>111568</v>
          </cell>
          <cell r="O713">
            <v>66040</v>
          </cell>
          <cell r="P713">
            <v>54085</v>
          </cell>
          <cell r="Q713">
            <v>49111</v>
          </cell>
          <cell r="R713">
            <v>47571</v>
          </cell>
          <cell r="S713">
            <v>44782</v>
          </cell>
          <cell r="T713">
            <v>44223</v>
          </cell>
          <cell r="U713">
            <v>44256</v>
          </cell>
          <cell r="V713">
            <v>41837</v>
          </cell>
          <cell r="W713">
            <v>40018</v>
          </cell>
          <cell r="X713">
            <v>38166</v>
          </cell>
          <cell r="Y713">
            <v>36623</v>
          </cell>
          <cell r="Z713">
            <v>39924</v>
          </cell>
          <cell r="AA713">
            <v>43459</v>
          </cell>
          <cell r="AB713">
            <v>43712</v>
          </cell>
        </row>
        <row r="714">
          <cell r="A714" t="str">
            <v>JP</v>
          </cell>
          <cell r="B714" t="str">
            <v>Japan</v>
          </cell>
          <cell r="C714" t="str">
            <v>LCV</v>
          </cell>
          <cell r="D714" t="str">
            <v>TOYOTA</v>
          </cell>
          <cell r="E714" t="str">
            <v>TOYOTA</v>
          </cell>
          <cell r="F714" t="str">
            <v>TOYOTA</v>
          </cell>
          <cell r="G714" t="str">
            <v>PROD</v>
          </cell>
          <cell r="H714" t="str">
            <v>JP</v>
          </cell>
          <cell r="I714" t="str">
            <v>4X4</v>
          </cell>
          <cell r="J714" t="str">
            <v>COROLLA</v>
          </cell>
          <cell r="K714" t="str">
            <v>MEGACRUISER</v>
          </cell>
          <cell r="L714" t="str">
            <v>HINO</v>
          </cell>
          <cell r="M714">
            <v>0</v>
          </cell>
          <cell r="N714">
            <v>0</v>
          </cell>
          <cell r="O714">
            <v>0</v>
          </cell>
          <cell r="P714">
            <v>0</v>
          </cell>
          <cell r="Q714">
            <v>0</v>
          </cell>
          <cell r="R714">
            <v>0</v>
          </cell>
          <cell r="S714">
            <v>82</v>
          </cell>
          <cell r="T714">
            <v>30</v>
          </cell>
          <cell r="U714">
            <v>10</v>
          </cell>
          <cell r="V714">
            <v>14</v>
          </cell>
          <cell r="W714">
            <v>18</v>
          </cell>
          <cell r="X714">
            <v>30</v>
          </cell>
          <cell r="Y714">
            <v>32</v>
          </cell>
          <cell r="Z714">
            <v>35</v>
          </cell>
          <cell r="AA714">
            <v>30</v>
          </cell>
          <cell r="AB714">
            <v>27</v>
          </cell>
        </row>
        <row r="715">
          <cell r="A715" t="str">
            <v>JP</v>
          </cell>
          <cell r="B715" t="str">
            <v>Japan</v>
          </cell>
          <cell r="C715" t="str">
            <v>LCV</v>
          </cell>
          <cell r="D715" t="str">
            <v>TOYOTA</v>
          </cell>
          <cell r="E715" t="str">
            <v>TOYOTA</v>
          </cell>
          <cell r="F715" t="str">
            <v>TOYOTA</v>
          </cell>
          <cell r="G715" t="str">
            <v>PROD</v>
          </cell>
          <cell r="H715" t="str">
            <v>JP</v>
          </cell>
          <cell r="I715" t="str">
            <v>CDV</v>
          </cell>
          <cell r="J715" t="str">
            <v>CARINA</v>
          </cell>
          <cell r="K715" t="str">
            <v>CALDINA</v>
          </cell>
          <cell r="L715" t="str">
            <v>TSUTSUMI</v>
          </cell>
          <cell r="M715">
            <v>0</v>
          </cell>
          <cell r="N715">
            <v>0</v>
          </cell>
          <cell r="O715">
            <v>3745</v>
          </cell>
          <cell r="P715">
            <v>29080</v>
          </cell>
          <cell r="Q715">
            <v>28405</v>
          </cell>
          <cell r="R715">
            <v>30235</v>
          </cell>
          <cell r="S715">
            <v>30797</v>
          </cell>
          <cell r="T715">
            <v>27860</v>
          </cell>
          <cell r="U715">
            <v>20241</v>
          </cell>
          <cell r="V715">
            <v>18814</v>
          </cell>
          <cell r="W715">
            <v>19518</v>
          </cell>
          <cell r="X715">
            <v>23698</v>
          </cell>
          <cell r="Y715">
            <v>24494</v>
          </cell>
          <cell r="Z715">
            <v>29092</v>
          </cell>
          <cell r="AA715">
            <v>28077</v>
          </cell>
          <cell r="AB715">
            <v>27940</v>
          </cell>
        </row>
        <row r="716">
          <cell r="A716" t="str">
            <v>JP</v>
          </cell>
          <cell r="B716" t="str">
            <v>Japan</v>
          </cell>
          <cell r="C716" t="str">
            <v>LCV</v>
          </cell>
          <cell r="D716" t="str">
            <v>TOYOTA</v>
          </cell>
          <cell r="E716" t="str">
            <v>TOYOTA</v>
          </cell>
          <cell r="F716" t="str">
            <v>TOYOTA</v>
          </cell>
          <cell r="G716" t="str">
            <v>PROD</v>
          </cell>
          <cell r="H716" t="str">
            <v>JP</v>
          </cell>
          <cell r="I716" t="str">
            <v>CDV</v>
          </cell>
          <cell r="J716" t="str">
            <v>U</v>
          </cell>
          <cell r="K716" t="str">
            <v>CARINA</v>
          </cell>
          <cell r="L716" t="str">
            <v>TSUTSUMI</v>
          </cell>
          <cell r="M716">
            <v>0</v>
          </cell>
          <cell r="N716">
            <v>16714</v>
          </cell>
          <cell r="O716">
            <v>11327</v>
          </cell>
          <cell r="P716">
            <v>0</v>
          </cell>
          <cell r="Q716">
            <v>0</v>
          </cell>
          <cell r="R716">
            <v>0</v>
          </cell>
          <cell r="S716">
            <v>0</v>
          </cell>
          <cell r="T716">
            <v>0</v>
          </cell>
          <cell r="U716">
            <v>0</v>
          </cell>
          <cell r="V716">
            <v>0</v>
          </cell>
          <cell r="W716">
            <v>0</v>
          </cell>
          <cell r="X716">
            <v>0</v>
          </cell>
          <cell r="Y716">
            <v>0</v>
          </cell>
          <cell r="Z716">
            <v>0</v>
          </cell>
          <cell r="AA716">
            <v>0</v>
          </cell>
          <cell r="AB716">
            <v>0</v>
          </cell>
        </row>
        <row r="717">
          <cell r="A717" t="str">
            <v>JP</v>
          </cell>
          <cell r="B717" t="str">
            <v>Japan</v>
          </cell>
          <cell r="C717" t="str">
            <v>LCV</v>
          </cell>
          <cell r="D717" t="str">
            <v>TOYOTA</v>
          </cell>
          <cell r="E717" t="str">
            <v>TOYOTA</v>
          </cell>
          <cell r="F717" t="str">
            <v>TOYOTA</v>
          </cell>
          <cell r="G717" t="str">
            <v>PROD</v>
          </cell>
          <cell r="H717" t="str">
            <v>JP</v>
          </cell>
          <cell r="I717" t="str">
            <v>CDV</v>
          </cell>
          <cell r="J717" t="str">
            <v>CARINA</v>
          </cell>
          <cell r="K717" t="str">
            <v>COROLLA</v>
          </cell>
          <cell r="L717" t="str">
            <v>YOKOSUKA</v>
          </cell>
          <cell r="M717">
            <v>0</v>
          </cell>
          <cell r="N717">
            <v>71419</v>
          </cell>
          <cell r="O717">
            <v>60083</v>
          </cell>
          <cell r="P717">
            <v>58882</v>
          </cell>
          <cell r="Q717">
            <v>52106</v>
          </cell>
          <cell r="R717">
            <v>56622</v>
          </cell>
          <cell r="S717">
            <v>59005</v>
          </cell>
          <cell r="T717">
            <v>55584</v>
          </cell>
          <cell r="U717">
            <v>41298</v>
          </cell>
          <cell r="V717">
            <v>43549</v>
          </cell>
          <cell r="W717">
            <v>41403</v>
          </cell>
          <cell r="X717">
            <v>45022</v>
          </cell>
          <cell r="Y717">
            <v>46770</v>
          </cell>
          <cell r="Z717">
            <v>50824</v>
          </cell>
          <cell r="AA717">
            <v>54659</v>
          </cell>
          <cell r="AB717">
            <v>53105</v>
          </cell>
        </row>
        <row r="718">
          <cell r="A718" t="str">
            <v>JP</v>
          </cell>
          <cell r="B718" t="str">
            <v>Japan</v>
          </cell>
          <cell r="C718" t="str">
            <v>LCV</v>
          </cell>
          <cell r="D718" t="str">
            <v>TOYOTA</v>
          </cell>
          <cell r="E718" t="str">
            <v>TOYOTA</v>
          </cell>
          <cell r="F718" t="str">
            <v>TOYOTA</v>
          </cell>
          <cell r="G718" t="str">
            <v>PROD</v>
          </cell>
          <cell r="H718" t="str">
            <v>JP</v>
          </cell>
          <cell r="I718" t="str">
            <v>CDV</v>
          </cell>
          <cell r="J718" t="str">
            <v>CROWN</v>
          </cell>
          <cell r="K718" t="str">
            <v>CORONA</v>
          </cell>
          <cell r="L718" t="str">
            <v>SAGAMIHARA</v>
          </cell>
          <cell r="M718">
            <v>0</v>
          </cell>
          <cell r="N718">
            <v>17966</v>
          </cell>
          <cell r="O718">
            <v>10752</v>
          </cell>
          <cell r="P718">
            <v>0</v>
          </cell>
          <cell r="Q718">
            <v>0</v>
          </cell>
          <cell r="R718">
            <v>0</v>
          </cell>
          <cell r="S718">
            <v>0</v>
          </cell>
          <cell r="T718">
            <v>0</v>
          </cell>
          <cell r="U718">
            <v>0</v>
          </cell>
          <cell r="V718">
            <v>0</v>
          </cell>
          <cell r="W718">
            <v>0</v>
          </cell>
          <cell r="X718">
            <v>0</v>
          </cell>
          <cell r="Y718">
            <v>0</v>
          </cell>
          <cell r="Z718">
            <v>0</v>
          </cell>
          <cell r="AA718">
            <v>0</v>
          </cell>
          <cell r="AB718">
            <v>0</v>
          </cell>
        </row>
        <row r="719">
          <cell r="A719" t="str">
            <v>JP</v>
          </cell>
          <cell r="B719" t="str">
            <v>Japan</v>
          </cell>
          <cell r="C719" t="str">
            <v>LCV</v>
          </cell>
          <cell r="D719" t="str">
            <v>TOYOTA</v>
          </cell>
          <cell r="E719" t="str">
            <v>TOYOTA</v>
          </cell>
          <cell r="F719" t="str">
            <v>TOYOTA</v>
          </cell>
          <cell r="G719" t="str">
            <v>PROD</v>
          </cell>
          <cell r="H719" t="str">
            <v>JP</v>
          </cell>
          <cell r="I719" t="str">
            <v>CDV</v>
          </cell>
          <cell r="J719" t="str">
            <v>U</v>
          </cell>
          <cell r="K719" t="str">
            <v>CROWN</v>
          </cell>
          <cell r="L719" t="str">
            <v>TAHARA/ MOTOMACHI</v>
          </cell>
          <cell r="M719">
            <v>0</v>
          </cell>
          <cell r="N719">
            <v>2128</v>
          </cell>
          <cell r="O719">
            <v>2090</v>
          </cell>
          <cell r="P719">
            <v>1659</v>
          </cell>
          <cell r="Q719">
            <v>1639</v>
          </cell>
          <cell r="R719">
            <v>1242</v>
          </cell>
          <cell r="S719">
            <v>1389</v>
          </cell>
          <cell r="T719">
            <v>1293</v>
          </cell>
          <cell r="U719">
            <v>955</v>
          </cell>
          <cell r="V719">
            <v>1007</v>
          </cell>
          <cell r="W719">
            <v>1157</v>
          </cell>
          <cell r="X719">
            <v>1155</v>
          </cell>
          <cell r="Y719">
            <v>1268</v>
          </cell>
          <cell r="Z719">
            <v>1440</v>
          </cell>
          <cell r="AA719">
            <v>1394</v>
          </cell>
          <cell r="AB719">
            <v>1390</v>
          </cell>
        </row>
        <row r="720">
          <cell r="A720" t="str">
            <v>JP</v>
          </cell>
          <cell r="B720" t="str">
            <v>Japan</v>
          </cell>
          <cell r="C720" t="str">
            <v>LCV</v>
          </cell>
          <cell r="D720" t="str">
            <v>TOYOTA</v>
          </cell>
          <cell r="E720" t="str">
            <v>TOYOTA</v>
          </cell>
          <cell r="F720" t="str">
            <v>TOYOTA</v>
          </cell>
          <cell r="G720" t="str">
            <v>PROD</v>
          </cell>
          <cell r="H720" t="str">
            <v>JP</v>
          </cell>
          <cell r="I720" t="str">
            <v>CDV</v>
          </cell>
          <cell r="J720" t="str">
            <v>MEGACRUISER</v>
          </cell>
          <cell r="K720" t="str">
            <v>MARK II</v>
          </cell>
          <cell r="L720" t="str">
            <v>MOTOMACHI</v>
          </cell>
          <cell r="M720">
            <v>0</v>
          </cell>
          <cell r="N720">
            <v>10332</v>
          </cell>
          <cell r="O720">
            <v>7842</v>
          </cell>
          <cell r="P720">
            <v>4766</v>
          </cell>
          <cell r="Q720">
            <v>4017</v>
          </cell>
          <cell r="R720">
            <v>3868</v>
          </cell>
          <cell r="S720">
            <v>3575</v>
          </cell>
          <cell r="T720">
            <v>806</v>
          </cell>
          <cell r="U720">
            <v>0</v>
          </cell>
          <cell r="V720">
            <v>0</v>
          </cell>
          <cell r="W720">
            <v>0</v>
          </cell>
          <cell r="X720">
            <v>0</v>
          </cell>
          <cell r="Y720">
            <v>0</v>
          </cell>
          <cell r="Z720">
            <v>0</v>
          </cell>
          <cell r="AA720">
            <v>0</v>
          </cell>
          <cell r="AB720">
            <v>0</v>
          </cell>
        </row>
        <row r="721">
          <cell r="A721" t="str">
            <v>JP</v>
          </cell>
          <cell r="B721" t="str">
            <v>Japan</v>
          </cell>
          <cell r="C721" t="str">
            <v>LCV</v>
          </cell>
          <cell r="D721" t="str">
            <v>TOYOTA</v>
          </cell>
          <cell r="E721" t="str">
            <v>TOYOTA</v>
          </cell>
          <cell r="F721" t="str">
            <v>TOYOTA</v>
          </cell>
          <cell r="G721" t="str">
            <v>PROD</v>
          </cell>
          <cell r="H721" t="str">
            <v>JP</v>
          </cell>
          <cell r="I721" t="str">
            <v>CDV</v>
          </cell>
          <cell r="J721" t="str">
            <v>U</v>
          </cell>
          <cell r="K721" t="str">
            <v>SPRINTER</v>
          </cell>
          <cell r="L721" t="str">
            <v>YOKOSUKA</v>
          </cell>
          <cell r="M721">
            <v>0</v>
          </cell>
          <cell r="N721">
            <v>11162</v>
          </cell>
          <cell r="O721">
            <v>10493</v>
          </cell>
          <cell r="P721">
            <v>9445</v>
          </cell>
          <cell r="Q721">
            <v>9015</v>
          </cell>
          <cell r="R721">
            <v>9649</v>
          </cell>
          <cell r="S721">
            <v>10586</v>
          </cell>
          <cell r="T721">
            <v>9128</v>
          </cell>
          <cell r="U721">
            <v>7398</v>
          </cell>
          <cell r="V721">
            <v>7007</v>
          </cell>
          <cell r="W721">
            <v>7688</v>
          </cell>
          <cell r="X721">
            <v>8529</v>
          </cell>
          <cell r="Y721">
            <v>9295</v>
          </cell>
          <cell r="Z721">
            <v>10819</v>
          </cell>
          <cell r="AA721">
            <v>9778</v>
          </cell>
          <cell r="AB721">
            <v>10082</v>
          </cell>
        </row>
        <row r="722">
          <cell r="A722" t="str">
            <v>JP</v>
          </cell>
          <cell r="B722" t="str">
            <v>Japan</v>
          </cell>
          <cell r="C722" t="str">
            <v>LCV</v>
          </cell>
          <cell r="D722" t="str">
            <v>TOYOTA</v>
          </cell>
          <cell r="E722" t="str">
            <v>TOYOTA</v>
          </cell>
          <cell r="F722" t="str">
            <v>TOYOTA</v>
          </cell>
          <cell r="G722" t="str">
            <v>PROD</v>
          </cell>
          <cell r="H722" t="str">
            <v>JP</v>
          </cell>
          <cell r="I722" t="str">
            <v>HVAN</v>
          </cell>
          <cell r="J722" t="str">
            <v>GRANVIA</v>
          </cell>
          <cell r="K722" t="str">
            <v>DYNA</v>
          </cell>
          <cell r="L722" t="str">
            <v>HONSHA</v>
          </cell>
          <cell r="M722">
            <v>0</v>
          </cell>
          <cell r="N722">
            <v>60355</v>
          </cell>
          <cell r="O722">
            <v>51178</v>
          </cell>
          <cell r="P722">
            <v>35902</v>
          </cell>
          <cell r="Q722">
            <v>38908</v>
          </cell>
          <cell r="R722">
            <v>39545</v>
          </cell>
          <cell r="S722">
            <v>42824</v>
          </cell>
          <cell r="T722">
            <v>45507</v>
          </cell>
          <cell r="U722">
            <v>37019</v>
          </cell>
          <cell r="V722">
            <v>36217</v>
          </cell>
          <cell r="W722">
            <v>37045</v>
          </cell>
          <cell r="X722">
            <v>40122</v>
          </cell>
          <cell r="Y722">
            <v>41186</v>
          </cell>
          <cell r="Z722">
            <v>43293</v>
          </cell>
          <cell r="AA722">
            <v>45287</v>
          </cell>
          <cell r="AB722">
            <v>45870</v>
          </cell>
        </row>
        <row r="723">
          <cell r="A723" t="str">
            <v>JP</v>
          </cell>
          <cell r="B723" t="str">
            <v>Japan</v>
          </cell>
          <cell r="C723" t="str">
            <v>LCV</v>
          </cell>
          <cell r="D723" t="str">
            <v>TOYOTA</v>
          </cell>
          <cell r="E723" t="str">
            <v>TOYOTA</v>
          </cell>
          <cell r="F723" t="str">
            <v>TOYOTA</v>
          </cell>
          <cell r="G723" t="str">
            <v>PROD</v>
          </cell>
          <cell r="H723" t="str">
            <v>JP</v>
          </cell>
          <cell r="I723" t="str">
            <v>HVAN</v>
          </cell>
          <cell r="J723" t="str">
            <v>TOWNACE</v>
          </cell>
          <cell r="K723" t="str">
            <v>STOUT</v>
          </cell>
          <cell r="L723" t="str">
            <v>HONSHA</v>
          </cell>
          <cell r="M723">
            <v>0</v>
          </cell>
          <cell r="N723">
            <v>3220</v>
          </cell>
          <cell r="O723">
            <v>3294</v>
          </cell>
          <cell r="P723">
            <v>3469</v>
          </cell>
          <cell r="Q723">
            <v>2500</v>
          </cell>
          <cell r="R723">
            <v>2200</v>
          </cell>
          <cell r="S723">
            <v>1500</v>
          </cell>
          <cell r="T723">
            <v>1920</v>
          </cell>
          <cell r="U723">
            <v>1871</v>
          </cell>
          <cell r="V723">
            <v>1606</v>
          </cell>
          <cell r="W723">
            <v>1791</v>
          </cell>
          <cell r="X723">
            <v>1888</v>
          </cell>
          <cell r="Y723">
            <v>1685</v>
          </cell>
          <cell r="Z723">
            <v>1761</v>
          </cell>
          <cell r="AA723">
            <v>1779</v>
          </cell>
          <cell r="AB723">
            <v>1743</v>
          </cell>
        </row>
        <row r="724">
          <cell r="A724" t="str">
            <v>JP</v>
          </cell>
          <cell r="B724" t="str">
            <v>Japan</v>
          </cell>
          <cell r="C724" t="str">
            <v>LCV</v>
          </cell>
          <cell r="D724" t="str">
            <v>TOYOTA</v>
          </cell>
          <cell r="E724" t="str">
            <v>TOYOTA</v>
          </cell>
          <cell r="F724" t="str">
            <v>TOYOTA</v>
          </cell>
          <cell r="G724" t="str">
            <v>PROD</v>
          </cell>
          <cell r="H724" t="str">
            <v>JP</v>
          </cell>
          <cell r="I724" t="str">
            <v>HVAN</v>
          </cell>
          <cell r="J724" t="str">
            <v>U</v>
          </cell>
          <cell r="K724" t="str">
            <v>TOYOACE</v>
          </cell>
          <cell r="L724" t="str">
            <v>HONSHA</v>
          </cell>
          <cell r="M724">
            <v>0</v>
          </cell>
          <cell r="N724">
            <v>13997</v>
          </cell>
          <cell r="O724">
            <v>10039</v>
          </cell>
          <cell r="P724">
            <v>8441</v>
          </cell>
          <cell r="Q724">
            <v>10564</v>
          </cell>
          <cell r="R724">
            <v>18740</v>
          </cell>
          <cell r="S724">
            <v>21596</v>
          </cell>
          <cell r="T724">
            <v>19042</v>
          </cell>
          <cell r="U724">
            <v>8443</v>
          </cell>
          <cell r="V724">
            <v>7848</v>
          </cell>
          <cell r="W724">
            <v>8347</v>
          </cell>
          <cell r="X724">
            <v>9484</v>
          </cell>
          <cell r="Y724">
            <v>10653</v>
          </cell>
          <cell r="Z724">
            <v>15214</v>
          </cell>
          <cell r="AA724">
            <v>19060</v>
          </cell>
          <cell r="AB724">
            <v>18454</v>
          </cell>
        </row>
        <row r="725">
          <cell r="A725" t="str">
            <v>JP</v>
          </cell>
          <cell r="B725" t="str">
            <v>Japan</v>
          </cell>
          <cell r="C725" t="str">
            <v>LCV</v>
          </cell>
          <cell r="D725" t="str">
            <v>TOYOTA</v>
          </cell>
          <cell r="E725" t="str">
            <v>TOYOTA</v>
          </cell>
          <cell r="F725" t="str">
            <v>TOYOTA</v>
          </cell>
          <cell r="G725" t="str">
            <v>PROD</v>
          </cell>
          <cell r="H725" t="str">
            <v>JP</v>
          </cell>
          <cell r="I725" t="str">
            <v>MIC</v>
          </cell>
          <cell r="J725" t="str">
            <v>CHASER/NC250</v>
          </cell>
          <cell r="K725" t="str">
            <v>LITEACE</v>
          </cell>
          <cell r="L725" t="str">
            <v>FUJIMATSU, IKEDA</v>
          </cell>
          <cell r="M725">
            <v>0</v>
          </cell>
          <cell r="N725">
            <v>59896</v>
          </cell>
          <cell r="O725">
            <v>45112</v>
          </cell>
          <cell r="P725">
            <v>36862</v>
          </cell>
          <cell r="Q725">
            <v>33379</v>
          </cell>
          <cell r="R725">
            <v>30437</v>
          </cell>
          <cell r="S725">
            <v>30371</v>
          </cell>
          <cell r="T725">
            <v>28304</v>
          </cell>
          <cell r="U725">
            <v>18853</v>
          </cell>
          <cell r="V725">
            <v>16180</v>
          </cell>
          <cell r="W725">
            <v>17487</v>
          </cell>
          <cell r="X725">
            <v>20201</v>
          </cell>
          <cell r="Y725">
            <v>22223</v>
          </cell>
          <cell r="Z725">
            <v>24329</v>
          </cell>
          <cell r="AA725">
            <v>22501</v>
          </cell>
          <cell r="AB725">
            <v>22414</v>
          </cell>
        </row>
        <row r="726">
          <cell r="A726" t="str">
            <v>JP</v>
          </cell>
          <cell r="B726" t="str">
            <v>Japan</v>
          </cell>
          <cell r="C726" t="str">
            <v>LCV</v>
          </cell>
          <cell r="D726" t="str">
            <v>TOYOTA</v>
          </cell>
          <cell r="E726" t="str">
            <v>TOYOTA</v>
          </cell>
          <cell r="F726" t="str">
            <v>TOYOTA</v>
          </cell>
          <cell r="G726" t="str">
            <v>PROD</v>
          </cell>
          <cell r="H726" t="str">
            <v>JP</v>
          </cell>
          <cell r="I726" t="str">
            <v>MPV</v>
          </cell>
          <cell r="J726" t="str">
            <v>HIACE</v>
          </cell>
          <cell r="K726" t="str">
            <v>GRANVIA</v>
          </cell>
          <cell r="L726" t="str">
            <v>TOYOTA AUTO BODY</v>
          </cell>
          <cell r="M726">
            <v>0</v>
          </cell>
          <cell r="N726">
            <v>0</v>
          </cell>
          <cell r="O726">
            <v>0</v>
          </cell>
          <cell r="P726">
            <v>0</v>
          </cell>
          <cell r="Q726">
            <v>0</v>
          </cell>
          <cell r="R726">
            <v>14367</v>
          </cell>
          <cell r="S726">
            <v>20477</v>
          </cell>
          <cell r="T726">
            <v>32106</v>
          </cell>
          <cell r="U726">
            <v>28105</v>
          </cell>
          <cell r="V726">
            <v>27876</v>
          </cell>
          <cell r="W726">
            <v>30103</v>
          </cell>
          <cell r="X726">
            <v>33316</v>
          </cell>
          <cell r="Y726">
            <v>32932</v>
          </cell>
          <cell r="Z726">
            <v>34832</v>
          </cell>
          <cell r="AA726">
            <v>32542</v>
          </cell>
          <cell r="AB726">
            <v>27554</v>
          </cell>
        </row>
        <row r="727">
          <cell r="A727" t="str">
            <v>JP</v>
          </cell>
          <cell r="B727" t="str">
            <v>Japan</v>
          </cell>
          <cell r="C727" t="str">
            <v>LCV</v>
          </cell>
          <cell r="D727" t="str">
            <v>TOYOTA</v>
          </cell>
          <cell r="E727" t="str">
            <v>TOYOTA</v>
          </cell>
          <cell r="F727" t="str">
            <v>TOYOTA</v>
          </cell>
          <cell r="G727" t="str">
            <v>PROD</v>
          </cell>
          <cell r="H727" t="str">
            <v>JP</v>
          </cell>
          <cell r="I727" t="str">
            <v>MVAN</v>
          </cell>
          <cell r="J727" t="str">
            <v>U</v>
          </cell>
          <cell r="K727" t="str">
            <v>COASTER</v>
          </cell>
          <cell r="L727" t="str">
            <v>HONSHA</v>
          </cell>
          <cell r="M727">
            <v>0</v>
          </cell>
          <cell r="N727">
            <v>185</v>
          </cell>
          <cell r="O727">
            <v>572</v>
          </cell>
          <cell r="P727">
            <v>140</v>
          </cell>
          <cell r="Q727">
            <v>144</v>
          </cell>
          <cell r="R727">
            <v>117</v>
          </cell>
          <cell r="S727">
            <v>95</v>
          </cell>
          <cell r="T727">
            <v>87</v>
          </cell>
          <cell r="U727">
            <v>57</v>
          </cell>
          <cell r="V727">
            <v>57</v>
          </cell>
          <cell r="W727">
            <v>62</v>
          </cell>
          <cell r="X727">
            <v>80</v>
          </cell>
          <cell r="Y727">
            <v>80</v>
          </cell>
          <cell r="Z727">
            <v>88</v>
          </cell>
          <cell r="AA727">
            <v>88</v>
          </cell>
          <cell r="AB727">
            <v>84</v>
          </cell>
        </row>
        <row r="728">
          <cell r="A728" t="str">
            <v>JP</v>
          </cell>
          <cell r="B728" t="str">
            <v>Japan</v>
          </cell>
          <cell r="C728" t="str">
            <v>LCV</v>
          </cell>
          <cell r="D728" t="str">
            <v>TOYOTA</v>
          </cell>
          <cell r="E728" t="str">
            <v>TOYOTA</v>
          </cell>
          <cell r="F728" t="str">
            <v>TOYOTA</v>
          </cell>
          <cell r="G728" t="str">
            <v>PROD</v>
          </cell>
          <cell r="H728" t="str">
            <v>JP</v>
          </cell>
          <cell r="I728" t="str">
            <v>MVAN</v>
          </cell>
          <cell r="J728" t="str">
            <v>COROLLA</v>
          </cell>
          <cell r="K728" t="str">
            <v>COMMUTER</v>
          </cell>
          <cell r="L728" t="str">
            <v>HONSHA</v>
          </cell>
          <cell r="M728">
            <v>0</v>
          </cell>
          <cell r="N728">
            <v>0</v>
          </cell>
          <cell r="O728">
            <v>0</v>
          </cell>
          <cell r="P728">
            <v>0</v>
          </cell>
          <cell r="Q728">
            <v>0</v>
          </cell>
          <cell r="R728">
            <v>0</v>
          </cell>
          <cell r="S728">
            <v>120</v>
          </cell>
          <cell r="T728">
            <v>65</v>
          </cell>
          <cell r="U728">
            <v>62</v>
          </cell>
          <cell r="V728">
            <v>47</v>
          </cell>
          <cell r="W728">
            <v>0</v>
          </cell>
          <cell r="X728">
            <v>0</v>
          </cell>
          <cell r="Y728">
            <v>0</v>
          </cell>
          <cell r="Z728">
            <v>0</v>
          </cell>
          <cell r="AA728">
            <v>0</v>
          </cell>
          <cell r="AB728">
            <v>0</v>
          </cell>
        </row>
        <row r="729">
          <cell r="A729" t="str">
            <v>JP</v>
          </cell>
          <cell r="B729" t="str">
            <v>Japan</v>
          </cell>
          <cell r="C729" t="str">
            <v>LCV</v>
          </cell>
          <cell r="D729" t="str">
            <v>TOYOTA</v>
          </cell>
          <cell r="E729" t="str">
            <v>TOYOTA</v>
          </cell>
          <cell r="F729" t="str">
            <v>TOYOTA</v>
          </cell>
          <cell r="G729" t="str">
            <v>PROD</v>
          </cell>
          <cell r="H729" t="str">
            <v>JP</v>
          </cell>
          <cell r="I729" t="str">
            <v>MVAN</v>
          </cell>
          <cell r="J729" t="str">
            <v>(U)/DELTA</v>
          </cell>
          <cell r="K729" t="str">
            <v>DELIBOY</v>
          </cell>
          <cell r="L729" t="str">
            <v>U</v>
          </cell>
          <cell r="M729">
            <v>0</v>
          </cell>
          <cell r="N729">
            <v>1551</v>
          </cell>
          <cell r="O729">
            <v>976</v>
          </cell>
          <cell r="P729">
            <v>766</v>
          </cell>
          <cell r="Q729">
            <v>805</v>
          </cell>
          <cell r="R729">
            <v>397</v>
          </cell>
          <cell r="S729">
            <v>0</v>
          </cell>
          <cell r="T729">
            <v>0</v>
          </cell>
          <cell r="U729">
            <v>0</v>
          </cell>
          <cell r="V729">
            <v>0</v>
          </cell>
          <cell r="W729">
            <v>0</v>
          </cell>
          <cell r="X729">
            <v>0</v>
          </cell>
          <cell r="Y729">
            <v>0</v>
          </cell>
          <cell r="Z729">
            <v>0</v>
          </cell>
          <cell r="AA729">
            <v>0</v>
          </cell>
          <cell r="AB729">
            <v>0</v>
          </cell>
        </row>
        <row r="730">
          <cell r="A730" t="str">
            <v>JP</v>
          </cell>
          <cell r="B730" t="str">
            <v>Japan</v>
          </cell>
          <cell r="C730" t="str">
            <v>LCV</v>
          </cell>
          <cell r="D730" t="str">
            <v>TOYOTA</v>
          </cell>
          <cell r="E730" t="str">
            <v>TOYOTA</v>
          </cell>
          <cell r="F730" t="str">
            <v>TOYOTA</v>
          </cell>
          <cell r="G730" t="str">
            <v>PROD</v>
          </cell>
          <cell r="H730" t="str">
            <v>JP</v>
          </cell>
          <cell r="I730" t="str">
            <v>MVAN</v>
          </cell>
          <cell r="J730" t="str">
            <v>DYNA</v>
          </cell>
          <cell r="K730" t="str">
            <v>DELTA</v>
          </cell>
          <cell r="L730" t="str">
            <v>HONSHA</v>
          </cell>
          <cell r="M730">
            <v>0</v>
          </cell>
          <cell r="N730">
            <v>0</v>
          </cell>
          <cell r="O730">
            <v>0</v>
          </cell>
          <cell r="P730">
            <v>0</v>
          </cell>
          <cell r="Q730">
            <v>0</v>
          </cell>
          <cell r="R730">
            <v>0</v>
          </cell>
          <cell r="S730">
            <v>13</v>
          </cell>
          <cell r="T730">
            <v>826</v>
          </cell>
          <cell r="U730">
            <v>468</v>
          </cell>
          <cell r="V730">
            <v>247</v>
          </cell>
          <cell r="W730">
            <v>0</v>
          </cell>
          <cell r="X730">
            <v>0</v>
          </cell>
          <cell r="Y730">
            <v>0</v>
          </cell>
          <cell r="Z730">
            <v>0</v>
          </cell>
          <cell r="AA730">
            <v>0</v>
          </cell>
          <cell r="AB730">
            <v>0</v>
          </cell>
        </row>
        <row r="731">
          <cell r="A731" t="str">
            <v>JP</v>
          </cell>
          <cell r="B731" t="str">
            <v>Japan</v>
          </cell>
          <cell r="C731" t="str">
            <v>LCV</v>
          </cell>
          <cell r="D731" t="str">
            <v>TOYOTA</v>
          </cell>
          <cell r="E731" t="str">
            <v>TOYOTA</v>
          </cell>
          <cell r="F731" t="str">
            <v>TOYOTA</v>
          </cell>
          <cell r="G731" t="str">
            <v>PROD</v>
          </cell>
          <cell r="H731" t="str">
            <v>JP</v>
          </cell>
          <cell r="I731" t="str">
            <v>MVAN</v>
          </cell>
          <cell r="J731" t="str">
            <v>HILUX</v>
          </cell>
          <cell r="K731" t="str">
            <v>HIACE</v>
          </cell>
          <cell r="L731" t="str">
            <v>KARIYA</v>
          </cell>
          <cell r="M731">
            <v>0</v>
          </cell>
          <cell r="N731">
            <v>149159</v>
          </cell>
          <cell r="O731">
            <v>155265</v>
          </cell>
          <cell r="P731">
            <v>135828</v>
          </cell>
          <cell r="Q731">
            <v>156026</v>
          </cell>
          <cell r="R731">
            <v>125581</v>
          </cell>
          <cell r="S731">
            <v>107575</v>
          </cell>
          <cell r="T731">
            <v>91817</v>
          </cell>
          <cell r="U731">
            <v>70610</v>
          </cell>
          <cell r="V731">
            <v>63847</v>
          </cell>
          <cell r="W731">
            <v>66152</v>
          </cell>
          <cell r="X731">
            <v>75453</v>
          </cell>
          <cell r="Y731">
            <v>77056</v>
          </cell>
          <cell r="Z731">
            <v>87448</v>
          </cell>
          <cell r="AA731">
            <v>87753</v>
          </cell>
          <cell r="AB731">
            <v>82234</v>
          </cell>
        </row>
        <row r="732">
          <cell r="A732" t="str">
            <v>JP</v>
          </cell>
          <cell r="B732" t="str">
            <v>Japan</v>
          </cell>
          <cell r="C732" t="str">
            <v>LCV</v>
          </cell>
          <cell r="D732" t="str">
            <v>TOYOTA</v>
          </cell>
          <cell r="E732" t="str">
            <v>TOYOTA</v>
          </cell>
          <cell r="F732" t="str">
            <v>TOYOTA</v>
          </cell>
          <cell r="G732" t="str">
            <v>PROD</v>
          </cell>
          <cell r="H732" t="str">
            <v>JP</v>
          </cell>
          <cell r="I732" t="str">
            <v>MVAN</v>
          </cell>
          <cell r="J732" t="str">
            <v>DYNA</v>
          </cell>
          <cell r="K732" t="str">
            <v>TOWNACE</v>
          </cell>
          <cell r="L732" t="str">
            <v>HONSHA</v>
          </cell>
          <cell r="M732">
            <v>0</v>
          </cell>
          <cell r="N732">
            <v>41248</v>
          </cell>
          <cell r="O732">
            <v>33632</v>
          </cell>
          <cell r="P732">
            <v>33871</v>
          </cell>
          <cell r="Q732">
            <v>33618</v>
          </cell>
          <cell r="R732">
            <v>36930</v>
          </cell>
          <cell r="S732">
            <v>36997</v>
          </cell>
          <cell r="T732">
            <v>33873</v>
          </cell>
          <cell r="U732">
            <v>26052</v>
          </cell>
          <cell r="V732">
            <v>24309</v>
          </cell>
          <cell r="W732">
            <v>25988</v>
          </cell>
          <cell r="X732">
            <v>29267</v>
          </cell>
          <cell r="Y732">
            <v>30733</v>
          </cell>
          <cell r="Z732">
            <v>32710</v>
          </cell>
          <cell r="AA732">
            <v>33629</v>
          </cell>
          <cell r="AB732">
            <v>32573</v>
          </cell>
        </row>
        <row r="733">
          <cell r="A733" t="str">
            <v>JP</v>
          </cell>
          <cell r="B733" t="str">
            <v>Japan</v>
          </cell>
          <cell r="C733" t="str">
            <v>LCV</v>
          </cell>
          <cell r="D733" t="str">
            <v>TOYOTA</v>
          </cell>
          <cell r="E733" t="str">
            <v>TOYOTA</v>
          </cell>
          <cell r="F733" t="str">
            <v>TOYOTA</v>
          </cell>
          <cell r="G733" t="str">
            <v>PROD</v>
          </cell>
          <cell r="H733" t="str">
            <v>JP</v>
          </cell>
          <cell r="I733" t="str">
            <v>PUP</v>
          </cell>
          <cell r="J733" t="str">
            <v>LANDCRUISER</v>
          </cell>
          <cell r="K733" t="str">
            <v>HILUX PICKUP</v>
          </cell>
          <cell r="L733" t="str">
            <v>TAHARA 1,2,3</v>
          </cell>
          <cell r="M733">
            <v>0</v>
          </cell>
          <cell r="N733">
            <v>311764</v>
          </cell>
          <cell r="O733">
            <v>264487</v>
          </cell>
          <cell r="P733">
            <v>221504</v>
          </cell>
          <cell r="Q733">
            <v>285499</v>
          </cell>
          <cell r="R733">
            <v>168693</v>
          </cell>
          <cell r="S733">
            <v>170242</v>
          </cell>
          <cell r="T733">
            <v>163949</v>
          </cell>
          <cell r="U733">
            <v>157531</v>
          </cell>
          <cell r="V733">
            <v>112037</v>
          </cell>
          <cell r="W733">
            <v>108501</v>
          </cell>
          <cell r="X733">
            <v>104403</v>
          </cell>
          <cell r="Y733">
            <v>95946</v>
          </cell>
          <cell r="Z733">
            <v>80318</v>
          </cell>
          <cell r="AA733">
            <v>61879</v>
          </cell>
          <cell r="AB733">
            <v>0</v>
          </cell>
        </row>
        <row r="734">
          <cell r="A734" t="str">
            <v>KO</v>
          </cell>
          <cell r="B734" t="str">
            <v>South Korea</v>
          </cell>
          <cell r="C734" t="str">
            <v>CAR</v>
          </cell>
          <cell r="D734" t="str">
            <v>DAEWOO</v>
          </cell>
          <cell r="E734" t="str">
            <v>DAEWOO</v>
          </cell>
          <cell r="F734" t="str">
            <v>DAEWOO</v>
          </cell>
          <cell r="G734" t="str">
            <v>PROD</v>
          </cell>
          <cell r="H734" t="str">
            <v>KO</v>
          </cell>
          <cell r="I734" t="str">
            <v>B</v>
          </cell>
          <cell r="J734" t="str">
            <v>S CAR</v>
          </cell>
          <cell r="K734" t="str">
            <v>S CAR</v>
          </cell>
          <cell r="L734" t="str">
            <v>BUPYEONG</v>
          </cell>
          <cell r="M734">
            <v>0</v>
          </cell>
          <cell r="N734">
            <v>0</v>
          </cell>
          <cell r="O734">
            <v>0</v>
          </cell>
          <cell r="P734">
            <v>0</v>
          </cell>
          <cell r="Q734">
            <v>0</v>
          </cell>
          <cell r="R734">
            <v>0</v>
          </cell>
          <cell r="S734">
            <v>0</v>
          </cell>
          <cell r="T734">
            <v>0</v>
          </cell>
          <cell r="U734">
            <v>0</v>
          </cell>
          <cell r="V734">
            <v>0</v>
          </cell>
          <cell r="W734">
            <v>0</v>
          </cell>
          <cell r="X734">
            <v>22673</v>
          </cell>
          <cell r="Y734">
            <v>67791</v>
          </cell>
          <cell r="Z734">
            <v>84715</v>
          </cell>
          <cell r="AA734">
            <v>96023</v>
          </cell>
          <cell r="AB734">
            <v>145582</v>
          </cell>
        </row>
        <row r="735">
          <cell r="A735" t="str">
            <v>KO</v>
          </cell>
          <cell r="B735" t="str">
            <v>South Korea</v>
          </cell>
          <cell r="C735" t="str">
            <v>CAR</v>
          </cell>
          <cell r="D735" t="str">
            <v>DAEWOO</v>
          </cell>
          <cell r="E735" t="str">
            <v>DAEWOO</v>
          </cell>
          <cell r="F735" t="str">
            <v>DAEWOO</v>
          </cell>
          <cell r="G735" t="str">
            <v>PROD</v>
          </cell>
          <cell r="H735" t="str">
            <v>KO</v>
          </cell>
          <cell r="I735" t="str">
            <v>C1</v>
          </cell>
          <cell r="J735" t="str">
            <v>T-CAR (KADETT)</v>
          </cell>
          <cell r="K735" t="str">
            <v>CIELO</v>
          </cell>
          <cell r="L735" t="str">
            <v>BUPYEONG</v>
          </cell>
          <cell r="M735">
            <v>0</v>
          </cell>
          <cell r="N735">
            <v>0</v>
          </cell>
          <cell r="O735">
            <v>0</v>
          </cell>
          <cell r="P735">
            <v>0</v>
          </cell>
          <cell r="Q735">
            <v>62215</v>
          </cell>
          <cell r="R735">
            <v>165272</v>
          </cell>
          <cell r="S735">
            <v>182187</v>
          </cell>
          <cell r="T735">
            <v>50195</v>
          </cell>
          <cell r="U735">
            <v>29608</v>
          </cell>
          <cell r="V735">
            <v>18007</v>
          </cell>
          <cell r="W735">
            <v>0</v>
          </cell>
          <cell r="X735">
            <v>0</v>
          </cell>
          <cell r="Y735">
            <v>0</v>
          </cell>
          <cell r="Z735">
            <v>0</v>
          </cell>
          <cell r="AA735">
            <v>0</v>
          </cell>
          <cell r="AB735">
            <v>0</v>
          </cell>
        </row>
        <row r="736">
          <cell r="A736" t="str">
            <v>KO</v>
          </cell>
          <cell r="B736" t="str">
            <v>South Korea</v>
          </cell>
          <cell r="C736" t="str">
            <v>CAR</v>
          </cell>
          <cell r="D736" t="str">
            <v>DAEWOO</v>
          </cell>
          <cell r="E736" t="str">
            <v>DAEWOO</v>
          </cell>
          <cell r="F736" t="str">
            <v>DAEWOO</v>
          </cell>
          <cell r="G736" t="str">
            <v>PROD</v>
          </cell>
          <cell r="H736" t="str">
            <v>KO</v>
          </cell>
          <cell r="I736" t="str">
            <v>C1</v>
          </cell>
          <cell r="J736" t="str">
            <v>T-100</v>
          </cell>
          <cell r="K736" t="str">
            <v>LANOS</v>
          </cell>
          <cell r="L736" t="str">
            <v>BUPYEONG</v>
          </cell>
          <cell r="M736">
            <v>0</v>
          </cell>
          <cell r="N736">
            <v>0</v>
          </cell>
          <cell r="O736">
            <v>0</v>
          </cell>
          <cell r="P736">
            <v>0</v>
          </cell>
          <cell r="Q736">
            <v>0</v>
          </cell>
          <cell r="R736">
            <v>0</v>
          </cell>
          <cell r="S736">
            <v>19154</v>
          </cell>
          <cell r="T736">
            <v>181099</v>
          </cell>
          <cell r="U736">
            <v>186809</v>
          </cell>
          <cell r="V736">
            <v>231797</v>
          </cell>
          <cell r="W736">
            <v>221854</v>
          </cell>
          <cell r="X736">
            <v>223555</v>
          </cell>
          <cell r="Y736">
            <v>230022</v>
          </cell>
          <cell r="Z736">
            <v>239906</v>
          </cell>
          <cell r="AA736">
            <v>238778</v>
          </cell>
          <cell r="AB736">
            <v>229797</v>
          </cell>
        </row>
        <row r="737">
          <cell r="A737" t="str">
            <v>KO</v>
          </cell>
          <cell r="B737" t="str">
            <v>South Korea</v>
          </cell>
          <cell r="C737" t="str">
            <v>CAR</v>
          </cell>
          <cell r="D737" t="str">
            <v>DAEWOO</v>
          </cell>
          <cell r="E737" t="str">
            <v>DAEWOO</v>
          </cell>
          <cell r="F737" t="str">
            <v>DAEWOO</v>
          </cell>
          <cell r="G737" t="str">
            <v>PROD</v>
          </cell>
          <cell r="H737" t="str">
            <v>KO</v>
          </cell>
          <cell r="I737" t="str">
            <v>C1</v>
          </cell>
          <cell r="J737" t="str">
            <v>T CAR</v>
          </cell>
          <cell r="K737" t="str">
            <v>LEMANS</v>
          </cell>
          <cell r="L737" t="str">
            <v>BUPYEONG</v>
          </cell>
          <cell r="M737">
            <v>139162</v>
          </cell>
          <cell r="N737">
            <v>118417</v>
          </cell>
          <cell r="O737">
            <v>100360</v>
          </cell>
          <cell r="P737">
            <v>141305</v>
          </cell>
          <cell r="Q737">
            <v>90257</v>
          </cell>
          <cell r="R737">
            <v>47788</v>
          </cell>
          <cell r="S737">
            <v>27046</v>
          </cell>
          <cell r="T737">
            <v>2308</v>
          </cell>
          <cell r="U737">
            <v>0</v>
          </cell>
          <cell r="V737">
            <v>0</v>
          </cell>
          <cell r="W737">
            <v>0</v>
          </cell>
          <cell r="X737">
            <v>0</v>
          </cell>
          <cell r="Y737">
            <v>0</v>
          </cell>
          <cell r="Z737">
            <v>0</v>
          </cell>
          <cell r="AA737">
            <v>0</v>
          </cell>
          <cell r="AB737">
            <v>0</v>
          </cell>
        </row>
        <row r="738">
          <cell r="A738" t="str">
            <v>KO</v>
          </cell>
          <cell r="B738" t="str">
            <v>South Korea</v>
          </cell>
          <cell r="C738" t="str">
            <v>CAR</v>
          </cell>
          <cell r="D738" t="str">
            <v>DAEWOO</v>
          </cell>
          <cell r="E738" t="str">
            <v>DAEWOO</v>
          </cell>
          <cell r="F738" t="str">
            <v>DAEWOO</v>
          </cell>
          <cell r="G738" t="str">
            <v>PROD</v>
          </cell>
          <cell r="H738" t="str">
            <v>KO</v>
          </cell>
          <cell r="I738" t="str">
            <v>D1</v>
          </cell>
          <cell r="J738" t="str">
            <v>V-CAR (REKORD)</v>
          </cell>
          <cell r="K738" t="str">
            <v>BROUGHAM</v>
          </cell>
          <cell r="L738" t="str">
            <v>BUPYEONG</v>
          </cell>
          <cell r="M738">
            <v>7224</v>
          </cell>
          <cell r="N738">
            <v>2736</v>
          </cell>
          <cell r="O738">
            <v>6411</v>
          </cell>
          <cell r="P738">
            <v>10639</v>
          </cell>
          <cell r="Q738">
            <v>9252</v>
          </cell>
          <cell r="R738">
            <v>10474</v>
          </cell>
          <cell r="S738">
            <v>8870</v>
          </cell>
          <cell r="T738">
            <v>4116</v>
          </cell>
          <cell r="U738">
            <v>735</v>
          </cell>
          <cell r="V738">
            <v>0</v>
          </cell>
          <cell r="W738">
            <v>0</v>
          </cell>
          <cell r="X738">
            <v>0</v>
          </cell>
          <cell r="Y738">
            <v>0</v>
          </cell>
          <cell r="Z738">
            <v>0</v>
          </cell>
          <cell r="AA738">
            <v>0</v>
          </cell>
          <cell r="AB738">
            <v>0</v>
          </cell>
        </row>
        <row r="739">
          <cell r="A739" t="str">
            <v>KO</v>
          </cell>
          <cell r="B739" t="str">
            <v>South Korea</v>
          </cell>
          <cell r="C739" t="str">
            <v>CAR</v>
          </cell>
          <cell r="D739" t="str">
            <v>DAEWOO</v>
          </cell>
          <cell r="E739" t="str">
            <v>DAEWOO</v>
          </cell>
          <cell r="F739" t="str">
            <v>DAEWOO</v>
          </cell>
          <cell r="G739" t="str">
            <v>PROD</v>
          </cell>
          <cell r="H739" t="str">
            <v>KO</v>
          </cell>
          <cell r="I739" t="str">
            <v>D1</v>
          </cell>
          <cell r="J739" t="str">
            <v>J-CAR (ASCONA)</v>
          </cell>
          <cell r="K739" t="str">
            <v>ESPERO</v>
          </cell>
          <cell r="L739" t="str">
            <v>BUPY./KUNSAN</v>
          </cell>
          <cell r="M739">
            <v>9292</v>
          </cell>
          <cell r="N739">
            <v>47898</v>
          </cell>
          <cell r="O739">
            <v>47188</v>
          </cell>
          <cell r="P739">
            <v>83004</v>
          </cell>
          <cell r="Q739">
            <v>90339</v>
          </cell>
          <cell r="R739">
            <v>125143</v>
          </cell>
          <cell r="S739">
            <v>104949</v>
          </cell>
          <cell r="T739">
            <v>36104</v>
          </cell>
          <cell r="U739">
            <v>0</v>
          </cell>
          <cell r="V739">
            <v>0</v>
          </cell>
          <cell r="W739">
            <v>0</v>
          </cell>
          <cell r="X739">
            <v>0</v>
          </cell>
          <cell r="Y739">
            <v>0</v>
          </cell>
          <cell r="Z739">
            <v>0</v>
          </cell>
          <cell r="AA739">
            <v>0</v>
          </cell>
          <cell r="AB739">
            <v>0</v>
          </cell>
        </row>
        <row r="740">
          <cell r="A740" t="str">
            <v>KO</v>
          </cell>
          <cell r="B740" t="str">
            <v>South Korea</v>
          </cell>
          <cell r="C740" t="str">
            <v>CAR</v>
          </cell>
          <cell r="D740" t="str">
            <v>DAEWOO</v>
          </cell>
          <cell r="E740" t="str">
            <v>DAEWOO</v>
          </cell>
          <cell r="F740" t="str">
            <v>DAEWOO</v>
          </cell>
          <cell r="G740" t="str">
            <v>PROD</v>
          </cell>
          <cell r="H740" t="str">
            <v>KO</v>
          </cell>
          <cell r="I740" t="str">
            <v>D1</v>
          </cell>
          <cell r="J740" t="str">
            <v>J-100</v>
          </cell>
          <cell r="K740" t="str">
            <v>NUBIRA</v>
          </cell>
          <cell r="L740" t="str">
            <v>KUNSAN</v>
          </cell>
          <cell r="M740">
            <v>0</v>
          </cell>
          <cell r="N740">
            <v>0</v>
          </cell>
          <cell r="O740">
            <v>0</v>
          </cell>
          <cell r="P740">
            <v>0</v>
          </cell>
          <cell r="Q740">
            <v>0</v>
          </cell>
          <cell r="R740">
            <v>0</v>
          </cell>
          <cell r="S740">
            <v>0</v>
          </cell>
          <cell r="T740">
            <v>177168</v>
          </cell>
          <cell r="U740">
            <v>107327</v>
          </cell>
          <cell r="V740">
            <v>157794</v>
          </cell>
          <cell r="W740">
            <v>168791</v>
          </cell>
          <cell r="X740">
            <v>178507</v>
          </cell>
          <cell r="Y740">
            <v>190125</v>
          </cell>
          <cell r="Z740">
            <v>186600</v>
          </cell>
          <cell r="AA740">
            <v>193290</v>
          </cell>
          <cell r="AB740">
            <v>248185</v>
          </cell>
        </row>
        <row r="741">
          <cell r="A741" t="str">
            <v>KO</v>
          </cell>
          <cell r="B741" t="str">
            <v>South Korea</v>
          </cell>
          <cell r="C741" t="str">
            <v>CAR</v>
          </cell>
          <cell r="D741" t="str">
            <v>DAEWOO</v>
          </cell>
          <cell r="E741" t="str">
            <v>DAEWOO</v>
          </cell>
          <cell r="F741" t="str">
            <v>DAEWOO</v>
          </cell>
          <cell r="G741" t="str">
            <v>PROD</v>
          </cell>
          <cell r="H741" t="str">
            <v>KO</v>
          </cell>
          <cell r="I741" t="str">
            <v>D1</v>
          </cell>
          <cell r="J741" t="str">
            <v>V-CAR (REKORD)</v>
          </cell>
          <cell r="K741" t="str">
            <v>PRINCE</v>
          </cell>
          <cell r="L741" t="str">
            <v>BUPYEONG</v>
          </cell>
          <cell r="M741">
            <v>29117</v>
          </cell>
          <cell r="N741">
            <v>22411</v>
          </cell>
          <cell r="O741">
            <v>18525</v>
          </cell>
          <cell r="P741">
            <v>58284</v>
          </cell>
          <cell r="Q741">
            <v>76791</v>
          </cell>
          <cell r="R741">
            <v>95466</v>
          </cell>
          <cell r="S741">
            <v>96262</v>
          </cell>
          <cell r="T741">
            <v>18224</v>
          </cell>
          <cell r="U741">
            <v>3678</v>
          </cell>
          <cell r="V741">
            <v>0</v>
          </cell>
          <cell r="W741">
            <v>0</v>
          </cell>
          <cell r="X741">
            <v>0</v>
          </cell>
          <cell r="Y741">
            <v>0</v>
          </cell>
          <cell r="Z741">
            <v>0</v>
          </cell>
          <cell r="AA741">
            <v>0</v>
          </cell>
          <cell r="AB741">
            <v>0</v>
          </cell>
        </row>
        <row r="742">
          <cell r="A742" t="str">
            <v>KO</v>
          </cell>
          <cell r="B742" t="str">
            <v>South Korea</v>
          </cell>
          <cell r="C742" t="str">
            <v>CAR</v>
          </cell>
          <cell r="D742" t="str">
            <v>DAEWOO</v>
          </cell>
          <cell r="E742" t="str">
            <v>DAEWOO</v>
          </cell>
          <cell r="F742" t="str">
            <v>DAEWOO</v>
          </cell>
          <cell r="G742" t="str">
            <v>PROD</v>
          </cell>
          <cell r="H742" t="str">
            <v>KO</v>
          </cell>
          <cell r="I742" t="str">
            <v>D2</v>
          </cell>
          <cell r="J742" t="str">
            <v>V-100</v>
          </cell>
          <cell r="K742" t="str">
            <v>LEGANZA</v>
          </cell>
          <cell r="L742" t="str">
            <v>KUNSAN</v>
          </cell>
          <cell r="M742">
            <v>0</v>
          </cell>
          <cell r="N742">
            <v>0</v>
          </cell>
          <cell r="O742">
            <v>0</v>
          </cell>
          <cell r="P742">
            <v>0</v>
          </cell>
          <cell r="Q742">
            <v>0</v>
          </cell>
          <cell r="R742">
            <v>0</v>
          </cell>
          <cell r="S742">
            <v>0</v>
          </cell>
          <cell r="T742">
            <v>133957</v>
          </cell>
          <cell r="U742">
            <v>52239</v>
          </cell>
          <cell r="V742">
            <v>104850</v>
          </cell>
          <cell r="W742">
            <v>117720</v>
          </cell>
          <cell r="X742">
            <v>128341</v>
          </cell>
          <cell r="Y742">
            <v>139772</v>
          </cell>
          <cell r="Z742">
            <v>148783</v>
          </cell>
          <cell r="AA742">
            <v>157224</v>
          </cell>
          <cell r="AB742">
            <v>203110</v>
          </cell>
        </row>
        <row r="743">
          <cell r="A743" t="str">
            <v>KO</v>
          </cell>
          <cell r="B743" t="str">
            <v>South Korea</v>
          </cell>
          <cell r="C743" t="str">
            <v>CAR</v>
          </cell>
          <cell r="D743" t="str">
            <v>DAEWOO</v>
          </cell>
          <cell r="E743" t="str">
            <v>DAEWOO</v>
          </cell>
          <cell r="F743" t="str">
            <v>DAEWOO</v>
          </cell>
          <cell r="G743" t="str">
            <v>PROD</v>
          </cell>
          <cell r="H743" t="str">
            <v>KO</v>
          </cell>
          <cell r="I743" t="str">
            <v>E1</v>
          </cell>
          <cell r="J743" t="str">
            <v>LEGEND</v>
          </cell>
          <cell r="K743" t="str">
            <v>ARCADIA</v>
          </cell>
          <cell r="L743" t="str">
            <v>BUPYEONG</v>
          </cell>
          <cell r="M743">
            <v>0</v>
          </cell>
          <cell r="N743">
            <v>0</v>
          </cell>
          <cell r="O743">
            <v>0</v>
          </cell>
          <cell r="P743">
            <v>0</v>
          </cell>
          <cell r="Q743">
            <v>3852</v>
          </cell>
          <cell r="R743">
            <v>1746</v>
          </cell>
          <cell r="S743">
            <v>1796</v>
          </cell>
          <cell r="T743">
            <v>460</v>
          </cell>
          <cell r="U743">
            <v>237</v>
          </cell>
          <cell r="V743">
            <v>0</v>
          </cell>
          <cell r="W743">
            <v>0</v>
          </cell>
          <cell r="X743">
            <v>0</v>
          </cell>
          <cell r="Y743">
            <v>0</v>
          </cell>
          <cell r="Z743">
            <v>0</v>
          </cell>
          <cell r="AA743">
            <v>0</v>
          </cell>
          <cell r="AB743">
            <v>0</v>
          </cell>
        </row>
        <row r="744">
          <cell r="A744" t="str">
            <v>KO</v>
          </cell>
          <cell r="B744" t="str">
            <v>South Korea</v>
          </cell>
          <cell r="C744" t="str">
            <v>CAR</v>
          </cell>
          <cell r="D744" t="str">
            <v>DAEWOO</v>
          </cell>
          <cell r="E744" t="str">
            <v>DAEWOO</v>
          </cell>
          <cell r="F744" t="str">
            <v>DAEWOO</v>
          </cell>
          <cell r="G744" t="str">
            <v>PROD</v>
          </cell>
          <cell r="H744" t="str">
            <v>KO</v>
          </cell>
          <cell r="I744" t="str">
            <v>E1</v>
          </cell>
          <cell r="J744" t="str">
            <v>P-100</v>
          </cell>
          <cell r="K744" t="str">
            <v>SHIRAZ</v>
          </cell>
          <cell r="L744" t="str">
            <v>BUPYEONG</v>
          </cell>
          <cell r="M744">
            <v>0</v>
          </cell>
          <cell r="N744">
            <v>0</v>
          </cell>
          <cell r="O744">
            <v>0</v>
          </cell>
          <cell r="P744">
            <v>0</v>
          </cell>
          <cell r="Q744">
            <v>0</v>
          </cell>
          <cell r="R744">
            <v>0</v>
          </cell>
          <cell r="S744">
            <v>0</v>
          </cell>
          <cell r="T744">
            <v>0</v>
          </cell>
          <cell r="U744">
            <v>0</v>
          </cell>
          <cell r="V744">
            <v>0</v>
          </cell>
          <cell r="W744">
            <v>0</v>
          </cell>
          <cell r="X744">
            <v>4511</v>
          </cell>
          <cell r="Y744">
            <v>5586</v>
          </cell>
          <cell r="Z744">
            <v>6823</v>
          </cell>
          <cell r="AA744">
            <v>8279</v>
          </cell>
          <cell r="AB744">
            <v>24326</v>
          </cell>
        </row>
        <row r="745">
          <cell r="A745" t="str">
            <v>KO</v>
          </cell>
          <cell r="B745" t="str">
            <v>South Korea</v>
          </cell>
          <cell r="C745" t="str">
            <v>CAR</v>
          </cell>
          <cell r="D745" t="str">
            <v>DAEWOO</v>
          </cell>
          <cell r="E745" t="str">
            <v>DAEWOO</v>
          </cell>
          <cell r="F745" t="str">
            <v>DAEWOO HEAVY</v>
          </cell>
          <cell r="G745" t="str">
            <v>PROD</v>
          </cell>
          <cell r="H745" t="str">
            <v>KO</v>
          </cell>
          <cell r="I745" t="str">
            <v>A</v>
          </cell>
          <cell r="J745" t="str">
            <v>M-100</v>
          </cell>
          <cell r="K745" t="str">
            <v>MATIZ</v>
          </cell>
          <cell r="L745" t="str">
            <v>CHANGWON</v>
          </cell>
          <cell r="M745">
            <v>0</v>
          </cell>
          <cell r="N745">
            <v>0</v>
          </cell>
          <cell r="O745">
            <v>0</v>
          </cell>
          <cell r="P745">
            <v>0</v>
          </cell>
          <cell r="Q745">
            <v>0</v>
          </cell>
          <cell r="R745">
            <v>0</v>
          </cell>
          <cell r="S745">
            <v>0</v>
          </cell>
          <cell r="T745">
            <v>0</v>
          </cell>
          <cell r="U745">
            <v>156858</v>
          </cell>
          <cell r="V745">
            <v>182885</v>
          </cell>
          <cell r="W745">
            <v>190904</v>
          </cell>
          <cell r="X745">
            <v>182219</v>
          </cell>
          <cell r="Y745">
            <v>184538</v>
          </cell>
          <cell r="Z745">
            <v>182778</v>
          </cell>
          <cell r="AA745">
            <v>179312</v>
          </cell>
          <cell r="AB745">
            <v>181640</v>
          </cell>
        </row>
        <row r="746">
          <cell r="A746" t="str">
            <v>KO</v>
          </cell>
          <cell r="B746" t="str">
            <v>South Korea</v>
          </cell>
          <cell r="C746" t="str">
            <v>CAR</v>
          </cell>
          <cell r="D746" t="str">
            <v>DAEWOO</v>
          </cell>
          <cell r="E746" t="str">
            <v>DAEWOO</v>
          </cell>
          <cell r="F746" t="str">
            <v>DAEWOO HEAVY</v>
          </cell>
          <cell r="G746" t="str">
            <v>PROD</v>
          </cell>
          <cell r="H746" t="str">
            <v>KO</v>
          </cell>
          <cell r="I746" t="str">
            <v>A</v>
          </cell>
          <cell r="J746" t="str">
            <v>ALTO</v>
          </cell>
          <cell r="K746" t="str">
            <v>TICO</v>
          </cell>
          <cell r="L746" t="str">
            <v>CHANGWON</v>
          </cell>
          <cell r="M746">
            <v>0</v>
          </cell>
          <cell r="N746">
            <v>36177</v>
          </cell>
          <cell r="O746">
            <v>66316</v>
          </cell>
          <cell r="P746">
            <v>54158</v>
          </cell>
          <cell r="Q746">
            <v>52770</v>
          </cell>
          <cell r="R746">
            <v>51872</v>
          </cell>
          <cell r="S746">
            <v>161508</v>
          </cell>
          <cell r="T746">
            <v>132796</v>
          </cell>
          <cell r="U746">
            <v>69742</v>
          </cell>
          <cell r="V746">
            <v>23063</v>
          </cell>
          <cell r="W746">
            <v>0</v>
          </cell>
          <cell r="X746">
            <v>0</v>
          </cell>
          <cell r="Y746">
            <v>0</v>
          </cell>
          <cell r="Z746">
            <v>0</v>
          </cell>
          <cell r="AA746">
            <v>0</v>
          </cell>
          <cell r="AB746">
            <v>0</v>
          </cell>
        </row>
        <row r="747">
          <cell r="A747" t="str">
            <v>KO</v>
          </cell>
          <cell r="B747" t="str">
            <v>South Korea</v>
          </cell>
          <cell r="C747" t="str">
            <v>CAR</v>
          </cell>
          <cell r="D747" t="str">
            <v>DAEWOO</v>
          </cell>
          <cell r="E747" t="str">
            <v>SSANGYONG</v>
          </cell>
          <cell r="F747" t="str">
            <v>SSANGYONG</v>
          </cell>
          <cell r="G747" t="str">
            <v>PROD</v>
          </cell>
          <cell r="H747" t="str">
            <v>KO</v>
          </cell>
          <cell r="I747" t="str">
            <v>E1</v>
          </cell>
          <cell r="J747" t="str">
            <v>W124</v>
          </cell>
          <cell r="K747" t="str">
            <v>CHAIRMAN</v>
          </cell>
          <cell r="L747" t="str">
            <v>PYONGTAEK</v>
          </cell>
          <cell r="M747">
            <v>0</v>
          </cell>
          <cell r="N747">
            <v>0</v>
          </cell>
          <cell r="O747">
            <v>0</v>
          </cell>
          <cell r="P747">
            <v>0</v>
          </cell>
          <cell r="Q747">
            <v>0</v>
          </cell>
          <cell r="R747">
            <v>0</v>
          </cell>
          <cell r="S747">
            <v>0</v>
          </cell>
          <cell r="T747">
            <v>1507</v>
          </cell>
          <cell r="U747">
            <v>2911</v>
          </cell>
          <cell r="V747">
            <v>4073</v>
          </cell>
          <cell r="W747">
            <v>4311</v>
          </cell>
          <cell r="X747">
            <v>4417</v>
          </cell>
          <cell r="Y747">
            <v>6208</v>
          </cell>
          <cell r="Z747">
            <v>8577</v>
          </cell>
          <cell r="AA747">
            <v>9010</v>
          </cell>
          <cell r="AB747">
            <v>12712</v>
          </cell>
        </row>
        <row r="748">
          <cell r="A748" t="str">
            <v>KO</v>
          </cell>
          <cell r="B748" t="str">
            <v>South Korea</v>
          </cell>
          <cell r="C748" t="str">
            <v>CAR</v>
          </cell>
          <cell r="D748" t="str">
            <v>DAEWOO</v>
          </cell>
          <cell r="E748" t="str">
            <v>SSANGYONG</v>
          </cell>
          <cell r="F748" t="str">
            <v>SSANGYONG</v>
          </cell>
          <cell r="G748" t="str">
            <v>PROD</v>
          </cell>
          <cell r="H748" t="str">
            <v>KO</v>
          </cell>
          <cell r="I748" t="str">
            <v>E1</v>
          </cell>
          <cell r="J748" t="str">
            <v>PANTHER</v>
          </cell>
          <cell r="K748" t="str">
            <v>KALLISTA</v>
          </cell>
          <cell r="L748" t="str">
            <v>PYONGTAEK</v>
          </cell>
          <cell r="M748">
            <v>0</v>
          </cell>
          <cell r="N748">
            <v>0</v>
          </cell>
          <cell r="O748">
            <v>48</v>
          </cell>
          <cell r="P748">
            <v>27</v>
          </cell>
          <cell r="Q748">
            <v>4</v>
          </cell>
          <cell r="R748">
            <v>2</v>
          </cell>
          <cell r="S748">
            <v>0</v>
          </cell>
          <cell r="T748">
            <v>0</v>
          </cell>
          <cell r="U748">
            <v>0</v>
          </cell>
          <cell r="V748">
            <v>0</v>
          </cell>
          <cell r="W748">
            <v>0</v>
          </cell>
          <cell r="X748">
            <v>0</v>
          </cell>
          <cell r="Y748">
            <v>0</v>
          </cell>
          <cell r="Z748">
            <v>0</v>
          </cell>
          <cell r="AA748">
            <v>0</v>
          </cell>
          <cell r="AB748">
            <v>0</v>
          </cell>
        </row>
        <row r="749">
          <cell r="A749" t="str">
            <v>KO</v>
          </cell>
          <cell r="B749" t="str">
            <v>South Korea</v>
          </cell>
          <cell r="C749" t="str">
            <v>CAR</v>
          </cell>
          <cell r="D749" t="str">
            <v>HYUNDAI</v>
          </cell>
          <cell r="E749" t="str">
            <v>HYUNDAI</v>
          </cell>
          <cell r="F749" t="str">
            <v>HYUNDAI</v>
          </cell>
          <cell r="G749" t="str">
            <v>PROD</v>
          </cell>
          <cell r="H749" t="str">
            <v>KO</v>
          </cell>
          <cell r="I749" t="str">
            <v>A</v>
          </cell>
          <cell r="J749" t="str">
            <v>MINICA</v>
          </cell>
          <cell r="K749" t="str">
            <v>ATOZ</v>
          </cell>
          <cell r="L749" t="str">
            <v>ULSAN</v>
          </cell>
          <cell r="M749">
            <v>0</v>
          </cell>
          <cell r="N749">
            <v>0</v>
          </cell>
          <cell r="O749">
            <v>0</v>
          </cell>
          <cell r="P749">
            <v>0</v>
          </cell>
          <cell r="Q749">
            <v>0</v>
          </cell>
          <cell r="R749">
            <v>0</v>
          </cell>
          <cell r="S749">
            <v>0</v>
          </cell>
          <cell r="T749">
            <v>33738</v>
          </cell>
          <cell r="U749">
            <v>140663</v>
          </cell>
          <cell r="V749">
            <v>160783</v>
          </cell>
          <cell r="W749">
            <v>160780</v>
          </cell>
          <cell r="X749">
            <v>164944</v>
          </cell>
          <cell r="Y749">
            <v>178062</v>
          </cell>
          <cell r="Z749">
            <v>187905</v>
          </cell>
          <cell r="AA749">
            <v>192944</v>
          </cell>
          <cell r="AB749">
            <v>204726</v>
          </cell>
        </row>
        <row r="750">
          <cell r="A750" t="str">
            <v>KO</v>
          </cell>
          <cell r="B750" t="str">
            <v>South Korea</v>
          </cell>
          <cell r="C750" t="str">
            <v>CAR</v>
          </cell>
          <cell r="D750" t="str">
            <v>HYUNDAI</v>
          </cell>
          <cell r="E750" t="str">
            <v>HYUNDAI</v>
          </cell>
          <cell r="F750" t="str">
            <v>HYUNDAI</v>
          </cell>
          <cell r="G750" t="str">
            <v>PROD</v>
          </cell>
          <cell r="H750" t="str">
            <v>KO</v>
          </cell>
          <cell r="I750" t="str">
            <v>B</v>
          </cell>
          <cell r="J750" t="str">
            <v>X-2</v>
          </cell>
          <cell r="K750" t="str">
            <v>EXCEL</v>
          </cell>
          <cell r="L750" t="str">
            <v>ULSAN</v>
          </cell>
          <cell r="M750">
            <v>300845</v>
          </cell>
          <cell r="N750">
            <v>253681</v>
          </cell>
          <cell r="O750">
            <v>274890</v>
          </cell>
          <cell r="P750">
            <v>301650</v>
          </cell>
          <cell r="Q750">
            <v>122398</v>
          </cell>
          <cell r="R750">
            <v>0</v>
          </cell>
          <cell r="S750">
            <v>0</v>
          </cell>
          <cell r="T750">
            <v>0</v>
          </cell>
          <cell r="U750">
            <v>0</v>
          </cell>
          <cell r="V750">
            <v>0</v>
          </cell>
          <cell r="W750">
            <v>0</v>
          </cell>
          <cell r="X750">
            <v>0</v>
          </cell>
          <cell r="Y750">
            <v>0</v>
          </cell>
          <cell r="Z750">
            <v>0</v>
          </cell>
          <cell r="AA750">
            <v>0</v>
          </cell>
          <cell r="AB750">
            <v>0</v>
          </cell>
        </row>
        <row r="751">
          <cell r="A751" t="str">
            <v>KO</v>
          </cell>
          <cell r="B751" t="str">
            <v>South Korea</v>
          </cell>
          <cell r="C751" t="str">
            <v>CAR</v>
          </cell>
          <cell r="D751" t="str">
            <v>HYUNDAI</v>
          </cell>
          <cell r="E751" t="str">
            <v>HYUNDAI</v>
          </cell>
          <cell r="F751" t="str">
            <v>HYUNDAI</v>
          </cell>
          <cell r="G751" t="str">
            <v>PROD</v>
          </cell>
          <cell r="H751" t="str">
            <v>KO</v>
          </cell>
          <cell r="I751" t="str">
            <v>C1</v>
          </cell>
          <cell r="J751" t="str">
            <v>X-3</v>
          </cell>
          <cell r="K751" t="str">
            <v>ACCENT</v>
          </cell>
          <cell r="L751" t="str">
            <v>ULSAN</v>
          </cell>
          <cell r="M751">
            <v>0</v>
          </cell>
          <cell r="N751">
            <v>0</v>
          </cell>
          <cell r="O751">
            <v>0</v>
          </cell>
          <cell r="P751">
            <v>0</v>
          </cell>
          <cell r="Q751">
            <v>187021</v>
          </cell>
          <cell r="R751">
            <v>342569</v>
          </cell>
          <cell r="S751">
            <v>356289</v>
          </cell>
          <cell r="T751">
            <v>343184</v>
          </cell>
          <cell r="U751">
            <v>194064</v>
          </cell>
          <cell r="V751">
            <v>188100</v>
          </cell>
          <cell r="W751">
            <v>141351</v>
          </cell>
          <cell r="X751">
            <v>0</v>
          </cell>
          <cell r="Y751">
            <v>0</v>
          </cell>
          <cell r="Z751">
            <v>0</v>
          </cell>
          <cell r="AA751">
            <v>0</v>
          </cell>
          <cell r="AB751">
            <v>0</v>
          </cell>
        </row>
        <row r="752">
          <cell r="A752" t="str">
            <v>KO</v>
          </cell>
          <cell r="B752" t="str">
            <v>South Korea</v>
          </cell>
          <cell r="C752" t="str">
            <v>CAR</v>
          </cell>
          <cell r="D752" t="str">
            <v>HYUNDAI</v>
          </cell>
          <cell r="E752" t="str">
            <v>HYUNDAI</v>
          </cell>
          <cell r="F752" t="str">
            <v>HYUNDAI</v>
          </cell>
          <cell r="G752" t="str">
            <v>PROD</v>
          </cell>
          <cell r="H752" t="str">
            <v>KO</v>
          </cell>
          <cell r="I752" t="str">
            <v>C1</v>
          </cell>
          <cell r="J752" t="str">
            <v>X-4</v>
          </cell>
          <cell r="K752" t="str">
            <v>ACCENT</v>
          </cell>
          <cell r="L752" t="str">
            <v>ULSAN</v>
          </cell>
          <cell r="M752">
            <v>0</v>
          </cell>
          <cell r="N752">
            <v>0</v>
          </cell>
          <cell r="O752">
            <v>0</v>
          </cell>
          <cell r="P752">
            <v>0</v>
          </cell>
          <cell r="Q752">
            <v>0</v>
          </cell>
          <cell r="R752">
            <v>0</v>
          </cell>
          <cell r="S752">
            <v>0</v>
          </cell>
          <cell r="T752">
            <v>0</v>
          </cell>
          <cell r="U752">
            <v>0</v>
          </cell>
          <cell r="V752">
            <v>0</v>
          </cell>
          <cell r="W752">
            <v>76112</v>
          </cell>
          <cell r="X752">
            <v>224750</v>
          </cell>
          <cell r="Y752">
            <v>225204</v>
          </cell>
          <cell r="Z752">
            <v>274464</v>
          </cell>
          <cell r="AA752">
            <v>286116</v>
          </cell>
          <cell r="AB752">
            <v>229707</v>
          </cell>
        </row>
        <row r="753">
          <cell r="A753" t="str">
            <v>KO</v>
          </cell>
          <cell r="B753" t="str">
            <v>South Korea</v>
          </cell>
          <cell r="C753" t="str">
            <v>CAR</v>
          </cell>
          <cell r="D753" t="str">
            <v>HYUNDAI</v>
          </cell>
          <cell r="E753" t="str">
            <v>HYUNDAI</v>
          </cell>
          <cell r="F753" t="str">
            <v>HYUNDAI</v>
          </cell>
          <cell r="G753" t="str">
            <v>PROD</v>
          </cell>
          <cell r="H753" t="str">
            <v>KO</v>
          </cell>
          <cell r="I753" t="str">
            <v>C1</v>
          </cell>
          <cell r="J753" t="str">
            <v>MIRAGE</v>
          </cell>
          <cell r="K753" t="str">
            <v>PONY</v>
          </cell>
          <cell r="L753" t="str">
            <v>ULSAN</v>
          </cell>
          <cell r="M753">
            <v>316</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row>
        <row r="754">
          <cell r="A754" t="str">
            <v>KO</v>
          </cell>
          <cell r="B754" t="str">
            <v>South Korea</v>
          </cell>
          <cell r="C754" t="str">
            <v>CAR</v>
          </cell>
          <cell r="D754" t="str">
            <v>HYUNDAI</v>
          </cell>
          <cell r="E754" t="str">
            <v>HYUNDAI</v>
          </cell>
          <cell r="F754" t="str">
            <v>HYUNDAI</v>
          </cell>
          <cell r="G754" t="str">
            <v>PROD</v>
          </cell>
          <cell r="H754" t="str">
            <v>KO</v>
          </cell>
          <cell r="I754" t="str">
            <v>C2</v>
          </cell>
          <cell r="J754" t="str">
            <v>J2</v>
          </cell>
          <cell r="K754" t="str">
            <v>AVANTE</v>
          </cell>
          <cell r="L754" t="str">
            <v>ULSAN</v>
          </cell>
          <cell r="M754">
            <v>0</v>
          </cell>
          <cell r="N754">
            <v>0</v>
          </cell>
          <cell r="O754">
            <v>0</v>
          </cell>
          <cell r="P754">
            <v>0</v>
          </cell>
          <cell r="Q754">
            <v>0</v>
          </cell>
          <cell r="R754">
            <v>229876</v>
          </cell>
          <cell r="S754">
            <v>326898</v>
          </cell>
          <cell r="T754">
            <v>263195</v>
          </cell>
          <cell r="U754">
            <v>112314</v>
          </cell>
          <cell r="V754">
            <v>166193</v>
          </cell>
          <cell r="W754">
            <v>175349</v>
          </cell>
          <cell r="X754">
            <v>59479</v>
          </cell>
          <cell r="Y754">
            <v>0</v>
          </cell>
          <cell r="Z754">
            <v>0</v>
          </cell>
          <cell r="AA754">
            <v>0</v>
          </cell>
          <cell r="AB754">
            <v>0</v>
          </cell>
        </row>
        <row r="755">
          <cell r="A755" t="str">
            <v>KO</v>
          </cell>
          <cell r="B755" t="str">
            <v>South Korea</v>
          </cell>
          <cell r="C755" t="str">
            <v>CAR</v>
          </cell>
          <cell r="D755" t="str">
            <v>HYUNDAI</v>
          </cell>
          <cell r="E755" t="str">
            <v>HYUNDAI</v>
          </cell>
          <cell r="F755" t="str">
            <v>HYUNDAI</v>
          </cell>
          <cell r="G755" t="str">
            <v>PROD</v>
          </cell>
          <cell r="H755" t="str">
            <v>KO</v>
          </cell>
          <cell r="I755" t="str">
            <v>C2</v>
          </cell>
          <cell r="J755" t="str">
            <v>J3</v>
          </cell>
          <cell r="K755" t="str">
            <v>AVANTE</v>
          </cell>
          <cell r="L755" t="str">
            <v>ULSAN</v>
          </cell>
          <cell r="M755">
            <v>0</v>
          </cell>
          <cell r="N755">
            <v>0</v>
          </cell>
          <cell r="O755">
            <v>0</v>
          </cell>
          <cell r="P755">
            <v>0</v>
          </cell>
          <cell r="Q755">
            <v>0</v>
          </cell>
          <cell r="R755">
            <v>0</v>
          </cell>
          <cell r="S755">
            <v>0</v>
          </cell>
          <cell r="T755">
            <v>0</v>
          </cell>
          <cell r="U755">
            <v>0</v>
          </cell>
          <cell r="V755">
            <v>0</v>
          </cell>
          <cell r="W755">
            <v>0</v>
          </cell>
          <cell r="X755">
            <v>138784</v>
          </cell>
          <cell r="Y755">
            <v>200985</v>
          </cell>
          <cell r="Z755">
            <v>203655</v>
          </cell>
          <cell r="AA755">
            <v>209215</v>
          </cell>
          <cell r="AB755">
            <v>242642</v>
          </cell>
        </row>
        <row r="756">
          <cell r="A756" t="str">
            <v>KO</v>
          </cell>
          <cell r="B756" t="str">
            <v>South Korea</v>
          </cell>
          <cell r="C756" t="str">
            <v>CAR</v>
          </cell>
          <cell r="D756" t="str">
            <v>HYUNDAI</v>
          </cell>
          <cell r="E756" t="str">
            <v>HYUNDAI</v>
          </cell>
          <cell r="F756" t="str">
            <v>HYUNDAI</v>
          </cell>
          <cell r="G756" t="str">
            <v>PROD</v>
          </cell>
          <cell r="H756" t="str">
            <v>KO</v>
          </cell>
          <cell r="I756" t="str">
            <v>C2</v>
          </cell>
          <cell r="J756" t="str">
            <v>J2</v>
          </cell>
          <cell r="K756" t="str">
            <v>ELANTRA</v>
          </cell>
          <cell r="L756" t="str">
            <v>ULSAN</v>
          </cell>
          <cell r="M756">
            <v>11809</v>
          </cell>
          <cell r="N756">
            <v>175455</v>
          </cell>
          <cell r="O756">
            <v>227416</v>
          </cell>
          <cell r="P756">
            <v>247108</v>
          </cell>
          <cell r="Q756">
            <v>262157</v>
          </cell>
          <cell r="R756">
            <v>83834</v>
          </cell>
          <cell r="S756">
            <v>0</v>
          </cell>
          <cell r="T756">
            <v>0</v>
          </cell>
          <cell r="U756">
            <v>0</v>
          </cell>
          <cell r="V756">
            <v>0</v>
          </cell>
          <cell r="W756">
            <v>0</v>
          </cell>
          <cell r="X756">
            <v>0</v>
          </cell>
          <cell r="Y756">
            <v>0</v>
          </cell>
          <cell r="Z756">
            <v>0</v>
          </cell>
          <cell r="AA756">
            <v>0</v>
          </cell>
          <cell r="AB756">
            <v>0</v>
          </cell>
        </row>
        <row r="757">
          <cell r="A757" t="str">
            <v>KO</v>
          </cell>
          <cell r="B757" t="str">
            <v>South Korea</v>
          </cell>
          <cell r="C757" t="str">
            <v>CAR</v>
          </cell>
          <cell r="D757" t="str">
            <v>HYUNDAI</v>
          </cell>
          <cell r="E757" t="str">
            <v>HYUNDAI</v>
          </cell>
          <cell r="F757" t="str">
            <v>HYUNDAI</v>
          </cell>
          <cell r="G757" t="str">
            <v>PROD</v>
          </cell>
          <cell r="H757" t="str">
            <v>KO</v>
          </cell>
          <cell r="I757" t="str">
            <v>C2</v>
          </cell>
          <cell r="J757" t="str">
            <v>LANCER</v>
          </cell>
          <cell r="K757" t="str">
            <v>SCOUPE</v>
          </cell>
          <cell r="L757" t="str">
            <v>ULSAN</v>
          </cell>
          <cell r="M757">
            <v>47295</v>
          </cell>
          <cell r="N757">
            <v>52909</v>
          </cell>
          <cell r="O757">
            <v>37707</v>
          </cell>
          <cell r="P757">
            <v>35001</v>
          </cell>
          <cell r="Q757">
            <v>42503</v>
          </cell>
          <cell r="R757">
            <v>7629</v>
          </cell>
          <cell r="S757">
            <v>0</v>
          </cell>
          <cell r="T757">
            <v>0</v>
          </cell>
          <cell r="U757">
            <v>0</v>
          </cell>
          <cell r="V757">
            <v>0</v>
          </cell>
          <cell r="W757">
            <v>0</v>
          </cell>
          <cell r="X757">
            <v>0</v>
          </cell>
          <cell r="Y757">
            <v>0</v>
          </cell>
          <cell r="Z757">
            <v>0</v>
          </cell>
          <cell r="AA757">
            <v>0</v>
          </cell>
          <cell r="AB757">
            <v>0</v>
          </cell>
        </row>
        <row r="758">
          <cell r="A758" t="str">
            <v>KO</v>
          </cell>
          <cell r="B758" t="str">
            <v>South Korea</v>
          </cell>
          <cell r="C758" t="str">
            <v>CAR</v>
          </cell>
          <cell r="D758" t="str">
            <v>HYUNDAI</v>
          </cell>
          <cell r="E758" t="str">
            <v>HYUNDAI</v>
          </cell>
          <cell r="F758" t="str">
            <v>HYUNDAI</v>
          </cell>
          <cell r="G758" t="str">
            <v>PROD</v>
          </cell>
          <cell r="H758" t="str">
            <v>KO</v>
          </cell>
          <cell r="I758" t="str">
            <v>C2</v>
          </cell>
          <cell r="J758" t="str">
            <v>J2</v>
          </cell>
          <cell r="K758" t="str">
            <v>TIBURON</v>
          </cell>
          <cell r="L758" t="str">
            <v>ULSAN/ASAN</v>
          </cell>
          <cell r="M758">
            <v>0</v>
          </cell>
          <cell r="N758">
            <v>0</v>
          </cell>
          <cell r="O758">
            <v>0</v>
          </cell>
          <cell r="P758">
            <v>0</v>
          </cell>
          <cell r="Q758">
            <v>0</v>
          </cell>
          <cell r="R758">
            <v>0</v>
          </cell>
          <cell r="S758">
            <v>42823</v>
          </cell>
          <cell r="T758">
            <v>59556</v>
          </cell>
          <cell r="U758">
            <v>34619</v>
          </cell>
          <cell r="V758">
            <v>52171</v>
          </cell>
          <cell r="W758">
            <v>60817</v>
          </cell>
          <cell r="X758">
            <v>69586</v>
          </cell>
          <cell r="Y758">
            <v>80171</v>
          </cell>
          <cell r="Z758">
            <v>89739</v>
          </cell>
          <cell r="AA758">
            <v>94035</v>
          </cell>
          <cell r="AB758">
            <v>94982</v>
          </cell>
        </row>
        <row r="759">
          <cell r="A759" t="str">
            <v>KO</v>
          </cell>
          <cell r="B759" t="str">
            <v>South Korea</v>
          </cell>
          <cell r="C759" t="str">
            <v>CAR</v>
          </cell>
          <cell r="D759" t="str">
            <v>HYUNDAI</v>
          </cell>
          <cell r="E759" t="str">
            <v>HYUNDAI</v>
          </cell>
          <cell r="F759" t="str">
            <v>HYUNDAI</v>
          </cell>
          <cell r="G759" t="str">
            <v>PROD</v>
          </cell>
          <cell r="H759" t="str">
            <v>KO</v>
          </cell>
          <cell r="I759" t="str">
            <v>D1</v>
          </cell>
          <cell r="J759" t="str">
            <v>GALANT (H1)</v>
          </cell>
          <cell r="K759" t="str">
            <v>SONATA</v>
          </cell>
          <cell r="L759" t="str">
            <v>ULSAN</v>
          </cell>
          <cell r="M759">
            <v>131130</v>
          </cell>
          <cell r="N759">
            <v>112487</v>
          </cell>
          <cell r="O759">
            <v>125310</v>
          </cell>
          <cell r="P759">
            <v>148470</v>
          </cell>
          <cell r="Q759">
            <v>235344</v>
          </cell>
          <cell r="R759">
            <v>234545</v>
          </cell>
          <cell r="S759">
            <v>248629</v>
          </cell>
          <cell r="T759">
            <v>213772</v>
          </cell>
          <cell r="U759">
            <v>27623</v>
          </cell>
          <cell r="V759">
            <v>1850</v>
          </cell>
          <cell r="W759">
            <v>0</v>
          </cell>
          <cell r="X759">
            <v>0</v>
          </cell>
          <cell r="Y759">
            <v>0</v>
          </cell>
          <cell r="Z759">
            <v>0</v>
          </cell>
          <cell r="AA759">
            <v>0</v>
          </cell>
          <cell r="AB759">
            <v>0</v>
          </cell>
        </row>
        <row r="760">
          <cell r="A760" t="str">
            <v>KO</v>
          </cell>
          <cell r="B760" t="str">
            <v>South Korea</v>
          </cell>
          <cell r="C760" t="str">
            <v>CAR</v>
          </cell>
          <cell r="D760" t="str">
            <v>HYUNDAI</v>
          </cell>
          <cell r="E760" t="str">
            <v>HYUNDAI</v>
          </cell>
          <cell r="F760" t="str">
            <v>HYUNDAI</v>
          </cell>
          <cell r="G760" t="str">
            <v>PROD</v>
          </cell>
          <cell r="H760" t="str">
            <v>KO</v>
          </cell>
          <cell r="I760" t="str">
            <v>D1</v>
          </cell>
          <cell r="J760" t="str">
            <v>Y3</v>
          </cell>
          <cell r="K760" t="str">
            <v>SONATA</v>
          </cell>
          <cell r="L760" t="str">
            <v>ULSAN</v>
          </cell>
          <cell r="M760">
            <v>0</v>
          </cell>
          <cell r="N760">
            <v>0</v>
          </cell>
          <cell r="O760">
            <v>0</v>
          </cell>
          <cell r="P760">
            <v>0</v>
          </cell>
          <cell r="Q760">
            <v>0</v>
          </cell>
          <cell r="R760">
            <v>0</v>
          </cell>
          <cell r="S760">
            <v>0</v>
          </cell>
          <cell r="T760">
            <v>0</v>
          </cell>
          <cell r="U760">
            <v>65228</v>
          </cell>
          <cell r="V760">
            <v>140987</v>
          </cell>
          <cell r="W760">
            <v>191065</v>
          </cell>
          <cell r="X760">
            <v>204007</v>
          </cell>
          <cell r="Y760">
            <v>213817</v>
          </cell>
          <cell r="Z760">
            <v>220436</v>
          </cell>
          <cell r="AA760">
            <v>232099</v>
          </cell>
          <cell r="AB760">
            <v>259097</v>
          </cell>
        </row>
        <row r="761">
          <cell r="A761" t="str">
            <v>KO</v>
          </cell>
          <cell r="B761" t="str">
            <v>South Korea</v>
          </cell>
          <cell r="C761" t="str">
            <v>CAR</v>
          </cell>
          <cell r="D761" t="str">
            <v>HYUNDAI</v>
          </cell>
          <cell r="E761" t="str">
            <v>HYUNDAI</v>
          </cell>
          <cell r="F761" t="str">
            <v>HYUNDAI</v>
          </cell>
          <cell r="G761" t="str">
            <v>PROD</v>
          </cell>
          <cell r="H761" t="str">
            <v>KO</v>
          </cell>
          <cell r="I761" t="str">
            <v>D2</v>
          </cell>
          <cell r="J761" t="str">
            <v>GALANT (H1)</v>
          </cell>
          <cell r="K761" t="str">
            <v>MARCIA</v>
          </cell>
          <cell r="L761" t="str">
            <v>ULSAN</v>
          </cell>
          <cell r="M761">
            <v>0</v>
          </cell>
          <cell r="N761">
            <v>0</v>
          </cell>
          <cell r="O761">
            <v>0</v>
          </cell>
          <cell r="P761">
            <v>0</v>
          </cell>
          <cell r="Q761">
            <v>0</v>
          </cell>
          <cell r="R761">
            <v>21284</v>
          </cell>
          <cell r="S761">
            <v>15172</v>
          </cell>
          <cell r="T761">
            <v>19887</v>
          </cell>
          <cell r="U761">
            <v>2712</v>
          </cell>
          <cell r="V761">
            <v>0</v>
          </cell>
          <cell r="W761">
            <v>0</v>
          </cell>
          <cell r="X761">
            <v>0</v>
          </cell>
          <cell r="Y761">
            <v>0</v>
          </cell>
          <cell r="Z761">
            <v>0</v>
          </cell>
          <cell r="AA761">
            <v>0</v>
          </cell>
          <cell r="AB761">
            <v>0</v>
          </cell>
        </row>
        <row r="762">
          <cell r="A762" t="str">
            <v>KO</v>
          </cell>
          <cell r="B762" t="str">
            <v>South Korea</v>
          </cell>
          <cell r="C762" t="str">
            <v>CAR</v>
          </cell>
          <cell r="D762" t="str">
            <v>HYUNDAI</v>
          </cell>
          <cell r="E762" t="str">
            <v>HYUNDAI</v>
          </cell>
          <cell r="F762" t="str">
            <v>HYUNDAI</v>
          </cell>
          <cell r="G762" t="str">
            <v>PROD</v>
          </cell>
          <cell r="H762" t="str">
            <v>KO</v>
          </cell>
          <cell r="I762" t="str">
            <v>D2</v>
          </cell>
          <cell r="J762" t="str">
            <v>GALANT (H1)</v>
          </cell>
          <cell r="K762" t="str">
            <v>STELLAR</v>
          </cell>
          <cell r="L762" t="str">
            <v>ULSAN</v>
          </cell>
          <cell r="M762">
            <v>39704</v>
          </cell>
          <cell r="N762">
            <v>20392</v>
          </cell>
          <cell r="O762">
            <v>16520</v>
          </cell>
          <cell r="P762">
            <v>13306</v>
          </cell>
          <cell r="Q762">
            <v>9803</v>
          </cell>
          <cell r="R762">
            <v>8738</v>
          </cell>
          <cell r="S762">
            <v>6999</v>
          </cell>
          <cell r="T762">
            <v>0</v>
          </cell>
          <cell r="U762">
            <v>0</v>
          </cell>
          <cell r="V762">
            <v>0</v>
          </cell>
          <cell r="W762">
            <v>0</v>
          </cell>
          <cell r="X762">
            <v>0</v>
          </cell>
          <cell r="Y762">
            <v>0</v>
          </cell>
          <cell r="Z762">
            <v>0</v>
          </cell>
          <cell r="AA762">
            <v>0</v>
          </cell>
          <cell r="AB762">
            <v>0</v>
          </cell>
        </row>
        <row r="763">
          <cell r="A763" t="str">
            <v>KO</v>
          </cell>
          <cell r="B763" t="str">
            <v>South Korea</v>
          </cell>
          <cell r="C763" t="str">
            <v>CAR</v>
          </cell>
          <cell r="D763" t="str">
            <v>HYUNDAI</v>
          </cell>
          <cell r="E763" t="str">
            <v>HYUNDAI</v>
          </cell>
          <cell r="F763" t="str">
            <v>HYUNDAI</v>
          </cell>
          <cell r="G763" t="str">
            <v>PROD</v>
          </cell>
          <cell r="H763" t="str">
            <v>KO</v>
          </cell>
          <cell r="I763" t="str">
            <v>E1</v>
          </cell>
          <cell r="J763" t="str">
            <v>DEBONAIR</v>
          </cell>
          <cell r="K763" t="str">
            <v>DYNASTY</v>
          </cell>
          <cell r="L763" t="str">
            <v>ULSAN/ASAN</v>
          </cell>
          <cell r="M763">
            <v>0</v>
          </cell>
          <cell r="N763">
            <v>0</v>
          </cell>
          <cell r="O763">
            <v>0</v>
          </cell>
          <cell r="P763">
            <v>0</v>
          </cell>
          <cell r="Q763">
            <v>0</v>
          </cell>
          <cell r="R763">
            <v>0</v>
          </cell>
          <cell r="S763">
            <v>10352</v>
          </cell>
          <cell r="T763">
            <v>17027</v>
          </cell>
          <cell r="U763">
            <v>2022</v>
          </cell>
          <cell r="V763">
            <v>5301</v>
          </cell>
          <cell r="W763">
            <v>5785</v>
          </cell>
          <cell r="X763">
            <v>6110</v>
          </cell>
          <cell r="Y763">
            <v>6452</v>
          </cell>
          <cell r="Z763">
            <v>6633</v>
          </cell>
          <cell r="AA763">
            <v>6816</v>
          </cell>
          <cell r="AB763">
            <v>8454</v>
          </cell>
        </row>
        <row r="764">
          <cell r="A764" t="str">
            <v>KO</v>
          </cell>
          <cell r="B764" t="str">
            <v>South Korea</v>
          </cell>
          <cell r="C764" t="str">
            <v>CAR</v>
          </cell>
          <cell r="D764" t="str">
            <v>HYUNDAI</v>
          </cell>
          <cell r="E764" t="str">
            <v>HYUNDAI</v>
          </cell>
          <cell r="F764" t="str">
            <v>HYUNDAI</v>
          </cell>
          <cell r="G764" t="str">
            <v>PROD</v>
          </cell>
          <cell r="H764" t="str">
            <v>KO</v>
          </cell>
          <cell r="I764" t="str">
            <v>E1</v>
          </cell>
          <cell r="J764" t="str">
            <v>DEBONAIR</v>
          </cell>
          <cell r="K764" t="str">
            <v>GRANDEUR</v>
          </cell>
          <cell r="L764" t="str">
            <v>ULSAN/ASAN</v>
          </cell>
          <cell r="M764">
            <v>26584</v>
          </cell>
          <cell r="N764">
            <v>26426</v>
          </cell>
          <cell r="O764">
            <v>19811</v>
          </cell>
          <cell r="P764">
            <v>29147</v>
          </cell>
          <cell r="Q764">
            <v>33463</v>
          </cell>
          <cell r="R764">
            <v>37808</v>
          </cell>
          <cell r="S764">
            <v>30544</v>
          </cell>
          <cell r="T764">
            <v>25267</v>
          </cell>
          <cell r="U764">
            <v>7457</v>
          </cell>
          <cell r="V764">
            <v>24623</v>
          </cell>
          <cell r="W764">
            <v>29502</v>
          </cell>
          <cell r="X764">
            <v>33426</v>
          </cell>
          <cell r="Y764">
            <v>33754</v>
          </cell>
          <cell r="Z764">
            <v>36168</v>
          </cell>
          <cell r="AA764">
            <v>38424</v>
          </cell>
          <cell r="AB764">
            <v>47588</v>
          </cell>
        </row>
        <row r="765">
          <cell r="A765" t="str">
            <v>KO</v>
          </cell>
          <cell r="B765" t="str">
            <v>South Korea</v>
          </cell>
          <cell r="C765" t="str">
            <v>CAR</v>
          </cell>
          <cell r="D765" t="str">
            <v>KIA</v>
          </cell>
          <cell r="E765" t="str">
            <v>KIA</v>
          </cell>
          <cell r="F765" t="str">
            <v>KIA</v>
          </cell>
          <cell r="G765" t="str">
            <v>PROD</v>
          </cell>
          <cell r="H765" t="str">
            <v>KO</v>
          </cell>
          <cell r="I765" t="str">
            <v>B</v>
          </cell>
          <cell r="J765" t="str">
            <v>B3</v>
          </cell>
          <cell r="K765" t="str">
            <v>AVELLA</v>
          </cell>
          <cell r="L765" t="str">
            <v>SOHARI</v>
          </cell>
          <cell r="M765">
            <v>0</v>
          </cell>
          <cell r="N765">
            <v>0</v>
          </cell>
          <cell r="O765">
            <v>0</v>
          </cell>
          <cell r="P765">
            <v>0</v>
          </cell>
          <cell r="Q765">
            <v>0</v>
          </cell>
          <cell r="R765">
            <v>0</v>
          </cell>
          <cell r="S765">
            <v>0</v>
          </cell>
          <cell r="T765">
            <v>0</v>
          </cell>
          <cell r="U765">
            <v>0</v>
          </cell>
          <cell r="V765">
            <v>0</v>
          </cell>
          <cell r="W765">
            <v>0</v>
          </cell>
          <cell r="X765">
            <v>47083</v>
          </cell>
          <cell r="Y765">
            <v>70167</v>
          </cell>
          <cell r="Z765">
            <v>71586</v>
          </cell>
          <cell r="AA765">
            <v>78558</v>
          </cell>
          <cell r="AB765">
            <v>110153</v>
          </cell>
        </row>
        <row r="766">
          <cell r="A766" t="str">
            <v>KO</v>
          </cell>
          <cell r="B766" t="str">
            <v>South Korea</v>
          </cell>
          <cell r="C766" t="str">
            <v>CAR</v>
          </cell>
          <cell r="D766" t="str">
            <v>KIA</v>
          </cell>
          <cell r="E766" t="str">
            <v>KIA</v>
          </cell>
          <cell r="F766" t="str">
            <v>KIA</v>
          </cell>
          <cell r="G766" t="str">
            <v>PROD</v>
          </cell>
          <cell r="H766" t="str">
            <v>KO</v>
          </cell>
          <cell r="I766" t="str">
            <v>B</v>
          </cell>
          <cell r="J766" t="str">
            <v>BT57</v>
          </cell>
          <cell r="K766" t="str">
            <v>AVELLA</v>
          </cell>
          <cell r="L766" t="str">
            <v>SOHARI</v>
          </cell>
          <cell r="M766">
            <v>0</v>
          </cell>
          <cell r="N766">
            <v>0</v>
          </cell>
          <cell r="O766">
            <v>0</v>
          </cell>
          <cell r="P766">
            <v>0</v>
          </cell>
          <cell r="Q766">
            <v>130574</v>
          </cell>
          <cell r="R766">
            <v>111255</v>
          </cell>
          <cell r="S766">
            <v>94967</v>
          </cell>
          <cell r="T766">
            <v>64023</v>
          </cell>
          <cell r="U766">
            <v>27850</v>
          </cell>
          <cell r="V766">
            <v>41165</v>
          </cell>
          <cell r="W766">
            <v>50707</v>
          </cell>
          <cell r="X766">
            <v>20178</v>
          </cell>
          <cell r="Y766">
            <v>0</v>
          </cell>
          <cell r="Z766">
            <v>0</v>
          </cell>
          <cell r="AA766">
            <v>0</v>
          </cell>
          <cell r="AB766">
            <v>0</v>
          </cell>
        </row>
        <row r="767">
          <cell r="A767" t="str">
            <v>KO</v>
          </cell>
          <cell r="B767" t="str">
            <v>South Korea</v>
          </cell>
          <cell r="C767" t="str">
            <v>CAR</v>
          </cell>
          <cell r="D767" t="str">
            <v>KIA</v>
          </cell>
          <cell r="E767" t="str">
            <v>KIA</v>
          </cell>
          <cell r="F767" t="str">
            <v>KIA</v>
          </cell>
          <cell r="G767" t="str">
            <v>PROD</v>
          </cell>
          <cell r="H767" t="str">
            <v>KO</v>
          </cell>
          <cell r="I767" t="str">
            <v>B</v>
          </cell>
          <cell r="J767" t="str">
            <v>121</v>
          </cell>
          <cell r="K767" t="str">
            <v>PRIDE</v>
          </cell>
          <cell r="L767" t="str">
            <v>SOHARI/KWANGJU</v>
          </cell>
          <cell r="M767">
            <v>146784</v>
          </cell>
          <cell r="N767">
            <v>179398</v>
          </cell>
          <cell r="O767">
            <v>209328</v>
          </cell>
          <cell r="P767">
            <v>212722</v>
          </cell>
          <cell r="Q767">
            <v>82917</v>
          </cell>
          <cell r="R767">
            <v>57301</v>
          </cell>
          <cell r="S767">
            <v>51789</v>
          </cell>
          <cell r="T767">
            <v>49147</v>
          </cell>
          <cell r="U767">
            <v>24634</v>
          </cell>
          <cell r="V767">
            <v>34179</v>
          </cell>
          <cell r="W767">
            <v>31282</v>
          </cell>
          <cell r="X767">
            <v>28101</v>
          </cell>
          <cell r="Y767">
            <v>29594</v>
          </cell>
          <cell r="Z767">
            <v>0</v>
          </cell>
          <cell r="AA767">
            <v>0</v>
          </cell>
          <cell r="AB767">
            <v>0</v>
          </cell>
        </row>
        <row r="768">
          <cell r="A768" t="str">
            <v>KO</v>
          </cell>
          <cell r="B768" t="str">
            <v>South Korea</v>
          </cell>
          <cell r="C768" t="str">
            <v>CAR</v>
          </cell>
          <cell r="D768" t="str">
            <v>KIA</v>
          </cell>
          <cell r="E768" t="str">
            <v>KIA</v>
          </cell>
          <cell r="F768" t="str">
            <v>KIA</v>
          </cell>
          <cell r="G768" t="str">
            <v>PROD</v>
          </cell>
          <cell r="H768" t="str">
            <v>KO</v>
          </cell>
          <cell r="I768" t="str">
            <v>C1</v>
          </cell>
          <cell r="J768" t="str">
            <v>FAMILIA / S-CAR</v>
          </cell>
          <cell r="K768" t="str">
            <v>SEPHIA</v>
          </cell>
          <cell r="L768" t="str">
            <v>ASAN BAY</v>
          </cell>
          <cell r="M768">
            <v>0</v>
          </cell>
          <cell r="N768">
            <v>0</v>
          </cell>
          <cell r="O768">
            <v>23656</v>
          </cell>
          <cell r="P768">
            <v>125097</v>
          </cell>
          <cell r="Q768">
            <v>139935</v>
          </cell>
          <cell r="R768">
            <v>157531</v>
          </cell>
          <cell r="S768">
            <v>166159</v>
          </cell>
          <cell r="T768">
            <v>169224</v>
          </cell>
          <cell r="U768">
            <v>111874</v>
          </cell>
          <cell r="V768">
            <v>158887</v>
          </cell>
          <cell r="W768">
            <v>182413</v>
          </cell>
          <cell r="X768">
            <v>192834</v>
          </cell>
          <cell r="Y768">
            <v>203484</v>
          </cell>
          <cell r="Z768">
            <v>210400</v>
          </cell>
          <cell r="AA768">
            <v>214876</v>
          </cell>
          <cell r="AB768">
            <v>227785</v>
          </cell>
        </row>
        <row r="769">
          <cell r="A769" t="str">
            <v>KO</v>
          </cell>
          <cell r="B769" t="str">
            <v>South Korea</v>
          </cell>
          <cell r="C769" t="str">
            <v>CAR</v>
          </cell>
          <cell r="D769" t="str">
            <v>KIA</v>
          </cell>
          <cell r="E769" t="str">
            <v>KIA</v>
          </cell>
          <cell r="F769" t="str">
            <v>KIA</v>
          </cell>
          <cell r="G769" t="str">
            <v>PROD</v>
          </cell>
          <cell r="H769" t="str">
            <v>KO</v>
          </cell>
          <cell r="I769" t="str">
            <v>D1</v>
          </cell>
          <cell r="J769" t="str">
            <v>CAPELLA</v>
          </cell>
          <cell r="K769" t="str">
            <v>CAPITAL</v>
          </cell>
          <cell r="L769" t="str">
            <v>ASAN BAY</v>
          </cell>
          <cell r="M769">
            <v>50140</v>
          </cell>
          <cell r="N769">
            <v>50556</v>
          </cell>
          <cell r="O769">
            <v>46951</v>
          </cell>
          <cell r="P769">
            <v>24019</v>
          </cell>
          <cell r="Q769">
            <v>18490</v>
          </cell>
          <cell r="R769">
            <v>12702</v>
          </cell>
          <cell r="S769">
            <v>3696</v>
          </cell>
          <cell r="T769">
            <v>0</v>
          </cell>
          <cell r="U769">
            <v>0</v>
          </cell>
          <cell r="V769">
            <v>0</v>
          </cell>
          <cell r="W769">
            <v>0</v>
          </cell>
          <cell r="X769">
            <v>0</v>
          </cell>
          <cell r="Y769">
            <v>0</v>
          </cell>
          <cell r="Z769">
            <v>0</v>
          </cell>
          <cell r="AA769">
            <v>0</v>
          </cell>
          <cell r="AB769">
            <v>0</v>
          </cell>
        </row>
        <row r="770">
          <cell r="A770" t="str">
            <v>KO</v>
          </cell>
          <cell r="B770" t="str">
            <v>South Korea</v>
          </cell>
          <cell r="C770" t="str">
            <v>CAR</v>
          </cell>
          <cell r="D770" t="str">
            <v>KIA</v>
          </cell>
          <cell r="E770" t="str">
            <v>KIA</v>
          </cell>
          <cell r="F770" t="str">
            <v>KIA</v>
          </cell>
          <cell r="G770" t="str">
            <v>PROD</v>
          </cell>
          <cell r="H770" t="str">
            <v>KO</v>
          </cell>
          <cell r="I770" t="str">
            <v>D1</v>
          </cell>
          <cell r="J770" t="str">
            <v>CAPELLA</v>
          </cell>
          <cell r="K770" t="str">
            <v>CONCORD</v>
          </cell>
          <cell r="L770" t="str">
            <v>ASAN BAY</v>
          </cell>
          <cell r="M770">
            <v>25201</v>
          </cell>
          <cell r="N770">
            <v>29840</v>
          </cell>
          <cell r="O770">
            <v>28141</v>
          </cell>
          <cell r="P770">
            <v>23645</v>
          </cell>
          <cell r="Q770">
            <v>18131</v>
          </cell>
          <cell r="R770">
            <v>5719</v>
          </cell>
          <cell r="S770">
            <v>0</v>
          </cell>
          <cell r="T770">
            <v>0</v>
          </cell>
          <cell r="U770">
            <v>0</v>
          </cell>
          <cell r="V770">
            <v>0</v>
          </cell>
          <cell r="W770">
            <v>0</v>
          </cell>
          <cell r="X770">
            <v>0</v>
          </cell>
          <cell r="Y770">
            <v>0</v>
          </cell>
          <cell r="Z770">
            <v>0</v>
          </cell>
          <cell r="AA770">
            <v>0</v>
          </cell>
          <cell r="AB770">
            <v>0</v>
          </cell>
        </row>
        <row r="771">
          <cell r="A771" t="str">
            <v>KO</v>
          </cell>
          <cell r="B771" t="str">
            <v>South Korea</v>
          </cell>
          <cell r="C771" t="str">
            <v>CAR</v>
          </cell>
          <cell r="D771" t="str">
            <v>KIA</v>
          </cell>
          <cell r="E771" t="str">
            <v>KIA</v>
          </cell>
          <cell r="F771" t="str">
            <v>KIA</v>
          </cell>
          <cell r="G771" t="str">
            <v>PROD</v>
          </cell>
          <cell r="H771" t="str">
            <v>KO</v>
          </cell>
          <cell r="I771" t="str">
            <v>D1</v>
          </cell>
          <cell r="J771" t="str">
            <v>G-CAR</v>
          </cell>
          <cell r="K771" t="str">
            <v>CREDOS</v>
          </cell>
          <cell r="L771" t="str">
            <v>ASAN BAY</v>
          </cell>
          <cell r="M771">
            <v>0</v>
          </cell>
          <cell r="N771">
            <v>0</v>
          </cell>
          <cell r="O771">
            <v>0</v>
          </cell>
          <cell r="P771">
            <v>0</v>
          </cell>
          <cell r="Q771">
            <v>0</v>
          </cell>
          <cell r="R771">
            <v>48511</v>
          </cell>
          <cell r="S771">
            <v>113630</v>
          </cell>
          <cell r="T771">
            <v>95129</v>
          </cell>
          <cell r="U771">
            <v>28160</v>
          </cell>
          <cell r="V771">
            <v>49539</v>
          </cell>
          <cell r="W771">
            <v>65225</v>
          </cell>
          <cell r="X771">
            <v>75502</v>
          </cell>
          <cell r="Y771">
            <v>83580</v>
          </cell>
          <cell r="Z771">
            <v>89727</v>
          </cell>
          <cell r="AA771">
            <v>92230</v>
          </cell>
          <cell r="AB771">
            <v>113451</v>
          </cell>
        </row>
        <row r="772">
          <cell r="A772" t="str">
            <v>KO</v>
          </cell>
          <cell r="B772" t="str">
            <v>South Korea</v>
          </cell>
          <cell r="C772" t="str">
            <v>CAR</v>
          </cell>
          <cell r="D772" t="str">
            <v>KIA</v>
          </cell>
          <cell r="E772" t="str">
            <v>KIA</v>
          </cell>
          <cell r="F772" t="str">
            <v>KIA</v>
          </cell>
          <cell r="G772" t="str">
            <v>PROD</v>
          </cell>
          <cell r="H772" t="str">
            <v>KO</v>
          </cell>
          <cell r="I772" t="str">
            <v>E1</v>
          </cell>
          <cell r="J772" t="str">
            <v>ELAN</v>
          </cell>
          <cell r="K772" t="str">
            <v>ELAN</v>
          </cell>
          <cell r="L772" t="str">
            <v>SOHARI</v>
          </cell>
          <cell r="M772">
            <v>0</v>
          </cell>
          <cell r="N772">
            <v>0</v>
          </cell>
          <cell r="O772">
            <v>0</v>
          </cell>
          <cell r="P772">
            <v>0</v>
          </cell>
          <cell r="Q772">
            <v>0</v>
          </cell>
          <cell r="R772">
            <v>0</v>
          </cell>
          <cell r="S772">
            <v>300</v>
          </cell>
          <cell r="T772">
            <v>403</v>
          </cell>
          <cell r="U772">
            <v>125</v>
          </cell>
          <cell r="V772">
            <v>184</v>
          </cell>
          <cell r="W772">
            <v>213</v>
          </cell>
          <cell r="X772">
            <v>116</v>
          </cell>
          <cell r="Y772">
            <v>130</v>
          </cell>
          <cell r="Z772">
            <v>141</v>
          </cell>
          <cell r="AA772">
            <v>153</v>
          </cell>
          <cell r="AB772">
            <v>211</v>
          </cell>
        </row>
        <row r="773">
          <cell r="A773" t="str">
            <v>KO</v>
          </cell>
          <cell r="B773" t="str">
            <v>South Korea</v>
          </cell>
          <cell r="C773" t="str">
            <v>CAR</v>
          </cell>
          <cell r="D773" t="str">
            <v>KIA</v>
          </cell>
          <cell r="E773" t="str">
            <v>KIA</v>
          </cell>
          <cell r="F773" t="str">
            <v>KIA</v>
          </cell>
          <cell r="G773" t="str">
            <v>PROD</v>
          </cell>
          <cell r="H773" t="str">
            <v>KO</v>
          </cell>
          <cell r="I773" t="str">
            <v>E1</v>
          </cell>
          <cell r="J773" t="str">
            <v>T3/SENTIA</v>
          </cell>
          <cell r="K773" t="str">
            <v>ENTERPRIZE</v>
          </cell>
          <cell r="L773" t="str">
            <v>SOHARI</v>
          </cell>
          <cell r="M773">
            <v>0</v>
          </cell>
          <cell r="N773">
            <v>0</v>
          </cell>
          <cell r="O773">
            <v>0</v>
          </cell>
          <cell r="P773">
            <v>0</v>
          </cell>
          <cell r="Q773">
            <v>0</v>
          </cell>
          <cell r="R773">
            <v>0</v>
          </cell>
          <cell r="S773">
            <v>0</v>
          </cell>
          <cell r="T773">
            <v>9619</v>
          </cell>
          <cell r="U773">
            <v>1377</v>
          </cell>
          <cell r="V773">
            <v>5121</v>
          </cell>
          <cell r="W773">
            <v>5153</v>
          </cell>
          <cell r="X773">
            <v>5880</v>
          </cell>
          <cell r="Y773">
            <v>6708</v>
          </cell>
          <cell r="Z773">
            <v>7451</v>
          </cell>
          <cell r="AA773">
            <v>8272</v>
          </cell>
          <cell r="AB773">
            <v>11977</v>
          </cell>
        </row>
        <row r="774">
          <cell r="A774" t="str">
            <v>KO</v>
          </cell>
          <cell r="B774" t="str">
            <v>South Korea</v>
          </cell>
          <cell r="C774" t="str">
            <v>CAR</v>
          </cell>
          <cell r="D774" t="str">
            <v>KIA</v>
          </cell>
          <cell r="E774" t="str">
            <v>KIA</v>
          </cell>
          <cell r="F774" t="str">
            <v>KIA</v>
          </cell>
          <cell r="G774" t="str">
            <v>PROD</v>
          </cell>
          <cell r="H774" t="str">
            <v>KO</v>
          </cell>
          <cell r="I774" t="str">
            <v>E1</v>
          </cell>
          <cell r="J774" t="str">
            <v>T1/T2</v>
          </cell>
          <cell r="K774" t="str">
            <v>POTENTIA</v>
          </cell>
          <cell r="L774" t="str">
            <v>SOHARI</v>
          </cell>
          <cell r="M774">
            <v>0</v>
          </cell>
          <cell r="N774">
            <v>0</v>
          </cell>
          <cell r="O774">
            <v>7373</v>
          </cell>
          <cell r="P774">
            <v>5030</v>
          </cell>
          <cell r="Q774">
            <v>21089</v>
          </cell>
          <cell r="R774">
            <v>21822</v>
          </cell>
          <cell r="S774">
            <v>20629</v>
          </cell>
          <cell r="T774">
            <v>13977</v>
          </cell>
          <cell r="U774">
            <v>1736</v>
          </cell>
          <cell r="V774">
            <v>4021</v>
          </cell>
          <cell r="W774">
            <v>6678</v>
          </cell>
          <cell r="X774">
            <v>6956</v>
          </cell>
          <cell r="Y774">
            <v>7634</v>
          </cell>
          <cell r="Z774">
            <v>8304</v>
          </cell>
          <cell r="AA774">
            <v>9030</v>
          </cell>
          <cell r="AB774">
            <v>12540</v>
          </cell>
        </row>
        <row r="775">
          <cell r="A775" t="str">
            <v>KO</v>
          </cell>
          <cell r="B775" t="str">
            <v>South Korea</v>
          </cell>
          <cell r="C775" t="str">
            <v>CAR</v>
          </cell>
          <cell r="D775" t="str">
            <v>SAMSUNG</v>
          </cell>
          <cell r="E775" t="str">
            <v>SAMSUNG</v>
          </cell>
          <cell r="F775" t="str">
            <v>SAMSUNG</v>
          </cell>
          <cell r="G775" t="str">
            <v>PROD</v>
          </cell>
          <cell r="H775" t="str">
            <v>KO</v>
          </cell>
          <cell r="I775" t="str">
            <v>E1</v>
          </cell>
          <cell r="J775" t="str">
            <v>CEFIRO</v>
          </cell>
          <cell r="K775" t="str">
            <v>MAXIMA</v>
          </cell>
          <cell r="L775" t="str">
            <v>PUSAN</v>
          </cell>
          <cell r="M775">
            <v>0</v>
          </cell>
          <cell r="N775">
            <v>0</v>
          </cell>
          <cell r="O775">
            <v>0</v>
          </cell>
          <cell r="P775">
            <v>0</v>
          </cell>
          <cell r="Q775">
            <v>0</v>
          </cell>
          <cell r="R775">
            <v>0</v>
          </cell>
          <cell r="S775">
            <v>0</v>
          </cell>
          <cell r="T775">
            <v>0</v>
          </cell>
          <cell r="U775">
            <v>41593</v>
          </cell>
          <cell r="V775">
            <v>26767</v>
          </cell>
          <cell r="W775">
            <v>32354</v>
          </cell>
          <cell r="X775">
            <v>35878</v>
          </cell>
          <cell r="Y775">
            <v>39868</v>
          </cell>
          <cell r="Z775">
            <v>44627</v>
          </cell>
          <cell r="AA775">
            <v>50062</v>
          </cell>
          <cell r="AB775">
            <v>63138</v>
          </cell>
        </row>
        <row r="776">
          <cell r="A776" t="str">
            <v>KO</v>
          </cell>
          <cell r="B776" t="str">
            <v>South Korea</v>
          </cell>
          <cell r="C776" t="str">
            <v>HCV</v>
          </cell>
          <cell r="D776" t="str">
            <v>DAEWOO</v>
          </cell>
          <cell r="E776" t="str">
            <v>DAEWOO</v>
          </cell>
          <cell r="F776" t="str">
            <v>DAEWOO</v>
          </cell>
          <cell r="G776" t="str">
            <v>PROD</v>
          </cell>
          <cell r="H776" t="str">
            <v>KO</v>
          </cell>
          <cell r="I776" t="str">
            <v xml:space="preserve"> 6-15T</v>
          </cell>
          <cell r="J776" t="str">
            <v>0</v>
          </cell>
          <cell r="K776" t="str">
            <v>OTHER</v>
          </cell>
          <cell r="L776" t="str">
            <v>KUNSAN</v>
          </cell>
          <cell r="M776">
            <v>2210</v>
          </cell>
          <cell r="N776">
            <v>1349</v>
          </cell>
          <cell r="O776">
            <v>834</v>
          </cell>
          <cell r="P776">
            <v>1057</v>
          </cell>
          <cell r="Q776">
            <v>1351</v>
          </cell>
          <cell r="R776">
            <v>837</v>
          </cell>
          <cell r="S776">
            <v>946</v>
          </cell>
          <cell r="T776">
            <v>673</v>
          </cell>
          <cell r="U776">
            <v>169</v>
          </cell>
          <cell r="V776">
            <v>387</v>
          </cell>
          <cell r="W776">
            <v>541</v>
          </cell>
          <cell r="X776">
            <v>734</v>
          </cell>
          <cell r="Y776">
            <v>948</v>
          </cell>
          <cell r="Z776">
            <v>1095</v>
          </cell>
          <cell r="AA776">
            <v>1282</v>
          </cell>
          <cell r="AB776">
            <v>1955</v>
          </cell>
        </row>
        <row r="777">
          <cell r="A777" t="str">
            <v>KO</v>
          </cell>
          <cell r="B777" t="str">
            <v>South Korea</v>
          </cell>
          <cell r="C777" t="str">
            <v>HCV</v>
          </cell>
          <cell r="D777" t="str">
            <v>DAEWOO</v>
          </cell>
          <cell r="E777" t="str">
            <v>DAEWOO</v>
          </cell>
          <cell r="F777" t="str">
            <v>DAEWOO</v>
          </cell>
          <cell r="G777" t="str">
            <v>PROD</v>
          </cell>
          <cell r="H777" t="str">
            <v>KO</v>
          </cell>
          <cell r="I777" t="str">
            <v>&gt;15T</v>
          </cell>
          <cell r="J777" t="str">
            <v>0</v>
          </cell>
          <cell r="K777" t="str">
            <v>OTHER</v>
          </cell>
          <cell r="L777" t="str">
            <v>KUNSAN</v>
          </cell>
          <cell r="M777">
            <v>2267</v>
          </cell>
          <cell r="N777">
            <v>2678</v>
          </cell>
          <cell r="O777">
            <v>1961</v>
          </cell>
          <cell r="P777">
            <v>1632</v>
          </cell>
          <cell r="Q777">
            <v>2648</v>
          </cell>
          <cell r="R777">
            <v>2704</v>
          </cell>
          <cell r="S777">
            <v>5104</v>
          </cell>
          <cell r="T777">
            <v>4045</v>
          </cell>
          <cell r="U777">
            <v>740</v>
          </cell>
          <cell r="V777">
            <v>775</v>
          </cell>
          <cell r="W777">
            <v>1314</v>
          </cell>
          <cell r="X777">
            <v>1735</v>
          </cell>
          <cell r="Y777">
            <v>2170</v>
          </cell>
          <cell r="Z777">
            <v>2417</v>
          </cell>
          <cell r="AA777">
            <v>2720</v>
          </cell>
          <cell r="AB777">
            <v>3825</v>
          </cell>
        </row>
        <row r="778">
          <cell r="A778" t="str">
            <v>KO</v>
          </cell>
          <cell r="B778" t="str">
            <v>South Korea</v>
          </cell>
          <cell r="C778" t="str">
            <v>HCV</v>
          </cell>
          <cell r="D778" t="str">
            <v>DAEWOO</v>
          </cell>
          <cell r="E778" t="str">
            <v>DAEWOO</v>
          </cell>
          <cell r="F778" t="str">
            <v>DAEWOO</v>
          </cell>
          <cell r="G778" t="str">
            <v>PROD</v>
          </cell>
          <cell r="H778" t="str">
            <v>KO</v>
          </cell>
          <cell r="I778" t="str">
            <v>ARTIC</v>
          </cell>
          <cell r="J778" t="str">
            <v>0</v>
          </cell>
          <cell r="K778" t="str">
            <v>OTHER</v>
          </cell>
          <cell r="L778" t="str">
            <v>KUNSAN</v>
          </cell>
          <cell r="M778">
            <v>183</v>
          </cell>
          <cell r="N778">
            <v>348</v>
          </cell>
          <cell r="O778">
            <v>306</v>
          </cell>
          <cell r="P778">
            <v>319</v>
          </cell>
          <cell r="Q778">
            <v>631</v>
          </cell>
          <cell r="R778">
            <v>605</v>
          </cell>
          <cell r="S778">
            <v>1044</v>
          </cell>
          <cell r="T778">
            <v>453</v>
          </cell>
          <cell r="U778">
            <v>86</v>
          </cell>
          <cell r="V778">
            <v>222</v>
          </cell>
          <cell r="W778">
            <v>293</v>
          </cell>
          <cell r="X778">
            <v>369</v>
          </cell>
          <cell r="Y778">
            <v>440</v>
          </cell>
          <cell r="Z778">
            <v>471</v>
          </cell>
          <cell r="AA778">
            <v>508</v>
          </cell>
          <cell r="AB778">
            <v>657</v>
          </cell>
        </row>
        <row r="779">
          <cell r="A779" t="str">
            <v>KO</v>
          </cell>
          <cell r="B779" t="str">
            <v>South Korea</v>
          </cell>
          <cell r="C779" t="str">
            <v>HCV</v>
          </cell>
          <cell r="D779" t="str">
            <v>DAEWOO</v>
          </cell>
          <cell r="E779" t="str">
            <v>DAEWOO</v>
          </cell>
          <cell r="F779" t="str">
            <v>DAEWOO</v>
          </cell>
          <cell r="G779" t="str">
            <v>PROD</v>
          </cell>
          <cell r="H779" t="str">
            <v>KO</v>
          </cell>
          <cell r="I779" t="str">
            <v>BUS</v>
          </cell>
          <cell r="J779" t="str">
            <v>0</v>
          </cell>
          <cell r="K779" t="str">
            <v>OTHER</v>
          </cell>
          <cell r="L779" t="str">
            <v>PUSAN</v>
          </cell>
          <cell r="M779">
            <v>3145</v>
          </cell>
          <cell r="N779">
            <v>3371</v>
          </cell>
          <cell r="O779">
            <v>3715</v>
          </cell>
          <cell r="P779">
            <v>4142</v>
          </cell>
          <cell r="Q779">
            <v>4273</v>
          </cell>
          <cell r="R779">
            <v>4497</v>
          </cell>
          <cell r="S779">
            <v>4859</v>
          </cell>
          <cell r="T779">
            <v>3928</v>
          </cell>
          <cell r="U779">
            <v>3169</v>
          </cell>
          <cell r="V779">
            <v>3878</v>
          </cell>
          <cell r="W779">
            <v>5015</v>
          </cell>
          <cell r="X779">
            <v>5587</v>
          </cell>
          <cell r="Y779">
            <v>6671</v>
          </cell>
          <cell r="Z779">
            <v>7064</v>
          </cell>
          <cell r="AA779">
            <v>8332</v>
          </cell>
          <cell r="AB779">
            <v>11226</v>
          </cell>
        </row>
        <row r="780">
          <cell r="A780" t="str">
            <v>KO</v>
          </cell>
          <cell r="B780" t="str">
            <v>South Korea</v>
          </cell>
          <cell r="C780" t="str">
            <v>HCV</v>
          </cell>
          <cell r="D780" t="str">
            <v>DAEWOO</v>
          </cell>
          <cell r="E780" t="str">
            <v>SSANGYONG</v>
          </cell>
          <cell r="F780" t="str">
            <v>SSANGYONG</v>
          </cell>
          <cell r="G780" t="str">
            <v>PROD</v>
          </cell>
          <cell r="H780" t="str">
            <v>KO</v>
          </cell>
          <cell r="I780" t="str">
            <v>&gt;15T</v>
          </cell>
          <cell r="J780" t="str">
            <v>0</v>
          </cell>
          <cell r="K780" t="str">
            <v>OTHER</v>
          </cell>
          <cell r="L780" t="str">
            <v>PYONGTAEK</v>
          </cell>
          <cell r="M780">
            <v>1957</v>
          </cell>
          <cell r="N780">
            <v>1852</v>
          </cell>
          <cell r="O780">
            <v>1128</v>
          </cell>
          <cell r="P780">
            <v>2106</v>
          </cell>
          <cell r="Q780">
            <v>3652</v>
          </cell>
          <cell r="R780">
            <v>3385</v>
          </cell>
          <cell r="S780">
            <v>2996</v>
          </cell>
          <cell r="T780">
            <v>1616</v>
          </cell>
          <cell r="U780">
            <v>15</v>
          </cell>
          <cell r="V780">
            <v>122</v>
          </cell>
          <cell r="W780">
            <v>0</v>
          </cell>
          <cell r="X780">
            <v>0</v>
          </cell>
          <cell r="Y780">
            <v>0</v>
          </cell>
          <cell r="Z780">
            <v>0</v>
          </cell>
          <cell r="AA780">
            <v>0</v>
          </cell>
          <cell r="AB780">
            <v>0</v>
          </cell>
        </row>
        <row r="781">
          <cell r="A781" t="str">
            <v>KO</v>
          </cell>
          <cell r="B781" t="str">
            <v>South Korea</v>
          </cell>
          <cell r="C781" t="str">
            <v>HCV</v>
          </cell>
          <cell r="D781" t="str">
            <v>DAEWOO</v>
          </cell>
          <cell r="E781" t="str">
            <v>SSANGYONG</v>
          </cell>
          <cell r="F781" t="str">
            <v>SSANGYONG</v>
          </cell>
          <cell r="G781" t="str">
            <v>PROD</v>
          </cell>
          <cell r="H781" t="str">
            <v>KO</v>
          </cell>
          <cell r="I781" t="str">
            <v>ARTIC</v>
          </cell>
          <cell r="J781" t="str">
            <v>0</v>
          </cell>
          <cell r="K781" t="str">
            <v>OTHER</v>
          </cell>
          <cell r="L781" t="str">
            <v>PYONGTAEK</v>
          </cell>
          <cell r="M781">
            <v>276</v>
          </cell>
          <cell r="N781">
            <v>432</v>
          </cell>
          <cell r="O781">
            <v>170</v>
          </cell>
          <cell r="P781">
            <v>477</v>
          </cell>
          <cell r="Q781">
            <v>777</v>
          </cell>
          <cell r="R781">
            <v>1316</v>
          </cell>
          <cell r="S781">
            <v>685</v>
          </cell>
          <cell r="T781">
            <v>309</v>
          </cell>
          <cell r="U781">
            <v>4</v>
          </cell>
          <cell r="V781">
            <v>0</v>
          </cell>
          <cell r="W781">
            <v>0</v>
          </cell>
          <cell r="X781">
            <v>0</v>
          </cell>
          <cell r="Y781">
            <v>0</v>
          </cell>
          <cell r="Z781">
            <v>0</v>
          </cell>
          <cell r="AA781">
            <v>0</v>
          </cell>
          <cell r="AB781">
            <v>0</v>
          </cell>
        </row>
        <row r="782">
          <cell r="A782" t="str">
            <v>KO</v>
          </cell>
          <cell r="B782" t="str">
            <v>South Korea</v>
          </cell>
          <cell r="C782" t="str">
            <v>HCV</v>
          </cell>
          <cell r="D782" t="str">
            <v>DAEWOO</v>
          </cell>
          <cell r="E782" t="str">
            <v>SSANGYONG</v>
          </cell>
          <cell r="F782" t="str">
            <v>SSANGYONG</v>
          </cell>
          <cell r="G782" t="str">
            <v>PROD</v>
          </cell>
          <cell r="H782" t="str">
            <v>KO</v>
          </cell>
          <cell r="I782" t="str">
            <v>BUS</v>
          </cell>
          <cell r="J782" t="str">
            <v>0</v>
          </cell>
          <cell r="K782" t="str">
            <v>OTHER</v>
          </cell>
          <cell r="L782" t="str">
            <v>PYONGTAEK</v>
          </cell>
          <cell r="M782">
            <v>276</v>
          </cell>
          <cell r="N782">
            <v>257</v>
          </cell>
          <cell r="O782">
            <v>308</v>
          </cell>
          <cell r="P782">
            <v>251</v>
          </cell>
          <cell r="Q782">
            <v>329</v>
          </cell>
          <cell r="R782">
            <v>676</v>
          </cell>
          <cell r="S782">
            <v>700</v>
          </cell>
          <cell r="T782">
            <v>522</v>
          </cell>
          <cell r="U782">
            <v>0</v>
          </cell>
          <cell r="V782">
            <v>0</v>
          </cell>
          <cell r="W782">
            <v>0</v>
          </cell>
          <cell r="X782">
            <v>0</v>
          </cell>
          <cell r="Y782">
            <v>0</v>
          </cell>
          <cell r="Z782">
            <v>0</v>
          </cell>
          <cell r="AA782">
            <v>0</v>
          </cell>
          <cell r="AB782">
            <v>0</v>
          </cell>
        </row>
        <row r="783">
          <cell r="A783" t="str">
            <v>KO</v>
          </cell>
          <cell r="B783" t="str">
            <v>South Korea</v>
          </cell>
          <cell r="C783" t="str">
            <v>HCV</v>
          </cell>
          <cell r="D783" t="str">
            <v>HALLA</v>
          </cell>
          <cell r="E783" t="str">
            <v>HALLA</v>
          </cell>
          <cell r="F783" t="str">
            <v>HALLA</v>
          </cell>
          <cell r="G783" t="str">
            <v>PROD</v>
          </cell>
          <cell r="H783" t="str">
            <v>KO</v>
          </cell>
          <cell r="I783" t="str">
            <v>&gt;15T</v>
          </cell>
          <cell r="J783" t="str">
            <v>0</v>
          </cell>
          <cell r="K783" t="str">
            <v>OTHER</v>
          </cell>
          <cell r="L783" t="str">
            <v>UMSONG</v>
          </cell>
          <cell r="M783">
            <v>0</v>
          </cell>
          <cell r="N783">
            <v>0</v>
          </cell>
          <cell r="O783">
            <v>0</v>
          </cell>
          <cell r="P783">
            <v>0</v>
          </cell>
          <cell r="Q783">
            <v>0</v>
          </cell>
          <cell r="R783">
            <v>0</v>
          </cell>
          <cell r="S783">
            <v>0</v>
          </cell>
          <cell r="T783">
            <v>0</v>
          </cell>
          <cell r="U783">
            <v>0</v>
          </cell>
          <cell r="V783">
            <v>0</v>
          </cell>
          <cell r="W783">
            <v>0</v>
          </cell>
          <cell r="X783">
            <v>39</v>
          </cell>
          <cell r="Y783">
            <v>79</v>
          </cell>
          <cell r="Z783">
            <v>201</v>
          </cell>
          <cell r="AA783">
            <v>401</v>
          </cell>
          <cell r="AB783">
            <v>736</v>
          </cell>
        </row>
        <row r="784">
          <cell r="A784" t="str">
            <v>KO</v>
          </cell>
          <cell r="B784" t="str">
            <v>South Korea</v>
          </cell>
          <cell r="C784" t="str">
            <v>HCV</v>
          </cell>
          <cell r="D784" t="str">
            <v>HYUNDAI</v>
          </cell>
          <cell r="E784" t="str">
            <v>HYUNDAI</v>
          </cell>
          <cell r="F784" t="str">
            <v>HYUNDAI</v>
          </cell>
          <cell r="G784" t="str">
            <v>PROD</v>
          </cell>
          <cell r="H784" t="str">
            <v>KO</v>
          </cell>
          <cell r="I784" t="str">
            <v xml:space="preserve"> 6-15T</v>
          </cell>
          <cell r="J784" t="str">
            <v>0</v>
          </cell>
          <cell r="K784" t="str">
            <v>4.5T</v>
          </cell>
          <cell r="L784" t="str">
            <v>ULSAN</v>
          </cell>
          <cell r="M784">
            <v>0</v>
          </cell>
          <cell r="N784">
            <v>1189</v>
          </cell>
          <cell r="O784">
            <v>1789</v>
          </cell>
          <cell r="P784">
            <v>1139</v>
          </cell>
          <cell r="Q784">
            <v>1593</v>
          </cell>
          <cell r="R784">
            <v>811</v>
          </cell>
          <cell r="S784">
            <v>471</v>
          </cell>
          <cell r="T784">
            <v>830</v>
          </cell>
          <cell r="U784">
            <v>492</v>
          </cell>
          <cell r="V784">
            <v>559</v>
          </cell>
          <cell r="W784">
            <v>428</v>
          </cell>
          <cell r="X784">
            <v>580</v>
          </cell>
          <cell r="Y784">
            <v>741</v>
          </cell>
          <cell r="Z784">
            <v>843</v>
          </cell>
          <cell r="AA784">
            <v>968</v>
          </cell>
          <cell r="AB784">
            <v>1421</v>
          </cell>
        </row>
        <row r="785">
          <cell r="A785" t="str">
            <v>KO</v>
          </cell>
          <cell r="B785" t="str">
            <v>South Korea</v>
          </cell>
          <cell r="C785" t="str">
            <v>HCV</v>
          </cell>
          <cell r="D785" t="str">
            <v>HYUNDAI</v>
          </cell>
          <cell r="E785" t="str">
            <v>HYUNDAI</v>
          </cell>
          <cell r="F785" t="str">
            <v>HYUNDAI</v>
          </cell>
          <cell r="G785" t="str">
            <v>PROD</v>
          </cell>
          <cell r="H785" t="str">
            <v>KO</v>
          </cell>
          <cell r="I785" t="str">
            <v xml:space="preserve"> 6-15T</v>
          </cell>
          <cell r="J785" t="str">
            <v>0</v>
          </cell>
          <cell r="K785" t="str">
            <v>5T</v>
          </cell>
          <cell r="L785" t="str">
            <v>ULSAN</v>
          </cell>
          <cell r="M785">
            <v>697</v>
          </cell>
          <cell r="N785">
            <v>3125</v>
          </cell>
          <cell r="O785">
            <v>3282</v>
          </cell>
          <cell r="P785">
            <v>4540</v>
          </cell>
          <cell r="Q785">
            <v>4779</v>
          </cell>
          <cell r="R785">
            <v>5167</v>
          </cell>
          <cell r="S785">
            <v>8786</v>
          </cell>
          <cell r="T785">
            <v>7893</v>
          </cell>
          <cell r="U785">
            <v>1748</v>
          </cell>
          <cell r="V785">
            <v>2823</v>
          </cell>
          <cell r="W785">
            <v>3854</v>
          </cell>
          <cell r="X785">
            <v>5016</v>
          </cell>
          <cell r="Y785">
            <v>6193</v>
          </cell>
          <cell r="Z785">
            <v>6847</v>
          </cell>
          <cell r="AA785">
            <v>7647</v>
          </cell>
          <cell r="AB785">
            <v>10518</v>
          </cell>
        </row>
        <row r="786">
          <cell r="A786" t="str">
            <v>KO</v>
          </cell>
          <cell r="B786" t="str">
            <v>South Korea</v>
          </cell>
          <cell r="C786" t="str">
            <v>HCV</v>
          </cell>
          <cell r="D786" t="str">
            <v>HYUNDAI</v>
          </cell>
          <cell r="E786" t="str">
            <v>HYUNDAI</v>
          </cell>
          <cell r="F786" t="str">
            <v>HYUNDAI</v>
          </cell>
          <cell r="G786" t="str">
            <v>PROD</v>
          </cell>
          <cell r="H786" t="str">
            <v>KO</v>
          </cell>
          <cell r="I786" t="str">
            <v xml:space="preserve"> 6-15T</v>
          </cell>
          <cell r="J786" t="str">
            <v>0</v>
          </cell>
          <cell r="K786" t="str">
            <v>OTHER</v>
          </cell>
          <cell r="L786" t="str">
            <v>ULSAN</v>
          </cell>
          <cell r="M786">
            <v>2812</v>
          </cell>
          <cell r="N786">
            <v>2727</v>
          </cell>
          <cell r="O786">
            <v>1886</v>
          </cell>
          <cell r="P786">
            <v>1447</v>
          </cell>
          <cell r="Q786">
            <v>2157</v>
          </cell>
          <cell r="R786">
            <v>2110</v>
          </cell>
          <cell r="S786">
            <v>2692</v>
          </cell>
          <cell r="T786">
            <v>2249</v>
          </cell>
          <cell r="U786">
            <v>321</v>
          </cell>
          <cell r="V786">
            <v>458</v>
          </cell>
          <cell r="W786">
            <v>623</v>
          </cell>
          <cell r="X786">
            <v>824</v>
          </cell>
          <cell r="Y786">
            <v>1049</v>
          </cell>
          <cell r="Z786">
            <v>1191</v>
          </cell>
          <cell r="AA786">
            <v>1384</v>
          </cell>
          <cell r="AB786">
            <v>2057</v>
          </cell>
        </row>
        <row r="787">
          <cell r="A787" t="str">
            <v>KO</v>
          </cell>
          <cell r="B787" t="str">
            <v>South Korea</v>
          </cell>
          <cell r="C787" t="str">
            <v>HCV</v>
          </cell>
          <cell r="D787" t="str">
            <v>HYUNDAI</v>
          </cell>
          <cell r="E787" t="str">
            <v>HYUNDAI</v>
          </cell>
          <cell r="F787" t="str">
            <v>HYUNDAI</v>
          </cell>
          <cell r="G787" t="str">
            <v>PROD</v>
          </cell>
          <cell r="H787" t="str">
            <v>KO</v>
          </cell>
          <cell r="I787" t="str">
            <v>&gt;15T</v>
          </cell>
          <cell r="J787" t="str">
            <v>0</v>
          </cell>
          <cell r="K787" t="str">
            <v>OTHER</v>
          </cell>
          <cell r="L787" t="str">
            <v>CHONJU</v>
          </cell>
          <cell r="M787">
            <v>7115</v>
          </cell>
          <cell r="N787">
            <v>10505</v>
          </cell>
          <cell r="O787">
            <v>5750</v>
          </cell>
          <cell r="P787">
            <v>4959</v>
          </cell>
          <cell r="Q787">
            <v>7497</v>
          </cell>
          <cell r="R787">
            <v>7099</v>
          </cell>
          <cell r="S787">
            <v>7540</v>
          </cell>
          <cell r="T787">
            <v>5357</v>
          </cell>
          <cell r="U787">
            <v>349</v>
          </cell>
          <cell r="V787">
            <v>901</v>
          </cell>
          <cell r="W787">
            <v>1489</v>
          </cell>
          <cell r="X787">
            <v>2056</v>
          </cell>
          <cell r="Y787">
            <v>2720</v>
          </cell>
          <cell r="Z787">
            <v>3239</v>
          </cell>
          <cell r="AA787">
            <v>3905</v>
          </cell>
          <cell r="AB787">
            <v>7281</v>
          </cell>
        </row>
        <row r="788">
          <cell r="A788" t="str">
            <v>KO</v>
          </cell>
          <cell r="B788" t="str">
            <v>South Korea</v>
          </cell>
          <cell r="C788" t="str">
            <v>HCV</v>
          </cell>
          <cell r="D788" t="str">
            <v>HYUNDAI</v>
          </cell>
          <cell r="E788" t="str">
            <v>HYUNDAI</v>
          </cell>
          <cell r="F788" t="str">
            <v>HYUNDAI</v>
          </cell>
          <cell r="G788" t="str">
            <v>PROD</v>
          </cell>
          <cell r="H788" t="str">
            <v>KO</v>
          </cell>
          <cell r="I788" t="str">
            <v>ARTIC</v>
          </cell>
          <cell r="J788" t="str">
            <v>0</v>
          </cell>
          <cell r="K788" t="str">
            <v>OTHER</v>
          </cell>
          <cell r="L788" t="str">
            <v>CHONJU</v>
          </cell>
          <cell r="M788">
            <v>728</v>
          </cell>
          <cell r="N788">
            <v>2304</v>
          </cell>
          <cell r="O788">
            <v>1266</v>
          </cell>
          <cell r="P788">
            <v>585</v>
          </cell>
          <cell r="Q788">
            <v>2386</v>
          </cell>
          <cell r="R788">
            <v>1703</v>
          </cell>
          <cell r="S788">
            <v>940</v>
          </cell>
          <cell r="T788">
            <v>557</v>
          </cell>
          <cell r="U788">
            <v>53</v>
          </cell>
          <cell r="V788">
            <v>253</v>
          </cell>
          <cell r="W788">
            <v>411</v>
          </cell>
          <cell r="X788">
            <v>540</v>
          </cell>
          <cell r="Y788">
            <v>683</v>
          </cell>
          <cell r="Z788">
            <v>781</v>
          </cell>
          <cell r="AA788">
            <v>907</v>
          </cell>
          <cell r="AB788">
            <v>1364</v>
          </cell>
        </row>
        <row r="789">
          <cell r="A789" t="str">
            <v>KO</v>
          </cell>
          <cell r="B789" t="str">
            <v>South Korea</v>
          </cell>
          <cell r="C789" t="str">
            <v>HCV</v>
          </cell>
          <cell r="D789" t="str">
            <v>HYUNDAI</v>
          </cell>
          <cell r="E789" t="str">
            <v>HYUNDAI</v>
          </cell>
          <cell r="F789" t="str">
            <v>HYUNDAI</v>
          </cell>
          <cell r="G789" t="str">
            <v>PROD</v>
          </cell>
          <cell r="H789" t="str">
            <v>KO</v>
          </cell>
          <cell r="I789" t="str">
            <v>BUS</v>
          </cell>
          <cell r="J789" t="str">
            <v>0</v>
          </cell>
          <cell r="K789" t="str">
            <v>CHORUS</v>
          </cell>
          <cell r="L789" t="str">
            <v>CHONJU</v>
          </cell>
          <cell r="M789">
            <v>840</v>
          </cell>
          <cell r="N789">
            <v>869</v>
          </cell>
          <cell r="O789">
            <v>834</v>
          </cell>
          <cell r="P789">
            <v>626</v>
          </cell>
          <cell r="Q789">
            <v>1324</v>
          </cell>
          <cell r="R789">
            <v>1803</v>
          </cell>
          <cell r="S789">
            <v>2293</v>
          </cell>
          <cell r="T789">
            <v>3676</v>
          </cell>
          <cell r="U789">
            <v>1891</v>
          </cell>
          <cell r="V789">
            <v>827</v>
          </cell>
          <cell r="W789">
            <v>726</v>
          </cell>
          <cell r="X789">
            <v>754</v>
          </cell>
          <cell r="Y789">
            <v>772</v>
          </cell>
          <cell r="Z789">
            <v>767</v>
          </cell>
          <cell r="AA789">
            <v>772</v>
          </cell>
          <cell r="AB789">
            <v>888</v>
          </cell>
        </row>
        <row r="790">
          <cell r="A790" t="str">
            <v>KO</v>
          </cell>
          <cell r="B790" t="str">
            <v>South Korea</v>
          </cell>
          <cell r="C790" t="str">
            <v>HCV</v>
          </cell>
          <cell r="D790" t="str">
            <v>HYUNDAI</v>
          </cell>
          <cell r="E790" t="str">
            <v>HYUNDAI</v>
          </cell>
          <cell r="F790" t="str">
            <v>HYUNDAI</v>
          </cell>
          <cell r="G790" t="str">
            <v>PROD</v>
          </cell>
          <cell r="H790" t="str">
            <v>KO</v>
          </cell>
          <cell r="I790" t="str">
            <v>BUS</v>
          </cell>
          <cell r="J790" t="str">
            <v>0</v>
          </cell>
          <cell r="K790" t="str">
            <v>OTHER</v>
          </cell>
          <cell r="L790" t="str">
            <v>CHONJU</v>
          </cell>
          <cell r="M790">
            <v>3255</v>
          </cell>
          <cell r="N790">
            <v>3193</v>
          </cell>
          <cell r="O790">
            <v>2929</v>
          </cell>
          <cell r="P790">
            <v>4839</v>
          </cell>
          <cell r="Q790">
            <v>3913</v>
          </cell>
          <cell r="R790">
            <v>2975</v>
          </cell>
          <cell r="S790">
            <v>4426</v>
          </cell>
          <cell r="T790">
            <v>4516</v>
          </cell>
          <cell r="U790">
            <v>4685</v>
          </cell>
          <cell r="V790">
            <v>3271</v>
          </cell>
          <cell r="W790">
            <v>4354</v>
          </cell>
          <cell r="X790">
            <v>4962</v>
          </cell>
          <cell r="Y790">
            <v>5708</v>
          </cell>
          <cell r="Z790">
            <v>6547</v>
          </cell>
          <cell r="AA790">
            <v>6882</v>
          </cell>
          <cell r="AB790">
            <v>8715</v>
          </cell>
        </row>
        <row r="791">
          <cell r="A791" t="str">
            <v>KO</v>
          </cell>
          <cell r="B791" t="str">
            <v>South Korea</v>
          </cell>
          <cell r="C791" t="str">
            <v>HCV</v>
          </cell>
          <cell r="D791" t="str">
            <v>KIA</v>
          </cell>
          <cell r="E791" t="str">
            <v>ASIA MOTORS</v>
          </cell>
          <cell r="F791" t="str">
            <v>ASIA</v>
          </cell>
          <cell r="G791" t="str">
            <v>PROD</v>
          </cell>
          <cell r="H791" t="str">
            <v>KO</v>
          </cell>
          <cell r="I791" t="str">
            <v xml:space="preserve"> 6-15T</v>
          </cell>
          <cell r="J791" t="str">
            <v>0</v>
          </cell>
          <cell r="K791" t="str">
            <v>OTHER</v>
          </cell>
          <cell r="L791" t="str">
            <v>KWANGJU</v>
          </cell>
          <cell r="M791">
            <v>6508</v>
          </cell>
          <cell r="N791">
            <v>6199</v>
          </cell>
          <cell r="O791">
            <v>4711</v>
          </cell>
          <cell r="P791">
            <v>3966</v>
          </cell>
          <cell r="Q791">
            <v>4805</v>
          </cell>
          <cell r="R791">
            <v>4649</v>
          </cell>
          <cell r="S791">
            <v>4138</v>
          </cell>
          <cell r="T791">
            <v>3514</v>
          </cell>
          <cell r="U791">
            <v>2077</v>
          </cell>
          <cell r="V791">
            <v>1441</v>
          </cell>
          <cell r="W791">
            <v>2188</v>
          </cell>
          <cell r="X791">
            <v>2292</v>
          </cell>
          <cell r="Y791">
            <v>2924</v>
          </cell>
          <cell r="Z791">
            <v>3320</v>
          </cell>
          <cell r="AA791">
            <v>3808</v>
          </cell>
          <cell r="AB791">
            <v>5565</v>
          </cell>
        </row>
        <row r="792">
          <cell r="A792" t="str">
            <v>KO</v>
          </cell>
          <cell r="B792" t="str">
            <v>South Korea</v>
          </cell>
          <cell r="C792" t="str">
            <v>HCV</v>
          </cell>
          <cell r="D792" t="str">
            <v>KIA</v>
          </cell>
          <cell r="E792" t="str">
            <v>ASIA MOTORS</v>
          </cell>
          <cell r="F792" t="str">
            <v>ASIA</v>
          </cell>
          <cell r="G792" t="str">
            <v>PROD</v>
          </cell>
          <cell r="H792" t="str">
            <v>KO</v>
          </cell>
          <cell r="I792" t="str">
            <v>&gt;15T</v>
          </cell>
          <cell r="J792" t="str">
            <v>0</v>
          </cell>
          <cell r="K792" t="str">
            <v>OTHER</v>
          </cell>
          <cell r="L792" t="str">
            <v>KWANGJU</v>
          </cell>
          <cell r="M792">
            <v>4097</v>
          </cell>
          <cell r="N792">
            <v>4914</v>
          </cell>
          <cell r="O792">
            <v>1936</v>
          </cell>
          <cell r="P792">
            <v>2108</v>
          </cell>
          <cell r="Q792">
            <v>3117</v>
          </cell>
          <cell r="R792">
            <v>3323</v>
          </cell>
          <cell r="S792">
            <v>4303</v>
          </cell>
          <cell r="T792">
            <v>2692</v>
          </cell>
          <cell r="U792">
            <v>466</v>
          </cell>
          <cell r="V792">
            <v>722</v>
          </cell>
          <cell r="W792">
            <v>1170</v>
          </cell>
          <cell r="X792">
            <v>1560</v>
          </cell>
          <cell r="Y792">
            <v>1967</v>
          </cell>
          <cell r="Z792">
            <v>2206</v>
          </cell>
          <cell r="AA792">
            <v>2498</v>
          </cell>
          <cell r="AB792">
            <v>3558</v>
          </cell>
        </row>
        <row r="793">
          <cell r="A793" t="str">
            <v>KO</v>
          </cell>
          <cell r="B793" t="str">
            <v>South Korea</v>
          </cell>
          <cell r="C793" t="str">
            <v>HCV</v>
          </cell>
          <cell r="D793" t="str">
            <v>KIA</v>
          </cell>
          <cell r="E793" t="str">
            <v>ASIA MOTORS</v>
          </cell>
          <cell r="F793" t="str">
            <v>ASIA</v>
          </cell>
          <cell r="G793" t="str">
            <v>PROD</v>
          </cell>
          <cell r="H793" t="str">
            <v>KO</v>
          </cell>
          <cell r="I793" t="str">
            <v>ARTIC</v>
          </cell>
          <cell r="J793" t="str">
            <v>0</v>
          </cell>
          <cell r="K793" t="str">
            <v>OTHER</v>
          </cell>
          <cell r="L793" t="str">
            <v>KWANGJU</v>
          </cell>
          <cell r="M793">
            <v>0</v>
          </cell>
          <cell r="N793">
            <v>594</v>
          </cell>
          <cell r="O793">
            <v>205</v>
          </cell>
          <cell r="P793">
            <v>269</v>
          </cell>
          <cell r="Q793">
            <v>284</v>
          </cell>
          <cell r="R793">
            <v>776</v>
          </cell>
          <cell r="S793">
            <v>615</v>
          </cell>
          <cell r="T793">
            <v>310</v>
          </cell>
          <cell r="U793">
            <v>190</v>
          </cell>
          <cell r="V793">
            <v>223</v>
          </cell>
          <cell r="W793">
            <v>298</v>
          </cell>
          <cell r="X793">
            <v>387</v>
          </cell>
          <cell r="Y793">
            <v>480</v>
          </cell>
          <cell r="Z793">
            <v>534</v>
          </cell>
          <cell r="AA793">
            <v>601</v>
          </cell>
          <cell r="AB793">
            <v>849</v>
          </cell>
        </row>
        <row r="794">
          <cell r="A794" t="str">
            <v>KO</v>
          </cell>
          <cell r="B794" t="str">
            <v>South Korea</v>
          </cell>
          <cell r="C794" t="str">
            <v>HCV</v>
          </cell>
          <cell r="D794" t="str">
            <v>KIA</v>
          </cell>
          <cell r="E794" t="str">
            <v>ASIA MOTORS</v>
          </cell>
          <cell r="F794" t="str">
            <v>ASIA</v>
          </cell>
          <cell r="G794" t="str">
            <v>PROD</v>
          </cell>
          <cell r="H794" t="str">
            <v>KO</v>
          </cell>
          <cell r="I794" t="str">
            <v>BUS</v>
          </cell>
          <cell r="J794" t="str">
            <v>0</v>
          </cell>
          <cell r="K794" t="str">
            <v>AM</v>
          </cell>
          <cell r="L794" t="str">
            <v>KWANGJU</v>
          </cell>
          <cell r="M794">
            <v>0</v>
          </cell>
          <cell r="N794">
            <v>0</v>
          </cell>
          <cell r="O794">
            <v>0</v>
          </cell>
          <cell r="P794">
            <v>0</v>
          </cell>
          <cell r="Q794">
            <v>1559</v>
          </cell>
          <cell r="R794">
            <v>1227</v>
          </cell>
          <cell r="S794">
            <v>1623</v>
          </cell>
          <cell r="T794">
            <v>1031</v>
          </cell>
          <cell r="U794">
            <v>894</v>
          </cell>
          <cell r="V794">
            <v>357</v>
          </cell>
          <cell r="W794">
            <v>550</v>
          </cell>
          <cell r="X794">
            <v>993</v>
          </cell>
          <cell r="Y794">
            <v>1175</v>
          </cell>
          <cell r="Z794">
            <v>1545</v>
          </cell>
          <cell r="AA794">
            <v>1448</v>
          </cell>
          <cell r="AB794">
            <v>1891</v>
          </cell>
        </row>
        <row r="795">
          <cell r="A795" t="str">
            <v>KO</v>
          </cell>
          <cell r="B795" t="str">
            <v>South Korea</v>
          </cell>
          <cell r="C795" t="str">
            <v>HCV</v>
          </cell>
          <cell r="D795" t="str">
            <v>KIA</v>
          </cell>
          <cell r="E795" t="str">
            <v>ASIA MOTORS</v>
          </cell>
          <cell r="F795" t="str">
            <v>ASIA</v>
          </cell>
          <cell r="G795" t="str">
            <v>PROD</v>
          </cell>
          <cell r="H795" t="str">
            <v>KO</v>
          </cell>
          <cell r="I795" t="str">
            <v>BUS</v>
          </cell>
          <cell r="J795" t="str">
            <v>0</v>
          </cell>
          <cell r="K795" t="str">
            <v>CITY</v>
          </cell>
          <cell r="L795" t="str">
            <v>KWANGJU</v>
          </cell>
          <cell r="M795">
            <v>1723</v>
          </cell>
          <cell r="N795">
            <v>1778</v>
          </cell>
          <cell r="O795">
            <v>1252</v>
          </cell>
          <cell r="P795">
            <v>1161</v>
          </cell>
          <cell r="Q795">
            <v>297</v>
          </cell>
          <cell r="R795">
            <v>467</v>
          </cell>
          <cell r="S795">
            <v>654</v>
          </cell>
          <cell r="T795">
            <v>565</v>
          </cell>
          <cell r="U795">
            <v>208</v>
          </cell>
          <cell r="V795">
            <v>264</v>
          </cell>
          <cell r="W795">
            <v>345</v>
          </cell>
          <cell r="X795">
            <v>381</v>
          </cell>
          <cell r="Y795">
            <v>452</v>
          </cell>
          <cell r="Z795">
            <v>594</v>
          </cell>
          <cell r="AA795">
            <v>556</v>
          </cell>
          <cell r="AB795">
            <v>727</v>
          </cell>
        </row>
        <row r="796">
          <cell r="A796" t="str">
            <v>KO</v>
          </cell>
          <cell r="B796" t="str">
            <v>South Korea</v>
          </cell>
          <cell r="C796" t="str">
            <v>HCV</v>
          </cell>
          <cell r="D796" t="str">
            <v>KIA</v>
          </cell>
          <cell r="E796" t="str">
            <v>ASIA MOTORS</v>
          </cell>
          <cell r="F796" t="str">
            <v>ASIA</v>
          </cell>
          <cell r="G796" t="str">
            <v>PROD</v>
          </cell>
          <cell r="H796" t="str">
            <v>KO</v>
          </cell>
          <cell r="I796" t="str">
            <v>BUS</v>
          </cell>
          <cell r="J796" t="str">
            <v>0</v>
          </cell>
          <cell r="K796" t="str">
            <v>COMBI</v>
          </cell>
          <cell r="L796" t="str">
            <v>KWANGJU</v>
          </cell>
          <cell r="M796">
            <v>2788</v>
          </cell>
          <cell r="N796">
            <v>0</v>
          </cell>
          <cell r="O796">
            <v>3124</v>
          </cell>
          <cell r="P796">
            <v>2695</v>
          </cell>
          <cell r="Q796">
            <v>3435</v>
          </cell>
          <cell r="R796">
            <v>3837</v>
          </cell>
          <cell r="S796">
            <v>3898</v>
          </cell>
          <cell r="T796">
            <v>2886</v>
          </cell>
          <cell r="U796">
            <v>1831</v>
          </cell>
          <cell r="V796">
            <v>1283</v>
          </cell>
          <cell r="W796">
            <v>1676</v>
          </cell>
          <cell r="X796">
            <v>1919</v>
          </cell>
          <cell r="Y796">
            <v>2386</v>
          </cell>
          <cell r="Z796">
            <v>2840</v>
          </cell>
          <cell r="AA796">
            <v>3021</v>
          </cell>
          <cell r="AB796">
            <v>3967</v>
          </cell>
        </row>
        <row r="797">
          <cell r="A797" t="str">
            <v>KO</v>
          </cell>
          <cell r="B797" t="str">
            <v>South Korea</v>
          </cell>
          <cell r="C797" t="str">
            <v>HCV</v>
          </cell>
          <cell r="D797" t="str">
            <v>KIA</v>
          </cell>
          <cell r="E797" t="str">
            <v>ASIA MOTORS</v>
          </cell>
          <cell r="F797" t="str">
            <v>ASIA</v>
          </cell>
          <cell r="G797" t="str">
            <v>PROD</v>
          </cell>
          <cell r="H797" t="str">
            <v>KO</v>
          </cell>
          <cell r="I797" t="str">
            <v>BUS</v>
          </cell>
          <cell r="J797" t="str">
            <v>0</v>
          </cell>
          <cell r="K797" t="str">
            <v>COSMOS</v>
          </cell>
          <cell r="L797" t="str">
            <v>KWANGJU</v>
          </cell>
          <cell r="M797">
            <v>793</v>
          </cell>
          <cell r="N797">
            <v>948</v>
          </cell>
          <cell r="O797">
            <v>1554</v>
          </cell>
          <cell r="P797">
            <v>1088</v>
          </cell>
          <cell r="Q797">
            <v>1629</v>
          </cell>
          <cell r="R797">
            <v>1219</v>
          </cell>
          <cell r="S797">
            <v>1352</v>
          </cell>
          <cell r="T797">
            <v>934</v>
          </cell>
          <cell r="U797">
            <v>818</v>
          </cell>
          <cell r="V797">
            <v>588</v>
          </cell>
          <cell r="W797">
            <v>891</v>
          </cell>
          <cell r="X797">
            <v>986</v>
          </cell>
          <cell r="Y797">
            <v>1167</v>
          </cell>
          <cell r="Z797">
            <v>1535</v>
          </cell>
          <cell r="AA797">
            <v>1438</v>
          </cell>
          <cell r="AB797">
            <v>1879</v>
          </cell>
        </row>
        <row r="798">
          <cell r="A798" t="str">
            <v>KO</v>
          </cell>
          <cell r="B798" t="str">
            <v>South Korea</v>
          </cell>
          <cell r="C798" t="str">
            <v>HCV</v>
          </cell>
          <cell r="D798" t="str">
            <v>KIA</v>
          </cell>
          <cell r="E798" t="str">
            <v>ASIA MOTORS</v>
          </cell>
          <cell r="F798" t="str">
            <v>ASIA</v>
          </cell>
          <cell r="G798" t="str">
            <v>PROD</v>
          </cell>
          <cell r="H798" t="str">
            <v>KO</v>
          </cell>
          <cell r="I798" t="str">
            <v>BUS</v>
          </cell>
          <cell r="J798" t="str">
            <v>0</v>
          </cell>
          <cell r="K798" t="str">
            <v>TOPIC AM 705</v>
          </cell>
          <cell r="L798" t="str">
            <v>KWANGJU</v>
          </cell>
          <cell r="M798">
            <v>5697</v>
          </cell>
          <cell r="N798">
            <v>5563</v>
          </cell>
          <cell r="O798">
            <v>9391</v>
          </cell>
          <cell r="P798">
            <v>10071</v>
          </cell>
          <cell r="Q798">
            <v>9218</v>
          </cell>
          <cell r="R798">
            <v>11457</v>
          </cell>
          <cell r="S798">
            <v>10615</v>
          </cell>
          <cell r="T798">
            <v>9413</v>
          </cell>
          <cell r="U798">
            <v>6329</v>
          </cell>
          <cell r="V798">
            <v>6166</v>
          </cell>
          <cell r="W798">
            <v>6840</v>
          </cell>
          <cell r="X798">
            <v>8087</v>
          </cell>
          <cell r="Y798">
            <v>8391</v>
          </cell>
          <cell r="Z798">
            <v>8460</v>
          </cell>
          <cell r="AA798">
            <v>8632</v>
          </cell>
          <cell r="AB798">
            <v>10063</v>
          </cell>
        </row>
        <row r="799">
          <cell r="A799" t="str">
            <v>KO</v>
          </cell>
          <cell r="B799" t="str">
            <v>South Korea</v>
          </cell>
          <cell r="C799" t="str">
            <v>HCV</v>
          </cell>
          <cell r="D799" t="str">
            <v>KIA</v>
          </cell>
          <cell r="E799" t="str">
            <v>KIA</v>
          </cell>
          <cell r="F799" t="str">
            <v>KIA</v>
          </cell>
          <cell r="G799" t="str">
            <v>PROD</v>
          </cell>
          <cell r="H799" t="str">
            <v>KO</v>
          </cell>
          <cell r="I799" t="str">
            <v xml:space="preserve"> 6-15T</v>
          </cell>
          <cell r="J799" t="str">
            <v>0</v>
          </cell>
          <cell r="K799" t="str">
            <v>OTHER</v>
          </cell>
          <cell r="L799" t="str">
            <v>SOHARI</v>
          </cell>
          <cell r="M799">
            <v>15256</v>
          </cell>
          <cell r="N799">
            <v>11992</v>
          </cell>
          <cell r="O799">
            <v>6614</v>
          </cell>
          <cell r="P799">
            <v>5866</v>
          </cell>
          <cell r="Q799">
            <v>8824</v>
          </cell>
          <cell r="R799">
            <v>11336</v>
          </cell>
          <cell r="S799">
            <v>11009</v>
          </cell>
          <cell r="T799">
            <v>4956</v>
          </cell>
          <cell r="U799">
            <v>2230</v>
          </cell>
          <cell r="V799">
            <v>2746</v>
          </cell>
          <cell r="W799">
            <v>3596</v>
          </cell>
          <cell r="X799">
            <v>5282</v>
          </cell>
          <cell r="Y799">
            <v>6578</v>
          </cell>
          <cell r="Z799">
            <v>7119</v>
          </cell>
          <cell r="AA799">
            <v>7691</v>
          </cell>
          <cell r="AB799">
            <v>9608</v>
          </cell>
        </row>
        <row r="800">
          <cell r="A800" t="str">
            <v>KO</v>
          </cell>
          <cell r="B800" t="str">
            <v>South Korea</v>
          </cell>
          <cell r="C800" t="str">
            <v>HCV</v>
          </cell>
          <cell r="D800" t="str">
            <v>SAMSUNG</v>
          </cell>
          <cell r="E800" t="str">
            <v>SAMSUNG</v>
          </cell>
          <cell r="F800" t="str">
            <v>SAMSUNG</v>
          </cell>
          <cell r="G800" t="str">
            <v>PROD</v>
          </cell>
          <cell r="H800" t="str">
            <v>KO</v>
          </cell>
          <cell r="I800" t="str">
            <v>&gt;15T</v>
          </cell>
          <cell r="J800" t="str">
            <v>0</v>
          </cell>
          <cell r="K800" t="str">
            <v>OTHER</v>
          </cell>
          <cell r="L800" t="str">
            <v>PUSAN</v>
          </cell>
          <cell r="M800">
            <v>0</v>
          </cell>
          <cell r="N800">
            <v>0</v>
          </cell>
          <cell r="O800">
            <v>0</v>
          </cell>
          <cell r="P800">
            <v>0</v>
          </cell>
          <cell r="Q800">
            <v>1122</v>
          </cell>
          <cell r="R800">
            <v>2882</v>
          </cell>
          <cell r="S800">
            <v>2520</v>
          </cell>
          <cell r="T800">
            <v>2790</v>
          </cell>
          <cell r="U800">
            <v>336</v>
          </cell>
          <cell r="V800">
            <v>577</v>
          </cell>
          <cell r="W800">
            <v>782</v>
          </cell>
          <cell r="X800">
            <v>1111</v>
          </cell>
          <cell r="Y800">
            <v>1359</v>
          </cell>
          <cell r="Z800">
            <v>1537</v>
          </cell>
          <cell r="AA800">
            <v>1760</v>
          </cell>
          <cell r="AB800">
            <v>2560</v>
          </cell>
        </row>
        <row r="801">
          <cell r="A801" t="str">
            <v>KO</v>
          </cell>
          <cell r="B801" t="str">
            <v>South Korea</v>
          </cell>
          <cell r="C801" t="str">
            <v>HCV</v>
          </cell>
          <cell r="D801" t="str">
            <v>SAMSUNG</v>
          </cell>
          <cell r="E801" t="str">
            <v>SAMSUNG</v>
          </cell>
          <cell r="F801" t="str">
            <v>SAMSUNG</v>
          </cell>
          <cell r="G801" t="str">
            <v>PROD</v>
          </cell>
          <cell r="H801" t="str">
            <v>KO</v>
          </cell>
          <cell r="I801" t="str">
            <v>ARTIC</v>
          </cell>
          <cell r="J801" t="str">
            <v>0</v>
          </cell>
          <cell r="K801" t="str">
            <v>OTHER</v>
          </cell>
          <cell r="L801" t="str">
            <v>PUSAN</v>
          </cell>
          <cell r="M801">
            <v>0</v>
          </cell>
          <cell r="N801">
            <v>0</v>
          </cell>
          <cell r="O801">
            <v>0</v>
          </cell>
          <cell r="P801">
            <v>0</v>
          </cell>
          <cell r="Q801">
            <v>0</v>
          </cell>
          <cell r="R801">
            <v>562</v>
          </cell>
          <cell r="S801">
            <v>250</v>
          </cell>
          <cell r="T801">
            <v>176</v>
          </cell>
          <cell r="U801">
            <v>27</v>
          </cell>
          <cell r="V801">
            <v>89</v>
          </cell>
          <cell r="W801">
            <v>141</v>
          </cell>
          <cell r="X801">
            <v>192</v>
          </cell>
          <cell r="Y801">
            <v>249</v>
          </cell>
          <cell r="Z801">
            <v>320</v>
          </cell>
          <cell r="AA801">
            <v>384</v>
          </cell>
          <cell r="AB801">
            <v>678</v>
          </cell>
        </row>
        <row r="802">
          <cell r="A802" t="str">
            <v>KO</v>
          </cell>
          <cell r="B802" t="str">
            <v>South Korea</v>
          </cell>
          <cell r="C802" t="str">
            <v>LCV</v>
          </cell>
          <cell r="D802" t="str">
            <v>DAEWOO</v>
          </cell>
          <cell r="E802" t="str">
            <v>DAEWOO</v>
          </cell>
          <cell r="F802" t="str">
            <v>DAEWOO</v>
          </cell>
          <cell r="G802" t="str">
            <v>PROD</v>
          </cell>
          <cell r="H802" t="str">
            <v>KO</v>
          </cell>
          <cell r="I802" t="str">
            <v>MIC</v>
          </cell>
          <cell r="J802" t="str">
            <v>N/K</v>
          </cell>
          <cell r="K802" t="str">
            <v>1-TON CARGO</v>
          </cell>
          <cell r="L802" t="str">
            <v>BUPYEONG</v>
          </cell>
          <cell r="M802">
            <v>7690</v>
          </cell>
          <cell r="N802">
            <v>4365</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row>
        <row r="803">
          <cell r="A803" t="str">
            <v>KO</v>
          </cell>
          <cell r="B803" t="str">
            <v>South Korea</v>
          </cell>
          <cell r="C803" t="str">
            <v>LCV</v>
          </cell>
          <cell r="D803" t="str">
            <v>DAEWOO</v>
          </cell>
          <cell r="E803" t="str">
            <v>DAEWOO</v>
          </cell>
          <cell r="F803" t="str">
            <v>DAEWOO</v>
          </cell>
          <cell r="G803" t="str">
            <v>PROD</v>
          </cell>
          <cell r="H803" t="str">
            <v>KO</v>
          </cell>
          <cell r="I803" t="str">
            <v>MPV</v>
          </cell>
          <cell r="J803" t="str">
            <v>U-100</v>
          </cell>
          <cell r="K803" t="str">
            <v>TACUMA</v>
          </cell>
          <cell r="L803" t="str">
            <v>BUPYEONG</v>
          </cell>
          <cell r="M803">
            <v>0</v>
          </cell>
          <cell r="N803">
            <v>0</v>
          </cell>
          <cell r="O803">
            <v>0</v>
          </cell>
          <cell r="P803">
            <v>0</v>
          </cell>
          <cell r="Q803">
            <v>0</v>
          </cell>
          <cell r="R803">
            <v>0</v>
          </cell>
          <cell r="S803">
            <v>0</v>
          </cell>
          <cell r="T803">
            <v>0</v>
          </cell>
          <cell r="U803">
            <v>0</v>
          </cell>
          <cell r="V803">
            <v>0</v>
          </cell>
          <cell r="W803">
            <v>1268</v>
          </cell>
          <cell r="X803">
            <v>10260</v>
          </cell>
          <cell r="Y803">
            <v>15166</v>
          </cell>
          <cell r="Z803">
            <v>17979</v>
          </cell>
          <cell r="AA803">
            <v>21804</v>
          </cell>
          <cell r="AB803">
            <v>41595</v>
          </cell>
        </row>
        <row r="804">
          <cell r="A804" t="str">
            <v>KO</v>
          </cell>
          <cell r="B804" t="str">
            <v>South Korea</v>
          </cell>
          <cell r="C804" t="str">
            <v>LCV</v>
          </cell>
          <cell r="D804" t="str">
            <v>DAEWOO</v>
          </cell>
          <cell r="E804" t="str">
            <v>DAEWOO</v>
          </cell>
          <cell r="F804" t="str">
            <v>DAEWOO</v>
          </cell>
          <cell r="G804" t="str">
            <v>PROD</v>
          </cell>
          <cell r="H804" t="str">
            <v>KO</v>
          </cell>
          <cell r="I804" t="str">
            <v>MVAN</v>
          </cell>
          <cell r="J804" t="str">
            <v>N/K</v>
          </cell>
          <cell r="K804" t="str">
            <v>VANETTE</v>
          </cell>
          <cell r="L804" t="str">
            <v>BUPYEONG</v>
          </cell>
          <cell r="M804">
            <v>307</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row>
        <row r="805">
          <cell r="A805" t="str">
            <v>KO</v>
          </cell>
          <cell r="B805" t="str">
            <v>South Korea</v>
          </cell>
          <cell r="C805" t="str">
            <v>LCV</v>
          </cell>
          <cell r="D805" t="str">
            <v>DAEWOO</v>
          </cell>
          <cell r="E805" t="str">
            <v>DAEWOO</v>
          </cell>
          <cell r="F805" t="str">
            <v>DAEWOO HEAVY</v>
          </cell>
          <cell r="G805" t="str">
            <v>PROD</v>
          </cell>
          <cell r="H805" t="str">
            <v>KO</v>
          </cell>
          <cell r="I805" t="str">
            <v>MIC</v>
          </cell>
          <cell r="J805" t="str">
            <v>ALTO</v>
          </cell>
          <cell r="K805" t="str">
            <v>DAMAS COACH</v>
          </cell>
          <cell r="L805" t="str">
            <v>CHANGWON</v>
          </cell>
          <cell r="M805">
            <v>0</v>
          </cell>
          <cell r="N805">
            <v>2957</v>
          </cell>
          <cell r="O805">
            <v>11231</v>
          </cell>
          <cell r="P805">
            <v>12794</v>
          </cell>
          <cell r="Q805">
            <v>9784</v>
          </cell>
          <cell r="R805">
            <v>10111</v>
          </cell>
          <cell r="S805">
            <v>6472</v>
          </cell>
          <cell r="T805">
            <v>6167</v>
          </cell>
          <cell r="U805">
            <v>6717</v>
          </cell>
          <cell r="V805">
            <v>7678</v>
          </cell>
          <cell r="W805">
            <v>9120</v>
          </cell>
          <cell r="X805">
            <v>8896</v>
          </cell>
          <cell r="Y805">
            <v>9827</v>
          </cell>
          <cell r="Z805">
            <v>10386</v>
          </cell>
          <cell r="AA805">
            <v>10087</v>
          </cell>
          <cell r="AB805">
            <v>0</v>
          </cell>
        </row>
        <row r="806">
          <cell r="A806" t="str">
            <v>KO</v>
          </cell>
          <cell r="B806" t="str">
            <v>South Korea</v>
          </cell>
          <cell r="C806" t="str">
            <v>LCV</v>
          </cell>
          <cell r="D806" t="str">
            <v>DAEWOO</v>
          </cell>
          <cell r="E806" t="str">
            <v>DAEWOO</v>
          </cell>
          <cell r="F806" t="str">
            <v>DAEWOO HEAVY</v>
          </cell>
          <cell r="G806" t="str">
            <v>PROD</v>
          </cell>
          <cell r="H806" t="str">
            <v>KO</v>
          </cell>
          <cell r="I806" t="str">
            <v>MIC</v>
          </cell>
          <cell r="J806" t="str">
            <v>ALTO</v>
          </cell>
          <cell r="K806" t="str">
            <v>DAMAS VAN</v>
          </cell>
          <cell r="L806" t="str">
            <v>CHANGWON</v>
          </cell>
          <cell r="M806">
            <v>0</v>
          </cell>
          <cell r="N806">
            <v>1083</v>
          </cell>
          <cell r="O806">
            <v>3283</v>
          </cell>
          <cell r="P806">
            <v>2341</v>
          </cell>
          <cell r="Q806">
            <v>2866</v>
          </cell>
          <cell r="R806">
            <v>3234</v>
          </cell>
          <cell r="S806">
            <v>4296</v>
          </cell>
          <cell r="T806">
            <v>6194</v>
          </cell>
          <cell r="U806">
            <v>5903</v>
          </cell>
          <cell r="V806">
            <v>7700</v>
          </cell>
          <cell r="W806">
            <v>7629</v>
          </cell>
          <cell r="X806">
            <v>7572</v>
          </cell>
          <cell r="Y806">
            <v>8470</v>
          </cell>
          <cell r="Z806">
            <v>8816</v>
          </cell>
          <cell r="AA806">
            <v>8805</v>
          </cell>
          <cell r="AB806">
            <v>2903</v>
          </cell>
        </row>
        <row r="807">
          <cell r="A807" t="str">
            <v>KO</v>
          </cell>
          <cell r="B807" t="str">
            <v>South Korea</v>
          </cell>
          <cell r="C807" t="str">
            <v>LCV</v>
          </cell>
          <cell r="D807" t="str">
            <v>DAEWOO</v>
          </cell>
          <cell r="E807" t="str">
            <v>DAEWOO</v>
          </cell>
          <cell r="F807" t="str">
            <v>DAEWOO HEAVY</v>
          </cell>
          <cell r="G807" t="str">
            <v>PROD</v>
          </cell>
          <cell r="H807" t="str">
            <v>KO</v>
          </cell>
          <cell r="I807" t="str">
            <v>MIC</v>
          </cell>
          <cell r="J807" t="str">
            <v>N/K</v>
          </cell>
          <cell r="K807" t="str">
            <v>LABO TRUCK</v>
          </cell>
          <cell r="L807" t="str">
            <v>CHANGWON</v>
          </cell>
          <cell r="M807">
            <v>0</v>
          </cell>
          <cell r="N807">
            <v>4040</v>
          </cell>
          <cell r="O807">
            <v>9683</v>
          </cell>
          <cell r="P807">
            <v>6212</v>
          </cell>
          <cell r="Q807">
            <v>7040</v>
          </cell>
          <cell r="R807">
            <v>4705</v>
          </cell>
          <cell r="S807">
            <v>5630</v>
          </cell>
          <cell r="T807">
            <v>6310</v>
          </cell>
          <cell r="U807">
            <v>8069</v>
          </cell>
          <cell r="V807">
            <v>6339</v>
          </cell>
          <cell r="W807">
            <v>6428</v>
          </cell>
          <cell r="X807">
            <v>5734</v>
          </cell>
          <cell r="Y807">
            <v>6165</v>
          </cell>
          <cell r="Z807">
            <v>6395</v>
          </cell>
          <cell r="AA807">
            <v>4815</v>
          </cell>
          <cell r="AB807">
            <v>0</v>
          </cell>
        </row>
        <row r="808">
          <cell r="A808" t="str">
            <v>KO</v>
          </cell>
          <cell r="B808" t="str">
            <v>South Korea</v>
          </cell>
          <cell r="C808" t="str">
            <v>LCV</v>
          </cell>
          <cell r="D808" t="str">
            <v>DAEWOO</v>
          </cell>
          <cell r="E808" t="str">
            <v>DAEWOO</v>
          </cell>
          <cell r="F808" t="str">
            <v>DAEWOO HEAVY</v>
          </cell>
          <cell r="G808" t="str">
            <v>PROD</v>
          </cell>
          <cell r="H808" t="str">
            <v>KO</v>
          </cell>
          <cell r="I808" t="str">
            <v>MIC</v>
          </cell>
          <cell r="J808" t="str">
            <v>M-100</v>
          </cell>
          <cell r="K808" t="str">
            <v>MATIZ VAN</v>
          </cell>
          <cell r="L808" t="str">
            <v>CHANGWON</v>
          </cell>
          <cell r="M808">
            <v>0</v>
          </cell>
          <cell r="N808">
            <v>0</v>
          </cell>
          <cell r="O808">
            <v>0</v>
          </cell>
          <cell r="P808">
            <v>0</v>
          </cell>
          <cell r="Q808">
            <v>0</v>
          </cell>
          <cell r="R808">
            <v>0</v>
          </cell>
          <cell r="S808">
            <v>0</v>
          </cell>
          <cell r="T808">
            <v>0</v>
          </cell>
          <cell r="U808">
            <v>236</v>
          </cell>
          <cell r="V808">
            <v>6118</v>
          </cell>
          <cell r="W808">
            <v>9048</v>
          </cell>
          <cell r="X808">
            <v>12881</v>
          </cell>
          <cell r="Y808">
            <v>13999</v>
          </cell>
          <cell r="Z808">
            <v>20433</v>
          </cell>
          <cell r="AA808">
            <v>22314</v>
          </cell>
          <cell r="AB808">
            <v>25023</v>
          </cell>
        </row>
        <row r="809">
          <cell r="A809" t="str">
            <v>KO</v>
          </cell>
          <cell r="B809" t="str">
            <v>South Korea</v>
          </cell>
          <cell r="C809" t="str">
            <v>LCV</v>
          </cell>
          <cell r="D809" t="str">
            <v>DAEWOO</v>
          </cell>
          <cell r="E809" t="str">
            <v>SSANGYONG</v>
          </cell>
          <cell r="F809" t="str">
            <v>SSANGYONG</v>
          </cell>
          <cell r="G809" t="str">
            <v>PROD</v>
          </cell>
          <cell r="H809" t="str">
            <v>KO</v>
          </cell>
          <cell r="I809" t="str">
            <v>4X4</v>
          </cell>
          <cell r="J809" t="str">
            <v>FAMILY</v>
          </cell>
          <cell r="K809" t="str">
            <v>FAMILY</v>
          </cell>
          <cell r="L809" t="str">
            <v>PYONGTAEK</v>
          </cell>
          <cell r="M809">
            <v>0</v>
          </cell>
          <cell r="N809">
            <v>0</v>
          </cell>
          <cell r="O809">
            <v>9834</v>
          </cell>
          <cell r="P809">
            <v>7808</v>
          </cell>
          <cell r="Q809">
            <v>7744</v>
          </cell>
          <cell r="R809">
            <v>6878</v>
          </cell>
          <cell r="S809">
            <v>3930</v>
          </cell>
          <cell r="T809">
            <v>0</v>
          </cell>
          <cell r="U809">
            <v>0</v>
          </cell>
          <cell r="V809">
            <v>0</v>
          </cell>
          <cell r="W809">
            <v>0</v>
          </cell>
          <cell r="X809">
            <v>0</v>
          </cell>
          <cell r="Y809">
            <v>0</v>
          </cell>
          <cell r="Z809">
            <v>0</v>
          </cell>
          <cell r="AA809">
            <v>0</v>
          </cell>
          <cell r="AB809">
            <v>0</v>
          </cell>
        </row>
        <row r="810">
          <cell r="A810" t="str">
            <v>KO</v>
          </cell>
          <cell r="B810" t="str">
            <v>South Korea</v>
          </cell>
          <cell r="C810" t="str">
            <v>LCV</v>
          </cell>
          <cell r="D810" t="str">
            <v>DAEWOO</v>
          </cell>
          <cell r="E810" t="str">
            <v>SSANGYONG</v>
          </cell>
          <cell r="F810" t="str">
            <v>SSANGYONG</v>
          </cell>
          <cell r="G810" t="str">
            <v>PROD</v>
          </cell>
          <cell r="H810" t="str">
            <v>KO</v>
          </cell>
          <cell r="I810" t="str">
            <v>4X4</v>
          </cell>
          <cell r="J810" t="str">
            <v>KJ</v>
          </cell>
          <cell r="K810" t="str">
            <v>KORANDO/KJ</v>
          </cell>
          <cell r="L810" t="str">
            <v>PYONGTAEK</v>
          </cell>
          <cell r="M810">
            <v>7519</v>
          </cell>
          <cell r="N810">
            <v>9896</v>
          </cell>
          <cell r="O810">
            <v>9175</v>
          </cell>
          <cell r="P810">
            <v>6593</v>
          </cell>
          <cell r="Q810">
            <v>4377</v>
          </cell>
          <cell r="R810">
            <v>262</v>
          </cell>
          <cell r="S810">
            <v>3913</v>
          </cell>
          <cell r="T810">
            <v>22687</v>
          </cell>
          <cell r="U810">
            <v>15553</v>
          </cell>
          <cell r="V810">
            <v>13998</v>
          </cell>
          <cell r="W810">
            <v>14185</v>
          </cell>
          <cell r="X810">
            <v>14208</v>
          </cell>
          <cell r="Y810">
            <v>13960</v>
          </cell>
          <cell r="Z810">
            <v>13656</v>
          </cell>
          <cell r="AA810">
            <v>13417</v>
          </cell>
          <cell r="AB810">
            <v>16836</v>
          </cell>
        </row>
        <row r="811">
          <cell r="A811" t="str">
            <v>KO</v>
          </cell>
          <cell r="B811" t="str">
            <v>South Korea</v>
          </cell>
          <cell r="C811" t="str">
            <v>LCV</v>
          </cell>
          <cell r="D811" t="str">
            <v>DAEWOO</v>
          </cell>
          <cell r="E811" t="str">
            <v>SSANGYONG</v>
          </cell>
          <cell r="F811" t="str">
            <v>SSANGYONG</v>
          </cell>
          <cell r="G811" t="str">
            <v>PROD</v>
          </cell>
          <cell r="H811" t="str">
            <v>KO</v>
          </cell>
          <cell r="I811" t="str">
            <v>4X4</v>
          </cell>
          <cell r="J811" t="str">
            <v>MUSSO</v>
          </cell>
          <cell r="K811" t="str">
            <v>MUSSO</v>
          </cell>
          <cell r="L811" t="str">
            <v>PYONGTAEK</v>
          </cell>
          <cell r="M811">
            <v>0</v>
          </cell>
          <cell r="N811">
            <v>0</v>
          </cell>
          <cell r="O811">
            <v>0</v>
          </cell>
          <cell r="P811">
            <v>4848</v>
          </cell>
          <cell r="Q811">
            <v>29705</v>
          </cell>
          <cell r="R811">
            <v>33352</v>
          </cell>
          <cell r="S811">
            <v>35914</v>
          </cell>
          <cell r="T811">
            <v>32135</v>
          </cell>
          <cell r="U811">
            <v>14179</v>
          </cell>
          <cell r="V811">
            <v>23546</v>
          </cell>
          <cell r="W811">
            <v>25924</v>
          </cell>
          <cell r="X811">
            <v>28364</v>
          </cell>
          <cell r="Y811">
            <v>31862</v>
          </cell>
          <cell r="Z811">
            <v>35558</v>
          </cell>
          <cell r="AA811">
            <v>37843</v>
          </cell>
          <cell r="AB811">
            <v>52914</v>
          </cell>
        </row>
        <row r="812">
          <cell r="A812" t="str">
            <v>KO</v>
          </cell>
          <cell r="B812" t="str">
            <v>South Korea</v>
          </cell>
          <cell r="C812" t="str">
            <v>LCV</v>
          </cell>
          <cell r="D812" t="str">
            <v>DAEWOO</v>
          </cell>
          <cell r="E812" t="str">
            <v>SSANGYONG</v>
          </cell>
          <cell r="F812" t="str">
            <v>SSANGYONG</v>
          </cell>
          <cell r="G812" t="str">
            <v>PROD</v>
          </cell>
          <cell r="H812" t="str">
            <v>KO</v>
          </cell>
          <cell r="I812" t="str">
            <v>4X4</v>
          </cell>
          <cell r="J812" t="str">
            <v>N/K</v>
          </cell>
          <cell r="K812" t="str">
            <v>WAGON</v>
          </cell>
          <cell r="L812" t="str">
            <v>PYONGTAEK</v>
          </cell>
          <cell r="M812">
            <v>10907</v>
          </cell>
          <cell r="N812">
            <v>10998</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row>
        <row r="813">
          <cell r="A813" t="str">
            <v>KO</v>
          </cell>
          <cell r="B813" t="str">
            <v>South Korea</v>
          </cell>
          <cell r="C813" t="str">
            <v>LCV</v>
          </cell>
          <cell r="D813" t="str">
            <v>DAEWOO</v>
          </cell>
          <cell r="E813" t="str">
            <v>SSANGYONG</v>
          </cell>
          <cell r="F813" t="str">
            <v>SSANGYONG</v>
          </cell>
          <cell r="G813" t="str">
            <v>PROD</v>
          </cell>
          <cell r="H813" t="str">
            <v>KO</v>
          </cell>
          <cell r="I813" t="str">
            <v>MVAN</v>
          </cell>
          <cell r="J813" t="str">
            <v>MB 100</v>
          </cell>
          <cell r="K813" t="str">
            <v>ISTANA</v>
          </cell>
          <cell r="L813" t="str">
            <v>PYONGTAEK</v>
          </cell>
          <cell r="M813">
            <v>0</v>
          </cell>
          <cell r="N813">
            <v>0</v>
          </cell>
          <cell r="O813">
            <v>0</v>
          </cell>
          <cell r="P813">
            <v>0</v>
          </cell>
          <cell r="Q813">
            <v>329</v>
          </cell>
          <cell r="R813">
            <v>9037</v>
          </cell>
          <cell r="S813">
            <v>28090</v>
          </cell>
          <cell r="T813">
            <v>21166</v>
          </cell>
          <cell r="U813">
            <v>11521</v>
          </cell>
          <cell r="V813">
            <v>16703</v>
          </cell>
          <cell r="W813">
            <v>19705</v>
          </cell>
          <cell r="X813">
            <v>21342</v>
          </cell>
          <cell r="Y813">
            <v>22690</v>
          </cell>
          <cell r="Z813">
            <v>23979</v>
          </cell>
          <cell r="AA813">
            <v>25369</v>
          </cell>
          <cell r="AB813">
            <v>32659</v>
          </cell>
        </row>
        <row r="814">
          <cell r="A814" t="str">
            <v>KO</v>
          </cell>
          <cell r="B814" t="str">
            <v>South Korea</v>
          </cell>
          <cell r="C814" t="str">
            <v>LCV</v>
          </cell>
          <cell r="D814" t="str">
            <v>HYUNDAI</v>
          </cell>
          <cell r="E814" t="str">
            <v>HYUNDAI</v>
          </cell>
          <cell r="F814" t="str">
            <v>HYUNDAI</v>
          </cell>
          <cell r="G814" t="str">
            <v>PROD</v>
          </cell>
          <cell r="H814" t="str">
            <v>KO</v>
          </cell>
          <cell r="I814" t="str">
            <v>HVAN</v>
          </cell>
          <cell r="J814" t="str">
            <v>N/K</v>
          </cell>
          <cell r="K814" t="str">
            <v>3.5T</v>
          </cell>
          <cell r="L814" t="str">
            <v>ULSAN</v>
          </cell>
          <cell r="M814">
            <v>0</v>
          </cell>
          <cell r="N814">
            <v>596</v>
          </cell>
          <cell r="O814">
            <v>1577</v>
          </cell>
          <cell r="P814">
            <v>2097</v>
          </cell>
          <cell r="Q814">
            <v>3420</v>
          </cell>
          <cell r="R814">
            <v>1348</v>
          </cell>
          <cell r="S814">
            <v>2524</v>
          </cell>
          <cell r="T814">
            <v>4796</v>
          </cell>
          <cell r="U814">
            <v>4339</v>
          </cell>
          <cell r="V814">
            <v>6777</v>
          </cell>
          <cell r="W814">
            <v>8161</v>
          </cell>
          <cell r="X814">
            <v>8655</v>
          </cell>
          <cell r="Y814">
            <v>8953</v>
          </cell>
          <cell r="Z814">
            <v>9158</v>
          </cell>
          <cell r="AA814">
            <v>9396</v>
          </cell>
          <cell r="AB814">
            <v>11474</v>
          </cell>
        </row>
        <row r="815">
          <cell r="A815" t="str">
            <v>KO</v>
          </cell>
          <cell r="B815" t="str">
            <v>South Korea</v>
          </cell>
          <cell r="C815" t="str">
            <v>LCV</v>
          </cell>
          <cell r="D815" t="str">
            <v>HYUNDAI</v>
          </cell>
          <cell r="E815" t="str">
            <v>HYUNDAI</v>
          </cell>
          <cell r="F815" t="str">
            <v>HYUNDAI</v>
          </cell>
          <cell r="G815" t="str">
            <v>PROD</v>
          </cell>
          <cell r="H815" t="str">
            <v>KO</v>
          </cell>
          <cell r="I815" t="str">
            <v>MIC</v>
          </cell>
          <cell r="J815" t="str">
            <v>MIRAGE</v>
          </cell>
          <cell r="K815" t="str">
            <v>PORTER</v>
          </cell>
          <cell r="L815" t="str">
            <v>ULSAN</v>
          </cell>
          <cell r="M815">
            <v>53345</v>
          </cell>
          <cell r="N815">
            <v>53460</v>
          </cell>
          <cell r="O815">
            <v>79782</v>
          </cell>
          <cell r="P815">
            <v>85498</v>
          </cell>
          <cell r="Q815">
            <v>107081</v>
          </cell>
          <cell r="R815">
            <v>111364</v>
          </cell>
          <cell r="S815">
            <v>102461</v>
          </cell>
          <cell r="T815">
            <v>108399</v>
          </cell>
          <cell r="U815">
            <v>74037</v>
          </cell>
          <cell r="V815">
            <v>77776</v>
          </cell>
          <cell r="W815">
            <v>80220</v>
          </cell>
          <cell r="X815">
            <v>87968</v>
          </cell>
          <cell r="Y815">
            <v>91155</v>
          </cell>
          <cell r="Z815">
            <v>85284</v>
          </cell>
          <cell r="AA815">
            <v>95236</v>
          </cell>
          <cell r="AB815">
            <v>101090</v>
          </cell>
        </row>
        <row r="816">
          <cell r="A816" t="str">
            <v>KO</v>
          </cell>
          <cell r="B816" t="str">
            <v>South Korea</v>
          </cell>
          <cell r="C816" t="str">
            <v>LCV</v>
          </cell>
          <cell r="D816" t="str">
            <v>HYUNDAI</v>
          </cell>
          <cell r="E816" t="str">
            <v>HYUNDAI</v>
          </cell>
          <cell r="F816" t="str">
            <v>HYUNDAI</v>
          </cell>
          <cell r="G816" t="str">
            <v>PROD</v>
          </cell>
          <cell r="H816" t="str">
            <v>KO</v>
          </cell>
          <cell r="I816" t="str">
            <v>MVAN</v>
          </cell>
          <cell r="J816" t="str">
            <v>L300</v>
          </cell>
          <cell r="K816" t="str">
            <v>GRACE</v>
          </cell>
          <cell r="L816" t="str">
            <v>ULSAN</v>
          </cell>
          <cell r="M816">
            <v>35298</v>
          </cell>
          <cell r="N816">
            <v>31648</v>
          </cell>
          <cell r="O816">
            <v>44449</v>
          </cell>
          <cell r="P816">
            <v>64303</v>
          </cell>
          <cell r="Q816">
            <v>85923</v>
          </cell>
          <cell r="R816">
            <v>89521</v>
          </cell>
          <cell r="S816">
            <v>92670</v>
          </cell>
          <cell r="T816">
            <v>49804</v>
          </cell>
          <cell r="U816">
            <v>27674</v>
          </cell>
          <cell r="V816">
            <v>14960</v>
          </cell>
          <cell r="W816">
            <v>0</v>
          </cell>
          <cell r="X816">
            <v>0</v>
          </cell>
          <cell r="Y816">
            <v>0</v>
          </cell>
          <cell r="Z816">
            <v>0</v>
          </cell>
          <cell r="AA816">
            <v>0</v>
          </cell>
          <cell r="AB816">
            <v>0</v>
          </cell>
        </row>
        <row r="817">
          <cell r="A817" t="str">
            <v>KO</v>
          </cell>
          <cell r="B817" t="str">
            <v>South Korea</v>
          </cell>
          <cell r="C817" t="str">
            <v>LCV</v>
          </cell>
          <cell r="D817" t="str">
            <v>HYUNDAI</v>
          </cell>
          <cell r="E817" t="str">
            <v>HYUNDAI</v>
          </cell>
          <cell r="F817" t="str">
            <v>HYUNDAI</v>
          </cell>
          <cell r="G817" t="str">
            <v>PROD</v>
          </cell>
          <cell r="H817" t="str">
            <v>KO</v>
          </cell>
          <cell r="I817" t="str">
            <v>MVAN</v>
          </cell>
          <cell r="J817" t="str">
            <v>MIGHTY</v>
          </cell>
          <cell r="K817" t="str">
            <v>MIGHTY</v>
          </cell>
          <cell r="L817" t="str">
            <v>ULSAN</v>
          </cell>
          <cell r="M817">
            <v>13808</v>
          </cell>
          <cell r="N817">
            <v>14719</v>
          </cell>
          <cell r="O817">
            <v>12506</v>
          </cell>
          <cell r="P817">
            <v>13027</v>
          </cell>
          <cell r="Q817">
            <v>15403</v>
          </cell>
          <cell r="R817">
            <v>15102</v>
          </cell>
          <cell r="S817">
            <v>18861</v>
          </cell>
          <cell r="T817">
            <v>16699</v>
          </cell>
          <cell r="U817">
            <v>9058</v>
          </cell>
          <cell r="V817">
            <v>10666</v>
          </cell>
          <cell r="W817">
            <v>10804</v>
          </cell>
          <cell r="X817">
            <v>11517</v>
          </cell>
          <cell r="Y817">
            <v>12085</v>
          </cell>
          <cell r="Z817">
            <v>12553</v>
          </cell>
          <cell r="AA817">
            <v>13085</v>
          </cell>
          <cell r="AB817">
            <v>16257</v>
          </cell>
        </row>
        <row r="818">
          <cell r="A818" t="str">
            <v>KO</v>
          </cell>
          <cell r="B818" t="str">
            <v>South Korea</v>
          </cell>
          <cell r="C818" t="str">
            <v>LCV</v>
          </cell>
          <cell r="D818" t="str">
            <v>HYUNDAI</v>
          </cell>
          <cell r="E818" t="str">
            <v>HYUNDAI</v>
          </cell>
          <cell r="F818" t="str">
            <v>HYUNDAI</v>
          </cell>
          <cell r="G818" t="str">
            <v>PROD</v>
          </cell>
          <cell r="H818" t="str">
            <v>KO</v>
          </cell>
          <cell r="I818" t="str">
            <v>MVAN</v>
          </cell>
          <cell r="J818" t="str">
            <v>H100</v>
          </cell>
          <cell r="K818" t="str">
            <v>STAREX</v>
          </cell>
          <cell r="L818" t="str">
            <v>ULSAN</v>
          </cell>
          <cell r="M818">
            <v>0</v>
          </cell>
          <cell r="N818">
            <v>0</v>
          </cell>
          <cell r="O818">
            <v>0</v>
          </cell>
          <cell r="P818">
            <v>0</v>
          </cell>
          <cell r="Q818">
            <v>0</v>
          </cell>
          <cell r="R818">
            <v>0</v>
          </cell>
          <cell r="S818">
            <v>0</v>
          </cell>
          <cell r="T818">
            <v>57799</v>
          </cell>
          <cell r="U818">
            <v>59163</v>
          </cell>
          <cell r="V818">
            <v>68982</v>
          </cell>
          <cell r="W818">
            <v>72685</v>
          </cell>
          <cell r="X818">
            <v>57587</v>
          </cell>
          <cell r="Y818">
            <v>50486</v>
          </cell>
          <cell r="Z818">
            <v>47122</v>
          </cell>
          <cell r="AA818">
            <v>33471</v>
          </cell>
          <cell r="AB818">
            <v>15477</v>
          </cell>
        </row>
        <row r="819">
          <cell r="A819" t="str">
            <v>KO</v>
          </cell>
          <cell r="B819" t="str">
            <v>South Korea</v>
          </cell>
          <cell r="C819" t="str">
            <v>LCV</v>
          </cell>
          <cell r="D819" t="str">
            <v>HYUNDAI</v>
          </cell>
          <cell r="E819" t="str">
            <v>HYUNDAI</v>
          </cell>
          <cell r="F819" t="str">
            <v>HYUNDAI PRECISION INDUSTRIES</v>
          </cell>
          <cell r="G819" t="str">
            <v>PROD</v>
          </cell>
          <cell r="H819" t="str">
            <v>KO</v>
          </cell>
          <cell r="I819" t="str">
            <v>4X4</v>
          </cell>
          <cell r="J819" t="str">
            <v>PAJERO</v>
          </cell>
          <cell r="K819" t="str">
            <v>GALLOPER</v>
          </cell>
          <cell r="L819" t="str">
            <v>ULSAN</v>
          </cell>
          <cell r="M819">
            <v>0</v>
          </cell>
          <cell r="N819">
            <v>3006</v>
          </cell>
          <cell r="O819">
            <v>24264</v>
          </cell>
          <cell r="P819">
            <v>36083</v>
          </cell>
          <cell r="Q819">
            <v>39430</v>
          </cell>
          <cell r="R819">
            <v>41258</v>
          </cell>
          <cell r="S819">
            <v>35016</v>
          </cell>
          <cell r="T819">
            <v>53821</v>
          </cell>
          <cell r="U819">
            <v>57068</v>
          </cell>
          <cell r="V819">
            <v>51814</v>
          </cell>
          <cell r="W819">
            <v>60603</v>
          </cell>
          <cell r="X819">
            <v>62696</v>
          </cell>
          <cell r="Y819">
            <v>63194</v>
          </cell>
          <cell r="Z819">
            <v>65280</v>
          </cell>
          <cell r="AA819">
            <v>67688</v>
          </cell>
          <cell r="AB819">
            <v>86259</v>
          </cell>
        </row>
        <row r="820">
          <cell r="A820" t="str">
            <v>KO</v>
          </cell>
          <cell r="B820" t="str">
            <v>South Korea</v>
          </cell>
          <cell r="C820" t="str">
            <v>LCV</v>
          </cell>
          <cell r="D820" t="str">
            <v>HYUNDAI</v>
          </cell>
          <cell r="E820" t="str">
            <v>HYUNDAI</v>
          </cell>
          <cell r="F820" t="str">
            <v>HYUNDAI PRECISION INDUSTRIES</v>
          </cell>
          <cell r="G820" t="str">
            <v>PROD</v>
          </cell>
          <cell r="H820" t="str">
            <v>KO</v>
          </cell>
          <cell r="I820" t="str">
            <v>4X4</v>
          </cell>
          <cell r="J820" t="str">
            <v>J2</v>
          </cell>
          <cell r="K820" t="str">
            <v>SANTA FE</v>
          </cell>
          <cell r="L820" t="str">
            <v>ULSAN</v>
          </cell>
          <cell r="M820">
            <v>0</v>
          </cell>
          <cell r="N820">
            <v>0</v>
          </cell>
          <cell r="O820">
            <v>0</v>
          </cell>
          <cell r="P820">
            <v>0</v>
          </cell>
          <cell r="Q820">
            <v>0</v>
          </cell>
          <cell r="R820">
            <v>0</v>
          </cell>
          <cell r="S820">
            <v>0</v>
          </cell>
          <cell r="T820">
            <v>0</v>
          </cell>
          <cell r="U820">
            <v>0</v>
          </cell>
          <cell r="V820">
            <v>3536</v>
          </cell>
          <cell r="W820">
            <v>12071</v>
          </cell>
          <cell r="X820">
            <v>15658</v>
          </cell>
          <cell r="Y820">
            <v>16775</v>
          </cell>
          <cell r="Z820">
            <v>19573</v>
          </cell>
          <cell r="AA820">
            <v>22841</v>
          </cell>
          <cell r="AB820">
            <v>45510</v>
          </cell>
        </row>
        <row r="821">
          <cell r="A821" t="str">
            <v>KO</v>
          </cell>
          <cell r="B821" t="str">
            <v>South Korea</v>
          </cell>
          <cell r="C821" t="str">
            <v>LCV</v>
          </cell>
          <cell r="D821" t="str">
            <v>HYUNDAI</v>
          </cell>
          <cell r="E821" t="str">
            <v>HYUNDAI</v>
          </cell>
          <cell r="F821" t="str">
            <v>HYUNDAI PRECISION INDUSTRIES</v>
          </cell>
          <cell r="G821" t="str">
            <v>PROD</v>
          </cell>
          <cell r="H821" t="str">
            <v>KO</v>
          </cell>
          <cell r="I821" t="str">
            <v>MPV</v>
          </cell>
          <cell r="J821" t="str">
            <v>N/K</v>
          </cell>
          <cell r="K821" t="str">
            <v>NEW MPV</v>
          </cell>
          <cell r="L821" t="str">
            <v>ULSAN</v>
          </cell>
          <cell r="M821">
            <v>0</v>
          </cell>
          <cell r="N821">
            <v>0</v>
          </cell>
          <cell r="O821">
            <v>0</v>
          </cell>
          <cell r="P821">
            <v>0</v>
          </cell>
          <cell r="Q821">
            <v>0</v>
          </cell>
          <cell r="R821">
            <v>0</v>
          </cell>
          <cell r="S821">
            <v>0</v>
          </cell>
          <cell r="T821">
            <v>0</v>
          </cell>
          <cell r="U821">
            <v>0</v>
          </cell>
          <cell r="V821">
            <v>0</v>
          </cell>
          <cell r="W821">
            <v>5210</v>
          </cell>
          <cell r="X821">
            <v>12466</v>
          </cell>
          <cell r="Y821">
            <v>15368</v>
          </cell>
          <cell r="Z821">
            <v>18793</v>
          </cell>
          <cell r="AA821">
            <v>23002</v>
          </cell>
          <cell r="AB821">
            <v>55114</v>
          </cell>
        </row>
        <row r="822">
          <cell r="A822" t="str">
            <v>KO</v>
          </cell>
          <cell r="B822" t="str">
            <v>South Korea</v>
          </cell>
          <cell r="C822" t="str">
            <v>LCV</v>
          </cell>
          <cell r="D822" t="str">
            <v>HYUNDAI</v>
          </cell>
          <cell r="E822" t="str">
            <v>HYUNDAI</v>
          </cell>
          <cell r="F822" t="str">
            <v>HYUNDAI PRECISION INDUSTRIES</v>
          </cell>
          <cell r="G822" t="str">
            <v>PROD</v>
          </cell>
          <cell r="H822" t="str">
            <v>KO</v>
          </cell>
          <cell r="I822" t="str">
            <v>MPV</v>
          </cell>
          <cell r="J822" t="str">
            <v>CHARIOT</v>
          </cell>
          <cell r="K822" t="str">
            <v>SANTAMO</v>
          </cell>
          <cell r="L822" t="str">
            <v>ULSAN</v>
          </cell>
          <cell r="M822">
            <v>0</v>
          </cell>
          <cell r="N822">
            <v>0</v>
          </cell>
          <cell r="O822">
            <v>0</v>
          </cell>
          <cell r="P822">
            <v>0</v>
          </cell>
          <cell r="Q822">
            <v>0</v>
          </cell>
          <cell r="R822">
            <v>0</v>
          </cell>
          <cell r="S822">
            <v>25212</v>
          </cell>
          <cell r="T822">
            <v>17505</v>
          </cell>
          <cell r="U822">
            <v>17870</v>
          </cell>
          <cell r="V822">
            <v>15083</v>
          </cell>
          <cell r="W822">
            <v>14681</v>
          </cell>
          <cell r="X822">
            <v>14315</v>
          </cell>
          <cell r="Y822">
            <v>15327</v>
          </cell>
          <cell r="Z822">
            <v>15762</v>
          </cell>
          <cell r="AA822">
            <v>16160</v>
          </cell>
          <cell r="AB822">
            <v>18713</v>
          </cell>
        </row>
        <row r="823">
          <cell r="A823" t="str">
            <v>KO</v>
          </cell>
          <cell r="B823" t="str">
            <v>South Korea</v>
          </cell>
          <cell r="C823" t="str">
            <v>LCV</v>
          </cell>
          <cell r="D823" t="str">
            <v>KIA</v>
          </cell>
          <cell r="E823" t="str">
            <v>ASIA MOTORS</v>
          </cell>
          <cell r="F823" t="str">
            <v>ASIA</v>
          </cell>
          <cell r="G823" t="str">
            <v>PROD</v>
          </cell>
          <cell r="H823" t="str">
            <v>KO</v>
          </cell>
          <cell r="I823" t="str">
            <v>4X4</v>
          </cell>
          <cell r="J823" t="str">
            <v>NEO MATTINA</v>
          </cell>
          <cell r="K823" t="str">
            <v>NEO MATTINA</v>
          </cell>
          <cell r="L823" t="str">
            <v>KWANGJU</v>
          </cell>
          <cell r="M823">
            <v>0</v>
          </cell>
          <cell r="N823">
            <v>0</v>
          </cell>
          <cell r="O823">
            <v>0</v>
          </cell>
          <cell r="P823">
            <v>0</v>
          </cell>
          <cell r="Q823">
            <v>0</v>
          </cell>
          <cell r="R823">
            <v>0</v>
          </cell>
          <cell r="S823">
            <v>0</v>
          </cell>
          <cell r="T823">
            <v>0</v>
          </cell>
          <cell r="U823">
            <v>0</v>
          </cell>
          <cell r="V823">
            <v>0</v>
          </cell>
          <cell r="W823">
            <v>1626</v>
          </cell>
          <cell r="X823">
            <v>4590</v>
          </cell>
          <cell r="Y823">
            <v>5857</v>
          </cell>
          <cell r="Z823">
            <v>6351</v>
          </cell>
          <cell r="AA823">
            <v>6746</v>
          </cell>
          <cell r="AB823">
            <v>8382</v>
          </cell>
        </row>
        <row r="824">
          <cell r="A824" t="str">
            <v>KO</v>
          </cell>
          <cell r="B824" t="str">
            <v>South Korea</v>
          </cell>
          <cell r="C824" t="str">
            <v>LCV</v>
          </cell>
          <cell r="D824" t="str">
            <v>KIA</v>
          </cell>
          <cell r="E824" t="str">
            <v>ASIA MOTORS</v>
          </cell>
          <cell r="F824" t="str">
            <v>ASIA</v>
          </cell>
          <cell r="G824" t="str">
            <v>PROD</v>
          </cell>
          <cell r="H824" t="str">
            <v>KO</v>
          </cell>
          <cell r="I824" t="str">
            <v>4X4</v>
          </cell>
          <cell r="J824" t="str">
            <v>R2</v>
          </cell>
          <cell r="K824" t="str">
            <v>R2</v>
          </cell>
          <cell r="L824" t="str">
            <v>KWANGJU</v>
          </cell>
          <cell r="M824">
            <v>0</v>
          </cell>
          <cell r="N824">
            <v>0</v>
          </cell>
          <cell r="O824">
            <v>0</v>
          </cell>
          <cell r="P824">
            <v>4585</v>
          </cell>
          <cell r="Q824">
            <v>2527</v>
          </cell>
          <cell r="R824">
            <v>3225</v>
          </cell>
          <cell r="S824">
            <v>3685</v>
          </cell>
          <cell r="T824">
            <v>2546</v>
          </cell>
          <cell r="U824">
            <v>101</v>
          </cell>
          <cell r="V824">
            <v>986</v>
          </cell>
          <cell r="W824">
            <v>0</v>
          </cell>
          <cell r="X824">
            <v>0</v>
          </cell>
          <cell r="Y824">
            <v>0</v>
          </cell>
          <cell r="Z824">
            <v>0</v>
          </cell>
          <cell r="AA824">
            <v>0</v>
          </cell>
          <cell r="AB824">
            <v>0</v>
          </cell>
        </row>
        <row r="825">
          <cell r="A825" t="str">
            <v>KO</v>
          </cell>
          <cell r="B825" t="str">
            <v>South Korea</v>
          </cell>
          <cell r="C825" t="str">
            <v>LCV</v>
          </cell>
          <cell r="D825" t="str">
            <v>KIA</v>
          </cell>
          <cell r="E825" t="str">
            <v>ASIA MOTORS</v>
          </cell>
          <cell r="F825" t="str">
            <v>ASIA</v>
          </cell>
          <cell r="G825" t="str">
            <v>PROD</v>
          </cell>
          <cell r="H825" t="str">
            <v>KO</v>
          </cell>
          <cell r="I825" t="str">
            <v>4X4</v>
          </cell>
          <cell r="J825" t="str">
            <v>RETONA</v>
          </cell>
          <cell r="K825" t="str">
            <v>RETONA</v>
          </cell>
          <cell r="L825" t="str">
            <v>KWANGJU</v>
          </cell>
          <cell r="M825">
            <v>0</v>
          </cell>
          <cell r="N825">
            <v>0</v>
          </cell>
          <cell r="O825">
            <v>0</v>
          </cell>
          <cell r="P825">
            <v>0</v>
          </cell>
          <cell r="Q825">
            <v>0</v>
          </cell>
          <cell r="R825">
            <v>0</v>
          </cell>
          <cell r="S825">
            <v>0</v>
          </cell>
          <cell r="T825">
            <v>0</v>
          </cell>
          <cell r="U825">
            <v>1366</v>
          </cell>
          <cell r="V825">
            <v>4406</v>
          </cell>
          <cell r="W825">
            <v>5862</v>
          </cell>
          <cell r="X825">
            <v>8318</v>
          </cell>
          <cell r="Y825">
            <v>9943</v>
          </cell>
          <cell r="Z825">
            <v>9871</v>
          </cell>
          <cell r="AA825">
            <v>10618</v>
          </cell>
          <cell r="AB825">
            <v>13039</v>
          </cell>
        </row>
        <row r="826">
          <cell r="A826" t="str">
            <v>KO</v>
          </cell>
          <cell r="B826" t="str">
            <v>South Korea</v>
          </cell>
          <cell r="C826" t="str">
            <v>LCV</v>
          </cell>
          <cell r="D826" t="str">
            <v>KIA</v>
          </cell>
          <cell r="E826" t="str">
            <v>ASIA MOTORS</v>
          </cell>
          <cell r="F826" t="str">
            <v>ASIA</v>
          </cell>
          <cell r="G826" t="str">
            <v>PROD</v>
          </cell>
          <cell r="H826" t="str">
            <v>KO</v>
          </cell>
          <cell r="I826" t="str">
            <v>4X4</v>
          </cell>
          <cell r="J826" t="str">
            <v>ROCSTA/RETONA</v>
          </cell>
          <cell r="K826" t="str">
            <v>ROCSTA</v>
          </cell>
          <cell r="L826" t="str">
            <v>KWANGJU</v>
          </cell>
          <cell r="M826">
            <v>3722</v>
          </cell>
          <cell r="N826">
            <v>5562</v>
          </cell>
          <cell r="O826">
            <v>7518</v>
          </cell>
          <cell r="P826">
            <v>5325</v>
          </cell>
          <cell r="Q826">
            <v>2375</v>
          </cell>
          <cell r="R826">
            <v>2476</v>
          </cell>
          <cell r="S826">
            <v>2589</v>
          </cell>
          <cell r="T826">
            <v>484</v>
          </cell>
          <cell r="U826">
            <v>260</v>
          </cell>
          <cell r="V826">
            <v>825</v>
          </cell>
          <cell r="W826">
            <v>2232</v>
          </cell>
          <cell r="X826">
            <v>0</v>
          </cell>
          <cell r="Y826">
            <v>0</v>
          </cell>
          <cell r="Z826">
            <v>0</v>
          </cell>
          <cell r="AA826">
            <v>0</v>
          </cell>
          <cell r="AB826">
            <v>0</v>
          </cell>
        </row>
        <row r="827">
          <cell r="A827" t="str">
            <v>KO</v>
          </cell>
          <cell r="B827" t="str">
            <v>South Korea</v>
          </cell>
          <cell r="C827" t="str">
            <v>LCV</v>
          </cell>
          <cell r="D827" t="str">
            <v>KIA</v>
          </cell>
          <cell r="E827" t="str">
            <v>ASIA MOTORS</v>
          </cell>
          <cell r="F827" t="str">
            <v>ASIA</v>
          </cell>
          <cell r="G827" t="str">
            <v>PROD</v>
          </cell>
          <cell r="H827" t="str">
            <v>KO</v>
          </cell>
          <cell r="I827" t="str">
            <v>MVAN</v>
          </cell>
          <cell r="J827" t="str">
            <v>HIJET</v>
          </cell>
          <cell r="K827" t="str">
            <v>TOWNER COACH</v>
          </cell>
          <cell r="L827" t="str">
            <v>KWANGJU</v>
          </cell>
          <cell r="M827">
            <v>0</v>
          </cell>
          <cell r="N827">
            <v>0</v>
          </cell>
          <cell r="O827">
            <v>12742</v>
          </cell>
          <cell r="P827">
            <v>10624</v>
          </cell>
          <cell r="Q827">
            <v>10545</v>
          </cell>
          <cell r="R827">
            <v>10248</v>
          </cell>
          <cell r="S827">
            <v>8301</v>
          </cell>
          <cell r="T827">
            <v>10826</v>
          </cell>
          <cell r="U827">
            <v>3859</v>
          </cell>
          <cell r="V827">
            <v>4726</v>
          </cell>
          <cell r="W827">
            <v>6188</v>
          </cell>
          <cell r="X827">
            <v>7208</v>
          </cell>
          <cell r="Y827">
            <v>7940</v>
          </cell>
          <cell r="Z827">
            <v>8658</v>
          </cell>
          <cell r="AA827">
            <v>9439</v>
          </cell>
          <cell r="AB827">
            <v>15524</v>
          </cell>
        </row>
        <row r="828">
          <cell r="A828" t="str">
            <v>KO</v>
          </cell>
          <cell r="B828" t="str">
            <v>South Korea</v>
          </cell>
          <cell r="C828" t="str">
            <v>LCV</v>
          </cell>
          <cell r="D828" t="str">
            <v>KIA</v>
          </cell>
          <cell r="E828" t="str">
            <v>ASIA MOTORS</v>
          </cell>
          <cell r="F828" t="str">
            <v>ASIA</v>
          </cell>
          <cell r="G828" t="str">
            <v>PROD</v>
          </cell>
          <cell r="H828" t="str">
            <v>KO</v>
          </cell>
          <cell r="I828" t="str">
            <v>MVAN</v>
          </cell>
          <cell r="J828" t="str">
            <v>HIJET</v>
          </cell>
          <cell r="K828" t="str">
            <v>TOWNER TRUCK</v>
          </cell>
          <cell r="L828" t="str">
            <v>KWANGJU</v>
          </cell>
          <cell r="M828">
            <v>0</v>
          </cell>
          <cell r="N828">
            <v>0</v>
          </cell>
          <cell r="O828">
            <v>4964</v>
          </cell>
          <cell r="P828">
            <v>5935</v>
          </cell>
          <cell r="Q828">
            <v>7748</v>
          </cell>
          <cell r="R828">
            <v>8075</v>
          </cell>
          <cell r="S828">
            <v>5224</v>
          </cell>
          <cell r="T828">
            <v>3665</v>
          </cell>
          <cell r="U828">
            <v>4705</v>
          </cell>
          <cell r="V828">
            <v>4884</v>
          </cell>
          <cell r="W828">
            <v>5447</v>
          </cell>
          <cell r="X828">
            <v>5998</v>
          </cell>
          <cell r="Y828">
            <v>6704</v>
          </cell>
          <cell r="Z828">
            <v>7624</v>
          </cell>
          <cell r="AA828">
            <v>8438</v>
          </cell>
          <cell r="AB828">
            <v>14681</v>
          </cell>
        </row>
        <row r="829">
          <cell r="A829" t="str">
            <v>KO</v>
          </cell>
          <cell r="B829" t="str">
            <v>South Korea</v>
          </cell>
          <cell r="C829" t="str">
            <v>LCV</v>
          </cell>
          <cell r="D829" t="str">
            <v>KIA</v>
          </cell>
          <cell r="E829" t="str">
            <v>ASIA MOTORS</v>
          </cell>
          <cell r="F829" t="str">
            <v>ASIA</v>
          </cell>
          <cell r="G829" t="str">
            <v>PROD</v>
          </cell>
          <cell r="H829" t="str">
            <v>KO</v>
          </cell>
          <cell r="I829" t="str">
            <v>MVAN</v>
          </cell>
          <cell r="J829" t="str">
            <v>HIJET</v>
          </cell>
          <cell r="K829" t="str">
            <v>TOWNER VAN</v>
          </cell>
          <cell r="L829" t="str">
            <v>KWANGJU</v>
          </cell>
          <cell r="M829">
            <v>0</v>
          </cell>
          <cell r="N829">
            <v>0</v>
          </cell>
          <cell r="O829">
            <v>3710</v>
          </cell>
          <cell r="P829">
            <v>7344</v>
          </cell>
          <cell r="Q829">
            <v>7598</v>
          </cell>
          <cell r="R829">
            <v>8297</v>
          </cell>
          <cell r="S829">
            <v>6660</v>
          </cell>
          <cell r="T829">
            <v>7254</v>
          </cell>
          <cell r="U829">
            <v>3445</v>
          </cell>
          <cell r="V829">
            <v>4422</v>
          </cell>
          <cell r="W829">
            <v>6172</v>
          </cell>
          <cell r="X829">
            <v>6831</v>
          </cell>
          <cell r="Y829">
            <v>7394</v>
          </cell>
          <cell r="Z829">
            <v>7928</v>
          </cell>
          <cell r="AA829">
            <v>8520</v>
          </cell>
          <cell r="AB829">
            <v>12555</v>
          </cell>
        </row>
        <row r="830">
          <cell r="A830" t="str">
            <v>KO</v>
          </cell>
          <cell r="B830" t="str">
            <v>South Korea</v>
          </cell>
          <cell r="C830" t="str">
            <v>LCV</v>
          </cell>
          <cell r="D830" t="str">
            <v>KIA</v>
          </cell>
          <cell r="E830" t="str">
            <v>KIA</v>
          </cell>
          <cell r="F830" t="str">
            <v>KIA</v>
          </cell>
          <cell r="G830" t="str">
            <v>PROD</v>
          </cell>
          <cell r="H830" t="str">
            <v>KO</v>
          </cell>
          <cell r="I830" t="str">
            <v>4X4</v>
          </cell>
          <cell r="J830" t="str">
            <v>SPORTAGE</v>
          </cell>
          <cell r="K830" t="str">
            <v>SPORTAGE</v>
          </cell>
          <cell r="L830" t="str">
            <v>SOHARI</v>
          </cell>
          <cell r="M830">
            <v>0</v>
          </cell>
          <cell r="N830">
            <v>0</v>
          </cell>
          <cell r="O830">
            <v>10</v>
          </cell>
          <cell r="P830">
            <v>14568</v>
          </cell>
          <cell r="Q830">
            <v>26802</v>
          </cell>
          <cell r="R830">
            <v>36928</v>
          </cell>
          <cell r="S830">
            <v>45604</v>
          </cell>
          <cell r="T830">
            <v>64081</v>
          </cell>
          <cell r="U830">
            <v>50960</v>
          </cell>
          <cell r="V830">
            <v>55750</v>
          </cell>
          <cell r="W830">
            <v>60220</v>
          </cell>
          <cell r="X830">
            <v>61336</v>
          </cell>
          <cell r="Y830">
            <v>62049</v>
          </cell>
          <cell r="Z830">
            <v>64086</v>
          </cell>
          <cell r="AA830">
            <v>63320</v>
          </cell>
          <cell r="AB830">
            <v>64551</v>
          </cell>
        </row>
        <row r="831">
          <cell r="A831" t="str">
            <v>KO</v>
          </cell>
          <cell r="B831" t="str">
            <v>South Korea</v>
          </cell>
          <cell r="C831" t="str">
            <v>LCV</v>
          </cell>
          <cell r="D831" t="str">
            <v>KIA</v>
          </cell>
          <cell r="E831" t="str">
            <v>KIA</v>
          </cell>
          <cell r="F831" t="str">
            <v>KIA</v>
          </cell>
          <cell r="G831" t="str">
            <v>PROD</v>
          </cell>
          <cell r="H831" t="str">
            <v>KO</v>
          </cell>
          <cell r="I831" t="str">
            <v>HVAN</v>
          </cell>
          <cell r="J831" t="str">
            <v>E-SERIES</v>
          </cell>
          <cell r="K831" t="str">
            <v>E-SERIES</v>
          </cell>
          <cell r="L831" t="str">
            <v>SOHARI</v>
          </cell>
          <cell r="M831">
            <v>19045</v>
          </cell>
          <cell r="N831">
            <v>19815</v>
          </cell>
          <cell r="O831">
            <v>2298</v>
          </cell>
          <cell r="P831">
            <v>3331</v>
          </cell>
          <cell r="Q831">
            <v>5263</v>
          </cell>
          <cell r="R831">
            <v>4358</v>
          </cell>
          <cell r="S831">
            <v>3392</v>
          </cell>
          <cell r="T831">
            <v>2178</v>
          </cell>
          <cell r="U831">
            <v>1252</v>
          </cell>
          <cell r="V831">
            <v>2313</v>
          </cell>
          <cell r="W831">
            <v>2431</v>
          </cell>
          <cell r="X831">
            <v>2543</v>
          </cell>
          <cell r="Y831">
            <v>2606</v>
          </cell>
          <cell r="Z831">
            <v>2663</v>
          </cell>
          <cell r="AA831">
            <v>2714</v>
          </cell>
          <cell r="AB831">
            <v>3244</v>
          </cell>
        </row>
        <row r="832">
          <cell r="A832" t="str">
            <v>KO</v>
          </cell>
          <cell r="B832" t="str">
            <v>South Korea</v>
          </cell>
          <cell r="C832" t="str">
            <v>LCV</v>
          </cell>
          <cell r="D832" t="str">
            <v>KIA</v>
          </cell>
          <cell r="E832" t="str">
            <v>KIA</v>
          </cell>
          <cell r="F832" t="str">
            <v>KIA</v>
          </cell>
          <cell r="G832" t="str">
            <v>PROD</v>
          </cell>
          <cell r="H832" t="str">
            <v>KO</v>
          </cell>
          <cell r="I832" t="str">
            <v>HVAN</v>
          </cell>
          <cell r="J832" t="str">
            <v>K-SERIES</v>
          </cell>
          <cell r="K832" t="str">
            <v>K-SERIES</v>
          </cell>
          <cell r="L832" t="str">
            <v>SOHARI</v>
          </cell>
          <cell r="M832">
            <v>0</v>
          </cell>
          <cell r="N832">
            <v>0</v>
          </cell>
          <cell r="O832">
            <v>15687</v>
          </cell>
          <cell r="P832">
            <v>18140</v>
          </cell>
          <cell r="Q832">
            <v>16131</v>
          </cell>
          <cell r="R832">
            <v>16964</v>
          </cell>
          <cell r="S832">
            <v>13430</v>
          </cell>
          <cell r="T832">
            <v>6098</v>
          </cell>
          <cell r="U832">
            <v>4191</v>
          </cell>
          <cell r="V832">
            <v>8187</v>
          </cell>
          <cell r="W832">
            <v>9919</v>
          </cell>
          <cell r="X832">
            <v>10786</v>
          </cell>
          <cell r="Y832">
            <v>11536</v>
          </cell>
          <cell r="Z832">
            <v>12197</v>
          </cell>
          <cell r="AA832">
            <v>12975</v>
          </cell>
          <cell r="AB832">
            <v>17217</v>
          </cell>
        </row>
        <row r="833">
          <cell r="A833" t="str">
            <v>KO</v>
          </cell>
          <cell r="B833" t="str">
            <v>South Korea</v>
          </cell>
          <cell r="C833" t="str">
            <v>LCV</v>
          </cell>
          <cell r="D833" t="str">
            <v>KIA</v>
          </cell>
          <cell r="E833" t="str">
            <v>KIA</v>
          </cell>
          <cell r="F833" t="str">
            <v>KIA</v>
          </cell>
          <cell r="G833" t="str">
            <v>PROD</v>
          </cell>
          <cell r="H833" t="str">
            <v>KO</v>
          </cell>
          <cell r="I833" t="str">
            <v>MIC</v>
          </cell>
          <cell r="J833" t="str">
            <v>E-SERIES</v>
          </cell>
          <cell r="K833" t="str">
            <v>E-SERIES</v>
          </cell>
          <cell r="L833" t="str">
            <v>SOHARI</v>
          </cell>
          <cell r="M833">
            <v>71331</v>
          </cell>
          <cell r="N833">
            <v>70662</v>
          </cell>
          <cell r="O833">
            <v>94266</v>
          </cell>
          <cell r="P833">
            <v>99664</v>
          </cell>
          <cell r="Q833">
            <v>96908</v>
          </cell>
          <cell r="R833">
            <v>96301</v>
          </cell>
          <cell r="S833">
            <v>98512</v>
          </cell>
          <cell r="T833">
            <v>77547</v>
          </cell>
          <cell r="U833">
            <v>9394</v>
          </cell>
          <cell r="V833">
            <v>4595</v>
          </cell>
          <cell r="W833">
            <v>0</v>
          </cell>
          <cell r="X833">
            <v>0</v>
          </cell>
          <cell r="Y833">
            <v>0</v>
          </cell>
          <cell r="Z833">
            <v>0</v>
          </cell>
          <cell r="AA833">
            <v>0</v>
          </cell>
          <cell r="AB833">
            <v>0</v>
          </cell>
        </row>
        <row r="834">
          <cell r="A834" t="str">
            <v>KO</v>
          </cell>
          <cell r="B834" t="str">
            <v>South Korea</v>
          </cell>
          <cell r="C834" t="str">
            <v>LCV</v>
          </cell>
          <cell r="D834" t="str">
            <v>KIA</v>
          </cell>
          <cell r="E834" t="str">
            <v>KIA</v>
          </cell>
          <cell r="F834" t="str">
            <v>KIA</v>
          </cell>
          <cell r="G834" t="str">
            <v>PROD</v>
          </cell>
          <cell r="H834" t="str">
            <v>KO</v>
          </cell>
          <cell r="I834" t="str">
            <v>MPV</v>
          </cell>
          <cell r="J834" t="str">
            <v>CT-111</v>
          </cell>
          <cell r="K834" t="str">
            <v>CARNIVAL</v>
          </cell>
          <cell r="L834" t="str">
            <v>SOHARI</v>
          </cell>
          <cell r="M834">
            <v>0</v>
          </cell>
          <cell r="N834">
            <v>0</v>
          </cell>
          <cell r="O834">
            <v>0</v>
          </cell>
          <cell r="P834">
            <v>0</v>
          </cell>
          <cell r="Q834">
            <v>0</v>
          </cell>
          <cell r="R834">
            <v>0</v>
          </cell>
          <cell r="S834">
            <v>0</v>
          </cell>
          <cell r="T834">
            <v>0</v>
          </cell>
          <cell r="U834">
            <v>33337</v>
          </cell>
          <cell r="V834">
            <v>42742</v>
          </cell>
          <cell r="W834">
            <v>40702</v>
          </cell>
          <cell r="X834">
            <v>39006</v>
          </cell>
          <cell r="Y834">
            <v>40902</v>
          </cell>
          <cell r="Z834">
            <v>42729</v>
          </cell>
          <cell r="AA834">
            <v>44626</v>
          </cell>
          <cell r="AB834">
            <v>57034</v>
          </cell>
        </row>
        <row r="835">
          <cell r="A835" t="str">
            <v>KO</v>
          </cell>
          <cell r="B835" t="str">
            <v>South Korea</v>
          </cell>
          <cell r="C835" t="str">
            <v>LCV</v>
          </cell>
          <cell r="D835" t="str">
            <v>KIA</v>
          </cell>
          <cell r="E835" t="str">
            <v>KIA</v>
          </cell>
          <cell r="F835" t="str">
            <v>KIA</v>
          </cell>
          <cell r="G835" t="str">
            <v>PROD</v>
          </cell>
          <cell r="H835" t="str">
            <v>KO</v>
          </cell>
          <cell r="I835" t="str">
            <v>MVAN</v>
          </cell>
          <cell r="J835" t="str">
            <v>BONGO</v>
          </cell>
          <cell r="K835" t="str">
            <v>BESTA COACH</v>
          </cell>
          <cell r="L835" t="str">
            <v>SOHARI</v>
          </cell>
          <cell r="M835">
            <v>38638</v>
          </cell>
          <cell r="N835">
            <v>31657</v>
          </cell>
          <cell r="O835">
            <v>33473</v>
          </cell>
          <cell r="P835">
            <v>29532</v>
          </cell>
          <cell r="Q835">
            <v>29787</v>
          </cell>
          <cell r="R835">
            <v>42619</v>
          </cell>
          <cell r="S835">
            <v>21167</v>
          </cell>
          <cell r="T835">
            <v>19215</v>
          </cell>
          <cell r="U835">
            <v>0</v>
          </cell>
          <cell r="V835">
            <v>0</v>
          </cell>
          <cell r="W835">
            <v>0</v>
          </cell>
          <cell r="X835">
            <v>0</v>
          </cell>
          <cell r="Y835">
            <v>0</v>
          </cell>
          <cell r="Z835">
            <v>0</v>
          </cell>
          <cell r="AA835">
            <v>0</v>
          </cell>
          <cell r="AB835">
            <v>0</v>
          </cell>
        </row>
        <row r="836">
          <cell r="A836" t="str">
            <v>KO</v>
          </cell>
          <cell r="B836" t="str">
            <v>South Korea</v>
          </cell>
          <cell r="C836" t="str">
            <v>LCV</v>
          </cell>
          <cell r="D836" t="str">
            <v>KIA</v>
          </cell>
          <cell r="E836" t="str">
            <v>KIA</v>
          </cell>
          <cell r="F836" t="str">
            <v>KIA</v>
          </cell>
          <cell r="G836" t="str">
            <v>PROD</v>
          </cell>
          <cell r="H836" t="str">
            <v>KO</v>
          </cell>
          <cell r="I836" t="str">
            <v>MVAN</v>
          </cell>
          <cell r="J836" t="str">
            <v>BONGO</v>
          </cell>
          <cell r="K836" t="str">
            <v>BESTA VAN</v>
          </cell>
          <cell r="L836" t="str">
            <v>SOHARI</v>
          </cell>
          <cell r="M836">
            <v>15978</v>
          </cell>
          <cell r="N836">
            <v>19937</v>
          </cell>
          <cell r="O836">
            <v>23149</v>
          </cell>
          <cell r="P836">
            <v>29972</v>
          </cell>
          <cell r="Q836">
            <v>21563</v>
          </cell>
          <cell r="R836">
            <v>0</v>
          </cell>
          <cell r="S836">
            <v>0</v>
          </cell>
          <cell r="T836">
            <v>0</v>
          </cell>
          <cell r="U836">
            <v>0</v>
          </cell>
          <cell r="V836">
            <v>0</v>
          </cell>
          <cell r="W836">
            <v>0</v>
          </cell>
          <cell r="X836">
            <v>0</v>
          </cell>
          <cell r="Y836">
            <v>0</v>
          </cell>
          <cell r="Z836">
            <v>0</v>
          </cell>
          <cell r="AA836">
            <v>0</v>
          </cell>
          <cell r="AB836">
            <v>0</v>
          </cell>
        </row>
        <row r="837">
          <cell r="A837" t="str">
            <v>KO</v>
          </cell>
          <cell r="B837" t="str">
            <v>South Korea</v>
          </cell>
          <cell r="C837" t="str">
            <v>LCV</v>
          </cell>
          <cell r="D837" t="str">
            <v>KIA</v>
          </cell>
          <cell r="E837" t="str">
            <v>KIA</v>
          </cell>
          <cell r="F837" t="str">
            <v>KIA</v>
          </cell>
          <cell r="G837" t="str">
            <v>PROD</v>
          </cell>
          <cell r="H837" t="str">
            <v>KO</v>
          </cell>
          <cell r="I837" t="str">
            <v>MVAN</v>
          </cell>
          <cell r="J837" t="str">
            <v>E-SERIES</v>
          </cell>
          <cell r="K837" t="str">
            <v>E-SERIES</v>
          </cell>
          <cell r="L837" t="str">
            <v>SOHARI</v>
          </cell>
          <cell r="M837">
            <v>7627</v>
          </cell>
          <cell r="N837">
            <v>8020</v>
          </cell>
          <cell r="O837">
            <v>497</v>
          </cell>
          <cell r="P837">
            <v>532</v>
          </cell>
          <cell r="Q837">
            <v>308</v>
          </cell>
          <cell r="R837">
            <v>216</v>
          </cell>
          <cell r="S837">
            <v>502</v>
          </cell>
          <cell r="T837">
            <v>139</v>
          </cell>
          <cell r="U837">
            <v>42594</v>
          </cell>
          <cell r="V837">
            <v>46070</v>
          </cell>
          <cell r="W837">
            <v>49931</v>
          </cell>
          <cell r="X837">
            <v>58989</v>
          </cell>
          <cell r="Y837">
            <v>62052</v>
          </cell>
          <cell r="Z837">
            <v>64136</v>
          </cell>
          <cell r="AA837">
            <v>66082</v>
          </cell>
          <cell r="AB837">
            <v>76763</v>
          </cell>
        </row>
        <row r="838">
          <cell r="A838" t="str">
            <v>KO</v>
          </cell>
          <cell r="B838" t="str">
            <v>South Korea</v>
          </cell>
          <cell r="C838" t="str">
            <v>LCV</v>
          </cell>
          <cell r="D838" t="str">
            <v>KIA</v>
          </cell>
          <cell r="E838" t="str">
            <v>KIA</v>
          </cell>
          <cell r="F838" t="str">
            <v>KIA</v>
          </cell>
          <cell r="G838" t="str">
            <v>PROD</v>
          </cell>
          <cell r="H838" t="str">
            <v>KO</v>
          </cell>
          <cell r="I838" t="str">
            <v>MVAN</v>
          </cell>
          <cell r="J838" t="str">
            <v>K-SERIES</v>
          </cell>
          <cell r="K838" t="str">
            <v>K-SERIES</v>
          </cell>
          <cell r="L838" t="str">
            <v>SOHARI</v>
          </cell>
          <cell r="M838">
            <v>0</v>
          </cell>
          <cell r="N838">
            <v>0</v>
          </cell>
          <cell r="O838">
            <v>7682</v>
          </cell>
          <cell r="P838">
            <v>6890</v>
          </cell>
          <cell r="Q838">
            <v>3342</v>
          </cell>
          <cell r="R838">
            <v>3696</v>
          </cell>
          <cell r="S838">
            <v>4386</v>
          </cell>
          <cell r="T838">
            <v>1316</v>
          </cell>
          <cell r="U838">
            <v>1747</v>
          </cell>
          <cell r="V838">
            <v>2439</v>
          </cell>
          <cell r="W838">
            <v>2736</v>
          </cell>
          <cell r="X838">
            <v>3056</v>
          </cell>
          <cell r="Y838">
            <v>3343</v>
          </cell>
          <cell r="Z838">
            <v>3648</v>
          </cell>
          <cell r="AA838">
            <v>3968</v>
          </cell>
          <cell r="AB838">
            <v>5407</v>
          </cell>
        </row>
        <row r="839">
          <cell r="A839" t="str">
            <v>KO</v>
          </cell>
          <cell r="B839" t="str">
            <v>South Korea</v>
          </cell>
          <cell r="C839" t="str">
            <v>LCV</v>
          </cell>
          <cell r="D839" t="str">
            <v>KIA</v>
          </cell>
          <cell r="E839" t="str">
            <v>KIA</v>
          </cell>
          <cell r="F839" t="str">
            <v>KIA</v>
          </cell>
          <cell r="G839" t="str">
            <v>PROD</v>
          </cell>
          <cell r="H839" t="str">
            <v>KO</v>
          </cell>
          <cell r="I839" t="str">
            <v>MVAN</v>
          </cell>
          <cell r="J839" t="str">
            <v>PREGIO</v>
          </cell>
          <cell r="K839" t="str">
            <v>PREGIO</v>
          </cell>
          <cell r="L839" t="str">
            <v>SOHARI</v>
          </cell>
          <cell r="M839">
            <v>0</v>
          </cell>
          <cell r="N839">
            <v>0</v>
          </cell>
          <cell r="O839">
            <v>0</v>
          </cell>
          <cell r="P839">
            <v>0</v>
          </cell>
          <cell r="Q839">
            <v>0</v>
          </cell>
          <cell r="R839">
            <v>4385</v>
          </cell>
          <cell r="S839">
            <v>36327</v>
          </cell>
          <cell r="T839">
            <v>36975</v>
          </cell>
          <cell r="U839">
            <v>21580</v>
          </cell>
          <cell r="V839">
            <v>30611</v>
          </cell>
          <cell r="W839">
            <v>36052</v>
          </cell>
          <cell r="X839">
            <v>41345</v>
          </cell>
          <cell r="Y839">
            <v>42300</v>
          </cell>
          <cell r="Z839">
            <v>42918</v>
          </cell>
          <cell r="AA839">
            <v>43592</v>
          </cell>
          <cell r="AB839">
            <v>50771</v>
          </cell>
        </row>
        <row r="840">
          <cell r="A840" t="str">
            <v>KO</v>
          </cell>
          <cell r="B840" t="str">
            <v>South Korea</v>
          </cell>
          <cell r="C840" t="str">
            <v>LCV</v>
          </cell>
          <cell r="D840" t="str">
            <v>SAMSUNG</v>
          </cell>
          <cell r="E840" t="str">
            <v>SAMSUNG</v>
          </cell>
          <cell r="F840" t="str">
            <v>SAMSUNG</v>
          </cell>
          <cell r="G840" t="str">
            <v>PROD</v>
          </cell>
          <cell r="H840" t="str">
            <v>KO</v>
          </cell>
          <cell r="I840" t="str">
            <v>MVAN</v>
          </cell>
          <cell r="J840" t="str">
            <v>NISSAN VAN</v>
          </cell>
          <cell r="K840" t="str">
            <v>SV110</v>
          </cell>
          <cell r="L840" t="str">
            <v>PUSAN</v>
          </cell>
          <cell r="M840">
            <v>0</v>
          </cell>
          <cell r="N840">
            <v>0</v>
          </cell>
          <cell r="O840">
            <v>0</v>
          </cell>
          <cell r="P840">
            <v>0</v>
          </cell>
          <cell r="Q840">
            <v>0</v>
          </cell>
          <cell r="R840">
            <v>0</v>
          </cell>
          <cell r="S840">
            <v>0</v>
          </cell>
          <cell r="T840">
            <v>0</v>
          </cell>
          <cell r="U840">
            <v>613</v>
          </cell>
          <cell r="V840">
            <v>1747</v>
          </cell>
          <cell r="W840">
            <v>2972</v>
          </cell>
          <cell r="X840">
            <v>4378</v>
          </cell>
          <cell r="Y840">
            <v>6863</v>
          </cell>
          <cell r="Z840">
            <v>8278</v>
          </cell>
          <cell r="AA840">
            <v>9981</v>
          </cell>
          <cell r="AB840">
            <v>23017</v>
          </cell>
        </row>
        <row r="841">
          <cell r="A841" t="str">
            <v>MA</v>
          </cell>
          <cell r="B841" t="str">
            <v>Malaysia</v>
          </cell>
          <cell r="C841" t="str">
            <v>CAR</v>
          </cell>
          <cell r="D841" t="str">
            <v>BMW</v>
          </cell>
          <cell r="E841" t="str">
            <v>BMW</v>
          </cell>
          <cell r="F841" t="str">
            <v>ASSOCIATED MOTOR INDUSTRIES</v>
          </cell>
          <cell r="G841" t="str">
            <v>ASSY</v>
          </cell>
          <cell r="H841" t="str">
            <v>GY</v>
          </cell>
          <cell r="I841" t="str">
            <v>E1</v>
          </cell>
          <cell r="J841" t="str">
            <v>E30/E36/E46</v>
          </cell>
          <cell r="K841" t="str">
            <v>3-SERIES</v>
          </cell>
          <cell r="L841" t="str">
            <v>BATU TIGA</v>
          </cell>
          <cell r="M841">
            <v>452</v>
          </cell>
          <cell r="N841">
            <v>504</v>
          </cell>
          <cell r="O841">
            <v>554</v>
          </cell>
          <cell r="P841">
            <v>539</v>
          </cell>
          <cell r="Q841">
            <v>854</v>
          </cell>
          <cell r="R841">
            <v>1056</v>
          </cell>
          <cell r="S841">
            <v>1890</v>
          </cell>
          <cell r="T841">
            <v>1953</v>
          </cell>
          <cell r="U841">
            <v>632</v>
          </cell>
          <cell r="V841">
            <v>473</v>
          </cell>
          <cell r="W841">
            <v>656</v>
          </cell>
          <cell r="X841">
            <v>871</v>
          </cell>
          <cell r="Y841">
            <v>1145</v>
          </cell>
          <cell r="Z841">
            <v>1480</v>
          </cell>
          <cell r="AA841">
            <v>1643</v>
          </cell>
          <cell r="AB841">
            <v>2740</v>
          </cell>
        </row>
        <row r="842">
          <cell r="A842" t="str">
            <v>MA</v>
          </cell>
          <cell r="B842" t="str">
            <v>Malaysia</v>
          </cell>
          <cell r="C842" t="str">
            <v>CAR</v>
          </cell>
          <cell r="D842" t="str">
            <v>BMW</v>
          </cell>
          <cell r="E842" t="str">
            <v>BMW</v>
          </cell>
          <cell r="F842" t="str">
            <v>ASSOCIATED MOTOR INDUSTRIES</v>
          </cell>
          <cell r="G842" t="str">
            <v>ASSY</v>
          </cell>
          <cell r="H842" t="str">
            <v>GY</v>
          </cell>
          <cell r="I842" t="str">
            <v>E2</v>
          </cell>
          <cell r="J842" t="str">
            <v>E34/E39/E60</v>
          </cell>
          <cell r="K842" t="str">
            <v>5-SERIES</v>
          </cell>
          <cell r="L842" t="str">
            <v>BATU TIGA</v>
          </cell>
          <cell r="M842">
            <v>874</v>
          </cell>
          <cell r="N842">
            <v>409</v>
          </cell>
          <cell r="O842">
            <v>155</v>
          </cell>
          <cell r="P842">
            <v>357</v>
          </cell>
          <cell r="Q842">
            <v>186</v>
          </cell>
          <cell r="R842">
            <v>251</v>
          </cell>
          <cell r="S842">
            <v>133</v>
          </cell>
          <cell r="T842">
            <v>533</v>
          </cell>
          <cell r="U842">
            <v>86</v>
          </cell>
          <cell r="V842">
            <v>253</v>
          </cell>
          <cell r="W842">
            <v>238</v>
          </cell>
          <cell r="X842">
            <v>246</v>
          </cell>
          <cell r="Y842">
            <v>175</v>
          </cell>
          <cell r="Z842">
            <v>0</v>
          </cell>
          <cell r="AA842">
            <v>0</v>
          </cell>
          <cell r="AB842">
            <v>0</v>
          </cell>
        </row>
        <row r="843">
          <cell r="A843" t="str">
            <v>MA</v>
          </cell>
          <cell r="B843" t="str">
            <v>Malaysia</v>
          </cell>
          <cell r="C843" t="str">
            <v>CAR</v>
          </cell>
          <cell r="D843" t="str">
            <v>BMW</v>
          </cell>
          <cell r="E843" t="str">
            <v>BMW</v>
          </cell>
          <cell r="F843" t="str">
            <v>ASSOCIATED MOTOR INDUSTRIES</v>
          </cell>
          <cell r="G843" t="str">
            <v>ASSY</v>
          </cell>
          <cell r="H843" t="str">
            <v>GY</v>
          </cell>
          <cell r="I843" t="str">
            <v>E2</v>
          </cell>
          <cell r="J843" t="str">
            <v>E32/E38/E65</v>
          </cell>
          <cell r="K843" t="str">
            <v>7-SERIES</v>
          </cell>
          <cell r="L843" t="str">
            <v>BATU TIGA</v>
          </cell>
          <cell r="M843">
            <v>0</v>
          </cell>
          <cell r="N843">
            <v>84</v>
          </cell>
          <cell r="O843">
            <v>24</v>
          </cell>
          <cell r="P843">
            <v>53</v>
          </cell>
          <cell r="Q843">
            <v>126</v>
          </cell>
          <cell r="R843">
            <v>7</v>
          </cell>
          <cell r="S843">
            <v>0</v>
          </cell>
          <cell r="T843">
            <v>0</v>
          </cell>
          <cell r="U843">
            <v>0</v>
          </cell>
          <cell r="V843">
            <v>0</v>
          </cell>
          <cell r="W843">
            <v>0</v>
          </cell>
          <cell r="X843">
            <v>0</v>
          </cell>
          <cell r="Y843">
            <v>0</v>
          </cell>
          <cell r="Z843">
            <v>0</v>
          </cell>
          <cell r="AA843">
            <v>0</v>
          </cell>
          <cell r="AB843">
            <v>0</v>
          </cell>
        </row>
        <row r="844">
          <cell r="A844" t="str">
            <v>MA</v>
          </cell>
          <cell r="B844" t="str">
            <v>Malaysia</v>
          </cell>
          <cell r="C844" t="str">
            <v>CAR</v>
          </cell>
          <cell r="D844" t="str">
            <v>DAIHATSU</v>
          </cell>
          <cell r="E844" t="str">
            <v>DAIHATSU</v>
          </cell>
          <cell r="F844" t="str">
            <v>ASSEMBLY SERVICES</v>
          </cell>
          <cell r="G844" t="str">
            <v>ASSY</v>
          </cell>
          <cell r="H844" t="str">
            <v>JP</v>
          </cell>
          <cell r="I844" t="str">
            <v>B</v>
          </cell>
          <cell r="J844" t="str">
            <v>CHARADE</v>
          </cell>
          <cell r="K844" t="str">
            <v>CHARADE</v>
          </cell>
          <cell r="L844" t="str">
            <v>KUALA LUMPUR</v>
          </cell>
          <cell r="M844">
            <v>3091</v>
          </cell>
          <cell r="N844">
            <v>4979</v>
          </cell>
          <cell r="O844">
            <v>2023</v>
          </cell>
          <cell r="P844">
            <v>1270</v>
          </cell>
          <cell r="Q844">
            <v>1201</v>
          </cell>
          <cell r="R844">
            <v>1154</v>
          </cell>
          <cell r="S844">
            <v>0</v>
          </cell>
          <cell r="T844">
            <v>0</v>
          </cell>
          <cell r="U844">
            <v>0</v>
          </cell>
          <cell r="V844">
            <v>36</v>
          </cell>
          <cell r="W844">
            <v>105</v>
          </cell>
          <cell r="X844">
            <v>204</v>
          </cell>
          <cell r="Y844">
            <v>393</v>
          </cell>
          <cell r="Z844">
            <v>747</v>
          </cell>
          <cell r="AA844">
            <v>1407</v>
          </cell>
          <cell r="AB844">
            <v>6275</v>
          </cell>
        </row>
        <row r="845">
          <cell r="A845" t="str">
            <v>MA</v>
          </cell>
          <cell r="B845" t="str">
            <v>Malaysia</v>
          </cell>
          <cell r="C845" t="str">
            <v>CAR</v>
          </cell>
          <cell r="D845" t="str">
            <v>FORD</v>
          </cell>
          <cell r="E845" t="str">
            <v>FORD</v>
          </cell>
          <cell r="F845" t="str">
            <v>ASSOCIATED MOTOR INDUSTRIES</v>
          </cell>
          <cell r="G845" t="str">
            <v>ASSY</v>
          </cell>
          <cell r="H845" t="str">
            <v>JP</v>
          </cell>
          <cell r="I845" t="str">
            <v>C1</v>
          </cell>
          <cell r="J845" t="str">
            <v>FAMILIA</v>
          </cell>
          <cell r="K845" t="str">
            <v>LASER</v>
          </cell>
          <cell r="L845" t="str">
            <v>BATU TIGA</v>
          </cell>
          <cell r="M845">
            <v>3562</v>
          </cell>
          <cell r="N845">
            <v>3552</v>
          </cell>
          <cell r="O845">
            <v>3218</v>
          </cell>
          <cell r="P845">
            <v>1617</v>
          </cell>
          <cell r="Q845">
            <v>1473</v>
          </cell>
          <cell r="R845">
            <v>2381</v>
          </cell>
          <cell r="S845">
            <v>430</v>
          </cell>
          <cell r="T845">
            <v>539</v>
          </cell>
          <cell r="U845">
            <v>184</v>
          </cell>
          <cell r="V845">
            <v>202</v>
          </cell>
          <cell r="W845">
            <v>0</v>
          </cell>
          <cell r="X845">
            <v>0</v>
          </cell>
          <cell r="Y845">
            <v>0</v>
          </cell>
          <cell r="Z845">
            <v>0</v>
          </cell>
          <cell r="AA845">
            <v>0</v>
          </cell>
          <cell r="AB845">
            <v>0</v>
          </cell>
        </row>
        <row r="846">
          <cell r="A846" t="str">
            <v>MA</v>
          </cell>
          <cell r="B846" t="str">
            <v>Malaysia</v>
          </cell>
          <cell r="C846" t="str">
            <v>CAR</v>
          </cell>
          <cell r="D846" t="str">
            <v>FORD</v>
          </cell>
          <cell r="E846" t="str">
            <v>FORD</v>
          </cell>
          <cell r="F846" t="str">
            <v>ASSOCIATED MOTOR INDUSTRIES</v>
          </cell>
          <cell r="G846" t="str">
            <v>ASSY</v>
          </cell>
          <cell r="H846" t="str">
            <v>JP</v>
          </cell>
          <cell r="I846" t="str">
            <v>D1</v>
          </cell>
          <cell r="J846" t="str">
            <v>CAPELLA</v>
          </cell>
          <cell r="K846" t="str">
            <v>TELSTAR</v>
          </cell>
          <cell r="L846" t="str">
            <v>BATU TIGA</v>
          </cell>
          <cell r="M846">
            <v>1159</v>
          </cell>
          <cell r="N846">
            <v>1416</v>
          </cell>
          <cell r="O846">
            <v>1168</v>
          </cell>
          <cell r="P846">
            <v>385</v>
          </cell>
          <cell r="Q846">
            <v>709</v>
          </cell>
          <cell r="R846">
            <v>404</v>
          </cell>
          <cell r="S846">
            <v>160</v>
          </cell>
          <cell r="T846">
            <v>473</v>
          </cell>
          <cell r="U846">
            <v>99</v>
          </cell>
          <cell r="V846">
            <v>0</v>
          </cell>
          <cell r="W846">
            <v>0</v>
          </cell>
          <cell r="X846">
            <v>0</v>
          </cell>
          <cell r="Y846">
            <v>0</v>
          </cell>
          <cell r="Z846">
            <v>0</v>
          </cell>
          <cell r="AA846">
            <v>0</v>
          </cell>
          <cell r="AB846">
            <v>0</v>
          </cell>
        </row>
        <row r="847">
          <cell r="A847" t="str">
            <v>MA</v>
          </cell>
          <cell r="B847" t="str">
            <v>Malaysia</v>
          </cell>
          <cell r="C847" t="str">
            <v>CAR</v>
          </cell>
          <cell r="D847" t="str">
            <v>FUJI</v>
          </cell>
          <cell r="E847" t="str">
            <v>SUBARU</v>
          </cell>
          <cell r="F847" t="str">
            <v>TAN CHONG MOTOR ASSEMBLIES</v>
          </cell>
          <cell r="G847" t="str">
            <v>ASSY</v>
          </cell>
          <cell r="H847" t="str">
            <v>JP</v>
          </cell>
          <cell r="I847" t="str">
            <v>D1</v>
          </cell>
          <cell r="J847" t="str">
            <v>LEONE</v>
          </cell>
          <cell r="K847" t="str">
            <v>LEONE</v>
          </cell>
          <cell r="L847" t="str">
            <v>KUALA LUMPUR</v>
          </cell>
          <cell r="M847">
            <v>88</v>
          </cell>
          <cell r="N847">
            <v>99</v>
          </cell>
          <cell r="O847">
            <v>63</v>
          </cell>
          <cell r="P847">
            <v>28</v>
          </cell>
          <cell r="Q847">
            <v>12</v>
          </cell>
          <cell r="R847">
            <v>0</v>
          </cell>
          <cell r="S847">
            <v>0</v>
          </cell>
          <cell r="T847">
            <v>0</v>
          </cell>
          <cell r="U847">
            <v>0</v>
          </cell>
          <cell r="V847">
            <v>0</v>
          </cell>
          <cell r="W847">
            <v>0</v>
          </cell>
          <cell r="X847">
            <v>0</v>
          </cell>
          <cell r="Y847">
            <v>0</v>
          </cell>
          <cell r="Z847">
            <v>0</v>
          </cell>
          <cell r="AA847">
            <v>0</v>
          </cell>
          <cell r="AB847">
            <v>0</v>
          </cell>
        </row>
        <row r="848">
          <cell r="A848" t="str">
            <v>MA</v>
          </cell>
          <cell r="B848" t="str">
            <v>Malaysia</v>
          </cell>
          <cell r="C848" t="str">
            <v>CAR</v>
          </cell>
          <cell r="D848" t="str">
            <v>HONDA</v>
          </cell>
          <cell r="E848" t="str">
            <v>HONDA</v>
          </cell>
          <cell r="F848" t="str">
            <v>ORIENTAL ASSEMBLERS</v>
          </cell>
          <cell r="G848" t="str">
            <v>ASSY</v>
          </cell>
          <cell r="H848" t="str">
            <v>JP</v>
          </cell>
          <cell r="I848" t="str">
            <v>C1</v>
          </cell>
          <cell r="J848" t="str">
            <v>CIVIC</v>
          </cell>
          <cell r="K848" t="str">
            <v>CIVIC</v>
          </cell>
          <cell r="L848" t="str">
            <v>JOHORE BAHRU</v>
          </cell>
          <cell r="M848">
            <v>5131</v>
          </cell>
          <cell r="N848">
            <v>5318</v>
          </cell>
          <cell r="O848">
            <v>5680</v>
          </cell>
          <cell r="P848">
            <v>3401</v>
          </cell>
          <cell r="Q848">
            <v>4339</v>
          </cell>
          <cell r="R848">
            <v>5664</v>
          </cell>
          <cell r="S848">
            <v>11238</v>
          </cell>
          <cell r="T848">
            <v>9053</v>
          </cell>
          <cell r="U848">
            <v>1324</v>
          </cell>
          <cell r="V848">
            <v>1847</v>
          </cell>
          <cell r="W848">
            <v>2568</v>
          </cell>
          <cell r="X848">
            <v>3413</v>
          </cell>
          <cell r="Y848">
            <v>4488</v>
          </cell>
          <cell r="Z848">
            <v>5812</v>
          </cell>
          <cell r="AA848">
            <v>6351</v>
          </cell>
          <cell r="AB848">
            <v>9984</v>
          </cell>
        </row>
        <row r="849">
          <cell r="A849" t="str">
            <v>MA</v>
          </cell>
          <cell r="B849" t="str">
            <v>Malaysia</v>
          </cell>
          <cell r="C849" t="str">
            <v>CAR</v>
          </cell>
          <cell r="D849" t="str">
            <v>HONDA</v>
          </cell>
          <cell r="E849" t="str">
            <v>HONDA</v>
          </cell>
          <cell r="F849" t="str">
            <v>ORIENTAL ASSEMBLERS</v>
          </cell>
          <cell r="G849" t="str">
            <v>ASSY</v>
          </cell>
          <cell r="H849" t="str">
            <v>JP</v>
          </cell>
          <cell r="I849" t="str">
            <v>D2</v>
          </cell>
          <cell r="J849" t="str">
            <v>CY/CYR</v>
          </cell>
          <cell r="K849" t="str">
            <v>ACCORD</v>
          </cell>
          <cell r="L849" t="str">
            <v>JOHORE BAHRU</v>
          </cell>
          <cell r="M849">
            <v>5417</v>
          </cell>
          <cell r="N849">
            <v>7313</v>
          </cell>
          <cell r="O849">
            <v>3720</v>
          </cell>
          <cell r="P849">
            <v>5495</v>
          </cell>
          <cell r="Q849">
            <v>6124</v>
          </cell>
          <cell r="R849">
            <v>5508</v>
          </cell>
          <cell r="S849">
            <v>5898</v>
          </cell>
          <cell r="T849">
            <v>4565</v>
          </cell>
          <cell r="U849">
            <v>261</v>
          </cell>
          <cell r="V849">
            <v>1965</v>
          </cell>
          <cell r="W849">
            <v>2740</v>
          </cell>
          <cell r="X849">
            <v>3423</v>
          </cell>
          <cell r="Y849">
            <v>4844</v>
          </cell>
          <cell r="Z849">
            <v>5374</v>
          </cell>
          <cell r="AA849">
            <v>6005</v>
          </cell>
          <cell r="AB849">
            <v>10077</v>
          </cell>
        </row>
        <row r="850">
          <cell r="A850" t="str">
            <v>MA</v>
          </cell>
          <cell r="B850" t="str">
            <v>Malaysia</v>
          </cell>
          <cell r="C850" t="str">
            <v>CAR</v>
          </cell>
          <cell r="D850" t="str">
            <v>HONDA</v>
          </cell>
          <cell r="E850" t="str">
            <v>HONDA</v>
          </cell>
          <cell r="F850" t="str">
            <v>ORIENTAL ASSEMBLERS</v>
          </cell>
          <cell r="G850" t="str">
            <v>ASSY</v>
          </cell>
          <cell r="H850" t="str">
            <v>JP</v>
          </cell>
          <cell r="I850" t="str">
            <v>E2</v>
          </cell>
          <cell r="J850" t="str">
            <v>LEGEND</v>
          </cell>
          <cell r="K850" t="str">
            <v>LEGEND</v>
          </cell>
          <cell r="L850" t="str">
            <v>JOHORE BAHRU</v>
          </cell>
          <cell r="M850">
            <v>0</v>
          </cell>
          <cell r="N850">
            <v>0</v>
          </cell>
          <cell r="O850">
            <v>42</v>
          </cell>
          <cell r="P850">
            <v>128</v>
          </cell>
          <cell r="Q850">
            <v>44</v>
          </cell>
          <cell r="R850">
            <v>35</v>
          </cell>
          <cell r="S850">
            <v>1</v>
          </cell>
          <cell r="T850">
            <v>0</v>
          </cell>
          <cell r="U850">
            <v>0</v>
          </cell>
          <cell r="V850">
            <v>0</v>
          </cell>
          <cell r="W850">
            <v>0</v>
          </cell>
          <cell r="X850">
            <v>0</v>
          </cell>
          <cell r="Y850">
            <v>0</v>
          </cell>
          <cell r="Z850">
            <v>0</v>
          </cell>
          <cell r="AA850">
            <v>0</v>
          </cell>
          <cell r="AB850">
            <v>0</v>
          </cell>
        </row>
        <row r="851">
          <cell r="A851" t="str">
            <v>MA</v>
          </cell>
          <cell r="B851" t="str">
            <v>Malaysia</v>
          </cell>
          <cell r="C851" t="str">
            <v>CAR</v>
          </cell>
          <cell r="D851" t="str">
            <v>HONDA</v>
          </cell>
          <cell r="E851" t="str">
            <v>HONDA</v>
          </cell>
          <cell r="F851" t="str">
            <v>ORIENTAL ASSEMBLERS</v>
          </cell>
          <cell r="G851" t="str">
            <v>ASSY</v>
          </cell>
          <cell r="H851" t="str">
            <v>TH</v>
          </cell>
          <cell r="I851" t="str">
            <v>C1</v>
          </cell>
          <cell r="J851" t="str">
            <v>CITY</v>
          </cell>
          <cell r="K851" t="str">
            <v>CITY</v>
          </cell>
          <cell r="L851" t="str">
            <v>JOHORE BAHRU</v>
          </cell>
          <cell r="M851">
            <v>0</v>
          </cell>
          <cell r="N851">
            <v>0</v>
          </cell>
          <cell r="O851">
            <v>0</v>
          </cell>
          <cell r="P851">
            <v>0</v>
          </cell>
          <cell r="Q851">
            <v>0</v>
          </cell>
          <cell r="R851">
            <v>0</v>
          </cell>
          <cell r="S851">
            <v>1540</v>
          </cell>
          <cell r="T851">
            <v>6982</v>
          </cell>
          <cell r="U851">
            <v>410</v>
          </cell>
          <cell r="V851">
            <v>1649</v>
          </cell>
          <cell r="W851">
            <v>2220</v>
          </cell>
          <cell r="X851">
            <v>3555</v>
          </cell>
          <cell r="Y851">
            <v>5633</v>
          </cell>
          <cell r="Z851">
            <v>8790</v>
          </cell>
          <cell r="AA851">
            <v>9921</v>
          </cell>
          <cell r="AB851">
            <v>17744</v>
          </cell>
        </row>
        <row r="852">
          <cell r="A852" t="str">
            <v>MA</v>
          </cell>
          <cell r="B852" t="str">
            <v>Malaysia</v>
          </cell>
          <cell r="C852" t="str">
            <v>CAR</v>
          </cell>
          <cell r="D852" t="str">
            <v>MAZDA</v>
          </cell>
          <cell r="E852" t="str">
            <v>MAZDA</v>
          </cell>
          <cell r="F852" t="str">
            <v>CYCLE &amp; CARRIAGE BINTANG</v>
          </cell>
          <cell r="G852" t="str">
            <v>ASSY</v>
          </cell>
          <cell r="H852" t="str">
            <v>JP</v>
          </cell>
          <cell r="I852" t="str">
            <v>C1</v>
          </cell>
          <cell r="J852" t="str">
            <v>FAMILIA</v>
          </cell>
          <cell r="K852" t="str">
            <v>323</v>
          </cell>
          <cell r="L852" t="str">
            <v>BATU TIGA</v>
          </cell>
          <cell r="M852">
            <v>1738</v>
          </cell>
          <cell r="N852">
            <v>2079</v>
          </cell>
          <cell r="O852">
            <v>1281</v>
          </cell>
          <cell r="P852">
            <v>321</v>
          </cell>
          <cell r="Q852">
            <v>808</v>
          </cell>
          <cell r="R852">
            <v>609</v>
          </cell>
          <cell r="S852">
            <v>761</v>
          </cell>
          <cell r="T852">
            <v>495</v>
          </cell>
          <cell r="U852">
            <v>292</v>
          </cell>
          <cell r="V852">
            <v>351</v>
          </cell>
          <cell r="W852">
            <v>556</v>
          </cell>
          <cell r="X852">
            <v>649</v>
          </cell>
          <cell r="Y852">
            <v>749</v>
          </cell>
          <cell r="Z852">
            <v>850</v>
          </cell>
          <cell r="AA852">
            <v>951</v>
          </cell>
          <cell r="AB852">
            <v>1571</v>
          </cell>
        </row>
        <row r="853">
          <cell r="A853" t="str">
            <v>MA</v>
          </cell>
          <cell r="B853" t="str">
            <v>Malaysia</v>
          </cell>
          <cell r="C853" t="str">
            <v>CAR</v>
          </cell>
          <cell r="D853" t="str">
            <v>MAZDA</v>
          </cell>
          <cell r="E853" t="str">
            <v>MAZDA</v>
          </cell>
          <cell r="F853" t="str">
            <v>CYCLE &amp; CARRIAGE BINTANG</v>
          </cell>
          <cell r="G853" t="str">
            <v>ASSY</v>
          </cell>
          <cell r="H853" t="str">
            <v>JP</v>
          </cell>
          <cell r="I853" t="str">
            <v>D1</v>
          </cell>
          <cell r="J853" t="str">
            <v>CAPELLA</v>
          </cell>
          <cell r="K853" t="str">
            <v>626</v>
          </cell>
          <cell r="L853" t="str">
            <v>BATU TIGA</v>
          </cell>
          <cell r="M853">
            <v>157</v>
          </cell>
          <cell r="N853">
            <v>462</v>
          </cell>
          <cell r="O853">
            <v>280</v>
          </cell>
          <cell r="P853">
            <v>300</v>
          </cell>
          <cell r="Q853">
            <v>120</v>
          </cell>
          <cell r="R853">
            <v>619</v>
          </cell>
          <cell r="S853">
            <v>19</v>
          </cell>
          <cell r="T853">
            <v>1</v>
          </cell>
          <cell r="U853">
            <v>0</v>
          </cell>
          <cell r="V853">
            <v>0</v>
          </cell>
          <cell r="W853">
            <v>0</v>
          </cell>
          <cell r="X853">
            <v>0</v>
          </cell>
          <cell r="Y853">
            <v>0</v>
          </cell>
          <cell r="Z853">
            <v>0</v>
          </cell>
          <cell r="AA853">
            <v>0</v>
          </cell>
          <cell r="AB853">
            <v>0</v>
          </cell>
        </row>
        <row r="854">
          <cell r="A854" t="str">
            <v>MA</v>
          </cell>
          <cell r="B854" t="str">
            <v>Malaysia</v>
          </cell>
          <cell r="C854" t="str">
            <v>CAR</v>
          </cell>
          <cell r="D854" t="str">
            <v>MERCEDES-BENZ</v>
          </cell>
          <cell r="E854" t="str">
            <v>MERCEDES-BENZ</v>
          </cell>
          <cell r="F854" t="str">
            <v>CYCLE &amp; CARRIAGE BINTANG</v>
          </cell>
          <cell r="G854" t="str">
            <v>ASSY</v>
          </cell>
          <cell r="H854" t="str">
            <v>GY</v>
          </cell>
          <cell r="I854" t="str">
            <v>E1</v>
          </cell>
          <cell r="J854" t="str">
            <v>W202/W203</v>
          </cell>
          <cell r="K854" t="str">
            <v>C-CLASS</v>
          </cell>
          <cell r="L854" t="str">
            <v>PETALING JAYA</v>
          </cell>
          <cell r="M854">
            <v>0</v>
          </cell>
          <cell r="N854">
            <v>0</v>
          </cell>
          <cell r="O854">
            <v>0</v>
          </cell>
          <cell r="P854">
            <v>0</v>
          </cell>
          <cell r="Q854">
            <v>653</v>
          </cell>
          <cell r="R854">
            <v>1745</v>
          </cell>
          <cell r="S854">
            <v>1418</v>
          </cell>
          <cell r="T854">
            <v>1634</v>
          </cell>
          <cell r="U854">
            <v>214</v>
          </cell>
          <cell r="V854">
            <v>421</v>
          </cell>
          <cell r="W854">
            <v>575</v>
          </cell>
          <cell r="X854">
            <v>658</v>
          </cell>
          <cell r="Y854">
            <v>752</v>
          </cell>
          <cell r="Z854">
            <v>1042</v>
          </cell>
          <cell r="AA854">
            <v>1130</v>
          </cell>
          <cell r="AB854">
            <v>1664</v>
          </cell>
        </row>
        <row r="855">
          <cell r="A855" t="str">
            <v>MA</v>
          </cell>
          <cell r="B855" t="str">
            <v>Malaysia</v>
          </cell>
          <cell r="C855" t="str">
            <v>CAR</v>
          </cell>
          <cell r="D855" t="str">
            <v>MERCEDES-BENZ</v>
          </cell>
          <cell r="E855" t="str">
            <v>MERCEDES-BENZ</v>
          </cell>
          <cell r="F855" t="str">
            <v>CYCLE &amp; CARRIAGE BINTANG</v>
          </cell>
          <cell r="G855" t="str">
            <v>ASSY</v>
          </cell>
          <cell r="H855" t="str">
            <v>GY</v>
          </cell>
          <cell r="I855" t="str">
            <v>E2</v>
          </cell>
          <cell r="J855" t="str">
            <v>W124</v>
          </cell>
          <cell r="K855" t="str">
            <v>MID-SERIES</v>
          </cell>
          <cell r="L855" t="str">
            <v>PETALING JAYA</v>
          </cell>
          <cell r="M855">
            <v>0</v>
          </cell>
          <cell r="N855">
            <v>0</v>
          </cell>
          <cell r="O855">
            <v>0</v>
          </cell>
          <cell r="P855">
            <v>0</v>
          </cell>
          <cell r="Q855">
            <v>6</v>
          </cell>
          <cell r="R855">
            <v>0</v>
          </cell>
          <cell r="S855">
            <v>0</v>
          </cell>
          <cell r="T855">
            <v>0</v>
          </cell>
          <cell r="U855">
            <v>0</v>
          </cell>
          <cell r="V855">
            <v>0</v>
          </cell>
          <cell r="W855">
            <v>0</v>
          </cell>
          <cell r="X855">
            <v>0</v>
          </cell>
          <cell r="Y855">
            <v>0</v>
          </cell>
          <cell r="Z855">
            <v>0</v>
          </cell>
          <cell r="AA855">
            <v>0</v>
          </cell>
          <cell r="AB855">
            <v>0</v>
          </cell>
        </row>
        <row r="856">
          <cell r="A856" t="str">
            <v>MA</v>
          </cell>
          <cell r="B856" t="str">
            <v>Malaysia</v>
          </cell>
          <cell r="C856" t="str">
            <v>CAR</v>
          </cell>
          <cell r="D856" t="str">
            <v>MERCEDES-BENZ</v>
          </cell>
          <cell r="E856" t="str">
            <v>MERCEDES-BENZ</v>
          </cell>
          <cell r="F856" t="str">
            <v>CYCLE &amp; CARRIAGE BINTANG</v>
          </cell>
          <cell r="G856" t="str">
            <v>ASSY</v>
          </cell>
          <cell r="H856" t="str">
            <v>GY</v>
          </cell>
          <cell r="I856" t="str">
            <v>E2</v>
          </cell>
          <cell r="J856" t="str">
            <v>W140/W220</v>
          </cell>
          <cell r="K856" t="str">
            <v>S-CLASS</v>
          </cell>
          <cell r="L856" t="str">
            <v>PETALING JAYA</v>
          </cell>
          <cell r="M856">
            <v>175</v>
          </cell>
          <cell r="N856">
            <v>267</v>
          </cell>
          <cell r="O856">
            <v>115</v>
          </cell>
          <cell r="P856">
            <v>118</v>
          </cell>
          <cell r="Q856">
            <v>268</v>
          </cell>
          <cell r="R856">
            <v>572</v>
          </cell>
          <cell r="S856">
            <v>511</v>
          </cell>
          <cell r="T856">
            <v>287</v>
          </cell>
          <cell r="U856">
            <v>46</v>
          </cell>
          <cell r="V856">
            <v>120</v>
          </cell>
          <cell r="W856">
            <v>219</v>
          </cell>
          <cell r="X856">
            <v>224</v>
          </cell>
          <cell r="Y856">
            <v>225</v>
          </cell>
          <cell r="Z856">
            <v>247</v>
          </cell>
          <cell r="AA856">
            <v>239</v>
          </cell>
          <cell r="AB856">
            <v>372</v>
          </cell>
        </row>
        <row r="857">
          <cell r="A857" t="str">
            <v>MA</v>
          </cell>
          <cell r="B857" t="str">
            <v>Malaysia</v>
          </cell>
          <cell r="C857" t="str">
            <v>CAR</v>
          </cell>
          <cell r="D857" t="str">
            <v>MERCEDES-BENZ</v>
          </cell>
          <cell r="E857" t="str">
            <v>MERCEDES-BENZ</v>
          </cell>
          <cell r="F857" t="str">
            <v>ORIENTAL ASSEMBLERS</v>
          </cell>
          <cell r="G857" t="str">
            <v>ASSY</v>
          </cell>
          <cell r="H857" t="str">
            <v>GY</v>
          </cell>
          <cell r="I857" t="str">
            <v>E2</v>
          </cell>
          <cell r="J857" t="str">
            <v>W124/W210/W211</v>
          </cell>
          <cell r="K857" t="str">
            <v>E-CLASS</v>
          </cell>
          <cell r="L857" t="str">
            <v>JOHORE BAHRU</v>
          </cell>
          <cell r="M857">
            <v>1350</v>
          </cell>
          <cell r="N857">
            <v>1254</v>
          </cell>
          <cell r="O857">
            <v>1065</v>
          </cell>
          <cell r="P857">
            <v>1016</v>
          </cell>
          <cell r="Q857">
            <v>1188</v>
          </cell>
          <cell r="R857">
            <v>1747</v>
          </cell>
          <cell r="S857">
            <v>1682</v>
          </cell>
          <cell r="T857">
            <v>2078</v>
          </cell>
          <cell r="U857">
            <v>829</v>
          </cell>
          <cell r="V857">
            <v>758</v>
          </cell>
          <cell r="W857">
            <v>856</v>
          </cell>
          <cell r="X857">
            <v>856</v>
          </cell>
          <cell r="Y857">
            <v>893</v>
          </cell>
          <cell r="Z857">
            <v>916</v>
          </cell>
          <cell r="AA857">
            <v>949</v>
          </cell>
          <cell r="AB857">
            <v>803</v>
          </cell>
        </row>
        <row r="858">
          <cell r="A858" t="str">
            <v>MA</v>
          </cell>
          <cell r="B858" t="str">
            <v>Malaysia</v>
          </cell>
          <cell r="C858" t="str">
            <v>CAR</v>
          </cell>
          <cell r="D858" t="str">
            <v>NISSAN</v>
          </cell>
          <cell r="E858" t="str">
            <v>NISSAN</v>
          </cell>
          <cell r="F858" t="str">
            <v>TAN CHONG MOTOR ASSEMBLIES</v>
          </cell>
          <cell r="G858" t="str">
            <v>ASSY</v>
          </cell>
          <cell r="H858" t="str">
            <v>JP</v>
          </cell>
          <cell r="I858" t="str">
            <v>C1</v>
          </cell>
          <cell r="J858" t="str">
            <v>SUNNY</v>
          </cell>
          <cell r="K858" t="str">
            <v>AD RESORT</v>
          </cell>
          <cell r="L858" t="str">
            <v>KUALA LUMPUR</v>
          </cell>
          <cell r="M858">
            <v>0</v>
          </cell>
          <cell r="N858">
            <v>0</v>
          </cell>
          <cell r="O858">
            <v>0</v>
          </cell>
          <cell r="P858">
            <v>16</v>
          </cell>
          <cell r="Q858">
            <v>1415</v>
          </cell>
          <cell r="R858">
            <v>2943</v>
          </cell>
          <cell r="S858">
            <v>1274</v>
          </cell>
          <cell r="T858">
            <v>547</v>
          </cell>
          <cell r="U858">
            <v>51</v>
          </cell>
          <cell r="V858">
            <v>388</v>
          </cell>
          <cell r="W858">
            <v>576</v>
          </cell>
          <cell r="X858">
            <v>818</v>
          </cell>
          <cell r="Y858">
            <v>1149</v>
          </cell>
          <cell r="Z858">
            <v>1590</v>
          </cell>
          <cell r="AA858">
            <v>1733</v>
          </cell>
          <cell r="AB858">
            <v>2693</v>
          </cell>
        </row>
        <row r="859">
          <cell r="A859" t="str">
            <v>MA</v>
          </cell>
          <cell r="B859" t="str">
            <v>Malaysia</v>
          </cell>
          <cell r="C859" t="str">
            <v>CAR</v>
          </cell>
          <cell r="D859" t="str">
            <v>NISSAN</v>
          </cell>
          <cell r="E859" t="str">
            <v>NISSAN</v>
          </cell>
          <cell r="F859" t="str">
            <v>TAN CHONG MOTOR ASSEMBLIES</v>
          </cell>
          <cell r="G859" t="str">
            <v>ASSY</v>
          </cell>
          <cell r="H859" t="str">
            <v>JP</v>
          </cell>
          <cell r="I859" t="str">
            <v>C1</v>
          </cell>
          <cell r="J859" t="str">
            <v>SUNNY/MS</v>
          </cell>
          <cell r="K859" t="str">
            <v>SENTRA</v>
          </cell>
          <cell r="L859" t="str">
            <v>KUALA LUMPUR</v>
          </cell>
          <cell r="M859">
            <v>0</v>
          </cell>
          <cell r="N859">
            <v>0</v>
          </cell>
          <cell r="O859">
            <v>0</v>
          </cell>
          <cell r="P859">
            <v>0</v>
          </cell>
          <cell r="Q859">
            <v>561</v>
          </cell>
          <cell r="R859">
            <v>2773</v>
          </cell>
          <cell r="S859">
            <v>2715</v>
          </cell>
          <cell r="T859">
            <v>3759</v>
          </cell>
          <cell r="U859">
            <v>461</v>
          </cell>
          <cell r="V859">
            <v>1019</v>
          </cell>
          <cell r="W859">
            <v>1359</v>
          </cell>
          <cell r="X859">
            <v>1733</v>
          </cell>
          <cell r="Y859">
            <v>2185</v>
          </cell>
          <cell r="Z859">
            <v>2714</v>
          </cell>
          <cell r="AA859">
            <v>2779</v>
          </cell>
          <cell r="AB859">
            <v>2833</v>
          </cell>
        </row>
        <row r="860">
          <cell r="A860" t="str">
            <v>MA</v>
          </cell>
          <cell r="B860" t="str">
            <v>Malaysia</v>
          </cell>
          <cell r="C860" t="str">
            <v>CAR</v>
          </cell>
          <cell r="D860" t="str">
            <v>NISSAN</v>
          </cell>
          <cell r="E860" t="str">
            <v>NISSAN</v>
          </cell>
          <cell r="F860" t="str">
            <v>TAN CHONG MOTOR ASSEMBLIES</v>
          </cell>
          <cell r="G860" t="str">
            <v>ASSY</v>
          </cell>
          <cell r="H860" t="str">
            <v>JP</v>
          </cell>
          <cell r="I860" t="str">
            <v>C1</v>
          </cell>
          <cell r="J860" t="str">
            <v>SUNNY/MS</v>
          </cell>
          <cell r="K860" t="str">
            <v>SUNNY</v>
          </cell>
          <cell r="L860" t="str">
            <v>KUALA LUMPUR</v>
          </cell>
          <cell r="M860">
            <v>0</v>
          </cell>
          <cell r="N860">
            <v>0</v>
          </cell>
          <cell r="O860">
            <v>0</v>
          </cell>
          <cell r="P860">
            <v>0</v>
          </cell>
          <cell r="Q860">
            <v>3794</v>
          </cell>
          <cell r="R860">
            <v>3096</v>
          </cell>
          <cell r="S860">
            <v>832</v>
          </cell>
          <cell r="T860">
            <v>1</v>
          </cell>
          <cell r="U860">
            <v>0</v>
          </cell>
          <cell r="V860">
            <v>0</v>
          </cell>
          <cell r="W860">
            <v>0</v>
          </cell>
          <cell r="X860">
            <v>0</v>
          </cell>
          <cell r="Y860">
            <v>0</v>
          </cell>
          <cell r="Z860">
            <v>0</v>
          </cell>
          <cell r="AA860">
            <v>0</v>
          </cell>
          <cell r="AB860">
            <v>0</v>
          </cell>
        </row>
        <row r="861">
          <cell r="A861" t="str">
            <v>MA</v>
          </cell>
          <cell r="B861" t="str">
            <v>Malaysia</v>
          </cell>
          <cell r="C861" t="str">
            <v>CAR</v>
          </cell>
          <cell r="D861" t="str">
            <v>NISSAN</v>
          </cell>
          <cell r="E861" t="str">
            <v>NISSAN</v>
          </cell>
          <cell r="F861" t="str">
            <v>TAN CHONG MOTOR ASSEMBLIES</v>
          </cell>
          <cell r="G861" t="str">
            <v>ASSY</v>
          </cell>
          <cell r="H861" t="str">
            <v>JP</v>
          </cell>
          <cell r="I861" t="str">
            <v>C1</v>
          </cell>
          <cell r="J861" t="str">
            <v>SUNNY/MS</v>
          </cell>
          <cell r="K861" t="str">
            <v>SUNNY/ SENTRA</v>
          </cell>
          <cell r="L861" t="str">
            <v>KUALA LUMPUR</v>
          </cell>
          <cell r="M861">
            <v>9320</v>
          </cell>
          <cell r="N861">
            <v>9858</v>
          </cell>
          <cell r="O861">
            <v>6315</v>
          </cell>
          <cell r="P861">
            <v>4774</v>
          </cell>
          <cell r="Q861">
            <v>0</v>
          </cell>
          <cell r="R861">
            <v>0</v>
          </cell>
          <cell r="S861">
            <v>0</v>
          </cell>
          <cell r="T861">
            <v>0</v>
          </cell>
          <cell r="U861">
            <v>0</v>
          </cell>
          <cell r="V861">
            <v>0</v>
          </cell>
          <cell r="W861">
            <v>0</v>
          </cell>
          <cell r="X861">
            <v>0</v>
          </cell>
          <cell r="Y861">
            <v>0</v>
          </cell>
          <cell r="Z861">
            <v>0</v>
          </cell>
          <cell r="AA861">
            <v>0</v>
          </cell>
          <cell r="AB861">
            <v>0</v>
          </cell>
        </row>
        <row r="862">
          <cell r="A862" t="str">
            <v>MA</v>
          </cell>
          <cell r="B862" t="str">
            <v>Malaysia</v>
          </cell>
          <cell r="C862" t="str">
            <v>CAR</v>
          </cell>
          <cell r="D862" t="str">
            <v>NISSAN</v>
          </cell>
          <cell r="E862" t="str">
            <v>NISSAN</v>
          </cell>
          <cell r="F862" t="str">
            <v>TAN CHONG MOTOR ASSEMBLIES</v>
          </cell>
          <cell r="G862" t="str">
            <v>ASSY</v>
          </cell>
          <cell r="H862" t="str">
            <v>JP</v>
          </cell>
          <cell r="I862" t="str">
            <v>D1</v>
          </cell>
          <cell r="J862" t="str">
            <v>PRIMERA/MS</v>
          </cell>
          <cell r="K862" t="str">
            <v>BLUEBIRD</v>
          </cell>
          <cell r="L862" t="str">
            <v>KUALA LUMPUR</v>
          </cell>
          <cell r="M862">
            <v>316</v>
          </cell>
          <cell r="N862">
            <v>402</v>
          </cell>
          <cell r="O862">
            <v>198</v>
          </cell>
          <cell r="P862">
            <v>516</v>
          </cell>
          <cell r="Q862">
            <v>50</v>
          </cell>
          <cell r="R862">
            <v>55</v>
          </cell>
          <cell r="S862">
            <v>138</v>
          </cell>
          <cell r="T862">
            <v>6</v>
          </cell>
          <cell r="U862">
            <v>0</v>
          </cell>
          <cell r="V862">
            <v>51</v>
          </cell>
          <cell r="W862">
            <v>60</v>
          </cell>
          <cell r="X862">
            <v>67</v>
          </cell>
          <cell r="Y862">
            <v>75</v>
          </cell>
          <cell r="Z862">
            <v>82</v>
          </cell>
          <cell r="AA862">
            <v>85</v>
          </cell>
          <cell r="AB862">
            <v>224</v>
          </cell>
        </row>
        <row r="863">
          <cell r="A863" t="str">
            <v>MA</v>
          </cell>
          <cell r="B863" t="str">
            <v>Malaysia</v>
          </cell>
          <cell r="C863" t="str">
            <v>CAR</v>
          </cell>
          <cell r="D863" t="str">
            <v>NISSAN</v>
          </cell>
          <cell r="E863" t="str">
            <v>NISSAN</v>
          </cell>
          <cell r="F863" t="str">
            <v>TAN CHONG MOTOR ASSEMBLIES</v>
          </cell>
          <cell r="G863" t="str">
            <v>ASSY</v>
          </cell>
          <cell r="H863" t="str">
            <v>JP</v>
          </cell>
          <cell r="I863" t="str">
            <v>E1</v>
          </cell>
          <cell r="J863" t="str">
            <v>CEFIRO/FFL</v>
          </cell>
          <cell r="K863" t="str">
            <v>CEFIRO</v>
          </cell>
          <cell r="L863" t="str">
            <v>KUALA LUMPUR</v>
          </cell>
          <cell r="M863">
            <v>547</v>
          </cell>
          <cell r="N863">
            <v>416</v>
          </cell>
          <cell r="O863">
            <v>206</v>
          </cell>
          <cell r="P863">
            <v>168</v>
          </cell>
          <cell r="Q863">
            <v>32</v>
          </cell>
          <cell r="R863">
            <v>28</v>
          </cell>
          <cell r="S863">
            <v>521</v>
          </cell>
          <cell r="T863">
            <v>2546</v>
          </cell>
          <cell r="U863">
            <v>40</v>
          </cell>
          <cell r="V863">
            <v>826</v>
          </cell>
          <cell r="W863">
            <v>1073</v>
          </cell>
          <cell r="X863">
            <v>1332</v>
          </cell>
          <cell r="Y863">
            <v>1636</v>
          </cell>
          <cell r="Z863">
            <v>1979</v>
          </cell>
          <cell r="AA863">
            <v>2135</v>
          </cell>
          <cell r="AB863">
            <v>3183</v>
          </cell>
        </row>
        <row r="864">
          <cell r="A864" t="str">
            <v>MA</v>
          </cell>
          <cell r="B864" t="str">
            <v>Malaysia</v>
          </cell>
          <cell r="C864" t="str">
            <v>CAR</v>
          </cell>
          <cell r="D864" t="str">
            <v>OTHER</v>
          </cell>
          <cell r="E864" t="str">
            <v>U</v>
          </cell>
          <cell r="F864" t="str">
            <v>U</v>
          </cell>
          <cell r="G864" t="str">
            <v>NA</v>
          </cell>
          <cell r="H864" t="str">
            <v>U</v>
          </cell>
          <cell r="I864" t="str">
            <v>U</v>
          </cell>
          <cell r="J864" t="str">
            <v>U</v>
          </cell>
          <cell r="K864" t="str">
            <v>OTHER</v>
          </cell>
          <cell r="L864" t="str">
            <v>U</v>
          </cell>
          <cell r="M864">
            <v>0</v>
          </cell>
          <cell r="N864">
            <v>0</v>
          </cell>
          <cell r="O864">
            <v>0</v>
          </cell>
          <cell r="P864">
            <v>25</v>
          </cell>
          <cell r="Q864">
            <v>0</v>
          </cell>
          <cell r="R864">
            <v>0</v>
          </cell>
          <cell r="S864">
            <v>0</v>
          </cell>
          <cell r="T864">
            <v>0</v>
          </cell>
          <cell r="U864">
            <v>0</v>
          </cell>
          <cell r="V864">
            <v>0</v>
          </cell>
          <cell r="W864">
            <v>0</v>
          </cell>
          <cell r="X864">
            <v>0</v>
          </cell>
          <cell r="Y864">
            <v>0</v>
          </cell>
          <cell r="Z864">
            <v>0</v>
          </cell>
          <cell r="AA864">
            <v>0</v>
          </cell>
          <cell r="AB864">
            <v>0</v>
          </cell>
        </row>
        <row r="865">
          <cell r="A865" t="str">
            <v>MA</v>
          </cell>
          <cell r="B865" t="str">
            <v>Malaysia</v>
          </cell>
          <cell r="C865" t="str">
            <v>CAR</v>
          </cell>
          <cell r="D865" t="str">
            <v>PERODUA</v>
          </cell>
          <cell r="E865" t="str">
            <v>PERODUA</v>
          </cell>
          <cell r="F865" t="str">
            <v>PERODUA</v>
          </cell>
          <cell r="G865" t="str">
            <v>PROD</v>
          </cell>
          <cell r="H865" t="str">
            <v>MA</v>
          </cell>
          <cell r="I865" t="str">
            <v>A</v>
          </cell>
          <cell r="J865" t="str">
            <v>MIRA</v>
          </cell>
          <cell r="K865" t="str">
            <v>KANCIL</v>
          </cell>
          <cell r="L865" t="str">
            <v>SERENDAH</v>
          </cell>
          <cell r="M865">
            <v>0</v>
          </cell>
          <cell r="N865">
            <v>0</v>
          </cell>
          <cell r="O865">
            <v>0</v>
          </cell>
          <cell r="P865">
            <v>0</v>
          </cell>
          <cell r="Q865">
            <v>8880</v>
          </cell>
          <cell r="R865">
            <v>39960</v>
          </cell>
          <cell r="S865">
            <v>49941</v>
          </cell>
          <cell r="T865">
            <v>62155</v>
          </cell>
          <cell r="U865">
            <v>36478</v>
          </cell>
          <cell r="V865">
            <v>55427</v>
          </cell>
          <cell r="W865">
            <v>65964</v>
          </cell>
          <cell r="X865">
            <v>73911</v>
          </cell>
          <cell r="Y865">
            <v>81185</v>
          </cell>
          <cell r="Z865">
            <v>85062</v>
          </cell>
          <cell r="AA865">
            <v>91530</v>
          </cell>
          <cell r="AB865">
            <v>123793</v>
          </cell>
        </row>
        <row r="866">
          <cell r="A866" t="str">
            <v>MA</v>
          </cell>
          <cell r="B866" t="str">
            <v>Malaysia</v>
          </cell>
          <cell r="C866" t="str">
            <v>CAR</v>
          </cell>
          <cell r="D866" t="str">
            <v>PROTON</v>
          </cell>
          <cell r="E866" t="str">
            <v>PROTON</v>
          </cell>
          <cell r="F866" t="str">
            <v>AUTOMOTIVE MANUFACTURERS OF MALAYSIA</v>
          </cell>
          <cell r="G866" t="str">
            <v>PROD</v>
          </cell>
          <cell r="H866" t="str">
            <v>MA</v>
          </cell>
          <cell r="I866" t="str">
            <v>B</v>
          </cell>
          <cell r="J866" t="str">
            <v>AX/106</v>
          </cell>
          <cell r="K866" t="str">
            <v>TIARA</v>
          </cell>
          <cell r="L866" t="str">
            <v>PEKAN</v>
          </cell>
          <cell r="M866">
            <v>0</v>
          </cell>
          <cell r="N866">
            <v>0</v>
          </cell>
          <cell r="O866">
            <v>0</v>
          </cell>
          <cell r="P866">
            <v>0</v>
          </cell>
          <cell r="Q866">
            <v>0</v>
          </cell>
          <cell r="R866">
            <v>0</v>
          </cell>
          <cell r="S866">
            <v>10457</v>
          </cell>
          <cell r="T866">
            <v>14297</v>
          </cell>
          <cell r="U866">
            <v>3430</v>
          </cell>
          <cell r="V866">
            <v>4600</v>
          </cell>
          <cell r="W866">
            <v>9415</v>
          </cell>
          <cell r="X866">
            <v>19275</v>
          </cell>
          <cell r="Y866">
            <v>25147</v>
          </cell>
          <cell r="Z866">
            <v>31250</v>
          </cell>
          <cell r="AA866">
            <v>36081</v>
          </cell>
          <cell r="AB866">
            <v>57743</v>
          </cell>
        </row>
        <row r="867">
          <cell r="A867" t="str">
            <v>MA</v>
          </cell>
          <cell r="B867" t="str">
            <v>Malaysia</v>
          </cell>
          <cell r="C867" t="str">
            <v>CAR</v>
          </cell>
          <cell r="D867" t="str">
            <v>PROTON</v>
          </cell>
          <cell r="E867" t="str">
            <v>PROTON</v>
          </cell>
          <cell r="F867" t="str">
            <v>AUTOMOTIVE MANUFACTURERS OF MALAYSIA</v>
          </cell>
          <cell r="G867" t="str">
            <v>PROD</v>
          </cell>
          <cell r="H867" t="str">
            <v>MA</v>
          </cell>
          <cell r="I867" t="str">
            <v>C1</v>
          </cell>
          <cell r="J867" t="str">
            <v>LANCER</v>
          </cell>
          <cell r="K867" t="str">
            <v>SATRIA</v>
          </cell>
          <cell r="L867" t="str">
            <v>PEKAN</v>
          </cell>
          <cell r="M867">
            <v>0</v>
          </cell>
          <cell r="N867">
            <v>0</v>
          </cell>
          <cell r="O867">
            <v>0</v>
          </cell>
          <cell r="P867">
            <v>0</v>
          </cell>
          <cell r="Q867">
            <v>758</v>
          </cell>
          <cell r="R867">
            <v>9150</v>
          </cell>
          <cell r="S867">
            <v>14635</v>
          </cell>
          <cell r="T867">
            <v>16424</v>
          </cell>
          <cell r="U867">
            <v>3846</v>
          </cell>
          <cell r="V867">
            <v>9106</v>
          </cell>
          <cell r="W867">
            <v>9548</v>
          </cell>
          <cell r="X867">
            <v>10127</v>
          </cell>
          <cell r="Y867">
            <v>11691</v>
          </cell>
          <cell r="Z867">
            <v>13062</v>
          </cell>
          <cell r="AA867">
            <v>13688</v>
          </cell>
          <cell r="AB867">
            <v>15300</v>
          </cell>
        </row>
        <row r="868">
          <cell r="A868" t="str">
            <v>MA</v>
          </cell>
          <cell r="B868" t="str">
            <v>Malaysia</v>
          </cell>
          <cell r="C868" t="str">
            <v>CAR</v>
          </cell>
          <cell r="D868" t="str">
            <v>PROTON</v>
          </cell>
          <cell r="E868" t="str">
            <v>PROTON</v>
          </cell>
          <cell r="F868" t="str">
            <v>AUTOMOTIVE MANUFACTURERS OF MALAYSIA</v>
          </cell>
          <cell r="G868" t="str">
            <v>PROD</v>
          </cell>
          <cell r="H868" t="str">
            <v>MA</v>
          </cell>
          <cell r="I868" t="str">
            <v>C1</v>
          </cell>
          <cell r="J868" t="str">
            <v>LANCER</v>
          </cell>
          <cell r="K868" t="str">
            <v>SATRIA</v>
          </cell>
          <cell r="L868" t="str">
            <v>SHAH ALAM</v>
          </cell>
          <cell r="M868">
            <v>0</v>
          </cell>
          <cell r="N868">
            <v>0</v>
          </cell>
          <cell r="O868">
            <v>0</v>
          </cell>
          <cell r="P868">
            <v>0</v>
          </cell>
          <cell r="Q868">
            <v>0</v>
          </cell>
          <cell r="R868">
            <v>5108</v>
          </cell>
          <cell r="S868">
            <v>0</v>
          </cell>
          <cell r="T868">
            <v>0</v>
          </cell>
          <cell r="U868">
            <v>1663</v>
          </cell>
          <cell r="V868">
            <v>3015</v>
          </cell>
          <cell r="W868">
            <v>3128</v>
          </cell>
          <cell r="X868">
            <v>3354</v>
          </cell>
          <cell r="Y868">
            <v>4043</v>
          </cell>
          <cell r="Z868">
            <v>4641</v>
          </cell>
          <cell r="AA868">
            <v>4889</v>
          </cell>
          <cell r="AB868">
            <v>5459</v>
          </cell>
        </row>
        <row r="869">
          <cell r="A869" t="str">
            <v>MA</v>
          </cell>
          <cell r="B869" t="str">
            <v>Malaysia</v>
          </cell>
          <cell r="C869" t="str">
            <v>CAR</v>
          </cell>
          <cell r="D869" t="str">
            <v>PROTON</v>
          </cell>
          <cell r="E869" t="str">
            <v>PROTON</v>
          </cell>
          <cell r="F869" t="str">
            <v>PROTON</v>
          </cell>
          <cell r="G869" t="str">
            <v>ASSY</v>
          </cell>
          <cell r="H869" t="str">
            <v>UK</v>
          </cell>
          <cell r="I869" t="str">
            <v>E1</v>
          </cell>
          <cell r="J869" t="str">
            <v>M1-11</v>
          </cell>
          <cell r="K869" t="str">
            <v>ELISE</v>
          </cell>
          <cell r="L869" t="str">
            <v>SHAH ALAM</v>
          </cell>
          <cell r="M869">
            <v>0</v>
          </cell>
          <cell r="N869">
            <v>0</v>
          </cell>
          <cell r="O869">
            <v>0</v>
          </cell>
          <cell r="P869">
            <v>0</v>
          </cell>
          <cell r="Q869">
            <v>0</v>
          </cell>
          <cell r="R869">
            <v>0</v>
          </cell>
          <cell r="S869">
            <v>0</v>
          </cell>
          <cell r="T869">
            <v>0</v>
          </cell>
          <cell r="U869">
            <v>0</v>
          </cell>
          <cell r="V869">
            <v>0</v>
          </cell>
          <cell r="W869">
            <v>0</v>
          </cell>
          <cell r="X869">
            <v>906</v>
          </cell>
          <cell r="Y869">
            <v>1237</v>
          </cell>
          <cell r="Z869">
            <v>1331</v>
          </cell>
          <cell r="AA869">
            <v>1475</v>
          </cell>
          <cell r="AB869">
            <v>2486</v>
          </cell>
        </row>
        <row r="870">
          <cell r="A870" t="str">
            <v>MA</v>
          </cell>
          <cell r="B870" t="str">
            <v>Malaysia</v>
          </cell>
          <cell r="C870" t="str">
            <v>CAR</v>
          </cell>
          <cell r="D870" t="str">
            <v>PROTON</v>
          </cell>
          <cell r="E870" t="str">
            <v>PROTON</v>
          </cell>
          <cell r="F870" t="str">
            <v>PROTON</v>
          </cell>
          <cell r="G870" t="str">
            <v>PROD</v>
          </cell>
          <cell r="H870" t="str">
            <v>MA</v>
          </cell>
          <cell r="I870" t="str">
            <v>C1</v>
          </cell>
          <cell r="J870" t="str">
            <v>LANCER (OLD)</v>
          </cell>
          <cell r="K870" t="str">
            <v>ISWARA</v>
          </cell>
          <cell r="L870" t="str">
            <v>BATU TIGA</v>
          </cell>
          <cell r="M870">
            <v>0</v>
          </cell>
          <cell r="N870">
            <v>0</v>
          </cell>
          <cell r="O870">
            <v>0</v>
          </cell>
          <cell r="P870">
            <v>0</v>
          </cell>
          <cell r="Q870">
            <v>0</v>
          </cell>
          <cell r="R870">
            <v>0</v>
          </cell>
          <cell r="S870">
            <v>0</v>
          </cell>
          <cell r="T870">
            <v>6568</v>
          </cell>
          <cell r="U870">
            <v>396</v>
          </cell>
          <cell r="V870">
            <v>500</v>
          </cell>
          <cell r="W870">
            <v>0</v>
          </cell>
          <cell r="X870">
            <v>0</v>
          </cell>
          <cell r="Y870">
            <v>0</v>
          </cell>
          <cell r="Z870">
            <v>0</v>
          </cell>
          <cell r="AA870">
            <v>0</v>
          </cell>
          <cell r="AB870">
            <v>0</v>
          </cell>
        </row>
        <row r="871">
          <cell r="A871" t="str">
            <v>MA</v>
          </cell>
          <cell r="B871" t="str">
            <v>Malaysia</v>
          </cell>
          <cell r="C871" t="str">
            <v>CAR</v>
          </cell>
          <cell r="D871" t="str">
            <v>PROTON</v>
          </cell>
          <cell r="E871" t="str">
            <v>PROTON</v>
          </cell>
          <cell r="F871" t="str">
            <v>PROTON</v>
          </cell>
          <cell r="G871" t="str">
            <v>PROD</v>
          </cell>
          <cell r="H871" t="str">
            <v>MA</v>
          </cell>
          <cell r="I871" t="str">
            <v>C1</v>
          </cell>
          <cell r="J871" t="str">
            <v>LANCER (OLD)</v>
          </cell>
          <cell r="K871" t="str">
            <v>ISWARA</v>
          </cell>
          <cell r="L871" t="str">
            <v>SHAH ALAM</v>
          </cell>
          <cell r="M871">
            <v>85610</v>
          </cell>
          <cell r="N871">
            <v>102040</v>
          </cell>
          <cell r="O871">
            <v>99050</v>
          </cell>
          <cell r="P871">
            <v>47490</v>
          </cell>
          <cell r="Q871">
            <v>52440</v>
          </cell>
          <cell r="R871">
            <v>49540</v>
          </cell>
          <cell r="S871">
            <v>56429</v>
          </cell>
          <cell r="T871">
            <v>51284</v>
          </cell>
          <cell r="U871">
            <v>39334</v>
          </cell>
          <cell r="V871">
            <v>52588</v>
          </cell>
          <cell r="W871">
            <v>52656</v>
          </cell>
          <cell r="X871">
            <v>32471</v>
          </cell>
          <cell r="Y871">
            <v>21224</v>
          </cell>
          <cell r="Z871">
            <v>6854</v>
          </cell>
          <cell r="AA871">
            <v>0</v>
          </cell>
          <cell r="AB871">
            <v>0</v>
          </cell>
        </row>
        <row r="872">
          <cell r="A872" t="str">
            <v>MA</v>
          </cell>
          <cell r="B872" t="str">
            <v>Malaysia</v>
          </cell>
          <cell r="C872" t="str">
            <v>CAR</v>
          </cell>
          <cell r="D872" t="str">
            <v>PROTON</v>
          </cell>
          <cell r="E872" t="str">
            <v>PROTON</v>
          </cell>
          <cell r="F872" t="str">
            <v>PROTON</v>
          </cell>
          <cell r="G872" t="str">
            <v>PROD</v>
          </cell>
          <cell r="H872" t="str">
            <v>MA</v>
          </cell>
          <cell r="I872" t="str">
            <v>C1</v>
          </cell>
          <cell r="J872" t="str">
            <v>PROTON</v>
          </cell>
          <cell r="K872" t="str">
            <v>NEW PROTON</v>
          </cell>
          <cell r="L872" t="str">
            <v>TANJUNG MALIM</v>
          </cell>
          <cell r="M872">
            <v>0</v>
          </cell>
          <cell r="N872">
            <v>0</v>
          </cell>
          <cell r="O872">
            <v>0</v>
          </cell>
          <cell r="P872">
            <v>0</v>
          </cell>
          <cell r="Q872">
            <v>0</v>
          </cell>
          <cell r="R872">
            <v>0</v>
          </cell>
          <cell r="S872">
            <v>0</v>
          </cell>
          <cell r="T872">
            <v>0</v>
          </cell>
          <cell r="U872">
            <v>0</v>
          </cell>
          <cell r="V872">
            <v>0</v>
          </cell>
          <cell r="W872">
            <v>0</v>
          </cell>
          <cell r="X872">
            <v>26688</v>
          </cell>
          <cell r="Y872">
            <v>37897</v>
          </cell>
          <cell r="Z872">
            <v>53358</v>
          </cell>
          <cell r="AA872">
            <v>68443</v>
          </cell>
          <cell r="AB872">
            <v>123413</v>
          </cell>
        </row>
        <row r="873">
          <cell r="A873" t="str">
            <v>MA</v>
          </cell>
          <cell r="B873" t="str">
            <v>Malaysia</v>
          </cell>
          <cell r="C873" t="str">
            <v>CAR</v>
          </cell>
          <cell r="D873" t="str">
            <v>PROTON</v>
          </cell>
          <cell r="E873" t="str">
            <v>PROTON</v>
          </cell>
          <cell r="F873" t="str">
            <v>PROTON</v>
          </cell>
          <cell r="G873" t="str">
            <v>PROD</v>
          </cell>
          <cell r="H873" t="str">
            <v>MA</v>
          </cell>
          <cell r="I873" t="str">
            <v>C2</v>
          </cell>
          <cell r="J873" t="str">
            <v>LANCER</v>
          </cell>
          <cell r="K873" t="str">
            <v>WIRA</v>
          </cell>
          <cell r="L873" t="str">
            <v>SHAH ALAM</v>
          </cell>
          <cell r="M873">
            <v>0</v>
          </cell>
          <cell r="N873">
            <v>0</v>
          </cell>
          <cell r="O873">
            <v>0</v>
          </cell>
          <cell r="P873">
            <v>73410</v>
          </cell>
          <cell r="Q873">
            <v>85305</v>
          </cell>
          <cell r="R873">
            <v>93452</v>
          </cell>
          <cell r="S873">
            <v>104564</v>
          </cell>
          <cell r="T873">
            <v>116605</v>
          </cell>
          <cell r="U873">
            <v>56540</v>
          </cell>
          <cell r="V873">
            <v>83106</v>
          </cell>
          <cell r="W873">
            <v>94682</v>
          </cell>
          <cell r="X873">
            <v>95509</v>
          </cell>
          <cell r="Y873">
            <v>100671</v>
          </cell>
          <cell r="Z873">
            <v>109209</v>
          </cell>
          <cell r="AA873">
            <v>115848</v>
          </cell>
          <cell r="AB873">
            <v>162531</v>
          </cell>
        </row>
        <row r="874">
          <cell r="A874" t="str">
            <v>MA</v>
          </cell>
          <cell r="B874" t="str">
            <v>Malaysia</v>
          </cell>
          <cell r="C874" t="str">
            <v>CAR</v>
          </cell>
          <cell r="D874" t="str">
            <v>PROTON</v>
          </cell>
          <cell r="E874" t="str">
            <v>PROTON</v>
          </cell>
          <cell r="F874" t="str">
            <v>PROTON</v>
          </cell>
          <cell r="G874" t="str">
            <v>PROD</v>
          </cell>
          <cell r="H874" t="str">
            <v>MA</v>
          </cell>
          <cell r="I874" t="str">
            <v>D1</v>
          </cell>
          <cell r="J874" t="str">
            <v>ETERNA</v>
          </cell>
          <cell r="K874" t="str">
            <v>PERDANA</v>
          </cell>
          <cell r="L874" t="str">
            <v>SHAH ALAM</v>
          </cell>
          <cell r="M874">
            <v>0</v>
          </cell>
          <cell r="N874">
            <v>0</v>
          </cell>
          <cell r="O874">
            <v>0</v>
          </cell>
          <cell r="P874">
            <v>0</v>
          </cell>
          <cell r="Q874">
            <v>0</v>
          </cell>
          <cell r="R874">
            <v>8565</v>
          </cell>
          <cell r="S874">
            <v>6481</v>
          </cell>
          <cell r="T874">
            <v>6453</v>
          </cell>
          <cell r="U874">
            <v>1153</v>
          </cell>
          <cell r="V874">
            <v>2275</v>
          </cell>
          <cell r="W874">
            <v>3954</v>
          </cell>
          <cell r="X874">
            <v>5083</v>
          </cell>
          <cell r="Y874">
            <v>6367</v>
          </cell>
          <cell r="Z874">
            <v>6580</v>
          </cell>
          <cell r="AA874">
            <v>6672</v>
          </cell>
          <cell r="AB874">
            <v>8514</v>
          </cell>
        </row>
        <row r="875">
          <cell r="A875" t="str">
            <v>MA</v>
          </cell>
          <cell r="B875" t="str">
            <v>Malaysia</v>
          </cell>
          <cell r="C875" t="str">
            <v>CAR</v>
          </cell>
          <cell r="D875" t="str">
            <v>PROTON</v>
          </cell>
          <cell r="E875" t="str">
            <v>PROTON</v>
          </cell>
          <cell r="F875" t="str">
            <v>PROTON</v>
          </cell>
          <cell r="G875" t="str">
            <v>PROD</v>
          </cell>
          <cell r="H875" t="str">
            <v>MA</v>
          </cell>
          <cell r="I875" t="str">
            <v>D1</v>
          </cell>
          <cell r="J875" t="str">
            <v>LANCER</v>
          </cell>
          <cell r="K875" t="str">
            <v>PUTRA</v>
          </cell>
          <cell r="L875" t="str">
            <v>SHAH ALAM</v>
          </cell>
          <cell r="M875">
            <v>0</v>
          </cell>
          <cell r="N875">
            <v>0</v>
          </cell>
          <cell r="O875">
            <v>0</v>
          </cell>
          <cell r="P875">
            <v>0</v>
          </cell>
          <cell r="Q875">
            <v>0</v>
          </cell>
          <cell r="R875">
            <v>0</v>
          </cell>
          <cell r="S875">
            <v>101</v>
          </cell>
          <cell r="T875">
            <v>3073</v>
          </cell>
          <cell r="U875">
            <v>525</v>
          </cell>
          <cell r="V875">
            <v>2368</v>
          </cell>
          <cell r="W875">
            <v>4675</v>
          </cell>
          <cell r="X875">
            <v>5993</v>
          </cell>
          <cell r="Y875">
            <v>8105</v>
          </cell>
          <cell r="Z875">
            <v>9430</v>
          </cell>
          <cell r="AA875">
            <v>9306</v>
          </cell>
          <cell r="AB875">
            <v>11309</v>
          </cell>
        </row>
        <row r="876">
          <cell r="A876" t="str">
            <v>MA</v>
          </cell>
          <cell r="B876" t="str">
            <v>Malaysia</v>
          </cell>
          <cell r="C876" t="str">
            <v>CAR</v>
          </cell>
          <cell r="D876" t="str">
            <v>PSA</v>
          </cell>
          <cell r="E876" t="str">
            <v>CITROEN</v>
          </cell>
          <cell r="F876" t="str">
            <v>AUTOMOTIVE MANUFACTURERS OF MALAYSIA</v>
          </cell>
          <cell r="G876" t="str">
            <v>ASSY</v>
          </cell>
          <cell r="H876" t="str">
            <v>FR</v>
          </cell>
          <cell r="I876" t="str">
            <v>C1</v>
          </cell>
          <cell r="J876" t="str">
            <v>306</v>
          </cell>
          <cell r="K876" t="str">
            <v>ZX</v>
          </cell>
          <cell r="L876" t="str">
            <v>PEKAN</v>
          </cell>
          <cell r="M876">
            <v>0</v>
          </cell>
          <cell r="N876">
            <v>0</v>
          </cell>
          <cell r="O876">
            <v>7</v>
          </cell>
          <cell r="P876">
            <v>351</v>
          </cell>
          <cell r="Q876">
            <v>1086</v>
          </cell>
          <cell r="R876">
            <v>1243</v>
          </cell>
          <cell r="S876">
            <v>597</v>
          </cell>
          <cell r="T876">
            <v>648</v>
          </cell>
          <cell r="U876">
            <v>69</v>
          </cell>
          <cell r="V876">
            <v>185</v>
          </cell>
          <cell r="W876">
            <v>280</v>
          </cell>
          <cell r="X876">
            <v>403</v>
          </cell>
          <cell r="Y876">
            <v>449</v>
          </cell>
          <cell r="Z876">
            <v>493</v>
          </cell>
          <cell r="AA876">
            <v>538</v>
          </cell>
          <cell r="AB876">
            <v>836</v>
          </cell>
        </row>
        <row r="877">
          <cell r="A877" t="str">
            <v>MA</v>
          </cell>
          <cell r="B877" t="str">
            <v>Malaysia</v>
          </cell>
          <cell r="C877" t="str">
            <v>CAR</v>
          </cell>
          <cell r="D877" t="str">
            <v>PSA</v>
          </cell>
          <cell r="E877" t="str">
            <v>CITROEN</v>
          </cell>
          <cell r="F877" t="str">
            <v>AUTOMOTIVE MANUFACTURERS OF MALAYSIA</v>
          </cell>
          <cell r="G877" t="str">
            <v>ASSY</v>
          </cell>
          <cell r="H877" t="str">
            <v>FR</v>
          </cell>
          <cell r="I877" t="str">
            <v>D1</v>
          </cell>
          <cell r="J877" t="str">
            <v>X1,X2/406 (D80)</v>
          </cell>
          <cell r="K877" t="str">
            <v>XANTIA</v>
          </cell>
          <cell r="L877" t="str">
            <v>PEKAN</v>
          </cell>
          <cell r="M877">
            <v>0</v>
          </cell>
          <cell r="N877">
            <v>0</v>
          </cell>
          <cell r="O877">
            <v>0</v>
          </cell>
          <cell r="P877">
            <v>0</v>
          </cell>
          <cell r="Q877">
            <v>35</v>
          </cell>
          <cell r="R877">
            <v>440</v>
          </cell>
          <cell r="S877">
            <v>361</v>
          </cell>
          <cell r="T877">
            <v>209</v>
          </cell>
          <cell r="U877">
            <v>29</v>
          </cell>
          <cell r="V877">
            <v>67</v>
          </cell>
          <cell r="W877">
            <v>118</v>
          </cell>
          <cell r="X877">
            <v>197</v>
          </cell>
          <cell r="Y877">
            <v>325</v>
          </cell>
          <cell r="Z877">
            <v>384</v>
          </cell>
          <cell r="AA877">
            <v>408</v>
          </cell>
          <cell r="AB877">
            <v>263</v>
          </cell>
        </row>
        <row r="878">
          <cell r="A878" t="str">
            <v>MA</v>
          </cell>
          <cell r="B878" t="str">
            <v>Malaysia</v>
          </cell>
          <cell r="C878" t="str">
            <v>CAR</v>
          </cell>
          <cell r="D878" t="str">
            <v>PSA</v>
          </cell>
          <cell r="E878" t="str">
            <v>CITROEN</v>
          </cell>
          <cell r="F878" t="str">
            <v>CITROEN</v>
          </cell>
          <cell r="G878" t="str">
            <v>ASSY</v>
          </cell>
          <cell r="H878" t="str">
            <v>FR</v>
          </cell>
          <cell r="I878" t="str">
            <v>D1</v>
          </cell>
          <cell r="J878" t="str">
            <v>BX</v>
          </cell>
          <cell r="K878" t="str">
            <v>BX</v>
          </cell>
          <cell r="L878" t="str">
            <v>PEKAN</v>
          </cell>
          <cell r="M878">
            <v>311</v>
          </cell>
          <cell r="N878">
            <v>332</v>
          </cell>
          <cell r="O878">
            <v>142</v>
          </cell>
          <cell r="P878">
            <v>127</v>
          </cell>
          <cell r="Q878">
            <v>0</v>
          </cell>
          <cell r="R878">
            <v>0</v>
          </cell>
          <cell r="S878">
            <v>0</v>
          </cell>
          <cell r="T878">
            <v>0</v>
          </cell>
          <cell r="U878">
            <v>0</v>
          </cell>
          <cell r="V878">
            <v>0</v>
          </cell>
          <cell r="W878">
            <v>0</v>
          </cell>
          <cell r="X878">
            <v>0</v>
          </cell>
          <cell r="Y878">
            <v>0</v>
          </cell>
          <cell r="Z878">
            <v>0</v>
          </cell>
          <cell r="AA878">
            <v>0</v>
          </cell>
          <cell r="AB878">
            <v>0</v>
          </cell>
        </row>
        <row r="879">
          <cell r="A879" t="str">
            <v>MA</v>
          </cell>
          <cell r="B879" t="str">
            <v>Malaysia</v>
          </cell>
          <cell r="C879" t="str">
            <v>CAR</v>
          </cell>
          <cell r="D879" t="str">
            <v>PSA</v>
          </cell>
          <cell r="E879" t="str">
            <v>PEUGEOT</v>
          </cell>
          <cell r="F879" t="str">
            <v>ORIENTAL ASSEMBLERS</v>
          </cell>
          <cell r="G879" t="str">
            <v>ASSY</v>
          </cell>
          <cell r="H879" t="str">
            <v>FR</v>
          </cell>
          <cell r="I879" t="str">
            <v>C1</v>
          </cell>
          <cell r="J879" t="str">
            <v>306</v>
          </cell>
          <cell r="K879" t="str">
            <v>306</v>
          </cell>
          <cell r="L879" t="str">
            <v>JOHORE BAHRU</v>
          </cell>
          <cell r="M879">
            <v>0</v>
          </cell>
          <cell r="N879">
            <v>0</v>
          </cell>
          <cell r="O879">
            <v>0</v>
          </cell>
          <cell r="P879">
            <v>0</v>
          </cell>
          <cell r="Q879">
            <v>0</v>
          </cell>
          <cell r="R879">
            <v>16</v>
          </cell>
          <cell r="S879">
            <v>1147</v>
          </cell>
          <cell r="T879">
            <v>354</v>
          </cell>
          <cell r="U879">
            <v>23</v>
          </cell>
          <cell r="V879">
            <v>118</v>
          </cell>
          <cell r="W879">
            <v>206</v>
          </cell>
          <cell r="X879">
            <v>345</v>
          </cell>
          <cell r="Y879">
            <v>572</v>
          </cell>
          <cell r="Z879">
            <v>932</v>
          </cell>
          <cell r="AA879">
            <v>1051</v>
          </cell>
          <cell r="AB879">
            <v>1726</v>
          </cell>
        </row>
        <row r="880">
          <cell r="A880" t="str">
            <v>MA</v>
          </cell>
          <cell r="B880" t="str">
            <v>Malaysia</v>
          </cell>
          <cell r="C880" t="str">
            <v>CAR</v>
          </cell>
          <cell r="D880" t="str">
            <v>PSA</v>
          </cell>
          <cell r="E880" t="str">
            <v>PEUGEOT</v>
          </cell>
          <cell r="F880" t="str">
            <v>ORIENTAL ASSEMBLERS</v>
          </cell>
          <cell r="G880" t="str">
            <v>ASSY</v>
          </cell>
          <cell r="H880" t="str">
            <v>FR</v>
          </cell>
          <cell r="I880" t="str">
            <v>D1</v>
          </cell>
          <cell r="J880" t="str">
            <v>405</v>
          </cell>
          <cell r="K880" t="str">
            <v>405</v>
          </cell>
          <cell r="L880" t="str">
            <v>JOHORE BAHRU</v>
          </cell>
          <cell r="M880">
            <v>248</v>
          </cell>
          <cell r="N880">
            <v>388</v>
          </cell>
          <cell r="O880">
            <v>484</v>
          </cell>
          <cell r="P880">
            <v>758</v>
          </cell>
          <cell r="Q880">
            <v>1451</v>
          </cell>
          <cell r="R880">
            <v>2141</v>
          </cell>
          <cell r="S880">
            <v>1734</v>
          </cell>
          <cell r="T880">
            <v>25</v>
          </cell>
          <cell r="U880">
            <v>0</v>
          </cell>
          <cell r="V880">
            <v>0</v>
          </cell>
          <cell r="W880">
            <v>0</v>
          </cell>
          <cell r="X880">
            <v>0</v>
          </cell>
          <cell r="Y880">
            <v>0</v>
          </cell>
          <cell r="Z880">
            <v>0</v>
          </cell>
          <cell r="AA880">
            <v>0</v>
          </cell>
          <cell r="AB880">
            <v>0</v>
          </cell>
        </row>
        <row r="881">
          <cell r="A881" t="str">
            <v>MA</v>
          </cell>
          <cell r="B881" t="str">
            <v>Malaysia</v>
          </cell>
          <cell r="C881" t="str">
            <v>CAR</v>
          </cell>
          <cell r="D881" t="str">
            <v>PSA</v>
          </cell>
          <cell r="E881" t="str">
            <v>PEUGEOT</v>
          </cell>
          <cell r="F881" t="str">
            <v>ORIENTAL ASSEMBLERS</v>
          </cell>
          <cell r="G881" t="str">
            <v>ASSY</v>
          </cell>
          <cell r="H881" t="str">
            <v>FR</v>
          </cell>
          <cell r="I881" t="str">
            <v>D1</v>
          </cell>
          <cell r="J881" t="str">
            <v>406 (D80)</v>
          </cell>
          <cell r="K881" t="str">
            <v>406</v>
          </cell>
          <cell r="L881" t="str">
            <v>JOHORE BAHRU</v>
          </cell>
          <cell r="M881">
            <v>0</v>
          </cell>
          <cell r="N881">
            <v>0</v>
          </cell>
          <cell r="O881">
            <v>0</v>
          </cell>
          <cell r="P881">
            <v>0</v>
          </cell>
          <cell r="Q881">
            <v>0</v>
          </cell>
          <cell r="R881">
            <v>0</v>
          </cell>
          <cell r="S881">
            <v>0</v>
          </cell>
          <cell r="T881">
            <v>1238</v>
          </cell>
          <cell r="U881">
            <v>126</v>
          </cell>
          <cell r="V881">
            <v>624</v>
          </cell>
          <cell r="W881">
            <v>954</v>
          </cell>
          <cell r="X881">
            <v>1120</v>
          </cell>
          <cell r="Y881">
            <v>1298</v>
          </cell>
          <cell r="Z881">
            <v>1453</v>
          </cell>
          <cell r="AA881">
            <v>1613</v>
          </cell>
          <cell r="AB881">
            <v>2693</v>
          </cell>
        </row>
        <row r="882">
          <cell r="A882" t="str">
            <v>MA</v>
          </cell>
          <cell r="B882" t="str">
            <v>Malaysia</v>
          </cell>
          <cell r="C882" t="str">
            <v>CAR</v>
          </cell>
          <cell r="D882" t="str">
            <v>PSA</v>
          </cell>
          <cell r="E882" t="str">
            <v>PEUGEOT</v>
          </cell>
          <cell r="F882" t="str">
            <v>PEUGEOT</v>
          </cell>
          <cell r="G882" t="str">
            <v>ASSY</v>
          </cell>
          <cell r="H882" t="str">
            <v>FR</v>
          </cell>
          <cell r="I882" t="str">
            <v>E1</v>
          </cell>
          <cell r="J882" t="str">
            <v>505</v>
          </cell>
          <cell r="K882" t="str">
            <v>505</v>
          </cell>
          <cell r="L882" t="str">
            <v>JOHORE BAHRU</v>
          </cell>
          <cell r="M882">
            <v>94</v>
          </cell>
          <cell r="N882">
            <v>6</v>
          </cell>
          <cell r="O882">
            <v>70</v>
          </cell>
          <cell r="P882">
            <v>2</v>
          </cell>
          <cell r="Q882">
            <v>0</v>
          </cell>
          <cell r="R882">
            <v>0</v>
          </cell>
          <cell r="S882">
            <v>0</v>
          </cell>
          <cell r="T882">
            <v>0</v>
          </cell>
          <cell r="U882">
            <v>0</v>
          </cell>
          <cell r="V882">
            <v>0</v>
          </cell>
          <cell r="W882">
            <v>0</v>
          </cell>
          <cell r="X882">
            <v>0</v>
          </cell>
          <cell r="Y882">
            <v>0</v>
          </cell>
          <cell r="Z882">
            <v>0</v>
          </cell>
          <cell r="AA882">
            <v>0</v>
          </cell>
          <cell r="AB882">
            <v>0</v>
          </cell>
        </row>
        <row r="883">
          <cell r="A883" t="str">
            <v>MA</v>
          </cell>
          <cell r="B883" t="str">
            <v>Malaysia</v>
          </cell>
          <cell r="C883" t="str">
            <v>CAR</v>
          </cell>
          <cell r="D883" t="str">
            <v>RENAULT</v>
          </cell>
          <cell r="E883" t="str">
            <v>RENAULT</v>
          </cell>
          <cell r="F883" t="str">
            <v>SWEDISH MOTOR ASSEMBLERS</v>
          </cell>
          <cell r="G883" t="str">
            <v>ASSY</v>
          </cell>
          <cell r="H883" t="str">
            <v>FR</v>
          </cell>
          <cell r="I883" t="str">
            <v>C1</v>
          </cell>
          <cell r="J883" t="str">
            <v>X64/W84</v>
          </cell>
          <cell r="K883" t="str">
            <v>MEGANE</v>
          </cell>
          <cell r="L883" t="str">
            <v>KUALA LUMPUR</v>
          </cell>
          <cell r="M883">
            <v>0</v>
          </cell>
          <cell r="N883">
            <v>0</v>
          </cell>
          <cell r="O883">
            <v>0</v>
          </cell>
          <cell r="P883">
            <v>0</v>
          </cell>
          <cell r="Q883">
            <v>0</v>
          </cell>
          <cell r="R883">
            <v>0</v>
          </cell>
          <cell r="S883">
            <v>0</v>
          </cell>
          <cell r="T883">
            <v>0</v>
          </cell>
          <cell r="U883">
            <v>0</v>
          </cell>
          <cell r="V883">
            <v>0</v>
          </cell>
          <cell r="W883">
            <v>676</v>
          </cell>
          <cell r="X883">
            <v>873</v>
          </cell>
          <cell r="Y883">
            <v>999</v>
          </cell>
          <cell r="Z883">
            <v>1124</v>
          </cell>
          <cell r="AA883">
            <v>1245</v>
          </cell>
          <cell r="AB883">
            <v>2492</v>
          </cell>
        </row>
        <row r="884">
          <cell r="A884" t="str">
            <v>MA</v>
          </cell>
          <cell r="B884" t="str">
            <v>Malaysia</v>
          </cell>
          <cell r="C884" t="str">
            <v>CAR</v>
          </cell>
          <cell r="D884" t="str">
            <v>RENAULT</v>
          </cell>
          <cell r="E884" t="str">
            <v>RENAULT</v>
          </cell>
          <cell r="F884" t="str">
            <v>SWEDISH MOTOR ASSEMBLERS</v>
          </cell>
          <cell r="G884" t="str">
            <v>ASSY</v>
          </cell>
          <cell r="H884" t="str">
            <v>FR</v>
          </cell>
          <cell r="I884" t="str">
            <v>C1</v>
          </cell>
          <cell r="J884" t="str">
            <v>X53</v>
          </cell>
          <cell r="K884" t="str">
            <v>R19</v>
          </cell>
          <cell r="L884" t="str">
            <v>KUALA LUMPUR</v>
          </cell>
          <cell r="M884">
            <v>0</v>
          </cell>
          <cell r="N884">
            <v>398</v>
          </cell>
          <cell r="O884">
            <v>172</v>
          </cell>
          <cell r="P884">
            <v>50</v>
          </cell>
          <cell r="Q884">
            <v>396</v>
          </cell>
          <cell r="R884">
            <v>503</v>
          </cell>
          <cell r="S884">
            <v>0</v>
          </cell>
          <cell r="T884">
            <v>0</v>
          </cell>
          <cell r="U884">
            <v>0</v>
          </cell>
          <cell r="V884">
            <v>0</v>
          </cell>
          <cell r="W884">
            <v>0</v>
          </cell>
          <cell r="X884">
            <v>0</v>
          </cell>
          <cell r="Y884">
            <v>0</v>
          </cell>
          <cell r="Z884">
            <v>0</v>
          </cell>
          <cell r="AA884">
            <v>0</v>
          </cell>
          <cell r="AB884">
            <v>0</v>
          </cell>
        </row>
        <row r="885">
          <cell r="A885" t="str">
            <v>MA</v>
          </cell>
          <cell r="B885" t="str">
            <v>Malaysia</v>
          </cell>
          <cell r="C885" t="str">
            <v>CAR</v>
          </cell>
          <cell r="D885" t="str">
            <v>SUZUKI</v>
          </cell>
          <cell r="E885" t="str">
            <v>SUZUKI</v>
          </cell>
          <cell r="F885" t="str">
            <v>SWEDISH MOTOR ASSEMBLERS</v>
          </cell>
          <cell r="G885" t="str">
            <v>ASSY</v>
          </cell>
          <cell r="H885" t="str">
            <v>JP</v>
          </cell>
          <cell r="I885" t="str">
            <v>B</v>
          </cell>
          <cell r="J885" t="str">
            <v>CULTUS</v>
          </cell>
          <cell r="K885" t="str">
            <v>SWIFT</v>
          </cell>
          <cell r="L885" t="str">
            <v>KUALA LUMPUR</v>
          </cell>
          <cell r="M885">
            <v>706</v>
          </cell>
          <cell r="N885">
            <v>573</v>
          </cell>
          <cell r="O885">
            <v>243</v>
          </cell>
          <cell r="P885">
            <v>92</v>
          </cell>
          <cell r="Q885">
            <v>51</v>
          </cell>
          <cell r="R885">
            <v>1</v>
          </cell>
          <cell r="S885">
            <v>0</v>
          </cell>
          <cell r="T885">
            <v>0</v>
          </cell>
          <cell r="U885">
            <v>0</v>
          </cell>
          <cell r="V885">
            <v>0</v>
          </cell>
          <cell r="W885">
            <v>0</v>
          </cell>
          <cell r="X885">
            <v>0</v>
          </cell>
          <cell r="Y885">
            <v>0</v>
          </cell>
          <cell r="Z885">
            <v>0</v>
          </cell>
          <cell r="AA885">
            <v>0</v>
          </cell>
          <cell r="AB885">
            <v>0</v>
          </cell>
        </row>
        <row r="886">
          <cell r="A886" t="str">
            <v>MA</v>
          </cell>
          <cell r="B886" t="str">
            <v>Malaysia</v>
          </cell>
          <cell r="C886" t="str">
            <v>CAR</v>
          </cell>
          <cell r="D886" t="str">
            <v>TOYOTA</v>
          </cell>
          <cell r="E886" t="str">
            <v>TOYOTA</v>
          </cell>
          <cell r="F886" t="str">
            <v>ASSEMBLY SERVICES</v>
          </cell>
          <cell r="G886" t="str">
            <v>ASSY</v>
          </cell>
          <cell r="H886" t="str">
            <v>JP</v>
          </cell>
          <cell r="I886" t="str">
            <v>C1</v>
          </cell>
          <cell r="J886" t="str">
            <v>COROLLA</v>
          </cell>
          <cell r="K886" t="str">
            <v>COROLLA</v>
          </cell>
          <cell r="L886" t="str">
            <v>KUALA LUMPUR</v>
          </cell>
          <cell r="M886">
            <v>0</v>
          </cell>
          <cell r="N886">
            <v>0</v>
          </cell>
          <cell r="O886">
            <v>0</v>
          </cell>
          <cell r="P886">
            <v>0</v>
          </cell>
          <cell r="Q886">
            <v>4843</v>
          </cell>
          <cell r="R886">
            <v>5581</v>
          </cell>
          <cell r="S886">
            <v>7330</v>
          </cell>
          <cell r="T886">
            <v>5635</v>
          </cell>
          <cell r="U886">
            <v>878</v>
          </cell>
          <cell r="V886">
            <v>1911</v>
          </cell>
          <cell r="W886">
            <v>2742</v>
          </cell>
          <cell r="X886">
            <v>3068</v>
          </cell>
          <cell r="Y886">
            <v>3471</v>
          </cell>
          <cell r="Z886">
            <v>3427</v>
          </cell>
          <cell r="AA886">
            <v>3909</v>
          </cell>
          <cell r="AB886">
            <v>3382</v>
          </cell>
        </row>
        <row r="887">
          <cell r="A887" t="str">
            <v>MA</v>
          </cell>
          <cell r="B887" t="str">
            <v>Malaysia</v>
          </cell>
          <cell r="C887" t="str">
            <v>CAR</v>
          </cell>
          <cell r="D887" t="str">
            <v>TOYOTA</v>
          </cell>
          <cell r="E887" t="str">
            <v>TOYOTA</v>
          </cell>
          <cell r="F887" t="str">
            <v>ASSEMBLY SERVICES</v>
          </cell>
          <cell r="G887" t="str">
            <v>ASSY</v>
          </cell>
          <cell r="H887" t="str">
            <v>JP</v>
          </cell>
          <cell r="I887" t="str">
            <v>C1</v>
          </cell>
          <cell r="J887" t="str">
            <v>COROLLA/CARINA</v>
          </cell>
          <cell r="K887" t="str">
            <v>COROLLA/CORONA</v>
          </cell>
          <cell r="L887" t="str">
            <v>KUALA LUMPUR</v>
          </cell>
          <cell r="M887">
            <v>7244</v>
          </cell>
          <cell r="N887">
            <v>7361</v>
          </cell>
          <cell r="O887">
            <v>7880</v>
          </cell>
          <cell r="P887">
            <v>4716</v>
          </cell>
          <cell r="Q887">
            <v>0</v>
          </cell>
          <cell r="R887">
            <v>0</v>
          </cell>
          <cell r="S887">
            <v>0</v>
          </cell>
          <cell r="T887">
            <v>0</v>
          </cell>
          <cell r="U887">
            <v>0</v>
          </cell>
          <cell r="V887">
            <v>0</v>
          </cell>
          <cell r="W887">
            <v>0</v>
          </cell>
          <cell r="X887">
            <v>0</v>
          </cell>
          <cell r="Y887">
            <v>0</v>
          </cell>
          <cell r="Z887">
            <v>0</v>
          </cell>
          <cell r="AA887">
            <v>0</v>
          </cell>
          <cell r="AB887">
            <v>0</v>
          </cell>
        </row>
        <row r="888">
          <cell r="A888" t="str">
            <v>MA</v>
          </cell>
          <cell r="B888" t="str">
            <v>Malaysia</v>
          </cell>
          <cell r="C888" t="str">
            <v>CAR</v>
          </cell>
          <cell r="D888" t="str">
            <v>TOYOTA</v>
          </cell>
          <cell r="E888" t="str">
            <v>TOYOTA</v>
          </cell>
          <cell r="F888" t="str">
            <v>ASSEMBLY SERVICES</v>
          </cell>
          <cell r="G888" t="str">
            <v>ASSY</v>
          </cell>
          <cell r="H888" t="str">
            <v>JP</v>
          </cell>
          <cell r="I888" t="str">
            <v>D1</v>
          </cell>
          <cell r="J888" t="str">
            <v>CAMRY 1/CAMRY 2</v>
          </cell>
          <cell r="K888" t="str">
            <v>CAMRY</v>
          </cell>
          <cell r="L888" t="str">
            <v>KUALA LUMPUR</v>
          </cell>
          <cell r="M888">
            <v>0</v>
          </cell>
          <cell r="N888">
            <v>0</v>
          </cell>
          <cell r="O888">
            <v>0</v>
          </cell>
          <cell r="P888">
            <v>0</v>
          </cell>
          <cell r="Q888">
            <v>1647</v>
          </cell>
          <cell r="R888">
            <v>3002</v>
          </cell>
          <cell r="S888">
            <v>3625</v>
          </cell>
          <cell r="T888">
            <v>2703</v>
          </cell>
          <cell r="U888">
            <v>680</v>
          </cell>
          <cell r="V888">
            <v>1489</v>
          </cell>
          <cell r="W888">
            <v>1808</v>
          </cell>
          <cell r="X888">
            <v>2083</v>
          </cell>
          <cell r="Y888">
            <v>2372</v>
          </cell>
          <cell r="Z888">
            <v>2577</v>
          </cell>
          <cell r="AA888">
            <v>2749</v>
          </cell>
          <cell r="AB888">
            <v>4087</v>
          </cell>
        </row>
        <row r="889">
          <cell r="A889" t="str">
            <v>MA</v>
          </cell>
          <cell r="B889" t="str">
            <v>Malaysia</v>
          </cell>
          <cell r="C889" t="str">
            <v>CAR</v>
          </cell>
          <cell r="D889" t="str">
            <v>VOLVO</v>
          </cell>
          <cell r="E889" t="str">
            <v>VOLVO</v>
          </cell>
          <cell r="F889" t="str">
            <v>SWEDISH MOTOR ASSEMBLERS</v>
          </cell>
          <cell r="G889" t="str">
            <v>ASSY</v>
          </cell>
          <cell r="H889" t="str">
            <v>SW</v>
          </cell>
          <cell r="I889" t="str">
            <v>E1</v>
          </cell>
          <cell r="J889" t="str">
            <v>200</v>
          </cell>
          <cell r="K889" t="str">
            <v>200-SERIES</v>
          </cell>
          <cell r="L889" t="str">
            <v>BATU TIGA</v>
          </cell>
          <cell r="M889">
            <v>0</v>
          </cell>
          <cell r="N889">
            <v>0</v>
          </cell>
          <cell r="O889">
            <v>0</v>
          </cell>
          <cell r="P889">
            <v>13</v>
          </cell>
          <cell r="Q889">
            <v>0</v>
          </cell>
          <cell r="R889">
            <v>0</v>
          </cell>
          <cell r="S889">
            <v>0</v>
          </cell>
          <cell r="T889">
            <v>0</v>
          </cell>
          <cell r="U889">
            <v>0</v>
          </cell>
          <cell r="V889">
            <v>0</v>
          </cell>
          <cell r="W889">
            <v>0</v>
          </cell>
          <cell r="X889">
            <v>0</v>
          </cell>
          <cell r="Y889">
            <v>0</v>
          </cell>
          <cell r="Z889">
            <v>0</v>
          </cell>
          <cell r="AA889">
            <v>0</v>
          </cell>
          <cell r="AB889">
            <v>0</v>
          </cell>
        </row>
        <row r="890">
          <cell r="A890" t="str">
            <v>MA</v>
          </cell>
          <cell r="B890" t="str">
            <v>Malaysia</v>
          </cell>
          <cell r="C890" t="str">
            <v>CAR</v>
          </cell>
          <cell r="D890" t="str">
            <v>VOLVO</v>
          </cell>
          <cell r="E890" t="str">
            <v>VOLVO</v>
          </cell>
          <cell r="F890" t="str">
            <v>SWEDISH MOTOR ASSEMBLERS</v>
          </cell>
          <cell r="G890" t="str">
            <v>ASSY</v>
          </cell>
          <cell r="H890" t="str">
            <v>SW</v>
          </cell>
          <cell r="I890" t="str">
            <v>E1</v>
          </cell>
          <cell r="J890" t="str">
            <v>800</v>
          </cell>
          <cell r="K890" t="str">
            <v>800-SERIES</v>
          </cell>
          <cell r="L890" t="str">
            <v>BATU TIGA</v>
          </cell>
          <cell r="M890">
            <v>0</v>
          </cell>
          <cell r="N890">
            <v>0</v>
          </cell>
          <cell r="O890">
            <v>0</v>
          </cell>
          <cell r="P890">
            <v>213</v>
          </cell>
          <cell r="Q890">
            <v>178</v>
          </cell>
          <cell r="R890">
            <v>417</v>
          </cell>
          <cell r="S890">
            <v>1622</v>
          </cell>
          <cell r="T890">
            <v>1298</v>
          </cell>
          <cell r="U890">
            <v>261</v>
          </cell>
          <cell r="V890">
            <v>337</v>
          </cell>
          <cell r="W890">
            <v>497</v>
          </cell>
          <cell r="X890">
            <v>701</v>
          </cell>
          <cell r="Y890">
            <v>978</v>
          </cell>
          <cell r="Z890">
            <v>1343</v>
          </cell>
          <cell r="AA890">
            <v>1514</v>
          </cell>
          <cell r="AB890">
            <v>2724</v>
          </cell>
        </row>
        <row r="891">
          <cell r="A891" t="str">
            <v>MA</v>
          </cell>
          <cell r="B891" t="str">
            <v>Malaysia</v>
          </cell>
          <cell r="C891" t="str">
            <v>CAR</v>
          </cell>
          <cell r="D891" t="str">
            <v>VOLVO</v>
          </cell>
          <cell r="E891" t="str">
            <v>VOLVO</v>
          </cell>
          <cell r="F891" t="str">
            <v>SWEDISH MOTOR ASSEMBLERS</v>
          </cell>
          <cell r="G891" t="str">
            <v>ASSY</v>
          </cell>
          <cell r="H891" t="str">
            <v>SW</v>
          </cell>
          <cell r="I891" t="str">
            <v>E1</v>
          </cell>
          <cell r="J891" t="str">
            <v>700</v>
          </cell>
          <cell r="K891" t="str">
            <v>900-SERIES</v>
          </cell>
          <cell r="L891" t="str">
            <v>BATU TIGA</v>
          </cell>
          <cell r="M891">
            <v>0</v>
          </cell>
          <cell r="N891">
            <v>0</v>
          </cell>
          <cell r="O891">
            <v>0</v>
          </cell>
          <cell r="P891">
            <v>304</v>
          </cell>
          <cell r="Q891">
            <v>1888</v>
          </cell>
          <cell r="R891">
            <v>1606</v>
          </cell>
          <cell r="S891">
            <v>1195</v>
          </cell>
          <cell r="T891">
            <v>729</v>
          </cell>
          <cell r="U891">
            <v>229</v>
          </cell>
          <cell r="V891">
            <v>185</v>
          </cell>
          <cell r="W891">
            <v>0</v>
          </cell>
          <cell r="X891">
            <v>0</v>
          </cell>
          <cell r="Y891">
            <v>0</v>
          </cell>
          <cell r="Z891">
            <v>0</v>
          </cell>
          <cell r="AA891">
            <v>0</v>
          </cell>
          <cell r="AB891">
            <v>0</v>
          </cell>
        </row>
        <row r="892">
          <cell r="A892" t="str">
            <v>MA</v>
          </cell>
          <cell r="B892" t="str">
            <v>Malaysia</v>
          </cell>
          <cell r="C892" t="str">
            <v>CAR</v>
          </cell>
          <cell r="D892" t="str">
            <v>VOLVO</v>
          </cell>
          <cell r="E892" t="str">
            <v>VOLVO</v>
          </cell>
          <cell r="F892" t="str">
            <v>SWEDISH MOTOR ASSEMBLERS</v>
          </cell>
          <cell r="G892" t="str">
            <v>ASSY</v>
          </cell>
          <cell r="H892" t="str">
            <v>SW</v>
          </cell>
          <cell r="I892" t="str">
            <v>E1</v>
          </cell>
          <cell r="J892" t="str">
            <v>U</v>
          </cell>
          <cell r="K892" t="str">
            <v>OTHER</v>
          </cell>
          <cell r="L892" t="str">
            <v>BATU TIGA</v>
          </cell>
          <cell r="M892">
            <v>2440</v>
          </cell>
          <cell r="N892">
            <v>1619</v>
          </cell>
          <cell r="O892">
            <v>2011</v>
          </cell>
          <cell r="P892">
            <v>0</v>
          </cell>
          <cell r="Q892">
            <v>0</v>
          </cell>
          <cell r="R892">
            <v>0</v>
          </cell>
          <cell r="S892">
            <v>0</v>
          </cell>
          <cell r="T892">
            <v>0</v>
          </cell>
          <cell r="U892">
            <v>0</v>
          </cell>
          <cell r="V892">
            <v>337</v>
          </cell>
          <cell r="W892">
            <v>457</v>
          </cell>
          <cell r="X892">
            <v>592</v>
          </cell>
          <cell r="Y892">
            <v>758</v>
          </cell>
          <cell r="Z892">
            <v>957</v>
          </cell>
          <cell r="AA892">
            <v>1198</v>
          </cell>
          <cell r="AB892">
            <v>3251</v>
          </cell>
        </row>
        <row r="893">
          <cell r="A893" t="str">
            <v>MA</v>
          </cell>
          <cell r="B893" t="str">
            <v>Malaysia</v>
          </cell>
          <cell r="C893" t="str">
            <v>CAR</v>
          </cell>
          <cell r="D893" t="str">
            <v>VW GROUP</v>
          </cell>
          <cell r="E893" t="str">
            <v>AUDI</v>
          </cell>
          <cell r="F893" t="str">
            <v>TAN CHONG MOTOR ASSEMBLIES</v>
          </cell>
          <cell r="G893" t="str">
            <v>ASSY</v>
          </cell>
          <cell r="H893" t="str">
            <v>GY</v>
          </cell>
          <cell r="I893" t="str">
            <v>D2</v>
          </cell>
          <cell r="J893" t="str">
            <v>C4</v>
          </cell>
          <cell r="K893" t="str">
            <v>100</v>
          </cell>
          <cell r="L893" t="str">
            <v>KUALA LUMPUR</v>
          </cell>
          <cell r="M893">
            <v>120</v>
          </cell>
          <cell r="N893">
            <v>170</v>
          </cell>
          <cell r="O893">
            <v>219</v>
          </cell>
          <cell r="P893">
            <v>185</v>
          </cell>
          <cell r="Q893">
            <v>381</v>
          </cell>
          <cell r="R893">
            <v>463</v>
          </cell>
          <cell r="S893">
            <v>734</v>
          </cell>
          <cell r="T893">
            <v>1077</v>
          </cell>
          <cell r="U893">
            <v>0</v>
          </cell>
          <cell r="V893">
            <v>0</v>
          </cell>
          <cell r="W893">
            <v>0</v>
          </cell>
          <cell r="X893">
            <v>0</v>
          </cell>
          <cell r="Y893">
            <v>0</v>
          </cell>
          <cell r="Z893">
            <v>0</v>
          </cell>
          <cell r="AA893">
            <v>0</v>
          </cell>
          <cell r="AB893">
            <v>0</v>
          </cell>
        </row>
        <row r="894">
          <cell r="A894" t="str">
            <v>MA</v>
          </cell>
          <cell r="B894" t="str">
            <v>Malaysia</v>
          </cell>
          <cell r="C894" t="str">
            <v>CAR</v>
          </cell>
          <cell r="D894" t="str">
            <v>VW GROUP</v>
          </cell>
          <cell r="E894" t="str">
            <v>AUDI</v>
          </cell>
          <cell r="F894" t="str">
            <v>TAN CHONG MOTOR ASSEMBLIES</v>
          </cell>
          <cell r="G894" t="str">
            <v>ASSY</v>
          </cell>
          <cell r="H894" t="str">
            <v>GY</v>
          </cell>
          <cell r="I894" t="str">
            <v>E2</v>
          </cell>
          <cell r="J894" t="str">
            <v>B5/C4</v>
          </cell>
          <cell r="K894" t="str">
            <v>A4/A6</v>
          </cell>
          <cell r="L894" t="str">
            <v>KUALA LUMPUR</v>
          </cell>
          <cell r="M894">
            <v>0</v>
          </cell>
          <cell r="N894">
            <v>0</v>
          </cell>
          <cell r="O894">
            <v>0</v>
          </cell>
          <cell r="P894">
            <v>0</v>
          </cell>
          <cell r="Q894">
            <v>0</v>
          </cell>
          <cell r="R894">
            <v>0</v>
          </cell>
          <cell r="S894">
            <v>0</v>
          </cell>
          <cell r="T894">
            <v>0</v>
          </cell>
          <cell r="U894">
            <v>47</v>
          </cell>
          <cell r="V894">
            <v>287</v>
          </cell>
          <cell r="W894">
            <v>315</v>
          </cell>
          <cell r="X894">
            <v>470</v>
          </cell>
          <cell r="Y894">
            <v>549</v>
          </cell>
          <cell r="Z894">
            <v>603</v>
          </cell>
          <cell r="AA894">
            <v>682</v>
          </cell>
          <cell r="AB894">
            <v>1153</v>
          </cell>
        </row>
        <row r="895">
          <cell r="A895" t="str">
            <v>MA</v>
          </cell>
          <cell r="B895" t="str">
            <v>Malaysia</v>
          </cell>
          <cell r="C895" t="str">
            <v>HCV</v>
          </cell>
          <cell r="D895" t="str">
            <v>FIAT GROUP</v>
          </cell>
          <cell r="E895" t="str">
            <v>IVECO</v>
          </cell>
          <cell r="F895" t="str">
            <v>U</v>
          </cell>
          <cell r="G895" t="str">
            <v>ASSY</v>
          </cell>
          <cell r="H895" t="str">
            <v>IT</v>
          </cell>
          <cell r="I895" t="str">
            <v>&gt;15T</v>
          </cell>
          <cell r="J895" t="str">
            <v>U</v>
          </cell>
          <cell r="K895" t="str">
            <v>OTHER</v>
          </cell>
          <cell r="L895" t="str">
            <v>KUALA LUMPUR</v>
          </cell>
          <cell r="M895">
            <v>0</v>
          </cell>
          <cell r="N895">
            <v>0</v>
          </cell>
          <cell r="O895">
            <v>0</v>
          </cell>
          <cell r="P895">
            <v>0</v>
          </cell>
          <cell r="Q895">
            <v>0</v>
          </cell>
          <cell r="R895">
            <v>0</v>
          </cell>
          <cell r="S895">
            <v>0</v>
          </cell>
          <cell r="T895">
            <v>29</v>
          </cell>
          <cell r="U895">
            <v>23</v>
          </cell>
          <cell r="V895">
            <v>3</v>
          </cell>
          <cell r="W895">
            <v>10</v>
          </cell>
          <cell r="X895">
            <v>16</v>
          </cell>
          <cell r="Y895">
            <v>25</v>
          </cell>
          <cell r="Z895">
            <v>29</v>
          </cell>
          <cell r="AA895">
            <v>31</v>
          </cell>
          <cell r="AB895">
            <v>60</v>
          </cell>
        </row>
        <row r="896">
          <cell r="A896" t="str">
            <v>MA</v>
          </cell>
          <cell r="B896" t="str">
            <v>Malaysia</v>
          </cell>
          <cell r="C896" t="str">
            <v>HCV</v>
          </cell>
          <cell r="D896" t="str">
            <v>FIAT GROUP</v>
          </cell>
          <cell r="E896" t="str">
            <v>IVECO</v>
          </cell>
          <cell r="F896" t="str">
            <v>U</v>
          </cell>
          <cell r="G896" t="str">
            <v>ASSY</v>
          </cell>
          <cell r="H896" t="str">
            <v>IT</v>
          </cell>
          <cell r="I896" t="str">
            <v>BUS</v>
          </cell>
          <cell r="J896" t="str">
            <v>U</v>
          </cell>
          <cell r="K896" t="str">
            <v>OTHER</v>
          </cell>
          <cell r="L896" t="str">
            <v>KUALA LUMPUR</v>
          </cell>
          <cell r="M896">
            <v>0</v>
          </cell>
          <cell r="N896">
            <v>0</v>
          </cell>
          <cell r="O896">
            <v>0</v>
          </cell>
          <cell r="P896">
            <v>0</v>
          </cell>
          <cell r="Q896">
            <v>0</v>
          </cell>
          <cell r="R896">
            <v>5</v>
          </cell>
          <cell r="S896">
            <v>0</v>
          </cell>
          <cell r="T896">
            <v>75</v>
          </cell>
          <cell r="U896">
            <v>58</v>
          </cell>
          <cell r="V896">
            <v>48</v>
          </cell>
          <cell r="W896">
            <v>62</v>
          </cell>
          <cell r="X896">
            <v>121</v>
          </cell>
          <cell r="Y896">
            <v>141</v>
          </cell>
          <cell r="Z896">
            <v>135</v>
          </cell>
          <cell r="AA896">
            <v>128</v>
          </cell>
          <cell r="AB896">
            <v>105</v>
          </cell>
        </row>
        <row r="897">
          <cell r="A897" t="str">
            <v>MA</v>
          </cell>
          <cell r="B897" t="str">
            <v>Malaysia</v>
          </cell>
          <cell r="C897" t="str">
            <v>HCV</v>
          </cell>
          <cell r="D897" t="str">
            <v>HINO</v>
          </cell>
          <cell r="E897" t="str">
            <v>HINO</v>
          </cell>
          <cell r="F897" t="str">
            <v>U</v>
          </cell>
          <cell r="G897" t="str">
            <v>ASSY</v>
          </cell>
          <cell r="H897" t="str">
            <v>JP</v>
          </cell>
          <cell r="I897" t="str">
            <v xml:space="preserve"> 6-15T</v>
          </cell>
          <cell r="J897" t="str">
            <v>U</v>
          </cell>
          <cell r="K897" t="str">
            <v>OTHER</v>
          </cell>
          <cell r="L897" t="str">
            <v>KUALA LUMPUR</v>
          </cell>
          <cell r="M897">
            <v>636</v>
          </cell>
          <cell r="N897">
            <v>540</v>
          </cell>
          <cell r="O897">
            <v>158</v>
          </cell>
          <cell r="P897">
            <v>159</v>
          </cell>
          <cell r="Q897">
            <v>156</v>
          </cell>
          <cell r="R897">
            <v>220</v>
          </cell>
          <cell r="S897">
            <v>626</v>
          </cell>
          <cell r="T897">
            <v>366</v>
          </cell>
          <cell r="U897">
            <v>6</v>
          </cell>
          <cell r="V897">
            <v>95</v>
          </cell>
          <cell r="W897">
            <v>149</v>
          </cell>
          <cell r="X897">
            <v>231</v>
          </cell>
          <cell r="Y897">
            <v>367</v>
          </cell>
          <cell r="Z897">
            <v>481</v>
          </cell>
          <cell r="AA897">
            <v>520</v>
          </cell>
          <cell r="AB897">
            <v>770</v>
          </cell>
        </row>
        <row r="898">
          <cell r="A898" t="str">
            <v>MA</v>
          </cell>
          <cell r="B898" t="str">
            <v>Malaysia</v>
          </cell>
          <cell r="C898" t="str">
            <v>HCV</v>
          </cell>
          <cell r="D898" t="str">
            <v>HINO</v>
          </cell>
          <cell r="E898" t="str">
            <v>HINO</v>
          </cell>
          <cell r="F898" t="str">
            <v>U</v>
          </cell>
          <cell r="G898" t="str">
            <v>ASSY</v>
          </cell>
          <cell r="H898" t="str">
            <v>JP</v>
          </cell>
          <cell r="I898" t="str">
            <v>&gt;15T</v>
          </cell>
          <cell r="J898" t="str">
            <v>U</v>
          </cell>
          <cell r="K898" t="str">
            <v>OTHER</v>
          </cell>
          <cell r="L898" t="str">
            <v>KUALA LUMPUR</v>
          </cell>
          <cell r="M898">
            <v>273</v>
          </cell>
          <cell r="N898">
            <v>597</v>
          </cell>
          <cell r="O898">
            <v>444</v>
          </cell>
          <cell r="P898">
            <v>442</v>
          </cell>
          <cell r="Q898">
            <v>943</v>
          </cell>
          <cell r="R898">
            <v>1238</v>
          </cell>
          <cell r="S898">
            <v>1284</v>
          </cell>
          <cell r="T898">
            <v>1184</v>
          </cell>
          <cell r="U898">
            <v>30</v>
          </cell>
          <cell r="V898">
            <v>250</v>
          </cell>
          <cell r="W898">
            <v>388</v>
          </cell>
          <cell r="X898">
            <v>555</v>
          </cell>
          <cell r="Y898">
            <v>856</v>
          </cell>
          <cell r="Z898">
            <v>1045</v>
          </cell>
          <cell r="AA898">
            <v>1205</v>
          </cell>
          <cell r="AB898">
            <v>1778</v>
          </cell>
        </row>
        <row r="899">
          <cell r="A899" t="str">
            <v>MA</v>
          </cell>
          <cell r="B899" t="str">
            <v>Malaysia</v>
          </cell>
          <cell r="C899" t="str">
            <v>HCV</v>
          </cell>
          <cell r="D899" t="str">
            <v>HINO</v>
          </cell>
          <cell r="E899" t="str">
            <v>HINO</v>
          </cell>
          <cell r="F899" t="str">
            <v>U</v>
          </cell>
          <cell r="G899" t="str">
            <v>ASSY</v>
          </cell>
          <cell r="H899" t="str">
            <v>JP</v>
          </cell>
          <cell r="I899" t="str">
            <v>BUS</v>
          </cell>
          <cell r="J899" t="str">
            <v>U</v>
          </cell>
          <cell r="K899" t="str">
            <v>OTHER</v>
          </cell>
          <cell r="L899" t="str">
            <v>KUALA LUMPUR</v>
          </cell>
          <cell r="M899">
            <v>390</v>
          </cell>
          <cell r="N899">
            <v>727</v>
          </cell>
          <cell r="O899">
            <v>930</v>
          </cell>
          <cell r="P899">
            <v>934</v>
          </cell>
          <cell r="Q899">
            <v>722</v>
          </cell>
          <cell r="R899">
            <v>408</v>
          </cell>
          <cell r="S899">
            <v>510</v>
          </cell>
          <cell r="T899">
            <v>682</v>
          </cell>
          <cell r="U899">
            <v>4</v>
          </cell>
          <cell r="V899">
            <v>211</v>
          </cell>
          <cell r="W899">
            <v>236</v>
          </cell>
          <cell r="X899">
            <v>300</v>
          </cell>
          <cell r="Y899">
            <v>374</v>
          </cell>
          <cell r="Z899">
            <v>365</v>
          </cell>
          <cell r="AA899">
            <v>356</v>
          </cell>
          <cell r="AB899">
            <v>360</v>
          </cell>
        </row>
        <row r="900">
          <cell r="A900" t="str">
            <v>MA</v>
          </cell>
          <cell r="B900" t="str">
            <v>Malaysia</v>
          </cell>
          <cell r="C900" t="str">
            <v>HCV</v>
          </cell>
          <cell r="D900" t="str">
            <v>ISUZU</v>
          </cell>
          <cell r="E900" t="str">
            <v>ISUZU</v>
          </cell>
          <cell r="F900" t="str">
            <v>U</v>
          </cell>
          <cell r="G900" t="str">
            <v>ASSY</v>
          </cell>
          <cell r="H900" t="str">
            <v>JP</v>
          </cell>
          <cell r="I900" t="str">
            <v xml:space="preserve"> 6-15T</v>
          </cell>
          <cell r="J900" t="str">
            <v>U</v>
          </cell>
          <cell r="K900" t="str">
            <v>OTHER</v>
          </cell>
          <cell r="L900" t="str">
            <v>KOTA KINABALU</v>
          </cell>
          <cell r="M900">
            <v>48</v>
          </cell>
          <cell r="N900">
            <v>68</v>
          </cell>
          <cell r="O900">
            <v>28</v>
          </cell>
          <cell r="P900">
            <v>76</v>
          </cell>
          <cell r="Q900">
            <v>122</v>
          </cell>
          <cell r="R900">
            <v>976</v>
          </cell>
          <cell r="S900">
            <v>783</v>
          </cell>
          <cell r="T900">
            <v>815</v>
          </cell>
          <cell r="U900">
            <v>59</v>
          </cell>
          <cell r="V900">
            <v>29</v>
          </cell>
          <cell r="W900">
            <v>34</v>
          </cell>
          <cell r="X900">
            <v>40</v>
          </cell>
          <cell r="Y900">
            <v>41</v>
          </cell>
          <cell r="Z900">
            <v>36</v>
          </cell>
          <cell r="AA900">
            <v>33</v>
          </cell>
          <cell r="AB900">
            <v>0</v>
          </cell>
        </row>
        <row r="901">
          <cell r="A901" t="str">
            <v>MA</v>
          </cell>
          <cell r="B901" t="str">
            <v>Malaysia</v>
          </cell>
          <cell r="C901" t="str">
            <v>HCV</v>
          </cell>
          <cell r="D901" t="str">
            <v>ISUZU</v>
          </cell>
          <cell r="E901" t="str">
            <v>ISUZU</v>
          </cell>
          <cell r="F901" t="str">
            <v>U</v>
          </cell>
          <cell r="G901" t="str">
            <v>ASSY</v>
          </cell>
          <cell r="H901" t="str">
            <v>JP</v>
          </cell>
          <cell r="I901" t="str">
            <v xml:space="preserve"> 6-15T</v>
          </cell>
          <cell r="J901" t="str">
            <v>U</v>
          </cell>
          <cell r="K901" t="str">
            <v>OTHER</v>
          </cell>
          <cell r="L901" t="str">
            <v>PEKAN</v>
          </cell>
          <cell r="M901">
            <v>161</v>
          </cell>
          <cell r="N901">
            <v>873</v>
          </cell>
          <cell r="O901">
            <v>678</v>
          </cell>
          <cell r="P901">
            <v>854</v>
          </cell>
          <cell r="Q901">
            <v>1322</v>
          </cell>
          <cell r="R901">
            <v>1467</v>
          </cell>
          <cell r="S901">
            <v>2183</v>
          </cell>
          <cell r="T901">
            <v>528</v>
          </cell>
          <cell r="U901">
            <v>403</v>
          </cell>
          <cell r="V901">
            <v>608</v>
          </cell>
          <cell r="W901">
            <v>766</v>
          </cell>
          <cell r="X901">
            <v>957</v>
          </cell>
          <cell r="Y901">
            <v>1224</v>
          </cell>
          <cell r="Z901">
            <v>1291</v>
          </cell>
          <cell r="AA901">
            <v>1293</v>
          </cell>
          <cell r="AB901">
            <v>1641</v>
          </cell>
        </row>
        <row r="902">
          <cell r="A902" t="str">
            <v>MA</v>
          </cell>
          <cell r="B902" t="str">
            <v>Malaysia</v>
          </cell>
          <cell r="C902" t="str">
            <v>HCV</v>
          </cell>
          <cell r="D902" t="str">
            <v>ISUZU</v>
          </cell>
          <cell r="E902" t="str">
            <v>ISUZU</v>
          </cell>
          <cell r="F902" t="str">
            <v>U</v>
          </cell>
          <cell r="G902" t="str">
            <v>ASSY</v>
          </cell>
          <cell r="H902" t="str">
            <v>JP</v>
          </cell>
          <cell r="I902" t="str">
            <v>&gt;15T</v>
          </cell>
          <cell r="J902" t="str">
            <v>U</v>
          </cell>
          <cell r="K902" t="str">
            <v>OTHER</v>
          </cell>
          <cell r="L902" t="str">
            <v>KOTA KINABALU</v>
          </cell>
          <cell r="M902">
            <v>0</v>
          </cell>
          <cell r="N902">
            <v>0</v>
          </cell>
          <cell r="O902">
            <v>0</v>
          </cell>
          <cell r="P902">
            <v>0</v>
          </cell>
          <cell r="Q902">
            <v>0</v>
          </cell>
          <cell r="R902">
            <v>36</v>
          </cell>
          <cell r="S902">
            <v>153</v>
          </cell>
          <cell r="T902">
            <v>459</v>
          </cell>
          <cell r="U902">
            <v>0</v>
          </cell>
          <cell r="V902">
            <v>29</v>
          </cell>
          <cell r="W902">
            <v>40</v>
          </cell>
          <cell r="X902">
            <v>54</v>
          </cell>
          <cell r="Y902">
            <v>75</v>
          </cell>
          <cell r="Z902">
            <v>86</v>
          </cell>
          <cell r="AA902">
            <v>93</v>
          </cell>
          <cell r="AB902">
            <v>136</v>
          </cell>
        </row>
        <row r="903">
          <cell r="A903" t="str">
            <v>MA</v>
          </cell>
          <cell r="B903" t="str">
            <v>Malaysia</v>
          </cell>
          <cell r="C903" t="str">
            <v>HCV</v>
          </cell>
          <cell r="D903" t="str">
            <v>ISUZU</v>
          </cell>
          <cell r="E903" t="str">
            <v>ISUZU</v>
          </cell>
          <cell r="F903" t="str">
            <v>U</v>
          </cell>
          <cell r="G903" t="str">
            <v>ASSY</v>
          </cell>
          <cell r="H903" t="str">
            <v>JP</v>
          </cell>
          <cell r="I903" t="str">
            <v>&gt;15T</v>
          </cell>
          <cell r="J903" t="str">
            <v>U</v>
          </cell>
          <cell r="K903" t="str">
            <v>OTHER</v>
          </cell>
          <cell r="L903" t="str">
            <v>PEKAN</v>
          </cell>
          <cell r="M903">
            <v>0</v>
          </cell>
          <cell r="N903">
            <v>0</v>
          </cell>
          <cell r="O903">
            <v>1</v>
          </cell>
          <cell r="P903">
            <v>17</v>
          </cell>
          <cell r="Q903">
            <v>0</v>
          </cell>
          <cell r="R903">
            <v>39</v>
          </cell>
          <cell r="S903">
            <v>95</v>
          </cell>
          <cell r="T903">
            <v>120</v>
          </cell>
          <cell r="U903">
            <v>91</v>
          </cell>
          <cell r="V903">
            <v>95</v>
          </cell>
          <cell r="W903">
            <v>127</v>
          </cell>
          <cell r="X903">
            <v>170</v>
          </cell>
          <cell r="Y903">
            <v>232</v>
          </cell>
          <cell r="Z903">
            <v>261</v>
          </cell>
          <cell r="AA903">
            <v>279</v>
          </cell>
          <cell r="AB903">
            <v>382</v>
          </cell>
        </row>
        <row r="904">
          <cell r="A904" t="str">
            <v>MA</v>
          </cell>
          <cell r="B904" t="str">
            <v>Malaysia</v>
          </cell>
          <cell r="C904" t="str">
            <v>HCV</v>
          </cell>
          <cell r="D904" t="str">
            <v>ISUZU</v>
          </cell>
          <cell r="E904" t="str">
            <v>ISUZU</v>
          </cell>
          <cell r="F904" t="str">
            <v>U</v>
          </cell>
          <cell r="G904" t="str">
            <v>ASSY</v>
          </cell>
          <cell r="H904" t="str">
            <v>JP</v>
          </cell>
          <cell r="I904" t="str">
            <v>BUS</v>
          </cell>
          <cell r="J904" t="str">
            <v>U</v>
          </cell>
          <cell r="K904" t="str">
            <v>OTHER</v>
          </cell>
          <cell r="L904" t="str">
            <v>PEKAN</v>
          </cell>
          <cell r="M904">
            <v>181</v>
          </cell>
          <cell r="N904">
            <v>275</v>
          </cell>
          <cell r="O904">
            <v>242</v>
          </cell>
          <cell r="P904">
            <v>252</v>
          </cell>
          <cell r="Q904">
            <v>236</v>
          </cell>
          <cell r="R904">
            <v>122</v>
          </cell>
          <cell r="S904">
            <v>248</v>
          </cell>
          <cell r="T904">
            <v>81</v>
          </cell>
          <cell r="U904">
            <v>42</v>
          </cell>
          <cell r="V904">
            <v>87</v>
          </cell>
          <cell r="W904">
            <v>111</v>
          </cell>
          <cell r="X904">
            <v>158</v>
          </cell>
          <cell r="Y904">
            <v>205</v>
          </cell>
          <cell r="Z904">
            <v>219</v>
          </cell>
          <cell r="AA904">
            <v>234</v>
          </cell>
          <cell r="AB904">
            <v>268</v>
          </cell>
        </row>
        <row r="905">
          <cell r="A905" t="str">
            <v>MA</v>
          </cell>
          <cell r="B905" t="str">
            <v>Malaysia</v>
          </cell>
          <cell r="C905" t="str">
            <v>HCV</v>
          </cell>
          <cell r="D905" t="str">
            <v>MAN</v>
          </cell>
          <cell r="E905" t="str">
            <v>MAN</v>
          </cell>
          <cell r="F905" t="str">
            <v>U</v>
          </cell>
          <cell r="G905" t="str">
            <v>ASSY</v>
          </cell>
          <cell r="H905" t="str">
            <v>GY</v>
          </cell>
          <cell r="I905" t="str">
            <v>&gt;15T</v>
          </cell>
          <cell r="J905" t="str">
            <v>U</v>
          </cell>
          <cell r="K905" t="str">
            <v>OTHER</v>
          </cell>
          <cell r="L905" t="str">
            <v>JOHORE BAHRU</v>
          </cell>
          <cell r="M905">
            <v>0</v>
          </cell>
          <cell r="N905">
            <v>0</v>
          </cell>
          <cell r="O905">
            <v>0</v>
          </cell>
          <cell r="P905">
            <v>0</v>
          </cell>
          <cell r="Q905">
            <v>4</v>
          </cell>
          <cell r="R905">
            <v>35</v>
          </cell>
          <cell r="S905">
            <v>33</v>
          </cell>
          <cell r="T905">
            <v>36</v>
          </cell>
          <cell r="U905">
            <v>0</v>
          </cell>
          <cell r="V905">
            <v>3</v>
          </cell>
          <cell r="W905">
            <v>10</v>
          </cell>
          <cell r="X905">
            <v>14</v>
          </cell>
          <cell r="Y905">
            <v>19</v>
          </cell>
          <cell r="Z905">
            <v>22</v>
          </cell>
          <cell r="AA905">
            <v>24</v>
          </cell>
          <cell r="AB905">
            <v>35</v>
          </cell>
        </row>
        <row r="906">
          <cell r="A906" t="str">
            <v>MA</v>
          </cell>
          <cell r="B906" t="str">
            <v>Malaysia</v>
          </cell>
          <cell r="C906" t="str">
            <v>HCV</v>
          </cell>
          <cell r="D906" t="str">
            <v>MAN</v>
          </cell>
          <cell r="E906" t="str">
            <v>MAN</v>
          </cell>
          <cell r="F906" t="str">
            <v>U</v>
          </cell>
          <cell r="G906" t="str">
            <v>ASSY</v>
          </cell>
          <cell r="H906" t="str">
            <v>GY</v>
          </cell>
          <cell r="I906" t="str">
            <v>BUS</v>
          </cell>
          <cell r="J906" t="str">
            <v>U</v>
          </cell>
          <cell r="K906" t="str">
            <v>OTHER</v>
          </cell>
          <cell r="L906" t="str">
            <v>JOHORE BAHRU</v>
          </cell>
          <cell r="M906">
            <v>0</v>
          </cell>
          <cell r="N906">
            <v>0</v>
          </cell>
          <cell r="O906">
            <v>0</v>
          </cell>
          <cell r="P906">
            <v>64</v>
          </cell>
          <cell r="Q906">
            <v>109</v>
          </cell>
          <cell r="R906">
            <v>76</v>
          </cell>
          <cell r="S906">
            <v>76</v>
          </cell>
          <cell r="T906">
            <v>96</v>
          </cell>
          <cell r="U906">
            <v>0</v>
          </cell>
          <cell r="V906">
            <v>35</v>
          </cell>
          <cell r="W906">
            <v>50</v>
          </cell>
          <cell r="X906">
            <v>76</v>
          </cell>
          <cell r="Y906">
            <v>94</v>
          </cell>
          <cell r="Z906">
            <v>98</v>
          </cell>
          <cell r="AA906">
            <v>100</v>
          </cell>
          <cell r="AB906">
            <v>97</v>
          </cell>
        </row>
        <row r="907">
          <cell r="A907" t="str">
            <v>MA</v>
          </cell>
          <cell r="B907" t="str">
            <v>Malaysia</v>
          </cell>
          <cell r="C907" t="str">
            <v>HCV</v>
          </cell>
          <cell r="D907" t="str">
            <v>MERCEDES-BENZ</v>
          </cell>
          <cell r="E907" t="str">
            <v>MERCEDES-BENZ</v>
          </cell>
          <cell r="F907" t="str">
            <v>U</v>
          </cell>
          <cell r="G907" t="str">
            <v>ASSY</v>
          </cell>
          <cell r="H907" t="str">
            <v>GY</v>
          </cell>
          <cell r="I907" t="str">
            <v xml:space="preserve"> 6-15T</v>
          </cell>
          <cell r="J907" t="str">
            <v>U</v>
          </cell>
          <cell r="K907" t="str">
            <v>OTHER</v>
          </cell>
          <cell r="L907" t="str">
            <v>PETALING JAYA</v>
          </cell>
          <cell r="M907">
            <v>733</v>
          </cell>
          <cell r="N907">
            <v>328</v>
          </cell>
          <cell r="O907">
            <v>44</v>
          </cell>
          <cell r="P907">
            <v>389</v>
          </cell>
          <cell r="Q907">
            <v>0</v>
          </cell>
          <cell r="R907">
            <v>0</v>
          </cell>
          <cell r="S907">
            <v>0</v>
          </cell>
          <cell r="T907">
            <v>0</v>
          </cell>
          <cell r="U907">
            <v>0</v>
          </cell>
          <cell r="V907">
            <v>0</v>
          </cell>
          <cell r="W907">
            <v>0</v>
          </cell>
          <cell r="X907">
            <v>0</v>
          </cell>
          <cell r="Y907">
            <v>0</v>
          </cell>
          <cell r="Z907">
            <v>0</v>
          </cell>
          <cell r="AA907">
            <v>0</v>
          </cell>
          <cell r="AB907">
            <v>0</v>
          </cell>
        </row>
        <row r="908">
          <cell r="A908" t="str">
            <v>MA</v>
          </cell>
          <cell r="B908" t="str">
            <v>Malaysia</v>
          </cell>
          <cell r="C908" t="str">
            <v>HCV</v>
          </cell>
          <cell r="D908" t="str">
            <v>MERCEDES-BENZ</v>
          </cell>
          <cell r="E908" t="str">
            <v>MERCEDES-BENZ</v>
          </cell>
          <cell r="F908" t="str">
            <v>U</v>
          </cell>
          <cell r="G908" t="str">
            <v>ASSY</v>
          </cell>
          <cell r="H908" t="str">
            <v>GY</v>
          </cell>
          <cell r="I908" t="str">
            <v>&gt;15T</v>
          </cell>
          <cell r="J908" t="str">
            <v>U</v>
          </cell>
          <cell r="K908" t="str">
            <v>OTHER</v>
          </cell>
          <cell r="L908" t="str">
            <v>PETALING JAYA</v>
          </cell>
          <cell r="M908">
            <v>140</v>
          </cell>
          <cell r="N908">
            <v>372</v>
          </cell>
          <cell r="O908">
            <v>319</v>
          </cell>
          <cell r="P908">
            <v>0</v>
          </cell>
          <cell r="Q908">
            <v>64</v>
          </cell>
          <cell r="R908">
            <v>76</v>
          </cell>
          <cell r="S908">
            <v>172</v>
          </cell>
          <cell r="T908">
            <v>263</v>
          </cell>
          <cell r="U908">
            <v>41</v>
          </cell>
          <cell r="V908">
            <v>43</v>
          </cell>
          <cell r="W908">
            <v>58</v>
          </cell>
          <cell r="X908">
            <v>78</v>
          </cell>
          <cell r="Y908">
            <v>107</v>
          </cell>
          <cell r="Z908">
            <v>121</v>
          </cell>
          <cell r="AA908">
            <v>131</v>
          </cell>
          <cell r="AB908">
            <v>186</v>
          </cell>
        </row>
        <row r="909">
          <cell r="A909" t="str">
            <v>MA</v>
          </cell>
          <cell r="B909" t="str">
            <v>Malaysia</v>
          </cell>
          <cell r="C909" t="str">
            <v>HCV</v>
          </cell>
          <cell r="D909" t="str">
            <v>MERCEDES-BENZ</v>
          </cell>
          <cell r="E909" t="str">
            <v>MERCEDES-BENZ</v>
          </cell>
          <cell r="F909" t="str">
            <v>U</v>
          </cell>
          <cell r="G909" t="str">
            <v>ASSY</v>
          </cell>
          <cell r="H909" t="str">
            <v>GY</v>
          </cell>
          <cell r="I909" t="str">
            <v>BUS</v>
          </cell>
          <cell r="J909" t="str">
            <v>U</v>
          </cell>
          <cell r="K909" t="str">
            <v>OTHER</v>
          </cell>
          <cell r="L909" t="str">
            <v>PETALING JAYA</v>
          </cell>
          <cell r="M909">
            <v>186</v>
          </cell>
          <cell r="N909">
            <v>446</v>
          </cell>
          <cell r="O909">
            <v>575</v>
          </cell>
          <cell r="P909">
            <v>468</v>
          </cell>
          <cell r="Q909">
            <v>986</v>
          </cell>
          <cell r="R909">
            <v>621</v>
          </cell>
          <cell r="S909">
            <v>1038</v>
          </cell>
          <cell r="T909">
            <v>754</v>
          </cell>
          <cell r="U909">
            <v>61</v>
          </cell>
          <cell r="V909">
            <v>296</v>
          </cell>
          <cell r="W909">
            <v>308</v>
          </cell>
          <cell r="X909">
            <v>355</v>
          </cell>
          <cell r="Y909">
            <v>399</v>
          </cell>
          <cell r="Z909">
            <v>405</v>
          </cell>
          <cell r="AA909">
            <v>410</v>
          </cell>
          <cell r="AB909">
            <v>439</v>
          </cell>
        </row>
        <row r="910">
          <cell r="A910" t="str">
            <v>MA</v>
          </cell>
          <cell r="B910" t="str">
            <v>Malaysia</v>
          </cell>
          <cell r="C910" t="str">
            <v>HCV</v>
          </cell>
          <cell r="D910" t="str">
            <v>MITSUBISHI</v>
          </cell>
          <cell r="E910" t="str">
            <v>MITSUBISHI</v>
          </cell>
          <cell r="F910" t="str">
            <v>U</v>
          </cell>
          <cell r="G910" t="str">
            <v>ASSY</v>
          </cell>
          <cell r="H910" t="str">
            <v>JP</v>
          </cell>
          <cell r="I910" t="str">
            <v xml:space="preserve"> 6-15T</v>
          </cell>
          <cell r="J910" t="str">
            <v>U</v>
          </cell>
          <cell r="K910" t="str">
            <v>OTHER</v>
          </cell>
          <cell r="L910" t="str">
            <v>PEKAN</v>
          </cell>
          <cell r="M910">
            <v>169</v>
          </cell>
          <cell r="N910">
            <v>177</v>
          </cell>
          <cell r="O910">
            <v>51</v>
          </cell>
          <cell r="P910">
            <v>131</v>
          </cell>
          <cell r="Q910">
            <v>80</v>
          </cell>
          <cell r="R910">
            <v>209</v>
          </cell>
          <cell r="S910">
            <v>120</v>
          </cell>
          <cell r="T910">
            <v>32</v>
          </cell>
          <cell r="U910">
            <v>0</v>
          </cell>
          <cell r="V910">
            <v>50</v>
          </cell>
          <cell r="W910">
            <v>69</v>
          </cell>
          <cell r="X910">
            <v>121</v>
          </cell>
          <cell r="Y910">
            <v>175</v>
          </cell>
          <cell r="Z910">
            <v>221</v>
          </cell>
          <cell r="AA910">
            <v>241</v>
          </cell>
          <cell r="AB910">
            <v>404</v>
          </cell>
        </row>
        <row r="911">
          <cell r="A911" t="str">
            <v>MA</v>
          </cell>
          <cell r="B911" t="str">
            <v>Malaysia</v>
          </cell>
          <cell r="C911" t="str">
            <v>HCV</v>
          </cell>
          <cell r="D911" t="str">
            <v>MITSUBISHI</v>
          </cell>
          <cell r="E911" t="str">
            <v>MITSUBISHI</v>
          </cell>
          <cell r="F911" t="str">
            <v>U</v>
          </cell>
          <cell r="G911" t="str">
            <v>ASSY</v>
          </cell>
          <cell r="H911" t="str">
            <v>JP</v>
          </cell>
          <cell r="I911" t="str">
            <v>&gt;15T</v>
          </cell>
          <cell r="J911" t="str">
            <v>U</v>
          </cell>
          <cell r="K911" t="str">
            <v>OTHER</v>
          </cell>
          <cell r="L911" t="str">
            <v>PEKAN</v>
          </cell>
          <cell r="M911">
            <v>0</v>
          </cell>
          <cell r="N911">
            <v>0</v>
          </cell>
          <cell r="O911">
            <v>0</v>
          </cell>
          <cell r="P911">
            <v>12</v>
          </cell>
          <cell r="Q911">
            <v>16</v>
          </cell>
          <cell r="R911">
            <v>75</v>
          </cell>
          <cell r="S911">
            <v>271</v>
          </cell>
          <cell r="T911">
            <v>166</v>
          </cell>
          <cell r="U911">
            <v>32</v>
          </cell>
          <cell r="V911">
            <v>7</v>
          </cell>
          <cell r="W911">
            <v>18</v>
          </cell>
          <cell r="X911">
            <v>46</v>
          </cell>
          <cell r="Y911">
            <v>121</v>
          </cell>
          <cell r="Z911">
            <v>137</v>
          </cell>
          <cell r="AA911">
            <v>147</v>
          </cell>
          <cell r="AB911">
            <v>204</v>
          </cell>
        </row>
        <row r="912">
          <cell r="A912" t="str">
            <v>MA</v>
          </cell>
          <cell r="B912" t="str">
            <v>Malaysia</v>
          </cell>
          <cell r="C912" t="str">
            <v>HCV</v>
          </cell>
          <cell r="D912" t="str">
            <v>NISSAN</v>
          </cell>
          <cell r="E912" t="str">
            <v>NISSAN DIESEL</v>
          </cell>
          <cell r="F912" t="str">
            <v>U</v>
          </cell>
          <cell r="G912" t="str">
            <v>ASSY</v>
          </cell>
          <cell r="H912" t="str">
            <v>JP</v>
          </cell>
          <cell r="I912" t="str">
            <v xml:space="preserve"> 6-15T</v>
          </cell>
          <cell r="J912" t="str">
            <v>U</v>
          </cell>
          <cell r="K912" t="str">
            <v>OTHER</v>
          </cell>
          <cell r="L912" t="str">
            <v>KUALA LUMPUR</v>
          </cell>
          <cell r="M912">
            <v>300</v>
          </cell>
          <cell r="N912">
            <v>156</v>
          </cell>
          <cell r="O912">
            <v>227</v>
          </cell>
          <cell r="P912">
            <v>114</v>
          </cell>
          <cell r="Q912">
            <v>114</v>
          </cell>
          <cell r="R912">
            <v>222</v>
          </cell>
          <cell r="S912">
            <v>252</v>
          </cell>
          <cell r="T912">
            <v>297</v>
          </cell>
          <cell r="U912">
            <v>49</v>
          </cell>
          <cell r="V912">
            <v>155</v>
          </cell>
          <cell r="W912">
            <v>206</v>
          </cell>
          <cell r="X912">
            <v>273</v>
          </cell>
          <cell r="Y912">
            <v>369</v>
          </cell>
          <cell r="Z912">
            <v>412</v>
          </cell>
          <cell r="AA912">
            <v>436</v>
          </cell>
          <cell r="AB912">
            <v>576</v>
          </cell>
        </row>
        <row r="913">
          <cell r="A913" t="str">
            <v>MA</v>
          </cell>
          <cell r="B913" t="str">
            <v>Malaysia</v>
          </cell>
          <cell r="C913" t="str">
            <v>HCV</v>
          </cell>
          <cell r="D913" t="str">
            <v>NISSAN</v>
          </cell>
          <cell r="E913" t="str">
            <v>NISSAN DIESEL</v>
          </cell>
          <cell r="F913" t="str">
            <v>U</v>
          </cell>
          <cell r="G913" t="str">
            <v>ASSY</v>
          </cell>
          <cell r="H913" t="str">
            <v>JP</v>
          </cell>
          <cell r="I913" t="str">
            <v>&gt;15T</v>
          </cell>
          <cell r="J913" t="str">
            <v>U</v>
          </cell>
          <cell r="K913" t="str">
            <v>OTHER</v>
          </cell>
          <cell r="L913" t="str">
            <v>KUALA LUMPUR</v>
          </cell>
          <cell r="M913">
            <v>571</v>
          </cell>
          <cell r="N913">
            <v>897</v>
          </cell>
          <cell r="O913">
            <v>298</v>
          </cell>
          <cell r="P913">
            <v>252</v>
          </cell>
          <cell r="Q913">
            <v>524</v>
          </cell>
          <cell r="R913">
            <v>879</v>
          </cell>
          <cell r="S913">
            <v>1496</v>
          </cell>
          <cell r="T913">
            <v>1590</v>
          </cell>
          <cell r="U913">
            <v>179</v>
          </cell>
          <cell r="V913">
            <v>386</v>
          </cell>
          <cell r="W913">
            <v>414</v>
          </cell>
          <cell r="X913">
            <v>511</v>
          </cell>
          <cell r="Y913">
            <v>570</v>
          </cell>
          <cell r="Z913">
            <v>534</v>
          </cell>
          <cell r="AA913">
            <v>626</v>
          </cell>
          <cell r="AB913">
            <v>940</v>
          </cell>
        </row>
        <row r="914">
          <cell r="A914" t="str">
            <v>MA</v>
          </cell>
          <cell r="B914" t="str">
            <v>Malaysia</v>
          </cell>
          <cell r="C914" t="str">
            <v>HCV</v>
          </cell>
          <cell r="D914" t="str">
            <v>NISSAN</v>
          </cell>
          <cell r="E914" t="str">
            <v>NISSAN DIESEL</v>
          </cell>
          <cell r="F914" t="str">
            <v>U</v>
          </cell>
          <cell r="G914" t="str">
            <v>ASSY</v>
          </cell>
          <cell r="H914" t="str">
            <v>JP</v>
          </cell>
          <cell r="I914" t="str">
            <v>BUS</v>
          </cell>
          <cell r="J914" t="str">
            <v>U</v>
          </cell>
          <cell r="K914" t="str">
            <v>OTHER</v>
          </cell>
          <cell r="L914" t="str">
            <v>KUALA LUMPUR</v>
          </cell>
          <cell r="M914">
            <v>108</v>
          </cell>
          <cell r="N914">
            <v>186</v>
          </cell>
          <cell r="O914">
            <v>203</v>
          </cell>
          <cell r="P914">
            <v>175</v>
          </cell>
          <cell r="Q914">
            <v>218</v>
          </cell>
          <cell r="R914">
            <v>297</v>
          </cell>
          <cell r="S914">
            <v>278</v>
          </cell>
          <cell r="T914">
            <v>306</v>
          </cell>
          <cell r="U914">
            <v>28</v>
          </cell>
          <cell r="V914">
            <v>42</v>
          </cell>
          <cell r="W914">
            <v>56</v>
          </cell>
          <cell r="X914">
            <v>84</v>
          </cell>
          <cell r="Y914">
            <v>114</v>
          </cell>
          <cell r="Z914">
            <v>115</v>
          </cell>
          <cell r="AA914">
            <v>115</v>
          </cell>
          <cell r="AB914">
            <v>128</v>
          </cell>
        </row>
        <row r="915">
          <cell r="A915" t="str">
            <v>MA</v>
          </cell>
          <cell r="B915" t="str">
            <v>Malaysia</v>
          </cell>
          <cell r="C915" t="str">
            <v>HCV</v>
          </cell>
          <cell r="D915" t="str">
            <v>OTHER</v>
          </cell>
          <cell r="E915" t="str">
            <v>TEMARA/PERKASA</v>
          </cell>
          <cell r="F915" t="str">
            <v>TEMARA/PERKASA</v>
          </cell>
          <cell r="G915" t="str">
            <v>PROD</v>
          </cell>
          <cell r="H915" t="str">
            <v>MA</v>
          </cell>
          <cell r="I915" t="str">
            <v xml:space="preserve"> 6-15T</v>
          </cell>
          <cell r="J915" t="str">
            <v>U</v>
          </cell>
          <cell r="K915" t="str">
            <v>TEMARA/PERKASA</v>
          </cell>
          <cell r="L915" t="str">
            <v>PEKAN</v>
          </cell>
          <cell r="M915">
            <v>0</v>
          </cell>
          <cell r="N915">
            <v>0</v>
          </cell>
          <cell r="O915">
            <v>0</v>
          </cell>
          <cell r="P915">
            <v>0</v>
          </cell>
          <cell r="Q915">
            <v>0</v>
          </cell>
          <cell r="R915">
            <v>0</v>
          </cell>
          <cell r="S915">
            <v>0</v>
          </cell>
          <cell r="T915">
            <v>0</v>
          </cell>
          <cell r="U915">
            <v>0</v>
          </cell>
          <cell r="V915">
            <v>105</v>
          </cell>
          <cell r="W915">
            <v>198</v>
          </cell>
          <cell r="X915">
            <v>330</v>
          </cell>
          <cell r="Y915">
            <v>461</v>
          </cell>
          <cell r="Z915">
            <v>484</v>
          </cell>
          <cell r="AA915">
            <v>532</v>
          </cell>
          <cell r="AB915">
            <v>861</v>
          </cell>
        </row>
        <row r="916">
          <cell r="A916" t="str">
            <v>MA</v>
          </cell>
          <cell r="B916" t="str">
            <v>Malaysia</v>
          </cell>
          <cell r="C916" t="str">
            <v>HCV</v>
          </cell>
          <cell r="D916" t="str">
            <v>OTHER</v>
          </cell>
          <cell r="E916" t="str">
            <v>U</v>
          </cell>
          <cell r="F916" t="str">
            <v>U</v>
          </cell>
          <cell r="G916" t="str">
            <v>ASSY</v>
          </cell>
          <cell r="H916" t="str">
            <v>U</v>
          </cell>
          <cell r="I916" t="str">
            <v>BUS</v>
          </cell>
          <cell r="J916" t="str">
            <v>U</v>
          </cell>
          <cell r="K916" t="str">
            <v>OTHER</v>
          </cell>
          <cell r="L916" t="str">
            <v>KUALA LUMPUR</v>
          </cell>
          <cell r="M916">
            <v>0</v>
          </cell>
          <cell r="N916">
            <v>0</v>
          </cell>
          <cell r="O916">
            <v>0</v>
          </cell>
          <cell r="P916">
            <v>0</v>
          </cell>
          <cell r="Q916">
            <v>87</v>
          </cell>
          <cell r="R916">
            <v>116</v>
          </cell>
          <cell r="S916">
            <v>0</v>
          </cell>
          <cell r="T916">
            <v>0</v>
          </cell>
          <cell r="U916">
            <v>1</v>
          </cell>
          <cell r="V916">
            <v>0</v>
          </cell>
          <cell r="W916">
            <v>0</v>
          </cell>
          <cell r="X916">
            <v>0</v>
          </cell>
          <cell r="Y916">
            <v>0</v>
          </cell>
          <cell r="Z916">
            <v>0</v>
          </cell>
          <cell r="AA916">
            <v>0</v>
          </cell>
          <cell r="AB916">
            <v>0</v>
          </cell>
        </row>
        <row r="917">
          <cell r="A917" t="str">
            <v>MA</v>
          </cell>
          <cell r="B917" t="str">
            <v>Malaysia</v>
          </cell>
          <cell r="C917" t="str">
            <v>HCV</v>
          </cell>
          <cell r="D917" t="str">
            <v>OTHER</v>
          </cell>
          <cell r="E917" t="str">
            <v>U</v>
          </cell>
          <cell r="F917" t="str">
            <v>U</v>
          </cell>
          <cell r="G917" t="str">
            <v>NA</v>
          </cell>
          <cell r="H917" t="str">
            <v>U</v>
          </cell>
          <cell r="I917" t="str">
            <v>U</v>
          </cell>
          <cell r="J917" t="str">
            <v>U</v>
          </cell>
          <cell r="K917" t="str">
            <v>OTHER</v>
          </cell>
          <cell r="L917" t="str">
            <v>U</v>
          </cell>
          <cell r="M917">
            <v>102</v>
          </cell>
          <cell r="N917">
            <v>5</v>
          </cell>
          <cell r="O917">
            <v>0</v>
          </cell>
          <cell r="P917">
            <v>0</v>
          </cell>
          <cell r="Q917">
            <v>0</v>
          </cell>
          <cell r="R917">
            <v>8</v>
          </cell>
          <cell r="S917">
            <v>0</v>
          </cell>
          <cell r="T917">
            <v>29</v>
          </cell>
          <cell r="U917">
            <v>0</v>
          </cell>
          <cell r="V917">
            <v>0</v>
          </cell>
          <cell r="W917">
            <v>0</v>
          </cell>
          <cell r="X917">
            <v>0</v>
          </cell>
          <cell r="Y917">
            <v>0</v>
          </cell>
          <cell r="Z917">
            <v>0</v>
          </cell>
          <cell r="AA917">
            <v>0</v>
          </cell>
          <cell r="AB917">
            <v>0</v>
          </cell>
        </row>
        <row r="918">
          <cell r="A918" t="str">
            <v>MA</v>
          </cell>
          <cell r="B918" t="str">
            <v>Malaysia</v>
          </cell>
          <cell r="C918" t="str">
            <v>HCV</v>
          </cell>
          <cell r="D918" t="str">
            <v>SCANIA</v>
          </cell>
          <cell r="E918" t="str">
            <v>SCANIA</v>
          </cell>
          <cell r="F918" t="str">
            <v>U</v>
          </cell>
          <cell r="G918" t="str">
            <v>ASSY</v>
          </cell>
          <cell r="H918" t="str">
            <v>SW</v>
          </cell>
          <cell r="I918" t="str">
            <v>&gt;15T</v>
          </cell>
          <cell r="J918" t="str">
            <v>U</v>
          </cell>
          <cell r="K918" t="str">
            <v>OTHER</v>
          </cell>
          <cell r="L918" t="str">
            <v>KUALA LUMPUR</v>
          </cell>
          <cell r="M918">
            <v>3</v>
          </cell>
          <cell r="N918">
            <v>21</v>
          </cell>
          <cell r="O918">
            <v>6</v>
          </cell>
          <cell r="P918">
            <v>5</v>
          </cell>
          <cell r="Q918">
            <v>0</v>
          </cell>
          <cell r="R918">
            <v>60</v>
          </cell>
          <cell r="S918">
            <v>257</v>
          </cell>
          <cell r="T918">
            <v>264</v>
          </cell>
          <cell r="U918">
            <v>25</v>
          </cell>
          <cell r="V918">
            <v>14</v>
          </cell>
          <cell r="W918">
            <v>40</v>
          </cell>
          <cell r="X918">
            <v>63</v>
          </cell>
          <cell r="Y918">
            <v>105</v>
          </cell>
          <cell r="Z918">
            <v>146</v>
          </cell>
          <cell r="AA918">
            <v>193</v>
          </cell>
          <cell r="AB918">
            <v>326</v>
          </cell>
        </row>
        <row r="919">
          <cell r="A919" t="str">
            <v>MA</v>
          </cell>
          <cell r="B919" t="str">
            <v>Malaysia</v>
          </cell>
          <cell r="C919" t="str">
            <v>HCV</v>
          </cell>
          <cell r="D919" t="str">
            <v>SCANIA</v>
          </cell>
          <cell r="E919" t="str">
            <v>SCANIA</v>
          </cell>
          <cell r="F919" t="str">
            <v>U</v>
          </cell>
          <cell r="G919" t="str">
            <v>ASSY</v>
          </cell>
          <cell r="H919" t="str">
            <v>SW</v>
          </cell>
          <cell r="I919" t="str">
            <v>BUS</v>
          </cell>
          <cell r="J919" t="str">
            <v>U</v>
          </cell>
          <cell r="K919" t="str">
            <v>OTHER</v>
          </cell>
          <cell r="L919" t="str">
            <v>KUALA LUMPUR</v>
          </cell>
          <cell r="M919">
            <v>0</v>
          </cell>
          <cell r="N919">
            <v>0</v>
          </cell>
          <cell r="O919">
            <v>0</v>
          </cell>
          <cell r="P919">
            <v>0</v>
          </cell>
          <cell r="Q919">
            <v>40</v>
          </cell>
          <cell r="R919">
            <v>21</v>
          </cell>
          <cell r="S919">
            <v>78</v>
          </cell>
          <cell r="T919">
            <v>102</v>
          </cell>
          <cell r="U919">
            <v>6</v>
          </cell>
          <cell r="V919">
            <v>5</v>
          </cell>
          <cell r="W919">
            <v>13</v>
          </cell>
          <cell r="X919">
            <v>25</v>
          </cell>
          <cell r="Y919">
            <v>41</v>
          </cell>
          <cell r="Z919">
            <v>41</v>
          </cell>
          <cell r="AA919">
            <v>42</v>
          </cell>
          <cell r="AB919">
            <v>38</v>
          </cell>
        </row>
        <row r="920">
          <cell r="A920" t="str">
            <v>MA</v>
          </cell>
          <cell r="B920" t="str">
            <v>Malaysia</v>
          </cell>
          <cell r="C920" t="str">
            <v>HCV</v>
          </cell>
          <cell r="D920" t="str">
            <v>TELCO</v>
          </cell>
          <cell r="E920" t="str">
            <v>TELCO</v>
          </cell>
          <cell r="F920" t="str">
            <v>ASSOCIATED MOTOR INDUSTRIES</v>
          </cell>
          <cell r="G920" t="str">
            <v>ASSY</v>
          </cell>
          <cell r="H920" t="str">
            <v>IN</v>
          </cell>
          <cell r="I920" t="str">
            <v xml:space="preserve"> 6-15T</v>
          </cell>
          <cell r="J920" t="str">
            <v>U</v>
          </cell>
          <cell r="K920" t="str">
            <v>OTHER</v>
          </cell>
          <cell r="L920" t="str">
            <v>KUALA LUMPUR</v>
          </cell>
          <cell r="M920">
            <v>686</v>
          </cell>
          <cell r="N920">
            <v>454</v>
          </cell>
          <cell r="O920">
            <v>271</v>
          </cell>
          <cell r="P920">
            <v>35</v>
          </cell>
          <cell r="Q920">
            <v>156</v>
          </cell>
          <cell r="R920">
            <v>0</v>
          </cell>
          <cell r="S920">
            <v>8</v>
          </cell>
          <cell r="T920">
            <v>231</v>
          </cell>
          <cell r="U920">
            <v>0</v>
          </cell>
          <cell r="V920">
            <v>11</v>
          </cell>
          <cell r="W920">
            <v>16</v>
          </cell>
          <cell r="X920">
            <v>24</v>
          </cell>
          <cell r="Y920">
            <v>36</v>
          </cell>
          <cell r="Z920">
            <v>44</v>
          </cell>
          <cell r="AA920">
            <v>52</v>
          </cell>
          <cell r="AB920">
            <v>105</v>
          </cell>
        </row>
        <row r="921">
          <cell r="A921" t="str">
            <v>MA</v>
          </cell>
          <cell r="B921" t="str">
            <v>Malaysia</v>
          </cell>
          <cell r="C921" t="str">
            <v>HCV</v>
          </cell>
          <cell r="D921" t="str">
            <v>TELCO</v>
          </cell>
          <cell r="E921" t="str">
            <v>TELCO</v>
          </cell>
          <cell r="F921" t="str">
            <v>ASSOCIATED MOTOR INDUSTRIES</v>
          </cell>
          <cell r="G921" t="str">
            <v>ASSY</v>
          </cell>
          <cell r="H921" t="str">
            <v>IN</v>
          </cell>
          <cell r="I921" t="str">
            <v>&gt;15T</v>
          </cell>
          <cell r="J921" t="str">
            <v>U</v>
          </cell>
          <cell r="K921" t="str">
            <v>OTHER</v>
          </cell>
          <cell r="L921" t="str">
            <v>KUALA LUMPUR</v>
          </cell>
          <cell r="M921">
            <v>0</v>
          </cell>
          <cell r="N921">
            <v>40</v>
          </cell>
          <cell r="O921">
            <v>138</v>
          </cell>
          <cell r="P921">
            <v>13</v>
          </cell>
          <cell r="Q921">
            <v>13</v>
          </cell>
          <cell r="R921">
            <v>58</v>
          </cell>
          <cell r="S921">
            <v>514</v>
          </cell>
          <cell r="T921">
            <v>252</v>
          </cell>
          <cell r="U921">
            <v>0</v>
          </cell>
          <cell r="V921">
            <v>27</v>
          </cell>
          <cell r="W921">
            <v>68</v>
          </cell>
          <cell r="X921">
            <v>88</v>
          </cell>
          <cell r="Y921">
            <v>133</v>
          </cell>
          <cell r="Z921">
            <v>225</v>
          </cell>
          <cell r="AA921">
            <v>184</v>
          </cell>
          <cell r="AB921">
            <v>268</v>
          </cell>
        </row>
        <row r="922">
          <cell r="A922" t="str">
            <v>MA</v>
          </cell>
          <cell r="B922" t="str">
            <v>Malaysia</v>
          </cell>
          <cell r="C922" t="str">
            <v>HCV</v>
          </cell>
          <cell r="D922" t="str">
            <v>TELCO</v>
          </cell>
          <cell r="E922" t="str">
            <v>TELCO</v>
          </cell>
          <cell r="F922" t="str">
            <v>ASSOCIATED MOTOR INDUSTRIES</v>
          </cell>
          <cell r="G922" t="str">
            <v>ASSY</v>
          </cell>
          <cell r="H922" t="str">
            <v>IN</v>
          </cell>
          <cell r="I922" t="str">
            <v>BUS</v>
          </cell>
          <cell r="J922" t="str">
            <v>U</v>
          </cell>
          <cell r="K922" t="str">
            <v>OTHER</v>
          </cell>
          <cell r="L922" t="str">
            <v>KUALA LUMPUR</v>
          </cell>
          <cell r="M922">
            <v>180</v>
          </cell>
          <cell r="N922">
            <v>276</v>
          </cell>
          <cell r="O922">
            <v>156</v>
          </cell>
          <cell r="P922">
            <v>104</v>
          </cell>
          <cell r="Q922">
            <v>5</v>
          </cell>
          <cell r="R922">
            <v>32</v>
          </cell>
          <cell r="S922">
            <v>192</v>
          </cell>
          <cell r="T922">
            <v>36</v>
          </cell>
          <cell r="U922">
            <v>9</v>
          </cell>
          <cell r="V922">
            <v>3</v>
          </cell>
          <cell r="W922">
            <v>4</v>
          </cell>
          <cell r="X922">
            <v>6</v>
          </cell>
          <cell r="Y922">
            <v>9</v>
          </cell>
          <cell r="Z922">
            <v>11</v>
          </cell>
          <cell r="AA922">
            <v>13</v>
          </cell>
          <cell r="AB922">
            <v>30</v>
          </cell>
        </row>
        <row r="923">
          <cell r="A923" t="str">
            <v>MA</v>
          </cell>
          <cell r="B923" t="str">
            <v>Malaysia</v>
          </cell>
          <cell r="C923" t="str">
            <v>HCV</v>
          </cell>
          <cell r="D923" t="str">
            <v>VOLVO</v>
          </cell>
          <cell r="E923" t="str">
            <v>VOLVO</v>
          </cell>
          <cell r="F923" t="str">
            <v>U</v>
          </cell>
          <cell r="G923" t="str">
            <v>ASSY</v>
          </cell>
          <cell r="H923" t="str">
            <v>SW</v>
          </cell>
          <cell r="I923" t="str">
            <v>&gt;15T</v>
          </cell>
          <cell r="J923" t="str">
            <v>U</v>
          </cell>
          <cell r="K923" t="str">
            <v>OTHER</v>
          </cell>
          <cell r="L923" t="str">
            <v>BATU TIGA</v>
          </cell>
          <cell r="M923">
            <v>40</v>
          </cell>
          <cell r="N923">
            <v>0</v>
          </cell>
          <cell r="O923">
            <v>0</v>
          </cell>
          <cell r="P923">
            <v>0</v>
          </cell>
          <cell r="Q923">
            <v>162</v>
          </cell>
          <cell r="R923">
            <v>377</v>
          </cell>
          <cell r="S923">
            <v>570</v>
          </cell>
          <cell r="T923">
            <v>468</v>
          </cell>
          <cell r="U923">
            <v>81</v>
          </cell>
          <cell r="V923">
            <v>119</v>
          </cell>
          <cell r="W923">
            <v>179</v>
          </cell>
          <cell r="X923">
            <v>244</v>
          </cell>
          <cell r="Y923">
            <v>343</v>
          </cell>
          <cell r="Z923">
            <v>393</v>
          </cell>
          <cell r="AA923">
            <v>425</v>
          </cell>
          <cell r="AB923">
            <v>631</v>
          </cell>
        </row>
        <row r="924">
          <cell r="A924" t="str">
            <v>MA</v>
          </cell>
          <cell r="B924" t="str">
            <v>Malaysia</v>
          </cell>
          <cell r="C924" t="str">
            <v>LCV</v>
          </cell>
          <cell r="D924" t="str">
            <v>BMW</v>
          </cell>
          <cell r="E924" t="str">
            <v>LAND ROVER</v>
          </cell>
          <cell r="F924" t="str">
            <v>ASSOCIATED MOTOR INDUSTRIES</v>
          </cell>
          <cell r="G924" t="str">
            <v>ASSY</v>
          </cell>
          <cell r="H924" t="str">
            <v>UK</v>
          </cell>
          <cell r="I924" t="str">
            <v>4X4</v>
          </cell>
          <cell r="J924" t="str">
            <v>LAND ROVER</v>
          </cell>
          <cell r="K924" t="str">
            <v>DEFENDER</v>
          </cell>
          <cell r="L924" t="str">
            <v>KUALA LUMPUR</v>
          </cell>
          <cell r="M924">
            <v>682</v>
          </cell>
          <cell r="N924">
            <v>568</v>
          </cell>
          <cell r="O924">
            <v>304</v>
          </cell>
          <cell r="P924">
            <v>498</v>
          </cell>
          <cell r="Q924">
            <v>352</v>
          </cell>
          <cell r="R924">
            <v>381</v>
          </cell>
          <cell r="S924">
            <v>596</v>
          </cell>
          <cell r="T924">
            <v>885</v>
          </cell>
          <cell r="U924">
            <v>197</v>
          </cell>
          <cell r="V924">
            <v>369</v>
          </cell>
          <cell r="W924">
            <v>619</v>
          </cell>
          <cell r="X924">
            <v>746</v>
          </cell>
          <cell r="Y924">
            <v>848</v>
          </cell>
          <cell r="Z924">
            <v>994</v>
          </cell>
          <cell r="AA924">
            <v>1036</v>
          </cell>
          <cell r="AB924">
            <v>1245</v>
          </cell>
        </row>
        <row r="925">
          <cell r="A925" t="str">
            <v>MA</v>
          </cell>
          <cell r="B925" t="str">
            <v>Malaysia</v>
          </cell>
          <cell r="C925" t="str">
            <v>LCV</v>
          </cell>
          <cell r="D925" t="str">
            <v>CHRYSLER</v>
          </cell>
          <cell r="E925" t="str">
            <v>CHRYSLER</v>
          </cell>
          <cell r="F925" t="str">
            <v>ASSOCIATED MOTOR INDUSTRIES</v>
          </cell>
          <cell r="G925" t="str">
            <v>ASSY</v>
          </cell>
          <cell r="H925" t="str">
            <v>US</v>
          </cell>
          <cell r="I925" t="str">
            <v>4X4</v>
          </cell>
          <cell r="J925" t="str">
            <v>XJ/KJ</v>
          </cell>
          <cell r="K925" t="str">
            <v>CHEROKEE</v>
          </cell>
          <cell r="L925" t="str">
            <v>BATU TIGA</v>
          </cell>
          <cell r="M925">
            <v>0</v>
          </cell>
          <cell r="N925">
            <v>0</v>
          </cell>
          <cell r="O925">
            <v>0</v>
          </cell>
          <cell r="P925">
            <v>228</v>
          </cell>
          <cell r="Q925">
            <v>666</v>
          </cell>
          <cell r="R925">
            <v>862</v>
          </cell>
          <cell r="S925">
            <v>757</v>
          </cell>
          <cell r="T925">
            <v>80</v>
          </cell>
          <cell r="U925">
            <v>0</v>
          </cell>
          <cell r="V925">
            <v>45</v>
          </cell>
          <cell r="W925">
            <v>88</v>
          </cell>
          <cell r="X925">
            <v>172</v>
          </cell>
          <cell r="Y925">
            <v>320</v>
          </cell>
          <cell r="Z925">
            <v>612</v>
          </cell>
          <cell r="AA925">
            <v>679</v>
          </cell>
          <cell r="AB925">
            <v>1066</v>
          </cell>
        </row>
        <row r="926">
          <cell r="A926" t="str">
            <v>MA</v>
          </cell>
          <cell r="B926" t="str">
            <v>Malaysia</v>
          </cell>
          <cell r="C926" t="str">
            <v>LCV</v>
          </cell>
          <cell r="D926" t="str">
            <v>CHRYSLER</v>
          </cell>
          <cell r="E926" t="str">
            <v>CHRYSLER</v>
          </cell>
          <cell r="F926" t="str">
            <v>ASSOCIATED MOTOR INDUSTRIES</v>
          </cell>
          <cell r="G926" t="str">
            <v>ASSY</v>
          </cell>
          <cell r="H926" t="str">
            <v>US</v>
          </cell>
          <cell r="I926" t="str">
            <v>4X4</v>
          </cell>
          <cell r="J926" t="str">
            <v>YJ</v>
          </cell>
          <cell r="K926" t="str">
            <v>WRANGLER</v>
          </cell>
          <cell r="L926" t="str">
            <v>BATU TIGA</v>
          </cell>
          <cell r="M926">
            <v>0</v>
          </cell>
          <cell r="N926">
            <v>0</v>
          </cell>
          <cell r="O926">
            <v>0</v>
          </cell>
          <cell r="P926">
            <v>0</v>
          </cell>
          <cell r="Q926">
            <v>0</v>
          </cell>
          <cell r="R926">
            <v>135</v>
          </cell>
          <cell r="S926">
            <v>152</v>
          </cell>
          <cell r="T926">
            <v>1</v>
          </cell>
          <cell r="U926">
            <v>0</v>
          </cell>
          <cell r="V926">
            <v>0</v>
          </cell>
          <cell r="W926">
            <v>0</v>
          </cell>
          <cell r="X926">
            <v>0</v>
          </cell>
          <cell r="Y926">
            <v>0</v>
          </cell>
          <cell r="Z926">
            <v>0</v>
          </cell>
          <cell r="AA926">
            <v>0</v>
          </cell>
          <cell r="AB926">
            <v>0</v>
          </cell>
        </row>
        <row r="927">
          <cell r="A927" t="str">
            <v>MA</v>
          </cell>
          <cell r="B927" t="str">
            <v>Malaysia</v>
          </cell>
          <cell r="C927" t="str">
            <v>LCV</v>
          </cell>
          <cell r="D927" t="str">
            <v>DAIHATSU</v>
          </cell>
          <cell r="E927" t="str">
            <v>DAIHATSU</v>
          </cell>
          <cell r="F927" t="str">
            <v>ASSEMBLY SERVICES</v>
          </cell>
          <cell r="G927" t="str">
            <v>ASSY</v>
          </cell>
          <cell r="H927" t="str">
            <v>JP</v>
          </cell>
          <cell r="I927" t="str">
            <v>4X4</v>
          </cell>
          <cell r="J927" t="str">
            <v>ROCKY</v>
          </cell>
          <cell r="K927" t="str">
            <v>FEROZA</v>
          </cell>
          <cell r="L927" t="str">
            <v>KUALA LUMPUR</v>
          </cell>
          <cell r="M927">
            <v>1707</v>
          </cell>
          <cell r="N927">
            <v>1225</v>
          </cell>
          <cell r="O927">
            <v>280</v>
          </cell>
          <cell r="P927">
            <v>20</v>
          </cell>
          <cell r="Q927">
            <v>140</v>
          </cell>
          <cell r="R927">
            <v>120</v>
          </cell>
          <cell r="S927">
            <v>0</v>
          </cell>
          <cell r="T927">
            <v>0</v>
          </cell>
          <cell r="U927">
            <v>0</v>
          </cell>
          <cell r="V927">
            <v>0</v>
          </cell>
          <cell r="W927">
            <v>0</v>
          </cell>
          <cell r="X927">
            <v>0</v>
          </cell>
          <cell r="Y927">
            <v>0</v>
          </cell>
          <cell r="Z927">
            <v>0</v>
          </cell>
          <cell r="AA927">
            <v>0</v>
          </cell>
          <cell r="AB927">
            <v>0</v>
          </cell>
        </row>
        <row r="928">
          <cell r="A928" t="str">
            <v>MA</v>
          </cell>
          <cell r="B928" t="str">
            <v>Malaysia</v>
          </cell>
          <cell r="C928" t="str">
            <v>LCV</v>
          </cell>
          <cell r="D928" t="str">
            <v>DAIHATSU</v>
          </cell>
          <cell r="E928" t="str">
            <v>DAIHATSU</v>
          </cell>
          <cell r="F928" t="str">
            <v>ASSEMBLY SERVICES</v>
          </cell>
          <cell r="G928" t="str">
            <v>ASSY</v>
          </cell>
          <cell r="H928" t="str">
            <v>JP</v>
          </cell>
          <cell r="I928" t="str">
            <v>4X4</v>
          </cell>
          <cell r="J928" t="str">
            <v>ROCKY</v>
          </cell>
          <cell r="K928" t="str">
            <v>ROCKY</v>
          </cell>
          <cell r="L928" t="str">
            <v>KUALA LUMPUR</v>
          </cell>
          <cell r="M928">
            <v>121</v>
          </cell>
          <cell r="N928">
            <v>20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row>
        <row r="929">
          <cell r="A929" t="str">
            <v>MA</v>
          </cell>
          <cell r="B929" t="str">
            <v>Malaysia</v>
          </cell>
          <cell r="C929" t="str">
            <v>LCV</v>
          </cell>
          <cell r="D929" t="str">
            <v>DAIHATSU</v>
          </cell>
          <cell r="E929" t="str">
            <v>DAIHATSU</v>
          </cell>
          <cell r="F929" t="str">
            <v>ASSEMBLY SERVICES</v>
          </cell>
          <cell r="G929" t="str">
            <v>ASSY</v>
          </cell>
          <cell r="H929" t="str">
            <v>JP</v>
          </cell>
          <cell r="I929" t="str">
            <v>HVAN</v>
          </cell>
          <cell r="J929" t="str">
            <v>DELTA</v>
          </cell>
          <cell r="K929" t="str">
            <v>DELTA</v>
          </cell>
          <cell r="L929" t="str">
            <v>KUALA LUMPUR</v>
          </cell>
          <cell r="M929">
            <v>360</v>
          </cell>
          <cell r="N929">
            <v>0</v>
          </cell>
          <cell r="O929">
            <v>214</v>
          </cell>
          <cell r="P929">
            <v>1766</v>
          </cell>
          <cell r="Q929">
            <v>244</v>
          </cell>
          <cell r="R929">
            <v>156</v>
          </cell>
          <cell r="S929">
            <v>0</v>
          </cell>
          <cell r="T929">
            <v>0</v>
          </cell>
          <cell r="U929">
            <v>0</v>
          </cell>
          <cell r="V929">
            <v>0</v>
          </cell>
          <cell r="W929">
            <v>0</v>
          </cell>
          <cell r="X929">
            <v>0</v>
          </cell>
          <cell r="Y929">
            <v>0</v>
          </cell>
          <cell r="Z929">
            <v>0</v>
          </cell>
          <cell r="AA929">
            <v>0</v>
          </cell>
          <cell r="AB929">
            <v>0</v>
          </cell>
        </row>
        <row r="930">
          <cell r="A930" t="str">
            <v>MA</v>
          </cell>
          <cell r="B930" t="str">
            <v>Malaysia</v>
          </cell>
          <cell r="C930" t="str">
            <v>LCV</v>
          </cell>
          <cell r="D930" t="str">
            <v>DAIHATSU</v>
          </cell>
          <cell r="E930" t="str">
            <v>DAIHATSU</v>
          </cell>
          <cell r="F930" t="str">
            <v>ASSEMBLY SERVICES</v>
          </cell>
          <cell r="G930" t="str">
            <v>ASSY</v>
          </cell>
          <cell r="H930" t="str">
            <v>JP</v>
          </cell>
          <cell r="I930" t="str">
            <v>MIC</v>
          </cell>
          <cell r="J930" t="str">
            <v>HIJET</v>
          </cell>
          <cell r="K930" t="str">
            <v>HIJET</v>
          </cell>
          <cell r="L930" t="str">
            <v>KUALA LUMPUR</v>
          </cell>
          <cell r="M930">
            <v>1485</v>
          </cell>
          <cell r="N930">
            <v>1978</v>
          </cell>
          <cell r="O930">
            <v>1331</v>
          </cell>
          <cell r="P930">
            <v>1679</v>
          </cell>
          <cell r="Q930">
            <v>2408</v>
          </cell>
          <cell r="R930">
            <v>3328</v>
          </cell>
          <cell r="S930">
            <v>2254</v>
          </cell>
          <cell r="T930">
            <v>2089</v>
          </cell>
          <cell r="U930">
            <v>0</v>
          </cell>
          <cell r="V930">
            <v>624</v>
          </cell>
          <cell r="W930">
            <v>840</v>
          </cell>
          <cell r="X930">
            <v>1288</v>
          </cell>
          <cell r="Y930">
            <v>1596</v>
          </cell>
          <cell r="Z930">
            <v>1889</v>
          </cell>
          <cell r="AA930">
            <v>1986</v>
          </cell>
          <cell r="AB930">
            <v>2377</v>
          </cell>
        </row>
        <row r="931">
          <cell r="A931" t="str">
            <v>MA</v>
          </cell>
          <cell r="B931" t="str">
            <v>Malaysia</v>
          </cell>
          <cell r="C931" t="str">
            <v>LCV</v>
          </cell>
          <cell r="D931" t="str">
            <v>DAIHATSU</v>
          </cell>
          <cell r="E931" t="str">
            <v>DAIHATSU</v>
          </cell>
          <cell r="F931" t="str">
            <v>ASSEMBLY SERVICES</v>
          </cell>
          <cell r="G931" t="str">
            <v>ASSY</v>
          </cell>
          <cell r="H931" t="str">
            <v>JP</v>
          </cell>
          <cell r="I931" t="str">
            <v>MVAN</v>
          </cell>
          <cell r="J931" t="str">
            <v>DELTA</v>
          </cell>
          <cell r="K931" t="str">
            <v>DELTA</v>
          </cell>
          <cell r="L931" t="str">
            <v>KUALA LUMPUR</v>
          </cell>
          <cell r="M931">
            <v>5603</v>
          </cell>
          <cell r="N931">
            <v>3317</v>
          </cell>
          <cell r="O931">
            <v>949</v>
          </cell>
          <cell r="P931">
            <v>1510</v>
          </cell>
          <cell r="Q931">
            <v>1986</v>
          </cell>
          <cell r="R931">
            <v>781</v>
          </cell>
          <cell r="S931">
            <v>0</v>
          </cell>
          <cell r="T931">
            <v>0</v>
          </cell>
          <cell r="U931">
            <v>0</v>
          </cell>
          <cell r="V931">
            <v>0</v>
          </cell>
          <cell r="W931">
            <v>0</v>
          </cell>
          <cell r="X931">
            <v>0</v>
          </cell>
          <cell r="Y931">
            <v>0</v>
          </cell>
          <cell r="Z931">
            <v>0</v>
          </cell>
          <cell r="AA931">
            <v>0</v>
          </cell>
          <cell r="AB931">
            <v>0</v>
          </cell>
        </row>
        <row r="932">
          <cell r="A932" t="str">
            <v>MA</v>
          </cell>
          <cell r="B932" t="str">
            <v>Malaysia</v>
          </cell>
          <cell r="C932" t="str">
            <v>LCV</v>
          </cell>
          <cell r="D932" t="str">
            <v>DAIHATSU</v>
          </cell>
          <cell r="E932" t="str">
            <v>DAIHATSU</v>
          </cell>
          <cell r="F932" t="str">
            <v>SWEDISH MOTOR ASSEMBLERS</v>
          </cell>
          <cell r="G932" t="str">
            <v>ASSY</v>
          </cell>
          <cell r="H932" t="str">
            <v>JP</v>
          </cell>
          <cell r="I932" t="str">
            <v>MVAN</v>
          </cell>
          <cell r="J932" t="str">
            <v>DELTA</v>
          </cell>
          <cell r="K932" t="str">
            <v>DELTA</v>
          </cell>
          <cell r="L932" t="str">
            <v>KUALA LUMPUR</v>
          </cell>
          <cell r="M932">
            <v>74</v>
          </cell>
          <cell r="N932">
            <v>2117</v>
          </cell>
          <cell r="O932">
            <v>2155</v>
          </cell>
          <cell r="P932">
            <v>0</v>
          </cell>
          <cell r="Q932">
            <v>1818</v>
          </cell>
          <cell r="R932">
            <v>369</v>
          </cell>
          <cell r="S932">
            <v>0</v>
          </cell>
          <cell r="T932">
            <v>0</v>
          </cell>
          <cell r="U932">
            <v>0</v>
          </cell>
          <cell r="V932">
            <v>0</v>
          </cell>
          <cell r="W932">
            <v>0</v>
          </cell>
          <cell r="X932">
            <v>0</v>
          </cell>
          <cell r="Y932">
            <v>0</v>
          </cell>
          <cell r="Z932">
            <v>0</v>
          </cell>
          <cell r="AA932">
            <v>0</v>
          </cell>
          <cell r="AB932">
            <v>0</v>
          </cell>
        </row>
        <row r="933">
          <cell r="A933" t="str">
            <v>MA</v>
          </cell>
          <cell r="B933" t="str">
            <v>Malaysia</v>
          </cell>
          <cell r="C933" t="str">
            <v>LCV</v>
          </cell>
          <cell r="D933" t="str">
            <v>FORD</v>
          </cell>
          <cell r="E933" t="str">
            <v>FORD</v>
          </cell>
          <cell r="F933" t="str">
            <v>ASSOCIATED MOTOR INDUSTRIES</v>
          </cell>
          <cell r="G933" t="str">
            <v>ASSY</v>
          </cell>
          <cell r="H933" t="str">
            <v>JP</v>
          </cell>
          <cell r="I933" t="str">
            <v>HVAN</v>
          </cell>
          <cell r="J933" t="str">
            <v>U</v>
          </cell>
          <cell r="K933" t="str">
            <v>TRADER</v>
          </cell>
          <cell r="L933" t="str">
            <v>BATU TIGA</v>
          </cell>
          <cell r="M933">
            <v>360</v>
          </cell>
          <cell r="N933">
            <v>413</v>
          </cell>
          <cell r="O933">
            <v>176</v>
          </cell>
          <cell r="P933">
            <v>284</v>
          </cell>
          <cell r="Q933">
            <v>278</v>
          </cell>
          <cell r="R933">
            <v>644</v>
          </cell>
          <cell r="S933">
            <v>1050</v>
          </cell>
          <cell r="T933">
            <v>2117</v>
          </cell>
          <cell r="U933">
            <v>6</v>
          </cell>
          <cell r="V933">
            <v>695</v>
          </cell>
          <cell r="W933">
            <v>710</v>
          </cell>
          <cell r="X933">
            <v>733</v>
          </cell>
          <cell r="Y933">
            <v>716</v>
          </cell>
          <cell r="Z933">
            <v>705</v>
          </cell>
          <cell r="AA933">
            <v>764</v>
          </cell>
          <cell r="AB933">
            <v>1083</v>
          </cell>
        </row>
        <row r="934">
          <cell r="A934" t="str">
            <v>MA</v>
          </cell>
          <cell r="B934" t="str">
            <v>Malaysia</v>
          </cell>
          <cell r="C934" t="str">
            <v>LCV</v>
          </cell>
          <cell r="D934" t="str">
            <v>FORD</v>
          </cell>
          <cell r="E934" t="str">
            <v>FORD</v>
          </cell>
          <cell r="F934" t="str">
            <v>ASSOCIATED MOTOR INDUSTRIES</v>
          </cell>
          <cell r="G934" t="str">
            <v>ASSY</v>
          </cell>
          <cell r="H934" t="str">
            <v>JP</v>
          </cell>
          <cell r="I934" t="str">
            <v>MVAN</v>
          </cell>
          <cell r="J934" t="str">
            <v>BONGO</v>
          </cell>
          <cell r="K934" t="str">
            <v>ECONOVAN</v>
          </cell>
          <cell r="L934" t="str">
            <v>BATU TIGA</v>
          </cell>
          <cell r="M934">
            <v>9216</v>
          </cell>
          <cell r="N934">
            <v>7545</v>
          </cell>
          <cell r="O934">
            <v>2833</v>
          </cell>
          <cell r="P934">
            <v>2497</v>
          </cell>
          <cell r="Q934">
            <v>1932</v>
          </cell>
          <cell r="R934">
            <v>2745</v>
          </cell>
          <cell r="S934">
            <v>3192</v>
          </cell>
          <cell r="T934">
            <v>1991</v>
          </cell>
          <cell r="U934">
            <v>1</v>
          </cell>
          <cell r="V934">
            <v>802</v>
          </cell>
          <cell r="W934">
            <v>1039</v>
          </cell>
          <cell r="X934">
            <v>1369</v>
          </cell>
          <cell r="Y934">
            <v>1522</v>
          </cell>
          <cell r="Z934">
            <v>1736</v>
          </cell>
          <cell r="AA934">
            <v>1933</v>
          </cell>
          <cell r="AB934">
            <v>3022</v>
          </cell>
        </row>
        <row r="935">
          <cell r="A935" t="str">
            <v>MA</v>
          </cell>
          <cell r="B935" t="str">
            <v>Malaysia</v>
          </cell>
          <cell r="C935" t="str">
            <v>LCV</v>
          </cell>
          <cell r="D935" t="str">
            <v>FORD</v>
          </cell>
          <cell r="E935" t="str">
            <v>FORD</v>
          </cell>
          <cell r="F935" t="str">
            <v>ASSOCIATED MOTOR INDUSTRIES</v>
          </cell>
          <cell r="G935" t="str">
            <v>ASSY</v>
          </cell>
          <cell r="H935" t="str">
            <v>JP</v>
          </cell>
          <cell r="I935" t="str">
            <v>MVAN</v>
          </cell>
          <cell r="J935" t="str">
            <v>U</v>
          </cell>
          <cell r="K935" t="str">
            <v>SPECTRON</v>
          </cell>
          <cell r="L935" t="str">
            <v>BATU TIGA</v>
          </cell>
          <cell r="M935">
            <v>789</v>
          </cell>
          <cell r="N935">
            <v>654</v>
          </cell>
          <cell r="O935">
            <v>143</v>
          </cell>
          <cell r="P935">
            <v>139</v>
          </cell>
          <cell r="Q935">
            <v>197</v>
          </cell>
          <cell r="R935">
            <v>279</v>
          </cell>
          <cell r="S935">
            <v>1158</v>
          </cell>
          <cell r="T935">
            <v>839</v>
          </cell>
          <cell r="U935">
            <v>85</v>
          </cell>
          <cell r="V935">
            <v>59</v>
          </cell>
          <cell r="W935">
            <v>90</v>
          </cell>
          <cell r="X935">
            <v>135</v>
          </cell>
          <cell r="Y935">
            <v>192</v>
          </cell>
          <cell r="Z935">
            <v>281</v>
          </cell>
          <cell r="AA935">
            <v>316</v>
          </cell>
          <cell r="AB935">
            <v>464</v>
          </cell>
        </row>
        <row r="936">
          <cell r="A936" t="str">
            <v>MA</v>
          </cell>
          <cell r="B936" t="str">
            <v>Malaysia</v>
          </cell>
          <cell r="C936" t="str">
            <v>LCV</v>
          </cell>
          <cell r="D936" t="str">
            <v>FORD</v>
          </cell>
          <cell r="E936" t="str">
            <v>FORD</v>
          </cell>
          <cell r="F936" t="str">
            <v>ASSOCIATED MOTOR INDUSTRIES</v>
          </cell>
          <cell r="G936" t="str">
            <v>ASSY</v>
          </cell>
          <cell r="H936" t="str">
            <v>JP</v>
          </cell>
          <cell r="I936" t="str">
            <v>PUP</v>
          </cell>
          <cell r="J936" t="str">
            <v>BE13 (BE91)/BW153</v>
          </cell>
          <cell r="K936" t="str">
            <v>COURIER</v>
          </cell>
          <cell r="L936" t="str">
            <v>BATU TIGA</v>
          </cell>
          <cell r="M936">
            <v>0</v>
          </cell>
          <cell r="N936">
            <v>0</v>
          </cell>
          <cell r="O936">
            <v>0</v>
          </cell>
          <cell r="P936">
            <v>0</v>
          </cell>
          <cell r="Q936">
            <v>0</v>
          </cell>
          <cell r="R936">
            <v>0</v>
          </cell>
          <cell r="S936">
            <v>0</v>
          </cell>
          <cell r="T936">
            <v>1394</v>
          </cell>
          <cell r="U936">
            <v>526</v>
          </cell>
          <cell r="V936">
            <v>698</v>
          </cell>
          <cell r="W936">
            <v>475</v>
          </cell>
          <cell r="X936">
            <v>0</v>
          </cell>
          <cell r="Y936">
            <v>0</v>
          </cell>
          <cell r="Z936">
            <v>0</v>
          </cell>
          <cell r="AA936">
            <v>0</v>
          </cell>
          <cell r="AB936">
            <v>0</v>
          </cell>
        </row>
        <row r="937">
          <cell r="A937" t="str">
            <v>MA</v>
          </cell>
          <cell r="B937" t="str">
            <v>Malaysia</v>
          </cell>
          <cell r="C937" t="str">
            <v>LCV</v>
          </cell>
          <cell r="D937" t="str">
            <v>FORD</v>
          </cell>
          <cell r="E937" t="str">
            <v>FORD</v>
          </cell>
          <cell r="F937" t="str">
            <v>ASSOCIATED MOTOR INDUSTRIES</v>
          </cell>
          <cell r="G937" t="str">
            <v>ASSY</v>
          </cell>
          <cell r="H937" t="str">
            <v>TH</v>
          </cell>
          <cell r="I937" t="str">
            <v>PUP</v>
          </cell>
          <cell r="J937" t="str">
            <v>PN40</v>
          </cell>
          <cell r="K937" t="str">
            <v>RANGER</v>
          </cell>
          <cell r="L937" t="str">
            <v>BATU TIGA</v>
          </cell>
          <cell r="M937">
            <v>0</v>
          </cell>
          <cell r="N937">
            <v>0</v>
          </cell>
          <cell r="O937">
            <v>0</v>
          </cell>
          <cell r="P937">
            <v>0</v>
          </cell>
          <cell r="Q937">
            <v>0</v>
          </cell>
          <cell r="R937">
            <v>0</v>
          </cell>
          <cell r="S937">
            <v>0</v>
          </cell>
          <cell r="T937">
            <v>0</v>
          </cell>
          <cell r="U937">
            <v>0</v>
          </cell>
          <cell r="V937">
            <v>95</v>
          </cell>
          <cell r="W937">
            <v>535</v>
          </cell>
          <cell r="X937">
            <v>763</v>
          </cell>
          <cell r="Y937">
            <v>1020</v>
          </cell>
          <cell r="Z937">
            <v>1407</v>
          </cell>
          <cell r="AA937">
            <v>1723</v>
          </cell>
          <cell r="AB937">
            <v>3961</v>
          </cell>
        </row>
        <row r="938">
          <cell r="A938" t="str">
            <v>MA</v>
          </cell>
          <cell r="B938" t="str">
            <v>Malaysia</v>
          </cell>
          <cell r="C938" t="str">
            <v>LCV</v>
          </cell>
          <cell r="D938" t="str">
            <v>FORD</v>
          </cell>
          <cell r="E938" t="str">
            <v>FORD</v>
          </cell>
          <cell r="F938" t="str">
            <v>ASSOCIATED MOTOR INDUSTRIES</v>
          </cell>
          <cell r="G938" t="str">
            <v>ASSY</v>
          </cell>
          <cell r="H938" t="str">
            <v>UK</v>
          </cell>
          <cell r="I938" t="str">
            <v>MVAN</v>
          </cell>
          <cell r="J938" t="str">
            <v>VE64/VE184</v>
          </cell>
          <cell r="K938" t="str">
            <v>TRANSIT</v>
          </cell>
          <cell r="L938" t="str">
            <v>BATU TIGA</v>
          </cell>
          <cell r="M938">
            <v>0</v>
          </cell>
          <cell r="N938">
            <v>0</v>
          </cell>
          <cell r="O938">
            <v>0</v>
          </cell>
          <cell r="P938">
            <v>0</v>
          </cell>
          <cell r="Q938">
            <v>0</v>
          </cell>
          <cell r="R938">
            <v>0</v>
          </cell>
          <cell r="S938">
            <v>18</v>
          </cell>
          <cell r="T938">
            <v>1155</v>
          </cell>
          <cell r="U938">
            <v>580</v>
          </cell>
          <cell r="V938">
            <v>580</v>
          </cell>
          <cell r="W938">
            <v>740</v>
          </cell>
          <cell r="X938">
            <v>946</v>
          </cell>
          <cell r="Y938">
            <v>1140</v>
          </cell>
          <cell r="Z938">
            <v>1417</v>
          </cell>
          <cell r="AA938">
            <v>1565</v>
          </cell>
          <cell r="AB938">
            <v>2377</v>
          </cell>
        </row>
        <row r="939">
          <cell r="A939" t="str">
            <v>MA</v>
          </cell>
          <cell r="B939" t="str">
            <v>Malaysia</v>
          </cell>
          <cell r="C939" t="str">
            <v>LCV</v>
          </cell>
          <cell r="D939" t="str">
            <v>FUJI</v>
          </cell>
          <cell r="E939" t="str">
            <v>SUBARU</v>
          </cell>
          <cell r="F939" t="str">
            <v>TAN CHONG MOTOR ASSEMBLIES</v>
          </cell>
          <cell r="G939" t="str">
            <v>ASSY</v>
          </cell>
          <cell r="H939" t="str">
            <v>JP</v>
          </cell>
          <cell r="I939" t="str">
            <v>MIC</v>
          </cell>
          <cell r="J939" t="str">
            <v>U</v>
          </cell>
          <cell r="K939" t="str">
            <v>E10/E12</v>
          </cell>
          <cell r="L939" t="str">
            <v>KUALA LUMPUR</v>
          </cell>
          <cell r="M939">
            <v>1407</v>
          </cell>
          <cell r="N939">
            <v>1516</v>
          </cell>
          <cell r="O939">
            <v>741</v>
          </cell>
          <cell r="P939">
            <v>467</v>
          </cell>
          <cell r="Q939">
            <v>72</v>
          </cell>
          <cell r="R939">
            <v>33</v>
          </cell>
          <cell r="S939">
            <v>245</v>
          </cell>
          <cell r="T939">
            <v>6</v>
          </cell>
          <cell r="U939">
            <v>27</v>
          </cell>
          <cell r="V939">
            <v>113</v>
          </cell>
          <cell r="W939">
            <v>113</v>
          </cell>
          <cell r="X939">
            <v>113</v>
          </cell>
          <cell r="Y939">
            <v>107</v>
          </cell>
          <cell r="Z939">
            <v>104</v>
          </cell>
          <cell r="AA939">
            <v>121</v>
          </cell>
          <cell r="AB939">
            <v>226</v>
          </cell>
        </row>
        <row r="940">
          <cell r="A940" t="str">
            <v>MA</v>
          </cell>
          <cell r="B940" t="str">
            <v>Malaysia</v>
          </cell>
          <cell r="C940" t="str">
            <v>LCV</v>
          </cell>
          <cell r="D940" t="str">
            <v>HONDA</v>
          </cell>
          <cell r="E940" t="str">
            <v>HONDA</v>
          </cell>
          <cell r="F940" t="str">
            <v>ORIENTAL ASSEMBLERS</v>
          </cell>
          <cell r="G940" t="str">
            <v>ASSY</v>
          </cell>
          <cell r="H940" t="str">
            <v>JP</v>
          </cell>
          <cell r="I940" t="str">
            <v>4X4</v>
          </cell>
          <cell r="J940" t="str">
            <v>CIVIC</v>
          </cell>
          <cell r="K940" t="str">
            <v>CR-V</v>
          </cell>
          <cell r="L940" t="str">
            <v>JOHORE BAHRU</v>
          </cell>
          <cell r="M940">
            <v>0</v>
          </cell>
          <cell r="N940">
            <v>0</v>
          </cell>
          <cell r="O940">
            <v>0</v>
          </cell>
          <cell r="P940">
            <v>0</v>
          </cell>
          <cell r="Q940">
            <v>0</v>
          </cell>
          <cell r="R940">
            <v>0</v>
          </cell>
          <cell r="S940">
            <v>0</v>
          </cell>
          <cell r="T940">
            <v>0</v>
          </cell>
          <cell r="U940">
            <v>0</v>
          </cell>
          <cell r="V940">
            <v>0</v>
          </cell>
          <cell r="W940">
            <v>188</v>
          </cell>
          <cell r="X940">
            <v>269</v>
          </cell>
          <cell r="Y940">
            <v>361</v>
          </cell>
          <cell r="Z940">
            <v>501</v>
          </cell>
          <cell r="AA940">
            <v>618</v>
          </cell>
          <cell r="AB940">
            <v>1641</v>
          </cell>
        </row>
        <row r="941">
          <cell r="A941" t="str">
            <v>MA</v>
          </cell>
          <cell r="B941" t="str">
            <v>Malaysia</v>
          </cell>
          <cell r="C941" t="str">
            <v>LCV</v>
          </cell>
          <cell r="D941" t="str">
            <v>HYUNDAI</v>
          </cell>
          <cell r="E941" t="str">
            <v>HYUNDAI</v>
          </cell>
          <cell r="F941" t="str">
            <v>INOKOM</v>
          </cell>
          <cell r="G941" t="str">
            <v>PROD</v>
          </cell>
          <cell r="H941" t="str">
            <v>MA</v>
          </cell>
          <cell r="I941" t="str">
            <v>MVAN</v>
          </cell>
          <cell r="J941" t="str">
            <v>MIRAGE</v>
          </cell>
          <cell r="K941" t="str">
            <v>PORTER</v>
          </cell>
          <cell r="L941" t="str">
            <v>KULIM</v>
          </cell>
          <cell r="M941">
            <v>0</v>
          </cell>
          <cell r="N941">
            <v>0</v>
          </cell>
          <cell r="O941">
            <v>0</v>
          </cell>
          <cell r="P941">
            <v>0</v>
          </cell>
          <cell r="Q941">
            <v>0</v>
          </cell>
          <cell r="R941">
            <v>0</v>
          </cell>
          <cell r="S941">
            <v>0</v>
          </cell>
          <cell r="T941">
            <v>0</v>
          </cell>
          <cell r="U941">
            <v>0</v>
          </cell>
          <cell r="V941">
            <v>818</v>
          </cell>
          <cell r="W941">
            <v>1199</v>
          </cell>
          <cell r="X941">
            <v>2074</v>
          </cell>
          <cell r="Y941">
            <v>2832</v>
          </cell>
          <cell r="Z941">
            <v>3919</v>
          </cell>
          <cell r="AA941">
            <v>4544</v>
          </cell>
          <cell r="AB941">
            <v>9675</v>
          </cell>
        </row>
        <row r="942">
          <cell r="A942" t="str">
            <v>MA</v>
          </cell>
          <cell r="B942" t="str">
            <v>Malaysia</v>
          </cell>
          <cell r="C942" t="str">
            <v>LCV</v>
          </cell>
          <cell r="D942" t="str">
            <v>ISUZU</v>
          </cell>
          <cell r="E942" t="str">
            <v>ISUZU</v>
          </cell>
          <cell r="F942" t="str">
            <v>AUTOMOTIVE MANUFACTURERS OF MALAYSIA</v>
          </cell>
          <cell r="G942" t="str">
            <v>ASSY</v>
          </cell>
          <cell r="H942" t="str">
            <v>JP</v>
          </cell>
          <cell r="I942" t="str">
            <v>4X4</v>
          </cell>
          <cell r="J942" t="str">
            <v>BIGHORN</v>
          </cell>
          <cell r="K942" t="str">
            <v>TROOPER</v>
          </cell>
          <cell r="L942" t="str">
            <v>KOTA KINABALU</v>
          </cell>
          <cell r="M942">
            <v>446</v>
          </cell>
          <cell r="N942">
            <v>424</v>
          </cell>
          <cell r="O942">
            <v>107</v>
          </cell>
          <cell r="P942">
            <v>72</v>
          </cell>
          <cell r="Q942">
            <v>0</v>
          </cell>
          <cell r="R942">
            <v>0</v>
          </cell>
          <cell r="S942">
            <v>0</v>
          </cell>
          <cell r="T942">
            <v>282</v>
          </cell>
          <cell r="U942">
            <v>25</v>
          </cell>
          <cell r="V942">
            <v>0</v>
          </cell>
          <cell r="W942">
            <v>0</v>
          </cell>
          <cell r="X942">
            <v>0</v>
          </cell>
          <cell r="Y942">
            <v>0</v>
          </cell>
          <cell r="Z942">
            <v>0</v>
          </cell>
          <cell r="AA942">
            <v>0</v>
          </cell>
          <cell r="AB942">
            <v>0</v>
          </cell>
        </row>
        <row r="943">
          <cell r="A943" t="str">
            <v>MA</v>
          </cell>
          <cell r="B943" t="str">
            <v>Malaysia</v>
          </cell>
          <cell r="C943" t="str">
            <v>LCV</v>
          </cell>
          <cell r="D943" t="str">
            <v>ISUZU</v>
          </cell>
          <cell r="E943" t="str">
            <v>ISUZU</v>
          </cell>
          <cell r="F943" t="str">
            <v>AUTOMOTIVE MANUFACTURERS OF MALAYSIA</v>
          </cell>
          <cell r="G943" t="str">
            <v>ASSY</v>
          </cell>
          <cell r="H943" t="str">
            <v>JP</v>
          </cell>
          <cell r="I943" t="str">
            <v>4X4</v>
          </cell>
          <cell r="J943" t="str">
            <v>BIGHORN</v>
          </cell>
          <cell r="K943" t="str">
            <v>TROOPER</v>
          </cell>
          <cell r="L943" t="str">
            <v>PEKAN</v>
          </cell>
          <cell r="M943">
            <v>949</v>
          </cell>
          <cell r="N943">
            <v>937</v>
          </cell>
          <cell r="O943">
            <v>657</v>
          </cell>
          <cell r="P943">
            <v>205</v>
          </cell>
          <cell r="Q943">
            <v>407</v>
          </cell>
          <cell r="R943">
            <v>804</v>
          </cell>
          <cell r="S943">
            <v>1817</v>
          </cell>
          <cell r="T943">
            <v>1855</v>
          </cell>
          <cell r="U943">
            <v>435</v>
          </cell>
          <cell r="V943">
            <v>238</v>
          </cell>
          <cell r="W943">
            <v>319</v>
          </cell>
          <cell r="X943">
            <v>427</v>
          </cell>
          <cell r="Y943">
            <v>540</v>
          </cell>
          <cell r="Z943">
            <v>703</v>
          </cell>
          <cell r="AA943">
            <v>815</v>
          </cell>
          <cell r="AB943">
            <v>1584</v>
          </cell>
        </row>
        <row r="944">
          <cell r="A944" t="str">
            <v>MA</v>
          </cell>
          <cell r="B944" t="str">
            <v>Malaysia</v>
          </cell>
          <cell r="C944" t="str">
            <v>LCV</v>
          </cell>
          <cell r="D944" t="str">
            <v>ISUZU</v>
          </cell>
          <cell r="E944" t="str">
            <v>ISUZU</v>
          </cell>
          <cell r="F944" t="str">
            <v>AUTOMOTIVE MANUFACTURERS OF MALAYSIA</v>
          </cell>
          <cell r="G944" t="str">
            <v>ASSY</v>
          </cell>
          <cell r="H944" t="str">
            <v>JP</v>
          </cell>
          <cell r="I944" t="str">
            <v>HVAN</v>
          </cell>
          <cell r="J944" t="str">
            <v>NKR</v>
          </cell>
          <cell r="K944" t="str">
            <v>ELF</v>
          </cell>
          <cell r="L944" t="str">
            <v>PEKAN</v>
          </cell>
          <cell r="M944">
            <v>1774</v>
          </cell>
          <cell r="N944">
            <v>872</v>
          </cell>
          <cell r="O944">
            <v>528</v>
          </cell>
          <cell r="P944">
            <v>1414</v>
          </cell>
          <cell r="Q944">
            <v>1400</v>
          </cell>
          <cell r="R944">
            <v>3249</v>
          </cell>
          <cell r="S944">
            <v>5821</v>
          </cell>
          <cell r="T944">
            <v>9238</v>
          </cell>
          <cell r="U944">
            <v>509</v>
          </cell>
          <cell r="V944">
            <v>1546</v>
          </cell>
          <cell r="W944">
            <v>1847</v>
          </cell>
          <cell r="X944">
            <v>2208</v>
          </cell>
          <cell r="Y944">
            <v>2488</v>
          </cell>
          <cell r="Z944">
            <v>2894</v>
          </cell>
          <cell r="AA944">
            <v>2990</v>
          </cell>
          <cell r="AB944">
            <v>3282</v>
          </cell>
        </row>
        <row r="945">
          <cell r="A945" t="str">
            <v>MA</v>
          </cell>
          <cell r="B945" t="str">
            <v>Malaysia</v>
          </cell>
          <cell r="C945" t="str">
            <v>LCV</v>
          </cell>
          <cell r="D945" t="str">
            <v>ISUZU</v>
          </cell>
          <cell r="E945" t="str">
            <v>ISUZU</v>
          </cell>
          <cell r="F945" t="str">
            <v>AUTOMOTIVE MANUFACTURERS OF MALAYSIA</v>
          </cell>
          <cell r="G945" t="str">
            <v>ASSY</v>
          </cell>
          <cell r="H945" t="str">
            <v>JP</v>
          </cell>
          <cell r="I945" t="str">
            <v>MVAN</v>
          </cell>
          <cell r="J945" t="str">
            <v>U</v>
          </cell>
          <cell r="K945" t="str">
            <v>COMMANDO</v>
          </cell>
          <cell r="L945" t="str">
            <v>PEKAN</v>
          </cell>
          <cell r="M945">
            <v>2987</v>
          </cell>
          <cell r="N945">
            <v>3846</v>
          </cell>
          <cell r="O945">
            <v>1326</v>
          </cell>
          <cell r="P945">
            <v>371</v>
          </cell>
          <cell r="Q945">
            <v>0</v>
          </cell>
          <cell r="R945">
            <v>0</v>
          </cell>
          <cell r="S945">
            <v>0</v>
          </cell>
          <cell r="T945">
            <v>0</v>
          </cell>
          <cell r="U945">
            <v>0</v>
          </cell>
          <cell r="V945">
            <v>0</v>
          </cell>
          <cell r="W945">
            <v>0</v>
          </cell>
          <cell r="X945">
            <v>0</v>
          </cell>
          <cell r="Y945">
            <v>0</v>
          </cell>
          <cell r="Z945">
            <v>0</v>
          </cell>
          <cell r="AA945">
            <v>0</v>
          </cell>
          <cell r="AB945">
            <v>0</v>
          </cell>
        </row>
        <row r="946">
          <cell r="A946" t="str">
            <v>MA</v>
          </cell>
          <cell r="B946" t="str">
            <v>Malaysia</v>
          </cell>
          <cell r="C946" t="str">
            <v>LCV</v>
          </cell>
          <cell r="D946" t="str">
            <v>ISUZU</v>
          </cell>
          <cell r="E946" t="str">
            <v>ISUZU</v>
          </cell>
          <cell r="F946" t="str">
            <v>AUTOMOTIVE MANUFACTURERS OF MALAYSIA</v>
          </cell>
          <cell r="G946" t="str">
            <v>ASSY</v>
          </cell>
          <cell r="H946" t="str">
            <v>JP</v>
          </cell>
          <cell r="I946" t="str">
            <v>MVAN</v>
          </cell>
          <cell r="J946" t="str">
            <v>WFR/FARGO</v>
          </cell>
          <cell r="K946" t="str">
            <v>FARGO</v>
          </cell>
          <cell r="L946" t="str">
            <v>PEKAN</v>
          </cell>
          <cell r="M946">
            <v>0</v>
          </cell>
          <cell r="N946">
            <v>0</v>
          </cell>
          <cell r="O946">
            <v>0</v>
          </cell>
          <cell r="P946">
            <v>0</v>
          </cell>
          <cell r="Q946">
            <v>240</v>
          </cell>
          <cell r="R946">
            <v>572</v>
          </cell>
          <cell r="S946">
            <v>283</v>
          </cell>
          <cell r="T946">
            <v>0</v>
          </cell>
          <cell r="U946">
            <v>0</v>
          </cell>
          <cell r="V946">
            <v>0</v>
          </cell>
          <cell r="W946">
            <v>0</v>
          </cell>
          <cell r="X946">
            <v>0</v>
          </cell>
          <cell r="Y946">
            <v>0</v>
          </cell>
          <cell r="Z946">
            <v>0</v>
          </cell>
          <cell r="AA946">
            <v>0</v>
          </cell>
          <cell r="AB946">
            <v>0</v>
          </cell>
        </row>
        <row r="947">
          <cell r="A947" t="str">
            <v>MA</v>
          </cell>
          <cell r="B947" t="str">
            <v>Malaysia</v>
          </cell>
          <cell r="C947" t="str">
            <v>LCV</v>
          </cell>
          <cell r="D947" t="str">
            <v>ISUZU</v>
          </cell>
          <cell r="E947" t="str">
            <v>ISUZU</v>
          </cell>
          <cell r="F947" t="str">
            <v>AUTOMOTIVE MANUFACTURERS OF MALAYSIA</v>
          </cell>
          <cell r="G947" t="str">
            <v>ASSY</v>
          </cell>
          <cell r="H947" t="str">
            <v>JP</v>
          </cell>
          <cell r="I947" t="str">
            <v>PUP</v>
          </cell>
          <cell r="J947" t="str">
            <v>MU</v>
          </cell>
          <cell r="K947" t="str">
            <v>AMIGO</v>
          </cell>
          <cell r="L947" t="str">
            <v>PEKAN</v>
          </cell>
          <cell r="M947">
            <v>0</v>
          </cell>
          <cell r="N947">
            <v>0</v>
          </cell>
          <cell r="O947">
            <v>0</v>
          </cell>
          <cell r="P947">
            <v>0</v>
          </cell>
          <cell r="Q947">
            <v>0</v>
          </cell>
          <cell r="R947">
            <v>0</v>
          </cell>
          <cell r="S947">
            <v>0</v>
          </cell>
          <cell r="T947">
            <v>0</v>
          </cell>
          <cell r="U947">
            <v>0</v>
          </cell>
          <cell r="V947">
            <v>327</v>
          </cell>
          <cell r="W947">
            <v>446</v>
          </cell>
          <cell r="X947">
            <v>608</v>
          </cell>
          <cell r="Y947">
            <v>783</v>
          </cell>
          <cell r="Z947">
            <v>1039</v>
          </cell>
          <cell r="AA947">
            <v>1225</v>
          </cell>
          <cell r="AB947">
            <v>2603</v>
          </cell>
        </row>
        <row r="948">
          <cell r="A948" t="str">
            <v>MA</v>
          </cell>
          <cell r="B948" t="str">
            <v>Malaysia</v>
          </cell>
          <cell r="C948" t="str">
            <v>LCV</v>
          </cell>
          <cell r="D948" t="str">
            <v>ISUZU</v>
          </cell>
          <cell r="E948" t="str">
            <v>ISUZU</v>
          </cell>
          <cell r="F948" t="str">
            <v>AUTOMOTIVE MANUFACTURERS OF MALAYSIA</v>
          </cell>
          <cell r="G948" t="str">
            <v>ASSY</v>
          </cell>
          <cell r="H948" t="str">
            <v>JP</v>
          </cell>
          <cell r="I948" t="str">
            <v>PUP</v>
          </cell>
          <cell r="J948" t="str">
            <v>MU</v>
          </cell>
          <cell r="K948" t="str">
            <v>RODEO</v>
          </cell>
          <cell r="L948" t="str">
            <v>PEKAN</v>
          </cell>
          <cell r="M948">
            <v>0</v>
          </cell>
          <cell r="N948">
            <v>0</v>
          </cell>
          <cell r="O948">
            <v>0</v>
          </cell>
          <cell r="P948">
            <v>0</v>
          </cell>
          <cell r="Q948">
            <v>0</v>
          </cell>
          <cell r="R948">
            <v>0</v>
          </cell>
          <cell r="S948">
            <v>0</v>
          </cell>
          <cell r="T948">
            <v>0</v>
          </cell>
          <cell r="U948">
            <v>0</v>
          </cell>
          <cell r="V948">
            <v>446</v>
          </cell>
          <cell r="W948">
            <v>609</v>
          </cell>
          <cell r="X948">
            <v>833</v>
          </cell>
          <cell r="Y948">
            <v>1073</v>
          </cell>
          <cell r="Z948">
            <v>1428</v>
          </cell>
          <cell r="AA948">
            <v>1687</v>
          </cell>
          <cell r="AB948">
            <v>3621</v>
          </cell>
        </row>
        <row r="949">
          <cell r="A949" t="str">
            <v>MA</v>
          </cell>
          <cell r="B949" t="str">
            <v>Malaysia</v>
          </cell>
          <cell r="C949" t="str">
            <v>LCV</v>
          </cell>
          <cell r="D949" t="str">
            <v>ISUZU</v>
          </cell>
          <cell r="E949" t="str">
            <v>ISUZU</v>
          </cell>
          <cell r="F949" t="str">
            <v>KINABALU MOTOR ASSEMBLY</v>
          </cell>
          <cell r="G949" t="str">
            <v>ASSY</v>
          </cell>
          <cell r="H949" t="str">
            <v>JP</v>
          </cell>
          <cell r="I949" t="str">
            <v>MVAN</v>
          </cell>
          <cell r="J949" t="str">
            <v>NKR</v>
          </cell>
          <cell r="K949" t="str">
            <v>ELF</v>
          </cell>
          <cell r="L949" t="str">
            <v>KOTA KINABALU</v>
          </cell>
          <cell r="M949">
            <v>278</v>
          </cell>
          <cell r="N949">
            <v>330</v>
          </cell>
          <cell r="O949">
            <v>200</v>
          </cell>
          <cell r="P949">
            <v>0</v>
          </cell>
          <cell r="Q949">
            <v>600</v>
          </cell>
          <cell r="R949">
            <v>530</v>
          </cell>
          <cell r="S949">
            <v>810</v>
          </cell>
          <cell r="T949">
            <v>790</v>
          </cell>
          <cell r="U949">
            <v>0</v>
          </cell>
          <cell r="V949">
            <v>265</v>
          </cell>
          <cell r="W949">
            <v>336</v>
          </cell>
          <cell r="X949">
            <v>426</v>
          </cell>
          <cell r="Y949">
            <v>509</v>
          </cell>
          <cell r="Z949">
            <v>628</v>
          </cell>
          <cell r="AA949">
            <v>689</v>
          </cell>
          <cell r="AB949">
            <v>1019</v>
          </cell>
        </row>
        <row r="950">
          <cell r="A950" t="str">
            <v>MA</v>
          </cell>
          <cell r="B950" t="str">
            <v>Malaysia</v>
          </cell>
          <cell r="C950" t="str">
            <v>LCV</v>
          </cell>
          <cell r="D950" t="str">
            <v>ISUZU</v>
          </cell>
          <cell r="E950" t="str">
            <v>ISUZU</v>
          </cell>
          <cell r="F950" t="str">
            <v>KINABALU MOTOR ASSEMBLY</v>
          </cell>
          <cell r="G950" t="str">
            <v>ASSY</v>
          </cell>
          <cell r="H950" t="str">
            <v>JP</v>
          </cell>
          <cell r="I950" t="str">
            <v>PUP</v>
          </cell>
          <cell r="J950" t="str">
            <v>CAMPO</v>
          </cell>
          <cell r="K950" t="str">
            <v>PICKUP</v>
          </cell>
          <cell r="L950" t="str">
            <v>KOTA KINABALU</v>
          </cell>
          <cell r="M950">
            <v>237</v>
          </cell>
          <cell r="N950">
            <v>210</v>
          </cell>
          <cell r="O950">
            <v>122</v>
          </cell>
          <cell r="P950">
            <v>60</v>
          </cell>
          <cell r="Q950">
            <v>180</v>
          </cell>
          <cell r="R950">
            <v>1374</v>
          </cell>
          <cell r="S950">
            <v>1861</v>
          </cell>
          <cell r="T950">
            <v>2645</v>
          </cell>
          <cell r="U950">
            <v>330</v>
          </cell>
          <cell r="V950">
            <v>535</v>
          </cell>
          <cell r="W950">
            <v>0</v>
          </cell>
          <cell r="X950">
            <v>0</v>
          </cell>
          <cell r="Y950">
            <v>0</v>
          </cell>
          <cell r="Z950">
            <v>0</v>
          </cell>
          <cell r="AA950">
            <v>0</v>
          </cell>
          <cell r="AB950">
            <v>0</v>
          </cell>
        </row>
        <row r="951">
          <cell r="A951" t="str">
            <v>MA</v>
          </cell>
          <cell r="B951" t="str">
            <v>Malaysia</v>
          </cell>
          <cell r="C951" t="str">
            <v>LCV</v>
          </cell>
          <cell r="D951" t="str">
            <v>KIA</v>
          </cell>
          <cell r="E951" t="str">
            <v>KIA</v>
          </cell>
          <cell r="F951" t="str">
            <v>CYCLE &amp; CARRIAGE BINTANG</v>
          </cell>
          <cell r="G951" t="str">
            <v>ASSY</v>
          </cell>
          <cell r="H951" t="str">
            <v>JP</v>
          </cell>
          <cell r="I951" t="str">
            <v>4X4</v>
          </cell>
          <cell r="J951" t="str">
            <v>SPORTAGE</v>
          </cell>
          <cell r="K951" t="str">
            <v>SPORTAGE</v>
          </cell>
          <cell r="L951" t="str">
            <v>PETALING JAYA</v>
          </cell>
          <cell r="M951">
            <v>0</v>
          </cell>
          <cell r="N951">
            <v>0</v>
          </cell>
          <cell r="O951">
            <v>0</v>
          </cell>
          <cell r="P951">
            <v>0</v>
          </cell>
          <cell r="Q951">
            <v>0</v>
          </cell>
          <cell r="R951">
            <v>0</v>
          </cell>
          <cell r="S951">
            <v>0</v>
          </cell>
          <cell r="T951">
            <v>0</v>
          </cell>
          <cell r="U951">
            <v>0</v>
          </cell>
          <cell r="V951">
            <v>143</v>
          </cell>
          <cell r="W951">
            <v>301</v>
          </cell>
          <cell r="X951">
            <v>377</v>
          </cell>
          <cell r="Y951">
            <v>445</v>
          </cell>
          <cell r="Z951">
            <v>548</v>
          </cell>
          <cell r="AA951">
            <v>604</v>
          </cell>
          <cell r="AB951">
            <v>820</v>
          </cell>
        </row>
        <row r="952">
          <cell r="A952" t="str">
            <v>MA</v>
          </cell>
          <cell r="B952" t="str">
            <v>Malaysia</v>
          </cell>
          <cell r="C952" t="str">
            <v>LCV</v>
          </cell>
          <cell r="D952" t="str">
            <v>KIA</v>
          </cell>
          <cell r="E952" t="str">
            <v>KIA</v>
          </cell>
          <cell r="F952" t="str">
            <v>CYCLE &amp; CARRIAGE BINTANG</v>
          </cell>
          <cell r="G952" t="str">
            <v>ASSY</v>
          </cell>
          <cell r="H952" t="str">
            <v>JP</v>
          </cell>
          <cell r="I952" t="str">
            <v>MIC</v>
          </cell>
          <cell r="J952" t="str">
            <v>L300</v>
          </cell>
          <cell r="K952" t="str">
            <v>CERES</v>
          </cell>
          <cell r="L952" t="str">
            <v>PETALING JAYA</v>
          </cell>
          <cell r="M952">
            <v>0</v>
          </cell>
          <cell r="N952">
            <v>0</v>
          </cell>
          <cell r="O952">
            <v>0</v>
          </cell>
          <cell r="P952">
            <v>0</v>
          </cell>
          <cell r="Q952">
            <v>0</v>
          </cell>
          <cell r="R952">
            <v>0</v>
          </cell>
          <cell r="S952">
            <v>97</v>
          </cell>
          <cell r="T952">
            <v>1052</v>
          </cell>
          <cell r="U952">
            <v>50</v>
          </cell>
          <cell r="V952">
            <v>152</v>
          </cell>
          <cell r="W952">
            <v>230</v>
          </cell>
          <cell r="X952">
            <v>324</v>
          </cell>
          <cell r="Y952">
            <v>388</v>
          </cell>
          <cell r="Z952">
            <v>478</v>
          </cell>
          <cell r="AA952">
            <v>524</v>
          </cell>
          <cell r="AB952">
            <v>770</v>
          </cell>
        </row>
        <row r="953">
          <cell r="A953" t="str">
            <v>MA</v>
          </cell>
          <cell r="B953" t="str">
            <v>Malaysia</v>
          </cell>
          <cell r="C953" t="str">
            <v>LCV</v>
          </cell>
          <cell r="D953" t="str">
            <v>MAZDA</v>
          </cell>
          <cell r="E953" t="str">
            <v>MAZDA</v>
          </cell>
          <cell r="F953" t="str">
            <v>CYCLE &amp; CARRIAGE BINTANG</v>
          </cell>
          <cell r="G953" t="str">
            <v>ASSY</v>
          </cell>
          <cell r="H953" t="str">
            <v>JP</v>
          </cell>
          <cell r="I953" t="str">
            <v>HVAN</v>
          </cell>
          <cell r="J953" t="str">
            <v>U</v>
          </cell>
          <cell r="K953" t="str">
            <v>T-SERIES</v>
          </cell>
          <cell r="L953" t="str">
            <v>PETALING JAYA</v>
          </cell>
          <cell r="M953">
            <v>0</v>
          </cell>
          <cell r="N953">
            <v>0</v>
          </cell>
          <cell r="O953">
            <v>92</v>
          </cell>
          <cell r="P953">
            <v>60</v>
          </cell>
          <cell r="Q953">
            <v>60</v>
          </cell>
          <cell r="R953">
            <v>158</v>
          </cell>
          <cell r="S953">
            <v>61</v>
          </cell>
          <cell r="T953">
            <v>539</v>
          </cell>
          <cell r="U953">
            <v>41</v>
          </cell>
          <cell r="V953">
            <v>36</v>
          </cell>
          <cell r="W953">
            <v>45</v>
          </cell>
          <cell r="X953">
            <v>57</v>
          </cell>
          <cell r="Y953">
            <v>63</v>
          </cell>
          <cell r="Z953">
            <v>77</v>
          </cell>
          <cell r="AA953">
            <v>85</v>
          </cell>
          <cell r="AB953">
            <v>124</v>
          </cell>
        </row>
        <row r="954">
          <cell r="A954" t="str">
            <v>MA</v>
          </cell>
          <cell r="B954" t="str">
            <v>Malaysia</v>
          </cell>
          <cell r="C954" t="str">
            <v>LCV</v>
          </cell>
          <cell r="D954" t="str">
            <v>MAZDA</v>
          </cell>
          <cell r="E954" t="str">
            <v>MAZDA</v>
          </cell>
          <cell r="F954" t="str">
            <v>CYCLE &amp; CARRIAGE BINTANG</v>
          </cell>
          <cell r="G954" t="str">
            <v>ASSY</v>
          </cell>
          <cell r="H954" t="str">
            <v>JP</v>
          </cell>
          <cell r="I954" t="str">
            <v>MVAN</v>
          </cell>
          <cell r="J954" t="str">
            <v>BONGO</v>
          </cell>
          <cell r="K954" t="str">
            <v>E-SERIES</v>
          </cell>
          <cell r="L954" t="str">
            <v>PETALING JAYA</v>
          </cell>
          <cell r="M954">
            <v>3682</v>
          </cell>
          <cell r="N954">
            <v>4407</v>
          </cell>
          <cell r="O954">
            <v>1239</v>
          </cell>
          <cell r="P954">
            <v>849</v>
          </cell>
          <cell r="Q954">
            <v>1302</v>
          </cell>
          <cell r="R954">
            <v>1650</v>
          </cell>
          <cell r="S954">
            <v>1436</v>
          </cell>
          <cell r="T954">
            <v>1486</v>
          </cell>
          <cell r="U954">
            <v>141</v>
          </cell>
          <cell r="V954">
            <v>526</v>
          </cell>
          <cell r="W954">
            <v>508</v>
          </cell>
          <cell r="X954">
            <v>644</v>
          </cell>
          <cell r="Y954">
            <v>775</v>
          </cell>
          <cell r="Z954">
            <v>970</v>
          </cell>
          <cell r="AA954">
            <v>1078</v>
          </cell>
          <cell r="AB954">
            <v>1675</v>
          </cell>
        </row>
        <row r="955">
          <cell r="A955" t="str">
            <v>MA</v>
          </cell>
          <cell r="B955" t="str">
            <v>Malaysia</v>
          </cell>
          <cell r="C955" t="str">
            <v>LCV</v>
          </cell>
          <cell r="D955" t="str">
            <v>MAZDA</v>
          </cell>
          <cell r="E955" t="str">
            <v>MAZDA</v>
          </cell>
          <cell r="F955" t="str">
            <v>CYCLE &amp; CARRIAGE BINTANG</v>
          </cell>
          <cell r="G955" t="str">
            <v>ASSY</v>
          </cell>
          <cell r="H955" t="str">
            <v>JP</v>
          </cell>
          <cell r="I955" t="str">
            <v>PUP</v>
          </cell>
          <cell r="J955" t="str">
            <v>B-SERIES</v>
          </cell>
          <cell r="K955" t="str">
            <v>B-SERIES</v>
          </cell>
          <cell r="L955" t="str">
            <v>PETALING JAYA</v>
          </cell>
          <cell r="M955">
            <v>260</v>
          </cell>
          <cell r="N955">
            <v>220</v>
          </cell>
          <cell r="O955">
            <v>260</v>
          </cell>
          <cell r="P955">
            <v>240</v>
          </cell>
          <cell r="Q955">
            <v>300</v>
          </cell>
          <cell r="R955">
            <v>320</v>
          </cell>
          <cell r="S955">
            <v>476</v>
          </cell>
          <cell r="T955">
            <v>442</v>
          </cell>
          <cell r="U955">
            <v>40</v>
          </cell>
          <cell r="V955">
            <v>136</v>
          </cell>
          <cell r="W955">
            <v>174</v>
          </cell>
          <cell r="X955">
            <v>223</v>
          </cell>
          <cell r="Y955">
            <v>270</v>
          </cell>
          <cell r="Z955">
            <v>338</v>
          </cell>
          <cell r="AA955">
            <v>375</v>
          </cell>
          <cell r="AB955">
            <v>581</v>
          </cell>
        </row>
        <row r="956">
          <cell r="A956" t="str">
            <v>MA</v>
          </cell>
          <cell r="B956" t="str">
            <v>Malaysia</v>
          </cell>
          <cell r="C956" t="str">
            <v>LCV</v>
          </cell>
          <cell r="D956" t="str">
            <v>MITSUBISHI</v>
          </cell>
          <cell r="E956" t="str">
            <v>MITSUBISHI</v>
          </cell>
          <cell r="F956" t="str">
            <v>AUTOMOTIVE MANUFACTURERS OF MALAYSIA</v>
          </cell>
          <cell r="G956" t="str">
            <v>ASSY</v>
          </cell>
          <cell r="H956" t="str">
            <v>JP</v>
          </cell>
          <cell r="I956" t="str">
            <v>4X4</v>
          </cell>
          <cell r="J956" t="str">
            <v>PAJERO</v>
          </cell>
          <cell r="K956" t="str">
            <v>PAJERO</v>
          </cell>
          <cell r="L956" t="str">
            <v>PEKAN</v>
          </cell>
          <cell r="M956">
            <v>3247</v>
          </cell>
          <cell r="N956">
            <v>4819</v>
          </cell>
          <cell r="O956">
            <v>2100</v>
          </cell>
          <cell r="P956">
            <v>3359</v>
          </cell>
          <cell r="Q956">
            <v>3353</v>
          </cell>
          <cell r="R956">
            <v>2856</v>
          </cell>
          <cell r="S956">
            <v>5074</v>
          </cell>
          <cell r="T956">
            <v>4019</v>
          </cell>
          <cell r="U956">
            <v>1161</v>
          </cell>
          <cell r="V956">
            <v>1159</v>
          </cell>
          <cell r="W956">
            <v>1619</v>
          </cell>
          <cell r="X956">
            <v>2293</v>
          </cell>
          <cell r="Y956">
            <v>2642</v>
          </cell>
          <cell r="Z956">
            <v>3139</v>
          </cell>
          <cell r="AA956">
            <v>3314</v>
          </cell>
          <cell r="AB956">
            <v>4181</v>
          </cell>
        </row>
        <row r="957">
          <cell r="A957" t="str">
            <v>MA</v>
          </cell>
          <cell r="B957" t="str">
            <v>Malaysia</v>
          </cell>
          <cell r="C957" t="str">
            <v>LCV</v>
          </cell>
          <cell r="D957" t="str">
            <v>MITSUBISHI</v>
          </cell>
          <cell r="E957" t="str">
            <v>MITSUBISHI</v>
          </cell>
          <cell r="F957" t="str">
            <v>AUTOMOTIVE MANUFACTURERS OF MALAYSIA</v>
          </cell>
          <cell r="G957" t="str">
            <v>ASSY</v>
          </cell>
          <cell r="H957" t="str">
            <v>JP</v>
          </cell>
          <cell r="I957" t="str">
            <v>HVAN</v>
          </cell>
          <cell r="J957" t="str">
            <v>CANTER</v>
          </cell>
          <cell r="K957" t="str">
            <v>CANTER</v>
          </cell>
          <cell r="L957" t="str">
            <v>PEKAN</v>
          </cell>
          <cell r="M957">
            <v>215</v>
          </cell>
          <cell r="N957">
            <v>1666</v>
          </cell>
          <cell r="O957">
            <v>890</v>
          </cell>
          <cell r="P957">
            <v>1124</v>
          </cell>
          <cell r="Q957">
            <v>1024</v>
          </cell>
          <cell r="R957">
            <v>1981</v>
          </cell>
          <cell r="S957">
            <v>1823</v>
          </cell>
          <cell r="T957">
            <v>2592</v>
          </cell>
          <cell r="U957">
            <v>0</v>
          </cell>
          <cell r="V957">
            <v>517</v>
          </cell>
          <cell r="W957">
            <v>572</v>
          </cell>
          <cell r="X957">
            <v>630</v>
          </cell>
          <cell r="Y957">
            <v>587</v>
          </cell>
          <cell r="Z957">
            <v>710</v>
          </cell>
          <cell r="AA957">
            <v>693</v>
          </cell>
          <cell r="AB957">
            <v>973</v>
          </cell>
        </row>
        <row r="958">
          <cell r="A958" t="str">
            <v>MA</v>
          </cell>
          <cell r="B958" t="str">
            <v>Malaysia</v>
          </cell>
          <cell r="C958" t="str">
            <v>LCV</v>
          </cell>
          <cell r="D958" t="str">
            <v>MITSUBISHI</v>
          </cell>
          <cell r="E958" t="str">
            <v>MITSUBISHI</v>
          </cell>
          <cell r="F958" t="str">
            <v>AUTOMOTIVE MANUFACTURERS OF MALAYSIA</v>
          </cell>
          <cell r="G958" t="str">
            <v>ASSY</v>
          </cell>
          <cell r="H958" t="str">
            <v>JP</v>
          </cell>
          <cell r="I958" t="str">
            <v>MVAN</v>
          </cell>
          <cell r="J958" t="str">
            <v>L300</v>
          </cell>
          <cell r="K958" t="str">
            <v>L300</v>
          </cell>
          <cell r="L958" t="str">
            <v>PEKAN</v>
          </cell>
          <cell r="M958">
            <v>2668</v>
          </cell>
          <cell r="N958">
            <v>2828</v>
          </cell>
          <cell r="O958">
            <v>393</v>
          </cell>
          <cell r="P958">
            <v>629</v>
          </cell>
          <cell r="Q958">
            <v>458</v>
          </cell>
          <cell r="R958">
            <v>284</v>
          </cell>
          <cell r="S958">
            <v>748</v>
          </cell>
          <cell r="T958">
            <v>744</v>
          </cell>
          <cell r="U958">
            <v>0</v>
          </cell>
          <cell r="V958">
            <v>366</v>
          </cell>
          <cell r="W958">
            <v>505</v>
          </cell>
          <cell r="X958">
            <v>711</v>
          </cell>
          <cell r="Y958">
            <v>998</v>
          </cell>
          <cell r="Z958">
            <v>1258</v>
          </cell>
          <cell r="AA958">
            <v>1472</v>
          </cell>
          <cell r="AB958">
            <v>2277</v>
          </cell>
        </row>
        <row r="959">
          <cell r="A959" t="str">
            <v>MA</v>
          </cell>
          <cell r="B959" t="str">
            <v>Malaysia</v>
          </cell>
          <cell r="C959" t="str">
            <v>LCV</v>
          </cell>
          <cell r="D959" t="str">
            <v>NISSAN</v>
          </cell>
          <cell r="E959" t="str">
            <v>NISSAN</v>
          </cell>
          <cell r="F959" t="str">
            <v>SWEDISH MOTOR ASSEMBLERS</v>
          </cell>
          <cell r="G959" t="str">
            <v>ASSY</v>
          </cell>
          <cell r="H959" t="str">
            <v>JP</v>
          </cell>
          <cell r="I959" t="str">
            <v>4X4</v>
          </cell>
          <cell r="J959" t="str">
            <v>SAFARI</v>
          </cell>
          <cell r="K959" t="str">
            <v>PATROL</v>
          </cell>
          <cell r="L959" t="str">
            <v>KUALA LUMPUR</v>
          </cell>
          <cell r="M959">
            <v>98</v>
          </cell>
          <cell r="N959">
            <v>2</v>
          </cell>
          <cell r="O959">
            <v>32</v>
          </cell>
          <cell r="P959">
            <v>157</v>
          </cell>
          <cell r="Q959">
            <v>83</v>
          </cell>
          <cell r="R959">
            <v>0</v>
          </cell>
          <cell r="S959">
            <v>80</v>
          </cell>
          <cell r="T959">
            <v>0</v>
          </cell>
          <cell r="U959">
            <v>0</v>
          </cell>
          <cell r="V959">
            <v>0</v>
          </cell>
          <cell r="W959">
            <v>0</v>
          </cell>
          <cell r="X959">
            <v>0</v>
          </cell>
          <cell r="Y959">
            <v>0</v>
          </cell>
          <cell r="Z959">
            <v>0</v>
          </cell>
          <cell r="AA959">
            <v>0</v>
          </cell>
          <cell r="AB959">
            <v>0</v>
          </cell>
        </row>
        <row r="960">
          <cell r="A960" t="str">
            <v>MA</v>
          </cell>
          <cell r="B960" t="str">
            <v>Malaysia</v>
          </cell>
          <cell r="C960" t="str">
            <v>LCV</v>
          </cell>
          <cell r="D960" t="str">
            <v>NISSAN</v>
          </cell>
          <cell r="E960" t="str">
            <v>NISSAN</v>
          </cell>
          <cell r="F960" t="str">
            <v>TAN CHONG MOTOR ASSEMBLIES</v>
          </cell>
          <cell r="G960" t="str">
            <v>ASSY</v>
          </cell>
          <cell r="H960" t="str">
            <v>JP</v>
          </cell>
          <cell r="I960" t="str">
            <v>4X4</v>
          </cell>
          <cell r="J960" t="str">
            <v>TERRANO</v>
          </cell>
          <cell r="K960" t="str">
            <v>TERRANO</v>
          </cell>
          <cell r="L960" t="str">
            <v>KUALA LUMPUR</v>
          </cell>
          <cell r="M960">
            <v>0</v>
          </cell>
          <cell r="N960">
            <v>0</v>
          </cell>
          <cell r="O960">
            <v>0</v>
          </cell>
          <cell r="P960">
            <v>0</v>
          </cell>
          <cell r="Q960">
            <v>0</v>
          </cell>
          <cell r="R960">
            <v>0</v>
          </cell>
          <cell r="S960">
            <v>2</v>
          </cell>
          <cell r="T960">
            <v>1581</v>
          </cell>
          <cell r="U960">
            <v>164</v>
          </cell>
          <cell r="V960">
            <v>490</v>
          </cell>
          <cell r="W960">
            <v>527</v>
          </cell>
          <cell r="X960">
            <v>590</v>
          </cell>
          <cell r="Y960">
            <v>733</v>
          </cell>
          <cell r="Z960">
            <v>940</v>
          </cell>
          <cell r="AA960">
            <v>1069</v>
          </cell>
          <cell r="AB960">
            <v>1823</v>
          </cell>
        </row>
        <row r="961">
          <cell r="A961" t="str">
            <v>MA</v>
          </cell>
          <cell r="B961" t="str">
            <v>Malaysia</v>
          </cell>
          <cell r="C961" t="str">
            <v>LCV</v>
          </cell>
          <cell r="D961" t="str">
            <v>NISSAN</v>
          </cell>
          <cell r="E961" t="str">
            <v>NISSAN</v>
          </cell>
          <cell r="F961" t="str">
            <v>TAN CHONG MOTOR ASSEMBLIES</v>
          </cell>
          <cell r="G961" t="str">
            <v>ASSY</v>
          </cell>
          <cell r="H961" t="str">
            <v>JP</v>
          </cell>
          <cell r="I961" t="str">
            <v>MPV</v>
          </cell>
          <cell r="J961" t="str">
            <v>VANETTE</v>
          </cell>
          <cell r="K961" t="str">
            <v>SERENA</v>
          </cell>
          <cell r="L961" t="str">
            <v>KUALA LUMPUR</v>
          </cell>
          <cell r="M961">
            <v>0</v>
          </cell>
          <cell r="N961">
            <v>0</v>
          </cell>
          <cell r="O961">
            <v>0</v>
          </cell>
          <cell r="P961">
            <v>0</v>
          </cell>
          <cell r="Q961">
            <v>0</v>
          </cell>
          <cell r="R961">
            <v>0</v>
          </cell>
          <cell r="S961">
            <v>25</v>
          </cell>
          <cell r="T961">
            <v>3611</v>
          </cell>
          <cell r="U961">
            <v>458</v>
          </cell>
          <cell r="V961">
            <v>951</v>
          </cell>
          <cell r="W961">
            <v>1209</v>
          </cell>
          <cell r="X961">
            <v>1537</v>
          </cell>
          <cell r="Y961">
            <v>1843</v>
          </cell>
          <cell r="Z961">
            <v>2281</v>
          </cell>
          <cell r="AA961">
            <v>2507</v>
          </cell>
          <cell r="AB961">
            <v>3735</v>
          </cell>
        </row>
        <row r="962">
          <cell r="A962" t="str">
            <v>MA</v>
          </cell>
          <cell r="B962" t="str">
            <v>Malaysia</v>
          </cell>
          <cell r="C962" t="str">
            <v>LCV</v>
          </cell>
          <cell r="D962" t="str">
            <v>NISSAN</v>
          </cell>
          <cell r="E962" t="str">
            <v>NISSAN</v>
          </cell>
          <cell r="F962" t="str">
            <v>TAN CHONG MOTOR ASSEMBLIES</v>
          </cell>
          <cell r="G962" t="str">
            <v>ASSY</v>
          </cell>
          <cell r="H962" t="str">
            <v>JP</v>
          </cell>
          <cell r="I962" t="str">
            <v>MVAN</v>
          </cell>
          <cell r="J962" t="str">
            <v>U</v>
          </cell>
          <cell r="K962" t="str">
            <v>CABSTAR</v>
          </cell>
          <cell r="L962" t="str">
            <v>KUALA LUMPUR</v>
          </cell>
          <cell r="M962">
            <v>195</v>
          </cell>
          <cell r="N962">
            <v>529</v>
          </cell>
          <cell r="O962">
            <v>470</v>
          </cell>
          <cell r="P962">
            <v>370</v>
          </cell>
          <cell r="Q962">
            <v>614</v>
          </cell>
          <cell r="R962">
            <v>2394</v>
          </cell>
          <cell r="S962">
            <v>2675</v>
          </cell>
          <cell r="T962">
            <v>2290</v>
          </cell>
          <cell r="U962">
            <v>103</v>
          </cell>
          <cell r="V962">
            <v>327</v>
          </cell>
          <cell r="W962">
            <v>350</v>
          </cell>
          <cell r="X962">
            <v>415</v>
          </cell>
          <cell r="Y962">
            <v>479</v>
          </cell>
          <cell r="Z962">
            <v>598</v>
          </cell>
          <cell r="AA962">
            <v>670</v>
          </cell>
          <cell r="AB962">
            <v>1030</v>
          </cell>
        </row>
        <row r="963">
          <cell r="A963" t="str">
            <v>MA</v>
          </cell>
          <cell r="B963" t="str">
            <v>Malaysia</v>
          </cell>
          <cell r="C963" t="str">
            <v>LCV</v>
          </cell>
          <cell r="D963" t="str">
            <v>NISSAN</v>
          </cell>
          <cell r="E963" t="str">
            <v>NISSAN</v>
          </cell>
          <cell r="F963" t="str">
            <v>TAN CHONG MOTOR ASSEMBLIES</v>
          </cell>
          <cell r="G963" t="str">
            <v>ASSY</v>
          </cell>
          <cell r="H963" t="str">
            <v>JP</v>
          </cell>
          <cell r="I963" t="str">
            <v>MVAN</v>
          </cell>
          <cell r="J963" t="str">
            <v>CARAVAN</v>
          </cell>
          <cell r="K963" t="str">
            <v>URVAN</v>
          </cell>
          <cell r="L963" t="str">
            <v>KUALA LUMPUR</v>
          </cell>
          <cell r="M963">
            <v>633</v>
          </cell>
          <cell r="N963">
            <v>630</v>
          </cell>
          <cell r="O963">
            <v>342</v>
          </cell>
          <cell r="P963">
            <v>167</v>
          </cell>
          <cell r="Q963">
            <v>208</v>
          </cell>
          <cell r="R963">
            <v>346</v>
          </cell>
          <cell r="S963">
            <v>575</v>
          </cell>
          <cell r="T963">
            <v>31</v>
          </cell>
          <cell r="U963">
            <v>2</v>
          </cell>
          <cell r="V963">
            <v>0</v>
          </cell>
          <cell r="W963">
            <v>0</v>
          </cell>
          <cell r="X963">
            <v>0</v>
          </cell>
          <cell r="Y963">
            <v>0</v>
          </cell>
          <cell r="Z963">
            <v>0</v>
          </cell>
          <cell r="AA963">
            <v>0</v>
          </cell>
          <cell r="AB963">
            <v>0</v>
          </cell>
        </row>
        <row r="964">
          <cell r="A964" t="str">
            <v>MA</v>
          </cell>
          <cell r="B964" t="str">
            <v>Malaysia</v>
          </cell>
          <cell r="C964" t="str">
            <v>LCV</v>
          </cell>
          <cell r="D964" t="str">
            <v>NISSAN</v>
          </cell>
          <cell r="E964" t="str">
            <v>NISSAN</v>
          </cell>
          <cell r="F964" t="str">
            <v>TAN CHONG MOTOR ASSEMBLIES</v>
          </cell>
          <cell r="G964" t="str">
            <v>ASSY</v>
          </cell>
          <cell r="H964" t="str">
            <v>JP</v>
          </cell>
          <cell r="I964" t="str">
            <v>MVAN</v>
          </cell>
          <cell r="J964" t="str">
            <v>VANETTE</v>
          </cell>
          <cell r="K964" t="str">
            <v>VANETTE</v>
          </cell>
          <cell r="L964" t="str">
            <v>KUALA LUMPUR</v>
          </cell>
          <cell r="M964">
            <v>11138</v>
          </cell>
          <cell r="N964">
            <v>10336</v>
          </cell>
          <cell r="O964">
            <v>2351</v>
          </cell>
          <cell r="P964">
            <v>2638</v>
          </cell>
          <cell r="Q964">
            <v>4764</v>
          </cell>
          <cell r="R964">
            <v>6008</v>
          </cell>
          <cell r="S964">
            <v>9140</v>
          </cell>
          <cell r="T964">
            <v>10216</v>
          </cell>
          <cell r="U964">
            <v>673</v>
          </cell>
          <cell r="V964">
            <v>1456</v>
          </cell>
          <cell r="W964">
            <v>1817</v>
          </cell>
          <cell r="X964">
            <v>2267</v>
          </cell>
          <cell r="Y964">
            <v>2667</v>
          </cell>
          <cell r="Z964">
            <v>3239</v>
          </cell>
          <cell r="AA964">
            <v>3493</v>
          </cell>
          <cell r="AB964">
            <v>4753</v>
          </cell>
        </row>
        <row r="965">
          <cell r="A965" t="str">
            <v>MA</v>
          </cell>
          <cell r="B965" t="str">
            <v>Malaysia</v>
          </cell>
          <cell r="C965" t="str">
            <v>LCV</v>
          </cell>
          <cell r="D965" t="str">
            <v>NISSAN</v>
          </cell>
          <cell r="E965" t="str">
            <v>SAFARI</v>
          </cell>
          <cell r="F965" t="str">
            <v>SAFARI</v>
          </cell>
          <cell r="G965" t="str">
            <v>ASSY</v>
          </cell>
          <cell r="H965" t="str">
            <v>JP</v>
          </cell>
          <cell r="I965" t="str">
            <v>4X4</v>
          </cell>
          <cell r="J965" t="str">
            <v>SAFARI</v>
          </cell>
          <cell r="K965" t="str">
            <v>SAFARI</v>
          </cell>
          <cell r="L965" t="str">
            <v>KUALA LUMPUR</v>
          </cell>
          <cell r="M965">
            <v>301</v>
          </cell>
          <cell r="N965">
            <v>20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row>
        <row r="966">
          <cell r="A966" t="str">
            <v>MA</v>
          </cell>
          <cell r="B966" t="str">
            <v>Malaysia</v>
          </cell>
          <cell r="C966" t="str">
            <v>LCV</v>
          </cell>
          <cell r="D966" t="str">
            <v>NISSAN</v>
          </cell>
          <cell r="E966" t="str">
            <v>U</v>
          </cell>
          <cell r="F966" t="str">
            <v>U</v>
          </cell>
          <cell r="G966" t="str">
            <v>ASSY</v>
          </cell>
          <cell r="H966" t="str">
            <v>JP</v>
          </cell>
          <cell r="I966" t="str">
            <v>U</v>
          </cell>
          <cell r="J966" t="str">
            <v>U</v>
          </cell>
          <cell r="K966" t="str">
            <v>OTHER</v>
          </cell>
          <cell r="L966" t="str">
            <v>U</v>
          </cell>
          <cell r="M966">
            <v>478</v>
          </cell>
          <cell r="N966">
            <v>1170</v>
          </cell>
          <cell r="O966">
            <v>630</v>
          </cell>
          <cell r="P966">
            <v>0</v>
          </cell>
          <cell r="Q966">
            <v>0</v>
          </cell>
          <cell r="R966">
            <v>0</v>
          </cell>
          <cell r="S966">
            <v>0</v>
          </cell>
          <cell r="T966">
            <v>200</v>
          </cell>
          <cell r="U966">
            <v>0</v>
          </cell>
          <cell r="V966">
            <v>0</v>
          </cell>
          <cell r="W966">
            <v>0</v>
          </cell>
          <cell r="X966">
            <v>0</v>
          </cell>
          <cell r="Y966">
            <v>0</v>
          </cell>
          <cell r="Z966">
            <v>0</v>
          </cell>
          <cell r="AA966">
            <v>0</v>
          </cell>
          <cell r="AB966">
            <v>0</v>
          </cell>
        </row>
        <row r="967">
          <cell r="A967" t="str">
            <v>MA</v>
          </cell>
          <cell r="B967" t="str">
            <v>Malaysia</v>
          </cell>
          <cell r="C967" t="str">
            <v>LCV</v>
          </cell>
          <cell r="D967" t="str">
            <v>OTHER</v>
          </cell>
          <cell r="E967" t="str">
            <v>MAHINDRA &amp; MAHINDRA</v>
          </cell>
          <cell r="F967" t="str">
            <v>ASSOCIATED MOTOR INDUSTRIES</v>
          </cell>
          <cell r="G967" t="str">
            <v>ASSY</v>
          </cell>
          <cell r="H967" t="str">
            <v>IN</v>
          </cell>
          <cell r="I967" t="str">
            <v>4X4</v>
          </cell>
          <cell r="J967" t="str">
            <v>ARMADA</v>
          </cell>
          <cell r="K967" t="str">
            <v>ARMADA</v>
          </cell>
          <cell r="L967" t="str">
            <v>BATU TIGA</v>
          </cell>
          <cell r="M967">
            <v>0</v>
          </cell>
          <cell r="N967">
            <v>0</v>
          </cell>
          <cell r="O967">
            <v>0</v>
          </cell>
          <cell r="P967">
            <v>0</v>
          </cell>
          <cell r="Q967">
            <v>0</v>
          </cell>
          <cell r="R967">
            <v>0</v>
          </cell>
          <cell r="S967">
            <v>0</v>
          </cell>
          <cell r="T967">
            <v>0</v>
          </cell>
          <cell r="U967">
            <v>0</v>
          </cell>
          <cell r="V967">
            <v>1046</v>
          </cell>
          <cell r="W967">
            <v>1287</v>
          </cell>
          <cell r="X967">
            <v>1590</v>
          </cell>
          <cell r="Y967">
            <v>1915</v>
          </cell>
          <cell r="Z967">
            <v>2347</v>
          </cell>
          <cell r="AA967">
            <v>2704</v>
          </cell>
          <cell r="AB967">
            <v>2603</v>
          </cell>
        </row>
        <row r="968">
          <cell r="A968" t="str">
            <v>MA</v>
          </cell>
          <cell r="B968" t="str">
            <v>Malaysia</v>
          </cell>
          <cell r="C968" t="str">
            <v>LCV</v>
          </cell>
          <cell r="D968" t="str">
            <v>OTHER</v>
          </cell>
          <cell r="E968" t="str">
            <v>PINZGAUER</v>
          </cell>
          <cell r="F968" t="str">
            <v>PINZGAUER</v>
          </cell>
          <cell r="G968" t="str">
            <v>ASSY</v>
          </cell>
          <cell r="H968" t="str">
            <v>AT</v>
          </cell>
          <cell r="I968" t="str">
            <v>MVAN</v>
          </cell>
          <cell r="J968" t="str">
            <v>U</v>
          </cell>
          <cell r="K968" t="str">
            <v>PINZGAUER</v>
          </cell>
          <cell r="L968" t="str">
            <v>PEKAN</v>
          </cell>
          <cell r="M968">
            <v>0</v>
          </cell>
          <cell r="N968">
            <v>0</v>
          </cell>
          <cell r="O968">
            <v>0</v>
          </cell>
          <cell r="P968">
            <v>0</v>
          </cell>
          <cell r="Q968">
            <v>57</v>
          </cell>
          <cell r="R968">
            <v>0</v>
          </cell>
          <cell r="S968">
            <v>51</v>
          </cell>
          <cell r="T968">
            <v>77</v>
          </cell>
          <cell r="U968">
            <v>104</v>
          </cell>
          <cell r="V968">
            <v>50</v>
          </cell>
          <cell r="W968">
            <v>50</v>
          </cell>
          <cell r="X968">
            <v>50</v>
          </cell>
          <cell r="Y968">
            <v>50</v>
          </cell>
          <cell r="Z968">
            <v>50</v>
          </cell>
          <cell r="AA968">
            <v>50</v>
          </cell>
          <cell r="AB968">
            <v>50</v>
          </cell>
        </row>
        <row r="969">
          <cell r="A969" t="str">
            <v>MA</v>
          </cell>
          <cell r="B969" t="str">
            <v>Malaysia</v>
          </cell>
          <cell r="C969" t="str">
            <v>LCV</v>
          </cell>
          <cell r="D969" t="str">
            <v>OTHER</v>
          </cell>
          <cell r="E969" t="str">
            <v>U</v>
          </cell>
          <cell r="F969" t="str">
            <v>U</v>
          </cell>
          <cell r="G969" t="str">
            <v>NA</v>
          </cell>
          <cell r="H969" t="str">
            <v>U</v>
          </cell>
          <cell r="I969" t="str">
            <v>U</v>
          </cell>
          <cell r="J969" t="str">
            <v>U</v>
          </cell>
          <cell r="K969" t="str">
            <v>OTHER</v>
          </cell>
          <cell r="L969" t="str">
            <v>U</v>
          </cell>
          <cell r="M969">
            <v>14</v>
          </cell>
          <cell r="N969">
            <v>17</v>
          </cell>
          <cell r="O969">
            <v>4</v>
          </cell>
          <cell r="P969">
            <v>47</v>
          </cell>
          <cell r="Q969">
            <v>2</v>
          </cell>
          <cell r="R969">
            <v>0</v>
          </cell>
          <cell r="S969">
            <v>0</v>
          </cell>
          <cell r="T969">
            <v>74</v>
          </cell>
          <cell r="U969">
            <v>21</v>
          </cell>
          <cell r="V969">
            <v>0</v>
          </cell>
          <cell r="W969">
            <v>0</v>
          </cell>
          <cell r="X969">
            <v>0</v>
          </cell>
          <cell r="Y969">
            <v>0</v>
          </cell>
          <cell r="Z969">
            <v>0</v>
          </cell>
          <cell r="AA969">
            <v>0</v>
          </cell>
          <cell r="AB969">
            <v>0</v>
          </cell>
        </row>
        <row r="970">
          <cell r="A970" t="str">
            <v>MA</v>
          </cell>
          <cell r="B970" t="str">
            <v>Malaysia</v>
          </cell>
          <cell r="C970" t="str">
            <v>LCV</v>
          </cell>
          <cell r="D970" t="str">
            <v>PERODUA</v>
          </cell>
          <cell r="E970" t="str">
            <v>PERODUA</v>
          </cell>
          <cell r="F970" t="str">
            <v>PERODUA</v>
          </cell>
          <cell r="G970" t="str">
            <v>PROD</v>
          </cell>
          <cell r="H970" t="str">
            <v>MA</v>
          </cell>
          <cell r="I970" t="str">
            <v>MPV</v>
          </cell>
          <cell r="J970" t="str">
            <v>HIJET</v>
          </cell>
          <cell r="K970" t="str">
            <v>RUSA</v>
          </cell>
          <cell r="L970" t="str">
            <v>SERANDAH</v>
          </cell>
          <cell r="M970">
            <v>0</v>
          </cell>
          <cell r="N970">
            <v>0</v>
          </cell>
          <cell r="O970">
            <v>0</v>
          </cell>
          <cell r="P970">
            <v>0</v>
          </cell>
          <cell r="Q970">
            <v>0</v>
          </cell>
          <cell r="R970">
            <v>0</v>
          </cell>
          <cell r="S970">
            <v>7240</v>
          </cell>
          <cell r="T970">
            <v>11386</v>
          </cell>
          <cell r="U970">
            <v>2454</v>
          </cell>
          <cell r="V970">
            <v>3802</v>
          </cell>
          <cell r="W970">
            <v>5842</v>
          </cell>
          <cell r="X970">
            <v>7193</v>
          </cell>
          <cell r="Y970">
            <v>9034</v>
          </cell>
          <cell r="Z970">
            <v>11465</v>
          </cell>
          <cell r="AA970">
            <v>11562</v>
          </cell>
          <cell r="AB970">
            <v>6301</v>
          </cell>
        </row>
        <row r="971">
          <cell r="A971" t="str">
            <v>MA</v>
          </cell>
          <cell r="B971" t="str">
            <v>Malaysia</v>
          </cell>
          <cell r="C971" t="str">
            <v>LCV</v>
          </cell>
          <cell r="D971" t="str">
            <v>RENAULT</v>
          </cell>
          <cell r="E971" t="str">
            <v>RENAULT</v>
          </cell>
          <cell r="F971" t="str">
            <v>INOKOM</v>
          </cell>
          <cell r="G971" t="str">
            <v>PROD</v>
          </cell>
          <cell r="H971" t="str">
            <v>MA</v>
          </cell>
          <cell r="I971" t="str">
            <v>MVAN</v>
          </cell>
          <cell r="J971" t="str">
            <v>TRAFFIC</v>
          </cell>
          <cell r="K971" t="str">
            <v>TRAFFIC</v>
          </cell>
          <cell r="L971" t="str">
            <v>KULIM</v>
          </cell>
          <cell r="M971">
            <v>0</v>
          </cell>
          <cell r="N971">
            <v>0</v>
          </cell>
          <cell r="O971">
            <v>0</v>
          </cell>
          <cell r="P971">
            <v>0</v>
          </cell>
          <cell r="Q971">
            <v>0</v>
          </cell>
          <cell r="R971">
            <v>0</v>
          </cell>
          <cell r="S971">
            <v>0</v>
          </cell>
          <cell r="T971">
            <v>0</v>
          </cell>
          <cell r="U971">
            <v>0</v>
          </cell>
          <cell r="V971">
            <v>624</v>
          </cell>
          <cell r="W971">
            <v>1118</v>
          </cell>
          <cell r="X971">
            <v>1724</v>
          </cell>
          <cell r="Y971">
            <v>2315</v>
          </cell>
          <cell r="Z971">
            <v>3108</v>
          </cell>
          <cell r="AA971">
            <v>3522</v>
          </cell>
          <cell r="AB971">
            <v>8915</v>
          </cell>
        </row>
        <row r="972">
          <cell r="A972" t="str">
            <v>MA</v>
          </cell>
          <cell r="B972" t="str">
            <v>Malaysia</v>
          </cell>
          <cell r="C972" t="str">
            <v>LCV</v>
          </cell>
          <cell r="D972" t="str">
            <v>SUZUKI</v>
          </cell>
          <cell r="E972" t="str">
            <v>SUZUKI</v>
          </cell>
          <cell r="F972" t="str">
            <v>LION SUZUKI</v>
          </cell>
          <cell r="G972" t="str">
            <v>ASSY</v>
          </cell>
          <cell r="H972" t="str">
            <v>JP</v>
          </cell>
          <cell r="I972" t="str">
            <v>4X4</v>
          </cell>
          <cell r="J972" t="str">
            <v>J/E</v>
          </cell>
          <cell r="K972" t="str">
            <v>JIMNY</v>
          </cell>
          <cell r="L972" t="str">
            <v>KUALA LUMPUR</v>
          </cell>
          <cell r="M972">
            <v>1128</v>
          </cell>
          <cell r="N972">
            <v>1416</v>
          </cell>
          <cell r="O972">
            <v>957</v>
          </cell>
          <cell r="P972">
            <v>195</v>
          </cell>
          <cell r="Q972">
            <v>1129</v>
          </cell>
          <cell r="R972">
            <v>1546</v>
          </cell>
          <cell r="S972">
            <v>2161</v>
          </cell>
          <cell r="T972">
            <v>1363</v>
          </cell>
          <cell r="U972">
            <v>168</v>
          </cell>
          <cell r="V972">
            <v>702</v>
          </cell>
          <cell r="W972">
            <v>912</v>
          </cell>
          <cell r="X972">
            <v>1154</v>
          </cell>
          <cell r="Y972">
            <v>1392</v>
          </cell>
          <cell r="Z972">
            <v>1744</v>
          </cell>
          <cell r="AA972">
            <v>1930</v>
          </cell>
          <cell r="AB972">
            <v>3018</v>
          </cell>
        </row>
        <row r="973">
          <cell r="A973" t="str">
            <v>MA</v>
          </cell>
          <cell r="B973" t="str">
            <v>Malaysia</v>
          </cell>
          <cell r="C973" t="str">
            <v>LCV</v>
          </cell>
          <cell r="D973" t="str">
            <v>SUZUKI</v>
          </cell>
          <cell r="E973" t="str">
            <v>SUZUKI</v>
          </cell>
          <cell r="F973" t="str">
            <v>LION SUZUKI</v>
          </cell>
          <cell r="G973" t="str">
            <v>ASSY</v>
          </cell>
          <cell r="H973" t="str">
            <v>JP</v>
          </cell>
          <cell r="I973" t="str">
            <v>4X4</v>
          </cell>
          <cell r="J973" t="str">
            <v>ESCUDO</v>
          </cell>
          <cell r="K973" t="str">
            <v>VITARA</v>
          </cell>
          <cell r="L973" t="str">
            <v>KUALA LUMPUR</v>
          </cell>
          <cell r="M973">
            <v>421</v>
          </cell>
          <cell r="N973">
            <v>1250</v>
          </cell>
          <cell r="O973">
            <v>578</v>
          </cell>
          <cell r="P973">
            <v>327</v>
          </cell>
          <cell r="Q973">
            <v>358</v>
          </cell>
          <cell r="R973">
            <v>883</v>
          </cell>
          <cell r="S973">
            <v>1544</v>
          </cell>
          <cell r="T973">
            <v>1528</v>
          </cell>
          <cell r="U973">
            <v>236</v>
          </cell>
          <cell r="V973">
            <v>244</v>
          </cell>
          <cell r="W973">
            <v>279</v>
          </cell>
          <cell r="X973">
            <v>353</v>
          </cell>
          <cell r="Y973">
            <v>428</v>
          </cell>
          <cell r="Z973">
            <v>534</v>
          </cell>
          <cell r="AA973">
            <v>593</v>
          </cell>
          <cell r="AB973">
            <v>917</v>
          </cell>
        </row>
        <row r="974">
          <cell r="A974" t="str">
            <v>MA</v>
          </cell>
          <cell r="B974" t="str">
            <v>Malaysia</v>
          </cell>
          <cell r="C974" t="str">
            <v>LCV</v>
          </cell>
          <cell r="D974" t="str">
            <v>SUZUKI</v>
          </cell>
          <cell r="E974" t="str">
            <v>SUZUKI</v>
          </cell>
          <cell r="F974" t="str">
            <v>LION SUZUKI</v>
          </cell>
          <cell r="G974" t="str">
            <v>ASSY</v>
          </cell>
          <cell r="H974" t="str">
            <v>JP</v>
          </cell>
          <cell r="I974" t="str">
            <v>MIC</v>
          </cell>
          <cell r="J974" t="str">
            <v>CARRY</v>
          </cell>
          <cell r="K974" t="str">
            <v>FUTURA</v>
          </cell>
          <cell r="L974" t="str">
            <v>KUALA LUMPUR</v>
          </cell>
          <cell r="M974">
            <v>453</v>
          </cell>
          <cell r="N974">
            <v>404</v>
          </cell>
          <cell r="O974">
            <v>293</v>
          </cell>
          <cell r="P974">
            <v>151</v>
          </cell>
          <cell r="Q974">
            <v>443</v>
          </cell>
          <cell r="R974">
            <v>847</v>
          </cell>
          <cell r="S974">
            <v>1242</v>
          </cell>
          <cell r="T974">
            <v>1284</v>
          </cell>
          <cell r="U974">
            <v>166</v>
          </cell>
          <cell r="V974">
            <v>202</v>
          </cell>
          <cell r="W974">
            <v>264</v>
          </cell>
          <cell r="X974">
            <v>334</v>
          </cell>
          <cell r="Y974">
            <v>399</v>
          </cell>
          <cell r="Z974">
            <v>499</v>
          </cell>
          <cell r="AA974">
            <v>554</v>
          </cell>
          <cell r="AB974">
            <v>860</v>
          </cell>
        </row>
        <row r="975">
          <cell r="A975" t="str">
            <v>MA</v>
          </cell>
          <cell r="B975" t="str">
            <v>Malaysia</v>
          </cell>
          <cell r="C975" t="str">
            <v>LCV</v>
          </cell>
          <cell r="D975" t="str">
            <v>TOYOTA</v>
          </cell>
          <cell r="E975" t="str">
            <v>TOYOTA</v>
          </cell>
          <cell r="F975" t="str">
            <v>ASSEMBLY SERVICES</v>
          </cell>
          <cell r="G975" t="str">
            <v>ASSY</v>
          </cell>
          <cell r="H975" t="str">
            <v>JP</v>
          </cell>
          <cell r="I975" t="str">
            <v>4X4</v>
          </cell>
          <cell r="J975" t="str">
            <v>LAND CRUISER</v>
          </cell>
          <cell r="K975" t="str">
            <v>LAND CRUISER</v>
          </cell>
          <cell r="L975" t="str">
            <v>KUALA LUMPUR</v>
          </cell>
          <cell r="M975">
            <v>2374</v>
          </cell>
          <cell r="N975">
            <v>4590</v>
          </cell>
          <cell r="O975">
            <v>3281</v>
          </cell>
          <cell r="P975">
            <v>2075</v>
          </cell>
          <cell r="Q975">
            <v>1545</v>
          </cell>
          <cell r="R975">
            <v>2035</v>
          </cell>
          <cell r="S975">
            <v>6817</v>
          </cell>
          <cell r="T975">
            <v>10536</v>
          </cell>
          <cell r="U975">
            <v>279</v>
          </cell>
          <cell r="V975">
            <v>1427</v>
          </cell>
          <cell r="W975">
            <v>1619</v>
          </cell>
          <cell r="X975">
            <v>2005</v>
          </cell>
          <cell r="Y975">
            <v>2342</v>
          </cell>
          <cell r="Z975">
            <v>2822</v>
          </cell>
          <cell r="AA975">
            <v>3022</v>
          </cell>
          <cell r="AB975">
            <v>3961</v>
          </cell>
        </row>
        <row r="976">
          <cell r="A976" t="str">
            <v>MA</v>
          </cell>
          <cell r="B976" t="str">
            <v>Malaysia</v>
          </cell>
          <cell r="C976" t="str">
            <v>LCV</v>
          </cell>
          <cell r="D976" t="str">
            <v>TOYOTA</v>
          </cell>
          <cell r="E976" t="str">
            <v>TOYOTA</v>
          </cell>
          <cell r="F976" t="str">
            <v>ASSEMBLY SERVICES</v>
          </cell>
          <cell r="G976" t="str">
            <v>ASSY</v>
          </cell>
          <cell r="H976" t="str">
            <v>JP</v>
          </cell>
          <cell r="I976" t="str">
            <v>MVAN</v>
          </cell>
          <cell r="J976" t="str">
            <v>HIACE</v>
          </cell>
          <cell r="K976" t="str">
            <v>HIACE</v>
          </cell>
          <cell r="L976" t="str">
            <v>KUALA LUMPUR</v>
          </cell>
          <cell r="M976">
            <v>5352</v>
          </cell>
          <cell r="N976">
            <v>5136</v>
          </cell>
          <cell r="O976">
            <v>2728</v>
          </cell>
          <cell r="P976">
            <v>3531</v>
          </cell>
          <cell r="Q976">
            <v>4848</v>
          </cell>
          <cell r="R976">
            <v>6887</v>
          </cell>
          <cell r="S976">
            <v>3438</v>
          </cell>
          <cell r="T976">
            <v>3771</v>
          </cell>
          <cell r="U976">
            <v>396</v>
          </cell>
          <cell r="V976">
            <v>921</v>
          </cell>
          <cell r="W976">
            <v>904</v>
          </cell>
          <cell r="X976">
            <v>0</v>
          </cell>
          <cell r="Y976">
            <v>0</v>
          </cell>
          <cell r="Z976">
            <v>0</v>
          </cell>
          <cell r="AA976">
            <v>0</v>
          </cell>
          <cell r="AB976">
            <v>0</v>
          </cell>
        </row>
        <row r="977">
          <cell r="A977" t="str">
            <v>MA</v>
          </cell>
          <cell r="B977" t="str">
            <v>Malaysia</v>
          </cell>
          <cell r="C977" t="str">
            <v>LCV</v>
          </cell>
          <cell r="D977" t="str">
            <v>TOYOTA</v>
          </cell>
          <cell r="E977" t="str">
            <v>TOYOTA</v>
          </cell>
          <cell r="F977" t="str">
            <v>ASSEMBLY SERVICES</v>
          </cell>
          <cell r="G977" t="str">
            <v>ASSY</v>
          </cell>
          <cell r="H977" t="str">
            <v>JP</v>
          </cell>
          <cell r="I977" t="str">
            <v>MVAN</v>
          </cell>
          <cell r="J977" t="str">
            <v>TOWNACE</v>
          </cell>
          <cell r="K977" t="str">
            <v>LITEACE</v>
          </cell>
          <cell r="L977" t="str">
            <v>KUALA LUMPUR</v>
          </cell>
          <cell r="M977">
            <v>8007</v>
          </cell>
          <cell r="N977">
            <v>9234</v>
          </cell>
          <cell r="O977">
            <v>2081</v>
          </cell>
          <cell r="P977">
            <v>3166</v>
          </cell>
          <cell r="Q977">
            <v>3037</v>
          </cell>
          <cell r="R977">
            <v>3197</v>
          </cell>
          <cell r="S977">
            <v>4043</v>
          </cell>
          <cell r="T977">
            <v>3558</v>
          </cell>
          <cell r="U977">
            <v>830</v>
          </cell>
          <cell r="V977">
            <v>1456</v>
          </cell>
          <cell r="W977">
            <v>1205</v>
          </cell>
          <cell r="X977">
            <v>1431</v>
          </cell>
          <cell r="Y977">
            <v>1710</v>
          </cell>
          <cell r="Z977">
            <v>2179</v>
          </cell>
          <cell r="AA977">
            <v>2333</v>
          </cell>
          <cell r="AB977">
            <v>3701</v>
          </cell>
        </row>
        <row r="978">
          <cell r="A978" t="str">
            <v>MA</v>
          </cell>
          <cell r="B978" t="str">
            <v>Malaysia</v>
          </cell>
          <cell r="C978" t="str">
            <v>LCV</v>
          </cell>
          <cell r="D978" t="str">
            <v>TOYOTA</v>
          </cell>
          <cell r="E978" t="str">
            <v>TOYOTA</v>
          </cell>
          <cell r="F978" t="str">
            <v>ASSEMBLY SERVICES</v>
          </cell>
          <cell r="G978" t="str">
            <v>ASSY</v>
          </cell>
          <cell r="H978" t="str">
            <v>JP</v>
          </cell>
          <cell r="I978" t="str">
            <v>MVAN</v>
          </cell>
          <cell r="J978" t="str">
            <v>HIACE</v>
          </cell>
          <cell r="K978" t="str">
            <v>UNSER</v>
          </cell>
          <cell r="L978" t="str">
            <v>KUALA LUMPUR</v>
          </cell>
          <cell r="M978">
            <v>0</v>
          </cell>
          <cell r="N978">
            <v>0</v>
          </cell>
          <cell r="O978">
            <v>0</v>
          </cell>
          <cell r="P978">
            <v>0</v>
          </cell>
          <cell r="Q978">
            <v>0</v>
          </cell>
          <cell r="R978">
            <v>0</v>
          </cell>
          <cell r="S978">
            <v>0</v>
          </cell>
          <cell r="T978">
            <v>0</v>
          </cell>
          <cell r="U978">
            <v>2320</v>
          </cell>
          <cell r="V978">
            <v>1932</v>
          </cell>
          <cell r="W978">
            <v>2429</v>
          </cell>
          <cell r="X978">
            <v>3023</v>
          </cell>
          <cell r="Y978">
            <v>3550</v>
          </cell>
          <cell r="Z978">
            <v>4300</v>
          </cell>
          <cell r="AA978">
            <v>4627</v>
          </cell>
          <cell r="AB978">
            <v>6224</v>
          </cell>
        </row>
        <row r="979">
          <cell r="A979" t="str">
            <v>MA</v>
          </cell>
          <cell r="B979" t="str">
            <v>Malaysia</v>
          </cell>
          <cell r="C979" t="str">
            <v>LCV</v>
          </cell>
          <cell r="D979" t="str">
            <v>TOYOTA</v>
          </cell>
          <cell r="E979" t="str">
            <v>TOYOTA</v>
          </cell>
          <cell r="F979" t="str">
            <v>ASSEMBLY SERVICES</v>
          </cell>
          <cell r="G979" t="str">
            <v>ASSY</v>
          </cell>
          <cell r="H979" t="str">
            <v>JP</v>
          </cell>
          <cell r="I979" t="str">
            <v>PUP</v>
          </cell>
          <cell r="J979" t="str">
            <v>HILUX</v>
          </cell>
          <cell r="K979" t="str">
            <v>HILUX</v>
          </cell>
          <cell r="L979" t="str">
            <v>KUALA LUMPUR</v>
          </cell>
          <cell r="M979">
            <v>1008</v>
          </cell>
          <cell r="N979">
            <v>15</v>
          </cell>
          <cell r="O979">
            <v>0</v>
          </cell>
          <cell r="P979">
            <v>0</v>
          </cell>
          <cell r="Q979">
            <v>1238</v>
          </cell>
          <cell r="R979">
            <v>1631</v>
          </cell>
          <cell r="S979">
            <v>4142</v>
          </cell>
          <cell r="T979">
            <v>3525</v>
          </cell>
          <cell r="U979">
            <v>175</v>
          </cell>
          <cell r="V979">
            <v>654</v>
          </cell>
          <cell r="W979">
            <v>979</v>
          </cell>
          <cell r="X979">
            <v>1345</v>
          </cell>
          <cell r="Y979">
            <v>1608</v>
          </cell>
          <cell r="Z979">
            <v>1701</v>
          </cell>
          <cell r="AA979">
            <v>1824</v>
          </cell>
          <cell r="AB979">
            <v>3291</v>
          </cell>
        </row>
        <row r="980">
          <cell r="A980" t="str">
            <v>NZ</v>
          </cell>
          <cell r="B980" t="str">
            <v>New Zealand</v>
          </cell>
          <cell r="C980" t="str">
            <v>CAR</v>
          </cell>
          <cell r="D980" t="str">
            <v>OTHER</v>
          </cell>
          <cell r="E980" t="str">
            <v>OTHER</v>
          </cell>
          <cell r="F980" t="str">
            <v>U</v>
          </cell>
          <cell r="G980" t="str">
            <v>PROD</v>
          </cell>
          <cell r="H980" t="str">
            <v>U</v>
          </cell>
          <cell r="I980" t="str">
            <v>U</v>
          </cell>
          <cell r="K980" t="str">
            <v>OTHER</v>
          </cell>
          <cell r="L980" t="str">
            <v>U</v>
          </cell>
          <cell r="M980">
            <v>1</v>
          </cell>
          <cell r="N980">
            <v>1</v>
          </cell>
          <cell r="O980">
            <v>1</v>
          </cell>
          <cell r="P980">
            <v>1</v>
          </cell>
          <cell r="Q980">
            <v>1</v>
          </cell>
          <cell r="R980">
            <v>1</v>
          </cell>
          <cell r="S980">
            <v>1</v>
          </cell>
          <cell r="T980">
            <v>1</v>
          </cell>
          <cell r="U980">
            <v>1</v>
          </cell>
          <cell r="V980">
            <v>1</v>
          </cell>
          <cell r="W980">
            <v>1</v>
          </cell>
          <cell r="X980">
            <v>1</v>
          </cell>
          <cell r="Y980">
            <v>1</v>
          </cell>
          <cell r="Z980">
            <v>1</v>
          </cell>
          <cell r="AA980">
            <v>1</v>
          </cell>
          <cell r="AB980">
            <v>1</v>
          </cell>
        </row>
        <row r="981">
          <cell r="A981" t="str">
            <v>NZ</v>
          </cell>
          <cell r="B981" t="str">
            <v>New Zealand</v>
          </cell>
          <cell r="C981" t="str">
            <v>HCV</v>
          </cell>
          <cell r="D981" t="str">
            <v>OTHER</v>
          </cell>
          <cell r="E981" t="str">
            <v>OTHER</v>
          </cell>
          <cell r="F981" t="str">
            <v>U</v>
          </cell>
          <cell r="G981" t="str">
            <v>PROD</v>
          </cell>
          <cell r="H981" t="str">
            <v>U</v>
          </cell>
          <cell r="I981" t="str">
            <v>U</v>
          </cell>
          <cell r="K981" t="str">
            <v>OTHER</v>
          </cell>
          <cell r="L981" t="str">
            <v>U</v>
          </cell>
          <cell r="M981">
            <v>1</v>
          </cell>
          <cell r="N981">
            <v>1</v>
          </cell>
          <cell r="O981">
            <v>1</v>
          </cell>
          <cell r="P981">
            <v>1</v>
          </cell>
          <cell r="Q981">
            <v>1</v>
          </cell>
          <cell r="R981">
            <v>1</v>
          </cell>
          <cell r="S981">
            <v>1</v>
          </cell>
          <cell r="T981">
            <v>1</v>
          </cell>
          <cell r="U981">
            <v>1</v>
          </cell>
          <cell r="V981">
            <v>1</v>
          </cell>
          <cell r="W981">
            <v>1</v>
          </cell>
          <cell r="X981">
            <v>1</v>
          </cell>
          <cell r="Y981">
            <v>1</v>
          </cell>
          <cell r="Z981">
            <v>1</v>
          </cell>
          <cell r="AA981">
            <v>1</v>
          </cell>
          <cell r="AB981">
            <v>1</v>
          </cell>
        </row>
        <row r="982">
          <cell r="A982" t="str">
            <v>NZ</v>
          </cell>
          <cell r="B982" t="str">
            <v>New Zealand</v>
          </cell>
          <cell r="C982" t="str">
            <v>LCV</v>
          </cell>
          <cell r="D982" t="str">
            <v>OTHER</v>
          </cell>
          <cell r="E982" t="str">
            <v>OTHER</v>
          </cell>
          <cell r="F982" t="str">
            <v>U</v>
          </cell>
          <cell r="G982" t="str">
            <v>PROD</v>
          </cell>
          <cell r="H982" t="str">
            <v>U</v>
          </cell>
          <cell r="I982" t="str">
            <v>U</v>
          </cell>
          <cell r="K982" t="str">
            <v>OTHER</v>
          </cell>
          <cell r="L982" t="str">
            <v>U</v>
          </cell>
          <cell r="M982">
            <v>1</v>
          </cell>
          <cell r="N982">
            <v>1</v>
          </cell>
          <cell r="O982">
            <v>1</v>
          </cell>
          <cell r="P982">
            <v>1</v>
          </cell>
          <cell r="Q982">
            <v>1</v>
          </cell>
          <cell r="R982">
            <v>1</v>
          </cell>
          <cell r="S982">
            <v>1</v>
          </cell>
          <cell r="T982">
            <v>1</v>
          </cell>
          <cell r="U982">
            <v>1</v>
          </cell>
          <cell r="V982">
            <v>1</v>
          </cell>
          <cell r="W982">
            <v>1</v>
          </cell>
          <cell r="X982">
            <v>1</v>
          </cell>
          <cell r="Y982">
            <v>1</v>
          </cell>
          <cell r="Z982">
            <v>1</v>
          </cell>
          <cell r="AA982">
            <v>1</v>
          </cell>
          <cell r="AB982">
            <v>1</v>
          </cell>
        </row>
        <row r="983">
          <cell r="A983" t="str">
            <v>PH</v>
          </cell>
          <cell r="B983" t="str">
            <v>Philippines</v>
          </cell>
          <cell r="C983" t="str">
            <v>CAR</v>
          </cell>
          <cell r="D983" t="str">
            <v>BMW</v>
          </cell>
          <cell r="E983" t="str">
            <v>BMW</v>
          </cell>
          <cell r="F983" t="str">
            <v>ASIAN CARMAKERS CORPORATION</v>
          </cell>
          <cell r="G983" t="str">
            <v>ASSY</v>
          </cell>
          <cell r="H983" t="str">
            <v>GY</v>
          </cell>
          <cell r="I983" t="str">
            <v>E1</v>
          </cell>
          <cell r="J983" t="str">
            <v>E30/E36/E46</v>
          </cell>
          <cell r="K983" t="str">
            <v>3-SERIES</v>
          </cell>
          <cell r="L983" t="str">
            <v>MANILA</v>
          </cell>
          <cell r="M983">
            <v>0</v>
          </cell>
          <cell r="N983">
            <v>0</v>
          </cell>
          <cell r="O983">
            <v>0</v>
          </cell>
          <cell r="P983">
            <v>0</v>
          </cell>
          <cell r="Q983">
            <v>80</v>
          </cell>
          <cell r="R983">
            <v>639</v>
          </cell>
          <cell r="S983">
            <v>389</v>
          </cell>
          <cell r="T983">
            <v>344</v>
          </cell>
          <cell r="U983">
            <v>0</v>
          </cell>
          <cell r="V983">
            <v>0</v>
          </cell>
          <cell r="W983">
            <v>0</v>
          </cell>
          <cell r="X983">
            <v>0</v>
          </cell>
          <cell r="Y983">
            <v>0</v>
          </cell>
          <cell r="Z983">
            <v>0</v>
          </cell>
          <cell r="AA983">
            <v>0</v>
          </cell>
          <cell r="AB983">
            <v>0</v>
          </cell>
        </row>
        <row r="984">
          <cell r="A984" t="str">
            <v>PH</v>
          </cell>
          <cell r="B984" t="str">
            <v>Philippines</v>
          </cell>
          <cell r="C984" t="str">
            <v>CAR</v>
          </cell>
          <cell r="D984" t="str">
            <v>BMW</v>
          </cell>
          <cell r="E984" t="str">
            <v>BMW</v>
          </cell>
          <cell r="F984" t="str">
            <v>BMW</v>
          </cell>
          <cell r="G984" t="str">
            <v>ASSY</v>
          </cell>
          <cell r="H984" t="str">
            <v>GY</v>
          </cell>
          <cell r="I984" t="str">
            <v>E2</v>
          </cell>
          <cell r="J984" t="str">
            <v>E34/E39/E60</v>
          </cell>
          <cell r="K984" t="str">
            <v>5-SERIES</v>
          </cell>
          <cell r="L984" t="str">
            <v>MANILA</v>
          </cell>
          <cell r="M984">
            <v>0</v>
          </cell>
          <cell r="N984">
            <v>0</v>
          </cell>
          <cell r="O984">
            <v>0</v>
          </cell>
          <cell r="P984">
            <v>0</v>
          </cell>
          <cell r="Q984">
            <v>89</v>
          </cell>
          <cell r="R984">
            <v>149</v>
          </cell>
          <cell r="S984">
            <v>96</v>
          </cell>
          <cell r="T984">
            <v>7</v>
          </cell>
          <cell r="U984">
            <v>0</v>
          </cell>
          <cell r="V984">
            <v>0</v>
          </cell>
          <cell r="W984">
            <v>0</v>
          </cell>
          <cell r="X984">
            <v>0</v>
          </cell>
          <cell r="Y984">
            <v>0</v>
          </cell>
          <cell r="Z984">
            <v>0</v>
          </cell>
          <cell r="AA984">
            <v>0</v>
          </cell>
          <cell r="AB984">
            <v>0</v>
          </cell>
        </row>
        <row r="985">
          <cell r="A985" t="str">
            <v>PH</v>
          </cell>
          <cell r="B985" t="str">
            <v>Philippines</v>
          </cell>
          <cell r="C985" t="str">
            <v>CAR</v>
          </cell>
          <cell r="D985" t="str">
            <v>DAEWOO</v>
          </cell>
          <cell r="E985" t="str">
            <v>DAEWOO</v>
          </cell>
          <cell r="F985" t="str">
            <v>TRANSFARM &amp; COMPANY</v>
          </cell>
          <cell r="G985" t="str">
            <v>ASSY</v>
          </cell>
          <cell r="H985" t="str">
            <v>KO</v>
          </cell>
          <cell r="I985" t="str">
            <v>C1</v>
          </cell>
          <cell r="J985" t="str">
            <v>KADETT</v>
          </cell>
          <cell r="K985" t="str">
            <v>RACER</v>
          </cell>
          <cell r="L985" t="str">
            <v>CEBU</v>
          </cell>
          <cell r="M985">
            <v>0</v>
          </cell>
          <cell r="N985">
            <v>0</v>
          </cell>
          <cell r="O985">
            <v>0</v>
          </cell>
          <cell r="P985">
            <v>499</v>
          </cell>
          <cell r="Q985">
            <v>2764</v>
          </cell>
          <cell r="R985">
            <v>2441</v>
          </cell>
          <cell r="S985">
            <v>1354</v>
          </cell>
          <cell r="T985">
            <v>989</v>
          </cell>
          <cell r="U985">
            <v>68</v>
          </cell>
          <cell r="V985">
            <v>0</v>
          </cell>
          <cell r="W985">
            <v>0</v>
          </cell>
          <cell r="X985">
            <v>0</v>
          </cell>
          <cell r="Y985">
            <v>0</v>
          </cell>
          <cell r="Z985">
            <v>0</v>
          </cell>
          <cell r="AA985">
            <v>0</v>
          </cell>
          <cell r="AB985">
            <v>0</v>
          </cell>
        </row>
        <row r="986">
          <cell r="A986" t="str">
            <v>PH</v>
          </cell>
          <cell r="B986" t="str">
            <v>Philippines</v>
          </cell>
          <cell r="C986" t="str">
            <v>CAR</v>
          </cell>
          <cell r="D986" t="str">
            <v>DAIHATSU</v>
          </cell>
          <cell r="E986" t="str">
            <v>DAIHATSU</v>
          </cell>
          <cell r="F986" t="str">
            <v>ASIAN CARMAKERS CORPORATION</v>
          </cell>
          <cell r="G986" t="str">
            <v>ASSY</v>
          </cell>
          <cell r="H986" t="str">
            <v>JP</v>
          </cell>
          <cell r="I986" t="str">
            <v>B</v>
          </cell>
          <cell r="J986" t="str">
            <v>CHARADE</v>
          </cell>
          <cell r="K986" t="str">
            <v>CHARADE</v>
          </cell>
          <cell r="L986" t="str">
            <v>MANILA</v>
          </cell>
          <cell r="M986">
            <v>0</v>
          </cell>
          <cell r="N986">
            <v>1657</v>
          </cell>
          <cell r="O986">
            <v>1036</v>
          </cell>
          <cell r="P986">
            <v>1102</v>
          </cell>
          <cell r="Q986">
            <v>500</v>
          </cell>
          <cell r="R986">
            <v>316</v>
          </cell>
          <cell r="S986">
            <v>40</v>
          </cell>
          <cell r="T986">
            <v>37</v>
          </cell>
          <cell r="U986">
            <v>17</v>
          </cell>
          <cell r="V986">
            <v>20</v>
          </cell>
          <cell r="W986">
            <v>54</v>
          </cell>
          <cell r="X986">
            <v>67</v>
          </cell>
          <cell r="Y986">
            <v>85</v>
          </cell>
          <cell r="Z986">
            <v>126</v>
          </cell>
          <cell r="AA986">
            <v>128</v>
          </cell>
          <cell r="AB986">
            <v>335</v>
          </cell>
        </row>
        <row r="987">
          <cell r="A987" t="str">
            <v>PH</v>
          </cell>
          <cell r="B987" t="str">
            <v>Philippines</v>
          </cell>
          <cell r="C987" t="str">
            <v>CAR</v>
          </cell>
          <cell r="D987" t="str">
            <v>FIAT GROUP</v>
          </cell>
          <cell r="E987" t="str">
            <v>FIAT</v>
          </cell>
          <cell r="F987" t="str">
            <v>ITALCAR PILIPINAS</v>
          </cell>
          <cell r="G987" t="str">
            <v>ASSY</v>
          </cell>
          <cell r="H987" t="str">
            <v>IT</v>
          </cell>
          <cell r="I987" t="str">
            <v>B</v>
          </cell>
          <cell r="J987" t="str">
            <v>TYPE B</v>
          </cell>
          <cell r="K987" t="str">
            <v>UNO</v>
          </cell>
          <cell r="L987" t="str">
            <v>CEBU</v>
          </cell>
          <cell r="M987">
            <v>0</v>
          </cell>
          <cell r="N987">
            <v>0</v>
          </cell>
          <cell r="O987">
            <v>427</v>
          </cell>
          <cell r="P987">
            <v>305</v>
          </cell>
          <cell r="Q987">
            <v>104</v>
          </cell>
          <cell r="R987">
            <v>278</v>
          </cell>
          <cell r="S987">
            <v>57</v>
          </cell>
          <cell r="T987">
            <v>71</v>
          </cell>
          <cell r="U987">
            <v>27</v>
          </cell>
          <cell r="V987">
            <v>34</v>
          </cell>
          <cell r="W987">
            <v>49</v>
          </cell>
          <cell r="X987">
            <v>65</v>
          </cell>
          <cell r="Y987">
            <v>87</v>
          </cell>
          <cell r="Z987">
            <v>113</v>
          </cell>
          <cell r="AA987">
            <v>134</v>
          </cell>
          <cell r="AB987">
            <v>369</v>
          </cell>
        </row>
        <row r="988">
          <cell r="A988" t="str">
            <v>PH</v>
          </cell>
          <cell r="B988" t="str">
            <v>Philippines</v>
          </cell>
          <cell r="C988" t="str">
            <v>CAR</v>
          </cell>
          <cell r="D988" t="str">
            <v>FORD</v>
          </cell>
          <cell r="E988" t="str">
            <v>FORD</v>
          </cell>
          <cell r="F988" t="str">
            <v>FORD PHILIPPINES</v>
          </cell>
          <cell r="G988" t="str">
            <v>ASSY</v>
          </cell>
          <cell r="H988" t="str">
            <v>JP</v>
          </cell>
          <cell r="I988" t="str">
            <v>C1</v>
          </cell>
          <cell r="J988" t="str">
            <v>FAMILIA</v>
          </cell>
          <cell r="K988" t="str">
            <v>LASER</v>
          </cell>
          <cell r="L988" t="str">
            <v>SANTA ROSA</v>
          </cell>
          <cell r="M988">
            <v>0</v>
          </cell>
          <cell r="N988">
            <v>0</v>
          </cell>
          <cell r="O988">
            <v>0</v>
          </cell>
          <cell r="P988">
            <v>0</v>
          </cell>
          <cell r="Q988">
            <v>0</v>
          </cell>
          <cell r="R988">
            <v>0</v>
          </cell>
          <cell r="S988">
            <v>0</v>
          </cell>
          <cell r="T988">
            <v>0</v>
          </cell>
          <cell r="U988">
            <v>0</v>
          </cell>
          <cell r="V988">
            <v>582</v>
          </cell>
          <cell r="W988">
            <v>2330</v>
          </cell>
          <cell r="X988">
            <v>3669</v>
          </cell>
          <cell r="Y988">
            <v>4526</v>
          </cell>
          <cell r="Z988">
            <v>5252</v>
          </cell>
          <cell r="AA988">
            <v>6286</v>
          </cell>
          <cell r="AB988">
            <v>18171</v>
          </cell>
        </row>
        <row r="989">
          <cell r="A989" t="str">
            <v>PH</v>
          </cell>
          <cell r="B989" t="str">
            <v>Philippines</v>
          </cell>
          <cell r="C989" t="str">
            <v>CAR</v>
          </cell>
          <cell r="D989" t="str">
            <v>FORD</v>
          </cell>
          <cell r="E989" t="str">
            <v>FORD</v>
          </cell>
          <cell r="F989" t="str">
            <v>FORD PHILIPPINES</v>
          </cell>
          <cell r="G989" t="str">
            <v>ASSY</v>
          </cell>
          <cell r="H989" t="str">
            <v>JP</v>
          </cell>
          <cell r="I989" t="str">
            <v>D1</v>
          </cell>
          <cell r="J989" t="str">
            <v>CAPELLA</v>
          </cell>
          <cell r="K989" t="str">
            <v>TELSTAR</v>
          </cell>
          <cell r="L989" t="str">
            <v>SANTA ROSA</v>
          </cell>
          <cell r="M989">
            <v>0</v>
          </cell>
          <cell r="N989">
            <v>0</v>
          </cell>
          <cell r="O989">
            <v>0</v>
          </cell>
          <cell r="P989">
            <v>0</v>
          </cell>
          <cell r="Q989">
            <v>0</v>
          </cell>
          <cell r="R989">
            <v>0</v>
          </cell>
          <cell r="S989">
            <v>0</v>
          </cell>
          <cell r="T989">
            <v>0</v>
          </cell>
          <cell r="U989">
            <v>0</v>
          </cell>
          <cell r="V989">
            <v>0</v>
          </cell>
          <cell r="W989">
            <v>1098</v>
          </cell>
          <cell r="X989">
            <v>1668</v>
          </cell>
          <cell r="Y989">
            <v>1193</v>
          </cell>
          <cell r="Z989">
            <v>1699</v>
          </cell>
          <cell r="AA989">
            <v>2202</v>
          </cell>
          <cell r="AB989">
            <v>10124</v>
          </cell>
        </row>
        <row r="990">
          <cell r="A990" t="str">
            <v>PH</v>
          </cell>
          <cell r="B990" t="str">
            <v>Philippines</v>
          </cell>
          <cell r="C990" t="str">
            <v>CAR</v>
          </cell>
          <cell r="D990" t="str">
            <v>HONDA</v>
          </cell>
          <cell r="E990" t="str">
            <v>HONDA</v>
          </cell>
          <cell r="F990" t="str">
            <v>HONDA CARS PHILIPPINES</v>
          </cell>
          <cell r="G990" t="str">
            <v>ASSY</v>
          </cell>
          <cell r="H990" t="str">
            <v>JP</v>
          </cell>
          <cell r="I990" t="str">
            <v>C1</v>
          </cell>
          <cell r="J990" t="str">
            <v>CIVIC</v>
          </cell>
          <cell r="K990" t="str">
            <v>CIVIC</v>
          </cell>
          <cell r="L990" t="str">
            <v>SANTA ROSA</v>
          </cell>
          <cell r="M990">
            <v>0</v>
          </cell>
          <cell r="N990">
            <v>902</v>
          </cell>
          <cell r="O990">
            <v>2345</v>
          </cell>
          <cell r="P990">
            <v>6963</v>
          </cell>
          <cell r="Q990">
            <v>6181</v>
          </cell>
          <cell r="R990">
            <v>8697</v>
          </cell>
          <cell r="S990">
            <v>16004</v>
          </cell>
          <cell r="T990">
            <v>7787</v>
          </cell>
          <cell r="U990">
            <v>5688</v>
          </cell>
          <cell r="V990">
            <v>6561</v>
          </cell>
          <cell r="W990">
            <v>8250</v>
          </cell>
          <cell r="X990">
            <v>9607</v>
          </cell>
          <cell r="Y990">
            <v>12990</v>
          </cell>
          <cell r="Z990">
            <v>15426</v>
          </cell>
          <cell r="AA990">
            <v>16668</v>
          </cell>
          <cell r="AB990">
            <v>30891</v>
          </cell>
        </row>
        <row r="991">
          <cell r="A991" t="str">
            <v>PH</v>
          </cell>
          <cell r="B991" t="str">
            <v>Philippines</v>
          </cell>
          <cell r="C991" t="str">
            <v>CAR</v>
          </cell>
          <cell r="D991" t="str">
            <v>HONDA</v>
          </cell>
          <cell r="E991" t="str">
            <v>HONDA</v>
          </cell>
          <cell r="F991" t="str">
            <v>HONDA CARS PHILIPPINES</v>
          </cell>
          <cell r="G991" t="str">
            <v>ASSY</v>
          </cell>
          <cell r="H991" t="str">
            <v>JP</v>
          </cell>
          <cell r="I991" t="str">
            <v>D2</v>
          </cell>
          <cell r="J991" t="str">
            <v>CY/CYR</v>
          </cell>
          <cell r="K991" t="str">
            <v>ACCORD</v>
          </cell>
          <cell r="L991" t="str">
            <v>SANTA ROSA</v>
          </cell>
          <cell r="M991">
            <v>0</v>
          </cell>
          <cell r="N991">
            <v>0</v>
          </cell>
          <cell r="O991">
            <v>0</v>
          </cell>
          <cell r="P991">
            <v>0</v>
          </cell>
          <cell r="Q991">
            <v>5400</v>
          </cell>
          <cell r="R991">
            <v>2702</v>
          </cell>
          <cell r="S991">
            <v>2400</v>
          </cell>
          <cell r="T991">
            <v>1006</v>
          </cell>
          <cell r="U991">
            <v>727</v>
          </cell>
          <cell r="V991">
            <v>815</v>
          </cell>
          <cell r="W991">
            <v>1071</v>
          </cell>
          <cell r="X991">
            <v>1481</v>
          </cell>
          <cell r="Y991">
            <v>2104</v>
          </cell>
          <cell r="Z991">
            <v>2873</v>
          </cell>
          <cell r="AA991">
            <v>3420</v>
          </cell>
          <cell r="AB991">
            <v>9569</v>
          </cell>
        </row>
        <row r="992">
          <cell r="A992" t="str">
            <v>PH</v>
          </cell>
          <cell r="B992" t="str">
            <v>Philippines</v>
          </cell>
          <cell r="C992" t="str">
            <v>CAR</v>
          </cell>
          <cell r="D992" t="str">
            <v>HONDA</v>
          </cell>
          <cell r="E992" t="str">
            <v>HONDA</v>
          </cell>
          <cell r="F992" t="str">
            <v>HONDA CARS PHILIPPINES</v>
          </cell>
          <cell r="G992" t="str">
            <v>ASSY</v>
          </cell>
          <cell r="H992" t="str">
            <v>TH</v>
          </cell>
          <cell r="I992" t="str">
            <v>C1</v>
          </cell>
          <cell r="J992" t="str">
            <v>CIVIC</v>
          </cell>
          <cell r="K992" t="str">
            <v>CITY</v>
          </cell>
          <cell r="L992" t="str">
            <v>SANTA ROSA</v>
          </cell>
          <cell r="M992">
            <v>0</v>
          </cell>
          <cell r="N992">
            <v>0</v>
          </cell>
          <cell r="O992">
            <v>0</v>
          </cell>
          <cell r="P992">
            <v>0</v>
          </cell>
          <cell r="Q992">
            <v>0</v>
          </cell>
          <cell r="R992">
            <v>0</v>
          </cell>
          <cell r="S992">
            <v>1772</v>
          </cell>
          <cell r="T992">
            <v>5478</v>
          </cell>
          <cell r="U992">
            <v>2783</v>
          </cell>
          <cell r="V992">
            <v>3092</v>
          </cell>
          <cell r="W992">
            <v>3696</v>
          </cell>
          <cell r="X992">
            <v>4657</v>
          </cell>
          <cell r="Y992">
            <v>5414</v>
          </cell>
          <cell r="Z992">
            <v>7457</v>
          </cell>
          <cell r="AA992">
            <v>8839</v>
          </cell>
          <cell r="AB992">
            <v>18431</v>
          </cell>
        </row>
        <row r="993">
          <cell r="A993" t="str">
            <v>PH</v>
          </cell>
          <cell r="B993" t="str">
            <v>Philippines</v>
          </cell>
          <cell r="C993" t="str">
            <v>CAR</v>
          </cell>
          <cell r="D993" t="str">
            <v>HYUNDAI</v>
          </cell>
          <cell r="E993" t="str">
            <v>HYUNDAI</v>
          </cell>
          <cell r="F993" t="str">
            <v>ITALCAR PILIPINAS</v>
          </cell>
          <cell r="G993" t="str">
            <v>ASSY</v>
          </cell>
          <cell r="H993" t="str">
            <v>KO</v>
          </cell>
          <cell r="I993" t="str">
            <v>C1</v>
          </cell>
          <cell r="J993" t="str">
            <v>X-3</v>
          </cell>
          <cell r="K993" t="str">
            <v>ACCENT</v>
          </cell>
          <cell r="L993" t="str">
            <v>CEBU</v>
          </cell>
          <cell r="M993">
            <v>0</v>
          </cell>
          <cell r="N993">
            <v>0</v>
          </cell>
          <cell r="O993">
            <v>0</v>
          </cell>
          <cell r="P993">
            <v>0</v>
          </cell>
          <cell r="Q993">
            <v>0</v>
          </cell>
          <cell r="R993">
            <v>0</v>
          </cell>
          <cell r="S993">
            <v>0</v>
          </cell>
          <cell r="T993">
            <v>0</v>
          </cell>
          <cell r="U993">
            <v>0</v>
          </cell>
          <cell r="V993">
            <v>0</v>
          </cell>
          <cell r="W993">
            <v>0</v>
          </cell>
          <cell r="X993">
            <v>586</v>
          </cell>
          <cell r="Y993">
            <v>845</v>
          </cell>
          <cell r="Z993">
            <v>1038</v>
          </cell>
          <cell r="AA993">
            <v>1397</v>
          </cell>
          <cell r="AB993">
            <v>2240</v>
          </cell>
        </row>
        <row r="994">
          <cell r="A994" t="str">
            <v>PH</v>
          </cell>
          <cell r="B994" t="str">
            <v>Philippines</v>
          </cell>
          <cell r="C994" t="str">
            <v>CAR</v>
          </cell>
          <cell r="D994" t="str">
            <v>HYUNDAI</v>
          </cell>
          <cell r="E994" t="str">
            <v>HYUNDAI</v>
          </cell>
          <cell r="F994" t="str">
            <v>ITALCAR PILIPINAS</v>
          </cell>
          <cell r="G994" t="str">
            <v>ASSY</v>
          </cell>
          <cell r="H994" t="str">
            <v>KO</v>
          </cell>
          <cell r="I994" t="str">
            <v>C1</v>
          </cell>
          <cell r="J994" t="str">
            <v>X-2</v>
          </cell>
          <cell r="K994" t="str">
            <v>EXCEL</v>
          </cell>
          <cell r="L994" t="str">
            <v>CEBU</v>
          </cell>
          <cell r="M994">
            <v>0</v>
          </cell>
          <cell r="N994">
            <v>0</v>
          </cell>
          <cell r="O994">
            <v>0</v>
          </cell>
          <cell r="P994">
            <v>0</v>
          </cell>
          <cell r="Q994">
            <v>0</v>
          </cell>
          <cell r="R994">
            <v>0</v>
          </cell>
          <cell r="S994">
            <v>855</v>
          </cell>
          <cell r="T994">
            <v>256</v>
          </cell>
          <cell r="U994">
            <v>303</v>
          </cell>
          <cell r="V994">
            <v>291</v>
          </cell>
          <cell r="W994">
            <v>348</v>
          </cell>
          <cell r="X994">
            <v>0</v>
          </cell>
          <cell r="Y994">
            <v>0</v>
          </cell>
          <cell r="Z994">
            <v>0</v>
          </cell>
          <cell r="AA994">
            <v>0</v>
          </cell>
          <cell r="AB994">
            <v>0</v>
          </cell>
        </row>
        <row r="995">
          <cell r="A995" t="str">
            <v>PH</v>
          </cell>
          <cell r="B995" t="str">
            <v>Philippines</v>
          </cell>
          <cell r="C995" t="str">
            <v>CAR</v>
          </cell>
          <cell r="D995" t="str">
            <v>KIA</v>
          </cell>
          <cell r="E995" t="str">
            <v>KIA</v>
          </cell>
          <cell r="F995" t="str">
            <v>COLUMBIAN AUTOCAR CORPORATION</v>
          </cell>
          <cell r="G995" t="str">
            <v>ASSY</v>
          </cell>
          <cell r="H995" t="str">
            <v>KO</v>
          </cell>
          <cell r="I995" t="str">
            <v>A</v>
          </cell>
          <cell r="J995" t="str">
            <v>121</v>
          </cell>
          <cell r="K995" t="str">
            <v>PRIDE</v>
          </cell>
          <cell r="L995" t="str">
            <v>MANILA</v>
          </cell>
          <cell r="M995">
            <v>0</v>
          </cell>
          <cell r="N995">
            <v>4286</v>
          </cell>
          <cell r="O995">
            <v>1712</v>
          </cell>
          <cell r="P995">
            <v>2766</v>
          </cell>
          <cell r="Q995">
            <v>5815</v>
          </cell>
          <cell r="R995">
            <v>6369</v>
          </cell>
          <cell r="S995">
            <v>781</v>
          </cell>
          <cell r="T995">
            <v>1931</v>
          </cell>
          <cell r="U995">
            <v>2215</v>
          </cell>
          <cell r="V995">
            <v>2407</v>
          </cell>
          <cell r="W995">
            <v>2946</v>
          </cell>
          <cell r="X995">
            <v>3002</v>
          </cell>
          <cell r="Y995">
            <v>1622</v>
          </cell>
          <cell r="Z995">
            <v>0</v>
          </cell>
          <cell r="AA995">
            <v>0</v>
          </cell>
          <cell r="AB995">
            <v>0</v>
          </cell>
        </row>
        <row r="996">
          <cell r="A996" t="str">
            <v>PH</v>
          </cell>
          <cell r="B996" t="str">
            <v>Philippines</v>
          </cell>
          <cell r="C996" t="str">
            <v>CAR</v>
          </cell>
          <cell r="D996" t="str">
            <v>MAZDA</v>
          </cell>
          <cell r="E996" t="str">
            <v>MAZDA</v>
          </cell>
          <cell r="F996" t="str">
            <v>COLUMBIAN AUTOCAR CORPORATION</v>
          </cell>
          <cell r="G996" t="str">
            <v>ASSY</v>
          </cell>
          <cell r="H996" t="str">
            <v>JP</v>
          </cell>
          <cell r="I996" t="str">
            <v>U</v>
          </cell>
          <cell r="J996" t="str">
            <v>FAMILIA/CAPELLA</v>
          </cell>
          <cell r="K996" t="str">
            <v>323/626</v>
          </cell>
          <cell r="L996" t="str">
            <v>MANILA</v>
          </cell>
          <cell r="M996">
            <v>0</v>
          </cell>
          <cell r="N996">
            <v>0</v>
          </cell>
          <cell r="O996">
            <v>0</v>
          </cell>
          <cell r="P996">
            <v>2007</v>
          </cell>
          <cell r="Q996">
            <v>2291</v>
          </cell>
          <cell r="R996">
            <v>4459</v>
          </cell>
          <cell r="S996">
            <v>7299</v>
          </cell>
          <cell r="T996">
            <v>6079</v>
          </cell>
          <cell r="U996">
            <v>1583</v>
          </cell>
          <cell r="V996">
            <v>1899</v>
          </cell>
          <cell r="W996">
            <v>2308</v>
          </cell>
          <cell r="X996">
            <v>2073</v>
          </cell>
          <cell r="Y996">
            <v>2605</v>
          </cell>
          <cell r="Z996">
            <v>3145</v>
          </cell>
          <cell r="AA996">
            <v>3455</v>
          </cell>
          <cell r="AB996">
            <v>7040</v>
          </cell>
        </row>
        <row r="997">
          <cell r="A997" t="str">
            <v>PH</v>
          </cell>
          <cell r="B997" t="str">
            <v>Philippines</v>
          </cell>
          <cell r="C997" t="str">
            <v>CAR</v>
          </cell>
          <cell r="D997" t="str">
            <v>MERCEDES-BENZ</v>
          </cell>
          <cell r="E997" t="str">
            <v>MERCEDES-BENZ</v>
          </cell>
          <cell r="F997" t="str">
            <v>COMMERCIAL MOTORS</v>
          </cell>
          <cell r="G997" t="str">
            <v>ASSY</v>
          </cell>
          <cell r="H997" t="str">
            <v>GY</v>
          </cell>
          <cell r="I997" t="str">
            <v>E2</v>
          </cell>
          <cell r="J997" t="str">
            <v>W 202/W 210</v>
          </cell>
          <cell r="K997" t="str">
            <v>C&amp;E CLASS</v>
          </cell>
          <cell r="L997" t="str">
            <v>MANILA</v>
          </cell>
          <cell r="M997">
            <v>0</v>
          </cell>
          <cell r="N997">
            <v>0</v>
          </cell>
          <cell r="O997">
            <v>0</v>
          </cell>
          <cell r="P997">
            <v>96</v>
          </cell>
          <cell r="Q997">
            <v>94</v>
          </cell>
          <cell r="R997">
            <v>45</v>
          </cell>
          <cell r="S997">
            <v>189</v>
          </cell>
          <cell r="T997">
            <v>25</v>
          </cell>
          <cell r="U997">
            <v>0</v>
          </cell>
          <cell r="V997">
            <v>0</v>
          </cell>
          <cell r="W997">
            <v>0</v>
          </cell>
          <cell r="X997">
            <v>0</v>
          </cell>
          <cell r="Y997">
            <v>0</v>
          </cell>
          <cell r="Z997">
            <v>0</v>
          </cell>
          <cell r="AA997">
            <v>0</v>
          </cell>
          <cell r="AB997">
            <v>0</v>
          </cell>
        </row>
        <row r="998">
          <cell r="A998" t="str">
            <v>PH</v>
          </cell>
          <cell r="B998" t="str">
            <v>Philippines</v>
          </cell>
          <cell r="C998" t="str">
            <v>CAR</v>
          </cell>
          <cell r="D998" t="str">
            <v>MITSUBISHI</v>
          </cell>
          <cell r="E998" t="str">
            <v>MITSUBISHI</v>
          </cell>
          <cell r="F998" t="str">
            <v>PHILIPPINE AUTOMOBILE MANUFACTURING CORPORATION</v>
          </cell>
          <cell r="G998" t="str">
            <v>ASSY</v>
          </cell>
          <cell r="H998" t="str">
            <v>JP</v>
          </cell>
          <cell r="I998" t="str">
            <v>C2</v>
          </cell>
          <cell r="J998" t="str">
            <v>MIRAGE</v>
          </cell>
          <cell r="K998" t="str">
            <v>LANCER</v>
          </cell>
          <cell r="L998" t="str">
            <v>CAINTA</v>
          </cell>
          <cell r="M998">
            <v>6934</v>
          </cell>
          <cell r="N998">
            <v>4931</v>
          </cell>
          <cell r="O998">
            <v>5651</v>
          </cell>
          <cell r="P998">
            <v>11028</v>
          </cell>
          <cell r="Q998">
            <v>10645</v>
          </cell>
          <cell r="R998">
            <v>11041</v>
          </cell>
          <cell r="S998">
            <v>14951</v>
          </cell>
          <cell r="T998">
            <v>10985</v>
          </cell>
          <cell r="U998">
            <v>4456</v>
          </cell>
          <cell r="V998">
            <v>4299</v>
          </cell>
          <cell r="W998">
            <v>6183</v>
          </cell>
          <cell r="X998">
            <v>5957</v>
          </cell>
          <cell r="Y998">
            <v>7341</v>
          </cell>
          <cell r="Z998">
            <v>9108</v>
          </cell>
          <cell r="AA998">
            <v>10028</v>
          </cell>
          <cell r="AB998">
            <v>24124</v>
          </cell>
        </row>
        <row r="999">
          <cell r="A999" t="str">
            <v>PH</v>
          </cell>
          <cell r="B999" t="str">
            <v>Philippines</v>
          </cell>
          <cell r="C999" t="str">
            <v>CAR</v>
          </cell>
          <cell r="D999" t="str">
            <v>MITSUBISHI</v>
          </cell>
          <cell r="E999" t="str">
            <v>MITSUBISHI</v>
          </cell>
          <cell r="F999" t="str">
            <v>PHILIPPINE AUTOMOBILE MANUFACTURING CORPORATION</v>
          </cell>
          <cell r="G999" t="str">
            <v>ASSY</v>
          </cell>
          <cell r="H999" t="str">
            <v>JP</v>
          </cell>
          <cell r="I999" t="str">
            <v>D1</v>
          </cell>
          <cell r="J999" t="str">
            <v>FJ2</v>
          </cell>
          <cell r="K999" t="str">
            <v>GALANT</v>
          </cell>
          <cell r="L999" t="str">
            <v>CAINTA</v>
          </cell>
          <cell r="M999">
            <v>2062</v>
          </cell>
          <cell r="N999">
            <v>1400</v>
          </cell>
          <cell r="O999">
            <v>1525</v>
          </cell>
          <cell r="P999">
            <v>1041</v>
          </cell>
          <cell r="Q999">
            <v>2601</v>
          </cell>
          <cell r="R999">
            <v>1180</v>
          </cell>
          <cell r="S999">
            <v>1195</v>
          </cell>
          <cell r="T999">
            <v>1300</v>
          </cell>
          <cell r="U999">
            <v>503</v>
          </cell>
          <cell r="V999">
            <v>713</v>
          </cell>
          <cell r="W999">
            <v>998</v>
          </cell>
          <cell r="X999">
            <v>1255</v>
          </cell>
          <cell r="Y999">
            <v>1618</v>
          </cell>
          <cell r="Z999">
            <v>2007</v>
          </cell>
          <cell r="AA999">
            <v>2278</v>
          </cell>
          <cell r="AB999">
            <v>5172</v>
          </cell>
        </row>
        <row r="1000">
          <cell r="A1000" t="str">
            <v>PH</v>
          </cell>
          <cell r="B1000" t="str">
            <v>Philippines</v>
          </cell>
          <cell r="C1000" t="str">
            <v>CAR</v>
          </cell>
          <cell r="D1000" t="str">
            <v>NISSAN</v>
          </cell>
          <cell r="E1000" t="str">
            <v>NISSAN</v>
          </cell>
          <cell r="F1000" t="str">
            <v>PHILIPINAS NISSAN INC</v>
          </cell>
          <cell r="G1000" t="str">
            <v>ASSY</v>
          </cell>
          <cell r="H1000" t="str">
            <v>JP</v>
          </cell>
          <cell r="I1000" t="str">
            <v>C1</v>
          </cell>
          <cell r="J1000" t="str">
            <v>SUNNY/MS</v>
          </cell>
          <cell r="K1000" t="str">
            <v>SENTRA</v>
          </cell>
          <cell r="L1000" t="str">
            <v>SANTA ROSA</v>
          </cell>
          <cell r="M1000">
            <v>6939</v>
          </cell>
          <cell r="N1000">
            <v>4843</v>
          </cell>
          <cell r="O1000">
            <v>7107</v>
          </cell>
          <cell r="P1000">
            <v>6594</v>
          </cell>
          <cell r="Q1000">
            <v>5662</v>
          </cell>
          <cell r="R1000">
            <v>10613</v>
          </cell>
          <cell r="S1000">
            <v>9918</v>
          </cell>
          <cell r="T1000">
            <v>6949</v>
          </cell>
          <cell r="U1000">
            <v>3646</v>
          </cell>
          <cell r="V1000">
            <v>4231</v>
          </cell>
          <cell r="W1000">
            <v>4446</v>
          </cell>
          <cell r="X1000">
            <v>5937</v>
          </cell>
          <cell r="Y1000">
            <v>6917</v>
          </cell>
          <cell r="Z1000">
            <v>7667</v>
          </cell>
          <cell r="AA1000">
            <v>7992</v>
          </cell>
          <cell r="AB1000">
            <v>12203</v>
          </cell>
        </row>
        <row r="1001">
          <cell r="A1001" t="str">
            <v>PH</v>
          </cell>
          <cell r="B1001" t="str">
            <v>Philippines</v>
          </cell>
          <cell r="C1001" t="str">
            <v>CAR</v>
          </cell>
          <cell r="D1001" t="str">
            <v>NISSAN</v>
          </cell>
          <cell r="E1001" t="str">
            <v>NISSAN</v>
          </cell>
          <cell r="F1001" t="str">
            <v>PHILIPINAS NISSAN INC</v>
          </cell>
          <cell r="G1001" t="str">
            <v>ASSY</v>
          </cell>
          <cell r="H1001" t="str">
            <v>JP</v>
          </cell>
          <cell r="I1001" t="str">
            <v>D2</v>
          </cell>
          <cell r="J1001" t="str">
            <v>BLUEBIRD</v>
          </cell>
          <cell r="K1001" t="str">
            <v>ALTIMA</v>
          </cell>
          <cell r="L1001" t="str">
            <v>SANTA ROSA</v>
          </cell>
          <cell r="M1001">
            <v>227</v>
          </cell>
          <cell r="N1001">
            <v>606</v>
          </cell>
          <cell r="O1001">
            <v>390</v>
          </cell>
          <cell r="P1001">
            <v>561</v>
          </cell>
          <cell r="Q1001">
            <v>1495</v>
          </cell>
          <cell r="R1001">
            <v>209</v>
          </cell>
          <cell r="S1001">
            <v>327</v>
          </cell>
          <cell r="T1001">
            <v>31</v>
          </cell>
          <cell r="U1001">
            <v>8</v>
          </cell>
          <cell r="V1001">
            <v>12</v>
          </cell>
          <cell r="W1001">
            <v>23</v>
          </cell>
          <cell r="X1001">
            <v>44</v>
          </cell>
          <cell r="Y1001">
            <v>81</v>
          </cell>
          <cell r="Z1001">
            <v>146</v>
          </cell>
          <cell r="AA1001">
            <v>237</v>
          </cell>
          <cell r="AB1001">
            <v>736</v>
          </cell>
        </row>
        <row r="1002">
          <cell r="A1002" t="str">
            <v>PH</v>
          </cell>
          <cell r="B1002" t="str">
            <v>Philippines</v>
          </cell>
          <cell r="C1002" t="str">
            <v>CAR</v>
          </cell>
          <cell r="D1002" t="str">
            <v>NISSAN</v>
          </cell>
          <cell r="E1002" t="str">
            <v>NISSAN</v>
          </cell>
          <cell r="F1002" t="str">
            <v>PHILIPINAS NISSAN INC</v>
          </cell>
          <cell r="G1002" t="str">
            <v>ASSY</v>
          </cell>
          <cell r="H1002" t="str">
            <v>JP</v>
          </cell>
          <cell r="I1002" t="str">
            <v>E1</v>
          </cell>
          <cell r="J1002" t="str">
            <v>CEDRIC/LL</v>
          </cell>
          <cell r="K1002" t="str">
            <v>CEDRIC</v>
          </cell>
          <cell r="L1002" t="str">
            <v>SANTA ROSA</v>
          </cell>
          <cell r="M1002">
            <v>0</v>
          </cell>
          <cell r="N1002">
            <v>0</v>
          </cell>
          <cell r="O1002">
            <v>0</v>
          </cell>
          <cell r="P1002">
            <v>0</v>
          </cell>
          <cell r="Q1002">
            <v>10</v>
          </cell>
          <cell r="R1002">
            <v>1736</v>
          </cell>
          <cell r="S1002">
            <v>0</v>
          </cell>
          <cell r="T1002">
            <v>0</v>
          </cell>
          <cell r="U1002">
            <v>0</v>
          </cell>
          <cell r="V1002">
            <v>0</v>
          </cell>
          <cell r="W1002">
            <v>0</v>
          </cell>
          <cell r="X1002">
            <v>0</v>
          </cell>
          <cell r="Y1002">
            <v>0</v>
          </cell>
          <cell r="Z1002">
            <v>0</v>
          </cell>
          <cell r="AA1002">
            <v>0</v>
          </cell>
          <cell r="AB1002">
            <v>0</v>
          </cell>
        </row>
        <row r="1003">
          <cell r="A1003" t="str">
            <v>PH</v>
          </cell>
          <cell r="B1003" t="str">
            <v>Philippines</v>
          </cell>
          <cell r="C1003" t="str">
            <v>CAR</v>
          </cell>
          <cell r="D1003" t="str">
            <v>NISSAN</v>
          </cell>
          <cell r="E1003" t="str">
            <v>NISSAN</v>
          </cell>
          <cell r="F1003" t="str">
            <v>PHILIPINAS NISSAN INC</v>
          </cell>
          <cell r="G1003" t="str">
            <v>ASSY</v>
          </cell>
          <cell r="H1003" t="str">
            <v>JP</v>
          </cell>
          <cell r="I1003" t="str">
            <v>E1</v>
          </cell>
          <cell r="J1003" t="str">
            <v>CEFIRO</v>
          </cell>
          <cell r="K1003" t="str">
            <v>MAXIMA</v>
          </cell>
          <cell r="L1003" t="str">
            <v>SANTA ROSA</v>
          </cell>
          <cell r="M1003">
            <v>718</v>
          </cell>
          <cell r="N1003">
            <v>20</v>
          </cell>
          <cell r="O1003">
            <v>38</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row>
        <row r="1004">
          <cell r="A1004" t="str">
            <v>PH</v>
          </cell>
          <cell r="B1004" t="str">
            <v>Philippines</v>
          </cell>
          <cell r="C1004" t="str">
            <v>CAR</v>
          </cell>
          <cell r="D1004" t="str">
            <v>PROTON</v>
          </cell>
          <cell r="E1004" t="str">
            <v>PROTON</v>
          </cell>
          <cell r="F1004" t="str">
            <v>PROTON PHILIPINAS</v>
          </cell>
          <cell r="G1004" t="str">
            <v>ASSY</v>
          </cell>
          <cell r="H1004" t="str">
            <v>MA</v>
          </cell>
          <cell r="I1004" t="str">
            <v>B</v>
          </cell>
          <cell r="J1004" t="str">
            <v>AX/106</v>
          </cell>
          <cell r="K1004" t="str">
            <v>TIARA</v>
          </cell>
          <cell r="L1004" t="str">
            <v>PANGASINAN</v>
          </cell>
          <cell r="M1004">
            <v>0</v>
          </cell>
          <cell r="N1004">
            <v>0</v>
          </cell>
          <cell r="O1004">
            <v>0</v>
          </cell>
          <cell r="P1004">
            <v>0</v>
          </cell>
          <cell r="Q1004">
            <v>0</v>
          </cell>
          <cell r="R1004">
            <v>0</v>
          </cell>
          <cell r="S1004">
            <v>0</v>
          </cell>
          <cell r="T1004">
            <v>0</v>
          </cell>
          <cell r="U1004">
            <v>0</v>
          </cell>
          <cell r="V1004">
            <v>155</v>
          </cell>
          <cell r="W1004">
            <v>300</v>
          </cell>
          <cell r="X1004">
            <v>507</v>
          </cell>
          <cell r="Y1004">
            <v>1252</v>
          </cell>
          <cell r="Z1004">
            <v>1522</v>
          </cell>
          <cell r="AA1004">
            <v>1684</v>
          </cell>
          <cell r="AB1004">
            <v>3550</v>
          </cell>
        </row>
        <row r="1005">
          <cell r="A1005" t="str">
            <v>PH</v>
          </cell>
          <cell r="B1005" t="str">
            <v>Philippines</v>
          </cell>
          <cell r="C1005" t="str">
            <v>CAR</v>
          </cell>
          <cell r="D1005" t="str">
            <v>PROTON</v>
          </cell>
          <cell r="E1005" t="str">
            <v>PROTON</v>
          </cell>
          <cell r="F1005" t="str">
            <v>PROTON PHILIPINAS</v>
          </cell>
          <cell r="G1005" t="str">
            <v>ASSY</v>
          </cell>
          <cell r="H1005" t="str">
            <v>MA</v>
          </cell>
          <cell r="I1005" t="str">
            <v>C2</v>
          </cell>
          <cell r="J1005" t="str">
            <v>LANCER</v>
          </cell>
          <cell r="K1005" t="str">
            <v>WIRA</v>
          </cell>
          <cell r="L1005" t="str">
            <v>PANGASINAN</v>
          </cell>
          <cell r="M1005">
            <v>0</v>
          </cell>
          <cell r="N1005">
            <v>0</v>
          </cell>
          <cell r="O1005">
            <v>0</v>
          </cell>
          <cell r="P1005">
            <v>0</v>
          </cell>
          <cell r="Q1005">
            <v>0</v>
          </cell>
          <cell r="R1005">
            <v>0</v>
          </cell>
          <cell r="S1005">
            <v>0</v>
          </cell>
          <cell r="T1005">
            <v>90</v>
          </cell>
          <cell r="U1005">
            <v>306</v>
          </cell>
          <cell r="V1005">
            <v>373</v>
          </cell>
          <cell r="W1005">
            <v>691</v>
          </cell>
          <cell r="X1005">
            <v>1156</v>
          </cell>
          <cell r="Y1005">
            <v>1987</v>
          </cell>
          <cell r="Z1005">
            <v>2583</v>
          </cell>
          <cell r="AA1005">
            <v>3064</v>
          </cell>
          <cell r="AB1005">
            <v>8030</v>
          </cell>
        </row>
        <row r="1006">
          <cell r="A1006" t="str">
            <v>PH</v>
          </cell>
          <cell r="B1006" t="str">
            <v>Philippines</v>
          </cell>
          <cell r="C1006" t="str">
            <v>CAR</v>
          </cell>
          <cell r="D1006" t="str">
            <v>TOYOTA</v>
          </cell>
          <cell r="E1006" t="str">
            <v>TOYOTA</v>
          </cell>
          <cell r="F1006" t="str">
            <v>TOYOTA MOTOR PHILIPPINES</v>
          </cell>
          <cell r="G1006" t="str">
            <v>ASSY</v>
          </cell>
          <cell r="H1006" t="str">
            <v>JP</v>
          </cell>
          <cell r="I1006" t="str">
            <v>C1</v>
          </cell>
          <cell r="J1006" t="str">
            <v>COROLLA</v>
          </cell>
          <cell r="K1006" t="str">
            <v>COROLLA</v>
          </cell>
          <cell r="L1006" t="str">
            <v>SANTA ROSA</v>
          </cell>
          <cell r="M1006">
            <v>16711</v>
          </cell>
          <cell r="N1006">
            <v>10320</v>
          </cell>
          <cell r="O1006">
            <v>13009</v>
          </cell>
          <cell r="P1006">
            <v>16656</v>
          </cell>
          <cell r="Q1006">
            <v>14695</v>
          </cell>
          <cell r="R1006">
            <v>17667</v>
          </cell>
          <cell r="S1006">
            <v>17246</v>
          </cell>
          <cell r="T1006">
            <v>15384</v>
          </cell>
          <cell r="U1006">
            <v>7530</v>
          </cell>
          <cell r="V1006">
            <v>8113</v>
          </cell>
          <cell r="W1006">
            <v>9375</v>
          </cell>
          <cell r="X1006">
            <v>11275</v>
          </cell>
          <cell r="Y1006">
            <v>13897</v>
          </cell>
          <cell r="Z1006">
            <v>16120</v>
          </cell>
          <cell r="AA1006">
            <v>17013</v>
          </cell>
          <cell r="AB1006">
            <v>28036</v>
          </cell>
        </row>
        <row r="1007">
          <cell r="A1007" t="str">
            <v>PH</v>
          </cell>
          <cell r="B1007" t="str">
            <v>Philippines</v>
          </cell>
          <cell r="C1007" t="str">
            <v>CAR</v>
          </cell>
          <cell r="D1007" t="str">
            <v>TOYOTA</v>
          </cell>
          <cell r="E1007" t="str">
            <v>TOYOTA</v>
          </cell>
          <cell r="F1007" t="str">
            <v>TOYOTA MOTOR PHILIPPINES</v>
          </cell>
          <cell r="G1007" t="str">
            <v>ASSY</v>
          </cell>
          <cell r="H1007" t="str">
            <v>JP</v>
          </cell>
          <cell r="I1007" t="str">
            <v>D1</v>
          </cell>
          <cell r="J1007" t="str">
            <v>CARINA</v>
          </cell>
          <cell r="K1007" t="str">
            <v>CORONA</v>
          </cell>
          <cell r="L1007" t="str">
            <v>SANTA ROSA</v>
          </cell>
          <cell r="M1007">
            <v>0</v>
          </cell>
          <cell r="N1007">
            <v>0</v>
          </cell>
          <cell r="O1007">
            <v>0</v>
          </cell>
          <cell r="P1007">
            <v>1544</v>
          </cell>
          <cell r="Q1007">
            <v>608</v>
          </cell>
          <cell r="R1007">
            <v>726</v>
          </cell>
          <cell r="S1007">
            <v>1027</v>
          </cell>
          <cell r="T1007">
            <v>603</v>
          </cell>
          <cell r="U1007">
            <v>264</v>
          </cell>
          <cell r="V1007">
            <v>351</v>
          </cell>
          <cell r="W1007">
            <v>593</v>
          </cell>
          <cell r="X1007">
            <v>777</v>
          </cell>
          <cell r="Y1007">
            <v>1046</v>
          </cell>
          <cell r="Z1007">
            <v>1353</v>
          </cell>
          <cell r="AA1007">
            <v>1592</v>
          </cell>
          <cell r="AB1007">
            <v>4268</v>
          </cell>
        </row>
        <row r="1008">
          <cell r="A1008" t="str">
            <v>PH</v>
          </cell>
          <cell r="B1008" t="str">
            <v>Philippines</v>
          </cell>
          <cell r="C1008" t="str">
            <v>CAR</v>
          </cell>
          <cell r="D1008" t="str">
            <v>TOYOTA</v>
          </cell>
          <cell r="E1008" t="str">
            <v>TOYOTA</v>
          </cell>
          <cell r="F1008" t="str">
            <v>TOYOTA MOTOR PHILIPPINES</v>
          </cell>
          <cell r="G1008" t="str">
            <v>ASSY</v>
          </cell>
          <cell r="H1008" t="str">
            <v>TH</v>
          </cell>
          <cell r="I1008" t="str">
            <v>C1</v>
          </cell>
          <cell r="J1008" t="str">
            <v>SOLUNA</v>
          </cell>
          <cell r="K1008" t="str">
            <v>SOLUNA</v>
          </cell>
          <cell r="L1008" t="str">
            <v>SANTA ROSA</v>
          </cell>
          <cell r="M1008">
            <v>0</v>
          </cell>
          <cell r="N1008">
            <v>0</v>
          </cell>
          <cell r="O1008">
            <v>0</v>
          </cell>
          <cell r="P1008">
            <v>0</v>
          </cell>
          <cell r="Q1008">
            <v>0</v>
          </cell>
          <cell r="R1008">
            <v>0</v>
          </cell>
          <cell r="S1008">
            <v>0</v>
          </cell>
          <cell r="T1008">
            <v>0</v>
          </cell>
          <cell r="U1008">
            <v>0</v>
          </cell>
          <cell r="V1008">
            <v>833</v>
          </cell>
          <cell r="W1008">
            <v>1627</v>
          </cell>
          <cell r="X1008">
            <v>2602</v>
          </cell>
          <cell r="Y1008">
            <v>3507</v>
          </cell>
          <cell r="Z1008">
            <v>4543</v>
          </cell>
          <cell r="AA1008">
            <v>5354</v>
          </cell>
          <cell r="AB1008">
            <v>15316</v>
          </cell>
        </row>
        <row r="1009">
          <cell r="A1009" t="str">
            <v>PH</v>
          </cell>
          <cell r="B1009" t="str">
            <v>Philippines</v>
          </cell>
          <cell r="C1009" t="str">
            <v>CAR</v>
          </cell>
          <cell r="D1009" t="str">
            <v>VOLVO</v>
          </cell>
          <cell r="E1009" t="str">
            <v>VOLVO</v>
          </cell>
          <cell r="F1009" t="str">
            <v>SCANDINAVIAN MOTORS</v>
          </cell>
          <cell r="G1009" t="str">
            <v>ASSY</v>
          </cell>
          <cell r="H1009" t="str">
            <v>SW</v>
          </cell>
          <cell r="I1009" t="str">
            <v>U</v>
          </cell>
          <cell r="J1009" t="str">
            <v>700/800</v>
          </cell>
          <cell r="K1009" t="str">
            <v>800/900</v>
          </cell>
          <cell r="L1009" t="str">
            <v>SANTA ROSA</v>
          </cell>
          <cell r="M1009">
            <v>0</v>
          </cell>
          <cell r="N1009">
            <v>0</v>
          </cell>
          <cell r="O1009">
            <v>0</v>
          </cell>
          <cell r="P1009">
            <v>0</v>
          </cell>
          <cell r="Q1009">
            <v>0</v>
          </cell>
          <cell r="R1009">
            <v>298</v>
          </cell>
          <cell r="S1009">
            <v>274</v>
          </cell>
          <cell r="T1009">
            <v>418</v>
          </cell>
          <cell r="U1009">
            <v>273</v>
          </cell>
          <cell r="V1009">
            <v>297</v>
          </cell>
          <cell r="W1009">
            <v>288</v>
          </cell>
          <cell r="X1009">
            <v>358</v>
          </cell>
          <cell r="Y1009">
            <v>445</v>
          </cell>
          <cell r="Z1009">
            <v>530</v>
          </cell>
          <cell r="AA1009">
            <v>576</v>
          </cell>
          <cell r="AB1009">
            <v>1124</v>
          </cell>
        </row>
        <row r="1010">
          <cell r="A1010" t="str">
            <v>PH</v>
          </cell>
          <cell r="B1010" t="str">
            <v>Philippines</v>
          </cell>
          <cell r="C1010" t="str">
            <v>CAR</v>
          </cell>
          <cell r="D1010" t="str">
            <v>VW GROUP</v>
          </cell>
          <cell r="E1010" t="str">
            <v>AUDI</v>
          </cell>
          <cell r="F1010" t="str">
            <v>PROTON PHILIPINAS</v>
          </cell>
          <cell r="G1010" t="str">
            <v>ASSY</v>
          </cell>
          <cell r="H1010" t="str">
            <v>GY</v>
          </cell>
          <cell r="I1010" t="str">
            <v>U</v>
          </cell>
          <cell r="J1010" t="str">
            <v>U</v>
          </cell>
          <cell r="K1010" t="str">
            <v>OTHER</v>
          </cell>
          <cell r="L1010" t="str">
            <v>PANGASINAN</v>
          </cell>
          <cell r="M1010">
            <v>0</v>
          </cell>
          <cell r="N1010">
            <v>0</v>
          </cell>
          <cell r="O1010">
            <v>0</v>
          </cell>
          <cell r="P1010">
            <v>0</v>
          </cell>
          <cell r="Q1010">
            <v>0</v>
          </cell>
          <cell r="R1010">
            <v>0</v>
          </cell>
          <cell r="S1010">
            <v>0</v>
          </cell>
          <cell r="T1010">
            <v>0</v>
          </cell>
          <cell r="U1010">
            <v>0</v>
          </cell>
          <cell r="V1010">
            <v>198</v>
          </cell>
          <cell r="W1010">
            <v>436</v>
          </cell>
          <cell r="X1010">
            <v>850</v>
          </cell>
          <cell r="Y1010">
            <v>1186</v>
          </cell>
          <cell r="Z1010">
            <v>1632</v>
          </cell>
          <cell r="AA1010">
            <v>1773</v>
          </cell>
          <cell r="AB1010">
            <v>3432</v>
          </cell>
        </row>
        <row r="1011">
          <cell r="A1011" t="str">
            <v>PH</v>
          </cell>
          <cell r="B1011" t="str">
            <v>Philippines</v>
          </cell>
          <cell r="C1011" t="str">
            <v>CAR</v>
          </cell>
          <cell r="D1011" t="str">
            <v>VW GROUP</v>
          </cell>
          <cell r="E1011" t="str">
            <v>VW</v>
          </cell>
          <cell r="F1011" t="str">
            <v>PROTON PHILIPINAS</v>
          </cell>
          <cell r="G1011" t="str">
            <v>ASSY</v>
          </cell>
          <cell r="H1011" t="str">
            <v>GY</v>
          </cell>
          <cell r="I1011" t="str">
            <v>D1</v>
          </cell>
          <cell r="J1011" t="str">
            <v>B5</v>
          </cell>
          <cell r="K1011" t="str">
            <v>PASSAT</v>
          </cell>
          <cell r="L1011" t="str">
            <v>PANGASINAN</v>
          </cell>
          <cell r="M1011">
            <v>0</v>
          </cell>
          <cell r="N1011">
            <v>0</v>
          </cell>
          <cell r="O1011">
            <v>0</v>
          </cell>
          <cell r="P1011">
            <v>0</v>
          </cell>
          <cell r="Q1011">
            <v>0</v>
          </cell>
          <cell r="R1011">
            <v>0</v>
          </cell>
          <cell r="S1011">
            <v>0</v>
          </cell>
          <cell r="T1011">
            <v>0</v>
          </cell>
          <cell r="U1011">
            <v>0</v>
          </cell>
          <cell r="V1011">
            <v>224</v>
          </cell>
          <cell r="W1011">
            <v>332</v>
          </cell>
          <cell r="X1011">
            <v>444</v>
          </cell>
          <cell r="Y1011">
            <v>610</v>
          </cell>
          <cell r="Z1011">
            <v>806</v>
          </cell>
          <cell r="AA1011">
            <v>967</v>
          </cell>
          <cell r="AB1011">
            <v>2792</v>
          </cell>
        </row>
        <row r="1012">
          <cell r="A1012" t="str">
            <v>PH</v>
          </cell>
          <cell r="B1012" t="str">
            <v>Philippines</v>
          </cell>
          <cell r="C1012" t="str">
            <v>HCV</v>
          </cell>
          <cell r="D1012" t="str">
            <v>DAEWOO</v>
          </cell>
          <cell r="E1012" t="str">
            <v>DAEWOO</v>
          </cell>
          <cell r="F1012" t="str">
            <v>TRANSFARM &amp; COMPANY</v>
          </cell>
          <cell r="G1012" t="str">
            <v>ASSY</v>
          </cell>
          <cell r="H1012" t="str">
            <v>KO</v>
          </cell>
          <cell r="I1012" t="str">
            <v xml:space="preserve"> 6-15T</v>
          </cell>
          <cell r="J1012" t="str">
            <v>U</v>
          </cell>
          <cell r="K1012" t="str">
            <v>OTHER</v>
          </cell>
          <cell r="L1012" t="str">
            <v>CAINTAL</v>
          </cell>
          <cell r="M1012">
            <v>0</v>
          </cell>
          <cell r="N1012">
            <v>0</v>
          </cell>
          <cell r="O1012">
            <v>9</v>
          </cell>
          <cell r="P1012">
            <v>9</v>
          </cell>
          <cell r="Q1012">
            <v>10</v>
          </cell>
          <cell r="R1012">
            <v>21</v>
          </cell>
          <cell r="S1012">
            <v>58</v>
          </cell>
          <cell r="T1012">
            <v>91</v>
          </cell>
          <cell r="U1012">
            <v>19</v>
          </cell>
          <cell r="V1012">
            <v>34</v>
          </cell>
          <cell r="W1012">
            <v>48</v>
          </cell>
          <cell r="X1012">
            <v>62</v>
          </cell>
          <cell r="Y1012">
            <v>74</v>
          </cell>
          <cell r="Z1012">
            <v>89</v>
          </cell>
          <cell r="AA1012">
            <v>106</v>
          </cell>
          <cell r="AB1012">
            <v>218</v>
          </cell>
        </row>
        <row r="1013">
          <cell r="A1013" t="str">
            <v>PH</v>
          </cell>
          <cell r="B1013" t="str">
            <v>Philippines</v>
          </cell>
          <cell r="C1013" t="str">
            <v>HCV</v>
          </cell>
          <cell r="D1013" t="str">
            <v>FIAT GROUP</v>
          </cell>
          <cell r="E1013" t="str">
            <v>IVECO</v>
          </cell>
          <cell r="F1013" t="str">
            <v>COLUMBIAN MOTORS</v>
          </cell>
          <cell r="G1013" t="str">
            <v>ASSY</v>
          </cell>
          <cell r="H1013" t="str">
            <v>JP</v>
          </cell>
          <cell r="I1013" t="str">
            <v xml:space="preserve"> 6-15T</v>
          </cell>
          <cell r="J1013" t="str">
            <v>U</v>
          </cell>
          <cell r="K1013" t="str">
            <v>OTHER</v>
          </cell>
          <cell r="L1013" t="str">
            <v>SANTA ROSA</v>
          </cell>
          <cell r="M1013">
            <v>0</v>
          </cell>
          <cell r="N1013">
            <v>0</v>
          </cell>
          <cell r="O1013">
            <v>0</v>
          </cell>
          <cell r="P1013">
            <v>36</v>
          </cell>
          <cell r="Q1013">
            <v>100</v>
          </cell>
          <cell r="R1013">
            <v>102</v>
          </cell>
          <cell r="S1013">
            <v>0</v>
          </cell>
          <cell r="T1013">
            <v>43</v>
          </cell>
          <cell r="U1013">
            <v>27</v>
          </cell>
          <cell r="V1013">
            <v>40</v>
          </cell>
          <cell r="W1013">
            <v>52</v>
          </cell>
          <cell r="X1013">
            <v>62</v>
          </cell>
          <cell r="Y1013">
            <v>68</v>
          </cell>
          <cell r="Z1013">
            <v>75</v>
          </cell>
          <cell r="AA1013">
            <v>83</v>
          </cell>
          <cell r="AB1013">
            <v>123</v>
          </cell>
        </row>
        <row r="1014">
          <cell r="A1014" t="str">
            <v>PH</v>
          </cell>
          <cell r="B1014" t="str">
            <v>Philippines</v>
          </cell>
          <cell r="C1014" t="str">
            <v>HCV</v>
          </cell>
          <cell r="D1014" t="str">
            <v>HINO</v>
          </cell>
          <cell r="E1014" t="str">
            <v>HINO</v>
          </cell>
          <cell r="F1014" t="str">
            <v>PILIPINAS HINO</v>
          </cell>
          <cell r="G1014" t="str">
            <v>ASSY</v>
          </cell>
          <cell r="H1014" t="str">
            <v>JP</v>
          </cell>
          <cell r="I1014" t="str">
            <v xml:space="preserve"> 6-15T</v>
          </cell>
          <cell r="J1014" t="str">
            <v>U</v>
          </cell>
          <cell r="K1014" t="str">
            <v>OTHER</v>
          </cell>
          <cell r="L1014" t="str">
            <v>SANTA ROSA</v>
          </cell>
          <cell r="M1014">
            <v>0</v>
          </cell>
          <cell r="N1014">
            <v>360</v>
          </cell>
          <cell r="O1014">
            <v>466</v>
          </cell>
          <cell r="P1014">
            <v>542</v>
          </cell>
          <cell r="Q1014">
            <v>603</v>
          </cell>
          <cell r="R1014">
            <v>671</v>
          </cell>
          <cell r="S1014">
            <v>935</v>
          </cell>
          <cell r="T1014">
            <v>414</v>
          </cell>
          <cell r="U1014">
            <v>158</v>
          </cell>
          <cell r="V1014">
            <v>223</v>
          </cell>
          <cell r="W1014">
            <v>350</v>
          </cell>
          <cell r="X1014">
            <v>637</v>
          </cell>
          <cell r="Y1014">
            <v>852</v>
          </cell>
          <cell r="Z1014">
            <v>957</v>
          </cell>
          <cell r="AA1014">
            <v>1067</v>
          </cell>
          <cell r="AB1014">
            <v>1653</v>
          </cell>
        </row>
        <row r="1015">
          <cell r="A1015" t="str">
            <v>PH</v>
          </cell>
          <cell r="B1015" t="str">
            <v>Philippines</v>
          </cell>
          <cell r="C1015" t="str">
            <v>HCV</v>
          </cell>
          <cell r="D1015" t="str">
            <v>HINO</v>
          </cell>
          <cell r="E1015" t="str">
            <v>HINO</v>
          </cell>
          <cell r="F1015" t="str">
            <v>PILIPINAS HINO</v>
          </cell>
          <cell r="G1015" t="str">
            <v>ASSY</v>
          </cell>
          <cell r="H1015" t="str">
            <v>JP</v>
          </cell>
          <cell r="I1015" t="str">
            <v>&gt;15T</v>
          </cell>
          <cell r="J1015" t="str">
            <v>U</v>
          </cell>
          <cell r="K1015" t="str">
            <v>OTHER</v>
          </cell>
          <cell r="L1015" t="str">
            <v>SANTA ROSA</v>
          </cell>
          <cell r="M1015">
            <v>0</v>
          </cell>
          <cell r="N1015">
            <v>0</v>
          </cell>
          <cell r="O1015">
            <v>4</v>
          </cell>
          <cell r="P1015">
            <v>0</v>
          </cell>
          <cell r="Q1015">
            <v>2</v>
          </cell>
          <cell r="R1015">
            <v>2</v>
          </cell>
          <cell r="S1015">
            <v>3</v>
          </cell>
          <cell r="T1015">
            <v>6</v>
          </cell>
          <cell r="U1015">
            <v>2</v>
          </cell>
          <cell r="V1015">
            <v>2</v>
          </cell>
          <cell r="W1015">
            <v>2</v>
          </cell>
          <cell r="X1015">
            <v>3</v>
          </cell>
          <cell r="Y1015">
            <v>3</v>
          </cell>
          <cell r="Z1015">
            <v>3</v>
          </cell>
          <cell r="AA1015">
            <v>4</v>
          </cell>
          <cell r="AB1015">
            <v>6</v>
          </cell>
        </row>
        <row r="1016">
          <cell r="A1016" t="str">
            <v>PH</v>
          </cell>
          <cell r="B1016" t="str">
            <v>Philippines</v>
          </cell>
          <cell r="C1016" t="str">
            <v>HCV</v>
          </cell>
          <cell r="D1016" t="str">
            <v>ISUZU</v>
          </cell>
          <cell r="E1016" t="str">
            <v>ISUZU</v>
          </cell>
          <cell r="F1016" t="str">
            <v>ISUZU MOTOR PHILIPPINES</v>
          </cell>
          <cell r="G1016" t="str">
            <v>ASSY</v>
          </cell>
          <cell r="H1016" t="str">
            <v>JP</v>
          </cell>
          <cell r="I1016" t="str">
            <v xml:space="preserve"> 6-15T</v>
          </cell>
          <cell r="J1016" t="str">
            <v>U</v>
          </cell>
          <cell r="K1016" t="str">
            <v>OTHER</v>
          </cell>
          <cell r="L1016" t="str">
            <v>MANILA</v>
          </cell>
          <cell r="M1016">
            <v>0</v>
          </cell>
          <cell r="N1016">
            <v>18</v>
          </cell>
          <cell r="O1016">
            <v>0</v>
          </cell>
          <cell r="P1016">
            <v>20</v>
          </cell>
          <cell r="Q1016">
            <v>33</v>
          </cell>
          <cell r="R1016">
            <v>41</v>
          </cell>
          <cell r="S1016">
            <v>783</v>
          </cell>
          <cell r="T1016">
            <v>1399</v>
          </cell>
          <cell r="U1016">
            <v>800</v>
          </cell>
          <cell r="V1016">
            <v>826</v>
          </cell>
          <cell r="W1016">
            <v>1029</v>
          </cell>
          <cell r="X1016">
            <v>1213</v>
          </cell>
          <cell r="Y1016">
            <v>1314</v>
          </cell>
          <cell r="Z1016">
            <v>1442</v>
          </cell>
          <cell r="AA1016">
            <v>1571</v>
          </cell>
          <cell r="AB1016">
            <v>2244</v>
          </cell>
        </row>
        <row r="1017">
          <cell r="A1017" t="str">
            <v>PH</v>
          </cell>
          <cell r="B1017" t="str">
            <v>Philippines</v>
          </cell>
          <cell r="C1017" t="str">
            <v>HCV</v>
          </cell>
          <cell r="D1017" t="str">
            <v>MAN</v>
          </cell>
          <cell r="E1017" t="str">
            <v>MAN</v>
          </cell>
          <cell r="F1017" t="str">
            <v>MAN AUTO CONCESSIONAIRES</v>
          </cell>
          <cell r="G1017" t="str">
            <v>ASSY</v>
          </cell>
          <cell r="H1017" t="str">
            <v>SW</v>
          </cell>
          <cell r="I1017" t="str">
            <v xml:space="preserve"> 6-15T</v>
          </cell>
          <cell r="J1017" t="str">
            <v>U</v>
          </cell>
          <cell r="K1017" t="str">
            <v>OTHER</v>
          </cell>
          <cell r="L1017" t="str">
            <v>U</v>
          </cell>
          <cell r="M1017">
            <v>0</v>
          </cell>
          <cell r="N1017">
            <v>20</v>
          </cell>
          <cell r="O1017">
            <v>50</v>
          </cell>
          <cell r="P1017">
            <v>11</v>
          </cell>
          <cell r="Q1017">
            <v>19</v>
          </cell>
          <cell r="R1017">
            <v>22</v>
          </cell>
          <cell r="S1017">
            <v>32</v>
          </cell>
          <cell r="T1017">
            <v>2</v>
          </cell>
          <cell r="U1017">
            <v>0</v>
          </cell>
          <cell r="V1017">
            <v>17</v>
          </cell>
          <cell r="W1017">
            <v>22</v>
          </cell>
          <cell r="X1017">
            <v>26</v>
          </cell>
          <cell r="Y1017">
            <v>28</v>
          </cell>
          <cell r="Z1017">
            <v>31</v>
          </cell>
          <cell r="AA1017">
            <v>34</v>
          </cell>
          <cell r="AB1017">
            <v>48</v>
          </cell>
        </row>
        <row r="1018">
          <cell r="A1018" t="str">
            <v>PH</v>
          </cell>
          <cell r="B1018" t="str">
            <v>Philippines</v>
          </cell>
          <cell r="C1018" t="str">
            <v>HCV</v>
          </cell>
          <cell r="D1018" t="str">
            <v>MAN</v>
          </cell>
          <cell r="E1018" t="str">
            <v>MAN</v>
          </cell>
          <cell r="F1018" t="str">
            <v>MAN AUTO CONCESSIONAIRES</v>
          </cell>
          <cell r="G1018" t="str">
            <v>ASSY</v>
          </cell>
          <cell r="H1018" t="str">
            <v>SW</v>
          </cell>
          <cell r="I1018" t="str">
            <v>&gt;15T</v>
          </cell>
          <cell r="J1018" t="str">
            <v>U</v>
          </cell>
          <cell r="K1018" t="str">
            <v>OTHER</v>
          </cell>
          <cell r="L1018" t="str">
            <v>U</v>
          </cell>
          <cell r="M1018">
            <v>0</v>
          </cell>
          <cell r="N1018">
            <v>0</v>
          </cell>
          <cell r="O1018">
            <v>1</v>
          </cell>
          <cell r="P1018">
            <v>0</v>
          </cell>
          <cell r="Q1018">
            <v>1</v>
          </cell>
          <cell r="R1018">
            <v>2</v>
          </cell>
          <cell r="S1018">
            <v>24</v>
          </cell>
          <cell r="T1018">
            <v>93</v>
          </cell>
          <cell r="U1018">
            <v>17</v>
          </cell>
          <cell r="V1018">
            <v>3</v>
          </cell>
          <cell r="W1018">
            <v>4</v>
          </cell>
          <cell r="X1018">
            <v>5</v>
          </cell>
          <cell r="Y1018">
            <v>6</v>
          </cell>
          <cell r="Z1018">
            <v>7</v>
          </cell>
          <cell r="AA1018">
            <v>8</v>
          </cell>
          <cell r="AB1018">
            <v>16</v>
          </cell>
        </row>
        <row r="1019">
          <cell r="A1019" t="str">
            <v>PH</v>
          </cell>
          <cell r="B1019" t="str">
            <v>Philippines</v>
          </cell>
          <cell r="C1019" t="str">
            <v>HCV</v>
          </cell>
          <cell r="D1019" t="str">
            <v>MAZDA</v>
          </cell>
          <cell r="E1019" t="str">
            <v>MAZDA</v>
          </cell>
          <cell r="F1019" t="str">
            <v>FRANCISCO MOTORS</v>
          </cell>
          <cell r="G1019" t="str">
            <v>ASSY</v>
          </cell>
          <cell r="H1019" t="str">
            <v>JP</v>
          </cell>
          <cell r="I1019" t="str">
            <v xml:space="preserve"> 6-15T</v>
          </cell>
          <cell r="J1019" t="str">
            <v>U</v>
          </cell>
          <cell r="K1019" t="str">
            <v>OTHER</v>
          </cell>
          <cell r="L1019" t="str">
            <v>LAS PINAS</v>
          </cell>
          <cell r="M1019">
            <v>0</v>
          </cell>
          <cell r="N1019">
            <v>137</v>
          </cell>
          <cell r="O1019">
            <v>160</v>
          </cell>
          <cell r="P1019">
            <v>192</v>
          </cell>
          <cell r="Q1019">
            <v>154</v>
          </cell>
          <cell r="R1019">
            <v>176</v>
          </cell>
          <cell r="S1019">
            <v>181</v>
          </cell>
          <cell r="T1019">
            <v>136</v>
          </cell>
          <cell r="U1019">
            <v>22</v>
          </cell>
          <cell r="V1019">
            <v>61</v>
          </cell>
          <cell r="W1019">
            <v>77</v>
          </cell>
          <cell r="X1019">
            <v>88</v>
          </cell>
          <cell r="Y1019">
            <v>93</v>
          </cell>
          <cell r="Z1019">
            <v>99</v>
          </cell>
          <cell r="AA1019">
            <v>106</v>
          </cell>
          <cell r="AB1019">
            <v>136</v>
          </cell>
        </row>
        <row r="1020">
          <cell r="A1020" t="str">
            <v>PH</v>
          </cell>
          <cell r="B1020" t="str">
            <v>Philippines</v>
          </cell>
          <cell r="C1020" t="str">
            <v>HCV</v>
          </cell>
          <cell r="D1020" t="str">
            <v>MERCEDES-BENZ</v>
          </cell>
          <cell r="E1020" t="str">
            <v>MERCEDES-BENZ</v>
          </cell>
          <cell r="F1020" t="str">
            <v>COMMERCIAL MOTORS</v>
          </cell>
          <cell r="G1020" t="str">
            <v>ASSY</v>
          </cell>
          <cell r="H1020" t="str">
            <v>GY</v>
          </cell>
          <cell r="I1020" t="str">
            <v xml:space="preserve"> 6-15T</v>
          </cell>
          <cell r="J1020" t="str">
            <v>U</v>
          </cell>
          <cell r="K1020" t="str">
            <v>OTHER</v>
          </cell>
          <cell r="L1020" t="str">
            <v>MANILA</v>
          </cell>
          <cell r="M1020">
            <v>0</v>
          </cell>
          <cell r="N1020">
            <v>48</v>
          </cell>
          <cell r="O1020">
            <v>4</v>
          </cell>
          <cell r="P1020">
            <v>39</v>
          </cell>
          <cell r="Q1020">
            <v>38</v>
          </cell>
          <cell r="R1020">
            <v>43</v>
          </cell>
          <cell r="S1020">
            <v>180</v>
          </cell>
          <cell r="T1020">
            <v>140</v>
          </cell>
          <cell r="U1020">
            <v>44</v>
          </cell>
          <cell r="V1020">
            <v>64</v>
          </cell>
          <cell r="W1020">
            <v>83</v>
          </cell>
          <cell r="X1020">
            <v>100</v>
          </cell>
          <cell r="Y1020">
            <v>110</v>
          </cell>
          <cell r="Z1020">
            <v>123</v>
          </cell>
          <cell r="AA1020">
            <v>136</v>
          </cell>
          <cell r="AB1020">
            <v>207</v>
          </cell>
        </row>
        <row r="1021">
          <cell r="A1021" t="str">
            <v>PH</v>
          </cell>
          <cell r="B1021" t="str">
            <v>Philippines</v>
          </cell>
          <cell r="C1021" t="str">
            <v>HCV</v>
          </cell>
          <cell r="D1021" t="str">
            <v>MERCEDES-BENZ</v>
          </cell>
          <cell r="E1021" t="str">
            <v>MERCEDES-BENZ</v>
          </cell>
          <cell r="F1021" t="str">
            <v>COMMERCIAL MOTORS</v>
          </cell>
          <cell r="G1021" t="str">
            <v>ASSY</v>
          </cell>
          <cell r="H1021" t="str">
            <v>GY</v>
          </cell>
          <cell r="I1021" t="str">
            <v>&gt;15T</v>
          </cell>
          <cell r="J1021" t="str">
            <v>U</v>
          </cell>
          <cell r="K1021" t="str">
            <v>OTHER</v>
          </cell>
          <cell r="L1021" t="str">
            <v>MANILA</v>
          </cell>
          <cell r="M1021">
            <v>0</v>
          </cell>
          <cell r="N1021">
            <v>3</v>
          </cell>
          <cell r="O1021">
            <v>4</v>
          </cell>
          <cell r="P1021">
            <v>0</v>
          </cell>
          <cell r="Q1021">
            <v>4</v>
          </cell>
          <cell r="R1021">
            <v>4</v>
          </cell>
          <cell r="S1021">
            <v>2</v>
          </cell>
          <cell r="T1021">
            <v>2</v>
          </cell>
          <cell r="U1021">
            <v>3</v>
          </cell>
          <cell r="V1021">
            <v>4</v>
          </cell>
          <cell r="W1021">
            <v>4</v>
          </cell>
          <cell r="X1021">
            <v>5</v>
          </cell>
          <cell r="Y1021">
            <v>5</v>
          </cell>
          <cell r="Z1021">
            <v>6</v>
          </cell>
          <cell r="AA1021">
            <v>6</v>
          </cell>
          <cell r="AB1021">
            <v>10</v>
          </cell>
        </row>
        <row r="1022">
          <cell r="A1022" t="str">
            <v>PH</v>
          </cell>
          <cell r="B1022" t="str">
            <v>Philippines</v>
          </cell>
          <cell r="C1022" t="str">
            <v>HCV</v>
          </cell>
          <cell r="D1022" t="str">
            <v>MITSUBISHI</v>
          </cell>
          <cell r="E1022" t="str">
            <v>MITSUBISHI</v>
          </cell>
          <cell r="F1022" t="str">
            <v>PHILIPPINE AUTOMOBILE MANUFACTURING CORPORATION</v>
          </cell>
          <cell r="G1022" t="str">
            <v>ASSY</v>
          </cell>
          <cell r="H1022" t="str">
            <v>JP</v>
          </cell>
          <cell r="I1022" t="str">
            <v xml:space="preserve"> 6-15T</v>
          </cell>
          <cell r="J1022" t="str">
            <v>U</v>
          </cell>
          <cell r="K1022" t="str">
            <v>OTHER</v>
          </cell>
          <cell r="L1022" t="str">
            <v>CAINTA</v>
          </cell>
          <cell r="M1022">
            <v>0</v>
          </cell>
          <cell r="N1022">
            <v>1206</v>
          </cell>
          <cell r="O1022">
            <v>1481</v>
          </cell>
          <cell r="P1022">
            <v>2064</v>
          </cell>
          <cell r="Q1022">
            <v>2285</v>
          </cell>
          <cell r="R1022">
            <v>2538</v>
          </cell>
          <cell r="S1022">
            <v>2474</v>
          </cell>
          <cell r="T1022">
            <v>2312</v>
          </cell>
          <cell r="U1022">
            <v>872</v>
          </cell>
          <cell r="V1022">
            <v>1199</v>
          </cell>
          <cell r="W1022">
            <v>1537</v>
          </cell>
          <cell r="X1022">
            <v>1627</v>
          </cell>
          <cell r="Y1022">
            <v>1644</v>
          </cell>
          <cell r="Z1022">
            <v>1833</v>
          </cell>
          <cell r="AA1022">
            <v>2027</v>
          </cell>
          <cell r="AB1022">
            <v>3027</v>
          </cell>
        </row>
        <row r="1023">
          <cell r="A1023" t="str">
            <v>PH</v>
          </cell>
          <cell r="B1023" t="str">
            <v>Philippines</v>
          </cell>
          <cell r="C1023" t="str">
            <v>HCV</v>
          </cell>
          <cell r="D1023" t="str">
            <v>MITSUBISHI</v>
          </cell>
          <cell r="E1023" t="str">
            <v>MITSUBISHI</v>
          </cell>
          <cell r="F1023" t="str">
            <v>PHILIPPINE AUTOMOBILE MANUFACTURING CORPORATION</v>
          </cell>
          <cell r="G1023" t="str">
            <v>ASSY</v>
          </cell>
          <cell r="H1023" t="str">
            <v>JP</v>
          </cell>
          <cell r="I1023" t="str">
            <v>BUS</v>
          </cell>
          <cell r="J1023" t="str">
            <v>U</v>
          </cell>
          <cell r="K1023" t="str">
            <v>OTHER</v>
          </cell>
          <cell r="L1023" t="str">
            <v>CAINTA</v>
          </cell>
          <cell r="M1023">
            <v>174</v>
          </cell>
          <cell r="N1023">
            <v>139</v>
          </cell>
          <cell r="O1023">
            <v>130</v>
          </cell>
          <cell r="P1023">
            <v>184</v>
          </cell>
          <cell r="Q1023">
            <v>204</v>
          </cell>
          <cell r="R1023">
            <v>215</v>
          </cell>
          <cell r="S1023">
            <v>100</v>
          </cell>
          <cell r="T1023">
            <v>42</v>
          </cell>
          <cell r="U1023">
            <v>53</v>
          </cell>
          <cell r="V1023">
            <v>111</v>
          </cell>
          <cell r="W1023">
            <v>135</v>
          </cell>
          <cell r="X1023">
            <v>151</v>
          </cell>
          <cell r="Y1023">
            <v>154</v>
          </cell>
          <cell r="Z1023">
            <v>156</v>
          </cell>
          <cell r="AA1023">
            <v>155</v>
          </cell>
          <cell r="AB1023">
            <v>176</v>
          </cell>
        </row>
        <row r="1024">
          <cell r="A1024" t="str">
            <v>PH</v>
          </cell>
          <cell r="B1024" t="str">
            <v>Philippines</v>
          </cell>
          <cell r="C1024" t="str">
            <v>HCV</v>
          </cell>
          <cell r="D1024" t="str">
            <v>NISSAN</v>
          </cell>
          <cell r="E1024" t="str">
            <v>NISSAN DIESEL</v>
          </cell>
          <cell r="F1024" t="str">
            <v>COLUMBIAN MOTORS</v>
          </cell>
          <cell r="G1024" t="str">
            <v>ASSY</v>
          </cell>
          <cell r="H1024" t="str">
            <v>JP</v>
          </cell>
          <cell r="I1024" t="str">
            <v xml:space="preserve"> 6-15T</v>
          </cell>
          <cell r="J1024" t="str">
            <v>U</v>
          </cell>
          <cell r="K1024" t="str">
            <v>OTHER</v>
          </cell>
          <cell r="L1024" t="str">
            <v>SANTA ROSA</v>
          </cell>
          <cell r="M1024">
            <v>0</v>
          </cell>
          <cell r="N1024">
            <v>873</v>
          </cell>
          <cell r="O1024">
            <v>599</v>
          </cell>
          <cell r="P1024">
            <v>536</v>
          </cell>
          <cell r="Q1024">
            <v>685</v>
          </cell>
          <cell r="R1024">
            <v>775</v>
          </cell>
          <cell r="S1024">
            <v>900</v>
          </cell>
          <cell r="T1024">
            <v>880</v>
          </cell>
          <cell r="U1024">
            <v>448</v>
          </cell>
          <cell r="V1024">
            <v>581</v>
          </cell>
          <cell r="W1024">
            <v>759</v>
          </cell>
          <cell r="X1024">
            <v>913</v>
          </cell>
          <cell r="Y1024">
            <v>1009</v>
          </cell>
          <cell r="Z1024">
            <v>1131</v>
          </cell>
          <cell r="AA1024">
            <v>1258</v>
          </cell>
          <cell r="AB1024">
            <v>1933</v>
          </cell>
        </row>
        <row r="1025">
          <cell r="A1025" t="str">
            <v>PH</v>
          </cell>
          <cell r="B1025" t="str">
            <v>Philippines</v>
          </cell>
          <cell r="C1025" t="str">
            <v>HCV</v>
          </cell>
          <cell r="D1025" t="str">
            <v>NISSAN</v>
          </cell>
          <cell r="E1025" t="str">
            <v>NISSAN DIESEL</v>
          </cell>
          <cell r="F1025" t="str">
            <v>COLUMBIAN MOTORS</v>
          </cell>
          <cell r="G1025" t="str">
            <v>ASSY</v>
          </cell>
          <cell r="H1025" t="str">
            <v>JP</v>
          </cell>
          <cell r="I1025" t="str">
            <v>&gt;15T</v>
          </cell>
          <cell r="J1025" t="str">
            <v>U</v>
          </cell>
          <cell r="K1025" t="str">
            <v>OTHER</v>
          </cell>
          <cell r="L1025" t="str">
            <v>SANTA ROSA</v>
          </cell>
          <cell r="M1025">
            <v>0</v>
          </cell>
          <cell r="N1025">
            <v>13</v>
          </cell>
          <cell r="O1025">
            <v>23</v>
          </cell>
          <cell r="P1025">
            <v>4</v>
          </cell>
          <cell r="Q1025">
            <v>4</v>
          </cell>
          <cell r="R1025">
            <v>4</v>
          </cell>
          <cell r="S1025">
            <v>5</v>
          </cell>
          <cell r="T1025">
            <v>6</v>
          </cell>
          <cell r="U1025">
            <v>3</v>
          </cell>
          <cell r="V1025">
            <v>3</v>
          </cell>
          <cell r="W1025">
            <v>4</v>
          </cell>
          <cell r="X1025">
            <v>5</v>
          </cell>
          <cell r="Y1025">
            <v>5</v>
          </cell>
          <cell r="Z1025">
            <v>6</v>
          </cell>
          <cell r="AA1025">
            <v>6</v>
          </cell>
          <cell r="AB1025">
            <v>10</v>
          </cell>
        </row>
        <row r="1026">
          <cell r="A1026" t="str">
            <v>PH</v>
          </cell>
          <cell r="B1026" t="str">
            <v>Philippines</v>
          </cell>
          <cell r="C1026" t="str">
            <v>HCV</v>
          </cell>
          <cell r="D1026" t="str">
            <v>NISSAN</v>
          </cell>
          <cell r="E1026" t="str">
            <v>NISSAN DIESEL</v>
          </cell>
          <cell r="F1026" t="str">
            <v>COLUMBIAN MOTORS</v>
          </cell>
          <cell r="G1026" t="str">
            <v>ASSY</v>
          </cell>
          <cell r="H1026" t="str">
            <v>JP</v>
          </cell>
          <cell r="I1026" t="str">
            <v>BUS</v>
          </cell>
          <cell r="J1026" t="str">
            <v>U</v>
          </cell>
          <cell r="K1026" t="str">
            <v>OTHER</v>
          </cell>
          <cell r="L1026" t="str">
            <v>SANTA ROSA</v>
          </cell>
          <cell r="M1026">
            <v>0</v>
          </cell>
          <cell r="N1026">
            <v>0</v>
          </cell>
          <cell r="O1026">
            <v>0</v>
          </cell>
          <cell r="P1026">
            <v>36</v>
          </cell>
          <cell r="Q1026">
            <v>100</v>
          </cell>
          <cell r="R1026">
            <v>102</v>
          </cell>
          <cell r="S1026">
            <v>156</v>
          </cell>
          <cell r="T1026">
            <v>75</v>
          </cell>
          <cell r="U1026">
            <v>66</v>
          </cell>
          <cell r="V1026">
            <v>92</v>
          </cell>
          <cell r="W1026">
            <v>111</v>
          </cell>
          <cell r="X1026">
            <v>122</v>
          </cell>
          <cell r="Y1026">
            <v>124</v>
          </cell>
          <cell r="Z1026">
            <v>123</v>
          </cell>
          <cell r="AA1026">
            <v>121</v>
          </cell>
          <cell r="AB1026">
            <v>130</v>
          </cell>
        </row>
        <row r="1027">
          <cell r="A1027" t="str">
            <v>PH</v>
          </cell>
          <cell r="B1027" t="str">
            <v>Philippines</v>
          </cell>
          <cell r="C1027" t="str">
            <v>HCV</v>
          </cell>
          <cell r="D1027" t="str">
            <v>OTHER</v>
          </cell>
          <cell r="E1027" t="str">
            <v>AEOLUS</v>
          </cell>
          <cell r="F1027" t="str">
            <v>AEOLUS</v>
          </cell>
          <cell r="G1027" t="str">
            <v>PROD</v>
          </cell>
          <cell r="H1027" t="str">
            <v>PH</v>
          </cell>
          <cell r="I1027" t="str">
            <v xml:space="preserve"> 6-15T</v>
          </cell>
          <cell r="J1027" t="str">
            <v>U</v>
          </cell>
          <cell r="K1027" t="str">
            <v>OTHER</v>
          </cell>
          <cell r="L1027" t="str">
            <v>U</v>
          </cell>
          <cell r="M1027">
            <v>0</v>
          </cell>
          <cell r="N1027">
            <v>11</v>
          </cell>
          <cell r="O1027">
            <v>0</v>
          </cell>
          <cell r="P1027">
            <v>7</v>
          </cell>
          <cell r="Q1027">
            <v>4</v>
          </cell>
          <cell r="R1027">
            <v>4</v>
          </cell>
          <cell r="S1027">
            <v>0</v>
          </cell>
          <cell r="T1027">
            <v>0</v>
          </cell>
          <cell r="U1027">
            <v>0</v>
          </cell>
          <cell r="V1027">
            <v>0</v>
          </cell>
          <cell r="W1027">
            <v>0</v>
          </cell>
          <cell r="X1027">
            <v>0</v>
          </cell>
          <cell r="Y1027">
            <v>0</v>
          </cell>
          <cell r="Z1027">
            <v>0</v>
          </cell>
          <cell r="AA1027">
            <v>0</v>
          </cell>
          <cell r="AB1027">
            <v>0</v>
          </cell>
        </row>
        <row r="1028">
          <cell r="A1028" t="str">
            <v>PH</v>
          </cell>
          <cell r="B1028" t="str">
            <v>Philippines</v>
          </cell>
          <cell r="C1028" t="str">
            <v>LCV</v>
          </cell>
          <cell r="D1028" t="str">
            <v>CHRYSLER</v>
          </cell>
          <cell r="E1028" t="str">
            <v>CHRYSLER</v>
          </cell>
          <cell r="F1028" t="str">
            <v>0</v>
          </cell>
          <cell r="G1028" t="str">
            <v>ASSY</v>
          </cell>
          <cell r="H1028" t="str">
            <v>US</v>
          </cell>
          <cell r="I1028" t="str">
            <v>4X4</v>
          </cell>
          <cell r="J1028" t="str">
            <v>XJ/KJ</v>
          </cell>
          <cell r="K1028" t="str">
            <v>CHEROKEE</v>
          </cell>
          <cell r="L1028" t="str">
            <v>U</v>
          </cell>
          <cell r="M1028">
            <v>0</v>
          </cell>
          <cell r="N1028">
            <v>0</v>
          </cell>
          <cell r="O1028">
            <v>0</v>
          </cell>
          <cell r="P1028">
            <v>0</v>
          </cell>
          <cell r="Q1028">
            <v>0</v>
          </cell>
          <cell r="R1028">
            <v>0</v>
          </cell>
          <cell r="S1028">
            <v>0</v>
          </cell>
          <cell r="T1028">
            <v>0</v>
          </cell>
          <cell r="U1028">
            <v>0</v>
          </cell>
          <cell r="V1028">
            <v>115</v>
          </cell>
          <cell r="W1028">
            <v>189</v>
          </cell>
          <cell r="X1028">
            <v>324</v>
          </cell>
          <cell r="Y1028">
            <v>523</v>
          </cell>
          <cell r="Z1028">
            <v>850</v>
          </cell>
          <cell r="AA1028">
            <v>1235</v>
          </cell>
          <cell r="AB1028">
            <v>6011</v>
          </cell>
        </row>
        <row r="1029">
          <cell r="A1029" t="str">
            <v>PH</v>
          </cell>
          <cell r="B1029" t="str">
            <v>Philippines</v>
          </cell>
          <cell r="C1029" t="str">
            <v>LCV</v>
          </cell>
          <cell r="D1029" t="str">
            <v>DAIHATSU</v>
          </cell>
          <cell r="E1029" t="str">
            <v>DAIHATSU</v>
          </cell>
          <cell r="F1029" t="str">
            <v>COLUMBIAN MOTORS</v>
          </cell>
          <cell r="G1029" t="str">
            <v>ASSY</v>
          </cell>
          <cell r="H1029" t="str">
            <v>JP</v>
          </cell>
          <cell r="I1029" t="str">
            <v>4X4</v>
          </cell>
          <cell r="J1029" t="str">
            <v>ROCKY</v>
          </cell>
          <cell r="K1029" t="str">
            <v>FEROZA</v>
          </cell>
          <cell r="L1029" t="str">
            <v>SANTA ROSA</v>
          </cell>
          <cell r="M1029">
            <v>0</v>
          </cell>
          <cell r="N1029">
            <v>2187</v>
          </cell>
          <cell r="O1029">
            <v>2264</v>
          </cell>
          <cell r="P1029">
            <v>1812</v>
          </cell>
          <cell r="Q1029">
            <v>1551</v>
          </cell>
          <cell r="R1029">
            <v>1643</v>
          </cell>
          <cell r="S1029">
            <v>872</v>
          </cell>
          <cell r="T1029">
            <v>504</v>
          </cell>
          <cell r="U1029">
            <v>540</v>
          </cell>
          <cell r="V1029">
            <v>729</v>
          </cell>
          <cell r="W1029">
            <v>1003</v>
          </cell>
          <cell r="X1029">
            <v>1290</v>
          </cell>
          <cell r="Y1029">
            <v>1562</v>
          </cell>
          <cell r="Z1029">
            <v>1906</v>
          </cell>
          <cell r="AA1029">
            <v>2116</v>
          </cell>
          <cell r="AB1029">
            <v>4780</v>
          </cell>
        </row>
        <row r="1030">
          <cell r="A1030" t="str">
            <v>PH</v>
          </cell>
          <cell r="B1030" t="str">
            <v>Philippines</v>
          </cell>
          <cell r="C1030" t="str">
            <v>LCV</v>
          </cell>
          <cell r="D1030" t="str">
            <v>FORD</v>
          </cell>
          <cell r="E1030" t="str">
            <v>FORD</v>
          </cell>
          <cell r="F1030" t="str">
            <v>FORD PHILIPPINES</v>
          </cell>
          <cell r="G1030" t="str">
            <v>ASSY</v>
          </cell>
          <cell r="H1030" t="str">
            <v>TH</v>
          </cell>
          <cell r="I1030" t="str">
            <v>PUP</v>
          </cell>
          <cell r="J1030" t="str">
            <v>PN40</v>
          </cell>
          <cell r="K1030" t="str">
            <v>RANGER</v>
          </cell>
          <cell r="L1030" t="str">
            <v>SANTA ROSA</v>
          </cell>
          <cell r="M1030">
            <v>0</v>
          </cell>
          <cell r="N1030">
            <v>0</v>
          </cell>
          <cell r="O1030">
            <v>0</v>
          </cell>
          <cell r="P1030">
            <v>0</v>
          </cell>
          <cell r="Q1030">
            <v>0</v>
          </cell>
          <cell r="R1030">
            <v>0</v>
          </cell>
          <cell r="S1030">
            <v>0</v>
          </cell>
          <cell r="T1030">
            <v>0</v>
          </cell>
          <cell r="U1030">
            <v>0</v>
          </cell>
          <cell r="V1030">
            <v>0</v>
          </cell>
          <cell r="W1030">
            <v>590</v>
          </cell>
          <cell r="X1030">
            <v>827</v>
          </cell>
          <cell r="Y1030">
            <v>1092</v>
          </cell>
          <cell r="Z1030">
            <v>1453</v>
          </cell>
          <cell r="AA1030">
            <v>1758</v>
          </cell>
          <cell r="AB1030">
            <v>4679</v>
          </cell>
        </row>
        <row r="1031">
          <cell r="A1031" t="str">
            <v>PH</v>
          </cell>
          <cell r="B1031" t="str">
            <v>Philippines</v>
          </cell>
          <cell r="C1031" t="str">
            <v>LCV</v>
          </cell>
          <cell r="D1031" t="str">
            <v>FORD</v>
          </cell>
          <cell r="E1031" t="str">
            <v>FORD</v>
          </cell>
          <cell r="F1031" t="str">
            <v>FORD PHILIPPINES</v>
          </cell>
          <cell r="G1031" t="str">
            <v>ASSY</v>
          </cell>
          <cell r="H1031" t="str">
            <v>US</v>
          </cell>
          <cell r="I1031" t="str">
            <v>MVAN</v>
          </cell>
          <cell r="J1031" t="str">
            <v>BONGO</v>
          </cell>
          <cell r="K1031" t="str">
            <v>ECONOVAN</v>
          </cell>
          <cell r="L1031" t="str">
            <v>SANTA ROSA</v>
          </cell>
          <cell r="M1031">
            <v>0</v>
          </cell>
          <cell r="N1031">
            <v>0</v>
          </cell>
          <cell r="O1031">
            <v>0</v>
          </cell>
          <cell r="P1031">
            <v>0</v>
          </cell>
          <cell r="Q1031">
            <v>0</v>
          </cell>
          <cell r="R1031">
            <v>0</v>
          </cell>
          <cell r="S1031">
            <v>0</v>
          </cell>
          <cell r="T1031">
            <v>0</v>
          </cell>
          <cell r="U1031">
            <v>0</v>
          </cell>
          <cell r="V1031">
            <v>0</v>
          </cell>
          <cell r="W1031">
            <v>708</v>
          </cell>
          <cell r="X1031">
            <v>1020</v>
          </cell>
          <cell r="Y1031">
            <v>1385</v>
          </cell>
          <cell r="Z1031">
            <v>1895</v>
          </cell>
          <cell r="AA1031">
            <v>2359</v>
          </cell>
          <cell r="AB1031">
            <v>7019</v>
          </cell>
        </row>
        <row r="1032">
          <cell r="A1032" t="str">
            <v>PH</v>
          </cell>
          <cell r="B1032" t="str">
            <v>Philippines</v>
          </cell>
          <cell r="C1032" t="str">
            <v>LCV</v>
          </cell>
          <cell r="D1032" t="str">
            <v>HONDA</v>
          </cell>
          <cell r="E1032" t="str">
            <v>HONDA</v>
          </cell>
          <cell r="F1032" t="str">
            <v>ITALCAR PILIPINAS</v>
          </cell>
          <cell r="G1032" t="str">
            <v>ASSY</v>
          </cell>
          <cell r="H1032" t="str">
            <v>JP</v>
          </cell>
          <cell r="I1032" t="str">
            <v>4X4</v>
          </cell>
          <cell r="J1032" t="str">
            <v>CIVIC</v>
          </cell>
          <cell r="K1032" t="str">
            <v>CR-V</v>
          </cell>
          <cell r="L1032" t="str">
            <v>CEBU</v>
          </cell>
          <cell r="M1032">
            <v>0</v>
          </cell>
          <cell r="N1032">
            <v>0</v>
          </cell>
          <cell r="O1032">
            <v>0</v>
          </cell>
          <cell r="P1032">
            <v>0</v>
          </cell>
          <cell r="Q1032">
            <v>0</v>
          </cell>
          <cell r="R1032">
            <v>0</v>
          </cell>
          <cell r="S1032">
            <v>0</v>
          </cell>
          <cell r="T1032">
            <v>629</v>
          </cell>
          <cell r="U1032">
            <v>3181</v>
          </cell>
          <cell r="V1032">
            <v>3790</v>
          </cell>
          <cell r="W1032">
            <v>4792</v>
          </cell>
          <cell r="X1032">
            <v>6242</v>
          </cell>
          <cell r="Y1032">
            <v>7331</v>
          </cell>
          <cell r="Z1032">
            <v>8356</v>
          </cell>
          <cell r="AA1032">
            <v>9397</v>
          </cell>
          <cell r="AB1032">
            <v>15248</v>
          </cell>
        </row>
        <row r="1033">
          <cell r="A1033" t="str">
            <v>PH</v>
          </cell>
          <cell r="B1033" t="str">
            <v>Philippines</v>
          </cell>
          <cell r="C1033" t="str">
            <v>LCV</v>
          </cell>
          <cell r="D1033" t="str">
            <v>HYUNDAI</v>
          </cell>
          <cell r="E1033" t="str">
            <v>HYUNDAI</v>
          </cell>
          <cell r="F1033" t="str">
            <v>AUTOCORPS</v>
          </cell>
          <cell r="G1033" t="str">
            <v>ASSY</v>
          </cell>
          <cell r="H1033" t="str">
            <v>KO</v>
          </cell>
          <cell r="I1033" t="str">
            <v>MVAN</v>
          </cell>
          <cell r="J1033" t="str">
            <v>L300</v>
          </cell>
          <cell r="K1033" t="str">
            <v>GRACE</v>
          </cell>
          <cell r="L1033" t="str">
            <v>U</v>
          </cell>
          <cell r="M1033">
            <v>0</v>
          </cell>
          <cell r="N1033">
            <v>0</v>
          </cell>
          <cell r="O1033">
            <v>0</v>
          </cell>
          <cell r="P1033">
            <v>0</v>
          </cell>
          <cell r="Q1033">
            <v>0</v>
          </cell>
          <cell r="R1033">
            <v>0</v>
          </cell>
          <cell r="S1033">
            <v>285</v>
          </cell>
          <cell r="T1033">
            <v>793</v>
          </cell>
          <cell r="U1033">
            <v>0</v>
          </cell>
          <cell r="V1033">
            <v>0</v>
          </cell>
          <cell r="W1033">
            <v>0</v>
          </cell>
          <cell r="X1033">
            <v>0</v>
          </cell>
          <cell r="Y1033">
            <v>0</v>
          </cell>
          <cell r="Z1033">
            <v>0</v>
          </cell>
          <cell r="AA1033">
            <v>0</v>
          </cell>
          <cell r="AB1033">
            <v>0</v>
          </cell>
        </row>
        <row r="1034">
          <cell r="A1034" t="str">
            <v>PH</v>
          </cell>
          <cell r="B1034" t="str">
            <v>Philippines</v>
          </cell>
          <cell r="C1034" t="str">
            <v>LCV</v>
          </cell>
          <cell r="D1034" t="str">
            <v>ISUZU</v>
          </cell>
          <cell r="E1034" t="str">
            <v>ISUZU</v>
          </cell>
          <cell r="F1034" t="str">
            <v>ISUZU MOTOR PHILIPPINES</v>
          </cell>
          <cell r="G1034" t="str">
            <v>ASSY</v>
          </cell>
          <cell r="H1034" t="str">
            <v>JP</v>
          </cell>
          <cell r="I1034" t="str">
            <v>4X4</v>
          </cell>
          <cell r="J1034" t="str">
            <v>BIGHORN</v>
          </cell>
          <cell r="K1034" t="str">
            <v>TROOPER</v>
          </cell>
          <cell r="L1034" t="str">
            <v>MANILA</v>
          </cell>
          <cell r="M1034">
            <v>0</v>
          </cell>
          <cell r="N1034">
            <v>0</v>
          </cell>
          <cell r="O1034">
            <v>0</v>
          </cell>
          <cell r="P1034">
            <v>0</v>
          </cell>
          <cell r="Q1034">
            <v>0</v>
          </cell>
          <cell r="R1034">
            <v>0</v>
          </cell>
          <cell r="S1034">
            <v>0</v>
          </cell>
          <cell r="T1034">
            <v>491</v>
          </cell>
          <cell r="U1034">
            <v>200</v>
          </cell>
          <cell r="V1034">
            <v>259</v>
          </cell>
          <cell r="W1034">
            <v>335</v>
          </cell>
          <cell r="X1034">
            <v>454</v>
          </cell>
          <cell r="Y1034">
            <v>578</v>
          </cell>
          <cell r="Z1034">
            <v>742</v>
          </cell>
          <cell r="AA1034">
            <v>867</v>
          </cell>
          <cell r="AB1034">
            <v>2106</v>
          </cell>
        </row>
        <row r="1035">
          <cell r="A1035" t="str">
            <v>PH</v>
          </cell>
          <cell r="B1035" t="str">
            <v>Philippines</v>
          </cell>
          <cell r="C1035" t="str">
            <v>LCV</v>
          </cell>
          <cell r="D1035" t="str">
            <v>ISUZU</v>
          </cell>
          <cell r="E1035" t="str">
            <v>ISUZU</v>
          </cell>
          <cell r="F1035" t="str">
            <v>ISUZU MOTOR PHILIPPINES</v>
          </cell>
          <cell r="G1035" t="str">
            <v>ASSY</v>
          </cell>
          <cell r="H1035" t="str">
            <v>JP</v>
          </cell>
          <cell r="I1035" t="str">
            <v>PUP</v>
          </cell>
          <cell r="J1035" t="str">
            <v>CAMPO</v>
          </cell>
          <cell r="K1035" t="str">
            <v>CREW CAB</v>
          </cell>
          <cell r="L1035" t="str">
            <v>MANILA</v>
          </cell>
          <cell r="M1035">
            <v>0</v>
          </cell>
          <cell r="N1035">
            <v>262</v>
          </cell>
          <cell r="O1035">
            <v>758</v>
          </cell>
          <cell r="P1035">
            <v>1069</v>
          </cell>
          <cell r="Q1035">
            <v>1596</v>
          </cell>
          <cell r="R1035">
            <v>2095</v>
          </cell>
          <cell r="S1035">
            <v>2427</v>
          </cell>
          <cell r="T1035">
            <v>2484</v>
          </cell>
          <cell r="U1035">
            <v>1721</v>
          </cell>
          <cell r="V1035">
            <v>2523</v>
          </cell>
          <cell r="W1035">
            <v>2787</v>
          </cell>
          <cell r="X1035">
            <v>3217</v>
          </cell>
          <cell r="Y1035">
            <v>3499</v>
          </cell>
          <cell r="Z1035">
            <v>3835</v>
          </cell>
          <cell r="AA1035">
            <v>4288</v>
          </cell>
          <cell r="AB1035">
            <v>8308</v>
          </cell>
        </row>
        <row r="1036">
          <cell r="A1036" t="str">
            <v>PH</v>
          </cell>
          <cell r="B1036" t="str">
            <v>Philippines</v>
          </cell>
          <cell r="C1036" t="str">
            <v>LCV</v>
          </cell>
          <cell r="D1036" t="str">
            <v>ISUZU</v>
          </cell>
          <cell r="E1036" t="str">
            <v>ISUZU</v>
          </cell>
          <cell r="F1036" t="str">
            <v>ISUZU MOTOR PHILIPPINES</v>
          </cell>
          <cell r="G1036" t="str">
            <v>PROD</v>
          </cell>
          <cell r="H1036" t="str">
            <v>PH</v>
          </cell>
          <cell r="I1036" t="str">
            <v>MPV</v>
          </cell>
          <cell r="J1036" t="str">
            <v>PANTHER</v>
          </cell>
          <cell r="K1036" t="str">
            <v>HIGHLANDER</v>
          </cell>
          <cell r="L1036" t="str">
            <v>MANILA</v>
          </cell>
          <cell r="M1036">
            <v>0</v>
          </cell>
          <cell r="N1036">
            <v>0</v>
          </cell>
          <cell r="O1036">
            <v>0</v>
          </cell>
          <cell r="P1036">
            <v>0</v>
          </cell>
          <cell r="Q1036">
            <v>0</v>
          </cell>
          <cell r="R1036">
            <v>0</v>
          </cell>
          <cell r="S1036">
            <v>0</v>
          </cell>
          <cell r="T1036">
            <v>5637</v>
          </cell>
          <cell r="U1036">
            <v>3689</v>
          </cell>
          <cell r="V1036">
            <v>3230</v>
          </cell>
          <cell r="W1036">
            <v>4695</v>
          </cell>
          <cell r="X1036">
            <v>6007</v>
          </cell>
          <cell r="Y1036">
            <v>7241</v>
          </cell>
          <cell r="Z1036">
            <v>8796</v>
          </cell>
          <cell r="AA1036">
            <v>9720</v>
          </cell>
          <cell r="AB1036">
            <v>17899</v>
          </cell>
        </row>
        <row r="1037">
          <cell r="A1037" t="str">
            <v>PH</v>
          </cell>
          <cell r="B1037" t="str">
            <v>Philippines</v>
          </cell>
          <cell r="C1037" t="str">
            <v>LCV</v>
          </cell>
          <cell r="D1037" t="str">
            <v>KIA</v>
          </cell>
          <cell r="E1037" t="str">
            <v>KIA</v>
          </cell>
          <cell r="F1037" t="str">
            <v>COLUMBIAN MOTORS</v>
          </cell>
          <cell r="G1037" t="str">
            <v>ASSY</v>
          </cell>
          <cell r="H1037" t="str">
            <v>KO</v>
          </cell>
          <cell r="I1037" t="str">
            <v>MIC</v>
          </cell>
          <cell r="J1037" t="str">
            <v>U</v>
          </cell>
          <cell r="K1037" t="str">
            <v>CERES</v>
          </cell>
          <cell r="L1037" t="str">
            <v>MANILA</v>
          </cell>
          <cell r="M1037">
            <v>0</v>
          </cell>
          <cell r="N1037">
            <v>0</v>
          </cell>
          <cell r="O1037">
            <v>0</v>
          </cell>
          <cell r="P1037">
            <v>0</v>
          </cell>
          <cell r="Q1037">
            <v>659</v>
          </cell>
          <cell r="R1037">
            <v>739</v>
          </cell>
          <cell r="S1037">
            <v>1941</v>
          </cell>
          <cell r="T1037">
            <v>2051</v>
          </cell>
          <cell r="U1037">
            <v>886</v>
          </cell>
          <cell r="V1037">
            <v>1072</v>
          </cell>
          <cell r="W1037">
            <v>1352</v>
          </cell>
          <cell r="X1037">
            <v>1781</v>
          </cell>
          <cell r="Y1037">
            <v>2211</v>
          </cell>
          <cell r="Z1037">
            <v>2765</v>
          </cell>
          <cell r="AA1037">
            <v>3147</v>
          </cell>
          <cell r="AB1037">
            <v>6709</v>
          </cell>
        </row>
        <row r="1038">
          <cell r="A1038" t="str">
            <v>PH</v>
          </cell>
          <cell r="B1038" t="str">
            <v>Philippines</v>
          </cell>
          <cell r="C1038" t="str">
            <v>LCV</v>
          </cell>
          <cell r="D1038" t="str">
            <v>KIA</v>
          </cell>
          <cell r="E1038" t="str">
            <v>KIA</v>
          </cell>
          <cell r="F1038" t="str">
            <v>COLUMBIAN MOTORS</v>
          </cell>
          <cell r="G1038" t="str">
            <v>ASSY</v>
          </cell>
          <cell r="H1038" t="str">
            <v>KO</v>
          </cell>
          <cell r="I1038" t="str">
            <v>MVAN</v>
          </cell>
          <cell r="J1038" t="str">
            <v>U</v>
          </cell>
          <cell r="K1038" t="str">
            <v>K-SERIES</v>
          </cell>
          <cell r="L1038" t="str">
            <v>MANILA</v>
          </cell>
          <cell r="M1038">
            <v>0</v>
          </cell>
          <cell r="N1038">
            <v>0</v>
          </cell>
          <cell r="O1038">
            <v>0</v>
          </cell>
          <cell r="P1038">
            <v>0</v>
          </cell>
          <cell r="Q1038">
            <v>0</v>
          </cell>
          <cell r="R1038">
            <v>0</v>
          </cell>
          <cell r="S1038">
            <v>0</v>
          </cell>
          <cell r="T1038">
            <v>74</v>
          </cell>
          <cell r="U1038">
            <v>49</v>
          </cell>
          <cell r="V1038">
            <v>182</v>
          </cell>
          <cell r="W1038">
            <v>236</v>
          </cell>
          <cell r="X1038">
            <v>379</v>
          </cell>
          <cell r="Y1038">
            <v>478</v>
          </cell>
          <cell r="Z1038">
            <v>606</v>
          </cell>
          <cell r="AA1038">
            <v>700</v>
          </cell>
          <cell r="AB1038">
            <v>1950</v>
          </cell>
        </row>
        <row r="1039">
          <cell r="A1039" t="str">
            <v>PH</v>
          </cell>
          <cell r="B1039" t="str">
            <v>Philippines</v>
          </cell>
          <cell r="C1039" t="str">
            <v>LCV</v>
          </cell>
          <cell r="D1039" t="str">
            <v>MAZDA</v>
          </cell>
          <cell r="E1039" t="str">
            <v>MAZDA</v>
          </cell>
          <cell r="F1039" t="str">
            <v>FRANCISCO MOTORS</v>
          </cell>
          <cell r="G1039" t="str">
            <v>ASSY</v>
          </cell>
          <cell r="H1039" t="str">
            <v>JP</v>
          </cell>
          <cell r="I1039" t="str">
            <v>MIC</v>
          </cell>
          <cell r="J1039" t="str">
            <v>BONGO</v>
          </cell>
          <cell r="K1039" t="str">
            <v>BONGO</v>
          </cell>
          <cell r="L1039" t="str">
            <v>LAS PINAS</v>
          </cell>
          <cell r="M1039">
            <v>0</v>
          </cell>
          <cell r="N1039">
            <v>2028</v>
          </cell>
          <cell r="O1039">
            <v>1505</v>
          </cell>
          <cell r="P1039">
            <v>1359</v>
          </cell>
          <cell r="Q1039">
            <v>1461</v>
          </cell>
          <cell r="R1039">
            <v>1688</v>
          </cell>
          <cell r="S1039">
            <v>1845</v>
          </cell>
          <cell r="T1039">
            <v>2179</v>
          </cell>
          <cell r="U1039">
            <v>883</v>
          </cell>
          <cell r="V1039">
            <v>1268</v>
          </cell>
          <cell r="W1039">
            <v>1542</v>
          </cell>
          <cell r="X1039">
            <v>1958</v>
          </cell>
          <cell r="Y1039">
            <v>2344</v>
          </cell>
          <cell r="Z1039">
            <v>2826</v>
          </cell>
          <cell r="AA1039">
            <v>3100</v>
          </cell>
          <cell r="AB1039">
            <v>5568</v>
          </cell>
        </row>
        <row r="1040">
          <cell r="A1040" t="str">
            <v>PH</v>
          </cell>
          <cell r="B1040" t="str">
            <v>Philippines</v>
          </cell>
          <cell r="C1040" t="str">
            <v>LCV</v>
          </cell>
          <cell r="D1040" t="str">
            <v>MAZDA</v>
          </cell>
          <cell r="E1040" t="str">
            <v>MAZDA</v>
          </cell>
          <cell r="F1040" t="str">
            <v>FRANCISCO MOTORS</v>
          </cell>
          <cell r="G1040" t="str">
            <v>ASSY</v>
          </cell>
          <cell r="H1040" t="str">
            <v>JP</v>
          </cell>
          <cell r="I1040" t="str">
            <v>PUP</v>
          </cell>
          <cell r="J1040" t="str">
            <v>U</v>
          </cell>
          <cell r="K1040" t="str">
            <v>ANFRA</v>
          </cell>
          <cell r="L1040" t="str">
            <v>LAS PINAS</v>
          </cell>
          <cell r="M1040">
            <v>0</v>
          </cell>
          <cell r="N1040">
            <v>873</v>
          </cell>
          <cell r="O1040">
            <v>955</v>
          </cell>
          <cell r="P1040">
            <v>928</v>
          </cell>
          <cell r="Q1040">
            <v>1076</v>
          </cell>
          <cell r="R1040">
            <v>1241</v>
          </cell>
          <cell r="S1040">
            <v>1349</v>
          </cell>
          <cell r="T1040">
            <v>966</v>
          </cell>
          <cell r="U1040">
            <v>372</v>
          </cell>
          <cell r="V1040">
            <v>623</v>
          </cell>
          <cell r="W1040">
            <v>615</v>
          </cell>
          <cell r="X1040">
            <v>634</v>
          </cell>
          <cell r="Y1040">
            <v>616</v>
          </cell>
          <cell r="Z1040">
            <v>698</v>
          </cell>
          <cell r="AA1040">
            <v>719</v>
          </cell>
          <cell r="AB1040">
            <v>984</v>
          </cell>
        </row>
        <row r="1041">
          <cell r="A1041" t="str">
            <v>PH</v>
          </cell>
          <cell r="B1041" t="str">
            <v>Philippines</v>
          </cell>
          <cell r="C1041" t="str">
            <v>LCV</v>
          </cell>
          <cell r="D1041" t="str">
            <v>MERCEDES-BENZ</v>
          </cell>
          <cell r="E1041" t="str">
            <v>MERCEDES-BENZ</v>
          </cell>
          <cell r="F1041" t="str">
            <v>COMMERCIAL MOTORS</v>
          </cell>
          <cell r="G1041" t="str">
            <v>ASSY</v>
          </cell>
          <cell r="H1041" t="str">
            <v>GY</v>
          </cell>
          <cell r="I1041" t="str">
            <v>MVAN</v>
          </cell>
          <cell r="J1041" t="str">
            <v>MB100</v>
          </cell>
          <cell r="K1041" t="str">
            <v>MB-100</v>
          </cell>
          <cell r="L1041" t="str">
            <v>MANILA</v>
          </cell>
          <cell r="M1041">
            <v>0</v>
          </cell>
          <cell r="N1041">
            <v>0</v>
          </cell>
          <cell r="O1041">
            <v>0</v>
          </cell>
          <cell r="P1041">
            <v>0</v>
          </cell>
          <cell r="Q1041">
            <v>0</v>
          </cell>
          <cell r="R1041">
            <v>0</v>
          </cell>
          <cell r="S1041">
            <v>0</v>
          </cell>
          <cell r="T1041">
            <v>1868</v>
          </cell>
          <cell r="U1041">
            <v>744</v>
          </cell>
          <cell r="V1041">
            <v>787</v>
          </cell>
          <cell r="W1041">
            <v>1032</v>
          </cell>
          <cell r="X1041">
            <v>1414</v>
          </cell>
          <cell r="Y1041">
            <v>1825</v>
          </cell>
          <cell r="Z1041">
            <v>2374</v>
          </cell>
          <cell r="AA1041">
            <v>2809</v>
          </cell>
          <cell r="AB1041">
            <v>6831</v>
          </cell>
        </row>
        <row r="1042">
          <cell r="A1042" t="str">
            <v>PH</v>
          </cell>
          <cell r="B1042" t="str">
            <v>Philippines</v>
          </cell>
          <cell r="C1042" t="str">
            <v>LCV</v>
          </cell>
          <cell r="D1042" t="str">
            <v>MITSUBISHI</v>
          </cell>
          <cell r="E1042" t="str">
            <v>MITSUBISHI</v>
          </cell>
          <cell r="F1042" t="str">
            <v>PHILIPPINE AUTOMOBILE MANUFACTURING CORPORATION</v>
          </cell>
          <cell r="G1042" t="str">
            <v>ASSY</v>
          </cell>
          <cell r="H1042" t="str">
            <v>JP</v>
          </cell>
          <cell r="I1042" t="str">
            <v>4X4</v>
          </cell>
          <cell r="J1042" t="str">
            <v>PAJERO</v>
          </cell>
          <cell r="K1042" t="str">
            <v>PAJERO</v>
          </cell>
          <cell r="L1042" t="str">
            <v>CAINTA</v>
          </cell>
          <cell r="M1042">
            <v>481</v>
          </cell>
          <cell r="N1042">
            <v>1</v>
          </cell>
          <cell r="O1042">
            <v>408</v>
          </cell>
          <cell r="P1042">
            <v>451</v>
          </cell>
          <cell r="Q1042">
            <v>493</v>
          </cell>
          <cell r="R1042">
            <v>566</v>
          </cell>
          <cell r="S1042">
            <v>1734</v>
          </cell>
          <cell r="T1042">
            <v>1013</v>
          </cell>
          <cell r="U1042">
            <v>532</v>
          </cell>
          <cell r="V1042">
            <v>603</v>
          </cell>
          <cell r="W1042">
            <v>788</v>
          </cell>
          <cell r="X1042">
            <v>1096</v>
          </cell>
          <cell r="Y1042">
            <v>1429</v>
          </cell>
          <cell r="Z1042">
            <v>1849</v>
          </cell>
          <cell r="AA1042">
            <v>1988</v>
          </cell>
          <cell r="AB1042">
            <v>3292</v>
          </cell>
        </row>
        <row r="1043">
          <cell r="A1043" t="str">
            <v>PH</v>
          </cell>
          <cell r="B1043" t="str">
            <v>Philippines</v>
          </cell>
          <cell r="C1043" t="str">
            <v>LCV</v>
          </cell>
          <cell r="D1043" t="str">
            <v>MITSUBISHI</v>
          </cell>
          <cell r="E1043" t="str">
            <v>MITSUBISHI</v>
          </cell>
          <cell r="F1043" t="str">
            <v>PHILIPPINE AUTOMOBILE MANUFACTURING CORPORATION</v>
          </cell>
          <cell r="G1043" t="str">
            <v>ASSY</v>
          </cell>
          <cell r="H1043" t="str">
            <v>JP</v>
          </cell>
          <cell r="I1043" t="str">
            <v>MPV</v>
          </cell>
          <cell r="J1043" t="str">
            <v>CHARIOT</v>
          </cell>
          <cell r="K1043" t="str">
            <v>SPACE WAGON</v>
          </cell>
          <cell r="L1043" t="str">
            <v>CAINTA</v>
          </cell>
          <cell r="M1043">
            <v>0</v>
          </cell>
          <cell r="N1043">
            <v>0</v>
          </cell>
          <cell r="O1043">
            <v>784</v>
          </cell>
          <cell r="P1043">
            <v>576</v>
          </cell>
          <cell r="Q1043">
            <v>831</v>
          </cell>
          <cell r="R1043">
            <v>614</v>
          </cell>
          <cell r="S1043">
            <v>626</v>
          </cell>
          <cell r="T1043">
            <v>547</v>
          </cell>
          <cell r="U1043">
            <v>186</v>
          </cell>
          <cell r="V1043">
            <v>194</v>
          </cell>
          <cell r="W1043">
            <v>271</v>
          </cell>
          <cell r="X1043">
            <v>341</v>
          </cell>
          <cell r="Y1043">
            <v>442</v>
          </cell>
          <cell r="Z1043">
            <v>550</v>
          </cell>
          <cell r="AA1043">
            <v>622</v>
          </cell>
          <cell r="AB1043">
            <v>1454</v>
          </cell>
        </row>
        <row r="1044">
          <cell r="A1044" t="str">
            <v>PH</v>
          </cell>
          <cell r="B1044" t="str">
            <v>Philippines</v>
          </cell>
          <cell r="C1044" t="str">
            <v>LCV</v>
          </cell>
          <cell r="D1044" t="str">
            <v>MITSUBISHI</v>
          </cell>
          <cell r="E1044" t="str">
            <v>MITSUBISHI</v>
          </cell>
          <cell r="F1044" t="str">
            <v>PHILIPPINE AUTOMOBILE MANUFACTURING CORPORATION</v>
          </cell>
          <cell r="G1044" t="str">
            <v>ASSY</v>
          </cell>
          <cell r="H1044" t="str">
            <v>JP</v>
          </cell>
          <cell r="I1044" t="str">
            <v>MVAN</v>
          </cell>
          <cell r="J1044" t="str">
            <v>L300</v>
          </cell>
          <cell r="K1044" t="str">
            <v>L300</v>
          </cell>
          <cell r="L1044" t="str">
            <v>CAINTA</v>
          </cell>
          <cell r="M1044">
            <v>4102</v>
          </cell>
          <cell r="N1044">
            <v>3870</v>
          </cell>
          <cell r="O1044">
            <v>5498</v>
          </cell>
          <cell r="P1044">
            <v>7642</v>
          </cell>
          <cell r="Q1044">
            <v>9507</v>
          </cell>
          <cell r="R1044">
            <v>11050</v>
          </cell>
          <cell r="S1044">
            <v>13361</v>
          </cell>
          <cell r="T1044">
            <v>10102</v>
          </cell>
          <cell r="U1044">
            <v>3826</v>
          </cell>
          <cell r="V1044">
            <v>4566</v>
          </cell>
          <cell r="W1044">
            <v>3253</v>
          </cell>
          <cell r="X1044">
            <v>3658</v>
          </cell>
          <cell r="Y1044">
            <v>3818</v>
          </cell>
          <cell r="Z1044">
            <v>6045</v>
          </cell>
          <cell r="AA1044">
            <v>6271</v>
          </cell>
          <cell r="AB1044">
            <v>3034</v>
          </cell>
        </row>
        <row r="1045">
          <cell r="A1045" t="str">
            <v>PH</v>
          </cell>
          <cell r="B1045" t="str">
            <v>Philippines</v>
          </cell>
          <cell r="C1045" t="str">
            <v>LCV</v>
          </cell>
          <cell r="D1045" t="str">
            <v>MITSUBISHI</v>
          </cell>
          <cell r="E1045" t="str">
            <v>MITSUBISHI</v>
          </cell>
          <cell r="F1045" t="str">
            <v>PHILIPPINE AUTOMOBILE MANUFACTURING CORPORATION</v>
          </cell>
          <cell r="G1045" t="str">
            <v>ASSY</v>
          </cell>
          <cell r="H1045" t="str">
            <v>JP</v>
          </cell>
          <cell r="I1045" t="str">
            <v>PUP</v>
          </cell>
          <cell r="J1045" t="str">
            <v>STRADA</v>
          </cell>
          <cell r="K1045" t="str">
            <v>L200</v>
          </cell>
          <cell r="L1045" t="str">
            <v>CAINTA</v>
          </cell>
          <cell r="M1045">
            <v>0</v>
          </cell>
          <cell r="N1045">
            <v>1088</v>
          </cell>
          <cell r="O1045">
            <v>2201</v>
          </cell>
          <cell r="P1045">
            <v>2492</v>
          </cell>
          <cell r="Q1045">
            <v>2082</v>
          </cell>
          <cell r="R1045">
            <v>2073</v>
          </cell>
          <cell r="S1045">
            <v>3920</v>
          </cell>
          <cell r="T1045">
            <v>2534</v>
          </cell>
          <cell r="U1045">
            <v>975</v>
          </cell>
          <cell r="V1045">
            <v>1339</v>
          </cell>
          <cell r="W1045">
            <v>1888</v>
          </cell>
          <cell r="X1045">
            <v>2315</v>
          </cell>
          <cell r="Y1045">
            <v>2674</v>
          </cell>
          <cell r="Z1045">
            <v>3113</v>
          </cell>
          <cell r="AA1045">
            <v>3296</v>
          </cell>
          <cell r="AB1045">
            <v>4905</v>
          </cell>
        </row>
        <row r="1046">
          <cell r="A1046" t="str">
            <v>PH</v>
          </cell>
          <cell r="B1046" t="str">
            <v>Philippines</v>
          </cell>
          <cell r="C1046" t="str">
            <v>LCV</v>
          </cell>
          <cell r="D1046" t="str">
            <v>MITSUBISHI</v>
          </cell>
          <cell r="E1046" t="str">
            <v>MITSUBISHI</v>
          </cell>
          <cell r="F1046" t="str">
            <v>PHILIPPINE AUTOMOBILE MANUFACTURING CORPORATION</v>
          </cell>
          <cell r="G1046" t="str">
            <v>ASSY</v>
          </cell>
          <cell r="H1046" t="str">
            <v>TA</v>
          </cell>
          <cell r="I1046" t="str">
            <v>MPV</v>
          </cell>
          <cell r="J1046" t="str">
            <v>CHARIOT</v>
          </cell>
          <cell r="K1046" t="str">
            <v>FREECA</v>
          </cell>
          <cell r="L1046" t="str">
            <v>CAINTA</v>
          </cell>
          <cell r="M1046">
            <v>0</v>
          </cell>
          <cell r="N1046">
            <v>0</v>
          </cell>
          <cell r="O1046">
            <v>0</v>
          </cell>
          <cell r="P1046">
            <v>0</v>
          </cell>
          <cell r="Q1046">
            <v>0</v>
          </cell>
          <cell r="R1046">
            <v>0</v>
          </cell>
          <cell r="S1046">
            <v>0</v>
          </cell>
          <cell r="T1046">
            <v>0</v>
          </cell>
          <cell r="U1046">
            <v>6098</v>
          </cell>
          <cell r="V1046">
            <v>6230</v>
          </cell>
          <cell r="W1046">
            <v>7471</v>
          </cell>
          <cell r="X1046">
            <v>9360</v>
          </cell>
          <cell r="Y1046">
            <v>11048</v>
          </cell>
          <cell r="Z1046">
            <v>13140</v>
          </cell>
          <cell r="AA1046">
            <v>14307</v>
          </cell>
          <cell r="AB1046">
            <v>24464</v>
          </cell>
        </row>
        <row r="1047">
          <cell r="A1047" t="str">
            <v>PH</v>
          </cell>
          <cell r="B1047" t="str">
            <v>Philippines</v>
          </cell>
          <cell r="C1047" t="str">
            <v>LCV</v>
          </cell>
          <cell r="D1047" t="str">
            <v>NISSAN</v>
          </cell>
          <cell r="E1047" t="str">
            <v>NISSAN</v>
          </cell>
          <cell r="F1047" t="str">
            <v>PHILIPINAS NISSAN INC</v>
          </cell>
          <cell r="G1047" t="str">
            <v>ASSY</v>
          </cell>
          <cell r="H1047" t="str">
            <v>JP</v>
          </cell>
          <cell r="I1047" t="str">
            <v>MVAN</v>
          </cell>
          <cell r="J1047" t="str">
            <v>VANETTE</v>
          </cell>
          <cell r="K1047" t="str">
            <v>VANETTE</v>
          </cell>
          <cell r="L1047" t="str">
            <v>SANTA ROSA</v>
          </cell>
          <cell r="M1047">
            <v>0</v>
          </cell>
          <cell r="N1047">
            <v>0</v>
          </cell>
          <cell r="O1047">
            <v>0</v>
          </cell>
          <cell r="P1047">
            <v>2171</v>
          </cell>
          <cell r="Q1047">
            <v>2741</v>
          </cell>
          <cell r="R1047">
            <v>3372</v>
          </cell>
          <cell r="S1047">
            <v>1278</v>
          </cell>
          <cell r="T1047">
            <v>833</v>
          </cell>
          <cell r="U1047">
            <v>520</v>
          </cell>
          <cell r="V1047">
            <v>685</v>
          </cell>
          <cell r="W1047">
            <v>874</v>
          </cell>
          <cell r="X1047">
            <v>1165</v>
          </cell>
          <cell r="Y1047">
            <v>1464</v>
          </cell>
          <cell r="Z1047">
            <v>1852</v>
          </cell>
          <cell r="AA1047">
            <v>2133</v>
          </cell>
          <cell r="AB1047">
            <v>4649</v>
          </cell>
        </row>
        <row r="1048">
          <cell r="A1048" t="str">
            <v>PH</v>
          </cell>
          <cell r="B1048" t="str">
            <v>Philippines</v>
          </cell>
          <cell r="C1048" t="str">
            <v>LCV</v>
          </cell>
          <cell r="D1048" t="str">
            <v>NISSAN</v>
          </cell>
          <cell r="E1048" t="str">
            <v>NISSAN</v>
          </cell>
          <cell r="F1048" t="str">
            <v>PHILIPINAS NISSAN INC</v>
          </cell>
          <cell r="G1048" t="str">
            <v>ASSY</v>
          </cell>
          <cell r="H1048" t="str">
            <v>JP</v>
          </cell>
          <cell r="I1048" t="str">
            <v>PUP</v>
          </cell>
          <cell r="J1048" t="str">
            <v>SUNNY</v>
          </cell>
          <cell r="K1048" t="str">
            <v>AD RESORT</v>
          </cell>
          <cell r="L1048" t="str">
            <v>SANTA ROSA</v>
          </cell>
          <cell r="M1048">
            <v>0</v>
          </cell>
          <cell r="N1048">
            <v>0</v>
          </cell>
          <cell r="O1048">
            <v>0</v>
          </cell>
          <cell r="P1048">
            <v>0</v>
          </cell>
          <cell r="Q1048">
            <v>1735</v>
          </cell>
          <cell r="R1048">
            <v>2427</v>
          </cell>
          <cell r="S1048">
            <v>274</v>
          </cell>
          <cell r="T1048">
            <v>142</v>
          </cell>
          <cell r="U1048">
            <v>581</v>
          </cell>
          <cell r="V1048">
            <v>528</v>
          </cell>
          <cell r="W1048">
            <v>726</v>
          </cell>
          <cell r="X1048">
            <v>868</v>
          </cell>
          <cell r="Y1048">
            <v>978</v>
          </cell>
          <cell r="Z1048">
            <v>1111</v>
          </cell>
          <cell r="AA1048">
            <v>1148</v>
          </cell>
          <cell r="AB1048">
            <v>2085</v>
          </cell>
        </row>
        <row r="1049">
          <cell r="A1049" t="str">
            <v>PH</v>
          </cell>
          <cell r="B1049" t="str">
            <v>Philippines</v>
          </cell>
          <cell r="C1049" t="str">
            <v>LCV</v>
          </cell>
          <cell r="D1049" t="str">
            <v>NISSAN</v>
          </cell>
          <cell r="E1049" t="str">
            <v>NISSAN</v>
          </cell>
          <cell r="F1049" t="str">
            <v>UNIVERSAL MOTORS</v>
          </cell>
          <cell r="G1049" t="str">
            <v>ASSY</v>
          </cell>
          <cell r="H1049" t="str">
            <v>JP</v>
          </cell>
          <cell r="I1049" t="str">
            <v>4X4</v>
          </cell>
          <cell r="J1049" t="str">
            <v>TERRANO</v>
          </cell>
          <cell r="K1049" t="str">
            <v>PATHFINDER</v>
          </cell>
          <cell r="L1049" t="str">
            <v>QUEZON</v>
          </cell>
          <cell r="M1049">
            <v>0</v>
          </cell>
          <cell r="N1049">
            <v>0</v>
          </cell>
          <cell r="O1049">
            <v>0</v>
          </cell>
          <cell r="P1049">
            <v>0</v>
          </cell>
          <cell r="Q1049">
            <v>0</v>
          </cell>
          <cell r="R1049">
            <v>0</v>
          </cell>
          <cell r="S1049">
            <v>0</v>
          </cell>
          <cell r="T1049">
            <v>722</v>
          </cell>
          <cell r="U1049">
            <v>379</v>
          </cell>
          <cell r="V1049">
            <v>352</v>
          </cell>
          <cell r="W1049">
            <v>552</v>
          </cell>
          <cell r="X1049">
            <v>852</v>
          </cell>
          <cell r="Y1049">
            <v>1051</v>
          </cell>
          <cell r="Z1049">
            <v>1631</v>
          </cell>
          <cell r="AA1049">
            <v>2060</v>
          </cell>
          <cell r="AB1049">
            <v>4888</v>
          </cell>
        </row>
        <row r="1050">
          <cell r="A1050" t="str">
            <v>PH</v>
          </cell>
          <cell r="B1050" t="str">
            <v>Philippines</v>
          </cell>
          <cell r="C1050" t="str">
            <v>LCV</v>
          </cell>
          <cell r="D1050" t="str">
            <v>NISSAN</v>
          </cell>
          <cell r="E1050" t="str">
            <v>NISSAN</v>
          </cell>
          <cell r="F1050" t="str">
            <v>UNIVERSAL MOTORS</v>
          </cell>
          <cell r="G1050" t="str">
            <v>ASSY</v>
          </cell>
          <cell r="H1050" t="str">
            <v>JP</v>
          </cell>
          <cell r="I1050" t="str">
            <v>4X4</v>
          </cell>
          <cell r="J1050" t="str">
            <v>SAFARI</v>
          </cell>
          <cell r="K1050" t="str">
            <v>PATROL</v>
          </cell>
          <cell r="L1050" t="str">
            <v>QUEZON</v>
          </cell>
          <cell r="M1050">
            <v>1327</v>
          </cell>
          <cell r="N1050">
            <v>2994</v>
          </cell>
          <cell r="O1050">
            <v>2832</v>
          </cell>
          <cell r="P1050">
            <v>3211</v>
          </cell>
          <cell r="Q1050">
            <v>3470</v>
          </cell>
          <cell r="R1050">
            <v>4145</v>
          </cell>
          <cell r="S1050">
            <v>526</v>
          </cell>
          <cell r="T1050">
            <v>394</v>
          </cell>
          <cell r="U1050">
            <v>349</v>
          </cell>
          <cell r="V1050">
            <v>369</v>
          </cell>
          <cell r="W1050">
            <v>500</v>
          </cell>
          <cell r="X1050">
            <v>706</v>
          </cell>
          <cell r="Y1050">
            <v>941</v>
          </cell>
          <cell r="Z1050">
            <v>1262</v>
          </cell>
          <cell r="AA1050">
            <v>1438</v>
          </cell>
          <cell r="AB1050">
            <v>2998</v>
          </cell>
        </row>
        <row r="1051">
          <cell r="A1051" t="str">
            <v>PH</v>
          </cell>
          <cell r="B1051" t="str">
            <v>Philippines</v>
          </cell>
          <cell r="C1051" t="str">
            <v>LCV</v>
          </cell>
          <cell r="D1051" t="str">
            <v>NISSAN</v>
          </cell>
          <cell r="E1051" t="str">
            <v>NISSAN</v>
          </cell>
          <cell r="F1051" t="str">
            <v>UNIVERSAL MOTORS</v>
          </cell>
          <cell r="G1051" t="str">
            <v>ASSY</v>
          </cell>
          <cell r="H1051" t="str">
            <v>JP</v>
          </cell>
          <cell r="I1051" t="str">
            <v>4X4</v>
          </cell>
          <cell r="J1051" t="str">
            <v>TERRANO</v>
          </cell>
          <cell r="K1051" t="str">
            <v>TERRANO</v>
          </cell>
          <cell r="L1051" t="str">
            <v>QUEZON</v>
          </cell>
          <cell r="M1051">
            <v>0</v>
          </cell>
          <cell r="N1051">
            <v>0</v>
          </cell>
          <cell r="O1051">
            <v>0</v>
          </cell>
          <cell r="P1051">
            <v>0</v>
          </cell>
          <cell r="Q1051">
            <v>0</v>
          </cell>
          <cell r="R1051">
            <v>0</v>
          </cell>
          <cell r="S1051">
            <v>0</v>
          </cell>
          <cell r="T1051">
            <v>804</v>
          </cell>
          <cell r="U1051">
            <v>390</v>
          </cell>
          <cell r="V1051">
            <v>152</v>
          </cell>
          <cell r="W1051">
            <v>217</v>
          </cell>
          <cell r="X1051">
            <v>323</v>
          </cell>
          <cell r="Y1051">
            <v>453</v>
          </cell>
          <cell r="Z1051">
            <v>640</v>
          </cell>
          <cell r="AA1051">
            <v>823</v>
          </cell>
          <cell r="AB1051">
            <v>2790</v>
          </cell>
        </row>
        <row r="1052">
          <cell r="A1052" t="str">
            <v>PH</v>
          </cell>
          <cell r="B1052" t="str">
            <v>Philippines</v>
          </cell>
          <cell r="C1052" t="str">
            <v>LCV</v>
          </cell>
          <cell r="D1052" t="str">
            <v>NISSAN</v>
          </cell>
          <cell r="E1052" t="str">
            <v>NISSAN</v>
          </cell>
          <cell r="F1052" t="str">
            <v>UNIVERSAL MOTORS</v>
          </cell>
          <cell r="G1052" t="str">
            <v>ASSY</v>
          </cell>
          <cell r="H1052" t="str">
            <v>JP</v>
          </cell>
          <cell r="I1052" t="str">
            <v>HVAN</v>
          </cell>
          <cell r="J1052" t="str">
            <v>CARAVAN</v>
          </cell>
          <cell r="K1052" t="str">
            <v>URVAN</v>
          </cell>
          <cell r="L1052" t="str">
            <v>QUEZON</v>
          </cell>
          <cell r="M1052">
            <v>0</v>
          </cell>
          <cell r="N1052">
            <v>0</v>
          </cell>
          <cell r="O1052">
            <v>0</v>
          </cell>
          <cell r="P1052">
            <v>0</v>
          </cell>
          <cell r="Q1052">
            <v>0</v>
          </cell>
          <cell r="R1052">
            <v>0</v>
          </cell>
          <cell r="S1052">
            <v>0</v>
          </cell>
          <cell r="T1052">
            <v>767</v>
          </cell>
          <cell r="U1052">
            <v>480</v>
          </cell>
          <cell r="V1052">
            <v>446</v>
          </cell>
          <cell r="W1052">
            <v>561</v>
          </cell>
          <cell r="X1052">
            <v>821</v>
          </cell>
          <cell r="Y1052">
            <v>1422</v>
          </cell>
          <cell r="Z1052">
            <v>1850</v>
          </cell>
          <cell r="AA1052">
            <v>2045</v>
          </cell>
          <cell r="AB1052">
            <v>3790</v>
          </cell>
        </row>
        <row r="1053">
          <cell r="A1053" t="str">
            <v>PH</v>
          </cell>
          <cell r="B1053" t="str">
            <v>Philippines</v>
          </cell>
          <cell r="C1053" t="str">
            <v>LCV</v>
          </cell>
          <cell r="D1053" t="str">
            <v>NISSAN</v>
          </cell>
          <cell r="E1053" t="str">
            <v>NISSAN</v>
          </cell>
          <cell r="F1053" t="str">
            <v>UNIVERSAL MOTORS</v>
          </cell>
          <cell r="G1053" t="str">
            <v>ASSY</v>
          </cell>
          <cell r="H1053" t="str">
            <v>JP</v>
          </cell>
          <cell r="I1053" t="str">
            <v>MIC</v>
          </cell>
          <cell r="J1053" t="str">
            <v>U</v>
          </cell>
          <cell r="K1053" t="str">
            <v>BIDA</v>
          </cell>
          <cell r="L1053" t="str">
            <v>QUEZON</v>
          </cell>
          <cell r="M1053">
            <v>239</v>
          </cell>
          <cell r="N1053">
            <v>199</v>
          </cell>
          <cell r="O1053">
            <v>417</v>
          </cell>
          <cell r="P1053">
            <v>566</v>
          </cell>
          <cell r="Q1053">
            <v>0</v>
          </cell>
          <cell r="R1053">
            <v>0</v>
          </cell>
          <cell r="S1053">
            <v>467</v>
          </cell>
          <cell r="T1053">
            <v>359</v>
          </cell>
          <cell r="U1053">
            <v>52</v>
          </cell>
          <cell r="V1053">
            <v>229</v>
          </cell>
          <cell r="W1053">
            <v>249</v>
          </cell>
          <cell r="X1053">
            <v>282</v>
          </cell>
          <cell r="Y1053">
            <v>302</v>
          </cell>
          <cell r="Z1053">
            <v>325</v>
          </cell>
          <cell r="AA1053">
            <v>319</v>
          </cell>
          <cell r="AB1053">
            <v>365</v>
          </cell>
        </row>
        <row r="1054">
          <cell r="A1054" t="str">
            <v>PH</v>
          </cell>
          <cell r="B1054" t="str">
            <v>Philippines</v>
          </cell>
          <cell r="C1054" t="str">
            <v>LCV</v>
          </cell>
          <cell r="D1054" t="str">
            <v>NISSAN</v>
          </cell>
          <cell r="E1054" t="str">
            <v>NISSAN</v>
          </cell>
          <cell r="F1054" t="str">
            <v>UNIVERSAL MOTORS</v>
          </cell>
          <cell r="G1054" t="str">
            <v>ASSY</v>
          </cell>
          <cell r="H1054" t="str">
            <v>JP</v>
          </cell>
          <cell r="I1054" t="str">
            <v>PUP</v>
          </cell>
          <cell r="J1054" t="str">
            <v>SUNNY</v>
          </cell>
          <cell r="K1054" t="str">
            <v>AD RESORT</v>
          </cell>
          <cell r="L1054" t="str">
            <v>QUEZON</v>
          </cell>
          <cell r="M1054">
            <v>0</v>
          </cell>
          <cell r="N1054">
            <v>0</v>
          </cell>
          <cell r="O1054">
            <v>0</v>
          </cell>
          <cell r="P1054">
            <v>0</v>
          </cell>
          <cell r="Q1054">
            <v>0</v>
          </cell>
          <cell r="R1054">
            <v>0</v>
          </cell>
          <cell r="S1054">
            <v>0</v>
          </cell>
          <cell r="T1054">
            <v>1708</v>
          </cell>
          <cell r="U1054">
            <v>804</v>
          </cell>
          <cell r="V1054">
            <v>784</v>
          </cell>
          <cell r="W1054">
            <v>1103</v>
          </cell>
          <cell r="X1054">
            <v>1623</v>
          </cell>
          <cell r="Y1054">
            <v>2249</v>
          </cell>
          <cell r="Z1054">
            <v>2608</v>
          </cell>
          <cell r="AA1054">
            <v>2752</v>
          </cell>
          <cell r="AB1054">
            <v>4228</v>
          </cell>
        </row>
        <row r="1055">
          <cell r="A1055" t="str">
            <v>PH</v>
          </cell>
          <cell r="B1055" t="str">
            <v>Philippines</v>
          </cell>
          <cell r="C1055" t="str">
            <v>LCV</v>
          </cell>
          <cell r="D1055" t="str">
            <v>SUZUKI</v>
          </cell>
          <cell r="E1055" t="str">
            <v>SUZUKI</v>
          </cell>
          <cell r="F1055" t="str">
            <v>PILIPINAS HINO</v>
          </cell>
          <cell r="G1055" t="str">
            <v>ASSY</v>
          </cell>
          <cell r="H1055" t="str">
            <v>JP</v>
          </cell>
          <cell r="I1055" t="str">
            <v>4X4</v>
          </cell>
          <cell r="J1055" t="str">
            <v>SJ</v>
          </cell>
          <cell r="K1055" t="str">
            <v>SAMURAI</v>
          </cell>
          <cell r="L1055" t="str">
            <v>SANTA ROSA</v>
          </cell>
          <cell r="M1055">
            <v>0</v>
          </cell>
          <cell r="N1055">
            <v>0</v>
          </cell>
          <cell r="O1055">
            <v>0</v>
          </cell>
          <cell r="P1055">
            <v>0</v>
          </cell>
          <cell r="Q1055">
            <v>0</v>
          </cell>
          <cell r="R1055">
            <v>0</v>
          </cell>
          <cell r="S1055">
            <v>0</v>
          </cell>
          <cell r="T1055">
            <v>244</v>
          </cell>
          <cell r="U1055">
            <v>103</v>
          </cell>
          <cell r="V1055">
            <v>126</v>
          </cell>
          <cell r="W1055">
            <v>178</v>
          </cell>
          <cell r="X1055">
            <v>265</v>
          </cell>
          <cell r="Y1055">
            <v>370</v>
          </cell>
          <cell r="Z1055">
            <v>522</v>
          </cell>
          <cell r="AA1055">
            <v>669</v>
          </cell>
          <cell r="AB1055">
            <v>2241</v>
          </cell>
        </row>
        <row r="1056">
          <cell r="A1056" t="str">
            <v>PH</v>
          </cell>
          <cell r="B1056" t="str">
            <v>Philippines</v>
          </cell>
          <cell r="C1056" t="str">
            <v>LCV</v>
          </cell>
          <cell r="D1056" t="str">
            <v>SUZUKI</v>
          </cell>
          <cell r="E1056" t="str">
            <v>SUZUKI</v>
          </cell>
          <cell r="F1056" t="str">
            <v>PILIPINAS HINO</v>
          </cell>
          <cell r="G1056" t="str">
            <v>ASSY</v>
          </cell>
          <cell r="H1056" t="str">
            <v>JP</v>
          </cell>
          <cell r="I1056" t="str">
            <v>MIC</v>
          </cell>
          <cell r="J1056" t="str">
            <v>CARRY</v>
          </cell>
          <cell r="K1056" t="str">
            <v>SUPER CARRY</v>
          </cell>
          <cell r="L1056" t="str">
            <v>SANTA ROSA</v>
          </cell>
          <cell r="M1056">
            <v>0</v>
          </cell>
          <cell r="N1056">
            <v>352</v>
          </cell>
          <cell r="O1056">
            <v>310</v>
          </cell>
          <cell r="P1056">
            <v>635</v>
          </cell>
          <cell r="Q1056">
            <v>694</v>
          </cell>
          <cell r="R1056">
            <v>813</v>
          </cell>
          <cell r="S1056">
            <v>1856</v>
          </cell>
          <cell r="T1056">
            <v>618</v>
          </cell>
          <cell r="U1056">
            <v>293</v>
          </cell>
          <cell r="V1056">
            <v>306</v>
          </cell>
          <cell r="W1056">
            <v>390</v>
          </cell>
          <cell r="X1056">
            <v>519</v>
          </cell>
          <cell r="Y1056">
            <v>651</v>
          </cell>
          <cell r="Z1056">
            <v>823</v>
          </cell>
          <cell r="AA1056">
            <v>946</v>
          </cell>
          <cell r="AB1056">
            <v>2126</v>
          </cell>
        </row>
        <row r="1057">
          <cell r="A1057" t="str">
            <v>PH</v>
          </cell>
          <cell r="B1057" t="str">
            <v>Philippines</v>
          </cell>
          <cell r="C1057" t="str">
            <v>LCV</v>
          </cell>
          <cell r="D1057" t="str">
            <v>TOYOTA</v>
          </cell>
          <cell r="E1057" t="str">
            <v>TOYOTA</v>
          </cell>
          <cell r="F1057" t="str">
            <v>TOYOTA MOTOR PHILIPPINES</v>
          </cell>
          <cell r="G1057" t="str">
            <v>ASSY</v>
          </cell>
          <cell r="H1057" t="str">
            <v>ID</v>
          </cell>
          <cell r="I1057" t="str">
            <v>MPV</v>
          </cell>
          <cell r="J1057" t="str">
            <v>NEW KIJANG</v>
          </cell>
          <cell r="K1057" t="str">
            <v>REVO</v>
          </cell>
          <cell r="L1057" t="str">
            <v>SANTA ROSA</v>
          </cell>
          <cell r="M1057">
            <v>0</v>
          </cell>
          <cell r="N1057">
            <v>0</v>
          </cell>
          <cell r="O1057">
            <v>0</v>
          </cell>
          <cell r="P1057">
            <v>0</v>
          </cell>
          <cell r="Q1057">
            <v>0</v>
          </cell>
          <cell r="R1057">
            <v>0</v>
          </cell>
          <cell r="S1057">
            <v>0</v>
          </cell>
          <cell r="T1057">
            <v>0</v>
          </cell>
          <cell r="U1057">
            <v>3274</v>
          </cell>
          <cell r="V1057">
            <v>5715</v>
          </cell>
          <cell r="W1057">
            <v>7408</v>
          </cell>
          <cell r="X1057">
            <v>9924</v>
          </cell>
          <cell r="Y1057">
            <v>11911</v>
          </cell>
          <cell r="Z1057">
            <v>13332</v>
          </cell>
          <cell r="AA1057">
            <v>14869</v>
          </cell>
          <cell r="AB1057">
            <v>29484</v>
          </cell>
        </row>
        <row r="1058">
          <cell r="A1058" t="str">
            <v>PH</v>
          </cell>
          <cell r="B1058" t="str">
            <v>Philippines</v>
          </cell>
          <cell r="C1058" t="str">
            <v>LCV</v>
          </cell>
          <cell r="D1058" t="str">
            <v>TOYOTA</v>
          </cell>
          <cell r="E1058" t="str">
            <v>TOYOTA</v>
          </cell>
          <cell r="F1058" t="str">
            <v>TOYOTA MOTOR PHILIPPINES</v>
          </cell>
          <cell r="G1058" t="str">
            <v>ASSY</v>
          </cell>
          <cell r="H1058" t="str">
            <v>JP</v>
          </cell>
          <cell r="I1058" t="str">
            <v>MVAN</v>
          </cell>
          <cell r="J1058" t="str">
            <v>TOWNACE</v>
          </cell>
          <cell r="K1058" t="str">
            <v>LITEACE</v>
          </cell>
          <cell r="L1058" t="str">
            <v>SANTA ROSA</v>
          </cell>
          <cell r="M1058">
            <v>0</v>
          </cell>
          <cell r="N1058">
            <v>0</v>
          </cell>
          <cell r="O1058">
            <v>0</v>
          </cell>
          <cell r="P1058">
            <v>0</v>
          </cell>
          <cell r="Q1058">
            <v>0</v>
          </cell>
          <cell r="R1058">
            <v>0</v>
          </cell>
          <cell r="S1058">
            <v>0</v>
          </cell>
          <cell r="T1058">
            <v>607</v>
          </cell>
          <cell r="U1058">
            <v>367</v>
          </cell>
          <cell r="V1058">
            <v>427</v>
          </cell>
          <cell r="W1058">
            <v>536</v>
          </cell>
          <cell r="X1058">
            <v>704</v>
          </cell>
          <cell r="Y1058">
            <v>870</v>
          </cell>
          <cell r="Z1058">
            <v>1085</v>
          </cell>
          <cell r="AA1058">
            <v>1230</v>
          </cell>
          <cell r="AB1058">
            <v>2574</v>
          </cell>
        </row>
        <row r="1059">
          <cell r="A1059" t="str">
            <v>PH</v>
          </cell>
          <cell r="B1059" t="str">
            <v>Philippines</v>
          </cell>
          <cell r="C1059" t="str">
            <v>LCV</v>
          </cell>
          <cell r="D1059" t="str">
            <v>TOYOTA</v>
          </cell>
          <cell r="E1059" t="str">
            <v>TOYOTA</v>
          </cell>
          <cell r="F1059" t="str">
            <v>TOYOTA MOTOR PHILIPPINES</v>
          </cell>
          <cell r="G1059" t="str">
            <v>ASSY</v>
          </cell>
          <cell r="H1059" t="str">
            <v>TH</v>
          </cell>
          <cell r="I1059" t="str">
            <v>PUP</v>
          </cell>
          <cell r="J1059" t="str">
            <v>HILUX</v>
          </cell>
          <cell r="K1059" t="str">
            <v>HILUX</v>
          </cell>
          <cell r="L1059" t="str">
            <v>SANTA ROSA</v>
          </cell>
          <cell r="M1059">
            <v>0</v>
          </cell>
          <cell r="N1059">
            <v>0</v>
          </cell>
          <cell r="O1059">
            <v>0</v>
          </cell>
          <cell r="P1059">
            <v>0</v>
          </cell>
          <cell r="Q1059">
            <v>0</v>
          </cell>
          <cell r="R1059">
            <v>0</v>
          </cell>
          <cell r="S1059">
            <v>0</v>
          </cell>
          <cell r="T1059">
            <v>1257</v>
          </cell>
          <cell r="U1059">
            <v>596</v>
          </cell>
          <cell r="V1059">
            <v>605</v>
          </cell>
          <cell r="W1059">
            <v>888</v>
          </cell>
          <cell r="X1059">
            <v>1362</v>
          </cell>
          <cell r="Y1059">
            <v>1969</v>
          </cell>
          <cell r="Z1059">
            <v>2361</v>
          </cell>
          <cell r="AA1059">
            <v>2575</v>
          </cell>
          <cell r="AB1059">
            <v>4519</v>
          </cell>
        </row>
        <row r="1060">
          <cell r="A1060" t="str">
            <v>PH</v>
          </cell>
          <cell r="B1060" t="str">
            <v>Philippines</v>
          </cell>
          <cell r="C1060" t="str">
            <v>LCV</v>
          </cell>
          <cell r="D1060" t="str">
            <v>TOYOTA</v>
          </cell>
          <cell r="E1060" t="str">
            <v>TOYOTA</v>
          </cell>
          <cell r="F1060" t="str">
            <v>TOYOTA MOTOR PHILIPPINES</v>
          </cell>
          <cell r="G1060" t="str">
            <v>PROD</v>
          </cell>
          <cell r="H1060" t="str">
            <v>PH</v>
          </cell>
          <cell r="I1060" t="str">
            <v>MPV</v>
          </cell>
          <cell r="J1060" t="str">
            <v>KIJANG</v>
          </cell>
          <cell r="K1060" t="str">
            <v>TAMARAW</v>
          </cell>
          <cell r="L1060" t="str">
            <v>SANTA ROSA</v>
          </cell>
          <cell r="M1060">
            <v>0</v>
          </cell>
          <cell r="N1060">
            <v>331</v>
          </cell>
          <cell r="O1060">
            <v>1777</v>
          </cell>
          <cell r="P1060">
            <v>3582</v>
          </cell>
          <cell r="Q1060">
            <v>4511</v>
          </cell>
          <cell r="R1060">
            <v>5639</v>
          </cell>
          <cell r="S1060">
            <v>16466</v>
          </cell>
          <cell r="T1060">
            <v>13371</v>
          </cell>
          <cell r="U1060">
            <v>3398</v>
          </cell>
          <cell r="V1060">
            <v>1008</v>
          </cell>
          <cell r="W1060">
            <v>0</v>
          </cell>
          <cell r="X1060">
            <v>0</v>
          </cell>
          <cell r="Y1060">
            <v>0</v>
          </cell>
          <cell r="Z1060">
            <v>0</v>
          </cell>
          <cell r="AA1060">
            <v>0</v>
          </cell>
          <cell r="AB1060">
            <v>0</v>
          </cell>
        </row>
        <row r="1061">
          <cell r="A1061" t="str">
            <v>PK</v>
          </cell>
          <cell r="B1061" t="str">
            <v>Pakistan</v>
          </cell>
          <cell r="C1061" t="str">
            <v>CAR</v>
          </cell>
          <cell r="D1061" t="str">
            <v>FIAT GROUP</v>
          </cell>
          <cell r="E1061" t="str">
            <v>FIAT</v>
          </cell>
          <cell r="F1061" t="str">
            <v>RAJA GROUP</v>
          </cell>
          <cell r="G1061" t="str">
            <v>ASSY</v>
          </cell>
          <cell r="H1061" t="str">
            <v>IT</v>
          </cell>
          <cell r="I1061" t="str">
            <v>B</v>
          </cell>
          <cell r="K1061" t="str">
            <v>UNO</v>
          </cell>
          <cell r="L1061" t="str">
            <v>U</v>
          </cell>
          <cell r="M1061">
            <v>0</v>
          </cell>
          <cell r="N1061">
            <v>0</v>
          </cell>
          <cell r="O1061">
            <v>0</v>
          </cell>
          <cell r="P1061">
            <v>0</v>
          </cell>
          <cell r="Q1061">
            <v>0</v>
          </cell>
          <cell r="R1061">
            <v>0</v>
          </cell>
          <cell r="S1061">
            <v>0</v>
          </cell>
          <cell r="T1061">
            <v>0</v>
          </cell>
          <cell r="U1061">
            <v>0</v>
          </cell>
          <cell r="V1061">
            <v>0</v>
          </cell>
          <cell r="W1061">
            <v>470</v>
          </cell>
          <cell r="X1061">
            <v>3503</v>
          </cell>
          <cell r="Y1061">
            <v>5372</v>
          </cell>
          <cell r="Z1061">
            <v>5477</v>
          </cell>
          <cell r="AA1061">
            <v>5768</v>
          </cell>
          <cell r="AB1061">
            <v>6948</v>
          </cell>
        </row>
        <row r="1062">
          <cell r="A1062" t="str">
            <v>PK</v>
          </cell>
          <cell r="B1062" t="str">
            <v>Pakistan</v>
          </cell>
          <cell r="C1062" t="str">
            <v>CAR</v>
          </cell>
          <cell r="D1062" t="str">
            <v>HONDA</v>
          </cell>
          <cell r="E1062" t="str">
            <v>HONDA</v>
          </cell>
          <cell r="F1062" t="str">
            <v>ATLAS</v>
          </cell>
          <cell r="G1062" t="str">
            <v>ASSY</v>
          </cell>
          <cell r="H1062" t="str">
            <v>JP</v>
          </cell>
          <cell r="I1062" t="str">
            <v>C1</v>
          </cell>
          <cell r="K1062" t="str">
            <v>CIVIC</v>
          </cell>
          <cell r="L1062" t="str">
            <v>LAHORE</v>
          </cell>
          <cell r="M1062">
            <v>0</v>
          </cell>
          <cell r="N1062">
            <v>0</v>
          </cell>
          <cell r="O1062">
            <v>0</v>
          </cell>
          <cell r="P1062">
            <v>0</v>
          </cell>
          <cell r="Q1062">
            <v>2380</v>
          </cell>
          <cell r="R1062">
            <v>4112</v>
          </cell>
          <cell r="S1062">
            <v>5594</v>
          </cell>
          <cell r="T1062">
            <v>2005</v>
          </cell>
          <cell r="U1062">
            <v>1580</v>
          </cell>
          <cell r="V1062">
            <v>2240</v>
          </cell>
          <cell r="W1062">
            <v>2320</v>
          </cell>
          <cell r="X1062">
            <v>2163</v>
          </cell>
          <cell r="Y1062">
            <v>2227</v>
          </cell>
          <cell r="Z1062">
            <v>2291</v>
          </cell>
          <cell r="AA1062">
            <v>2429</v>
          </cell>
          <cell r="AB1062">
            <v>3094</v>
          </cell>
        </row>
        <row r="1063">
          <cell r="A1063" t="str">
            <v>PK</v>
          </cell>
          <cell r="B1063" t="str">
            <v>Pakistan</v>
          </cell>
          <cell r="C1063" t="str">
            <v>CAR</v>
          </cell>
          <cell r="D1063" t="str">
            <v>HONDA</v>
          </cell>
          <cell r="E1063" t="str">
            <v>HONDA</v>
          </cell>
          <cell r="F1063" t="str">
            <v>ATLAS</v>
          </cell>
          <cell r="G1063" t="str">
            <v>ASSY</v>
          </cell>
          <cell r="H1063" t="str">
            <v>TH</v>
          </cell>
          <cell r="I1063" t="str">
            <v>C1</v>
          </cell>
          <cell r="K1063" t="str">
            <v>CITY</v>
          </cell>
          <cell r="L1063" t="str">
            <v>LAHORE</v>
          </cell>
          <cell r="M1063">
            <v>0</v>
          </cell>
          <cell r="N1063">
            <v>0</v>
          </cell>
          <cell r="O1063">
            <v>0</v>
          </cell>
          <cell r="P1063">
            <v>0</v>
          </cell>
          <cell r="Q1063">
            <v>0</v>
          </cell>
          <cell r="R1063">
            <v>0</v>
          </cell>
          <cell r="S1063">
            <v>0</v>
          </cell>
          <cell r="T1063">
            <v>1160</v>
          </cell>
          <cell r="U1063">
            <v>2040</v>
          </cell>
          <cell r="V1063">
            <v>2740</v>
          </cell>
          <cell r="W1063">
            <v>2840</v>
          </cell>
          <cell r="X1063">
            <v>2643</v>
          </cell>
          <cell r="Y1063">
            <v>2727</v>
          </cell>
          <cell r="Z1063">
            <v>2802</v>
          </cell>
          <cell r="AA1063">
            <v>2970</v>
          </cell>
          <cell r="AB1063">
            <v>3793</v>
          </cell>
        </row>
        <row r="1064">
          <cell r="A1064" t="str">
            <v>PK</v>
          </cell>
          <cell r="B1064" t="str">
            <v>Pakistan</v>
          </cell>
          <cell r="C1064" t="str">
            <v>CAR</v>
          </cell>
          <cell r="D1064" t="str">
            <v>HYUNDAI</v>
          </cell>
          <cell r="E1064" t="str">
            <v>HYUNDAI</v>
          </cell>
          <cell r="F1064" t="str">
            <v>SAIGOL</v>
          </cell>
          <cell r="G1064" t="str">
            <v>ASSY</v>
          </cell>
          <cell r="H1064" t="str">
            <v>KO</v>
          </cell>
          <cell r="I1064" t="str">
            <v>C1</v>
          </cell>
          <cell r="K1064" t="str">
            <v>ACCENT</v>
          </cell>
          <cell r="L1064" t="str">
            <v>KARACHI</v>
          </cell>
          <cell r="M1064">
            <v>0</v>
          </cell>
          <cell r="N1064">
            <v>0</v>
          </cell>
          <cell r="O1064">
            <v>0</v>
          </cell>
          <cell r="P1064">
            <v>0</v>
          </cell>
          <cell r="Q1064">
            <v>0</v>
          </cell>
          <cell r="R1064">
            <v>0</v>
          </cell>
          <cell r="S1064">
            <v>0</v>
          </cell>
          <cell r="T1064">
            <v>0</v>
          </cell>
          <cell r="U1064">
            <v>0</v>
          </cell>
          <cell r="V1064">
            <v>0</v>
          </cell>
          <cell r="W1064">
            <v>0</v>
          </cell>
          <cell r="X1064">
            <v>0</v>
          </cell>
          <cell r="Y1064">
            <v>409</v>
          </cell>
          <cell r="Z1064">
            <v>1515</v>
          </cell>
          <cell r="AA1064">
            <v>2246</v>
          </cell>
          <cell r="AB1064">
            <v>2917</v>
          </cell>
        </row>
        <row r="1065">
          <cell r="A1065" t="str">
            <v>PK</v>
          </cell>
          <cell r="B1065" t="str">
            <v>Pakistan</v>
          </cell>
          <cell r="C1065" t="str">
            <v>CAR</v>
          </cell>
          <cell r="D1065" t="str">
            <v>KIA</v>
          </cell>
          <cell r="E1065" t="str">
            <v>KIA</v>
          </cell>
          <cell r="F1065" t="str">
            <v>NAYA DAUR</v>
          </cell>
          <cell r="G1065" t="str">
            <v>ASSY</v>
          </cell>
          <cell r="H1065" t="str">
            <v>KO</v>
          </cell>
          <cell r="I1065" t="str">
            <v>B</v>
          </cell>
          <cell r="K1065" t="str">
            <v>PRIDE</v>
          </cell>
          <cell r="L1065" t="str">
            <v>KARACHI</v>
          </cell>
          <cell r="M1065">
            <v>0</v>
          </cell>
          <cell r="N1065">
            <v>0</v>
          </cell>
          <cell r="O1065">
            <v>0</v>
          </cell>
          <cell r="P1065">
            <v>0</v>
          </cell>
          <cell r="Q1065">
            <v>0</v>
          </cell>
          <cell r="R1065">
            <v>0</v>
          </cell>
          <cell r="S1065">
            <v>2001</v>
          </cell>
          <cell r="T1065">
            <v>67</v>
          </cell>
          <cell r="U1065">
            <v>0</v>
          </cell>
          <cell r="V1065">
            <v>0</v>
          </cell>
          <cell r="W1065">
            <v>0</v>
          </cell>
          <cell r="X1065">
            <v>0</v>
          </cell>
          <cell r="Y1065">
            <v>0</v>
          </cell>
          <cell r="Z1065">
            <v>0</v>
          </cell>
          <cell r="AA1065">
            <v>0</v>
          </cell>
          <cell r="AB1065">
            <v>0</v>
          </cell>
        </row>
        <row r="1066">
          <cell r="A1066" t="str">
            <v>PK</v>
          </cell>
          <cell r="B1066" t="str">
            <v>Pakistan</v>
          </cell>
          <cell r="C1066" t="str">
            <v>CAR</v>
          </cell>
          <cell r="D1066" t="str">
            <v>NISSAN</v>
          </cell>
          <cell r="E1066" t="str">
            <v>NISSAN</v>
          </cell>
          <cell r="F1066" t="str">
            <v>GHANDHARA NISSAN</v>
          </cell>
          <cell r="G1066" t="str">
            <v>ASSY</v>
          </cell>
          <cell r="H1066" t="str">
            <v>JP</v>
          </cell>
          <cell r="I1066" t="str">
            <v>C1</v>
          </cell>
          <cell r="K1066" t="str">
            <v>SUNNY</v>
          </cell>
          <cell r="L1066" t="str">
            <v>KARACHI</v>
          </cell>
          <cell r="M1066">
            <v>0</v>
          </cell>
          <cell r="N1066">
            <v>0</v>
          </cell>
          <cell r="O1066">
            <v>0</v>
          </cell>
          <cell r="P1066">
            <v>0</v>
          </cell>
          <cell r="Q1066">
            <v>0</v>
          </cell>
          <cell r="R1066">
            <v>0</v>
          </cell>
          <cell r="S1066">
            <v>0</v>
          </cell>
          <cell r="T1066">
            <v>812</v>
          </cell>
          <cell r="U1066">
            <v>971</v>
          </cell>
          <cell r="V1066">
            <v>1120</v>
          </cell>
          <cell r="W1066">
            <v>1940</v>
          </cell>
          <cell r="X1066">
            <v>1783</v>
          </cell>
          <cell r="Y1066">
            <v>1827</v>
          </cell>
          <cell r="Z1066">
            <v>1862</v>
          </cell>
          <cell r="AA1066">
            <v>1980</v>
          </cell>
          <cell r="AB1066">
            <v>2899</v>
          </cell>
        </row>
        <row r="1067">
          <cell r="A1067" t="str">
            <v>PK</v>
          </cell>
          <cell r="B1067" t="str">
            <v>Pakistan</v>
          </cell>
          <cell r="C1067" t="str">
            <v>CAR</v>
          </cell>
          <cell r="D1067" t="str">
            <v>SUZUKI</v>
          </cell>
          <cell r="E1067" t="str">
            <v>SUZUKI</v>
          </cell>
          <cell r="F1067" t="str">
            <v>PAK SUZUKI</v>
          </cell>
          <cell r="G1067" t="str">
            <v>ASSY</v>
          </cell>
          <cell r="H1067" t="str">
            <v>ID</v>
          </cell>
          <cell r="I1067" t="str">
            <v>C1</v>
          </cell>
          <cell r="K1067" t="str">
            <v>BALENO</v>
          </cell>
          <cell r="L1067" t="str">
            <v>KARACHI</v>
          </cell>
          <cell r="M1067">
            <v>0</v>
          </cell>
          <cell r="N1067">
            <v>0</v>
          </cell>
          <cell r="O1067">
            <v>0</v>
          </cell>
          <cell r="P1067">
            <v>0</v>
          </cell>
          <cell r="Q1067">
            <v>0</v>
          </cell>
          <cell r="R1067">
            <v>0</v>
          </cell>
          <cell r="S1067">
            <v>0</v>
          </cell>
          <cell r="T1067">
            <v>0</v>
          </cell>
          <cell r="U1067">
            <v>1308</v>
          </cell>
          <cell r="V1067">
            <v>2450</v>
          </cell>
          <cell r="W1067">
            <v>2500</v>
          </cell>
          <cell r="X1067">
            <v>2299</v>
          </cell>
          <cell r="Y1067">
            <v>2345</v>
          </cell>
          <cell r="Z1067">
            <v>2391</v>
          </cell>
          <cell r="AA1067">
            <v>2512</v>
          </cell>
          <cell r="AB1067">
            <v>3094</v>
          </cell>
        </row>
        <row r="1068">
          <cell r="A1068" t="str">
            <v>PK</v>
          </cell>
          <cell r="B1068" t="str">
            <v>Pakistan</v>
          </cell>
          <cell r="C1068" t="str">
            <v>CAR</v>
          </cell>
          <cell r="D1068" t="str">
            <v>SUZUKI</v>
          </cell>
          <cell r="E1068" t="str">
            <v>SUZUKI</v>
          </cell>
          <cell r="F1068" t="str">
            <v>PAK SUZUKI</v>
          </cell>
          <cell r="G1068" t="str">
            <v>ASSY</v>
          </cell>
          <cell r="H1068" t="str">
            <v>JP</v>
          </cell>
          <cell r="I1068" t="str">
            <v>A</v>
          </cell>
          <cell r="K1068" t="str">
            <v>MEHRAN</v>
          </cell>
          <cell r="L1068" t="str">
            <v>KARACHI</v>
          </cell>
          <cell r="M1068">
            <v>26178</v>
          </cell>
          <cell r="N1068">
            <v>26200</v>
          </cell>
          <cell r="O1068">
            <v>28914</v>
          </cell>
          <cell r="P1068">
            <v>22150</v>
          </cell>
          <cell r="Q1068">
            <v>12540</v>
          </cell>
          <cell r="R1068">
            <v>9880</v>
          </cell>
          <cell r="S1068">
            <v>11612</v>
          </cell>
          <cell r="T1068">
            <v>14772</v>
          </cell>
          <cell r="U1068">
            <v>16139</v>
          </cell>
          <cell r="V1068">
            <v>17910</v>
          </cell>
          <cell r="W1068">
            <v>18230</v>
          </cell>
          <cell r="X1068">
            <v>17079</v>
          </cell>
          <cell r="Y1068">
            <v>17751</v>
          </cell>
          <cell r="Z1068">
            <v>18429</v>
          </cell>
          <cell r="AA1068">
            <v>19781</v>
          </cell>
          <cell r="AB1068">
            <v>24065</v>
          </cell>
        </row>
        <row r="1069">
          <cell r="A1069" t="str">
            <v>PK</v>
          </cell>
          <cell r="B1069" t="str">
            <v>Pakistan</v>
          </cell>
          <cell r="C1069" t="str">
            <v>CAR</v>
          </cell>
          <cell r="D1069" t="str">
            <v>SUZUKI</v>
          </cell>
          <cell r="E1069" t="str">
            <v>SUZUKI</v>
          </cell>
          <cell r="F1069" t="str">
            <v>PAK SUZUKI</v>
          </cell>
          <cell r="G1069" t="str">
            <v>ASSY</v>
          </cell>
          <cell r="H1069" t="str">
            <v>JP</v>
          </cell>
          <cell r="I1069" t="str">
            <v>B</v>
          </cell>
          <cell r="K1069" t="str">
            <v>KHYBER</v>
          </cell>
          <cell r="L1069" t="str">
            <v>KARACHI</v>
          </cell>
          <cell r="M1069">
            <v>0</v>
          </cell>
          <cell r="N1069">
            <v>0</v>
          </cell>
          <cell r="O1069">
            <v>0</v>
          </cell>
          <cell r="P1069">
            <v>0</v>
          </cell>
          <cell r="Q1069">
            <v>0</v>
          </cell>
          <cell r="R1069">
            <v>2456</v>
          </cell>
          <cell r="S1069">
            <v>6670</v>
          </cell>
          <cell r="T1069">
            <v>5552</v>
          </cell>
          <cell r="U1069">
            <v>6601</v>
          </cell>
          <cell r="V1069">
            <v>6370</v>
          </cell>
          <cell r="W1069">
            <v>6490</v>
          </cell>
          <cell r="X1069">
            <v>5964</v>
          </cell>
          <cell r="Y1069">
            <v>6081</v>
          </cell>
          <cell r="Z1069">
            <v>6198</v>
          </cell>
          <cell r="AA1069">
            <v>6526</v>
          </cell>
          <cell r="AB1069">
            <v>7447</v>
          </cell>
        </row>
        <row r="1070">
          <cell r="A1070" t="str">
            <v>PK</v>
          </cell>
          <cell r="B1070" t="str">
            <v>Pakistan</v>
          </cell>
          <cell r="C1070" t="str">
            <v>CAR</v>
          </cell>
          <cell r="D1070" t="str">
            <v>SUZUKI</v>
          </cell>
          <cell r="E1070" t="str">
            <v>SUZUKI</v>
          </cell>
          <cell r="F1070" t="str">
            <v>PAK SUZUKI</v>
          </cell>
          <cell r="G1070" t="str">
            <v>ASSY</v>
          </cell>
          <cell r="H1070" t="str">
            <v>JP</v>
          </cell>
          <cell r="I1070" t="str">
            <v>C1</v>
          </cell>
          <cell r="K1070" t="str">
            <v>MARGALLA</v>
          </cell>
          <cell r="L1070" t="str">
            <v>KARACHI</v>
          </cell>
          <cell r="M1070">
            <v>0</v>
          </cell>
          <cell r="N1070">
            <v>0</v>
          </cell>
          <cell r="O1070">
            <v>0</v>
          </cell>
          <cell r="P1070">
            <v>0</v>
          </cell>
          <cell r="Q1070">
            <v>0</v>
          </cell>
          <cell r="R1070">
            <v>3170</v>
          </cell>
          <cell r="S1070">
            <v>4792</v>
          </cell>
          <cell r="T1070">
            <v>3400</v>
          </cell>
          <cell r="U1070">
            <v>914</v>
          </cell>
          <cell r="V1070">
            <v>0</v>
          </cell>
          <cell r="W1070">
            <v>0</v>
          </cell>
          <cell r="X1070">
            <v>0</v>
          </cell>
          <cell r="Y1070">
            <v>0</v>
          </cell>
          <cell r="Z1070">
            <v>0</v>
          </cell>
          <cell r="AA1070">
            <v>0</v>
          </cell>
          <cell r="AB1070">
            <v>0</v>
          </cell>
        </row>
        <row r="1071">
          <cell r="A1071" t="str">
            <v>PK</v>
          </cell>
          <cell r="B1071" t="str">
            <v>Pakistan</v>
          </cell>
          <cell r="C1071" t="str">
            <v>CAR</v>
          </cell>
          <cell r="D1071" t="str">
            <v>TOYOTA</v>
          </cell>
          <cell r="E1071" t="str">
            <v>TOYOTA</v>
          </cell>
          <cell r="F1071" t="str">
            <v>INDUS MOTORS</v>
          </cell>
          <cell r="G1071" t="str">
            <v>ASSY</v>
          </cell>
          <cell r="H1071" t="str">
            <v>JP</v>
          </cell>
          <cell r="I1071" t="str">
            <v>C1</v>
          </cell>
          <cell r="K1071" t="str">
            <v>COROLLA</v>
          </cell>
          <cell r="L1071" t="str">
            <v>KARACHI</v>
          </cell>
          <cell r="M1071">
            <v>0</v>
          </cell>
          <cell r="N1071">
            <v>0</v>
          </cell>
          <cell r="O1071">
            <v>0</v>
          </cell>
          <cell r="P1071">
            <v>2930</v>
          </cell>
          <cell r="Q1071">
            <v>4559</v>
          </cell>
          <cell r="R1071">
            <v>4101</v>
          </cell>
          <cell r="S1071">
            <v>6242</v>
          </cell>
          <cell r="T1071">
            <v>4284</v>
          </cell>
          <cell r="U1071">
            <v>7152</v>
          </cell>
          <cell r="V1071">
            <v>7440</v>
          </cell>
          <cell r="W1071">
            <v>7370</v>
          </cell>
          <cell r="X1071">
            <v>6598</v>
          </cell>
          <cell r="Y1071">
            <v>6717</v>
          </cell>
          <cell r="Z1071">
            <v>6818</v>
          </cell>
          <cell r="AA1071">
            <v>7140</v>
          </cell>
          <cell r="AB1071">
            <v>7708</v>
          </cell>
        </row>
        <row r="1072">
          <cell r="A1072" t="str">
            <v>PK</v>
          </cell>
          <cell r="B1072" t="str">
            <v>Pakistan</v>
          </cell>
          <cell r="C1072" t="str">
            <v>HCV</v>
          </cell>
          <cell r="D1072" t="str">
            <v>HINO</v>
          </cell>
          <cell r="E1072" t="str">
            <v>HINO</v>
          </cell>
          <cell r="F1072" t="str">
            <v>HINOPAK</v>
          </cell>
          <cell r="G1072" t="str">
            <v>ASSY</v>
          </cell>
          <cell r="H1072" t="str">
            <v>JP</v>
          </cell>
          <cell r="I1072" t="str">
            <v xml:space="preserve"> 6-15T</v>
          </cell>
          <cell r="K1072" t="str">
            <v>FB</v>
          </cell>
          <cell r="L1072" t="str">
            <v>KARACHI</v>
          </cell>
          <cell r="M1072">
            <v>1022</v>
          </cell>
          <cell r="N1072">
            <v>1353</v>
          </cell>
          <cell r="O1072">
            <v>1299</v>
          </cell>
          <cell r="P1072">
            <v>1999</v>
          </cell>
          <cell r="Q1072">
            <v>1065</v>
          </cell>
          <cell r="R1072">
            <v>1064</v>
          </cell>
          <cell r="S1072">
            <v>1230</v>
          </cell>
          <cell r="T1072">
            <v>323</v>
          </cell>
          <cell r="U1072">
            <v>91</v>
          </cell>
          <cell r="V1072">
            <v>154</v>
          </cell>
          <cell r="W1072">
            <v>166</v>
          </cell>
          <cell r="X1072">
            <v>175</v>
          </cell>
          <cell r="Y1072">
            <v>306</v>
          </cell>
          <cell r="Z1072">
            <v>488</v>
          </cell>
          <cell r="AA1072">
            <v>610</v>
          </cell>
          <cell r="AB1072">
            <v>698</v>
          </cell>
        </row>
        <row r="1073">
          <cell r="A1073" t="str">
            <v>PK</v>
          </cell>
          <cell r="B1073" t="str">
            <v>Pakistan</v>
          </cell>
          <cell r="C1073" t="str">
            <v>HCV</v>
          </cell>
          <cell r="D1073" t="str">
            <v>HINO</v>
          </cell>
          <cell r="E1073" t="str">
            <v>HINO</v>
          </cell>
          <cell r="F1073" t="str">
            <v>HINOPAK</v>
          </cell>
          <cell r="G1073" t="str">
            <v>ASSY</v>
          </cell>
          <cell r="H1073" t="str">
            <v>JP</v>
          </cell>
          <cell r="I1073" t="str">
            <v>&gt;15T</v>
          </cell>
          <cell r="K1073" t="str">
            <v>FF,FL</v>
          </cell>
          <cell r="L1073" t="str">
            <v>KARACHI</v>
          </cell>
          <cell r="M1073">
            <v>365</v>
          </cell>
          <cell r="N1073">
            <v>484</v>
          </cell>
          <cell r="O1073">
            <v>464</v>
          </cell>
          <cell r="P1073">
            <v>714</v>
          </cell>
          <cell r="Q1073">
            <v>381</v>
          </cell>
          <cell r="R1073">
            <v>380</v>
          </cell>
          <cell r="S1073">
            <v>440</v>
          </cell>
          <cell r="T1073">
            <v>116</v>
          </cell>
          <cell r="U1073">
            <v>37</v>
          </cell>
          <cell r="V1073">
            <v>71</v>
          </cell>
          <cell r="W1073">
            <v>85</v>
          </cell>
          <cell r="X1073">
            <v>102</v>
          </cell>
          <cell r="Y1073">
            <v>196</v>
          </cell>
          <cell r="Z1073">
            <v>371</v>
          </cell>
          <cell r="AA1073">
            <v>533</v>
          </cell>
          <cell r="AB1073">
            <v>841</v>
          </cell>
        </row>
        <row r="1074">
          <cell r="A1074" t="str">
            <v>PK</v>
          </cell>
          <cell r="B1074" t="str">
            <v>Pakistan</v>
          </cell>
          <cell r="C1074" t="str">
            <v>HCV</v>
          </cell>
          <cell r="D1074" t="str">
            <v>HINO</v>
          </cell>
          <cell r="E1074" t="str">
            <v>HINO</v>
          </cell>
          <cell r="F1074" t="str">
            <v>HINOPAK</v>
          </cell>
          <cell r="G1074" t="str">
            <v>ASSY</v>
          </cell>
          <cell r="H1074" t="str">
            <v>JP</v>
          </cell>
          <cell r="I1074" t="str">
            <v>ARTIC</v>
          </cell>
          <cell r="K1074" t="str">
            <v>SG</v>
          </cell>
          <cell r="L1074" t="str">
            <v>KARACHI</v>
          </cell>
          <cell r="M1074">
            <v>73</v>
          </cell>
          <cell r="N1074">
            <v>97</v>
          </cell>
          <cell r="O1074">
            <v>93</v>
          </cell>
          <cell r="P1074">
            <v>143</v>
          </cell>
          <cell r="Q1074">
            <v>76</v>
          </cell>
          <cell r="R1074">
            <v>76</v>
          </cell>
          <cell r="S1074">
            <v>88</v>
          </cell>
          <cell r="T1074">
            <v>23</v>
          </cell>
          <cell r="U1074">
            <v>7</v>
          </cell>
          <cell r="V1074">
            <v>19</v>
          </cell>
          <cell r="W1074">
            <v>25</v>
          </cell>
          <cell r="X1074">
            <v>40</v>
          </cell>
          <cell r="Y1074">
            <v>87</v>
          </cell>
          <cell r="Z1074">
            <v>183</v>
          </cell>
          <cell r="AA1074">
            <v>290</v>
          </cell>
          <cell r="AB1074">
            <v>595</v>
          </cell>
        </row>
        <row r="1075">
          <cell r="A1075" t="str">
            <v>PK</v>
          </cell>
          <cell r="B1075" t="str">
            <v>Pakistan</v>
          </cell>
          <cell r="C1075" t="str">
            <v>HCV</v>
          </cell>
          <cell r="D1075" t="str">
            <v>HINO</v>
          </cell>
          <cell r="E1075" t="str">
            <v>HINO</v>
          </cell>
          <cell r="F1075" t="str">
            <v>HINOPAK</v>
          </cell>
          <cell r="G1075" t="str">
            <v>ASSY</v>
          </cell>
          <cell r="H1075" t="str">
            <v>JP</v>
          </cell>
          <cell r="I1075" t="str">
            <v>BUS</v>
          </cell>
          <cell r="K1075" t="str">
            <v>FB, AK</v>
          </cell>
          <cell r="L1075" t="str">
            <v>KARACHI</v>
          </cell>
          <cell r="M1075">
            <v>416</v>
          </cell>
          <cell r="N1075">
            <v>499</v>
          </cell>
          <cell r="O1075">
            <v>588</v>
          </cell>
          <cell r="P1075">
            <v>757</v>
          </cell>
          <cell r="Q1075">
            <v>339</v>
          </cell>
          <cell r="R1075">
            <v>370</v>
          </cell>
          <cell r="S1075">
            <v>228</v>
          </cell>
          <cell r="T1075">
            <v>158</v>
          </cell>
          <cell r="U1075">
            <v>192</v>
          </cell>
          <cell r="V1075">
            <v>263</v>
          </cell>
          <cell r="W1075">
            <v>295</v>
          </cell>
          <cell r="X1075">
            <v>273</v>
          </cell>
          <cell r="Y1075">
            <v>288</v>
          </cell>
          <cell r="Z1075">
            <v>304</v>
          </cell>
          <cell r="AA1075">
            <v>321</v>
          </cell>
          <cell r="AB1075">
            <v>396</v>
          </cell>
        </row>
        <row r="1076">
          <cell r="A1076" t="str">
            <v>PK</v>
          </cell>
          <cell r="B1076" t="str">
            <v>Pakistan</v>
          </cell>
          <cell r="C1076" t="str">
            <v>HCV</v>
          </cell>
          <cell r="D1076" t="str">
            <v>ISUZU</v>
          </cell>
          <cell r="E1076" t="str">
            <v>ISUZU</v>
          </cell>
          <cell r="F1076" t="str">
            <v>NATIONAL MOTORS</v>
          </cell>
          <cell r="G1076" t="str">
            <v>ASSY</v>
          </cell>
          <cell r="H1076" t="str">
            <v>JP</v>
          </cell>
          <cell r="I1076" t="str">
            <v xml:space="preserve"> 6-15T</v>
          </cell>
          <cell r="K1076" t="str">
            <v>FTR</v>
          </cell>
          <cell r="L1076" t="str">
            <v>KARACHI</v>
          </cell>
          <cell r="M1076">
            <v>587</v>
          </cell>
          <cell r="N1076">
            <v>512</v>
          </cell>
          <cell r="O1076">
            <v>523</v>
          </cell>
          <cell r="P1076">
            <v>449</v>
          </cell>
          <cell r="Q1076">
            <v>175</v>
          </cell>
          <cell r="R1076">
            <v>160</v>
          </cell>
          <cell r="S1076">
            <v>118</v>
          </cell>
          <cell r="T1076">
            <v>44</v>
          </cell>
          <cell r="U1076">
            <v>17</v>
          </cell>
          <cell r="V1076">
            <v>0</v>
          </cell>
          <cell r="W1076">
            <v>0</v>
          </cell>
          <cell r="X1076">
            <v>0</v>
          </cell>
          <cell r="Y1076">
            <v>0</v>
          </cell>
          <cell r="Z1076">
            <v>0</v>
          </cell>
          <cell r="AA1076">
            <v>0</v>
          </cell>
          <cell r="AB1076">
            <v>0</v>
          </cell>
        </row>
        <row r="1077">
          <cell r="A1077" t="str">
            <v>PK</v>
          </cell>
          <cell r="B1077" t="str">
            <v>Pakistan</v>
          </cell>
          <cell r="C1077" t="str">
            <v>HCV</v>
          </cell>
          <cell r="D1077" t="str">
            <v>ISUZU</v>
          </cell>
          <cell r="E1077" t="str">
            <v>ISUZU</v>
          </cell>
          <cell r="F1077" t="str">
            <v>NATIONAL MOTORS</v>
          </cell>
          <cell r="G1077" t="str">
            <v>ASSY</v>
          </cell>
          <cell r="H1077" t="str">
            <v>JP</v>
          </cell>
          <cell r="I1077" t="str">
            <v>BUS</v>
          </cell>
          <cell r="K1077" t="str">
            <v>MT</v>
          </cell>
          <cell r="L1077" t="str">
            <v>KARACHI</v>
          </cell>
          <cell r="M1077">
            <v>367</v>
          </cell>
          <cell r="N1077">
            <v>320</v>
          </cell>
          <cell r="O1077">
            <v>293</v>
          </cell>
          <cell r="P1077">
            <v>372</v>
          </cell>
          <cell r="Q1077">
            <v>91</v>
          </cell>
          <cell r="R1077">
            <v>90</v>
          </cell>
          <cell r="S1077">
            <v>89</v>
          </cell>
          <cell r="T1077">
            <v>35</v>
          </cell>
          <cell r="U1077">
            <v>18</v>
          </cell>
          <cell r="V1077">
            <v>0</v>
          </cell>
          <cell r="W1077">
            <v>0</v>
          </cell>
          <cell r="X1077">
            <v>0</v>
          </cell>
          <cell r="Y1077">
            <v>0</v>
          </cell>
          <cell r="Z1077">
            <v>0</v>
          </cell>
          <cell r="AA1077">
            <v>0</v>
          </cell>
          <cell r="AB1077">
            <v>0</v>
          </cell>
        </row>
        <row r="1078">
          <cell r="A1078" t="str">
            <v>PK</v>
          </cell>
          <cell r="B1078" t="str">
            <v>Pakistan</v>
          </cell>
          <cell r="C1078" t="str">
            <v>HCV</v>
          </cell>
          <cell r="D1078" t="str">
            <v>MAZDA</v>
          </cell>
          <cell r="E1078" t="str">
            <v>MAZDA</v>
          </cell>
          <cell r="F1078" t="str">
            <v>SIND ENGINEERING</v>
          </cell>
          <cell r="G1078" t="str">
            <v>ASSY</v>
          </cell>
          <cell r="H1078" t="str">
            <v>JP</v>
          </cell>
          <cell r="I1078" t="str">
            <v>BUS</v>
          </cell>
          <cell r="K1078" t="str">
            <v>SOHNI</v>
          </cell>
          <cell r="L1078" t="str">
            <v>KARACHI</v>
          </cell>
          <cell r="M1078">
            <v>210</v>
          </cell>
          <cell r="N1078">
            <v>140</v>
          </cell>
          <cell r="O1078">
            <v>230</v>
          </cell>
          <cell r="P1078">
            <v>220</v>
          </cell>
          <cell r="Q1078">
            <v>110</v>
          </cell>
          <cell r="R1078">
            <v>110</v>
          </cell>
          <cell r="S1078">
            <v>98</v>
          </cell>
          <cell r="T1078">
            <v>35</v>
          </cell>
          <cell r="U1078">
            <v>222</v>
          </cell>
          <cell r="V1078">
            <v>244</v>
          </cell>
          <cell r="W1078">
            <v>212</v>
          </cell>
          <cell r="X1078">
            <v>234</v>
          </cell>
          <cell r="Y1078">
            <v>244</v>
          </cell>
          <cell r="Z1078">
            <v>257</v>
          </cell>
          <cell r="AA1078">
            <v>271</v>
          </cell>
          <cell r="AB1078">
            <v>336</v>
          </cell>
        </row>
        <row r="1079">
          <cell r="A1079" t="str">
            <v>PK</v>
          </cell>
          <cell r="B1079" t="str">
            <v>Pakistan</v>
          </cell>
          <cell r="C1079" t="str">
            <v>HCV</v>
          </cell>
          <cell r="D1079" t="str">
            <v>NISSAN</v>
          </cell>
          <cell r="E1079" t="str">
            <v>NISSAN DIESEL</v>
          </cell>
          <cell r="F1079" t="str">
            <v>GHANDHARA NISSAN</v>
          </cell>
          <cell r="G1079" t="str">
            <v>ASSY</v>
          </cell>
          <cell r="H1079" t="str">
            <v>JP</v>
          </cell>
          <cell r="I1079" t="str">
            <v xml:space="preserve"> 6-15T</v>
          </cell>
          <cell r="K1079" t="str">
            <v>F23, H41</v>
          </cell>
          <cell r="L1079" t="str">
            <v>KARACHI</v>
          </cell>
          <cell r="M1079">
            <v>640</v>
          </cell>
          <cell r="N1079">
            <v>880</v>
          </cell>
          <cell r="O1079">
            <v>960</v>
          </cell>
          <cell r="P1079">
            <v>1200</v>
          </cell>
          <cell r="Q1079">
            <v>680</v>
          </cell>
          <cell r="R1079">
            <v>500</v>
          </cell>
          <cell r="S1079">
            <v>712</v>
          </cell>
          <cell r="T1079">
            <v>669</v>
          </cell>
          <cell r="U1079">
            <v>330</v>
          </cell>
          <cell r="V1079">
            <v>423</v>
          </cell>
          <cell r="W1079">
            <v>457</v>
          </cell>
          <cell r="X1079">
            <v>481</v>
          </cell>
          <cell r="Y1079">
            <v>522</v>
          </cell>
          <cell r="Z1079">
            <v>568</v>
          </cell>
          <cell r="AA1079">
            <v>630</v>
          </cell>
          <cell r="AB1079">
            <v>714</v>
          </cell>
        </row>
        <row r="1080">
          <cell r="A1080" t="str">
            <v>PK</v>
          </cell>
          <cell r="B1080" t="str">
            <v>Pakistan</v>
          </cell>
          <cell r="C1080" t="str">
            <v>HCV</v>
          </cell>
          <cell r="D1080" t="str">
            <v>NISSAN</v>
          </cell>
          <cell r="E1080" t="str">
            <v>NISSAN DIESEL</v>
          </cell>
          <cell r="F1080" t="str">
            <v>GHANDHARA NISSAN</v>
          </cell>
          <cell r="G1080" t="str">
            <v>ASSY</v>
          </cell>
          <cell r="H1080" t="str">
            <v>JP</v>
          </cell>
          <cell r="I1080" t="str">
            <v>BUS</v>
          </cell>
          <cell r="K1080" t="str">
            <v>CIVILIAN</v>
          </cell>
          <cell r="L1080" t="str">
            <v>KARACHI</v>
          </cell>
          <cell r="M1080">
            <v>160</v>
          </cell>
          <cell r="N1080">
            <v>220</v>
          </cell>
          <cell r="O1080">
            <v>240</v>
          </cell>
          <cell r="P1080">
            <v>300</v>
          </cell>
          <cell r="Q1080">
            <v>170</v>
          </cell>
          <cell r="R1080">
            <v>190</v>
          </cell>
          <cell r="S1080">
            <v>55</v>
          </cell>
          <cell r="T1080">
            <v>86</v>
          </cell>
          <cell r="U1080">
            <v>263</v>
          </cell>
          <cell r="V1080">
            <v>284</v>
          </cell>
          <cell r="W1080">
            <v>298</v>
          </cell>
          <cell r="X1080">
            <v>283</v>
          </cell>
          <cell r="Y1080">
            <v>299</v>
          </cell>
          <cell r="Z1080">
            <v>315</v>
          </cell>
          <cell r="AA1080">
            <v>332</v>
          </cell>
          <cell r="AB1080">
            <v>410</v>
          </cell>
        </row>
        <row r="1081">
          <cell r="A1081" t="str">
            <v>PK</v>
          </cell>
          <cell r="B1081" t="str">
            <v>Pakistan</v>
          </cell>
          <cell r="C1081" t="str">
            <v>HCV</v>
          </cell>
          <cell r="D1081" t="str">
            <v>OTHER</v>
          </cell>
          <cell r="E1081" t="str">
            <v>TRANSMOBILE</v>
          </cell>
          <cell r="F1081" t="str">
            <v>TRANSMOBILE</v>
          </cell>
          <cell r="G1081" t="str">
            <v>ASSY</v>
          </cell>
          <cell r="H1081" t="str">
            <v>JP</v>
          </cell>
          <cell r="I1081" t="str">
            <v>&gt;15T</v>
          </cell>
          <cell r="K1081" t="str">
            <v>OTHER</v>
          </cell>
          <cell r="L1081" t="str">
            <v>KARACHI</v>
          </cell>
          <cell r="M1081">
            <v>0</v>
          </cell>
          <cell r="N1081">
            <v>0</v>
          </cell>
          <cell r="O1081">
            <v>0</v>
          </cell>
          <cell r="P1081">
            <v>0</v>
          </cell>
          <cell r="Q1081">
            <v>50</v>
          </cell>
          <cell r="R1081">
            <v>180</v>
          </cell>
          <cell r="S1081">
            <v>83</v>
          </cell>
          <cell r="T1081">
            <v>100</v>
          </cell>
          <cell r="U1081">
            <v>5</v>
          </cell>
          <cell r="V1081">
            <v>10</v>
          </cell>
          <cell r="W1081">
            <v>20</v>
          </cell>
          <cell r="X1081">
            <v>18</v>
          </cell>
          <cell r="Y1081">
            <v>18</v>
          </cell>
          <cell r="Z1081">
            <v>18</v>
          </cell>
          <cell r="AA1081">
            <v>18</v>
          </cell>
          <cell r="AB1081">
            <v>19</v>
          </cell>
        </row>
        <row r="1082">
          <cell r="A1082" t="str">
            <v>PK</v>
          </cell>
          <cell r="B1082" t="str">
            <v>Pakistan</v>
          </cell>
          <cell r="C1082" t="str">
            <v>HCV</v>
          </cell>
          <cell r="D1082" t="str">
            <v>VOLVO</v>
          </cell>
          <cell r="E1082" t="str">
            <v>VOLVO</v>
          </cell>
          <cell r="F1082" t="str">
            <v>VOLVO PAKISTAN</v>
          </cell>
          <cell r="G1082" t="str">
            <v>ASSY</v>
          </cell>
          <cell r="H1082" t="str">
            <v>SW</v>
          </cell>
          <cell r="I1082" t="str">
            <v>ARTIC</v>
          </cell>
          <cell r="K1082" t="str">
            <v>FL10</v>
          </cell>
          <cell r="L1082" t="str">
            <v>LAHORE</v>
          </cell>
          <cell r="M1082">
            <v>0</v>
          </cell>
          <cell r="N1082">
            <v>0</v>
          </cell>
          <cell r="O1082">
            <v>0</v>
          </cell>
          <cell r="P1082">
            <v>0</v>
          </cell>
          <cell r="Q1082">
            <v>0</v>
          </cell>
          <cell r="R1082">
            <v>0</v>
          </cell>
          <cell r="S1082">
            <v>0</v>
          </cell>
          <cell r="T1082">
            <v>64</v>
          </cell>
          <cell r="U1082">
            <v>95</v>
          </cell>
          <cell r="V1082">
            <v>100</v>
          </cell>
          <cell r="W1082">
            <v>102</v>
          </cell>
          <cell r="X1082">
            <v>105</v>
          </cell>
          <cell r="Y1082">
            <v>100</v>
          </cell>
          <cell r="Z1082">
            <v>110</v>
          </cell>
          <cell r="AA1082">
            <v>119</v>
          </cell>
          <cell r="AB1082">
            <v>177</v>
          </cell>
        </row>
        <row r="1083">
          <cell r="A1083" t="str">
            <v>PK</v>
          </cell>
          <cell r="B1083" t="str">
            <v>Pakistan</v>
          </cell>
          <cell r="C1083" t="str">
            <v>LCV</v>
          </cell>
          <cell r="D1083" t="str">
            <v>CHRYSLER</v>
          </cell>
          <cell r="E1083" t="str">
            <v>CHRYSLER</v>
          </cell>
          <cell r="F1083" t="str">
            <v>PENTA MOTORS</v>
          </cell>
          <cell r="G1083" t="str">
            <v>ASSY</v>
          </cell>
          <cell r="H1083" t="str">
            <v>US</v>
          </cell>
          <cell r="I1083" t="str">
            <v>4X4</v>
          </cell>
          <cell r="K1083" t="str">
            <v>JEEP</v>
          </cell>
          <cell r="L1083" t="str">
            <v>KARACHI</v>
          </cell>
          <cell r="M1083">
            <v>0</v>
          </cell>
          <cell r="N1083">
            <v>0</v>
          </cell>
          <cell r="O1083">
            <v>0</v>
          </cell>
          <cell r="P1083">
            <v>0</v>
          </cell>
          <cell r="Q1083">
            <v>0</v>
          </cell>
          <cell r="R1083">
            <v>0</v>
          </cell>
          <cell r="S1083">
            <v>0</v>
          </cell>
          <cell r="T1083">
            <v>0</v>
          </cell>
          <cell r="U1083">
            <v>0</v>
          </cell>
          <cell r="V1083">
            <v>0</v>
          </cell>
          <cell r="W1083">
            <v>0</v>
          </cell>
          <cell r="X1083">
            <v>0</v>
          </cell>
          <cell r="Y1083">
            <v>327</v>
          </cell>
          <cell r="Z1083">
            <v>840</v>
          </cell>
          <cell r="AA1083">
            <v>852</v>
          </cell>
          <cell r="AB1083">
            <v>1053</v>
          </cell>
        </row>
        <row r="1084">
          <cell r="A1084" t="str">
            <v>PK</v>
          </cell>
          <cell r="B1084" t="str">
            <v>Pakistan</v>
          </cell>
          <cell r="C1084" t="str">
            <v>LCV</v>
          </cell>
          <cell r="D1084" t="str">
            <v>DAEWOO</v>
          </cell>
          <cell r="E1084" t="str">
            <v>SSANGYONG</v>
          </cell>
          <cell r="F1084" t="str">
            <v>MILLAT</v>
          </cell>
          <cell r="G1084" t="str">
            <v>ASSY</v>
          </cell>
          <cell r="H1084" t="str">
            <v>KO</v>
          </cell>
          <cell r="I1084" t="str">
            <v>4X4</v>
          </cell>
          <cell r="K1084" t="str">
            <v>MUSSO</v>
          </cell>
          <cell r="L1084" t="str">
            <v>LAHORE</v>
          </cell>
          <cell r="M1084">
            <v>0</v>
          </cell>
          <cell r="N1084">
            <v>0</v>
          </cell>
          <cell r="O1084">
            <v>0</v>
          </cell>
          <cell r="P1084">
            <v>0</v>
          </cell>
          <cell r="Q1084">
            <v>0</v>
          </cell>
          <cell r="R1084">
            <v>0</v>
          </cell>
          <cell r="S1084">
            <v>0</v>
          </cell>
          <cell r="T1084">
            <v>0</v>
          </cell>
          <cell r="U1084">
            <v>0</v>
          </cell>
          <cell r="V1084">
            <v>0</v>
          </cell>
          <cell r="W1084">
            <v>0</v>
          </cell>
          <cell r="X1084">
            <v>760</v>
          </cell>
          <cell r="Y1084">
            <v>991</v>
          </cell>
          <cell r="Z1084">
            <v>1196</v>
          </cell>
          <cell r="AA1084">
            <v>1549</v>
          </cell>
          <cell r="AB1084">
            <v>2321</v>
          </cell>
        </row>
        <row r="1085">
          <cell r="A1085" t="str">
            <v>PK</v>
          </cell>
          <cell r="B1085" t="str">
            <v>Pakistan</v>
          </cell>
          <cell r="C1085" t="str">
            <v>LCV</v>
          </cell>
          <cell r="D1085" t="str">
            <v>HYUNDAI</v>
          </cell>
          <cell r="E1085" t="str">
            <v>HYUNDAI</v>
          </cell>
          <cell r="F1085" t="str">
            <v>SAIGOL</v>
          </cell>
          <cell r="G1085" t="str">
            <v>ASSY</v>
          </cell>
          <cell r="H1085" t="str">
            <v>KO</v>
          </cell>
          <cell r="I1085" t="str">
            <v>U</v>
          </cell>
          <cell r="K1085" t="str">
            <v>OTHER</v>
          </cell>
          <cell r="L1085" t="str">
            <v>KARACHI</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275</v>
          </cell>
          <cell r="AB1085">
            <v>1035</v>
          </cell>
        </row>
        <row r="1086">
          <cell r="A1086" t="str">
            <v>PK</v>
          </cell>
          <cell r="B1086" t="str">
            <v>Pakistan</v>
          </cell>
          <cell r="C1086" t="str">
            <v>LCV</v>
          </cell>
          <cell r="D1086" t="str">
            <v>KIA</v>
          </cell>
          <cell r="E1086" t="str">
            <v>KIA</v>
          </cell>
          <cell r="F1086" t="str">
            <v>NAYA DAUR</v>
          </cell>
          <cell r="G1086" t="str">
            <v>ASSY</v>
          </cell>
          <cell r="H1086" t="str">
            <v>KO</v>
          </cell>
          <cell r="I1086" t="str">
            <v>PUP</v>
          </cell>
          <cell r="K1086" t="str">
            <v>CERES</v>
          </cell>
          <cell r="L1086" t="str">
            <v>KARACHI</v>
          </cell>
          <cell r="M1086">
            <v>0</v>
          </cell>
          <cell r="N1086">
            <v>0</v>
          </cell>
          <cell r="O1086">
            <v>0</v>
          </cell>
          <cell r="P1086">
            <v>0</v>
          </cell>
          <cell r="Q1086">
            <v>0</v>
          </cell>
          <cell r="R1086">
            <v>1500</v>
          </cell>
          <cell r="S1086">
            <v>577</v>
          </cell>
          <cell r="T1086">
            <v>354</v>
          </cell>
          <cell r="U1086">
            <v>0</v>
          </cell>
          <cell r="V1086">
            <v>0</v>
          </cell>
          <cell r="W1086">
            <v>0</v>
          </cell>
          <cell r="X1086">
            <v>0</v>
          </cell>
          <cell r="Y1086">
            <v>0</v>
          </cell>
          <cell r="Z1086">
            <v>0</v>
          </cell>
          <cell r="AA1086">
            <v>0</v>
          </cell>
          <cell r="AB1086">
            <v>0</v>
          </cell>
        </row>
        <row r="1087">
          <cell r="A1087" t="str">
            <v>PK</v>
          </cell>
          <cell r="B1087" t="str">
            <v>Pakistan</v>
          </cell>
          <cell r="C1087" t="str">
            <v>LCV</v>
          </cell>
          <cell r="D1087" t="str">
            <v>MAZDA</v>
          </cell>
          <cell r="E1087" t="str">
            <v>MAZDA</v>
          </cell>
          <cell r="F1087" t="str">
            <v>SIND ENGINEERING</v>
          </cell>
          <cell r="G1087" t="str">
            <v>ASSY</v>
          </cell>
          <cell r="H1087" t="str">
            <v>JP</v>
          </cell>
          <cell r="I1087" t="str">
            <v>HVAN</v>
          </cell>
          <cell r="K1087" t="str">
            <v>T3500</v>
          </cell>
          <cell r="L1087" t="str">
            <v>KARACHI</v>
          </cell>
          <cell r="M1087">
            <v>1290</v>
          </cell>
          <cell r="N1087">
            <v>841</v>
          </cell>
          <cell r="O1087">
            <v>1430</v>
          </cell>
          <cell r="P1087">
            <v>950</v>
          </cell>
          <cell r="Q1087">
            <v>450</v>
          </cell>
          <cell r="R1087">
            <v>750</v>
          </cell>
          <cell r="S1087">
            <v>780</v>
          </cell>
          <cell r="T1087">
            <v>809</v>
          </cell>
          <cell r="U1087">
            <v>907</v>
          </cell>
          <cell r="V1087">
            <v>1040</v>
          </cell>
          <cell r="W1087">
            <v>1110</v>
          </cell>
          <cell r="X1087">
            <v>1077</v>
          </cell>
          <cell r="Y1087">
            <v>1145</v>
          </cell>
          <cell r="Z1087">
            <v>1223</v>
          </cell>
          <cell r="AA1087">
            <v>1357</v>
          </cell>
          <cell r="AB1087">
            <v>1417</v>
          </cell>
        </row>
        <row r="1088">
          <cell r="A1088" t="str">
            <v>PK</v>
          </cell>
          <cell r="B1088" t="str">
            <v>Pakistan</v>
          </cell>
          <cell r="C1088" t="str">
            <v>LCV</v>
          </cell>
          <cell r="D1088" t="str">
            <v>MITSUBISHI</v>
          </cell>
          <cell r="E1088" t="str">
            <v>MITSUBISHI</v>
          </cell>
          <cell r="F1088" t="str">
            <v>WORLDWIDE MOTORS</v>
          </cell>
          <cell r="G1088" t="str">
            <v>ASSY</v>
          </cell>
          <cell r="H1088" t="str">
            <v>JP</v>
          </cell>
          <cell r="I1088" t="str">
            <v>4X4</v>
          </cell>
          <cell r="K1088" t="str">
            <v>PAJERO</v>
          </cell>
          <cell r="L1088" t="str">
            <v>LAHORE</v>
          </cell>
          <cell r="M1088">
            <v>0</v>
          </cell>
          <cell r="N1088">
            <v>0</v>
          </cell>
          <cell r="O1088">
            <v>0</v>
          </cell>
          <cell r="P1088">
            <v>0</v>
          </cell>
          <cell r="Q1088">
            <v>0</v>
          </cell>
          <cell r="R1088">
            <v>0</v>
          </cell>
          <cell r="S1088">
            <v>0</v>
          </cell>
          <cell r="T1088">
            <v>0</v>
          </cell>
          <cell r="U1088">
            <v>0</v>
          </cell>
          <cell r="V1088">
            <v>0</v>
          </cell>
          <cell r="W1088">
            <v>0</v>
          </cell>
          <cell r="X1088">
            <v>0</v>
          </cell>
          <cell r="Y1088">
            <v>425</v>
          </cell>
          <cell r="Z1088">
            <v>945</v>
          </cell>
          <cell r="AA1088">
            <v>1086</v>
          </cell>
          <cell r="AB1088">
            <v>1299</v>
          </cell>
        </row>
        <row r="1089">
          <cell r="A1089" t="str">
            <v>PK</v>
          </cell>
          <cell r="B1089" t="str">
            <v>Pakistan</v>
          </cell>
          <cell r="C1089" t="str">
            <v>LCV</v>
          </cell>
          <cell r="D1089" t="str">
            <v>NISSAN</v>
          </cell>
          <cell r="E1089" t="str">
            <v>NISSAN</v>
          </cell>
          <cell r="F1089" t="str">
            <v>GHANDHARA NISSAN</v>
          </cell>
          <cell r="G1089" t="str">
            <v>ASSY</v>
          </cell>
          <cell r="H1089" t="str">
            <v>JP</v>
          </cell>
          <cell r="I1089" t="str">
            <v>4X4</v>
          </cell>
          <cell r="K1089" t="str">
            <v>OTHER</v>
          </cell>
          <cell r="L1089" t="str">
            <v>KARACHI</v>
          </cell>
          <cell r="M1089">
            <v>0</v>
          </cell>
          <cell r="N1089">
            <v>0</v>
          </cell>
          <cell r="O1089">
            <v>0</v>
          </cell>
          <cell r="P1089">
            <v>0</v>
          </cell>
          <cell r="Q1089">
            <v>0</v>
          </cell>
          <cell r="R1089">
            <v>0</v>
          </cell>
          <cell r="S1089">
            <v>0</v>
          </cell>
          <cell r="T1089">
            <v>0</v>
          </cell>
          <cell r="U1089">
            <v>0</v>
          </cell>
          <cell r="V1089">
            <v>0</v>
          </cell>
          <cell r="W1089">
            <v>0</v>
          </cell>
          <cell r="X1089">
            <v>0</v>
          </cell>
          <cell r="Y1089">
            <v>400</v>
          </cell>
          <cell r="Z1089">
            <v>621</v>
          </cell>
          <cell r="AA1089">
            <v>779</v>
          </cell>
          <cell r="AB1089">
            <v>811</v>
          </cell>
        </row>
        <row r="1090">
          <cell r="A1090" t="str">
            <v>PK</v>
          </cell>
          <cell r="B1090" t="str">
            <v>Pakistan</v>
          </cell>
          <cell r="C1090" t="str">
            <v>LCV</v>
          </cell>
          <cell r="D1090" t="str">
            <v>NISSAN</v>
          </cell>
          <cell r="E1090" t="str">
            <v>NISSAN</v>
          </cell>
          <cell r="F1090" t="str">
            <v>GHANDHARA NISSAN</v>
          </cell>
          <cell r="G1090" t="str">
            <v>ASSY</v>
          </cell>
          <cell r="H1090" t="str">
            <v>JP</v>
          </cell>
          <cell r="I1090" t="str">
            <v>PUP</v>
          </cell>
          <cell r="K1090" t="str">
            <v>PICKUP</v>
          </cell>
          <cell r="L1090" t="str">
            <v>KARACHI</v>
          </cell>
          <cell r="M1090">
            <v>0</v>
          </cell>
          <cell r="N1090">
            <v>0</v>
          </cell>
          <cell r="O1090">
            <v>0</v>
          </cell>
          <cell r="P1090">
            <v>0</v>
          </cell>
          <cell r="Q1090">
            <v>0</v>
          </cell>
          <cell r="R1090">
            <v>0</v>
          </cell>
          <cell r="S1090">
            <v>0</v>
          </cell>
          <cell r="T1090">
            <v>0</v>
          </cell>
          <cell r="U1090">
            <v>0</v>
          </cell>
          <cell r="V1090">
            <v>0</v>
          </cell>
          <cell r="W1090">
            <v>370</v>
          </cell>
          <cell r="X1090">
            <v>1231</v>
          </cell>
          <cell r="Y1090">
            <v>1436</v>
          </cell>
          <cell r="Z1090">
            <v>1460</v>
          </cell>
          <cell r="AA1090">
            <v>1531</v>
          </cell>
          <cell r="AB1090">
            <v>1855</v>
          </cell>
        </row>
        <row r="1091">
          <cell r="A1091" t="str">
            <v>PK</v>
          </cell>
          <cell r="B1091" t="str">
            <v>Pakistan</v>
          </cell>
          <cell r="C1091" t="str">
            <v>LCV</v>
          </cell>
          <cell r="D1091" t="str">
            <v>SUZUKI</v>
          </cell>
          <cell r="E1091" t="str">
            <v>SUZUKI</v>
          </cell>
          <cell r="F1091" t="str">
            <v>PAK SUZUKI</v>
          </cell>
          <cell r="G1091" t="str">
            <v>ASSY</v>
          </cell>
          <cell r="H1091" t="str">
            <v>JP</v>
          </cell>
          <cell r="I1091" t="str">
            <v>4X4</v>
          </cell>
          <cell r="K1091" t="str">
            <v>POTOHAR</v>
          </cell>
          <cell r="L1091" t="str">
            <v>KARACHI</v>
          </cell>
          <cell r="M1091">
            <v>1581</v>
          </cell>
          <cell r="N1091">
            <v>2809</v>
          </cell>
          <cell r="O1091">
            <v>1792</v>
          </cell>
          <cell r="P1091">
            <v>1227</v>
          </cell>
          <cell r="Q1091">
            <v>773</v>
          </cell>
          <cell r="R1091">
            <v>1800</v>
          </cell>
          <cell r="S1091">
            <v>1449</v>
          </cell>
          <cell r="T1091">
            <v>702</v>
          </cell>
          <cell r="U1091">
            <v>556</v>
          </cell>
          <cell r="V1091">
            <v>420</v>
          </cell>
          <cell r="W1091">
            <v>427</v>
          </cell>
          <cell r="X1091">
            <v>393</v>
          </cell>
          <cell r="Y1091">
            <v>401</v>
          </cell>
          <cell r="Z1091">
            <v>409</v>
          </cell>
          <cell r="AA1091">
            <v>412</v>
          </cell>
          <cell r="AB1091">
            <v>513</v>
          </cell>
        </row>
        <row r="1092">
          <cell r="A1092" t="str">
            <v>PK</v>
          </cell>
          <cell r="B1092" t="str">
            <v>Pakistan</v>
          </cell>
          <cell r="C1092" t="str">
            <v>LCV</v>
          </cell>
          <cell r="D1092" t="str">
            <v>SUZUKI</v>
          </cell>
          <cell r="E1092" t="str">
            <v>SUZUKI</v>
          </cell>
          <cell r="F1092" t="str">
            <v>PAK SUZUKI</v>
          </cell>
          <cell r="G1092" t="str">
            <v>ASSY</v>
          </cell>
          <cell r="H1092" t="str">
            <v>JP</v>
          </cell>
          <cell r="I1092" t="str">
            <v>MIC</v>
          </cell>
          <cell r="K1092" t="str">
            <v>BOLAN</v>
          </cell>
          <cell r="L1092" t="str">
            <v>KARACHI</v>
          </cell>
          <cell r="M1092">
            <v>5872</v>
          </cell>
          <cell r="N1092">
            <v>5511</v>
          </cell>
          <cell r="O1092">
            <v>6058</v>
          </cell>
          <cell r="P1092">
            <v>4094</v>
          </cell>
          <cell r="Q1092">
            <v>2011</v>
          </cell>
          <cell r="R1092">
            <v>2000</v>
          </cell>
          <cell r="S1092">
            <v>3980</v>
          </cell>
          <cell r="T1092">
            <v>5035</v>
          </cell>
          <cell r="U1092">
            <v>4871</v>
          </cell>
          <cell r="V1092">
            <v>5300</v>
          </cell>
          <cell r="W1092">
            <v>5390</v>
          </cell>
          <cell r="X1092">
            <v>4960</v>
          </cell>
          <cell r="Y1092">
            <v>5054</v>
          </cell>
          <cell r="Z1092">
            <v>4984</v>
          </cell>
          <cell r="AA1092">
            <v>5060</v>
          </cell>
          <cell r="AB1092">
            <v>5602</v>
          </cell>
        </row>
        <row r="1093">
          <cell r="A1093" t="str">
            <v>PK</v>
          </cell>
          <cell r="B1093" t="str">
            <v>Pakistan</v>
          </cell>
          <cell r="C1093" t="str">
            <v>LCV</v>
          </cell>
          <cell r="D1093" t="str">
            <v>SUZUKI</v>
          </cell>
          <cell r="E1093" t="str">
            <v>SUZUKI</v>
          </cell>
          <cell r="F1093" t="str">
            <v>PAK SUZUKI</v>
          </cell>
          <cell r="G1093" t="str">
            <v>ASSY</v>
          </cell>
          <cell r="H1093" t="str">
            <v>JP</v>
          </cell>
          <cell r="I1093" t="str">
            <v>PUP</v>
          </cell>
          <cell r="K1093" t="str">
            <v>RAVI</v>
          </cell>
          <cell r="L1093" t="str">
            <v>KARACHI</v>
          </cell>
          <cell r="M1093">
            <v>6073</v>
          </cell>
          <cell r="N1093">
            <v>6326</v>
          </cell>
          <cell r="O1093">
            <v>5784</v>
          </cell>
          <cell r="P1093">
            <v>3784</v>
          </cell>
          <cell r="Q1093">
            <v>3593</v>
          </cell>
          <cell r="R1093">
            <v>1620</v>
          </cell>
          <cell r="S1093">
            <v>2410</v>
          </cell>
          <cell r="T1093">
            <v>2295</v>
          </cell>
          <cell r="U1093">
            <v>2880</v>
          </cell>
          <cell r="V1093">
            <v>3020</v>
          </cell>
          <cell r="W1093">
            <v>3070</v>
          </cell>
          <cell r="X1093">
            <v>2815</v>
          </cell>
          <cell r="Y1093">
            <v>2872</v>
          </cell>
          <cell r="Z1093">
            <v>3030</v>
          </cell>
          <cell r="AA1093">
            <v>3309</v>
          </cell>
          <cell r="AB1093">
            <v>4539</v>
          </cell>
        </row>
        <row r="1094">
          <cell r="A1094" t="str">
            <v>PK</v>
          </cell>
          <cell r="B1094" t="str">
            <v>Pakistan</v>
          </cell>
          <cell r="C1094" t="str">
            <v>LCV</v>
          </cell>
          <cell r="D1094" t="str">
            <v>TOYOTA</v>
          </cell>
          <cell r="E1094" t="str">
            <v>TOYOTA</v>
          </cell>
          <cell r="F1094" t="str">
            <v>INDUS MOTORS</v>
          </cell>
          <cell r="G1094" t="str">
            <v>ASSY</v>
          </cell>
          <cell r="H1094" t="str">
            <v>JP</v>
          </cell>
          <cell r="I1094" t="str">
            <v>4X4</v>
          </cell>
          <cell r="K1094" t="str">
            <v>LAND CRUISER</v>
          </cell>
          <cell r="L1094" t="str">
            <v>KARACHI</v>
          </cell>
          <cell r="M1094">
            <v>0</v>
          </cell>
          <cell r="N1094">
            <v>0</v>
          </cell>
          <cell r="O1094">
            <v>0</v>
          </cell>
          <cell r="P1094">
            <v>0</v>
          </cell>
          <cell r="Q1094">
            <v>0</v>
          </cell>
          <cell r="R1094">
            <v>0</v>
          </cell>
          <cell r="S1094">
            <v>0</v>
          </cell>
          <cell r="T1094">
            <v>0</v>
          </cell>
          <cell r="U1094">
            <v>0</v>
          </cell>
          <cell r="V1094">
            <v>0</v>
          </cell>
          <cell r="W1094">
            <v>0</v>
          </cell>
          <cell r="X1094">
            <v>407</v>
          </cell>
          <cell r="Y1094">
            <v>800</v>
          </cell>
          <cell r="Z1094">
            <v>812</v>
          </cell>
          <cell r="AA1094">
            <v>852</v>
          </cell>
          <cell r="AB1094">
            <v>1007</v>
          </cell>
        </row>
        <row r="1095">
          <cell r="A1095" t="str">
            <v>PK</v>
          </cell>
          <cell r="B1095" t="str">
            <v>Pakistan</v>
          </cell>
          <cell r="C1095" t="str">
            <v>LCV</v>
          </cell>
          <cell r="D1095" t="str">
            <v>TOYOTA</v>
          </cell>
          <cell r="E1095" t="str">
            <v>TOYOTA</v>
          </cell>
          <cell r="F1095" t="str">
            <v>INDUS MOTORS</v>
          </cell>
          <cell r="G1095" t="str">
            <v>ASSY</v>
          </cell>
          <cell r="H1095" t="str">
            <v>JP</v>
          </cell>
          <cell r="I1095" t="str">
            <v>MVAN</v>
          </cell>
          <cell r="K1095" t="str">
            <v>HIACE</v>
          </cell>
          <cell r="L1095" t="str">
            <v>KARACHI</v>
          </cell>
          <cell r="M1095">
            <v>0</v>
          </cell>
          <cell r="N1095">
            <v>0</v>
          </cell>
          <cell r="O1095">
            <v>0</v>
          </cell>
          <cell r="P1095">
            <v>0</v>
          </cell>
          <cell r="Q1095">
            <v>0</v>
          </cell>
          <cell r="R1095">
            <v>0</v>
          </cell>
          <cell r="S1095">
            <v>0</v>
          </cell>
          <cell r="T1095">
            <v>0</v>
          </cell>
          <cell r="U1095">
            <v>0</v>
          </cell>
          <cell r="V1095">
            <v>0</v>
          </cell>
          <cell r="W1095">
            <v>470</v>
          </cell>
          <cell r="X1095">
            <v>724</v>
          </cell>
          <cell r="Y1095">
            <v>963</v>
          </cell>
          <cell r="Z1095">
            <v>1433</v>
          </cell>
          <cell r="AA1095">
            <v>1503</v>
          </cell>
          <cell r="AB1095">
            <v>1808</v>
          </cell>
        </row>
        <row r="1096">
          <cell r="A1096" t="str">
            <v>PK</v>
          </cell>
          <cell r="B1096" t="str">
            <v>Pakistan</v>
          </cell>
          <cell r="C1096" t="str">
            <v>LCV</v>
          </cell>
          <cell r="D1096" t="str">
            <v>TOYOTA</v>
          </cell>
          <cell r="E1096" t="str">
            <v>TOYOTA</v>
          </cell>
          <cell r="F1096" t="str">
            <v>INDUS MOTORS</v>
          </cell>
          <cell r="G1096" t="str">
            <v>ASSY</v>
          </cell>
          <cell r="H1096" t="str">
            <v>JP</v>
          </cell>
          <cell r="I1096" t="str">
            <v>PUP</v>
          </cell>
          <cell r="K1096" t="str">
            <v>HILUX</v>
          </cell>
          <cell r="L1096" t="str">
            <v>KARACHI</v>
          </cell>
          <cell r="M1096">
            <v>0</v>
          </cell>
          <cell r="N1096">
            <v>0</v>
          </cell>
          <cell r="O1096">
            <v>0</v>
          </cell>
          <cell r="P1096">
            <v>0</v>
          </cell>
          <cell r="Q1096">
            <v>0</v>
          </cell>
          <cell r="R1096">
            <v>0</v>
          </cell>
          <cell r="S1096">
            <v>2301</v>
          </cell>
          <cell r="T1096">
            <v>2035</v>
          </cell>
          <cell r="U1096">
            <v>2118</v>
          </cell>
          <cell r="V1096">
            <v>2390</v>
          </cell>
          <cell r="W1096">
            <v>2660</v>
          </cell>
          <cell r="X1096">
            <v>2380</v>
          </cell>
          <cell r="Y1096">
            <v>2427</v>
          </cell>
          <cell r="Z1096">
            <v>2474</v>
          </cell>
          <cell r="AA1096">
            <v>2603</v>
          </cell>
          <cell r="AB1096">
            <v>2815</v>
          </cell>
        </row>
        <row r="1097">
          <cell r="A1097" t="str">
            <v>TA</v>
          </cell>
          <cell r="B1097" t="str">
            <v>Taiwan</v>
          </cell>
          <cell r="C1097" t="str">
            <v>CAR</v>
          </cell>
          <cell r="D1097" t="str">
            <v>DAIHATSU</v>
          </cell>
          <cell r="E1097" t="str">
            <v>DAIHATSU</v>
          </cell>
          <cell r="F1097" t="str">
            <v>YUE TIEN</v>
          </cell>
          <cell r="G1097" t="str">
            <v>ASSY</v>
          </cell>
          <cell r="H1097" t="str">
            <v>JP</v>
          </cell>
          <cell r="I1097" t="str">
            <v>B</v>
          </cell>
          <cell r="J1097" t="str">
            <v>CHARADE</v>
          </cell>
          <cell r="K1097" t="str">
            <v>CHARADE</v>
          </cell>
          <cell r="L1097" t="str">
            <v>DAH-TSUEN SHIANG</v>
          </cell>
          <cell r="M1097">
            <v>0</v>
          </cell>
          <cell r="N1097">
            <v>0</v>
          </cell>
          <cell r="O1097">
            <v>4360</v>
          </cell>
          <cell r="P1097">
            <v>4300</v>
          </cell>
          <cell r="Q1097">
            <v>2327</v>
          </cell>
          <cell r="R1097">
            <v>1412</v>
          </cell>
          <cell r="S1097">
            <v>24</v>
          </cell>
          <cell r="T1097">
            <v>0</v>
          </cell>
          <cell r="U1097">
            <v>0</v>
          </cell>
          <cell r="V1097">
            <v>0</v>
          </cell>
          <cell r="W1097">
            <v>0</v>
          </cell>
          <cell r="X1097">
            <v>0</v>
          </cell>
          <cell r="Y1097">
            <v>0</v>
          </cell>
          <cell r="Z1097">
            <v>0</v>
          </cell>
          <cell r="AA1097">
            <v>0</v>
          </cell>
          <cell r="AB1097">
            <v>0</v>
          </cell>
        </row>
        <row r="1098">
          <cell r="A1098" t="str">
            <v>TA</v>
          </cell>
          <cell r="B1098" t="str">
            <v>Taiwan</v>
          </cell>
          <cell r="C1098" t="str">
            <v>CAR</v>
          </cell>
          <cell r="D1098" t="str">
            <v>DAIHATSU</v>
          </cell>
          <cell r="E1098" t="str">
            <v>DAIHATSU</v>
          </cell>
          <cell r="F1098" t="str">
            <v>YUE TIEN</v>
          </cell>
          <cell r="G1098" t="str">
            <v>ASSY</v>
          </cell>
          <cell r="H1098" t="str">
            <v>JP</v>
          </cell>
          <cell r="I1098" t="str">
            <v>B</v>
          </cell>
          <cell r="J1098" t="str">
            <v>CHARADE</v>
          </cell>
          <cell r="K1098" t="str">
            <v>SKYWING</v>
          </cell>
          <cell r="L1098" t="str">
            <v>DAH-TSUEN SHIANG</v>
          </cell>
          <cell r="M1098">
            <v>0</v>
          </cell>
          <cell r="N1098">
            <v>0</v>
          </cell>
          <cell r="O1098">
            <v>3079</v>
          </cell>
          <cell r="P1098">
            <v>3036</v>
          </cell>
          <cell r="Q1098">
            <v>269</v>
          </cell>
          <cell r="R1098">
            <v>1423</v>
          </cell>
          <cell r="S1098">
            <v>257</v>
          </cell>
          <cell r="T1098">
            <v>0</v>
          </cell>
          <cell r="U1098">
            <v>0</v>
          </cell>
          <cell r="V1098">
            <v>0</v>
          </cell>
          <cell r="W1098">
            <v>0</v>
          </cell>
          <cell r="X1098">
            <v>0</v>
          </cell>
          <cell r="Y1098">
            <v>0</v>
          </cell>
          <cell r="Z1098">
            <v>0</v>
          </cell>
          <cell r="AA1098">
            <v>0</v>
          </cell>
          <cell r="AB1098">
            <v>0</v>
          </cell>
        </row>
        <row r="1099">
          <cell r="A1099" t="str">
            <v>TA</v>
          </cell>
          <cell r="B1099" t="str">
            <v>Taiwan</v>
          </cell>
          <cell r="C1099" t="str">
            <v>CAR</v>
          </cell>
          <cell r="D1099" t="str">
            <v>DAIHATSU</v>
          </cell>
          <cell r="E1099" t="str">
            <v>DAIHATSU</v>
          </cell>
          <cell r="F1099" t="str">
            <v>YUE TIEN</v>
          </cell>
          <cell r="G1099" t="str">
            <v>ASSY</v>
          </cell>
          <cell r="H1099" t="str">
            <v>JP</v>
          </cell>
          <cell r="I1099" t="str">
            <v>B</v>
          </cell>
          <cell r="J1099" t="str">
            <v>CHARADE</v>
          </cell>
          <cell r="K1099" t="str">
            <v>SOCIAL</v>
          </cell>
          <cell r="L1099" t="str">
            <v>DAH-TSUEN SHIANG</v>
          </cell>
          <cell r="M1099">
            <v>0</v>
          </cell>
          <cell r="N1099">
            <v>0</v>
          </cell>
          <cell r="O1099">
            <v>11227</v>
          </cell>
          <cell r="P1099">
            <v>11071</v>
          </cell>
          <cell r="Q1099">
            <v>9577</v>
          </cell>
          <cell r="R1099">
            <v>5597</v>
          </cell>
          <cell r="S1099">
            <v>89</v>
          </cell>
          <cell r="T1099">
            <v>0</v>
          </cell>
          <cell r="U1099">
            <v>0</v>
          </cell>
          <cell r="V1099">
            <v>0</v>
          </cell>
          <cell r="W1099">
            <v>0</v>
          </cell>
          <cell r="X1099">
            <v>0</v>
          </cell>
          <cell r="Y1099">
            <v>0</v>
          </cell>
          <cell r="Z1099">
            <v>0</v>
          </cell>
          <cell r="AA1099">
            <v>0</v>
          </cell>
          <cell r="AB1099">
            <v>0</v>
          </cell>
        </row>
        <row r="1100">
          <cell r="A1100" t="str">
            <v>TA</v>
          </cell>
          <cell r="B1100" t="str">
            <v>Taiwan</v>
          </cell>
          <cell r="C1100" t="str">
            <v>CAR</v>
          </cell>
          <cell r="D1100" t="str">
            <v>DAIHATSU</v>
          </cell>
          <cell r="E1100" t="str">
            <v>DAIHATSU</v>
          </cell>
          <cell r="F1100" t="str">
            <v>YUE TIEN</v>
          </cell>
          <cell r="G1100" t="str">
            <v>ASSY</v>
          </cell>
          <cell r="H1100" t="str">
            <v>JP</v>
          </cell>
          <cell r="I1100" t="str">
            <v>U</v>
          </cell>
          <cell r="J1100" t="str">
            <v>U</v>
          </cell>
          <cell r="K1100" t="str">
            <v>OTHER</v>
          </cell>
          <cell r="L1100" t="str">
            <v>DAH-TSUEN SHIANG</v>
          </cell>
          <cell r="M1100">
            <v>21264</v>
          </cell>
          <cell r="N1100">
            <v>20387</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row>
        <row r="1101">
          <cell r="A1101" t="str">
            <v>TA</v>
          </cell>
          <cell r="B1101" t="str">
            <v>Taiwan</v>
          </cell>
          <cell r="C1101" t="str">
            <v>CAR</v>
          </cell>
          <cell r="D1101" t="str">
            <v>FORD</v>
          </cell>
          <cell r="E1101" t="str">
            <v>FORD</v>
          </cell>
          <cell r="F1101" t="str">
            <v>LIO HO</v>
          </cell>
          <cell r="G1101" t="str">
            <v>ASSY</v>
          </cell>
          <cell r="H1101" t="str">
            <v>JP</v>
          </cell>
          <cell r="I1101" t="str">
            <v>B</v>
          </cell>
          <cell r="J1101" t="str">
            <v>U</v>
          </cell>
          <cell r="K1101" t="str">
            <v>OTHER</v>
          </cell>
          <cell r="L1101" t="str">
            <v>CHUNG LI</v>
          </cell>
          <cell r="M1101">
            <v>0</v>
          </cell>
          <cell r="N1101">
            <v>0</v>
          </cell>
          <cell r="O1101">
            <v>0</v>
          </cell>
          <cell r="P1101">
            <v>0</v>
          </cell>
          <cell r="Q1101">
            <v>0</v>
          </cell>
          <cell r="R1101">
            <v>0</v>
          </cell>
          <cell r="S1101">
            <v>0</v>
          </cell>
          <cell r="T1101">
            <v>0</v>
          </cell>
          <cell r="U1101">
            <v>0</v>
          </cell>
          <cell r="V1101">
            <v>0</v>
          </cell>
          <cell r="W1101">
            <v>0</v>
          </cell>
          <cell r="X1101">
            <v>0</v>
          </cell>
          <cell r="Y1101">
            <v>12178</v>
          </cell>
          <cell r="Z1101">
            <v>12442</v>
          </cell>
          <cell r="AA1101">
            <v>12406</v>
          </cell>
          <cell r="AB1101">
            <v>11725</v>
          </cell>
        </row>
        <row r="1102">
          <cell r="A1102" t="str">
            <v>TA</v>
          </cell>
          <cell r="B1102" t="str">
            <v>Taiwan</v>
          </cell>
          <cell r="C1102" t="str">
            <v>CAR</v>
          </cell>
          <cell r="D1102" t="str">
            <v>FORD</v>
          </cell>
          <cell r="E1102" t="str">
            <v>FORD</v>
          </cell>
          <cell r="F1102" t="str">
            <v>LIO HO</v>
          </cell>
          <cell r="G1102" t="str">
            <v>ASSY</v>
          </cell>
          <cell r="H1102" t="str">
            <v>JP</v>
          </cell>
          <cell r="I1102" t="str">
            <v>C1</v>
          </cell>
          <cell r="J1102" t="str">
            <v>FAMILIA</v>
          </cell>
          <cell r="K1102" t="str">
            <v>LASER</v>
          </cell>
          <cell r="L1102" t="str">
            <v>CHUNG LI</v>
          </cell>
          <cell r="M1102">
            <v>36904</v>
          </cell>
          <cell r="N1102">
            <v>37976</v>
          </cell>
          <cell r="O1102">
            <v>30110</v>
          </cell>
          <cell r="P1102">
            <v>29669</v>
          </cell>
          <cell r="Q1102">
            <v>22252</v>
          </cell>
          <cell r="R1102">
            <v>10911</v>
          </cell>
          <cell r="S1102">
            <v>4183</v>
          </cell>
          <cell r="T1102">
            <v>1470</v>
          </cell>
          <cell r="U1102">
            <v>308</v>
          </cell>
          <cell r="V1102">
            <v>0</v>
          </cell>
          <cell r="W1102">
            <v>0</v>
          </cell>
          <cell r="X1102">
            <v>0</v>
          </cell>
          <cell r="Y1102">
            <v>0</v>
          </cell>
          <cell r="Z1102">
            <v>0</v>
          </cell>
          <cell r="AA1102">
            <v>0</v>
          </cell>
          <cell r="AB1102">
            <v>0</v>
          </cell>
        </row>
        <row r="1103">
          <cell r="A1103" t="str">
            <v>TA</v>
          </cell>
          <cell r="B1103" t="str">
            <v>Taiwan</v>
          </cell>
          <cell r="C1103" t="str">
            <v>CAR</v>
          </cell>
          <cell r="D1103" t="str">
            <v>FORD</v>
          </cell>
          <cell r="E1103" t="str">
            <v>FORD</v>
          </cell>
          <cell r="F1103" t="str">
            <v>LIO HO</v>
          </cell>
          <cell r="G1103" t="str">
            <v>ASSY</v>
          </cell>
          <cell r="H1103" t="str">
            <v>JP</v>
          </cell>
          <cell r="I1103" t="str">
            <v>C1</v>
          </cell>
          <cell r="J1103" t="str">
            <v>FAMILIA</v>
          </cell>
          <cell r="K1103" t="str">
            <v>LIATA</v>
          </cell>
          <cell r="L1103" t="str">
            <v>CHUNG LI</v>
          </cell>
          <cell r="M1103">
            <v>0</v>
          </cell>
          <cell r="N1103">
            <v>0</v>
          </cell>
          <cell r="O1103">
            <v>0</v>
          </cell>
          <cell r="P1103">
            <v>0</v>
          </cell>
          <cell r="Q1103">
            <v>0</v>
          </cell>
          <cell r="R1103">
            <v>21656</v>
          </cell>
          <cell r="S1103">
            <v>22548</v>
          </cell>
          <cell r="T1103">
            <v>20832</v>
          </cell>
          <cell r="U1103">
            <v>18963</v>
          </cell>
          <cell r="V1103">
            <v>225</v>
          </cell>
          <cell r="W1103">
            <v>0</v>
          </cell>
          <cell r="X1103">
            <v>0</v>
          </cell>
          <cell r="Y1103">
            <v>0</v>
          </cell>
          <cell r="Z1103">
            <v>0</v>
          </cell>
          <cell r="AA1103">
            <v>0</v>
          </cell>
          <cell r="AB1103">
            <v>0</v>
          </cell>
        </row>
        <row r="1104">
          <cell r="A1104" t="str">
            <v>TA</v>
          </cell>
          <cell r="B1104" t="str">
            <v>Taiwan</v>
          </cell>
          <cell r="C1104" t="str">
            <v>CAR</v>
          </cell>
          <cell r="D1104" t="str">
            <v>FORD</v>
          </cell>
          <cell r="E1104" t="str">
            <v>FORD</v>
          </cell>
          <cell r="F1104" t="str">
            <v>LIO HO</v>
          </cell>
          <cell r="G1104" t="str">
            <v>ASSY</v>
          </cell>
          <cell r="H1104" t="str">
            <v>JP</v>
          </cell>
          <cell r="I1104" t="str">
            <v>C1</v>
          </cell>
          <cell r="J1104" t="str">
            <v>CAPELLA</v>
          </cell>
          <cell r="K1104" t="str">
            <v>TIERRA</v>
          </cell>
          <cell r="L1104" t="str">
            <v>CHUNG LI</v>
          </cell>
          <cell r="M1104">
            <v>0</v>
          </cell>
          <cell r="N1104">
            <v>0</v>
          </cell>
          <cell r="O1104">
            <v>0</v>
          </cell>
          <cell r="P1104">
            <v>0</v>
          </cell>
          <cell r="Q1104">
            <v>0</v>
          </cell>
          <cell r="R1104">
            <v>0</v>
          </cell>
          <cell r="S1104">
            <v>0</v>
          </cell>
          <cell r="T1104">
            <v>0</v>
          </cell>
          <cell r="U1104">
            <v>6408</v>
          </cell>
          <cell r="V1104">
            <v>17992</v>
          </cell>
          <cell r="W1104">
            <v>21797</v>
          </cell>
          <cell r="X1104">
            <v>22329</v>
          </cell>
          <cell r="Y1104">
            <v>22464</v>
          </cell>
          <cell r="Z1104">
            <v>23086</v>
          </cell>
          <cell r="AA1104">
            <v>22936</v>
          </cell>
          <cell r="AB1104">
            <v>21290</v>
          </cell>
        </row>
        <row r="1105">
          <cell r="A1105" t="str">
            <v>TA</v>
          </cell>
          <cell r="B1105" t="str">
            <v>Taiwan</v>
          </cell>
          <cell r="C1105" t="str">
            <v>CAR</v>
          </cell>
          <cell r="D1105" t="str">
            <v>FORD</v>
          </cell>
          <cell r="E1105" t="str">
            <v>FORD</v>
          </cell>
          <cell r="F1105" t="str">
            <v>LIO HO</v>
          </cell>
          <cell r="G1105" t="str">
            <v>ASSY</v>
          </cell>
          <cell r="H1105" t="str">
            <v>JP</v>
          </cell>
          <cell r="I1105" t="str">
            <v>C2</v>
          </cell>
          <cell r="J1105" t="str">
            <v>U</v>
          </cell>
          <cell r="K1105" t="str">
            <v>AZTEC</v>
          </cell>
          <cell r="L1105" t="str">
            <v>CHUNG LI</v>
          </cell>
          <cell r="M1105">
            <v>0</v>
          </cell>
          <cell r="N1105">
            <v>0</v>
          </cell>
          <cell r="O1105">
            <v>0</v>
          </cell>
          <cell r="P1105">
            <v>0</v>
          </cell>
          <cell r="Q1105">
            <v>0</v>
          </cell>
          <cell r="R1105">
            <v>2255</v>
          </cell>
          <cell r="S1105">
            <v>1364</v>
          </cell>
          <cell r="T1105">
            <v>507</v>
          </cell>
          <cell r="U1105">
            <v>1</v>
          </cell>
          <cell r="V1105">
            <v>0</v>
          </cell>
          <cell r="W1105">
            <v>0</v>
          </cell>
          <cell r="X1105">
            <v>0</v>
          </cell>
          <cell r="Y1105">
            <v>0</v>
          </cell>
          <cell r="Z1105">
            <v>0</v>
          </cell>
          <cell r="AA1105">
            <v>0</v>
          </cell>
          <cell r="AB1105">
            <v>0</v>
          </cell>
        </row>
        <row r="1106">
          <cell r="A1106" t="str">
            <v>TA</v>
          </cell>
          <cell r="B1106" t="str">
            <v>Taiwan</v>
          </cell>
          <cell r="C1106" t="str">
            <v>CAR</v>
          </cell>
          <cell r="D1106" t="str">
            <v>FORD</v>
          </cell>
          <cell r="E1106" t="str">
            <v>FORD</v>
          </cell>
          <cell r="F1106" t="str">
            <v>LIO HO</v>
          </cell>
          <cell r="G1106" t="str">
            <v>ASSY</v>
          </cell>
          <cell r="H1106" t="str">
            <v>JP</v>
          </cell>
          <cell r="I1106" t="str">
            <v>D1</v>
          </cell>
          <cell r="J1106" t="str">
            <v>CDW 27</v>
          </cell>
          <cell r="K1106" t="str">
            <v>MONDEO</v>
          </cell>
          <cell r="L1106" t="str">
            <v>CHUNG LI</v>
          </cell>
          <cell r="M1106">
            <v>0</v>
          </cell>
          <cell r="N1106">
            <v>0</v>
          </cell>
          <cell r="O1106">
            <v>0</v>
          </cell>
          <cell r="P1106">
            <v>0</v>
          </cell>
          <cell r="Q1106">
            <v>0</v>
          </cell>
          <cell r="R1106">
            <v>0</v>
          </cell>
          <cell r="S1106">
            <v>0</v>
          </cell>
          <cell r="T1106">
            <v>6160</v>
          </cell>
          <cell r="U1106">
            <v>15614</v>
          </cell>
          <cell r="V1106">
            <v>16430</v>
          </cell>
          <cell r="W1106">
            <v>15708</v>
          </cell>
          <cell r="X1106">
            <v>15911</v>
          </cell>
          <cell r="Y1106">
            <v>15827</v>
          </cell>
          <cell r="Z1106">
            <v>16082</v>
          </cell>
          <cell r="AA1106">
            <v>15947</v>
          </cell>
          <cell r="AB1106">
            <v>16943</v>
          </cell>
        </row>
        <row r="1107">
          <cell r="A1107" t="str">
            <v>TA</v>
          </cell>
          <cell r="B1107" t="str">
            <v>Taiwan</v>
          </cell>
          <cell r="C1107" t="str">
            <v>CAR</v>
          </cell>
          <cell r="D1107" t="str">
            <v>FORD</v>
          </cell>
          <cell r="E1107" t="str">
            <v>FORD</v>
          </cell>
          <cell r="F1107" t="str">
            <v>LIO HO</v>
          </cell>
          <cell r="G1107" t="str">
            <v>ASSY</v>
          </cell>
          <cell r="H1107" t="str">
            <v>JP</v>
          </cell>
          <cell r="I1107" t="str">
            <v>D1</v>
          </cell>
          <cell r="J1107" t="str">
            <v>CAPELLA</v>
          </cell>
          <cell r="K1107" t="str">
            <v>TELSTAR</v>
          </cell>
          <cell r="L1107" t="str">
            <v>CHUNG LI</v>
          </cell>
          <cell r="M1107">
            <v>20363</v>
          </cell>
          <cell r="N1107">
            <v>24006</v>
          </cell>
          <cell r="O1107">
            <v>29497</v>
          </cell>
          <cell r="P1107">
            <v>29064</v>
          </cell>
          <cell r="Q1107">
            <v>20329</v>
          </cell>
          <cell r="R1107">
            <v>17056</v>
          </cell>
          <cell r="S1107">
            <v>11532</v>
          </cell>
          <cell r="T1107">
            <v>7439</v>
          </cell>
          <cell r="U1107">
            <v>0</v>
          </cell>
          <cell r="V1107">
            <v>0</v>
          </cell>
          <cell r="W1107">
            <v>0</v>
          </cell>
          <cell r="X1107">
            <v>0</v>
          </cell>
          <cell r="Y1107">
            <v>0</v>
          </cell>
          <cell r="Z1107">
            <v>0</v>
          </cell>
          <cell r="AA1107">
            <v>0</v>
          </cell>
          <cell r="AB1107">
            <v>0</v>
          </cell>
        </row>
        <row r="1108">
          <cell r="A1108" t="str">
            <v>TA</v>
          </cell>
          <cell r="B1108" t="str">
            <v>Taiwan</v>
          </cell>
          <cell r="C1108" t="str">
            <v>CAR</v>
          </cell>
          <cell r="D1108" t="str">
            <v>FORD</v>
          </cell>
          <cell r="E1108" t="str">
            <v>FORD</v>
          </cell>
          <cell r="F1108" t="str">
            <v>LIO HO</v>
          </cell>
          <cell r="G1108" t="str">
            <v>ASSY</v>
          </cell>
          <cell r="H1108" t="str">
            <v>JP</v>
          </cell>
          <cell r="I1108" t="str">
            <v>D2</v>
          </cell>
          <cell r="J1108" t="str">
            <v>U</v>
          </cell>
          <cell r="K1108" t="str">
            <v>TX5</v>
          </cell>
          <cell r="L1108" t="str">
            <v>CHUNG LI</v>
          </cell>
          <cell r="M1108">
            <v>2672</v>
          </cell>
          <cell r="N1108">
            <v>2421</v>
          </cell>
          <cell r="O1108">
            <v>4306</v>
          </cell>
          <cell r="P1108">
            <v>4243</v>
          </cell>
          <cell r="Q1108">
            <v>2105</v>
          </cell>
          <cell r="R1108">
            <v>1701</v>
          </cell>
          <cell r="S1108">
            <v>838</v>
          </cell>
          <cell r="T1108">
            <v>391</v>
          </cell>
          <cell r="U1108">
            <v>0</v>
          </cell>
          <cell r="V1108">
            <v>0</v>
          </cell>
          <cell r="W1108">
            <v>0</v>
          </cell>
          <cell r="X1108">
            <v>0</v>
          </cell>
          <cell r="Y1108">
            <v>0</v>
          </cell>
          <cell r="Z1108">
            <v>0</v>
          </cell>
          <cell r="AA1108">
            <v>0</v>
          </cell>
          <cell r="AB1108">
            <v>0</v>
          </cell>
        </row>
        <row r="1109">
          <cell r="A1109" t="str">
            <v>TA</v>
          </cell>
          <cell r="B1109" t="str">
            <v>Taiwan</v>
          </cell>
          <cell r="C1109" t="str">
            <v>CAR</v>
          </cell>
          <cell r="D1109" t="str">
            <v>FORD</v>
          </cell>
          <cell r="E1109" t="str">
            <v>FORD</v>
          </cell>
          <cell r="F1109" t="str">
            <v>LIO HO</v>
          </cell>
          <cell r="G1109" t="str">
            <v>ASSY</v>
          </cell>
          <cell r="H1109" t="str">
            <v>KO</v>
          </cell>
          <cell r="I1109" t="str">
            <v>B</v>
          </cell>
          <cell r="J1109" t="str">
            <v>121</v>
          </cell>
          <cell r="K1109" t="str">
            <v>FESTIVA</v>
          </cell>
          <cell r="L1109" t="str">
            <v>CHUNG LI</v>
          </cell>
          <cell r="M1109">
            <v>16680</v>
          </cell>
          <cell r="N1109">
            <v>16741</v>
          </cell>
          <cell r="O1109">
            <v>25972</v>
          </cell>
          <cell r="P1109">
            <v>29388</v>
          </cell>
          <cell r="Q1109">
            <v>23052</v>
          </cell>
          <cell r="R1109">
            <v>25284</v>
          </cell>
          <cell r="S1109">
            <v>20729</v>
          </cell>
          <cell r="T1109">
            <v>12729</v>
          </cell>
          <cell r="U1109">
            <v>16896</v>
          </cell>
          <cell r="V1109">
            <v>11881</v>
          </cell>
          <cell r="W1109">
            <v>10841</v>
          </cell>
          <cell r="X1109">
            <v>11266</v>
          </cell>
          <cell r="Y1109">
            <v>0</v>
          </cell>
          <cell r="Z1109">
            <v>0</v>
          </cell>
          <cell r="AA1109">
            <v>0</v>
          </cell>
          <cell r="AB1109">
            <v>0</v>
          </cell>
        </row>
        <row r="1110">
          <cell r="A1110" t="str">
            <v>TA</v>
          </cell>
          <cell r="B1110" t="str">
            <v>Taiwan</v>
          </cell>
          <cell r="C1110" t="str">
            <v>CAR</v>
          </cell>
          <cell r="D1110" t="str">
            <v>FUJI</v>
          </cell>
          <cell r="E1110" t="str">
            <v>SUBARU</v>
          </cell>
          <cell r="F1110" t="str">
            <v>TA CHING</v>
          </cell>
          <cell r="G1110" t="str">
            <v>ASSY</v>
          </cell>
          <cell r="H1110" t="str">
            <v>JP</v>
          </cell>
          <cell r="I1110" t="str">
            <v>B</v>
          </cell>
          <cell r="J1110" t="str">
            <v>U</v>
          </cell>
          <cell r="K1110" t="str">
            <v>TUTTO</v>
          </cell>
          <cell r="L1110" t="str">
            <v>CHING SHI LI</v>
          </cell>
          <cell r="M1110">
            <v>0</v>
          </cell>
          <cell r="N1110">
            <v>0</v>
          </cell>
          <cell r="O1110">
            <v>8633</v>
          </cell>
          <cell r="P1110">
            <v>3490</v>
          </cell>
          <cell r="Q1110">
            <v>1131</v>
          </cell>
          <cell r="R1110">
            <v>210</v>
          </cell>
          <cell r="S1110">
            <v>571</v>
          </cell>
          <cell r="T1110">
            <v>683</v>
          </cell>
          <cell r="U1110">
            <v>23</v>
          </cell>
          <cell r="V1110">
            <v>0</v>
          </cell>
          <cell r="W1110">
            <v>0</v>
          </cell>
          <cell r="X1110">
            <v>0</v>
          </cell>
          <cell r="Y1110">
            <v>0</v>
          </cell>
          <cell r="Z1110">
            <v>0</v>
          </cell>
          <cell r="AA1110">
            <v>0</v>
          </cell>
          <cell r="AB1110">
            <v>0</v>
          </cell>
        </row>
        <row r="1111">
          <cell r="A1111" t="str">
            <v>TA</v>
          </cell>
          <cell r="B1111" t="str">
            <v>Taiwan</v>
          </cell>
          <cell r="C1111" t="str">
            <v>CAR</v>
          </cell>
          <cell r="D1111" t="str">
            <v>FUJI</v>
          </cell>
          <cell r="E1111" t="str">
            <v>SUBARU</v>
          </cell>
          <cell r="F1111" t="str">
            <v>TA CHING</v>
          </cell>
          <cell r="G1111" t="str">
            <v>ASSY</v>
          </cell>
          <cell r="H1111" t="str">
            <v>JP</v>
          </cell>
          <cell r="I1111" t="str">
            <v>C1</v>
          </cell>
          <cell r="J1111" t="str">
            <v>LEGACY 1/LEGACY 2</v>
          </cell>
          <cell r="K1111" t="str">
            <v>IMPREZA</v>
          </cell>
          <cell r="L1111" t="str">
            <v>CHING SHI LI</v>
          </cell>
          <cell r="M1111">
            <v>0</v>
          </cell>
          <cell r="N1111">
            <v>0</v>
          </cell>
          <cell r="O1111">
            <v>0</v>
          </cell>
          <cell r="P1111">
            <v>0</v>
          </cell>
          <cell r="Q1111">
            <v>0</v>
          </cell>
          <cell r="R1111">
            <v>0</v>
          </cell>
          <cell r="S1111">
            <v>0</v>
          </cell>
          <cell r="T1111">
            <v>262</v>
          </cell>
          <cell r="U1111">
            <v>2167</v>
          </cell>
          <cell r="V1111">
            <v>1294</v>
          </cell>
          <cell r="W1111">
            <v>1144</v>
          </cell>
          <cell r="X1111">
            <v>1024</v>
          </cell>
          <cell r="Y1111">
            <v>1548</v>
          </cell>
          <cell r="Z1111">
            <v>1350</v>
          </cell>
          <cell r="AA1111">
            <v>1515</v>
          </cell>
          <cell r="AB1111">
            <v>2304</v>
          </cell>
        </row>
        <row r="1112">
          <cell r="A1112" t="str">
            <v>TA</v>
          </cell>
          <cell r="B1112" t="str">
            <v>Taiwan</v>
          </cell>
          <cell r="C1112" t="str">
            <v>CAR</v>
          </cell>
          <cell r="D1112" t="str">
            <v>FUJI</v>
          </cell>
          <cell r="E1112" t="str">
            <v>SUBARU</v>
          </cell>
          <cell r="F1112" t="str">
            <v>TA CHING</v>
          </cell>
          <cell r="G1112" t="str">
            <v>ASSY</v>
          </cell>
          <cell r="H1112" t="str">
            <v>JP</v>
          </cell>
          <cell r="I1112" t="str">
            <v>C1</v>
          </cell>
          <cell r="J1112" t="str">
            <v>JUSTY</v>
          </cell>
          <cell r="K1112" t="str">
            <v>JUSTY</v>
          </cell>
          <cell r="L1112" t="str">
            <v>CHING SHI LI</v>
          </cell>
          <cell r="M1112">
            <v>11480</v>
          </cell>
          <cell r="N1112">
            <v>19101</v>
          </cell>
          <cell r="O1112">
            <v>4046</v>
          </cell>
          <cell r="P1112">
            <v>2136</v>
          </cell>
          <cell r="Q1112">
            <v>842</v>
          </cell>
          <cell r="R1112">
            <v>150</v>
          </cell>
          <cell r="S1112">
            <v>33</v>
          </cell>
          <cell r="T1112">
            <v>2</v>
          </cell>
          <cell r="U1112">
            <v>0</v>
          </cell>
          <cell r="V1112">
            <v>0</v>
          </cell>
          <cell r="W1112">
            <v>0</v>
          </cell>
          <cell r="X1112">
            <v>0</v>
          </cell>
          <cell r="Y1112">
            <v>0</v>
          </cell>
          <cell r="Z1112">
            <v>0</v>
          </cell>
          <cell r="AA1112">
            <v>0</v>
          </cell>
          <cell r="AB1112">
            <v>0</v>
          </cell>
        </row>
        <row r="1113">
          <cell r="A1113" t="str">
            <v>TA</v>
          </cell>
          <cell r="B1113" t="str">
            <v>Taiwan</v>
          </cell>
          <cell r="C1113" t="str">
            <v>CAR</v>
          </cell>
          <cell r="D1113" t="str">
            <v>GM</v>
          </cell>
          <cell r="E1113" t="str">
            <v>OPEL</v>
          </cell>
          <cell r="F1113" t="str">
            <v>CAC</v>
          </cell>
          <cell r="G1113" t="str">
            <v>ASSY</v>
          </cell>
          <cell r="H1113" t="str">
            <v>GY</v>
          </cell>
          <cell r="I1113" t="str">
            <v>C1</v>
          </cell>
          <cell r="J1113" t="str">
            <v>T CAR 2700</v>
          </cell>
          <cell r="K1113" t="str">
            <v>ASTRA</v>
          </cell>
          <cell r="L1113" t="str">
            <v>HSIN CHUN</v>
          </cell>
          <cell r="M1113">
            <v>0</v>
          </cell>
          <cell r="N1113">
            <v>0</v>
          </cell>
          <cell r="O1113">
            <v>0</v>
          </cell>
          <cell r="P1113">
            <v>5445</v>
          </cell>
          <cell r="Q1113">
            <v>11211</v>
          </cell>
          <cell r="R1113">
            <v>8887</v>
          </cell>
          <cell r="S1113">
            <v>4077</v>
          </cell>
          <cell r="T1113">
            <v>1913</v>
          </cell>
          <cell r="U1113">
            <v>1755</v>
          </cell>
          <cell r="V1113">
            <v>463</v>
          </cell>
          <cell r="W1113">
            <v>0</v>
          </cell>
          <cell r="X1113">
            <v>0</v>
          </cell>
          <cell r="Y1113">
            <v>3493</v>
          </cell>
          <cell r="Z1113">
            <v>4175</v>
          </cell>
          <cell r="AA1113">
            <v>5196</v>
          </cell>
          <cell r="AB1113">
            <v>7053</v>
          </cell>
        </row>
        <row r="1114">
          <cell r="A1114" t="str">
            <v>TA</v>
          </cell>
          <cell r="B1114" t="str">
            <v>Taiwan</v>
          </cell>
          <cell r="C1114" t="str">
            <v>CAR</v>
          </cell>
          <cell r="D1114" t="str">
            <v>GM</v>
          </cell>
          <cell r="E1114" t="str">
            <v>OPEL</v>
          </cell>
          <cell r="F1114" t="str">
            <v>CAC</v>
          </cell>
          <cell r="G1114" t="str">
            <v>ASSY</v>
          </cell>
          <cell r="H1114" t="str">
            <v>GY</v>
          </cell>
          <cell r="I1114" t="str">
            <v>D1</v>
          </cell>
          <cell r="J1114" t="str">
            <v>J CAR 2400/J CAR 2900/EPSILON</v>
          </cell>
          <cell r="K1114" t="str">
            <v>VECTRA</v>
          </cell>
          <cell r="L1114" t="str">
            <v>HSIN CHUN</v>
          </cell>
          <cell r="M1114">
            <v>0</v>
          </cell>
          <cell r="N1114">
            <v>0</v>
          </cell>
          <cell r="O1114">
            <v>0</v>
          </cell>
          <cell r="P1114">
            <v>0</v>
          </cell>
          <cell r="Q1114">
            <v>0</v>
          </cell>
          <cell r="R1114">
            <v>0</v>
          </cell>
          <cell r="S1114">
            <v>0</v>
          </cell>
          <cell r="T1114">
            <v>905</v>
          </cell>
          <cell r="U1114">
            <v>2353</v>
          </cell>
          <cell r="V1114">
            <v>2227</v>
          </cell>
          <cell r="W1114">
            <v>3424</v>
          </cell>
          <cell r="X1114">
            <v>3819</v>
          </cell>
          <cell r="Y1114">
            <v>2391</v>
          </cell>
          <cell r="Z1114">
            <v>2418</v>
          </cell>
          <cell r="AA1114">
            <v>2363</v>
          </cell>
          <cell r="AB1114">
            <v>3042</v>
          </cell>
        </row>
        <row r="1115">
          <cell r="A1115" t="str">
            <v>TA</v>
          </cell>
          <cell r="B1115" t="str">
            <v>Taiwan</v>
          </cell>
          <cell r="C1115" t="str">
            <v>CAR</v>
          </cell>
          <cell r="D1115" t="str">
            <v>HONDA</v>
          </cell>
          <cell r="E1115" t="str">
            <v>HONDA</v>
          </cell>
          <cell r="F1115" t="str">
            <v>SAN YANG</v>
          </cell>
          <cell r="G1115" t="str">
            <v>ASSY</v>
          </cell>
          <cell r="H1115" t="str">
            <v>JP</v>
          </cell>
          <cell r="I1115" t="str">
            <v>B</v>
          </cell>
          <cell r="J1115" t="str">
            <v>CITY</v>
          </cell>
          <cell r="K1115" t="str">
            <v>CITY</v>
          </cell>
          <cell r="L1115" t="str">
            <v>HUKOU</v>
          </cell>
          <cell r="M1115">
            <v>0</v>
          </cell>
          <cell r="N1115">
            <v>0</v>
          </cell>
          <cell r="O1115">
            <v>0</v>
          </cell>
          <cell r="P1115">
            <v>0</v>
          </cell>
          <cell r="Q1115">
            <v>0</v>
          </cell>
          <cell r="R1115">
            <v>0</v>
          </cell>
          <cell r="S1115">
            <v>6765</v>
          </cell>
          <cell r="T1115">
            <v>5127</v>
          </cell>
          <cell r="U1115">
            <v>6717</v>
          </cell>
          <cell r="V1115">
            <v>5536</v>
          </cell>
          <cell r="W1115">
            <v>6118</v>
          </cell>
          <cell r="X1115">
            <v>8307</v>
          </cell>
          <cell r="Y1115">
            <v>8426</v>
          </cell>
          <cell r="Z1115">
            <v>8730</v>
          </cell>
          <cell r="AA1115">
            <v>8827</v>
          </cell>
          <cell r="AB1115">
            <v>8948</v>
          </cell>
        </row>
        <row r="1116">
          <cell r="A1116" t="str">
            <v>TA</v>
          </cell>
          <cell r="B1116" t="str">
            <v>Taiwan</v>
          </cell>
          <cell r="C1116" t="str">
            <v>CAR</v>
          </cell>
          <cell r="D1116" t="str">
            <v>HONDA</v>
          </cell>
          <cell r="E1116" t="str">
            <v>HONDA</v>
          </cell>
          <cell r="F1116" t="str">
            <v>SAN YANG</v>
          </cell>
          <cell r="G1116" t="str">
            <v>ASSY</v>
          </cell>
          <cell r="H1116" t="str">
            <v>JP</v>
          </cell>
          <cell r="I1116" t="str">
            <v>C1</v>
          </cell>
          <cell r="J1116" t="str">
            <v>CIVIC</v>
          </cell>
          <cell r="K1116" t="str">
            <v>CIVIC</v>
          </cell>
          <cell r="L1116" t="str">
            <v>HUKOU</v>
          </cell>
          <cell r="M1116">
            <v>28996</v>
          </cell>
          <cell r="N1116">
            <v>22844</v>
          </cell>
          <cell r="O1116">
            <v>35237</v>
          </cell>
          <cell r="P1116">
            <v>30452</v>
          </cell>
          <cell r="Q1116">
            <v>25309</v>
          </cell>
          <cell r="R1116">
            <v>23742</v>
          </cell>
          <cell r="S1116">
            <v>22290</v>
          </cell>
          <cell r="T1116">
            <v>15723</v>
          </cell>
          <cell r="U1116">
            <v>13117</v>
          </cell>
          <cell r="V1116">
            <v>14186</v>
          </cell>
          <cell r="W1116">
            <v>14575</v>
          </cell>
          <cell r="X1116">
            <v>14656</v>
          </cell>
          <cell r="Y1116">
            <v>15192</v>
          </cell>
          <cell r="Z1116">
            <v>15993</v>
          </cell>
          <cell r="AA1116">
            <v>15982</v>
          </cell>
          <cell r="AB1116">
            <v>15273</v>
          </cell>
        </row>
        <row r="1117">
          <cell r="A1117" t="str">
            <v>TA</v>
          </cell>
          <cell r="B1117" t="str">
            <v>Taiwan</v>
          </cell>
          <cell r="C1117" t="str">
            <v>CAR</v>
          </cell>
          <cell r="D1117" t="str">
            <v>HONDA</v>
          </cell>
          <cell r="E1117" t="str">
            <v>HONDA</v>
          </cell>
          <cell r="F1117" t="str">
            <v>SAN YANG</v>
          </cell>
          <cell r="G1117" t="str">
            <v>ASSY</v>
          </cell>
          <cell r="H1117" t="str">
            <v>JP</v>
          </cell>
          <cell r="I1117" t="str">
            <v>D2</v>
          </cell>
          <cell r="J1117" t="str">
            <v>CY/CYR</v>
          </cell>
          <cell r="K1117" t="str">
            <v>ACCORD</v>
          </cell>
          <cell r="L1117" t="str">
            <v>HUKOU</v>
          </cell>
          <cell r="M1117">
            <v>2209</v>
          </cell>
          <cell r="N1117">
            <v>14472</v>
          </cell>
          <cell r="O1117">
            <v>11150</v>
          </cell>
          <cell r="P1117">
            <v>9646</v>
          </cell>
          <cell r="Q1117">
            <v>19030</v>
          </cell>
          <cell r="R1117">
            <v>17427</v>
          </cell>
          <cell r="S1117">
            <v>12076</v>
          </cell>
          <cell r="T1117">
            <v>9823</v>
          </cell>
          <cell r="U1117">
            <v>12253</v>
          </cell>
          <cell r="V1117">
            <v>16408</v>
          </cell>
          <cell r="W1117">
            <v>16684</v>
          </cell>
          <cell r="X1117">
            <v>17321</v>
          </cell>
          <cell r="Y1117">
            <v>17660</v>
          </cell>
          <cell r="Z1117">
            <v>18392</v>
          </cell>
          <cell r="AA1117">
            <v>18692</v>
          </cell>
          <cell r="AB1117">
            <v>19439</v>
          </cell>
        </row>
        <row r="1118">
          <cell r="A1118" t="str">
            <v>TA</v>
          </cell>
          <cell r="B1118" t="str">
            <v>Taiwan</v>
          </cell>
          <cell r="C1118" t="str">
            <v>CAR</v>
          </cell>
          <cell r="D1118" t="str">
            <v>HYUNDAI</v>
          </cell>
          <cell r="E1118" t="str">
            <v>HYUNDAI</v>
          </cell>
          <cell r="F1118" t="str">
            <v>SAN FU</v>
          </cell>
          <cell r="G1118" t="str">
            <v>ASSY</v>
          </cell>
          <cell r="H1118" t="str">
            <v>KO</v>
          </cell>
          <cell r="I1118" t="str">
            <v>C1</v>
          </cell>
          <cell r="J1118" t="str">
            <v>X-3</v>
          </cell>
          <cell r="K1118" t="str">
            <v>ACCENT</v>
          </cell>
          <cell r="L1118" t="str">
            <v>TAICHUNG</v>
          </cell>
          <cell r="M1118">
            <v>0</v>
          </cell>
          <cell r="N1118">
            <v>0</v>
          </cell>
          <cell r="O1118">
            <v>0</v>
          </cell>
          <cell r="P1118">
            <v>0</v>
          </cell>
          <cell r="Q1118">
            <v>0</v>
          </cell>
          <cell r="R1118">
            <v>0</v>
          </cell>
          <cell r="S1118">
            <v>0</v>
          </cell>
          <cell r="T1118">
            <v>0</v>
          </cell>
          <cell r="U1118">
            <v>0</v>
          </cell>
          <cell r="V1118">
            <v>865</v>
          </cell>
          <cell r="W1118">
            <v>1080</v>
          </cell>
          <cell r="X1118">
            <v>1328</v>
          </cell>
          <cell r="Y1118">
            <v>1985</v>
          </cell>
          <cell r="Z1118">
            <v>2531</v>
          </cell>
          <cell r="AA1118">
            <v>3031</v>
          </cell>
          <cell r="AB1118">
            <v>5008</v>
          </cell>
        </row>
        <row r="1119">
          <cell r="A1119" t="str">
            <v>TA</v>
          </cell>
          <cell r="B1119" t="str">
            <v>Taiwan</v>
          </cell>
          <cell r="C1119" t="str">
            <v>CAR</v>
          </cell>
          <cell r="D1119" t="str">
            <v>HYUNDAI</v>
          </cell>
          <cell r="E1119" t="str">
            <v>HYUNDAI</v>
          </cell>
          <cell r="F1119" t="str">
            <v>SAN FU</v>
          </cell>
          <cell r="G1119" t="str">
            <v>ASSY</v>
          </cell>
          <cell r="H1119" t="str">
            <v>KO</v>
          </cell>
          <cell r="I1119" t="str">
            <v>C2</v>
          </cell>
          <cell r="J1119" t="str">
            <v>V40/DX40</v>
          </cell>
          <cell r="K1119" t="str">
            <v>ELANTRA</v>
          </cell>
          <cell r="L1119" t="str">
            <v>TAICHUNG</v>
          </cell>
          <cell r="M1119">
            <v>0</v>
          </cell>
          <cell r="N1119">
            <v>0</v>
          </cell>
          <cell r="O1119">
            <v>0</v>
          </cell>
          <cell r="P1119">
            <v>0</v>
          </cell>
          <cell r="Q1119">
            <v>0</v>
          </cell>
          <cell r="R1119">
            <v>0</v>
          </cell>
          <cell r="S1119">
            <v>0</v>
          </cell>
          <cell r="T1119">
            <v>0</v>
          </cell>
          <cell r="U1119">
            <v>0</v>
          </cell>
          <cell r="V1119">
            <v>0</v>
          </cell>
          <cell r="W1119">
            <v>0</v>
          </cell>
          <cell r="X1119">
            <v>949</v>
          </cell>
          <cell r="Y1119">
            <v>3096</v>
          </cell>
          <cell r="Z1119">
            <v>3922</v>
          </cell>
          <cell r="AA1119">
            <v>4633</v>
          </cell>
          <cell r="AB1119">
            <v>6160</v>
          </cell>
        </row>
        <row r="1120">
          <cell r="A1120" t="str">
            <v>TA</v>
          </cell>
          <cell r="B1120" t="str">
            <v>Taiwan</v>
          </cell>
          <cell r="C1120" t="str">
            <v>CAR</v>
          </cell>
          <cell r="D1120" t="str">
            <v>MAZDA</v>
          </cell>
          <cell r="E1120" t="str">
            <v>MAZDA</v>
          </cell>
          <cell r="F1120" t="str">
            <v>LIO HO</v>
          </cell>
          <cell r="G1120" t="str">
            <v>ASSY</v>
          </cell>
          <cell r="H1120" t="str">
            <v>JP</v>
          </cell>
          <cell r="I1120" t="str">
            <v>C1</v>
          </cell>
          <cell r="J1120" t="str">
            <v>FAMILIA</v>
          </cell>
          <cell r="K1120" t="str">
            <v>323</v>
          </cell>
          <cell r="L1120" t="str">
            <v>CHUNG LI</v>
          </cell>
          <cell r="M1120">
            <v>1326</v>
          </cell>
          <cell r="N1120">
            <v>2477</v>
          </cell>
          <cell r="O1120">
            <v>2013</v>
          </cell>
          <cell r="P1120">
            <v>1418</v>
          </cell>
          <cell r="Q1120">
            <v>1102</v>
          </cell>
          <cell r="R1120">
            <v>2689</v>
          </cell>
          <cell r="S1120">
            <v>2918</v>
          </cell>
          <cell r="T1120">
            <v>1500</v>
          </cell>
          <cell r="U1120">
            <v>1084</v>
          </cell>
          <cell r="V1120">
            <v>1188</v>
          </cell>
          <cell r="W1120">
            <v>1342</v>
          </cell>
          <cell r="X1120">
            <v>1548</v>
          </cell>
          <cell r="Y1120">
            <v>1752</v>
          </cell>
          <cell r="Z1120">
            <v>2027</v>
          </cell>
          <cell r="AA1120">
            <v>2289</v>
          </cell>
          <cell r="AB1120">
            <v>3527</v>
          </cell>
        </row>
        <row r="1121">
          <cell r="A1121" t="str">
            <v>TA</v>
          </cell>
          <cell r="B1121" t="str">
            <v>Taiwan</v>
          </cell>
          <cell r="C1121" t="str">
            <v>CAR</v>
          </cell>
          <cell r="D1121" t="str">
            <v>MITSUBISHI</v>
          </cell>
          <cell r="E1121" t="str">
            <v>MITSUBISHI</v>
          </cell>
          <cell r="F1121" t="str">
            <v>CHINA MOTOR</v>
          </cell>
          <cell r="G1121" t="str">
            <v>ASSY</v>
          </cell>
          <cell r="H1121" t="str">
            <v>JP</v>
          </cell>
          <cell r="I1121" t="str">
            <v>C2</v>
          </cell>
          <cell r="J1121" t="str">
            <v>MIRAGE</v>
          </cell>
          <cell r="K1121" t="str">
            <v>LANCER</v>
          </cell>
          <cell r="L1121" t="str">
            <v>YANG MEI</v>
          </cell>
          <cell r="M1121">
            <v>0</v>
          </cell>
          <cell r="N1121">
            <v>0</v>
          </cell>
          <cell r="O1121">
            <v>973</v>
          </cell>
          <cell r="P1121">
            <v>1668</v>
          </cell>
          <cell r="Q1121">
            <v>34675</v>
          </cell>
          <cell r="R1121">
            <v>23895</v>
          </cell>
          <cell r="S1121">
            <v>20441</v>
          </cell>
          <cell r="T1121">
            <v>40020</v>
          </cell>
          <cell r="U1121">
            <v>27403</v>
          </cell>
          <cell r="V1121">
            <v>24668</v>
          </cell>
          <cell r="W1121">
            <v>27041</v>
          </cell>
          <cell r="X1121">
            <v>27132</v>
          </cell>
          <cell r="Y1121">
            <v>23139</v>
          </cell>
          <cell r="Z1121">
            <v>27003</v>
          </cell>
          <cell r="AA1121">
            <v>26230</v>
          </cell>
          <cell r="AB1121">
            <v>25938</v>
          </cell>
        </row>
        <row r="1122">
          <cell r="A1122" t="str">
            <v>TA</v>
          </cell>
          <cell r="B1122" t="str">
            <v>Taiwan</v>
          </cell>
          <cell r="C1122" t="str">
            <v>CAR</v>
          </cell>
          <cell r="D1122" t="str">
            <v>MITSUBISHI</v>
          </cell>
          <cell r="E1122" t="str">
            <v>MITSUBISHI</v>
          </cell>
          <cell r="F1122" t="str">
            <v>CHINA MOTOR</v>
          </cell>
          <cell r="G1122" t="str">
            <v>ASSY</v>
          </cell>
          <cell r="H1122" t="str">
            <v>JP</v>
          </cell>
          <cell r="I1122" t="str">
            <v>C2</v>
          </cell>
          <cell r="J1122" t="str">
            <v>U</v>
          </cell>
          <cell r="K1122" t="str">
            <v>TOWNY</v>
          </cell>
          <cell r="L1122" t="str">
            <v>YANG MEI</v>
          </cell>
          <cell r="M1122">
            <v>0</v>
          </cell>
          <cell r="N1122">
            <v>0</v>
          </cell>
          <cell r="O1122">
            <v>0</v>
          </cell>
          <cell r="P1122">
            <v>5</v>
          </cell>
          <cell r="Q1122">
            <v>0</v>
          </cell>
          <cell r="R1122">
            <v>0</v>
          </cell>
          <cell r="S1122">
            <v>0</v>
          </cell>
          <cell r="T1122">
            <v>0</v>
          </cell>
          <cell r="U1122">
            <v>0</v>
          </cell>
          <cell r="V1122">
            <v>0</v>
          </cell>
          <cell r="W1122">
            <v>0</v>
          </cell>
          <cell r="X1122">
            <v>0</v>
          </cell>
          <cell r="Y1122">
            <v>0</v>
          </cell>
          <cell r="Z1122">
            <v>0</v>
          </cell>
          <cell r="AA1122">
            <v>0</v>
          </cell>
          <cell r="AB1122">
            <v>0</v>
          </cell>
        </row>
        <row r="1123">
          <cell r="A1123" t="str">
            <v>TA</v>
          </cell>
          <cell r="B1123" t="str">
            <v>Taiwan</v>
          </cell>
          <cell r="C1123" t="str">
            <v>CAR</v>
          </cell>
          <cell r="D1123" t="str">
            <v>MITSUBISHI</v>
          </cell>
          <cell r="E1123" t="str">
            <v>MITSUBISHI</v>
          </cell>
          <cell r="F1123" t="str">
            <v>CHINA MOTOR</v>
          </cell>
          <cell r="G1123" t="str">
            <v>ASSY</v>
          </cell>
          <cell r="H1123" t="str">
            <v>JP</v>
          </cell>
          <cell r="I1123" t="str">
            <v>D1</v>
          </cell>
          <cell r="J1123" t="str">
            <v>FJ2</v>
          </cell>
          <cell r="K1123" t="str">
            <v>GALANT</v>
          </cell>
          <cell r="L1123" t="str">
            <v>YANG MEI</v>
          </cell>
          <cell r="M1123">
            <v>0</v>
          </cell>
          <cell r="N1123">
            <v>0</v>
          </cell>
          <cell r="O1123">
            <v>0</v>
          </cell>
          <cell r="P1123">
            <v>0</v>
          </cell>
          <cell r="Q1123">
            <v>0</v>
          </cell>
          <cell r="R1123">
            <v>0</v>
          </cell>
          <cell r="S1123">
            <v>0</v>
          </cell>
          <cell r="T1123">
            <v>0</v>
          </cell>
          <cell r="U1123">
            <v>15402</v>
          </cell>
          <cell r="V1123">
            <v>14532</v>
          </cell>
          <cell r="W1123">
            <v>14397</v>
          </cell>
          <cell r="X1123">
            <v>14562</v>
          </cell>
          <cell r="Y1123">
            <v>12772</v>
          </cell>
          <cell r="Z1123">
            <v>14677</v>
          </cell>
          <cell r="AA1123">
            <v>14533</v>
          </cell>
          <cell r="AB1123">
            <v>13268</v>
          </cell>
        </row>
        <row r="1124">
          <cell r="A1124" t="str">
            <v>TA</v>
          </cell>
          <cell r="B1124" t="str">
            <v>Taiwan</v>
          </cell>
          <cell r="C1124" t="str">
            <v>CAR</v>
          </cell>
          <cell r="D1124" t="str">
            <v>MITSUBISHI</v>
          </cell>
          <cell r="E1124" t="str">
            <v>MITSUBISHI</v>
          </cell>
          <cell r="F1124" t="str">
            <v>CHINA MOTOR</v>
          </cell>
          <cell r="G1124" t="str">
            <v>ASSY</v>
          </cell>
          <cell r="H1124" t="str">
            <v>JP</v>
          </cell>
          <cell r="I1124" t="str">
            <v>U</v>
          </cell>
          <cell r="J1124" t="str">
            <v>MIRAGE</v>
          </cell>
          <cell r="K1124" t="str">
            <v>LIBERO</v>
          </cell>
          <cell r="L1124" t="str">
            <v>YANG MEI</v>
          </cell>
          <cell r="M1124">
            <v>0</v>
          </cell>
          <cell r="N1124">
            <v>0</v>
          </cell>
          <cell r="O1124">
            <v>0</v>
          </cell>
          <cell r="P1124">
            <v>0</v>
          </cell>
          <cell r="Q1124">
            <v>0</v>
          </cell>
          <cell r="R1124">
            <v>2675</v>
          </cell>
          <cell r="S1124">
            <v>1586</v>
          </cell>
          <cell r="T1124">
            <v>1337</v>
          </cell>
          <cell r="U1124">
            <v>660</v>
          </cell>
          <cell r="V1124">
            <v>17</v>
          </cell>
          <cell r="W1124">
            <v>0</v>
          </cell>
          <cell r="X1124">
            <v>0</v>
          </cell>
          <cell r="Y1124">
            <v>0</v>
          </cell>
          <cell r="Z1124">
            <v>0</v>
          </cell>
          <cell r="AA1124">
            <v>0</v>
          </cell>
          <cell r="AB1124">
            <v>0</v>
          </cell>
        </row>
        <row r="1125">
          <cell r="A1125" t="str">
            <v>TA</v>
          </cell>
          <cell r="B1125" t="str">
            <v>Taiwan</v>
          </cell>
          <cell r="C1125" t="str">
            <v>CAR</v>
          </cell>
          <cell r="D1125" t="str">
            <v>MITSUBISHI</v>
          </cell>
          <cell r="E1125" t="str">
            <v>MITSUBISHI</v>
          </cell>
          <cell r="F1125" t="str">
            <v>CHINA MOTOR</v>
          </cell>
          <cell r="G1125" t="str">
            <v>ASSY</v>
          </cell>
          <cell r="H1125" t="str">
            <v>JP</v>
          </cell>
          <cell r="I1125" t="str">
            <v>U</v>
          </cell>
          <cell r="J1125" t="str">
            <v>U</v>
          </cell>
          <cell r="K1125" t="str">
            <v>OTHER</v>
          </cell>
          <cell r="L1125" t="str">
            <v>YANG MEI</v>
          </cell>
          <cell r="M1125">
            <v>1058</v>
          </cell>
          <cell r="N1125">
            <v>1557</v>
          </cell>
          <cell r="O1125">
            <v>0</v>
          </cell>
          <cell r="P1125">
            <v>0</v>
          </cell>
          <cell r="Q1125">
            <v>0</v>
          </cell>
          <cell r="R1125">
            <v>0</v>
          </cell>
          <cell r="S1125">
            <v>12</v>
          </cell>
          <cell r="T1125">
            <v>0</v>
          </cell>
          <cell r="U1125">
            <v>0</v>
          </cell>
          <cell r="V1125">
            <v>0</v>
          </cell>
          <cell r="W1125">
            <v>0</v>
          </cell>
          <cell r="X1125">
            <v>0</v>
          </cell>
          <cell r="Y1125">
            <v>0</v>
          </cell>
          <cell r="Z1125">
            <v>0</v>
          </cell>
          <cell r="AA1125">
            <v>0</v>
          </cell>
          <cell r="AB1125">
            <v>1129</v>
          </cell>
        </row>
        <row r="1126">
          <cell r="A1126" t="str">
            <v>TA</v>
          </cell>
          <cell r="B1126" t="str">
            <v>Taiwan</v>
          </cell>
          <cell r="C1126" t="str">
            <v>CAR</v>
          </cell>
          <cell r="D1126" t="str">
            <v>NISSAN</v>
          </cell>
          <cell r="E1126" t="str">
            <v>NISSAN</v>
          </cell>
          <cell r="F1126" t="str">
            <v>YULON</v>
          </cell>
          <cell r="G1126" t="str">
            <v>ASSY</v>
          </cell>
          <cell r="H1126" t="str">
            <v>JP</v>
          </cell>
          <cell r="I1126" t="str">
            <v>B</v>
          </cell>
          <cell r="J1126" t="str">
            <v>MARCH</v>
          </cell>
          <cell r="K1126" t="str">
            <v>MARCH</v>
          </cell>
          <cell r="L1126" t="str">
            <v>SAN YI</v>
          </cell>
          <cell r="M1126">
            <v>0</v>
          </cell>
          <cell r="N1126">
            <v>0</v>
          </cell>
          <cell r="O1126">
            <v>12947</v>
          </cell>
          <cell r="P1126">
            <v>12011</v>
          </cell>
          <cell r="Q1126">
            <v>18551</v>
          </cell>
          <cell r="R1126">
            <v>17751</v>
          </cell>
          <cell r="S1126">
            <v>11349</v>
          </cell>
          <cell r="T1126">
            <v>10181</v>
          </cell>
          <cell r="U1126">
            <v>5882</v>
          </cell>
          <cell r="V1126">
            <v>6507</v>
          </cell>
          <cell r="W1126">
            <v>6633</v>
          </cell>
          <cell r="X1126">
            <v>6904</v>
          </cell>
          <cell r="Y1126">
            <v>7056</v>
          </cell>
          <cell r="Z1126">
            <v>7368</v>
          </cell>
          <cell r="AA1126">
            <v>7507</v>
          </cell>
          <cell r="AB1126">
            <v>7907</v>
          </cell>
        </row>
        <row r="1127">
          <cell r="A1127" t="str">
            <v>TA</v>
          </cell>
          <cell r="B1127" t="str">
            <v>Taiwan</v>
          </cell>
          <cell r="C1127" t="str">
            <v>CAR</v>
          </cell>
          <cell r="D1127" t="str">
            <v>NISSAN</v>
          </cell>
          <cell r="E1127" t="str">
            <v>NISSAN</v>
          </cell>
          <cell r="F1127" t="str">
            <v>YULON</v>
          </cell>
          <cell r="G1127" t="str">
            <v>ASSY</v>
          </cell>
          <cell r="H1127" t="str">
            <v>JP</v>
          </cell>
          <cell r="I1127" t="str">
            <v>B</v>
          </cell>
          <cell r="J1127" t="str">
            <v>VERITA</v>
          </cell>
          <cell r="K1127" t="str">
            <v>VERITA</v>
          </cell>
          <cell r="L1127" t="str">
            <v>SAN YI</v>
          </cell>
          <cell r="M1127">
            <v>0</v>
          </cell>
          <cell r="N1127">
            <v>0</v>
          </cell>
          <cell r="O1127">
            <v>0</v>
          </cell>
          <cell r="P1127">
            <v>0</v>
          </cell>
          <cell r="Q1127">
            <v>0</v>
          </cell>
          <cell r="R1127">
            <v>0</v>
          </cell>
          <cell r="S1127">
            <v>0</v>
          </cell>
          <cell r="T1127">
            <v>2208</v>
          </cell>
          <cell r="U1127">
            <v>4262</v>
          </cell>
          <cell r="V1127">
            <v>5941</v>
          </cell>
          <cell r="W1127">
            <v>5958</v>
          </cell>
          <cell r="X1127">
            <v>6101</v>
          </cell>
          <cell r="Y1127">
            <v>6135</v>
          </cell>
          <cell r="Z1127">
            <v>6302</v>
          </cell>
          <cell r="AA1127">
            <v>6317</v>
          </cell>
          <cell r="AB1127">
            <v>6113</v>
          </cell>
        </row>
        <row r="1128">
          <cell r="A1128" t="str">
            <v>TA</v>
          </cell>
          <cell r="B1128" t="str">
            <v>Taiwan</v>
          </cell>
          <cell r="C1128" t="str">
            <v>CAR</v>
          </cell>
          <cell r="D1128" t="str">
            <v>NISSAN</v>
          </cell>
          <cell r="E1128" t="str">
            <v>NISSAN</v>
          </cell>
          <cell r="F1128" t="str">
            <v>YULON</v>
          </cell>
          <cell r="G1128" t="str">
            <v>ASSY</v>
          </cell>
          <cell r="H1128" t="str">
            <v>JP</v>
          </cell>
          <cell r="I1128" t="str">
            <v>C1</v>
          </cell>
          <cell r="J1128" t="str">
            <v>SUNNY</v>
          </cell>
          <cell r="K1128" t="str">
            <v>AD RESORT</v>
          </cell>
          <cell r="L1128" t="str">
            <v>SAN YI</v>
          </cell>
          <cell r="M1128">
            <v>0</v>
          </cell>
          <cell r="N1128">
            <v>0</v>
          </cell>
          <cell r="O1128">
            <v>0</v>
          </cell>
          <cell r="P1128">
            <v>0</v>
          </cell>
          <cell r="Q1128">
            <v>0</v>
          </cell>
          <cell r="R1128">
            <v>0</v>
          </cell>
          <cell r="S1128">
            <v>0</v>
          </cell>
          <cell r="T1128">
            <v>0</v>
          </cell>
          <cell r="U1128">
            <v>1040</v>
          </cell>
          <cell r="V1128">
            <v>796</v>
          </cell>
          <cell r="W1128">
            <v>972</v>
          </cell>
          <cell r="X1128">
            <v>1258</v>
          </cell>
          <cell r="Y1128">
            <v>1616</v>
          </cell>
          <cell r="Z1128">
            <v>2109</v>
          </cell>
          <cell r="AA1128">
            <v>2477</v>
          </cell>
          <cell r="AB1128">
            <v>4185</v>
          </cell>
        </row>
        <row r="1129">
          <cell r="A1129" t="str">
            <v>TA</v>
          </cell>
          <cell r="B1129" t="str">
            <v>Taiwan</v>
          </cell>
          <cell r="C1129" t="str">
            <v>CAR</v>
          </cell>
          <cell r="D1129" t="str">
            <v>NISSAN</v>
          </cell>
          <cell r="E1129" t="str">
            <v>NISSAN</v>
          </cell>
          <cell r="F1129" t="str">
            <v>YULON</v>
          </cell>
          <cell r="G1129" t="str">
            <v>ASSY</v>
          </cell>
          <cell r="H1129" t="str">
            <v>JP</v>
          </cell>
          <cell r="I1129" t="str">
            <v>C1</v>
          </cell>
          <cell r="J1129" t="str">
            <v>SUNNY/MS</v>
          </cell>
          <cell r="K1129" t="str">
            <v>SENTRA</v>
          </cell>
          <cell r="L1129" t="str">
            <v>SAN YI</v>
          </cell>
          <cell r="M1129">
            <v>21257</v>
          </cell>
          <cell r="N1129">
            <v>38008</v>
          </cell>
          <cell r="O1129">
            <v>24787</v>
          </cell>
          <cell r="P1129">
            <v>22030</v>
          </cell>
          <cell r="Q1129">
            <v>20321</v>
          </cell>
          <cell r="R1129">
            <v>28522</v>
          </cell>
          <cell r="S1129">
            <v>19883</v>
          </cell>
          <cell r="T1129">
            <v>32018</v>
          </cell>
          <cell r="U1129">
            <v>32258</v>
          </cell>
          <cell r="V1129">
            <v>30025</v>
          </cell>
          <cell r="W1129">
            <v>29146</v>
          </cell>
          <cell r="X1129">
            <v>29402</v>
          </cell>
          <cell r="Y1129">
            <v>29128</v>
          </cell>
          <cell r="Z1129">
            <v>29478</v>
          </cell>
          <cell r="AA1129">
            <v>29112</v>
          </cell>
          <cell r="AB1129">
            <v>26227</v>
          </cell>
        </row>
        <row r="1130">
          <cell r="A1130" t="str">
            <v>TA</v>
          </cell>
          <cell r="B1130" t="str">
            <v>Taiwan</v>
          </cell>
          <cell r="C1130" t="str">
            <v>CAR</v>
          </cell>
          <cell r="D1130" t="str">
            <v>NISSAN</v>
          </cell>
          <cell r="E1130" t="str">
            <v>NISSAN</v>
          </cell>
          <cell r="F1130" t="str">
            <v>YULON</v>
          </cell>
          <cell r="G1130" t="str">
            <v>ASSY</v>
          </cell>
          <cell r="H1130" t="str">
            <v>JP</v>
          </cell>
          <cell r="I1130" t="str">
            <v>C1</v>
          </cell>
          <cell r="J1130" t="str">
            <v>SUNNY/MS</v>
          </cell>
          <cell r="K1130" t="str">
            <v>SUNNY</v>
          </cell>
          <cell r="L1130" t="str">
            <v>SAN YI</v>
          </cell>
          <cell r="M1130">
            <v>13600</v>
          </cell>
          <cell r="N1130">
            <v>11567</v>
          </cell>
          <cell r="O1130">
            <v>2426</v>
          </cell>
          <cell r="P1130">
            <v>2156</v>
          </cell>
          <cell r="Q1130">
            <v>0</v>
          </cell>
          <cell r="R1130">
            <v>3</v>
          </cell>
          <cell r="S1130">
            <v>0</v>
          </cell>
          <cell r="T1130">
            <v>0</v>
          </cell>
          <cell r="U1130">
            <v>0</v>
          </cell>
          <cell r="V1130">
            <v>0</v>
          </cell>
          <cell r="W1130">
            <v>0</v>
          </cell>
          <cell r="X1130">
            <v>0</v>
          </cell>
          <cell r="Y1130">
            <v>0</v>
          </cell>
          <cell r="Z1130">
            <v>0</v>
          </cell>
          <cell r="AA1130">
            <v>0</v>
          </cell>
          <cell r="AB1130">
            <v>0</v>
          </cell>
        </row>
        <row r="1131">
          <cell r="A1131" t="str">
            <v>TA</v>
          </cell>
          <cell r="B1131" t="str">
            <v>Taiwan</v>
          </cell>
          <cell r="C1131" t="str">
            <v>CAR</v>
          </cell>
          <cell r="D1131" t="str">
            <v>NISSAN</v>
          </cell>
          <cell r="E1131" t="str">
            <v>NISSAN</v>
          </cell>
          <cell r="F1131" t="str">
            <v>YULON</v>
          </cell>
          <cell r="G1131" t="str">
            <v>ASSY</v>
          </cell>
          <cell r="H1131" t="str">
            <v>JP</v>
          </cell>
          <cell r="I1131" t="str">
            <v>C1</v>
          </cell>
          <cell r="J1131" t="str">
            <v>U</v>
          </cell>
          <cell r="K1131" t="str">
            <v>X102</v>
          </cell>
          <cell r="L1131" t="str">
            <v>SAN YI</v>
          </cell>
          <cell r="M1131">
            <v>1415</v>
          </cell>
          <cell r="N1131">
            <v>641</v>
          </cell>
          <cell r="O1131">
            <v>932</v>
          </cell>
          <cell r="P1131">
            <v>828</v>
          </cell>
          <cell r="Q1131">
            <v>1520</v>
          </cell>
          <cell r="R1131">
            <v>1108</v>
          </cell>
          <cell r="S1131">
            <v>1</v>
          </cell>
          <cell r="T1131">
            <v>0</v>
          </cell>
          <cell r="U1131">
            <v>0</v>
          </cell>
          <cell r="V1131">
            <v>0</v>
          </cell>
          <cell r="W1131">
            <v>0</v>
          </cell>
          <cell r="X1131">
            <v>0</v>
          </cell>
          <cell r="Y1131">
            <v>0</v>
          </cell>
          <cell r="Z1131">
            <v>0</v>
          </cell>
          <cell r="AA1131">
            <v>0</v>
          </cell>
          <cell r="AB1131">
            <v>0</v>
          </cell>
        </row>
        <row r="1132">
          <cell r="A1132" t="str">
            <v>TA</v>
          </cell>
          <cell r="B1132" t="str">
            <v>Taiwan</v>
          </cell>
          <cell r="C1132" t="str">
            <v>CAR</v>
          </cell>
          <cell r="D1132" t="str">
            <v>NISSAN</v>
          </cell>
          <cell r="E1132" t="str">
            <v>NISSAN</v>
          </cell>
          <cell r="F1132" t="str">
            <v>YULON</v>
          </cell>
          <cell r="G1132" t="str">
            <v>ASSY</v>
          </cell>
          <cell r="H1132" t="str">
            <v>JP</v>
          </cell>
          <cell r="I1132" t="str">
            <v>D1</v>
          </cell>
          <cell r="J1132" t="str">
            <v>BLUEBIRD</v>
          </cell>
          <cell r="K1132" t="str">
            <v>BLUEBIRD</v>
          </cell>
          <cell r="L1132" t="str">
            <v>SAN YI</v>
          </cell>
          <cell r="M1132">
            <v>4227</v>
          </cell>
          <cell r="N1132">
            <v>2943</v>
          </cell>
          <cell r="O1132">
            <v>142</v>
          </cell>
          <cell r="P1132">
            <v>126</v>
          </cell>
          <cell r="Q1132">
            <v>27</v>
          </cell>
          <cell r="R1132">
            <v>0</v>
          </cell>
          <cell r="S1132">
            <v>0</v>
          </cell>
          <cell r="T1132">
            <v>0</v>
          </cell>
          <cell r="U1132">
            <v>0</v>
          </cell>
          <cell r="V1132">
            <v>0</v>
          </cell>
          <cell r="W1132">
            <v>0</v>
          </cell>
          <cell r="X1132">
            <v>0</v>
          </cell>
          <cell r="Y1132">
            <v>0</v>
          </cell>
          <cell r="Z1132">
            <v>0</v>
          </cell>
          <cell r="AA1132">
            <v>0</v>
          </cell>
          <cell r="AB1132">
            <v>0</v>
          </cell>
        </row>
        <row r="1133">
          <cell r="A1133" t="str">
            <v>TA</v>
          </cell>
          <cell r="B1133" t="str">
            <v>Taiwan</v>
          </cell>
          <cell r="C1133" t="str">
            <v>CAR</v>
          </cell>
          <cell r="D1133" t="str">
            <v>NISSAN</v>
          </cell>
          <cell r="E1133" t="str">
            <v>NISSAN</v>
          </cell>
          <cell r="F1133" t="str">
            <v>YULON</v>
          </cell>
          <cell r="G1133" t="str">
            <v>ASSY</v>
          </cell>
          <cell r="H1133" t="str">
            <v>JP</v>
          </cell>
          <cell r="I1133" t="str">
            <v>D1</v>
          </cell>
          <cell r="J1133" t="str">
            <v>PRIMERA</v>
          </cell>
          <cell r="K1133" t="str">
            <v>PRIMERA</v>
          </cell>
          <cell r="L1133" t="str">
            <v>SAN YI</v>
          </cell>
          <cell r="M1133">
            <v>0</v>
          </cell>
          <cell r="N1133">
            <v>0</v>
          </cell>
          <cell r="O1133">
            <v>14799</v>
          </cell>
          <cell r="P1133">
            <v>13153</v>
          </cell>
          <cell r="Q1133">
            <v>9947</v>
          </cell>
          <cell r="R1133">
            <v>7124</v>
          </cell>
          <cell r="S1133">
            <v>3640</v>
          </cell>
          <cell r="T1133">
            <v>0</v>
          </cell>
          <cell r="U1133">
            <v>0</v>
          </cell>
          <cell r="V1133">
            <v>0</v>
          </cell>
          <cell r="W1133">
            <v>0</v>
          </cell>
          <cell r="X1133">
            <v>0</v>
          </cell>
          <cell r="Y1133">
            <v>0</v>
          </cell>
          <cell r="Z1133">
            <v>0</v>
          </cell>
          <cell r="AA1133">
            <v>0</v>
          </cell>
          <cell r="AB1133">
            <v>0</v>
          </cell>
        </row>
        <row r="1134">
          <cell r="A1134" t="str">
            <v>TA</v>
          </cell>
          <cell r="B1134" t="str">
            <v>Taiwan</v>
          </cell>
          <cell r="C1134" t="str">
            <v>CAR</v>
          </cell>
          <cell r="D1134" t="str">
            <v>NISSAN</v>
          </cell>
          <cell r="E1134" t="str">
            <v>NISSAN</v>
          </cell>
          <cell r="F1134" t="str">
            <v>YULON</v>
          </cell>
          <cell r="G1134" t="str">
            <v>ASSY</v>
          </cell>
          <cell r="H1134" t="str">
            <v>JP</v>
          </cell>
          <cell r="I1134" t="str">
            <v>E1</v>
          </cell>
          <cell r="J1134" t="str">
            <v>CEDRIC</v>
          </cell>
          <cell r="K1134" t="str">
            <v>CEDRIC</v>
          </cell>
          <cell r="L1134" t="str">
            <v>SAN YI</v>
          </cell>
          <cell r="M1134">
            <v>840</v>
          </cell>
          <cell r="N1134">
            <v>595</v>
          </cell>
          <cell r="O1134">
            <v>136</v>
          </cell>
          <cell r="P1134">
            <v>121</v>
          </cell>
          <cell r="Q1134">
            <v>9</v>
          </cell>
          <cell r="R1134">
            <v>14</v>
          </cell>
          <cell r="S1134">
            <v>2</v>
          </cell>
          <cell r="T1134">
            <v>0</v>
          </cell>
          <cell r="U1134">
            <v>0</v>
          </cell>
          <cell r="V1134">
            <v>0</v>
          </cell>
          <cell r="W1134">
            <v>0</v>
          </cell>
          <cell r="X1134">
            <v>0</v>
          </cell>
          <cell r="Y1134">
            <v>0</v>
          </cell>
          <cell r="Z1134">
            <v>0</v>
          </cell>
          <cell r="AA1134">
            <v>0</v>
          </cell>
          <cell r="AB1134">
            <v>0</v>
          </cell>
        </row>
        <row r="1135">
          <cell r="A1135" t="str">
            <v>TA</v>
          </cell>
          <cell r="B1135" t="str">
            <v>Taiwan</v>
          </cell>
          <cell r="C1135" t="str">
            <v>CAR</v>
          </cell>
          <cell r="D1135" t="str">
            <v>NISSAN</v>
          </cell>
          <cell r="E1135" t="str">
            <v>NISSAN</v>
          </cell>
          <cell r="F1135" t="str">
            <v>YULON</v>
          </cell>
          <cell r="G1135" t="str">
            <v>ASSY</v>
          </cell>
          <cell r="H1135" t="str">
            <v>JP</v>
          </cell>
          <cell r="I1135" t="str">
            <v>E1</v>
          </cell>
          <cell r="J1135" t="str">
            <v>CEFIRO</v>
          </cell>
          <cell r="K1135" t="str">
            <v>CEFIRO</v>
          </cell>
          <cell r="L1135" t="str">
            <v>SAN YI</v>
          </cell>
          <cell r="M1135">
            <v>0</v>
          </cell>
          <cell r="N1135">
            <v>0</v>
          </cell>
          <cell r="O1135">
            <v>0</v>
          </cell>
          <cell r="P1135">
            <v>0</v>
          </cell>
          <cell r="Q1135">
            <v>0</v>
          </cell>
          <cell r="R1135">
            <v>1</v>
          </cell>
          <cell r="S1135">
            <v>26021</v>
          </cell>
          <cell r="T1135">
            <v>32559</v>
          </cell>
          <cell r="U1135">
            <v>39087</v>
          </cell>
          <cell r="V1135">
            <v>36210</v>
          </cell>
          <cell r="W1135">
            <v>33950</v>
          </cell>
          <cell r="X1135">
            <v>36130</v>
          </cell>
          <cell r="Y1135">
            <v>37127</v>
          </cell>
          <cell r="Z1135">
            <v>36507</v>
          </cell>
          <cell r="AA1135">
            <v>35561</v>
          </cell>
          <cell r="AB1135">
            <v>31472</v>
          </cell>
        </row>
        <row r="1136">
          <cell r="A1136" t="str">
            <v>TA</v>
          </cell>
          <cell r="B1136" t="str">
            <v>Taiwan</v>
          </cell>
          <cell r="C1136" t="str">
            <v>CAR</v>
          </cell>
          <cell r="D1136" t="str">
            <v>PSA</v>
          </cell>
          <cell r="E1136" t="str">
            <v>PEUGEOT</v>
          </cell>
          <cell r="F1136" t="str">
            <v>YUE TIEN</v>
          </cell>
          <cell r="G1136" t="str">
            <v>ASSY</v>
          </cell>
          <cell r="H1136" t="str">
            <v>FR</v>
          </cell>
          <cell r="I1136" t="str">
            <v>B</v>
          </cell>
          <cell r="J1136" t="str">
            <v>205</v>
          </cell>
          <cell r="K1136" t="str">
            <v>205</v>
          </cell>
          <cell r="L1136" t="str">
            <v>DAH-TSUEN SHIANG</v>
          </cell>
          <cell r="M1136">
            <v>0</v>
          </cell>
          <cell r="N1136">
            <v>0</v>
          </cell>
          <cell r="O1136">
            <v>671</v>
          </cell>
          <cell r="P1136">
            <v>662</v>
          </cell>
          <cell r="Q1136">
            <v>1160</v>
          </cell>
          <cell r="R1136">
            <v>0</v>
          </cell>
          <cell r="S1136">
            <v>0</v>
          </cell>
          <cell r="T1136">
            <v>0</v>
          </cell>
          <cell r="U1136">
            <v>0</v>
          </cell>
          <cell r="V1136">
            <v>0</v>
          </cell>
          <cell r="W1136">
            <v>0</v>
          </cell>
          <cell r="X1136">
            <v>0</v>
          </cell>
          <cell r="Y1136">
            <v>0</v>
          </cell>
          <cell r="Z1136">
            <v>0</v>
          </cell>
          <cell r="AA1136">
            <v>0</v>
          </cell>
          <cell r="AB1136">
            <v>0</v>
          </cell>
        </row>
        <row r="1137">
          <cell r="A1137" t="str">
            <v>TA</v>
          </cell>
          <cell r="B1137" t="str">
            <v>Taiwan</v>
          </cell>
          <cell r="C1137" t="str">
            <v>CAR</v>
          </cell>
          <cell r="D1137" t="str">
            <v>PSA</v>
          </cell>
          <cell r="E1137" t="str">
            <v>PEUGEOT</v>
          </cell>
          <cell r="F1137" t="str">
            <v>YUE TIEN</v>
          </cell>
          <cell r="G1137" t="str">
            <v>ASSY</v>
          </cell>
          <cell r="H1137" t="str">
            <v>FR</v>
          </cell>
          <cell r="I1137" t="str">
            <v>C1</v>
          </cell>
          <cell r="J1137" t="str">
            <v>305</v>
          </cell>
          <cell r="K1137" t="str">
            <v>305</v>
          </cell>
          <cell r="L1137" t="str">
            <v>DAH-TSUEN SHIANG</v>
          </cell>
          <cell r="M1137">
            <v>0</v>
          </cell>
          <cell r="N1137">
            <v>0</v>
          </cell>
          <cell r="O1137">
            <v>450</v>
          </cell>
          <cell r="P1137">
            <v>444</v>
          </cell>
          <cell r="Q1137">
            <v>389</v>
          </cell>
          <cell r="R1137">
            <v>0</v>
          </cell>
          <cell r="S1137">
            <v>0</v>
          </cell>
          <cell r="T1137">
            <v>0</v>
          </cell>
          <cell r="U1137">
            <v>0</v>
          </cell>
          <cell r="V1137">
            <v>0</v>
          </cell>
          <cell r="W1137">
            <v>0</v>
          </cell>
          <cell r="X1137">
            <v>0</v>
          </cell>
          <cell r="Y1137">
            <v>0</v>
          </cell>
          <cell r="Z1137">
            <v>0</v>
          </cell>
          <cell r="AA1137">
            <v>0</v>
          </cell>
          <cell r="AB1137">
            <v>0</v>
          </cell>
        </row>
        <row r="1138">
          <cell r="A1138" t="str">
            <v>TA</v>
          </cell>
          <cell r="B1138" t="str">
            <v>Taiwan</v>
          </cell>
          <cell r="C1138" t="str">
            <v>CAR</v>
          </cell>
          <cell r="D1138" t="str">
            <v>PSA</v>
          </cell>
          <cell r="E1138" t="str">
            <v>PEUGEOT</v>
          </cell>
          <cell r="F1138" t="str">
            <v>YUE TIEN</v>
          </cell>
          <cell r="G1138" t="str">
            <v>ASSY</v>
          </cell>
          <cell r="H1138" t="str">
            <v>FR</v>
          </cell>
          <cell r="I1138" t="str">
            <v>C1</v>
          </cell>
          <cell r="J1138" t="str">
            <v>309</v>
          </cell>
          <cell r="K1138" t="str">
            <v>309</v>
          </cell>
          <cell r="L1138" t="str">
            <v>DAH-TSUEN SHIANG</v>
          </cell>
          <cell r="M1138">
            <v>0</v>
          </cell>
          <cell r="N1138">
            <v>0</v>
          </cell>
          <cell r="O1138">
            <v>68</v>
          </cell>
          <cell r="P1138">
            <v>67</v>
          </cell>
          <cell r="Q1138">
            <v>0</v>
          </cell>
          <cell r="R1138">
            <v>0</v>
          </cell>
          <cell r="S1138">
            <v>0</v>
          </cell>
          <cell r="T1138">
            <v>0</v>
          </cell>
          <cell r="U1138">
            <v>0</v>
          </cell>
          <cell r="V1138">
            <v>0</v>
          </cell>
          <cell r="W1138">
            <v>0</v>
          </cell>
          <cell r="X1138">
            <v>0</v>
          </cell>
          <cell r="Y1138">
            <v>0</v>
          </cell>
          <cell r="Z1138">
            <v>0</v>
          </cell>
          <cell r="AA1138">
            <v>0</v>
          </cell>
          <cell r="AB1138">
            <v>0</v>
          </cell>
        </row>
        <row r="1139">
          <cell r="A1139" t="str">
            <v>TA</v>
          </cell>
          <cell r="B1139" t="str">
            <v>Taiwan</v>
          </cell>
          <cell r="C1139" t="str">
            <v>CAR</v>
          </cell>
          <cell r="D1139" t="str">
            <v>PSA</v>
          </cell>
          <cell r="E1139" t="str">
            <v>PEUGEOT</v>
          </cell>
          <cell r="F1139" t="str">
            <v>YUE TIEN</v>
          </cell>
          <cell r="G1139" t="str">
            <v>ASSY</v>
          </cell>
          <cell r="H1139" t="str">
            <v>FR</v>
          </cell>
          <cell r="I1139" t="str">
            <v>D1</v>
          </cell>
          <cell r="J1139" t="str">
            <v>405</v>
          </cell>
          <cell r="K1139" t="str">
            <v>405</v>
          </cell>
          <cell r="L1139" t="str">
            <v>DAH-TSUEN SHIANG</v>
          </cell>
          <cell r="M1139">
            <v>0</v>
          </cell>
          <cell r="N1139">
            <v>0</v>
          </cell>
          <cell r="O1139">
            <v>2134</v>
          </cell>
          <cell r="P1139">
            <v>2104</v>
          </cell>
          <cell r="Q1139">
            <v>2234</v>
          </cell>
          <cell r="R1139">
            <v>1235</v>
          </cell>
          <cell r="S1139">
            <v>40</v>
          </cell>
          <cell r="T1139">
            <v>56</v>
          </cell>
          <cell r="U1139">
            <v>0</v>
          </cell>
          <cell r="V1139">
            <v>0</v>
          </cell>
          <cell r="W1139">
            <v>0</v>
          </cell>
          <cell r="X1139">
            <v>0</v>
          </cell>
          <cell r="Y1139">
            <v>0</v>
          </cell>
          <cell r="Z1139">
            <v>0</v>
          </cell>
          <cell r="AA1139">
            <v>0</v>
          </cell>
          <cell r="AB1139">
            <v>0</v>
          </cell>
        </row>
        <row r="1140">
          <cell r="A1140" t="str">
            <v>TA</v>
          </cell>
          <cell r="B1140" t="str">
            <v>Taiwan</v>
          </cell>
          <cell r="C1140" t="str">
            <v>CAR</v>
          </cell>
          <cell r="D1140" t="str">
            <v>PSA</v>
          </cell>
          <cell r="E1140" t="str">
            <v>PEUGEOT</v>
          </cell>
          <cell r="F1140" t="str">
            <v>YUE TIEN</v>
          </cell>
          <cell r="G1140" t="str">
            <v>ASSY</v>
          </cell>
          <cell r="H1140" t="str">
            <v>FR</v>
          </cell>
          <cell r="I1140" t="str">
            <v>U</v>
          </cell>
          <cell r="J1140" t="str">
            <v>U</v>
          </cell>
          <cell r="K1140" t="str">
            <v>OTHER</v>
          </cell>
          <cell r="L1140" t="str">
            <v>DAH-TSUEN SHIANG</v>
          </cell>
          <cell r="M1140">
            <v>7330</v>
          </cell>
          <cell r="N1140">
            <v>5034</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row>
        <row r="1141">
          <cell r="A1141" t="str">
            <v>TA</v>
          </cell>
          <cell r="B1141" t="str">
            <v>Taiwan</v>
          </cell>
          <cell r="C1141" t="str">
            <v>CAR</v>
          </cell>
          <cell r="D1141" t="str">
            <v>RENAULT</v>
          </cell>
          <cell r="E1141" t="str">
            <v>RENAULT</v>
          </cell>
          <cell r="F1141" t="str">
            <v>SAN FU</v>
          </cell>
          <cell r="G1141" t="str">
            <v>ASSY</v>
          </cell>
          <cell r="H1141" t="str">
            <v>FR</v>
          </cell>
          <cell r="I1141" t="str">
            <v>A</v>
          </cell>
          <cell r="J1141" t="str">
            <v>XO6</v>
          </cell>
          <cell r="K1141" t="str">
            <v>TWINGO</v>
          </cell>
          <cell r="L1141" t="str">
            <v>TAICHUNG</v>
          </cell>
          <cell r="M1141">
            <v>0</v>
          </cell>
          <cell r="N1141">
            <v>0</v>
          </cell>
          <cell r="O1141">
            <v>0</v>
          </cell>
          <cell r="P1141">
            <v>0</v>
          </cell>
          <cell r="Q1141">
            <v>3486</v>
          </cell>
          <cell r="R1141">
            <v>1960</v>
          </cell>
          <cell r="S1141">
            <v>630</v>
          </cell>
          <cell r="T1141">
            <v>241</v>
          </cell>
          <cell r="U1141">
            <v>306</v>
          </cell>
          <cell r="V1141">
            <v>263</v>
          </cell>
          <cell r="W1141">
            <v>274</v>
          </cell>
          <cell r="X1141">
            <v>228</v>
          </cell>
          <cell r="Y1141">
            <v>238</v>
          </cell>
          <cell r="Z1141">
            <v>0</v>
          </cell>
          <cell r="AA1141">
            <v>0</v>
          </cell>
          <cell r="AB1141">
            <v>0</v>
          </cell>
        </row>
        <row r="1142">
          <cell r="A1142" t="str">
            <v>TA</v>
          </cell>
          <cell r="B1142" t="str">
            <v>Taiwan</v>
          </cell>
          <cell r="C1142" t="str">
            <v>CAR</v>
          </cell>
          <cell r="D1142" t="str">
            <v>RENAULT</v>
          </cell>
          <cell r="E1142" t="str">
            <v>RENAULT</v>
          </cell>
          <cell r="F1142" t="str">
            <v>SAN FU</v>
          </cell>
          <cell r="G1142" t="str">
            <v>ASSY</v>
          </cell>
          <cell r="H1142" t="str">
            <v>FR</v>
          </cell>
          <cell r="I1142" t="str">
            <v>C1</v>
          </cell>
          <cell r="J1142" t="str">
            <v>R11</v>
          </cell>
          <cell r="K1142" t="str">
            <v>R11</v>
          </cell>
          <cell r="L1142" t="str">
            <v>TAICHUNG</v>
          </cell>
          <cell r="M1142">
            <v>2011</v>
          </cell>
          <cell r="N1142">
            <v>20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row>
        <row r="1143">
          <cell r="A1143" t="str">
            <v>TA</v>
          </cell>
          <cell r="B1143" t="str">
            <v>Taiwan</v>
          </cell>
          <cell r="C1143" t="str">
            <v>CAR</v>
          </cell>
          <cell r="D1143" t="str">
            <v>RENAULT</v>
          </cell>
          <cell r="E1143" t="str">
            <v>RENAULT</v>
          </cell>
          <cell r="F1143" t="str">
            <v>SAN FU</v>
          </cell>
          <cell r="G1143" t="str">
            <v>ASSY</v>
          </cell>
          <cell r="H1143" t="str">
            <v>FR</v>
          </cell>
          <cell r="I1143" t="str">
            <v>C1</v>
          </cell>
          <cell r="J1143" t="str">
            <v>R19</v>
          </cell>
          <cell r="K1143" t="str">
            <v>R19</v>
          </cell>
          <cell r="L1143" t="str">
            <v>TAICHUNG</v>
          </cell>
          <cell r="M1143">
            <v>5787</v>
          </cell>
          <cell r="N1143">
            <v>5062</v>
          </cell>
          <cell r="O1143">
            <v>5094</v>
          </cell>
          <cell r="P1143">
            <v>2465</v>
          </cell>
          <cell r="Q1143">
            <v>2079</v>
          </cell>
          <cell r="R1143">
            <v>983</v>
          </cell>
          <cell r="S1143">
            <v>294</v>
          </cell>
          <cell r="T1143">
            <v>146</v>
          </cell>
          <cell r="U1143">
            <v>18</v>
          </cell>
          <cell r="V1143">
            <v>80</v>
          </cell>
          <cell r="W1143">
            <v>0</v>
          </cell>
          <cell r="X1143">
            <v>0</v>
          </cell>
          <cell r="Y1143">
            <v>0</v>
          </cell>
          <cell r="Z1143">
            <v>0</v>
          </cell>
          <cell r="AA1143">
            <v>0</v>
          </cell>
          <cell r="AB1143">
            <v>0</v>
          </cell>
        </row>
        <row r="1144">
          <cell r="A1144" t="str">
            <v>TA</v>
          </cell>
          <cell r="B1144" t="str">
            <v>Taiwan</v>
          </cell>
          <cell r="C1144" t="str">
            <v>CAR</v>
          </cell>
          <cell r="D1144" t="str">
            <v>RENAULT</v>
          </cell>
          <cell r="E1144" t="str">
            <v>RENAULT</v>
          </cell>
          <cell r="F1144" t="str">
            <v>SAN FU</v>
          </cell>
          <cell r="G1144" t="str">
            <v>ASSY</v>
          </cell>
          <cell r="H1144" t="str">
            <v>FR</v>
          </cell>
          <cell r="I1144" t="str">
            <v>C1</v>
          </cell>
          <cell r="J1144" t="str">
            <v>R9</v>
          </cell>
          <cell r="K1144" t="str">
            <v>R9</v>
          </cell>
          <cell r="L1144" t="str">
            <v>TAICHUNG</v>
          </cell>
          <cell r="M1144">
            <v>4073</v>
          </cell>
          <cell r="N1144">
            <v>7246</v>
          </cell>
          <cell r="O1144">
            <v>4439</v>
          </cell>
          <cell r="P1144">
            <v>2148</v>
          </cell>
          <cell r="Q1144">
            <v>908</v>
          </cell>
          <cell r="R1144">
            <v>505</v>
          </cell>
          <cell r="S1144">
            <v>380</v>
          </cell>
          <cell r="T1144">
            <v>27</v>
          </cell>
          <cell r="U1144">
            <v>0</v>
          </cell>
          <cell r="V1144">
            <v>0</v>
          </cell>
          <cell r="W1144">
            <v>0</v>
          </cell>
          <cell r="X1144">
            <v>0</v>
          </cell>
          <cell r="Y1144">
            <v>0</v>
          </cell>
          <cell r="Z1144">
            <v>0</v>
          </cell>
          <cell r="AA1144">
            <v>0</v>
          </cell>
          <cell r="AB1144">
            <v>0</v>
          </cell>
        </row>
        <row r="1145">
          <cell r="A1145" t="str">
            <v>TA</v>
          </cell>
          <cell r="B1145" t="str">
            <v>Taiwan</v>
          </cell>
          <cell r="C1145" t="str">
            <v>CAR</v>
          </cell>
          <cell r="D1145" t="str">
            <v>RENAULT</v>
          </cell>
          <cell r="E1145" t="str">
            <v>RENAULT</v>
          </cell>
          <cell r="F1145" t="str">
            <v>SAN FU</v>
          </cell>
          <cell r="G1145" t="str">
            <v>ASSY</v>
          </cell>
          <cell r="H1145" t="str">
            <v>FR</v>
          </cell>
          <cell r="I1145" t="str">
            <v>D1</v>
          </cell>
          <cell r="J1145" t="str">
            <v>R21</v>
          </cell>
          <cell r="K1145" t="str">
            <v>R21</v>
          </cell>
          <cell r="L1145" t="str">
            <v>TAICHUNG</v>
          </cell>
          <cell r="M1145">
            <v>404</v>
          </cell>
          <cell r="N1145">
            <v>1140</v>
          </cell>
          <cell r="O1145">
            <v>6</v>
          </cell>
          <cell r="P1145">
            <v>3</v>
          </cell>
          <cell r="Q1145">
            <v>1</v>
          </cell>
          <cell r="R1145">
            <v>5</v>
          </cell>
          <cell r="S1145">
            <v>0</v>
          </cell>
          <cell r="T1145">
            <v>0</v>
          </cell>
          <cell r="U1145">
            <v>0</v>
          </cell>
          <cell r="V1145">
            <v>0</v>
          </cell>
          <cell r="W1145">
            <v>0</v>
          </cell>
          <cell r="X1145">
            <v>0</v>
          </cell>
          <cell r="Y1145">
            <v>0</v>
          </cell>
          <cell r="Z1145">
            <v>0</v>
          </cell>
          <cell r="AA1145">
            <v>0</v>
          </cell>
          <cell r="AB1145">
            <v>0</v>
          </cell>
        </row>
        <row r="1146">
          <cell r="A1146" t="str">
            <v>TA</v>
          </cell>
          <cell r="B1146" t="str">
            <v>Taiwan</v>
          </cell>
          <cell r="C1146" t="str">
            <v>CAR</v>
          </cell>
          <cell r="D1146" t="str">
            <v>SUZUKI</v>
          </cell>
          <cell r="E1146" t="str">
            <v>SUZUKI</v>
          </cell>
          <cell r="F1146" t="str">
            <v>PRINCE</v>
          </cell>
          <cell r="G1146" t="str">
            <v>ASSY</v>
          </cell>
          <cell r="H1146" t="str">
            <v>JP</v>
          </cell>
          <cell r="I1146" t="str">
            <v>B</v>
          </cell>
          <cell r="J1146" t="str">
            <v>CULTUS</v>
          </cell>
          <cell r="K1146" t="str">
            <v>SWIFT/CULTUS</v>
          </cell>
          <cell r="L1146" t="str">
            <v>TUCHENG</v>
          </cell>
          <cell r="M1146">
            <v>0</v>
          </cell>
          <cell r="N1146">
            <v>0</v>
          </cell>
          <cell r="O1146">
            <v>1943</v>
          </cell>
          <cell r="P1146">
            <v>1640</v>
          </cell>
          <cell r="Q1146">
            <v>985</v>
          </cell>
          <cell r="R1146">
            <v>870</v>
          </cell>
          <cell r="S1146">
            <v>410</v>
          </cell>
          <cell r="T1146">
            <v>124</v>
          </cell>
          <cell r="U1146">
            <v>96</v>
          </cell>
          <cell r="V1146">
            <v>248</v>
          </cell>
          <cell r="W1146">
            <v>378</v>
          </cell>
          <cell r="X1146">
            <v>457</v>
          </cell>
          <cell r="Y1146">
            <v>548</v>
          </cell>
          <cell r="Z1146">
            <v>667</v>
          </cell>
          <cell r="AA1146">
            <v>784</v>
          </cell>
          <cell r="AB1146">
            <v>852</v>
          </cell>
        </row>
        <row r="1147">
          <cell r="A1147" t="str">
            <v>TA</v>
          </cell>
          <cell r="B1147" t="str">
            <v>Taiwan</v>
          </cell>
          <cell r="C1147" t="str">
            <v>CAR</v>
          </cell>
          <cell r="D1147" t="str">
            <v>TOYOTA</v>
          </cell>
          <cell r="E1147" t="str">
            <v>TOYOTA</v>
          </cell>
          <cell r="F1147" t="str">
            <v>KUOAZI</v>
          </cell>
          <cell r="G1147" t="str">
            <v>ASSY</v>
          </cell>
          <cell r="H1147" t="str">
            <v>JP</v>
          </cell>
          <cell r="I1147" t="str">
            <v>C1</v>
          </cell>
          <cell r="J1147" t="str">
            <v>COROLLA</v>
          </cell>
          <cell r="K1147" t="str">
            <v>TERCEL</v>
          </cell>
          <cell r="L1147" t="str">
            <v>CHUNG LI</v>
          </cell>
          <cell r="M1147">
            <v>0</v>
          </cell>
          <cell r="N1147">
            <v>0</v>
          </cell>
          <cell r="O1147">
            <v>0</v>
          </cell>
          <cell r="P1147">
            <v>0</v>
          </cell>
          <cell r="Q1147">
            <v>0</v>
          </cell>
          <cell r="R1147">
            <v>2234</v>
          </cell>
          <cell r="S1147">
            <v>37621</v>
          </cell>
          <cell r="T1147">
            <v>34311</v>
          </cell>
          <cell r="U1147">
            <v>33140</v>
          </cell>
          <cell r="V1147">
            <v>29704</v>
          </cell>
          <cell r="W1147">
            <v>29671</v>
          </cell>
          <cell r="X1147">
            <v>30099</v>
          </cell>
          <cell r="Y1147">
            <v>28487</v>
          </cell>
          <cell r="Z1147">
            <v>28991</v>
          </cell>
          <cell r="AA1147">
            <v>28791</v>
          </cell>
          <cell r="AB1147">
            <v>26674</v>
          </cell>
        </row>
        <row r="1148">
          <cell r="A1148" t="str">
            <v>TA</v>
          </cell>
          <cell r="B1148" t="str">
            <v>Taiwan</v>
          </cell>
          <cell r="C1148" t="str">
            <v>CAR</v>
          </cell>
          <cell r="D1148" t="str">
            <v>TOYOTA</v>
          </cell>
          <cell r="E1148" t="str">
            <v>TOYOTA</v>
          </cell>
          <cell r="F1148" t="str">
            <v>KUOAZI</v>
          </cell>
          <cell r="G1148" t="str">
            <v>ASSY</v>
          </cell>
          <cell r="H1148" t="str">
            <v>JP</v>
          </cell>
          <cell r="I1148" t="str">
            <v>D1</v>
          </cell>
          <cell r="J1148" t="str">
            <v>CARINA</v>
          </cell>
          <cell r="K1148" t="str">
            <v>CORONA</v>
          </cell>
          <cell r="L1148" t="str">
            <v>CHUNG LI</v>
          </cell>
          <cell r="M1148">
            <v>19197</v>
          </cell>
          <cell r="N1148">
            <v>28410</v>
          </cell>
          <cell r="O1148">
            <v>35183</v>
          </cell>
          <cell r="P1148">
            <v>40587</v>
          </cell>
          <cell r="Q1148">
            <v>53008</v>
          </cell>
          <cell r="R1148">
            <v>54141</v>
          </cell>
          <cell r="S1148">
            <v>31236</v>
          </cell>
          <cell r="T1148">
            <v>25955</v>
          </cell>
          <cell r="U1148">
            <v>32433</v>
          </cell>
          <cell r="V1148">
            <v>31981</v>
          </cell>
          <cell r="W1148">
            <v>31112</v>
          </cell>
          <cell r="X1148">
            <v>29917</v>
          </cell>
          <cell r="Y1148">
            <v>30451</v>
          </cell>
          <cell r="Z1148">
            <v>26645</v>
          </cell>
          <cell r="AA1148">
            <v>27013</v>
          </cell>
          <cell r="AB1148">
            <v>25038</v>
          </cell>
        </row>
        <row r="1149">
          <cell r="A1149" t="str">
            <v>TA</v>
          </cell>
          <cell r="B1149" t="str">
            <v>Taiwan</v>
          </cell>
          <cell r="C1149" t="str">
            <v>HCV</v>
          </cell>
          <cell r="D1149" t="str">
            <v>HINO</v>
          </cell>
          <cell r="E1149" t="str">
            <v>HINO</v>
          </cell>
          <cell r="F1149" t="str">
            <v>HINO</v>
          </cell>
          <cell r="G1149" t="str">
            <v>ASSY</v>
          </cell>
          <cell r="H1149" t="str">
            <v>JP</v>
          </cell>
          <cell r="I1149" t="str">
            <v>BUS</v>
          </cell>
          <cell r="J1149" t="str">
            <v>U</v>
          </cell>
          <cell r="K1149" t="str">
            <v>OTHER</v>
          </cell>
          <cell r="L1149" t="str">
            <v>CHUNG LI</v>
          </cell>
          <cell r="M1149">
            <v>191</v>
          </cell>
          <cell r="N1149">
            <v>185</v>
          </cell>
          <cell r="O1149">
            <v>197</v>
          </cell>
          <cell r="P1149">
            <v>193</v>
          </cell>
          <cell r="Q1149">
            <v>184</v>
          </cell>
          <cell r="R1149">
            <v>182</v>
          </cell>
          <cell r="S1149">
            <v>656</v>
          </cell>
          <cell r="T1149">
            <v>1165</v>
          </cell>
          <cell r="U1149">
            <v>1078</v>
          </cell>
          <cell r="V1149">
            <v>1002</v>
          </cell>
          <cell r="W1149">
            <v>1027</v>
          </cell>
          <cell r="X1149">
            <v>1000</v>
          </cell>
          <cell r="Y1149">
            <v>898</v>
          </cell>
          <cell r="Z1149">
            <v>910</v>
          </cell>
          <cell r="AA1149">
            <v>895</v>
          </cell>
          <cell r="AB1149">
            <v>797</v>
          </cell>
        </row>
        <row r="1150">
          <cell r="A1150" t="str">
            <v>TA</v>
          </cell>
          <cell r="B1150" t="str">
            <v>Taiwan</v>
          </cell>
          <cell r="C1150" t="str">
            <v>HCV</v>
          </cell>
          <cell r="D1150" t="str">
            <v>HINO</v>
          </cell>
          <cell r="E1150" t="str">
            <v>HINO</v>
          </cell>
          <cell r="F1150" t="str">
            <v>KUOZI</v>
          </cell>
          <cell r="G1150" t="str">
            <v>ASSY</v>
          </cell>
          <cell r="H1150" t="str">
            <v>JP</v>
          </cell>
          <cell r="I1150" t="str">
            <v>&gt;15T</v>
          </cell>
          <cell r="J1150" t="str">
            <v>U</v>
          </cell>
          <cell r="K1150" t="str">
            <v>OTHER</v>
          </cell>
          <cell r="L1150" t="str">
            <v>CHUNG LI</v>
          </cell>
          <cell r="M1150">
            <v>1088</v>
          </cell>
          <cell r="N1150">
            <v>1205</v>
          </cell>
          <cell r="O1150">
            <v>2538</v>
          </cell>
          <cell r="P1150">
            <v>3084</v>
          </cell>
          <cell r="Q1150">
            <v>1960</v>
          </cell>
          <cell r="R1150">
            <v>1304</v>
          </cell>
          <cell r="S1150">
            <v>421</v>
          </cell>
          <cell r="T1150">
            <v>834</v>
          </cell>
          <cell r="U1150">
            <v>904</v>
          </cell>
          <cell r="V1150">
            <v>740</v>
          </cell>
          <cell r="W1150">
            <v>770</v>
          </cell>
          <cell r="X1150">
            <v>798</v>
          </cell>
          <cell r="Y1150">
            <v>852</v>
          </cell>
          <cell r="Z1150">
            <v>809</v>
          </cell>
          <cell r="AA1150">
            <v>735</v>
          </cell>
          <cell r="AB1150">
            <v>799</v>
          </cell>
        </row>
        <row r="1151">
          <cell r="A1151" t="str">
            <v>TA</v>
          </cell>
          <cell r="B1151" t="str">
            <v>Taiwan</v>
          </cell>
          <cell r="C1151" t="str">
            <v>HCV</v>
          </cell>
          <cell r="D1151" t="str">
            <v>ISUZU</v>
          </cell>
          <cell r="E1151" t="str">
            <v>ISUZU</v>
          </cell>
          <cell r="F1151" t="str">
            <v>SAN FU</v>
          </cell>
          <cell r="G1151" t="str">
            <v>ASSY</v>
          </cell>
          <cell r="H1151" t="str">
            <v>JP</v>
          </cell>
          <cell r="I1151" t="str">
            <v>&gt;15T</v>
          </cell>
          <cell r="J1151" t="str">
            <v>U</v>
          </cell>
          <cell r="K1151" t="str">
            <v>OTHER</v>
          </cell>
          <cell r="L1151" t="str">
            <v>TAICHUNG</v>
          </cell>
          <cell r="M1151">
            <v>0</v>
          </cell>
          <cell r="N1151">
            <v>0</v>
          </cell>
          <cell r="O1151">
            <v>0</v>
          </cell>
          <cell r="P1151">
            <v>0</v>
          </cell>
          <cell r="Q1151">
            <v>0</v>
          </cell>
          <cell r="R1151">
            <v>0</v>
          </cell>
          <cell r="S1151">
            <v>0</v>
          </cell>
          <cell r="T1151">
            <v>0</v>
          </cell>
          <cell r="U1151">
            <v>204</v>
          </cell>
          <cell r="V1151">
            <v>211</v>
          </cell>
          <cell r="W1151">
            <v>224</v>
          </cell>
          <cell r="X1151">
            <v>236</v>
          </cell>
          <cell r="Y1151">
            <v>257</v>
          </cell>
          <cell r="Z1151">
            <v>248</v>
          </cell>
          <cell r="AA1151">
            <v>229</v>
          </cell>
          <cell r="AB1151">
            <v>272</v>
          </cell>
        </row>
        <row r="1152">
          <cell r="A1152" t="str">
            <v>TA</v>
          </cell>
          <cell r="B1152" t="str">
            <v>Taiwan</v>
          </cell>
          <cell r="C1152" t="str">
            <v>HCV</v>
          </cell>
          <cell r="D1152" t="str">
            <v>MERCEDES-BENZ</v>
          </cell>
          <cell r="E1152" t="str">
            <v>MERCEDES-BENZ</v>
          </cell>
          <cell r="F1152" t="str">
            <v>U</v>
          </cell>
          <cell r="G1152" t="str">
            <v>ASSY</v>
          </cell>
          <cell r="H1152" t="str">
            <v>GY</v>
          </cell>
          <cell r="I1152" t="str">
            <v>BUS</v>
          </cell>
          <cell r="J1152" t="str">
            <v>U</v>
          </cell>
          <cell r="K1152" t="str">
            <v>OTHER</v>
          </cell>
          <cell r="L1152" t="str">
            <v>U</v>
          </cell>
          <cell r="M1152">
            <v>191</v>
          </cell>
          <cell r="N1152">
            <v>185</v>
          </cell>
          <cell r="O1152">
            <v>197</v>
          </cell>
          <cell r="P1152">
            <v>193</v>
          </cell>
          <cell r="Q1152">
            <v>184</v>
          </cell>
          <cell r="R1152">
            <v>182</v>
          </cell>
          <cell r="S1152">
            <v>0</v>
          </cell>
          <cell r="T1152">
            <v>26</v>
          </cell>
          <cell r="U1152">
            <v>10</v>
          </cell>
          <cell r="V1152">
            <v>9</v>
          </cell>
          <cell r="W1152">
            <v>12</v>
          </cell>
          <cell r="X1152">
            <v>14</v>
          </cell>
          <cell r="Y1152">
            <v>15</v>
          </cell>
          <cell r="Z1152">
            <v>17</v>
          </cell>
          <cell r="AA1152">
            <v>19</v>
          </cell>
          <cell r="AB1152">
            <v>35</v>
          </cell>
        </row>
        <row r="1153">
          <cell r="A1153" t="str">
            <v>TA</v>
          </cell>
          <cell r="B1153" t="str">
            <v>Taiwan</v>
          </cell>
          <cell r="C1153" t="str">
            <v>HCV</v>
          </cell>
          <cell r="D1153" t="str">
            <v>MITSUBISHI</v>
          </cell>
          <cell r="E1153" t="str">
            <v>MITSUBISHI</v>
          </cell>
          <cell r="F1153" t="str">
            <v>CHINA MOTOR</v>
          </cell>
          <cell r="G1153" t="str">
            <v>ASSY</v>
          </cell>
          <cell r="H1153" t="str">
            <v>JP</v>
          </cell>
          <cell r="I1153" t="str">
            <v xml:space="preserve"> 6-15T</v>
          </cell>
          <cell r="J1153" t="str">
            <v>U</v>
          </cell>
          <cell r="K1153" t="str">
            <v>CANTER</v>
          </cell>
          <cell r="L1153" t="str">
            <v>YANG MEI</v>
          </cell>
          <cell r="M1153">
            <v>2487</v>
          </cell>
          <cell r="N1153">
            <v>3243</v>
          </cell>
          <cell r="O1153">
            <v>3055</v>
          </cell>
          <cell r="P1153">
            <v>3755</v>
          </cell>
          <cell r="Q1153">
            <v>1321</v>
          </cell>
          <cell r="R1153">
            <v>1012</v>
          </cell>
          <cell r="S1153">
            <v>1537</v>
          </cell>
          <cell r="T1153">
            <v>985</v>
          </cell>
          <cell r="U1153">
            <v>949</v>
          </cell>
          <cell r="V1153">
            <v>902</v>
          </cell>
          <cell r="W1153">
            <v>952</v>
          </cell>
          <cell r="X1153">
            <v>1001</v>
          </cell>
          <cell r="Y1153">
            <v>1084</v>
          </cell>
          <cell r="Z1153">
            <v>1042</v>
          </cell>
          <cell r="AA1153">
            <v>960</v>
          </cell>
          <cell r="AB1153">
            <v>1118</v>
          </cell>
        </row>
        <row r="1154">
          <cell r="A1154" t="str">
            <v>TA</v>
          </cell>
          <cell r="B1154" t="str">
            <v>Taiwan</v>
          </cell>
          <cell r="C1154" t="str">
            <v>HCV</v>
          </cell>
          <cell r="D1154" t="str">
            <v>MITSUBISHI</v>
          </cell>
          <cell r="E1154" t="str">
            <v>MITSUBISHI</v>
          </cell>
          <cell r="F1154" t="str">
            <v>CHINA MOTOR</v>
          </cell>
          <cell r="G1154" t="str">
            <v>ASSY</v>
          </cell>
          <cell r="H1154" t="str">
            <v>JP</v>
          </cell>
          <cell r="I1154" t="str">
            <v>&gt;15T</v>
          </cell>
          <cell r="J1154" t="str">
            <v>U</v>
          </cell>
          <cell r="K1154" t="str">
            <v>FUSO</v>
          </cell>
          <cell r="L1154" t="str">
            <v>YANG MEI</v>
          </cell>
          <cell r="M1154">
            <v>1423</v>
          </cell>
          <cell r="N1154">
            <v>1609</v>
          </cell>
          <cell r="O1154">
            <v>2678</v>
          </cell>
          <cell r="P1154">
            <v>2629</v>
          </cell>
          <cell r="Q1154">
            <v>1222</v>
          </cell>
          <cell r="R1154">
            <v>985</v>
          </cell>
          <cell r="S1154">
            <v>723</v>
          </cell>
          <cell r="T1154">
            <v>1156</v>
          </cell>
          <cell r="U1154">
            <v>959</v>
          </cell>
          <cell r="V1154">
            <v>1065</v>
          </cell>
          <cell r="W1154">
            <v>1117</v>
          </cell>
          <cell r="X1154">
            <v>1167</v>
          </cell>
          <cell r="Y1154">
            <v>1255</v>
          </cell>
          <cell r="Z1154">
            <v>1200</v>
          </cell>
          <cell r="AA1154">
            <v>1099</v>
          </cell>
          <cell r="AB1154">
            <v>1240</v>
          </cell>
        </row>
        <row r="1155">
          <cell r="A1155" t="str">
            <v>TA</v>
          </cell>
          <cell r="B1155" t="str">
            <v>Taiwan</v>
          </cell>
          <cell r="C1155" t="str">
            <v>HCV</v>
          </cell>
          <cell r="D1155" t="str">
            <v>MITSUBISHI</v>
          </cell>
          <cell r="E1155" t="str">
            <v>MITSUBISHI</v>
          </cell>
          <cell r="F1155" t="str">
            <v>CHINA MOTOR</v>
          </cell>
          <cell r="G1155" t="str">
            <v>ASSY</v>
          </cell>
          <cell r="H1155" t="str">
            <v>JP</v>
          </cell>
          <cell r="I1155" t="str">
            <v>BUS</v>
          </cell>
          <cell r="J1155" t="str">
            <v>U</v>
          </cell>
          <cell r="K1155" t="str">
            <v>OTHER</v>
          </cell>
          <cell r="L1155" t="str">
            <v>YANG MEI</v>
          </cell>
          <cell r="M1155">
            <v>381</v>
          </cell>
          <cell r="N1155">
            <v>369</v>
          </cell>
          <cell r="O1155">
            <v>393</v>
          </cell>
          <cell r="P1155">
            <v>386</v>
          </cell>
          <cell r="Q1155">
            <v>368</v>
          </cell>
          <cell r="R1155">
            <v>364</v>
          </cell>
          <cell r="S1155">
            <v>14</v>
          </cell>
          <cell r="T1155">
            <v>3</v>
          </cell>
          <cell r="U1155">
            <v>0</v>
          </cell>
          <cell r="V1155">
            <v>0</v>
          </cell>
          <cell r="W1155">
            <v>0</v>
          </cell>
          <cell r="X1155">
            <v>0</v>
          </cell>
          <cell r="Y1155">
            <v>0</v>
          </cell>
          <cell r="Z1155">
            <v>0</v>
          </cell>
          <cell r="AA1155">
            <v>0</v>
          </cell>
          <cell r="AB1155">
            <v>0</v>
          </cell>
        </row>
        <row r="1156">
          <cell r="A1156" t="str">
            <v>TA</v>
          </cell>
          <cell r="B1156" t="str">
            <v>Taiwan</v>
          </cell>
          <cell r="C1156" t="str">
            <v>HCV</v>
          </cell>
          <cell r="D1156" t="str">
            <v>NISSAN</v>
          </cell>
          <cell r="E1156" t="str">
            <v>NISSAN</v>
          </cell>
          <cell r="F1156" t="str">
            <v>CHINA MOTOR</v>
          </cell>
          <cell r="G1156" t="str">
            <v>ASSY</v>
          </cell>
          <cell r="H1156" t="str">
            <v>JP</v>
          </cell>
          <cell r="I1156" t="str">
            <v xml:space="preserve"> 6-15T</v>
          </cell>
          <cell r="J1156" t="str">
            <v>U</v>
          </cell>
          <cell r="K1156" t="str">
            <v>OTHER</v>
          </cell>
          <cell r="L1156" t="str">
            <v>HSIN TIEN</v>
          </cell>
          <cell r="M1156">
            <v>252</v>
          </cell>
          <cell r="N1156">
            <v>227</v>
          </cell>
          <cell r="O1156">
            <v>218</v>
          </cell>
          <cell r="P1156">
            <v>169</v>
          </cell>
          <cell r="Q1156">
            <v>212</v>
          </cell>
          <cell r="R1156">
            <v>300</v>
          </cell>
          <cell r="S1156">
            <v>147</v>
          </cell>
          <cell r="T1156">
            <v>0</v>
          </cell>
          <cell r="U1156">
            <v>0</v>
          </cell>
          <cell r="V1156">
            <v>0</v>
          </cell>
          <cell r="W1156">
            <v>0</v>
          </cell>
          <cell r="X1156">
            <v>0</v>
          </cell>
          <cell r="Y1156">
            <v>0</v>
          </cell>
          <cell r="Z1156">
            <v>0</v>
          </cell>
          <cell r="AA1156">
            <v>0</v>
          </cell>
          <cell r="AB1156">
            <v>0</v>
          </cell>
        </row>
        <row r="1157">
          <cell r="A1157" t="str">
            <v>TA</v>
          </cell>
          <cell r="B1157" t="str">
            <v>Taiwan</v>
          </cell>
          <cell r="C1157" t="str">
            <v>HCV</v>
          </cell>
          <cell r="D1157" t="str">
            <v>TOYOTA</v>
          </cell>
          <cell r="E1157" t="str">
            <v>TOYOTA</v>
          </cell>
          <cell r="F1157" t="str">
            <v>KUOZI</v>
          </cell>
          <cell r="G1157" t="str">
            <v>ASSY</v>
          </cell>
          <cell r="H1157" t="str">
            <v>JP</v>
          </cell>
          <cell r="I1157" t="str">
            <v xml:space="preserve"> 6-15T</v>
          </cell>
          <cell r="J1157" t="str">
            <v>U</v>
          </cell>
          <cell r="K1157" t="str">
            <v>OTHER</v>
          </cell>
          <cell r="L1157" t="str">
            <v>CHUNG LI</v>
          </cell>
          <cell r="M1157">
            <v>2487</v>
          </cell>
          <cell r="N1157">
            <v>3243</v>
          </cell>
          <cell r="O1157">
            <v>3040</v>
          </cell>
          <cell r="P1157">
            <v>3755</v>
          </cell>
          <cell r="Q1157">
            <v>2349</v>
          </cell>
          <cell r="R1157">
            <v>1444</v>
          </cell>
          <cell r="S1157">
            <v>1482</v>
          </cell>
          <cell r="T1157">
            <v>1303</v>
          </cell>
          <cell r="U1157">
            <v>1248</v>
          </cell>
          <cell r="V1157">
            <v>1316</v>
          </cell>
          <cell r="W1157">
            <v>1142</v>
          </cell>
          <cell r="X1157">
            <v>1109</v>
          </cell>
          <cell r="Y1157">
            <v>1094</v>
          </cell>
          <cell r="Z1157">
            <v>982</v>
          </cell>
          <cell r="AA1157">
            <v>869</v>
          </cell>
          <cell r="AB1157">
            <v>507</v>
          </cell>
        </row>
        <row r="1158">
          <cell r="A1158" t="str">
            <v>TA</v>
          </cell>
          <cell r="B1158" t="str">
            <v>Taiwan</v>
          </cell>
          <cell r="C1158" t="str">
            <v>LCV</v>
          </cell>
          <cell r="D1158" t="str">
            <v>DAIHATSU</v>
          </cell>
          <cell r="E1158" t="str">
            <v>DAIHATSU</v>
          </cell>
          <cell r="F1158" t="str">
            <v>CAC</v>
          </cell>
          <cell r="G1158" t="str">
            <v>ASSY</v>
          </cell>
          <cell r="H1158" t="str">
            <v>JP</v>
          </cell>
          <cell r="I1158" t="str">
            <v>4X4</v>
          </cell>
          <cell r="J1158" t="str">
            <v>CHARADE</v>
          </cell>
          <cell r="K1158" t="str">
            <v>TERIOS</v>
          </cell>
          <cell r="L1158" t="str">
            <v>HSIN CHUN</v>
          </cell>
          <cell r="M1158">
            <v>0</v>
          </cell>
          <cell r="N1158">
            <v>0</v>
          </cell>
          <cell r="O1158">
            <v>0</v>
          </cell>
          <cell r="P1158">
            <v>0</v>
          </cell>
          <cell r="Q1158">
            <v>0</v>
          </cell>
          <cell r="R1158">
            <v>0</v>
          </cell>
          <cell r="S1158">
            <v>0</v>
          </cell>
          <cell r="T1158">
            <v>0</v>
          </cell>
          <cell r="U1158">
            <v>0</v>
          </cell>
          <cell r="V1158">
            <v>1414</v>
          </cell>
          <cell r="W1158">
            <v>1612</v>
          </cell>
          <cell r="X1158">
            <v>1876</v>
          </cell>
          <cell r="Y1158">
            <v>2144</v>
          </cell>
          <cell r="Z1158">
            <v>2503</v>
          </cell>
          <cell r="AA1158">
            <v>2851</v>
          </cell>
          <cell r="AB1158">
            <v>5245</v>
          </cell>
        </row>
        <row r="1159">
          <cell r="A1159" t="str">
            <v>TA</v>
          </cell>
          <cell r="B1159" t="str">
            <v>Taiwan</v>
          </cell>
          <cell r="C1159" t="str">
            <v>LCV</v>
          </cell>
          <cell r="D1159" t="str">
            <v>DAIHATSU</v>
          </cell>
          <cell r="E1159" t="str">
            <v>DAIHATSU</v>
          </cell>
          <cell r="F1159" t="str">
            <v>YEU TIEN</v>
          </cell>
          <cell r="G1159" t="str">
            <v>ASSY</v>
          </cell>
          <cell r="H1159" t="str">
            <v>JP</v>
          </cell>
          <cell r="I1159" t="str">
            <v>MIC</v>
          </cell>
          <cell r="J1159" t="str">
            <v>U</v>
          </cell>
          <cell r="K1159" t="str">
            <v>ATRAI</v>
          </cell>
          <cell r="L1159" t="str">
            <v>DAH-TSUEN SHIANG</v>
          </cell>
          <cell r="M1159">
            <v>0</v>
          </cell>
          <cell r="N1159">
            <v>0</v>
          </cell>
          <cell r="O1159">
            <v>616</v>
          </cell>
          <cell r="P1159">
            <v>312</v>
          </cell>
          <cell r="Q1159">
            <v>1697</v>
          </cell>
          <cell r="R1159">
            <v>1230</v>
          </cell>
          <cell r="S1159">
            <v>51</v>
          </cell>
          <cell r="T1159">
            <v>1</v>
          </cell>
          <cell r="U1159">
            <v>0</v>
          </cell>
          <cell r="V1159">
            <v>0</v>
          </cell>
          <cell r="W1159">
            <v>0</v>
          </cell>
          <cell r="X1159">
            <v>0</v>
          </cell>
          <cell r="Y1159">
            <v>0</v>
          </cell>
          <cell r="Z1159">
            <v>0</v>
          </cell>
          <cell r="AA1159">
            <v>0</v>
          </cell>
          <cell r="AB1159">
            <v>0</v>
          </cell>
        </row>
        <row r="1160">
          <cell r="A1160" t="str">
            <v>TA</v>
          </cell>
          <cell r="B1160" t="str">
            <v>Taiwan</v>
          </cell>
          <cell r="C1160" t="str">
            <v>LCV</v>
          </cell>
          <cell r="D1160" t="str">
            <v>DAIHATSU</v>
          </cell>
          <cell r="E1160" t="str">
            <v>DAIHATSU</v>
          </cell>
          <cell r="F1160" t="str">
            <v>YEU TIEN</v>
          </cell>
          <cell r="G1160" t="str">
            <v>ASSY</v>
          </cell>
          <cell r="H1160" t="str">
            <v>JP</v>
          </cell>
          <cell r="I1160" t="str">
            <v>MIC</v>
          </cell>
          <cell r="J1160" t="str">
            <v>HIJET</v>
          </cell>
          <cell r="K1160" t="str">
            <v>HIJET</v>
          </cell>
          <cell r="L1160" t="str">
            <v>DAH-TSUEN SHIANG</v>
          </cell>
          <cell r="M1160">
            <v>6115</v>
          </cell>
          <cell r="N1160">
            <v>3193</v>
          </cell>
          <cell r="O1160">
            <v>1765</v>
          </cell>
          <cell r="P1160">
            <v>893</v>
          </cell>
          <cell r="Q1160">
            <v>0</v>
          </cell>
          <cell r="R1160">
            <v>0</v>
          </cell>
          <cell r="S1160">
            <v>0</v>
          </cell>
          <cell r="T1160">
            <v>0</v>
          </cell>
          <cell r="U1160">
            <v>0</v>
          </cell>
          <cell r="V1160">
            <v>0</v>
          </cell>
          <cell r="W1160">
            <v>0</v>
          </cell>
          <cell r="X1160">
            <v>0</v>
          </cell>
          <cell r="Y1160">
            <v>0</v>
          </cell>
          <cell r="Z1160">
            <v>0</v>
          </cell>
          <cell r="AA1160">
            <v>0</v>
          </cell>
          <cell r="AB1160">
            <v>0</v>
          </cell>
        </row>
        <row r="1161">
          <cell r="A1161" t="str">
            <v>TA</v>
          </cell>
          <cell r="B1161" t="str">
            <v>Taiwan</v>
          </cell>
          <cell r="C1161" t="str">
            <v>LCV</v>
          </cell>
          <cell r="D1161" t="str">
            <v>FIAT GROUP</v>
          </cell>
          <cell r="E1161" t="str">
            <v>IVECO</v>
          </cell>
          <cell r="F1161" t="str">
            <v>U</v>
          </cell>
          <cell r="G1161" t="str">
            <v>ASSY</v>
          </cell>
          <cell r="H1161" t="str">
            <v>IT</v>
          </cell>
          <cell r="I1161" t="str">
            <v>MVAN</v>
          </cell>
          <cell r="J1161" t="str">
            <v>DAILY</v>
          </cell>
          <cell r="K1161" t="str">
            <v>DAILY</v>
          </cell>
          <cell r="L1161" t="str">
            <v>U</v>
          </cell>
          <cell r="M1161">
            <v>0</v>
          </cell>
          <cell r="N1161">
            <v>0</v>
          </cell>
          <cell r="O1161">
            <v>0</v>
          </cell>
          <cell r="P1161">
            <v>0</v>
          </cell>
          <cell r="Q1161">
            <v>0</v>
          </cell>
          <cell r="R1161">
            <v>16</v>
          </cell>
          <cell r="S1161">
            <v>0</v>
          </cell>
          <cell r="T1161">
            <v>0</v>
          </cell>
          <cell r="U1161">
            <v>0</v>
          </cell>
          <cell r="V1161">
            <v>741</v>
          </cell>
          <cell r="W1161">
            <v>782</v>
          </cell>
          <cell r="X1161">
            <v>834</v>
          </cell>
          <cell r="Y1161">
            <v>821</v>
          </cell>
          <cell r="Z1161">
            <v>811</v>
          </cell>
          <cell r="AA1161">
            <v>898</v>
          </cell>
          <cell r="AB1161">
            <v>1140</v>
          </cell>
        </row>
        <row r="1162">
          <cell r="A1162" t="str">
            <v>TA</v>
          </cell>
          <cell r="B1162" t="str">
            <v>Taiwan</v>
          </cell>
          <cell r="C1162" t="str">
            <v>LCV</v>
          </cell>
          <cell r="D1162" t="str">
            <v>FORD</v>
          </cell>
          <cell r="E1162" t="str">
            <v>FORD</v>
          </cell>
          <cell r="F1162" t="str">
            <v>LIO HO</v>
          </cell>
          <cell r="G1162" t="str">
            <v>ASSY</v>
          </cell>
          <cell r="H1162" t="str">
            <v>JP</v>
          </cell>
          <cell r="I1162" t="str">
            <v>MIC</v>
          </cell>
          <cell r="J1162" t="str">
            <v>CARRY</v>
          </cell>
          <cell r="K1162" t="str">
            <v>PRONTO</v>
          </cell>
          <cell r="L1162" t="str">
            <v>CHUNG LI</v>
          </cell>
          <cell r="M1162">
            <v>7504</v>
          </cell>
          <cell r="N1162">
            <v>6421</v>
          </cell>
          <cell r="O1162">
            <v>7089</v>
          </cell>
          <cell r="P1162">
            <v>7691</v>
          </cell>
          <cell r="Q1162">
            <v>5930</v>
          </cell>
          <cell r="R1162">
            <v>6009</v>
          </cell>
          <cell r="S1162">
            <v>5632</v>
          </cell>
          <cell r="T1162">
            <v>5843</v>
          </cell>
          <cell r="U1162">
            <v>8050</v>
          </cell>
          <cell r="V1162">
            <v>6244</v>
          </cell>
          <cell r="W1162">
            <v>6084</v>
          </cell>
          <cell r="X1162">
            <v>6004</v>
          </cell>
          <cell r="Y1162">
            <v>5645</v>
          </cell>
          <cell r="Z1162">
            <v>5319</v>
          </cell>
          <cell r="AA1162">
            <v>5306</v>
          </cell>
          <cell r="AB1162">
            <v>5198</v>
          </cell>
        </row>
        <row r="1163">
          <cell r="A1163" t="str">
            <v>TA</v>
          </cell>
          <cell r="B1163" t="str">
            <v>Taiwan</v>
          </cell>
          <cell r="C1163" t="str">
            <v>LCV</v>
          </cell>
          <cell r="D1163" t="str">
            <v>FORD</v>
          </cell>
          <cell r="E1163" t="str">
            <v>FORD</v>
          </cell>
          <cell r="F1163" t="str">
            <v>LIO HO</v>
          </cell>
          <cell r="G1163" t="str">
            <v>ASSY</v>
          </cell>
          <cell r="H1163" t="str">
            <v>JP</v>
          </cell>
          <cell r="I1163" t="str">
            <v>MVAN</v>
          </cell>
          <cell r="J1163" t="str">
            <v>BONGO</v>
          </cell>
          <cell r="K1163" t="str">
            <v>ECONOVAN</v>
          </cell>
          <cell r="L1163" t="str">
            <v>CHUNG LI</v>
          </cell>
          <cell r="M1163">
            <v>12244</v>
          </cell>
          <cell r="N1163">
            <v>10477</v>
          </cell>
          <cell r="O1163">
            <v>11429</v>
          </cell>
          <cell r="P1163">
            <v>11231</v>
          </cell>
          <cell r="Q1163">
            <v>10624</v>
          </cell>
          <cell r="R1163">
            <v>9921</v>
          </cell>
          <cell r="S1163">
            <v>8303</v>
          </cell>
          <cell r="T1163">
            <v>8340</v>
          </cell>
          <cell r="U1163">
            <v>8237</v>
          </cell>
          <cell r="V1163">
            <v>7408</v>
          </cell>
          <cell r="W1163">
            <v>7337</v>
          </cell>
          <cell r="X1163">
            <v>7281</v>
          </cell>
          <cell r="Y1163">
            <v>6951</v>
          </cell>
          <cell r="Z1163">
            <v>6663</v>
          </cell>
          <cell r="AA1163">
            <v>6833</v>
          </cell>
          <cell r="AB1163">
            <v>7421</v>
          </cell>
        </row>
        <row r="1164">
          <cell r="A1164" t="str">
            <v>TA</v>
          </cell>
          <cell r="B1164" t="str">
            <v>Taiwan</v>
          </cell>
          <cell r="C1164" t="str">
            <v>LCV</v>
          </cell>
          <cell r="D1164" t="str">
            <v>FORD</v>
          </cell>
          <cell r="E1164" t="str">
            <v>MAZDA</v>
          </cell>
          <cell r="F1164" t="str">
            <v>MAZDA</v>
          </cell>
          <cell r="G1164" t="str">
            <v>ASSY</v>
          </cell>
          <cell r="H1164" t="str">
            <v>JP</v>
          </cell>
          <cell r="I1164" t="str">
            <v>MVAN</v>
          </cell>
          <cell r="J1164" t="str">
            <v>BONGO</v>
          </cell>
          <cell r="K1164" t="str">
            <v>BONGO</v>
          </cell>
          <cell r="L1164" t="str">
            <v>CHUNG LI</v>
          </cell>
          <cell r="M1164">
            <v>3750</v>
          </cell>
          <cell r="N1164">
            <v>3168</v>
          </cell>
          <cell r="O1164">
            <v>2962</v>
          </cell>
          <cell r="P1164">
            <v>4039</v>
          </cell>
          <cell r="Q1164">
            <v>2378</v>
          </cell>
          <cell r="R1164">
            <v>1934</v>
          </cell>
          <cell r="S1164">
            <v>1601</v>
          </cell>
          <cell r="T1164">
            <v>1192</v>
          </cell>
          <cell r="U1164">
            <v>780</v>
          </cell>
          <cell r="V1164">
            <v>900</v>
          </cell>
          <cell r="W1164">
            <v>1010</v>
          </cell>
          <cell r="X1164">
            <v>1334</v>
          </cell>
          <cell r="Y1164">
            <v>1314</v>
          </cell>
          <cell r="Z1164">
            <v>1513</v>
          </cell>
          <cell r="AA1164">
            <v>1694</v>
          </cell>
          <cell r="AB1164">
            <v>1999</v>
          </cell>
        </row>
        <row r="1165">
          <cell r="A1165" t="str">
            <v>TA</v>
          </cell>
          <cell r="B1165" t="str">
            <v>Taiwan</v>
          </cell>
          <cell r="C1165" t="str">
            <v>LCV</v>
          </cell>
          <cell r="D1165" t="str">
            <v>FUJI</v>
          </cell>
          <cell r="E1165" t="str">
            <v>SUBARU</v>
          </cell>
          <cell r="F1165" t="str">
            <v>TA CHING</v>
          </cell>
          <cell r="G1165" t="str">
            <v>ASSY</v>
          </cell>
          <cell r="H1165" t="str">
            <v>JP</v>
          </cell>
          <cell r="I1165" t="str">
            <v>MIC</v>
          </cell>
          <cell r="J1165" t="str">
            <v>DOMINGO 1</v>
          </cell>
          <cell r="K1165" t="str">
            <v>DOMINGO</v>
          </cell>
          <cell r="L1165" t="str">
            <v>CHING SHI LI</v>
          </cell>
          <cell r="M1165">
            <v>5861</v>
          </cell>
          <cell r="N1165">
            <v>3337</v>
          </cell>
          <cell r="O1165">
            <v>2868</v>
          </cell>
          <cell r="P1165">
            <v>2169</v>
          </cell>
          <cell r="Q1165">
            <v>201</v>
          </cell>
          <cell r="R1165">
            <v>1</v>
          </cell>
          <cell r="S1165">
            <v>0</v>
          </cell>
          <cell r="T1165">
            <v>5</v>
          </cell>
          <cell r="U1165">
            <v>0</v>
          </cell>
          <cell r="V1165">
            <v>0</v>
          </cell>
          <cell r="W1165">
            <v>0</v>
          </cell>
          <cell r="X1165">
            <v>0</v>
          </cell>
          <cell r="Y1165">
            <v>0</v>
          </cell>
          <cell r="Z1165">
            <v>0</v>
          </cell>
          <cell r="AA1165">
            <v>0</v>
          </cell>
          <cell r="AB1165">
            <v>0</v>
          </cell>
        </row>
        <row r="1166">
          <cell r="A1166" t="str">
            <v>TA</v>
          </cell>
          <cell r="B1166" t="str">
            <v>Taiwan</v>
          </cell>
          <cell r="C1166" t="str">
            <v>LCV</v>
          </cell>
          <cell r="D1166" t="str">
            <v>FUJI</v>
          </cell>
          <cell r="E1166" t="str">
            <v>SUBARU</v>
          </cell>
          <cell r="F1166" t="str">
            <v>TA CHING</v>
          </cell>
          <cell r="G1166" t="str">
            <v>ASSY</v>
          </cell>
          <cell r="H1166" t="str">
            <v>JP</v>
          </cell>
          <cell r="I1166" t="str">
            <v>PUP</v>
          </cell>
          <cell r="J1166" t="str">
            <v>U</v>
          </cell>
          <cell r="K1166" t="str">
            <v>ESTRATTO</v>
          </cell>
          <cell r="L1166" t="str">
            <v>CHING SHI LI</v>
          </cell>
          <cell r="M1166">
            <v>0</v>
          </cell>
          <cell r="N1166">
            <v>0</v>
          </cell>
          <cell r="O1166">
            <v>0</v>
          </cell>
          <cell r="P1166">
            <v>435</v>
          </cell>
          <cell r="Q1166">
            <v>1922</v>
          </cell>
          <cell r="R1166">
            <v>1286</v>
          </cell>
          <cell r="S1166">
            <v>1376</v>
          </cell>
          <cell r="T1166">
            <v>771</v>
          </cell>
          <cell r="U1166">
            <v>594</v>
          </cell>
          <cell r="V1166">
            <v>730</v>
          </cell>
          <cell r="W1166">
            <v>824</v>
          </cell>
          <cell r="X1166">
            <v>1113</v>
          </cell>
          <cell r="Y1166">
            <v>1221</v>
          </cell>
          <cell r="Z1166">
            <v>1375</v>
          </cell>
          <cell r="AA1166">
            <v>1363</v>
          </cell>
          <cell r="AB1166">
            <v>1608</v>
          </cell>
        </row>
        <row r="1167">
          <cell r="A1167" t="str">
            <v>TA</v>
          </cell>
          <cell r="B1167" t="str">
            <v>Taiwan</v>
          </cell>
          <cell r="C1167" t="str">
            <v>LCV</v>
          </cell>
          <cell r="D1167" t="str">
            <v>HONDA</v>
          </cell>
          <cell r="E1167" t="str">
            <v>HONDA</v>
          </cell>
          <cell r="F1167" t="str">
            <v>SAN YANG</v>
          </cell>
          <cell r="G1167" t="str">
            <v>ASSY</v>
          </cell>
          <cell r="H1167" t="str">
            <v>JP</v>
          </cell>
          <cell r="I1167" t="str">
            <v>4X4</v>
          </cell>
          <cell r="J1167" t="str">
            <v>CIVIC</v>
          </cell>
          <cell r="K1167" t="str">
            <v>CR-V</v>
          </cell>
          <cell r="L1167" t="str">
            <v>HUKOU</v>
          </cell>
          <cell r="M1167">
            <v>0</v>
          </cell>
          <cell r="N1167">
            <v>0</v>
          </cell>
          <cell r="O1167">
            <v>0</v>
          </cell>
          <cell r="P1167">
            <v>0</v>
          </cell>
          <cell r="Q1167">
            <v>0</v>
          </cell>
          <cell r="R1167">
            <v>0</v>
          </cell>
          <cell r="S1167">
            <v>0</v>
          </cell>
          <cell r="T1167">
            <v>0</v>
          </cell>
          <cell r="U1167">
            <v>0</v>
          </cell>
          <cell r="V1167">
            <v>8650</v>
          </cell>
          <cell r="W1167">
            <v>8097</v>
          </cell>
          <cell r="X1167">
            <v>7683</v>
          </cell>
          <cell r="Y1167">
            <v>8440</v>
          </cell>
          <cell r="Z1167">
            <v>9416</v>
          </cell>
          <cell r="AA1167">
            <v>10150</v>
          </cell>
          <cell r="AB1167">
            <v>9427</v>
          </cell>
        </row>
        <row r="1168">
          <cell r="A1168" t="str">
            <v>TA</v>
          </cell>
          <cell r="B1168" t="str">
            <v>Taiwan</v>
          </cell>
          <cell r="C1168" t="str">
            <v>LCV</v>
          </cell>
          <cell r="D1168" t="str">
            <v>ISUZU</v>
          </cell>
          <cell r="E1168" t="str">
            <v>ISUZU</v>
          </cell>
          <cell r="F1168" t="str">
            <v>SAN FU</v>
          </cell>
          <cell r="G1168" t="str">
            <v>ASSY</v>
          </cell>
          <cell r="H1168" t="str">
            <v>JP</v>
          </cell>
          <cell r="I1168" t="str">
            <v>MPV</v>
          </cell>
          <cell r="J1168" t="str">
            <v>PANTHER</v>
          </cell>
          <cell r="K1168" t="str">
            <v>PANTHER</v>
          </cell>
          <cell r="L1168" t="str">
            <v>TAICHUNG</v>
          </cell>
          <cell r="M1168">
            <v>0</v>
          </cell>
          <cell r="N1168">
            <v>0</v>
          </cell>
          <cell r="O1168">
            <v>0</v>
          </cell>
          <cell r="P1168">
            <v>0</v>
          </cell>
          <cell r="Q1168">
            <v>0</v>
          </cell>
          <cell r="R1168">
            <v>0</v>
          </cell>
          <cell r="S1168">
            <v>0</v>
          </cell>
          <cell r="T1168">
            <v>2600</v>
          </cell>
          <cell r="U1168">
            <v>1560</v>
          </cell>
          <cell r="V1168">
            <v>2011</v>
          </cell>
          <cell r="W1168">
            <v>2172</v>
          </cell>
          <cell r="X1168">
            <v>2338</v>
          </cell>
          <cell r="Y1168">
            <v>2423</v>
          </cell>
          <cell r="Z1168">
            <v>2516</v>
          </cell>
          <cell r="AA1168">
            <v>2766</v>
          </cell>
          <cell r="AB1168">
            <v>3998</v>
          </cell>
        </row>
        <row r="1169">
          <cell r="A1169" t="str">
            <v>TA</v>
          </cell>
          <cell r="B1169" t="str">
            <v>Taiwan</v>
          </cell>
          <cell r="C1169" t="str">
            <v>LCV</v>
          </cell>
          <cell r="D1169" t="str">
            <v>ISUZU</v>
          </cell>
          <cell r="E1169" t="str">
            <v>ISUZU</v>
          </cell>
          <cell r="F1169" t="str">
            <v>SAN FU</v>
          </cell>
          <cell r="G1169" t="str">
            <v>ASSY</v>
          </cell>
          <cell r="H1169" t="str">
            <v>JP</v>
          </cell>
          <cell r="I1169" t="str">
            <v>MVAN</v>
          </cell>
          <cell r="J1169" t="str">
            <v>NKR</v>
          </cell>
          <cell r="K1169" t="str">
            <v>ELF</v>
          </cell>
          <cell r="L1169" t="str">
            <v>TAICHUNG</v>
          </cell>
          <cell r="M1169">
            <v>0</v>
          </cell>
          <cell r="N1169">
            <v>0</v>
          </cell>
          <cell r="O1169">
            <v>0</v>
          </cell>
          <cell r="P1169">
            <v>0</v>
          </cell>
          <cell r="Q1169">
            <v>0</v>
          </cell>
          <cell r="R1169">
            <v>0</v>
          </cell>
          <cell r="S1169">
            <v>0</v>
          </cell>
          <cell r="T1169">
            <v>4389</v>
          </cell>
          <cell r="U1169">
            <v>3485</v>
          </cell>
          <cell r="V1169">
            <v>4339</v>
          </cell>
          <cell r="W1169">
            <v>4981</v>
          </cell>
          <cell r="X1169">
            <v>5460</v>
          </cell>
          <cell r="Y1169">
            <v>5443</v>
          </cell>
          <cell r="Z1169">
            <v>5438</v>
          </cell>
          <cell r="AA1169">
            <v>5557</v>
          </cell>
          <cell r="AB1169">
            <v>5998</v>
          </cell>
        </row>
        <row r="1170">
          <cell r="A1170" t="str">
            <v>TA</v>
          </cell>
          <cell r="B1170" t="str">
            <v>Taiwan</v>
          </cell>
          <cell r="C1170" t="str">
            <v>LCV</v>
          </cell>
          <cell r="D1170" t="str">
            <v>MITSUBISHI</v>
          </cell>
          <cell r="E1170" t="str">
            <v>MITSUBISHI</v>
          </cell>
          <cell r="F1170" t="str">
            <v>CHINA MOTOR</v>
          </cell>
          <cell r="G1170" t="str">
            <v>ASSY</v>
          </cell>
          <cell r="H1170" t="str">
            <v>JP</v>
          </cell>
          <cell r="I1170" t="str">
            <v>4X4</v>
          </cell>
          <cell r="J1170" t="str">
            <v>PAJERO MINI</v>
          </cell>
          <cell r="K1170" t="str">
            <v>PAJERO MINI</v>
          </cell>
          <cell r="L1170" t="str">
            <v>YANG MEI</v>
          </cell>
          <cell r="M1170">
            <v>0</v>
          </cell>
          <cell r="N1170">
            <v>0</v>
          </cell>
          <cell r="O1170">
            <v>0</v>
          </cell>
          <cell r="P1170">
            <v>0</v>
          </cell>
          <cell r="Q1170">
            <v>0</v>
          </cell>
          <cell r="R1170">
            <v>0</v>
          </cell>
          <cell r="S1170">
            <v>0</v>
          </cell>
          <cell r="T1170">
            <v>0</v>
          </cell>
          <cell r="U1170">
            <v>0</v>
          </cell>
          <cell r="V1170">
            <v>200</v>
          </cell>
          <cell r="W1170">
            <v>1500</v>
          </cell>
          <cell r="X1170">
            <v>1500</v>
          </cell>
          <cell r="Y1170">
            <v>1600</v>
          </cell>
          <cell r="Z1170">
            <v>1500</v>
          </cell>
          <cell r="AA1170">
            <v>1500</v>
          </cell>
          <cell r="AB1170">
            <v>2000</v>
          </cell>
        </row>
        <row r="1171">
          <cell r="A1171" t="str">
            <v>TA</v>
          </cell>
          <cell r="B1171" t="str">
            <v>Taiwan</v>
          </cell>
          <cell r="C1171" t="str">
            <v>LCV</v>
          </cell>
          <cell r="D1171" t="str">
            <v>MITSUBISHI</v>
          </cell>
          <cell r="E1171" t="str">
            <v>MITSUBISHI</v>
          </cell>
          <cell r="F1171" t="str">
            <v>CHINA MOTOR</v>
          </cell>
          <cell r="G1171" t="str">
            <v>ASSY</v>
          </cell>
          <cell r="H1171" t="str">
            <v>JP</v>
          </cell>
          <cell r="I1171" t="str">
            <v>HVAN</v>
          </cell>
          <cell r="J1171" t="str">
            <v>CANTER</v>
          </cell>
          <cell r="K1171" t="str">
            <v>CANTER</v>
          </cell>
          <cell r="L1171" t="str">
            <v>YANG MEI</v>
          </cell>
          <cell r="M1171">
            <v>0</v>
          </cell>
          <cell r="N1171">
            <v>0</v>
          </cell>
          <cell r="O1171">
            <v>0</v>
          </cell>
          <cell r="P1171">
            <v>9789</v>
          </cell>
          <cell r="Q1171">
            <v>10321</v>
          </cell>
          <cell r="R1171">
            <v>8183</v>
          </cell>
          <cell r="S1171">
            <v>8451</v>
          </cell>
          <cell r="T1171">
            <v>8836</v>
          </cell>
          <cell r="U1171">
            <v>9507</v>
          </cell>
          <cell r="V1171">
            <v>8149</v>
          </cell>
          <cell r="W1171">
            <v>8030</v>
          </cell>
          <cell r="X1171">
            <v>8156</v>
          </cell>
          <cell r="Y1171">
            <v>7370</v>
          </cell>
          <cell r="Z1171">
            <v>7392</v>
          </cell>
          <cell r="AA1171">
            <v>7568</v>
          </cell>
          <cell r="AB1171">
            <v>10078</v>
          </cell>
        </row>
        <row r="1172">
          <cell r="A1172" t="str">
            <v>TA</v>
          </cell>
          <cell r="B1172" t="str">
            <v>Taiwan</v>
          </cell>
          <cell r="C1172" t="str">
            <v>LCV</v>
          </cell>
          <cell r="D1172" t="str">
            <v>MITSUBISHI</v>
          </cell>
          <cell r="E1172" t="str">
            <v>MITSUBISHI</v>
          </cell>
          <cell r="F1172" t="str">
            <v>CHINA MOTOR</v>
          </cell>
          <cell r="G1172" t="str">
            <v>ASSY</v>
          </cell>
          <cell r="H1172" t="str">
            <v>JP</v>
          </cell>
          <cell r="I1172" t="str">
            <v>MPV</v>
          </cell>
          <cell r="J1172" t="str">
            <v>DELICA/PAJERO</v>
          </cell>
          <cell r="K1172" t="str">
            <v>SPACE GEAR</v>
          </cell>
          <cell r="L1172" t="str">
            <v>YANG MEI</v>
          </cell>
          <cell r="M1172">
            <v>12188</v>
          </cell>
          <cell r="N1172">
            <v>10372</v>
          </cell>
          <cell r="O1172">
            <v>11429</v>
          </cell>
          <cell r="P1172">
            <v>11231</v>
          </cell>
          <cell r="Q1172">
            <v>10624</v>
          </cell>
          <cell r="R1172">
            <v>9921</v>
          </cell>
          <cell r="S1172">
            <v>0</v>
          </cell>
          <cell r="T1172">
            <v>2190</v>
          </cell>
          <cell r="U1172">
            <v>5750</v>
          </cell>
          <cell r="V1172">
            <v>6088</v>
          </cell>
          <cell r="W1172">
            <v>6500</v>
          </cell>
          <cell r="X1172">
            <v>6918</v>
          </cell>
          <cell r="Y1172">
            <v>7087</v>
          </cell>
          <cell r="Z1172">
            <v>7275</v>
          </cell>
          <cell r="AA1172">
            <v>7906</v>
          </cell>
          <cell r="AB1172">
            <v>11349</v>
          </cell>
        </row>
        <row r="1173">
          <cell r="A1173" t="str">
            <v>TA</v>
          </cell>
          <cell r="B1173" t="str">
            <v>Taiwan</v>
          </cell>
          <cell r="C1173" t="str">
            <v>LCV</v>
          </cell>
          <cell r="D1173" t="str">
            <v>MITSUBISHI</v>
          </cell>
          <cell r="E1173" t="str">
            <v>MITSUBISHI</v>
          </cell>
          <cell r="F1173" t="str">
            <v>CHINA MOTOR</v>
          </cell>
          <cell r="G1173" t="str">
            <v>ASSY</v>
          </cell>
          <cell r="H1173" t="str">
            <v>JP</v>
          </cell>
          <cell r="I1173" t="str">
            <v>MVAN</v>
          </cell>
          <cell r="J1173" t="str">
            <v>DELICA</v>
          </cell>
          <cell r="K1173" t="str">
            <v>DELICA</v>
          </cell>
          <cell r="L1173" t="str">
            <v>YANG MEI</v>
          </cell>
          <cell r="M1173">
            <v>16757</v>
          </cell>
          <cell r="N1173">
            <v>20388</v>
          </cell>
          <cell r="O1173">
            <v>23356</v>
          </cell>
          <cell r="P1173">
            <v>37354</v>
          </cell>
          <cell r="Q1173">
            <v>31695</v>
          </cell>
          <cell r="R1173">
            <v>23527</v>
          </cell>
          <cell r="S1173">
            <v>14805</v>
          </cell>
          <cell r="T1173">
            <v>13915</v>
          </cell>
          <cell r="U1173">
            <v>12881</v>
          </cell>
          <cell r="V1173">
            <v>8040</v>
          </cell>
          <cell r="W1173">
            <v>6974</v>
          </cell>
          <cell r="X1173">
            <v>7307</v>
          </cell>
          <cell r="Y1173">
            <v>8115</v>
          </cell>
          <cell r="Z1173">
            <v>8250</v>
          </cell>
          <cell r="AA1173">
            <v>8923</v>
          </cell>
          <cell r="AB1173">
            <v>8710</v>
          </cell>
        </row>
        <row r="1174">
          <cell r="A1174" t="str">
            <v>TA</v>
          </cell>
          <cell r="B1174" t="str">
            <v>Taiwan</v>
          </cell>
          <cell r="C1174" t="str">
            <v>LCV</v>
          </cell>
          <cell r="D1174" t="str">
            <v>MITSUBISHI</v>
          </cell>
          <cell r="E1174" t="str">
            <v>MITSUBISHI</v>
          </cell>
          <cell r="F1174" t="str">
            <v>CHINA MOTOR</v>
          </cell>
          <cell r="G1174" t="str">
            <v>PROD</v>
          </cell>
          <cell r="H1174" t="str">
            <v>TA</v>
          </cell>
          <cell r="I1174" t="str">
            <v>MIC</v>
          </cell>
          <cell r="J1174" t="str">
            <v>MINICAB</v>
          </cell>
          <cell r="K1174" t="str">
            <v>MINICAB</v>
          </cell>
          <cell r="L1174" t="str">
            <v>YANG MEI</v>
          </cell>
          <cell r="M1174">
            <v>5887</v>
          </cell>
          <cell r="N1174">
            <v>7164</v>
          </cell>
          <cell r="O1174">
            <v>8332</v>
          </cell>
          <cell r="P1174">
            <v>8260</v>
          </cell>
          <cell r="Q1174">
            <v>5129</v>
          </cell>
          <cell r="R1174">
            <v>6627</v>
          </cell>
          <cell r="S1174">
            <v>2851</v>
          </cell>
          <cell r="T1174">
            <v>79</v>
          </cell>
          <cell r="U1174">
            <v>0</v>
          </cell>
          <cell r="V1174">
            <v>0</v>
          </cell>
          <cell r="W1174">
            <v>0</v>
          </cell>
          <cell r="X1174">
            <v>0</v>
          </cell>
          <cell r="Y1174">
            <v>0</v>
          </cell>
          <cell r="Z1174">
            <v>0</v>
          </cell>
          <cell r="AA1174">
            <v>0</v>
          </cell>
          <cell r="AB1174">
            <v>0</v>
          </cell>
        </row>
        <row r="1175">
          <cell r="A1175" t="str">
            <v>TA</v>
          </cell>
          <cell r="B1175" t="str">
            <v>Taiwan</v>
          </cell>
          <cell r="C1175" t="str">
            <v>LCV</v>
          </cell>
          <cell r="D1175" t="str">
            <v>MITSUBISHI</v>
          </cell>
          <cell r="E1175" t="str">
            <v>MITSUBISHI</v>
          </cell>
          <cell r="F1175" t="str">
            <v>CHINA MOTOR</v>
          </cell>
          <cell r="G1175" t="str">
            <v>PROD</v>
          </cell>
          <cell r="H1175" t="str">
            <v>TA</v>
          </cell>
          <cell r="I1175" t="str">
            <v>MIC</v>
          </cell>
          <cell r="J1175" t="str">
            <v>MINICAB</v>
          </cell>
          <cell r="K1175" t="str">
            <v>VARICA</v>
          </cell>
          <cell r="L1175" t="str">
            <v>YANG MEI</v>
          </cell>
          <cell r="M1175">
            <v>22644</v>
          </cell>
          <cell r="N1175">
            <v>27551</v>
          </cell>
          <cell r="O1175">
            <v>31207</v>
          </cell>
          <cell r="P1175">
            <v>31715</v>
          </cell>
          <cell r="Q1175">
            <v>31873</v>
          </cell>
          <cell r="R1175">
            <v>29540</v>
          </cell>
          <cell r="S1175">
            <v>26702</v>
          </cell>
          <cell r="T1175">
            <v>26678</v>
          </cell>
          <cell r="U1175">
            <v>24012</v>
          </cell>
          <cell r="V1175">
            <v>23057</v>
          </cell>
          <cell r="W1175">
            <v>22935</v>
          </cell>
          <cell r="X1175">
            <v>21729</v>
          </cell>
          <cell r="Y1175">
            <v>19813</v>
          </cell>
          <cell r="Z1175">
            <v>18103</v>
          </cell>
          <cell r="AA1175">
            <v>17512</v>
          </cell>
          <cell r="AB1175">
            <v>15174</v>
          </cell>
        </row>
        <row r="1176">
          <cell r="A1176" t="str">
            <v>TA</v>
          </cell>
          <cell r="B1176" t="str">
            <v>Taiwan</v>
          </cell>
          <cell r="C1176" t="str">
            <v>LCV</v>
          </cell>
          <cell r="D1176" t="str">
            <v>MITSUBISHI</v>
          </cell>
          <cell r="E1176" t="str">
            <v>MITSUBISHI</v>
          </cell>
          <cell r="F1176" t="str">
            <v>CHINA MOTOR</v>
          </cell>
          <cell r="G1176" t="str">
            <v>PROD</v>
          </cell>
          <cell r="H1176" t="str">
            <v>TA</v>
          </cell>
          <cell r="I1176" t="str">
            <v>MPV</v>
          </cell>
          <cell r="J1176" t="str">
            <v>DFW</v>
          </cell>
          <cell r="K1176" t="str">
            <v>FREECA</v>
          </cell>
          <cell r="L1176" t="str">
            <v>YANG MEI</v>
          </cell>
          <cell r="M1176">
            <v>0</v>
          </cell>
          <cell r="N1176">
            <v>0</v>
          </cell>
          <cell r="O1176">
            <v>0</v>
          </cell>
          <cell r="P1176">
            <v>0</v>
          </cell>
          <cell r="Q1176">
            <v>0</v>
          </cell>
          <cell r="R1176">
            <v>0</v>
          </cell>
          <cell r="S1176">
            <v>0</v>
          </cell>
          <cell r="T1176">
            <v>3784</v>
          </cell>
          <cell r="U1176">
            <v>16001</v>
          </cell>
          <cell r="V1176">
            <v>13935</v>
          </cell>
          <cell r="W1176">
            <v>14144</v>
          </cell>
          <cell r="X1176">
            <v>14397</v>
          </cell>
          <cell r="Y1176">
            <v>14506</v>
          </cell>
          <cell r="Z1176">
            <v>14436</v>
          </cell>
          <cell r="AA1176">
            <v>15003</v>
          </cell>
          <cell r="AB1176">
            <v>15727</v>
          </cell>
        </row>
        <row r="1177">
          <cell r="A1177" t="str">
            <v>TA</v>
          </cell>
          <cell r="B1177" t="str">
            <v>Taiwan</v>
          </cell>
          <cell r="C1177" t="str">
            <v>LCV</v>
          </cell>
          <cell r="D1177" t="str">
            <v>NISSAN</v>
          </cell>
          <cell r="E1177" t="str">
            <v>NISSAN</v>
          </cell>
          <cell r="F1177" t="str">
            <v>YULON</v>
          </cell>
          <cell r="G1177" t="str">
            <v>ASSY</v>
          </cell>
          <cell r="H1177" t="str">
            <v>JP</v>
          </cell>
          <cell r="I1177" t="str">
            <v>MVAN</v>
          </cell>
          <cell r="J1177" t="str">
            <v>CABSTAR</v>
          </cell>
          <cell r="K1177" t="str">
            <v>CABSTAR</v>
          </cell>
          <cell r="L1177" t="str">
            <v>HSIN TIEN</v>
          </cell>
          <cell r="M1177">
            <v>0</v>
          </cell>
          <cell r="N1177">
            <v>0</v>
          </cell>
          <cell r="O1177">
            <v>0</v>
          </cell>
          <cell r="P1177">
            <v>0</v>
          </cell>
          <cell r="Q1177">
            <v>4123</v>
          </cell>
          <cell r="R1177">
            <v>6418</v>
          </cell>
          <cell r="S1177">
            <v>0</v>
          </cell>
          <cell r="T1177">
            <v>0</v>
          </cell>
          <cell r="U1177">
            <v>0</v>
          </cell>
          <cell r="V1177">
            <v>0</v>
          </cell>
          <cell r="W1177">
            <v>0</v>
          </cell>
          <cell r="X1177">
            <v>0</v>
          </cell>
          <cell r="Y1177">
            <v>0</v>
          </cell>
          <cell r="Z1177">
            <v>0</v>
          </cell>
          <cell r="AA1177">
            <v>0</v>
          </cell>
          <cell r="AB1177">
            <v>0</v>
          </cell>
        </row>
        <row r="1178">
          <cell r="A1178" t="str">
            <v>TA</v>
          </cell>
          <cell r="B1178" t="str">
            <v>Taiwan</v>
          </cell>
          <cell r="C1178" t="str">
            <v>LCV</v>
          </cell>
          <cell r="D1178" t="str">
            <v>NISSAN</v>
          </cell>
          <cell r="E1178" t="str">
            <v>NISSAN</v>
          </cell>
          <cell r="F1178" t="str">
            <v>YULON</v>
          </cell>
          <cell r="G1178" t="str">
            <v>ASSY</v>
          </cell>
          <cell r="H1178" t="str">
            <v>JP</v>
          </cell>
          <cell r="I1178" t="str">
            <v>MVAN</v>
          </cell>
          <cell r="J1178" t="str">
            <v>CABSTAR</v>
          </cell>
          <cell r="K1178" t="str">
            <v>CABSTAR</v>
          </cell>
          <cell r="L1178" t="str">
            <v>SAN YI</v>
          </cell>
          <cell r="M1178">
            <v>0</v>
          </cell>
          <cell r="N1178">
            <v>0</v>
          </cell>
          <cell r="O1178">
            <v>0</v>
          </cell>
          <cell r="P1178">
            <v>0</v>
          </cell>
          <cell r="Q1178">
            <v>0</v>
          </cell>
          <cell r="R1178">
            <v>0</v>
          </cell>
          <cell r="S1178">
            <v>3432</v>
          </cell>
          <cell r="T1178">
            <v>1916</v>
          </cell>
          <cell r="U1178">
            <v>566</v>
          </cell>
          <cell r="V1178">
            <v>1005</v>
          </cell>
          <cell r="W1178">
            <v>1118</v>
          </cell>
          <cell r="X1178">
            <v>1239</v>
          </cell>
          <cell r="Y1178">
            <v>1321</v>
          </cell>
          <cell r="Z1178">
            <v>1412</v>
          </cell>
          <cell r="AA1178">
            <v>1598</v>
          </cell>
          <cell r="AB1178">
            <v>2594</v>
          </cell>
        </row>
        <row r="1179">
          <cell r="A1179" t="str">
            <v>TA</v>
          </cell>
          <cell r="B1179" t="str">
            <v>Taiwan</v>
          </cell>
          <cell r="C1179" t="str">
            <v>LCV</v>
          </cell>
          <cell r="D1179" t="str">
            <v>NISSAN</v>
          </cell>
          <cell r="E1179" t="str">
            <v>NISSAN</v>
          </cell>
          <cell r="F1179" t="str">
            <v>YULON</v>
          </cell>
          <cell r="G1179" t="str">
            <v>ASSY</v>
          </cell>
          <cell r="H1179" t="str">
            <v>JP</v>
          </cell>
          <cell r="I1179" t="str">
            <v>MVAN</v>
          </cell>
          <cell r="J1179" t="str">
            <v>VANETTE</v>
          </cell>
          <cell r="K1179" t="str">
            <v>VANETTE</v>
          </cell>
          <cell r="L1179" t="str">
            <v>HSIN TIEN</v>
          </cell>
          <cell r="M1179">
            <v>8964</v>
          </cell>
          <cell r="N1179">
            <v>6570</v>
          </cell>
          <cell r="O1179">
            <v>2044</v>
          </cell>
          <cell r="P1179">
            <v>2853</v>
          </cell>
          <cell r="Q1179">
            <v>3159</v>
          </cell>
          <cell r="R1179">
            <v>2089</v>
          </cell>
          <cell r="S1179">
            <v>0</v>
          </cell>
          <cell r="T1179">
            <v>0</v>
          </cell>
          <cell r="U1179">
            <v>0</v>
          </cell>
          <cell r="V1179">
            <v>0</v>
          </cell>
          <cell r="W1179">
            <v>0</v>
          </cell>
          <cell r="X1179">
            <v>0</v>
          </cell>
          <cell r="Y1179">
            <v>0</v>
          </cell>
          <cell r="Z1179">
            <v>0</v>
          </cell>
          <cell r="AA1179">
            <v>0</v>
          </cell>
          <cell r="AB1179">
            <v>0</v>
          </cell>
        </row>
        <row r="1180">
          <cell r="A1180" t="str">
            <v>TA</v>
          </cell>
          <cell r="B1180" t="str">
            <v>Taiwan</v>
          </cell>
          <cell r="C1180" t="str">
            <v>LCV</v>
          </cell>
          <cell r="D1180" t="str">
            <v>NISSAN</v>
          </cell>
          <cell r="E1180" t="str">
            <v>NISSAN</v>
          </cell>
          <cell r="F1180" t="str">
            <v>YULON</v>
          </cell>
          <cell r="G1180" t="str">
            <v>ASSY</v>
          </cell>
          <cell r="H1180" t="str">
            <v>JP</v>
          </cell>
          <cell r="I1180" t="str">
            <v>MVAN</v>
          </cell>
          <cell r="J1180" t="str">
            <v>VANETTE</v>
          </cell>
          <cell r="K1180" t="str">
            <v>VANETTE</v>
          </cell>
          <cell r="L1180" t="str">
            <v>SAN YI</v>
          </cell>
          <cell r="M1180">
            <v>0</v>
          </cell>
          <cell r="N1180">
            <v>0</v>
          </cell>
          <cell r="O1180">
            <v>0</v>
          </cell>
          <cell r="P1180">
            <v>0</v>
          </cell>
          <cell r="Q1180">
            <v>0</v>
          </cell>
          <cell r="R1180">
            <v>0</v>
          </cell>
          <cell r="S1180">
            <v>453</v>
          </cell>
          <cell r="T1180">
            <v>3</v>
          </cell>
          <cell r="U1180">
            <v>0</v>
          </cell>
          <cell r="V1180">
            <v>0</v>
          </cell>
          <cell r="W1180">
            <v>0</v>
          </cell>
          <cell r="X1180">
            <v>0</v>
          </cell>
          <cell r="Y1180">
            <v>0</v>
          </cell>
          <cell r="Z1180">
            <v>0</v>
          </cell>
          <cell r="AA1180">
            <v>0</v>
          </cell>
          <cell r="AB1180">
            <v>0</v>
          </cell>
        </row>
        <row r="1181">
          <cell r="A1181" t="str">
            <v>TA</v>
          </cell>
          <cell r="B1181" t="str">
            <v>Taiwan</v>
          </cell>
          <cell r="C1181" t="str">
            <v>LCV</v>
          </cell>
          <cell r="D1181" t="str">
            <v>NISSAN</v>
          </cell>
          <cell r="E1181" t="str">
            <v>NISSAN</v>
          </cell>
          <cell r="F1181" t="str">
            <v>YULON</v>
          </cell>
          <cell r="G1181" t="str">
            <v>ASSY</v>
          </cell>
          <cell r="H1181" t="str">
            <v>JP</v>
          </cell>
          <cell r="I1181" t="str">
            <v>PUP</v>
          </cell>
          <cell r="J1181" t="str">
            <v>DATSUN</v>
          </cell>
          <cell r="K1181" t="str">
            <v>AD PICK-UP</v>
          </cell>
          <cell r="L1181" t="str">
            <v>HSIN TIEN</v>
          </cell>
          <cell r="M1181">
            <v>0</v>
          </cell>
          <cell r="N1181">
            <v>0</v>
          </cell>
          <cell r="O1181">
            <v>0</v>
          </cell>
          <cell r="P1181">
            <v>0</v>
          </cell>
          <cell r="Q1181">
            <v>0</v>
          </cell>
          <cell r="R1181">
            <v>368</v>
          </cell>
          <cell r="S1181">
            <v>0</v>
          </cell>
          <cell r="T1181">
            <v>0</v>
          </cell>
          <cell r="U1181">
            <v>0</v>
          </cell>
          <cell r="V1181">
            <v>0</v>
          </cell>
          <cell r="W1181">
            <v>0</v>
          </cell>
          <cell r="X1181">
            <v>0</v>
          </cell>
          <cell r="Y1181">
            <v>0</v>
          </cell>
          <cell r="Z1181">
            <v>0</v>
          </cell>
          <cell r="AA1181">
            <v>0</v>
          </cell>
          <cell r="AB1181">
            <v>0</v>
          </cell>
        </row>
        <row r="1182">
          <cell r="A1182" t="str">
            <v>TA</v>
          </cell>
          <cell r="B1182" t="str">
            <v>Taiwan</v>
          </cell>
          <cell r="C1182" t="str">
            <v>LCV</v>
          </cell>
          <cell r="D1182" t="str">
            <v>NISSAN</v>
          </cell>
          <cell r="E1182" t="str">
            <v>NISSAN</v>
          </cell>
          <cell r="F1182" t="str">
            <v>YULON</v>
          </cell>
          <cell r="G1182" t="str">
            <v>ASSY</v>
          </cell>
          <cell r="H1182" t="str">
            <v>JP</v>
          </cell>
          <cell r="I1182" t="str">
            <v>PUP</v>
          </cell>
          <cell r="J1182" t="str">
            <v>DATSUN</v>
          </cell>
          <cell r="K1182" t="str">
            <v>AD PICK-UP</v>
          </cell>
          <cell r="L1182" t="str">
            <v>SAN YI</v>
          </cell>
          <cell r="M1182">
            <v>0</v>
          </cell>
          <cell r="N1182">
            <v>0</v>
          </cell>
          <cell r="O1182">
            <v>0</v>
          </cell>
          <cell r="P1182">
            <v>0</v>
          </cell>
          <cell r="Q1182">
            <v>0</v>
          </cell>
          <cell r="R1182">
            <v>0</v>
          </cell>
          <cell r="S1182">
            <v>419</v>
          </cell>
          <cell r="T1182">
            <v>254</v>
          </cell>
          <cell r="U1182">
            <v>0</v>
          </cell>
          <cell r="V1182">
            <v>0</v>
          </cell>
          <cell r="W1182">
            <v>0</v>
          </cell>
          <cell r="X1182">
            <v>0</v>
          </cell>
          <cell r="Y1182">
            <v>0</v>
          </cell>
          <cell r="Z1182">
            <v>0</v>
          </cell>
          <cell r="AA1182">
            <v>0</v>
          </cell>
          <cell r="AB1182">
            <v>0</v>
          </cell>
        </row>
        <row r="1183">
          <cell r="A1183" t="str">
            <v>TA</v>
          </cell>
          <cell r="B1183" t="str">
            <v>Taiwan</v>
          </cell>
          <cell r="C1183" t="str">
            <v>LCV</v>
          </cell>
          <cell r="D1183" t="str">
            <v>NISSAN</v>
          </cell>
          <cell r="E1183" t="str">
            <v>NISSAN</v>
          </cell>
          <cell r="F1183" t="str">
            <v>YULON</v>
          </cell>
          <cell r="G1183" t="str">
            <v>ASSY</v>
          </cell>
          <cell r="H1183" t="str">
            <v>JP</v>
          </cell>
          <cell r="I1183" t="str">
            <v>PUP</v>
          </cell>
          <cell r="J1183" t="str">
            <v>SUNNY</v>
          </cell>
          <cell r="K1183" t="str">
            <v>SUNNY PICK-UP</v>
          </cell>
          <cell r="L1183" t="str">
            <v>HSIN TIEN</v>
          </cell>
          <cell r="M1183">
            <v>7043</v>
          </cell>
          <cell r="N1183">
            <v>5162</v>
          </cell>
          <cell r="O1183">
            <v>1605</v>
          </cell>
          <cell r="P1183">
            <v>4489</v>
          </cell>
          <cell r="Q1183">
            <v>29</v>
          </cell>
          <cell r="R1183">
            <v>0</v>
          </cell>
          <cell r="S1183">
            <v>0</v>
          </cell>
          <cell r="T1183">
            <v>0</v>
          </cell>
          <cell r="U1183">
            <v>0</v>
          </cell>
          <cell r="V1183">
            <v>0</v>
          </cell>
          <cell r="W1183">
            <v>0</v>
          </cell>
          <cell r="X1183">
            <v>0</v>
          </cell>
          <cell r="Y1183">
            <v>0</v>
          </cell>
          <cell r="Z1183">
            <v>0</v>
          </cell>
          <cell r="AA1183">
            <v>0</v>
          </cell>
          <cell r="AB1183">
            <v>0</v>
          </cell>
        </row>
        <row r="1184">
          <cell r="A1184" t="str">
            <v>TA</v>
          </cell>
          <cell r="B1184" t="str">
            <v>Taiwan</v>
          </cell>
          <cell r="C1184" t="str">
            <v>LCV</v>
          </cell>
          <cell r="D1184" t="str">
            <v>PSA</v>
          </cell>
          <cell r="E1184" t="str">
            <v>CITROEN</v>
          </cell>
          <cell r="F1184" t="str">
            <v>CAC</v>
          </cell>
          <cell r="G1184" t="str">
            <v>ASSY</v>
          </cell>
          <cell r="H1184" t="str">
            <v>FR</v>
          </cell>
          <cell r="I1184" t="str">
            <v>CDV</v>
          </cell>
          <cell r="J1184" t="str">
            <v>VISA</v>
          </cell>
          <cell r="K1184" t="str">
            <v>C15</v>
          </cell>
          <cell r="L1184" t="str">
            <v>HSIN CHUN</v>
          </cell>
          <cell r="M1184">
            <v>2547</v>
          </cell>
          <cell r="N1184">
            <v>3010</v>
          </cell>
          <cell r="O1184">
            <v>2672</v>
          </cell>
          <cell r="P1184">
            <v>1476</v>
          </cell>
          <cell r="Q1184">
            <v>996</v>
          </cell>
          <cell r="R1184">
            <v>55</v>
          </cell>
          <cell r="S1184">
            <v>6</v>
          </cell>
          <cell r="T1184">
            <v>3</v>
          </cell>
          <cell r="U1184">
            <v>0</v>
          </cell>
          <cell r="V1184">
            <v>0</v>
          </cell>
          <cell r="W1184">
            <v>0</v>
          </cell>
          <cell r="X1184">
            <v>0</v>
          </cell>
          <cell r="Y1184">
            <v>0</v>
          </cell>
          <cell r="Z1184">
            <v>0</v>
          </cell>
          <cell r="AA1184">
            <v>0</v>
          </cell>
          <cell r="AB1184">
            <v>0</v>
          </cell>
        </row>
        <row r="1185">
          <cell r="A1185" t="str">
            <v>TA</v>
          </cell>
          <cell r="B1185" t="str">
            <v>Taiwan</v>
          </cell>
          <cell r="C1185" t="str">
            <v>LCV</v>
          </cell>
          <cell r="D1185" t="str">
            <v>RENAULT</v>
          </cell>
          <cell r="E1185" t="str">
            <v>RENAULT</v>
          </cell>
          <cell r="F1185" t="str">
            <v>SAN FU</v>
          </cell>
          <cell r="G1185" t="str">
            <v>ASSY</v>
          </cell>
          <cell r="H1185" t="str">
            <v>FR</v>
          </cell>
          <cell r="I1185" t="str">
            <v>CDV</v>
          </cell>
          <cell r="J1185" t="str">
            <v>R5</v>
          </cell>
          <cell r="K1185" t="str">
            <v>EXPRESS</v>
          </cell>
          <cell r="L1185" t="str">
            <v>TAICHUNG</v>
          </cell>
          <cell r="M1185">
            <v>5420</v>
          </cell>
          <cell r="N1185">
            <v>4983</v>
          </cell>
          <cell r="O1185">
            <v>4215</v>
          </cell>
          <cell r="P1185">
            <v>2898</v>
          </cell>
          <cell r="Q1185">
            <v>2117</v>
          </cell>
          <cell r="R1185">
            <v>1379</v>
          </cell>
          <cell r="S1185">
            <v>805</v>
          </cell>
          <cell r="T1185">
            <v>454</v>
          </cell>
          <cell r="U1185">
            <v>284</v>
          </cell>
          <cell r="V1185">
            <v>266</v>
          </cell>
          <cell r="W1185">
            <v>279</v>
          </cell>
          <cell r="X1185">
            <v>291</v>
          </cell>
          <cell r="Y1185">
            <v>292</v>
          </cell>
          <cell r="Z1185">
            <v>294</v>
          </cell>
          <cell r="AA1185">
            <v>314</v>
          </cell>
          <cell r="AB1185">
            <v>409</v>
          </cell>
        </row>
        <row r="1186">
          <cell r="A1186" t="str">
            <v>TA</v>
          </cell>
          <cell r="B1186" t="str">
            <v>Taiwan</v>
          </cell>
          <cell r="C1186" t="str">
            <v>LCV</v>
          </cell>
          <cell r="D1186" t="str">
            <v>SUZUKI</v>
          </cell>
          <cell r="E1186" t="str">
            <v>SUZUKI</v>
          </cell>
          <cell r="F1186" t="str">
            <v>PRINCE</v>
          </cell>
          <cell r="G1186" t="str">
            <v>ASSY</v>
          </cell>
          <cell r="H1186" t="str">
            <v>JP</v>
          </cell>
          <cell r="I1186" t="str">
            <v>4X4</v>
          </cell>
          <cell r="J1186" t="str">
            <v>ESCUDO</v>
          </cell>
          <cell r="K1186" t="str">
            <v>ESCUDO</v>
          </cell>
          <cell r="L1186" t="str">
            <v>TUCHENG</v>
          </cell>
          <cell r="M1186">
            <v>877</v>
          </cell>
          <cell r="N1186">
            <v>6947</v>
          </cell>
          <cell r="O1186">
            <v>7270</v>
          </cell>
          <cell r="P1186">
            <v>5630</v>
          </cell>
          <cell r="Q1186">
            <v>5531</v>
          </cell>
          <cell r="R1186">
            <v>2599</v>
          </cell>
          <cell r="S1186">
            <v>3015</v>
          </cell>
          <cell r="T1186">
            <v>3355</v>
          </cell>
          <cell r="U1186">
            <v>2464</v>
          </cell>
          <cell r="V1186">
            <v>2694</v>
          </cell>
          <cell r="W1186">
            <v>2808</v>
          </cell>
          <cell r="X1186">
            <v>2967</v>
          </cell>
          <cell r="Y1186">
            <v>3111</v>
          </cell>
          <cell r="Z1186">
            <v>3312</v>
          </cell>
          <cell r="AA1186">
            <v>3408</v>
          </cell>
          <cell r="AB1186">
            <v>3733</v>
          </cell>
        </row>
        <row r="1187">
          <cell r="A1187" t="str">
            <v>TA</v>
          </cell>
          <cell r="B1187" t="str">
            <v>Taiwan</v>
          </cell>
          <cell r="C1187" t="str">
            <v>LCV</v>
          </cell>
          <cell r="D1187" t="str">
            <v>SUZUKI</v>
          </cell>
          <cell r="E1187" t="str">
            <v>SUZUKI</v>
          </cell>
          <cell r="F1187" t="str">
            <v>PRINCE</v>
          </cell>
          <cell r="G1187" t="str">
            <v>ASSY</v>
          </cell>
          <cell r="H1187" t="str">
            <v>JP</v>
          </cell>
          <cell r="I1187" t="str">
            <v>4X4</v>
          </cell>
          <cell r="J1187" t="str">
            <v>ESCUDO</v>
          </cell>
          <cell r="K1187" t="str">
            <v>VITARA</v>
          </cell>
          <cell r="L1187" t="str">
            <v>TUCHENG</v>
          </cell>
          <cell r="M1187">
            <v>0</v>
          </cell>
          <cell r="N1187">
            <v>0</v>
          </cell>
          <cell r="O1187">
            <v>1539</v>
          </cell>
          <cell r="P1187">
            <v>1299</v>
          </cell>
          <cell r="Q1187">
            <v>1339</v>
          </cell>
          <cell r="R1187">
            <v>1808</v>
          </cell>
          <cell r="S1187">
            <v>2779</v>
          </cell>
          <cell r="T1187">
            <v>2019</v>
          </cell>
          <cell r="U1187">
            <v>984</v>
          </cell>
          <cell r="V1187">
            <v>1339</v>
          </cell>
          <cell r="W1187">
            <v>1366</v>
          </cell>
          <cell r="X1187">
            <v>1413</v>
          </cell>
          <cell r="Y1187">
            <v>1450</v>
          </cell>
          <cell r="Z1187">
            <v>1512</v>
          </cell>
          <cell r="AA1187">
            <v>1522</v>
          </cell>
          <cell r="AB1187">
            <v>1531</v>
          </cell>
        </row>
        <row r="1188">
          <cell r="A1188" t="str">
            <v>TA</v>
          </cell>
          <cell r="B1188" t="str">
            <v>Taiwan</v>
          </cell>
          <cell r="C1188" t="str">
            <v>LCV</v>
          </cell>
          <cell r="D1188" t="str">
            <v>TOYOTA</v>
          </cell>
          <cell r="E1188" t="str">
            <v>TOYOTA</v>
          </cell>
          <cell r="F1188" t="str">
            <v>YULON</v>
          </cell>
          <cell r="G1188" t="str">
            <v>ASSY</v>
          </cell>
          <cell r="H1188" t="str">
            <v>JP</v>
          </cell>
          <cell r="I1188" t="str">
            <v>MVAN</v>
          </cell>
          <cell r="J1188" t="str">
            <v>HIACE</v>
          </cell>
          <cell r="K1188" t="str">
            <v>HIACE</v>
          </cell>
          <cell r="L1188" t="str">
            <v>CHUNG LI</v>
          </cell>
          <cell r="M1188">
            <v>6601</v>
          </cell>
          <cell r="N1188">
            <v>5571</v>
          </cell>
          <cell r="O1188">
            <v>1605</v>
          </cell>
          <cell r="P1188">
            <v>3637</v>
          </cell>
          <cell r="Q1188">
            <v>4123</v>
          </cell>
          <cell r="R1188">
            <v>6381</v>
          </cell>
          <cell r="S1188">
            <v>0</v>
          </cell>
          <cell r="T1188">
            <v>897</v>
          </cell>
          <cell r="U1188">
            <v>2310</v>
          </cell>
          <cell r="V1188">
            <v>2874</v>
          </cell>
          <cell r="W1188">
            <v>3098</v>
          </cell>
          <cell r="X1188">
            <v>3329</v>
          </cell>
          <cell r="Y1188">
            <v>3443</v>
          </cell>
          <cell r="Z1188">
            <v>3568</v>
          </cell>
          <cell r="AA1188">
            <v>3915</v>
          </cell>
          <cell r="AB1188">
            <v>5896</v>
          </cell>
        </row>
        <row r="1189">
          <cell r="A1189" t="str">
            <v>TA</v>
          </cell>
          <cell r="B1189" t="str">
            <v>Taiwan</v>
          </cell>
          <cell r="C1189" t="str">
            <v>LCV</v>
          </cell>
          <cell r="D1189" t="str">
            <v>TOYOTA</v>
          </cell>
          <cell r="E1189" t="str">
            <v>TOYOTA</v>
          </cell>
          <cell r="F1189" t="str">
            <v>YULON</v>
          </cell>
          <cell r="G1189" t="str">
            <v>PROD</v>
          </cell>
          <cell r="H1189" t="str">
            <v>TA</v>
          </cell>
          <cell r="I1189" t="str">
            <v>MPV</v>
          </cell>
          <cell r="J1189" t="str">
            <v>KIJANG</v>
          </cell>
          <cell r="K1189" t="str">
            <v>ZACE</v>
          </cell>
          <cell r="L1189" t="str">
            <v>CHUNG LI</v>
          </cell>
          <cell r="M1189">
            <v>8996</v>
          </cell>
          <cell r="N1189">
            <v>12955</v>
          </cell>
          <cell r="O1189">
            <v>11624</v>
          </cell>
          <cell r="P1189">
            <v>12548</v>
          </cell>
          <cell r="Q1189">
            <v>11784</v>
          </cell>
          <cell r="R1189">
            <v>10432</v>
          </cell>
          <cell r="S1189">
            <v>10334</v>
          </cell>
          <cell r="T1189">
            <v>8389</v>
          </cell>
          <cell r="U1189">
            <v>4738</v>
          </cell>
          <cell r="V1189">
            <v>7514</v>
          </cell>
          <cell r="W1189">
            <v>7550</v>
          </cell>
          <cell r="X1189">
            <v>7588</v>
          </cell>
          <cell r="Y1189">
            <v>7339</v>
          </cell>
          <cell r="Z1189">
            <v>7113</v>
          </cell>
          <cell r="AA1189">
            <v>7299</v>
          </cell>
          <cell r="AB1189">
            <v>7863</v>
          </cell>
        </row>
        <row r="1190">
          <cell r="A1190" t="str">
            <v>TA</v>
          </cell>
          <cell r="B1190" t="str">
            <v>Taiwan</v>
          </cell>
          <cell r="C1190" t="str">
            <v>LCV</v>
          </cell>
          <cell r="D1190" t="str">
            <v>VW GROUP</v>
          </cell>
          <cell r="E1190" t="str">
            <v>VW</v>
          </cell>
          <cell r="F1190" t="str">
            <v>CHING CHUNG</v>
          </cell>
          <cell r="G1190" t="str">
            <v>ASSY</v>
          </cell>
          <cell r="H1190" t="str">
            <v>GY</v>
          </cell>
          <cell r="I1190" t="str">
            <v>MVAN</v>
          </cell>
          <cell r="J1190" t="str">
            <v>T4</v>
          </cell>
          <cell r="K1190" t="str">
            <v>T4</v>
          </cell>
          <cell r="L1190" t="str">
            <v>0</v>
          </cell>
          <cell r="M1190">
            <v>0</v>
          </cell>
          <cell r="N1190">
            <v>0</v>
          </cell>
          <cell r="O1190">
            <v>0</v>
          </cell>
          <cell r="P1190">
            <v>0</v>
          </cell>
          <cell r="Q1190">
            <v>202</v>
          </cell>
          <cell r="R1190">
            <v>6074</v>
          </cell>
          <cell r="S1190">
            <v>8668</v>
          </cell>
          <cell r="T1190">
            <v>8801</v>
          </cell>
          <cell r="U1190">
            <v>6455</v>
          </cell>
          <cell r="V1190">
            <v>6021</v>
          </cell>
          <cell r="W1190">
            <v>6324</v>
          </cell>
          <cell r="X1190">
            <v>6624</v>
          </cell>
          <cell r="Y1190">
            <v>6676</v>
          </cell>
          <cell r="Z1190">
            <v>6743</v>
          </cell>
          <cell r="AA1190">
            <v>7105</v>
          </cell>
          <cell r="AB1190">
            <v>8663</v>
          </cell>
        </row>
        <row r="1191">
          <cell r="A1191" t="str">
            <v>TH</v>
          </cell>
          <cell r="B1191" t="str">
            <v>Thailand</v>
          </cell>
          <cell r="C1191" t="str">
            <v>CAR</v>
          </cell>
          <cell r="D1191" t="str">
            <v>BMW</v>
          </cell>
          <cell r="E1191" t="str">
            <v>BMW</v>
          </cell>
          <cell r="F1191" t="str">
            <v>BMW THAILAND</v>
          </cell>
          <cell r="G1191" t="str">
            <v>ASSY</v>
          </cell>
          <cell r="H1191" t="str">
            <v>GY</v>
          </cell>
          <cell r="I1191" t="str">
            <v>E1</v>
          </cell>
          <cell r="J1191" t="str">
            <v>E46</v>
          </cell>
          <cell r="K1191" t="str">
            <v>3-SERIES</v>
          </cell>
          <cell r="L1191" t="str">
            <v>RAYONG</v>
          </cell>
          <cell r="M1191">
            <v>0</v>
          </cell>
          <cell r="N1191">
            <v>0</v>
          </cell>
          <cell r="O1191">
            <v>0</v>
          </cell>
          <cell r="P1191">
            <v>0</v>
          </cell>
          <cell r="Q1191">
            <v>0</v>
          </cell>
          <cell r="R1191">
            <v>0</v>
          </cell>
          <cell r="S1191">
            <v>0</v>
          </cell>
          <cell r="T1191">
            <v>0</v>
          </cell>
          <cell r="U1191">
            <v>0</v>
          </cell>
          <cell r="V1191">
            <v>0</v>
          </cell>
          <cell r="W1191">
            <v>0</v>
          </cell>
          <cell r="X1191">
            <v>0</v>
          </cell>
          <cell r="Y1191">
            <v>2742</v>
          </cell>
          <cell r="Z1191">
            <v>3590</v>
          </cell>
          <cell r="AA1191">
            <v>4592</v>
          </cell>
          <cell r="AB1191">
            <v>9223</v>
          </cell>
        </row>
        <row r="1192">
          <cell r="A1192" t="str">
            <v>TH</v>
          </cell>
          <cell r="B1192" t="str">
            <v>Thailand</v>
          </cell>
          <cell r="C1192" t="str">
            <v>CAR</v>
          </cell>
          <cell r="D1192" t="str">
            <v>BMW</v>
          </cell>
          <cell r="E1192" t="str">
            <v>BMW</v>
          </cell>
          <cell r="F1192" t="str">
            <v>BMW THAILAND</v>
          </cell>
          <cell r="G1192" t="str">
            <v>ASSY</v>
          </cell>
          <cell r="H1192" t="str">
            <v>GY</v>
          </cell>
          <cell r="I1192" t="str">
            <v>E2</v>
          </cell>
          <cell r="J1192" t="str">
            <v>E39</v>
          </cell>
          <cell r="K1192" t="str">
            <v>5-SERIES</v>
          </cell>
          <cell r="L1192" t="str">
            <v>RAYONG</v>
          </cell>
          <cell r="M1192">
            <v>0</v>
          </cell>
          <cell r="N1192">
            <v>0</v>
          </cell>
          <cell r="O1192">
            <v>0</v>
          </cell>
          <cell r="P1192">
            <v>0</v>
          </cell>
          <cell r="Q1192">
            <v>0</v>
          </cell>
          <cell r="R1192">
            <v>0</v>
          </cell>
          <cell r="S1192">
            <v>0</v>
          </cell>
          <cell r="T1192">
            <v>0</v>
          </cell>
          <cell r="U1192">
            <v>0</v>
          </cell>
          <cell r="V1192">
            <v>0</v>
          </cell>
          <cell r="W1192">
            <v>0</v>
          </cell>
          <cell r="X1192">
            <v>0</v>
          </cell>
          <cell r="Y1192">
            <v>1434</v>
          </cell>
          <cell r="Z1192">
            <v>1769</v>
          </cell>
          <cell r="AA1192">
            <v>1370</v>
          </cell>
          <cell r="AB1192">
            <v>3228</v>
          </cell>
        </row>
        <row r="1193">
          <cell r="A1193" t="str">
            <v>TH</v>
          </cell>
          <cell r="B1193" t="str">
            <v>Thailand</v>
          </cell>
          <cell r="C1193" t="str">
            <v>CAR</v>
          </cell>
          <cell r="D1193" t="str">
            <v>BMW</v>
          </cell>
          <cell r="E1193" t="str">
            <v>BMW</v>
          </cell>
          <cell r="F1193" t="str">
            <v>BMW THAILAND</v>
          </cell>
          <cell r="G1193" t="str">
            <v>ASSY</v>
          </cell>
          <cell r="H1193" t="str">
            <v>GY</v>
          </cell>
          <cell r="I1193" t="str">
            <v>E2</v>
          </cell>
          <cell r="J1193" t="str">
            <v>E38</v>
          </cell>
          <cell r="K1193" t="str">
            <v>7-SERIES</v>
          </cell>
          <cell r="L1193" t="str">
            <v>RAYONG</v>
          </cell>
          <cell r="M1193">
            <v>0</v>
          </cell>
          <cell r="N1193">
            <v>0</v>
          </cell>
          <cell r="O1193">
            <v>0</v>
          </cell>
          <cell r="P1193">
            <v>0</v>
          </cell>
          <cell r="Q1193">
            <v>0</v>
          </cell>
          <cell r="R1193">
            <v>0</v>
          </cell>
          <cell r="S1193">
            <v>0</v>
          </cell>
          <cell r="T1193">
            <v>0</v>
          </cell>
          <cell r="U1193">
            <v>0</v>
          </cell>
          <cell r="V1193">
            <v>0</v>
          </cell>
          <cell r="W1193">
            <v>0</v>
          </cell>
          <cell r="X1193">
            <v>0</v>
          </cell>
          <cell r="Y1193">
            <v>228</v>
          </cell>
          <cell r="Z1193">
            <v>294</v>
          </cell>
          <cell r="AA1193">
            <v>356</v>
          </cell>
          <cell r="AB1193">
            <v>923</v>
          </cell>
        </row>
        <row r="1194">
          <cell r="A1194" t="str">
            <v>TH</v>
          </cell>
          <cell r="B1194" t="str">
            <v>Thailand</v>
          </cell>
          <cell r="C1194" t="str">
            <v>CAR</v>
          </cell>
          <cell r="D1194" t="str">
            <v>BMW</v>
          </cell>
          <cell r="E1194" t="str">
            <v>BMW</v>
          </cell>
          <cell r="F1194" t="str">
            <v>YMC ASSEMBLY</v>
          </cell>
          <cell r="G1194" t="str">
            <v>ASSY</v>
          </cell>
          <cell r="H1194" t="str">
            <v>GY</v>
          </cell>
          <cell r="I1194" t="str">
            <v>E1</v>
          </cell>
          <cell r="J1194" t="str">
            <v>E36</v>
          </cell>
          <cell r="K1194" t="str">
            <v>3-SERIES</v>
          </cell>
          <cell r="L1194" t="str">
            <v>MINBURI</v>
          </cell>
          <cell r="M1194">
            <v>1086</v>
          </cell>
          <cell r="N1194">
            <v>711</v>
          </cell>
          <cell r="O1194">
            <v>701</v>
          </cell>
          <cell r="P1194">
            <v>2055</v>
          </cell>
          <cell r="Q1194">
            <v>3956</v>
          </cell>
          <cell r="R1194">
            <v>3483</v>
          </cell>
          <cell r="S1194">
            <v>2802</v>
          </cell>
          <cell r="T1194">
            <v>996</v>
          </cell>
          <cell r="U1194">
            <v>507</v>
          </cell>
          <cell r="V1194">
            <v>640</v>
          </cell>
          <cell r="W1194">
            <v>900</v>
          </cell>
          <cell r="X1194">
            <v>1292</v>
          </cell>
          <cell r="Y1194">
            <v>0</v>
          </cell>
          <cell r="Z1194">
            <v>0</v>
          </cell>
          <cell r="AA1194">
            <v>0</v>
          </cell>
          <cell r="AB1194">
            <v>0</v>
          </cell>
        </row>
        <row r="1195">
          <cell r="A1195" t="str">
            <v>TH</v>
          </cell>
          <cell r="B1195" t="str">
            <v>Thailand</v>
          </cell>
          <cell r="C1195" t="str">
            <v>CAR</v>
          </cell>
          <cell r="D1195" t="str">
            <v>BMW</v>
          </cell>
          <cell r="E1195" t="str">
            <v>BMW</v>
          </cell>
          <cell r="F1195" t="str">
            <v>YMC ASSEMBLY</v>
          </cell>
          <cell r="G1195" t="str">
            <v>ASSY</v>
          </cell>
          <cell r="H1195" t="str">
            <v>GY</v>
          </cell>
          <cell r="I1195" t="str">
            <v>E2</v>
          </cell>
          <cell r="J1195" t="str">
            <v>E39</v>
          </cell>
          <cell r="K1195" t="str">
            <v>5-SERIES</v>
          </cell>
          <cell r="L1195" t="str">
            <v>MINBURI</v>
          </cell>
          <cell r="M1195">
            <v>2102</v>
          </cell>
          <cell r="N1195">
            <v>1399</v>
          </cell>
          <cell r="O1195">
            <v>3506</v>
          </cell>
          <cell r="P1195">
            <v>4029</v>
          </cell>
          <cell r="Q1195">
            <v>2765</v>
          </cell>
          <cell r="R1195">
            <v>2448</v>
          </cell>
          <cell r="S1195">
            <v>204</v>
          </cell>
          <cell r="T1195">
            <v>806</v>
          </cell>
          <cell r="U1195">
            <v>269</v>
          </cell>
          <cell r="V1195">
            <v>388</v>
          </cell>
          <cell r="W1195">
            <v>493</v>
          </cell>
          <cell r="X1195">
            <v>641</v>
          </cell>
          <cell r="Y1195">
            <v>0</v>
          </cell>
          <cell r="Z1195">
            <v>0</v>
          </cell>
          <cell r="AA1195">
            <v>0</v>
          </cell>
          <cell r="AB1195">
            <v>0</v>
          </cell>
        </row>
        <row r="1196">
          <cell r="A1196" t="str">
            <v>TH</v>
          </cell>
          <cell r="B1196" t="str">
            <v>Thailand</v>
          </cell>
          <cell r="C1196" t="str">
            <v>CAR</v>
          </cell>
          <cell r="D1196" t="str">
            <v>BMW</v>
          </cell>
          <cell r="E1196" t="str">
            <v>BMW</v>
          </cell>
          <cell r="F1196" t="str">
            <v>YMC ASSEMBLY</v>
          </cell>
          <cell r="G1196" t="str">
            <v>ASSY</v>
          </cell>
          <cell r="H1196" t="str">
            <v>GY</v>
          </cell>
          <cell r="I1196" t="str">
            <v>E2</v>
          </cell>
          <cell r="J1196" t="str">
            <v>E39</v>
          </cell>
          <cell r="K1196" t="str">
            <v>7-SERIES</v>
          </cell>
          <cell r="L1196" t="str">
            <v>MINBURI</v>
          </cell>
          <cell r="M1196">
            <v>0</v>
          </cell>
          <cell r="N1196">
            <v>0</v>
          </cell>
          <cell r="O1196">
            <v>0</v>
          </cell>
          <cell r="P1196">
            <v>0</v>
          </cell>
          <cell r="Q1196">
            <v>167</v>
          </cell>
          <cell r="R1196">
            <v>143</v>
          </cell>
          <cell r="S1196">
            <v>175</v>
          </cell>
          <cell r="T1196">
            <v>172</v>
          </cell>
          <cell r="U1196">
            <v>130</v>
          </cell>
          <cell r="V1196">
            <v>59</v>
          </cell>
          <cell r="W1196">
            <v>99</v>
          </cell>
          <cell r="X1196">
            <v>140</v>
          </cell>
          <cell r="Y1196">
            <v>0</v>
          </cell>
          <cell r="Z1196">
            <v>0</v>
          </cell>
          <cell r="AA1196">
            <v>0</v>
          </cell>
          <cell r="AB1196">
            <v>0</v>
          </cell>
        </row>
        <row r="1197">
          <cell r="A1197" t="str">
            <v>TH</v>
          </cell>
          <cell r="B1197" t="str">
            <v>Thailand</v>
          </cell>
          <cell r="C1197" t="str">
            <v>CAR</v>
          </cell>
          <cell r="D1197" t="str">
            <v>DAIHATSU</v>
          </cell>
          <cell r="E1197" t="str">
            <v>DAIHATSU</v>
          </cell>
          <cell r="F1197" t="str">
            <v>BANGCHAN  GENERAL ASSEMBLY</v>
          </cell>
          <cell r="G1197" t="str">
            <v>ASSY</v>
          </cell>
          <cell r="H1197" t="str">
            <v>JP</v>
          </cell>
          <cell r="I1197" t="str">
            <v>A</v>
          </cell>
          <cell r="J1197" t="str">
            <v>MIRA</v>
          </cell>
          <cell r="K1197" t="str">
            <v>MIRA</v>
          </cell>
          <cell r="L1197" t="str">
            <v>BAGNA TRAD</v>
          </cell>
          <cell r="M1197">
            <v>0</v>
          </cell>
          <cell r="N1197">
            <v>0</v>
          </cell>
          <cell r="O1197">
            <v>0</v>
          </cell>
          <cell r="P1197">
            <v>0</v>
          </cell>
          <cell r="Q1197">
            <v>1</v>
          </cell>
          <cell r="R1197">
            <v>1219</v>
          </cell>
          <cell r="S1197">
            <v>1306</v>
          </cell>
          <cell r="T1197">
            <v>880</v>
          </cell>
          <cell r="U1197">
            <v>297</v>
          </cell>
          <cell r="V1197">
            <v>408</v>
          </cell>
          <cell r="W1197">
            <v>568</v>
          </cell>
          <cell r="X1197">
            <v>807</v>
          </cell>
          <cell r="Y1197">
            <v>1097</v>
          </cell>
          <cell r="Z1197">
            <v>1427</v>
          </cell>
          <cell r="AA1197">
            <v>1736</v>
          </cell>
          <cell r="AB1197">
            <v>4612</v>
          </cell>
        </row>
        <row r="1198">
          <cell r="A1198" t="str">
            <v>TH</v>
          </cell>
          <cell r="B1198" t="str">
            <v>Thailand</v>
          </cell>
          <cell r="C1198" t="str">
            <v>CAR</v>
          </cell>
          <cell r="D1198" t="str">
            <v>GM</v>
          </cell>
          <cell r="E1198" t="str">
            <v>OPEL</v>
          </cell>
          <cell r="F1198" t="str">
            <v>BANGCHAN  GENERAL ASSEMBLY</v>
          </cell>
          <cell r="G1198" t="str">
            <v>ASSY</v>
          </cell>
          <cell r="H1198" t="str">
            <v>GY</v>
          </cell>
          <cell r="I1198" t="str">
            <v>C1</v>
          </cell>
          <cell r="J1198" t="str">
            <v>T CAR 2700/T CAR 3000/DELTA</v>
          </cell>
          <cell r="K1198" t="str">
            <v>ASTRA</v>
          </cell>
          <cell r="L1198" t="str">
            <v>BANGCHAN</v>
          </cell>
          <cell r="M1198">
            <v>0</v>
          </cell>
          <cell r="N1198">
            <v>0</v>
          </cell>
          <cell r="O1198">
            <v>0</v>
          </cell>
          <cell r="P1198">
            <v>978</v>
          </cell>
          <cell r="Q1198">
            <v>1814</v>
          </cell>
          <cell r="R1198">
            <v>2205</v>
          </cell>
          <cell r="S1198">
            <v>735</v>
          </cell>
          <cell r="T1198">
            <v>346</v>
          </cell>
          <cell r="U1198">
            <v>0</v>
          </cell>
          <cell r="V1198">
            <v>0</v>
          </cell>
          <cell r="W1198">
            <v>0</v>
          </cell>
          <cell r="X1198">
            <v>0</v>
          </cell>
          <cell r="Y1198">
            <v>0</v>
          </cell>
          <cell r="Z1198">
            <v>0</v>
          </cell>
          <cell r="AA1198">
            <v>0</v>
          </cell>
          <cell r="AB1198">
            <v>0</v>
          </cell>
        </row>
        <row r="1199">
          <cell r="A1199" t="str">
            <v>TH</v>
          </cell>
          <cell r="B1199" t="str">
            <v>Thailand</v>
          </cell>
          <cell r="C1199" t="str">
            <v>CAR</v>
          </cell>
          <cell r="D1199" t="str">
            <v>GM</v>
          </cell>
          <cell r="E1199" t="str">
            <v>OPEL</v>
          </cell>
          <cell r="F1199" t="str">
            <v>GM THAILAND</v>
          </cell>
          <cell r="G1199" t="str">
            <v>PROD</v>
          </cell>
          <cell r="H1199" t="str">
            <v>TH</v>
          </cell>
          <cell r="I1199" t="str">
            <v>B</v>
          </cell>
          <cell r="J1199" t="str">
            <v>GAMMA</v>
          </cell>
          <cell r="K1199" t="str">
            <v>CORSA</v>
          </cell>
          <cell r="L1199" t="str">
            <v>RAYONG</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3179</v>
          </cell>
          <cell r="AA1199">
            <v>5159</v>
          </cell>
          <cell r="AB1199">
            <v>19798</v>
          </cell>
        </row>
        <row r="1200">
          <cell r="A1200" t="str">
            <v>TH</v>
          </cell>
          <cell r="B1200" t="str">
            <v>Thailand</v>
          </cell>
          <cell r="C1200" t="str">
            <v>CAR</v>
          </cell>
          <cell r="D1200" t="str">
            <v>GM</v>
          </cell>
          <cell r="E1200" t="str">
            <v>OPEL</v>
          </cell>
          <cell r="F1200" t="str">
            <v>GM THAILAND</v>
          </cell>
          <cell r="G1200" t="str">
            <v>PROD</v>
          </cell>
          <cell r="H1200" t="str">
            <v>TH</v>
          </cell>
          <cell r="I1200" t="str">
            <v>MPV</v>
          </cell>
          <cell r="J1200" t="str">
            <v>T CAR 3000</v>
          </cell>
          <cell r="K1200" t="str">
            <v>ZAFIRA</v>
          </cell>
          <cell r="L1200" t="str">
            <v>RAYONG</v>
          </cell>
          <cell r="M1200">
            <v>0</v>
          </cell>
          <cell r="N1200">
            <v>0</v>
          </cell>
          <cell r="O1200">
            <v>0</v>
          </cell>
          <cell r="P1200">
            <v>0</v>
          </cell>
          <cell r="Q1200">
            <v>0</v>
          </cell>
          <cell r="R1200">
            <v>0</v>
          </cell>
          <cell r="S1200">
            <v>0</v>
          </cell>
          <cell r="T1200">
            <v>0</v>
          </cell>
          <cell r="U1200">
            <v>0</v>
          </cell>
          <cell r="V1200">
            <v>0</v>
          </cell>
          <cell r="W1200">
            <v>0</v>
          </cell>
          <cell r="X1200">
            <v>1428</v>
          </cell>
          <cell r="Y1200">
            <v>6421</v>
          </cell>
          <cell r="Z1200">
            <v>10496</v>
          </cell>
          <cell r="AA1200">
            <v>15156</v>
          </cell>
          <cell r="AB1200">
            <v>42988</v>
          </cell>
        </row>
        <row r="1201">
          <cell r="A1201" t="str">
            <v>TH</v>
          </cell>
          <cell r="B1201" t="str">
            <v>Thailand</v>
          </cell>
          <cell r="C1201" t="str">
            <v>CAR</v>
          </cell>
          <cell r="D1201" t="str">
            <v>HONDA</v>
          </cell>
          <cell r="E1201" t="str">
            <v>HONDA</v>
          </cell>
          <cell r="F1201" t="str">
            <v>BANGCHAN  GENERAL ASSEMBLY</v>
          </cell>
          <cell r="G1201" t="str">
            <v>ASSY</v>
          </cell>
          <cell r="H1201" t="str">
            <v>JP</v>
          </cell>
          <cell r="I1201" t="str">
            <v>D2</v>
          </cell>
          <cell r="J1201" t="str">
            <v>CY/CYR</v>
          </cell>
          <cell r="K1201" t="str">
            <v>ACCORD</v>
          </cell>
          <cell r="L1201" t="str">
            <v>BANGCHAN</v>
          </cell>
          <cell r="M1201">
            <v>6829</v>
          </cell>
          <cell r="N1201">
            <v>6902</v>
          </cell>
          <cell r="O1201">
            <v>5468</v>
          </cell>
          <cell r="P1201">
            <v>7020</v>
          </cell>
          <cell r="Q1201">
            <v>8520</v>
          </cell>
          <cell r="R1201">
            <v>7883</v>
          </cell>
          <cell r="S1201">
            <v>7603</v>
          </cell>
          <cell r="T1201">
            <v>4072</v>
          </cell>
          <cell r="U1201">
            <v>0</v>
          </cell>
          <cell r="V1201">
            <v>0</v>
          </cell>
          <cell r="W1201">
            <v>0</v>
          </cell>
          <cell r="X1201">
            <v>0</v>
          </cell>
          <cell r="Y1201">
            <v>0</v>
          </cell>
          <cell r="Z1201">
            <v>0</v>
          </cell>
          <cell r="AA1201">
            <v>0</v>
          </cell>
          <cell r="AB1201">
            <v>0</v>
          </cell>
        </row>
        <row r="1202">
          <cell r="A1202" t="str">
            <v>TH</v>
          </cell>
          <cell r="B1202" t="str">
            <v>Thailand</v>
          </cell>
          <cell r="C1202" t="str">
            <v>CAR</v>
          </cell>
          <cell r="D1202" t="str">
            <v>HONDA</v>
          </cell>
          <cell r="E1202" t="str">
            <v>HONDA</v>
          </cell>
          <cell r="F1202" t="str">
            <v>HONDA CAR MANUFACTURING</v>
          </cell>
          <cell r="G1202" t="str">
            <v>PROD</v>
          </cell>
          <cell r="H1202" t="str">
            <v>TH</v>
          </cell>
          <cell r="I1202" t="str">
            <v>C1</v>
          </cell>
          <cell r="J1202" t="str">
            <v>CITY</v>
          </cell>
          <cell r="K1202" t="str">
            <v>CITY</v>
          </cell>
          <cell r="L1202" t="str">
            <v>AYUTTHYA</v>
          </cell>
          <cell r="M1202">
            <v>0</v>
          </cell>
          <cell r="N1202">
            <v>0</v>
          </cell>
          <cell r="O1202">
            <v>0</v>
          </cell>
          <cell r="P1202">
            <v>0</v>
          </cell>
          <cell r="Q1202">
            <v>0</v>
          </cell>
          <cell r="R1202">
            <v>0</v>
          </cell>
          <cell r="S1202">
            <v>16180</v>
          </cell>
          <cell r="T1202">
            <v>16611</v>
          </cell>
          <cell r="U1202">
            <v>5312</v>
          </cell>
          <cell r="V1202">
            <v>8619</v>
          </cell>
          <cell r="W1202">
            <v>10493</v>
          </cell>
          <cell r="X1202">
            <v>13100</v>
          </cell>
          <cell r="Y1202">
            <v>16374</v>
          </cell>
          <cell r="Z1202">
            <v>19709</v>
          </cell>
          <cell r="AA1202">
            <v>22432</v>
          </cell>
          <cell r="AB1202">
            <v>45588</v>
          </cell>
        </row>
        <row r="1203">
          <cell r="A1203" t="str">
            <v>TH</v>
          </cell>
          <cell r="B1203" t="str">
            <v>Thailand</v>
          </cell>
          <cell r="C1203" t="str">
            <v>CAR</v>
          </cell>
          <cell r="D1203" t="str">
            <v>HONDA</v>
          </cell>
          <cell r="E1203" t="str">
            <v>HONDA</v>
          </cell>
          <cell r="F1203" t="str">
            <v>HONDA CAR MANUFACTURING</v>
          </cell>
          <cell r="G1203" t="str">
            <v>PROD</v>
          </cell>
          <cell r="H1203" t="str">
            <v>TH</v>
          </cell>
          <cell r="I1203" t="str">
            <v>C1</v>
          </cell>
          <cell r="J1203" t="str">
            <v>CIVIC</v>
          </cell>
          <cell r="K1203" t="str">
            <v>CIVIC</v>
          </cell>
          <cell r="L1203" t="str">
            <v>AYUTTHYA</v>
          </cell>
          <cell r="M1203">
            <v>5167</v>
          </cell>
          <cell r="N1203">
            <v>5684</v>
          </cell>
          <cell r="O1203">
            <v>11743</v>
          </cell>
          <cell r="P1203">
            <v>16654</v>
          </cell>
          <cell r="Q1203">
            <v>20992</v>
          </cell>
          <cell r="R1203">
            <v>18088</v>
          </cell>
          <cell r="S1203">
            <v>19520</v>
          </cell>
          <cell r="T1203">
            <v>13237</v>
          </cell>
          <cell r="U1203">
            <v>4996</v>
          </cell>
          <cell r="V1203">
            <v>6455</v>
          </cell>
          <cell r="W1203">
            <v>8510</v>
          </cell>
          <cell r="X1203">
            <v>11260</v>
          </cell>
          <cell r="Y1203">
            <v>14473</v>
          </cell>
          <cell r="Z1203">
            <v>16872</v>
          </cell>
          <cell r="AA1203">
            <v>18738</v>
          </cell>
          <cell r="AB1203">
            <v>34546</v>
          </cell>
        </row>
        <row r="1204">
          <cell r="A1204" t="str">
            <v>TH</v>
          </cell>
          <cell r="B1204" t="str">
            <v>Thailand</v>
          </cell>
          <cell r="C1204" t="str">
            <v>CAR</v>
          </cell>
          <cell r="D1204" t="str">
            <v>HONDA</v>
          </cell>
          <cell r="E1204" t="str">
            <v>HONDA</v>
          </cell>
          <cell r="F1204" t="str">
            <v>HONDA CAR MANUFACTURING</v>
          </cell>
          <cell r="G1204" t="str">
            <v>PROD</v>
          </cell>
          <cell r="H1204" t="str">
            <v>TH</v>
          </cell>
          <cell r="I1204" t="str">
            <v>C1</v>
          </cell>
          <cell r="J1204" t="str">
            <v>CIVIC</v>
          </cell>
          <cell r="K1204" t="str">
            <v>VERTEX</v>
          </cell>
          <cell r="L1204" t="str">
            <v>AYUTTHYA</v>
          </cell>
          <cell r="M1204">
            <v>0</v>
          </cell>
          <cell r="N1204">
            <v>0</v>
          </cell>
          <cell r="O1204">
            <v>0</v>
          </cell>
          <cell r="P1204">
            <v>0</v>
          </cell>
          <cell r="Q1204">
            <v>0</v>
          </cell>
          <cell r="R1204">
            <v>0</v>
          </cell>
          <cell r="S1204">
            <v>2230</v>
          </cell>
          <cell r="T1204">
            <v>983</v>
          </cell>
          <cell r="U1204">
            <v>522</v>
          </cell>
          <cell r="V1204">
            <v>644</v>
          </cell>
          <cell r="W1204">
            <v>1332</v>
          </cell>
          <cell r="X1204">
            <v>1727</v>
          </cell>
          <cell r="Y1204">
            <v>2980</v>
          </cell>
          <cell r="Z1204">
            <v>4184</v>
          </cell>
          <cell r="AA1204">
            <v>5496</v>
          </cell>
          <cell r="AB1204">
            <v>15372</v>
          </cell>
        </row>
        <row r="1205">
          <cell r="A1205" t="str">
            <v>TH</v>
          </cell>
          <cell r="B1205" t="str">
            <v>Thailand</v>
          </cell>
          <cell r="C1205" t="str">
            <v>CAR</v>
          </cell>
          <cell r="D1205" t="str">
            <v>HONDA</v>
          </cell>
          <cell r="E1205" t="str">
            <v>HONDA</v>
          </cell>
          <cell r="F1205" t="str">
            <v>HONDA CAR MANUFACTURING</v>
          </cell>
          <cell r="G1205" t="str">
            <v>PROD</v>
          </cell>
          <cell r="H1205" t="str">
            <v>TH</v>
          </cell>
          <cell r="I1205" t="str">
            <v>D2</v>
          </cell>
          <cell r="J1205" t="str">
            <v>CY/CYR</v>
          </cell>
          <cell r="K1205" t="str">
            <v>ACCORD</v>
          </cell>
          <cell r="L1205" t="str">
            <v>AYUTTHYA</v>
          </cell>
          <cell r="M1205">
            <v>0</v>
          </cell>
          <cell r="N1205">
            <v>0</v>
          </cell>
          <cell r="O1205">
            <v>0</v>
          </cell>
          <cell r="P1205">
            <v>0</v>
          </cell>
          <cell r="Q1205">
            <v>0</v>
          </cell>
          <cell r="R1205">
            <v>0</v>
          </cell>
          <cell r="S1205">
            <v>0</v>
          </cell>
          <cell r="T1205">
            <v>40</v>
          </cell>
          <cell r="U1205">
            <v>2858</v>
          </cell>
          <cell r="V1205">
            <v>5749</v>
          </cell>
          <cell r="W1205">
            <v>7986</v>
          </cell>
          <cell r="X1205">
            <v>9602</v>
          </cell>
          <cell r="Y1205">
            <v>11802</v>
          </cell>
          <cell r="Z1205">
            <v>13777</v>
          </cell>
          <cell r="AA1205">
            <v>16086</v>
          </cell>
          <cell r="AB1205">
            <v>29294</v>
          </cell>
        </row>
        <row r="1206">
          <cell r="A1206" t="str">
            <v>TH</v>
          </cell>
          <cell r="B1206" t="str">
            <v>Thailand</v>
          </cell>
          <cell r="C1206" t="str">
            <v>CAR</v>
          </cell>
          <cell r="D1206" t="str">
            <v>HYUNDAI</v>
          </cell>
          <cell r="E1206" t="str">
            <v>HYUNDAI</v>
          </cell>
          <cell r="F1206" t="str">
            <v>BANGCHAN  GENERAL ASSEMBLY</v>
          </cell>
          <cell r="G1206" t="str">
            <v>ASSY</v>
          </cell>
          <cell r="H1206" t="str">
            <v>KO</v>
          </cell>
          <cell r="I1206" t="str">
            <v>B</v>
          </cell>
          <cell r="J1206" t="str">
            <v>X-2</v>
          </cell>
          <cell r="K1206" t="str">
            <v>EXCEL</v>
          </cell>
          <cell r="L1206" t="str">
            <v>AYUTTHYA</v>
          </cell>
          <cell r="M1206">
            <v>0</v>
          </cell>
          <cell r="N1206">
            <v>0</v>
          </cell>
          <cell r="O1206">
            <v>0</v>
          </cell>
          <cell r="P1206">
            <v>0</v>
          </cell>
          <cell r="Q1206">
            <v>0</v>
          </cell>
          <cell r="R1206">
            <v>1402</v>
          </cell>
          <cell r="S1206">
            <v>573</v>
          </cell>
          <cell r="T1206">
            <v>0</v>
          </cell>
          <cell r="U1206">
            <v>0</v>
          </cell>
          <cell r="V1206">
            <v>0</v>
          </cell>
          <cell r="W1206">
            <v>0</v>
          </cell>
          <cell r="X1206">
            <v>0</v>
          </cell>
          <cell r="Y1206">
            <v>0</v>
          </cell>
          <cell r="Z1206">
            <v>0</v>
          </cell>
          <cell r="AA1206">
            <v>0</v>
          </cell>
          <cell r="AB1206">
            <v>0</v>
          </cell>
        </row>
        <row r="1207">
          <cell r="A1207" t="str">
            <v>TH</v>
          </cell>
          <cell r="B1207" t="str">
            <v>Thailand</v>
          </cell>
          <cell r="C1207" t="str">
            <v>CAR</v>
          </cell>
          <cell r="D1207" t="str">
            <v>MAZDA</v>
          </cell>
          <cell r="E1207" t="str">
            <v>MAZDA</v>
          </cell>
          <cell r="F1207" t="str">
            <v>SUKOSOL AND MAZDA MOTOR</v>
          </cell>
          <cell r="G1207" t="str">
            <v>ASSY</v>
          </cell>
          <cell r="H1207" t="str">
            <v>JP</v>
          </cell>
          <cell r="I1207" t="str">
            <v>C1</v>
          </cell>
          <cell r="J1207" t="str">
            <v>FAMILIA</v>
          </cell>
          <cell r="K1207" t="str">
            <v>323</v>
          </cell>
          <cell r="L1207" t="str">
            <v>BANGCHAN</v>
          </cell>
          <cell r="M1207">
            <v>1067</v>
          </cell>
          <cell r="N1207">
            <v>1149</v>
          </cell>
          <cell r="O1207">
            <v>2716</v>
          </cell>
          <cell r="P1207">
            <v>4269</v>
          </cell>
          <cell r="Q1207">
            <v>1023</v>
          </cell>
          <cell r="R1207">
            <v>3363</v>
          </cell>
          <cell r="S1207">
            <v>2734</v>
          </cell>
          <cell r="T1207">
            <v>2055</v>
          </cell>
          <cell r="U1207">
            <v>0</v>
          </cell>
          <cell r="V1207">
            <v>0</v>
          </cell>
          <cell r="W1207">
            <v>0</v>
          </cell>
          <cell r="X1207">
            <v>0</v>
          </cell>
          <cell r="Y1207">
            <v>0</v>
          </cell>
          <cell r="Z1207">
            <v>0</v>
          </cell>
          <cell r="AA1207">
            <v>0</v>
          </cell>
          <cell r="AB1207">
            <v>0</v>
          </cell>
        </row>
        <row r="1208">
          <cell r="A1208" t="str">
            <v>TH</v>
          </cell>
          <cell r="B1208" t="str">
            <v>Thailand</v>
          </cell>
          <cell r="C1208" t="str">
            <v>CAR</v>
          </cell>
          <cell r="D1208" t="str">
            <v>MAZDA</v>
          </cell>
          <cell r="E1208" t="str">
            <v>MAZDA</v>
          </cell>
          <cell r="F1208" t="str">
            <v>SUKOSOL AND MAZDA MOTOR</v>
          </cell>
          <cell r="G1208" t="str">
            <v>ASSY</v>
          </cell>
          <cell r="H1208" t="str">
            <v>JP</v>
          </cell>
          <cell r="I1208" t="str">
            <v>D1</v>
          </cell>
          <cell r="J1208" t="str">
            <v>CAPELLA</v>
          </cell>
          <cell r="K1208" t="str">
            <v>626</v>
          </cell>
          <cell r="L1208" t="str">
            <v>BANGCHAN</v>
          </cell>
          <cell r="M1208">
            <v>479</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row>
        <row r="1209">
          <cell r="A1209" t="str">
            <v>TH</v>
          </cell>
          <cell r="B1209" t="str">
            <v>Thailand</v>
          </cell>
          <cell r="C1209" t="str">
            <v>CAR</v>
          </cell>
          <cell r="D1209" t="str">
            <v>MERCEDES-BENZ</v>
          </cell>
          <cell r="E1209" t="str">
            <v>MERCEDES-BENZ</v>
          </cell>
          <cell r="F1209" t="str">
            <v>THONBURI AUTO ASSEMBLY</v>
          </cell>
          <cell r="G1209" t="str">
            <v>ASSY</v>
          </cell>
          <cell r="H1209" t="str">
            <v>GY</v>
          </cell>
          <cell r="I1209" t="str">
            <v>E2</v>
          </cell>
          <cell r="J1209" t="str">
            <v>W 202</v>
          </cell>
          <cell r="K1209" t="str">
            <v>C-CLASS</v>
          </cell>
          <cell r="L1209" t="str">
            <v>SAMUTPRAKAN</v>
          </cell>
          <cell r="M1209">
            <v>0</v>
          </cell>
          <cell r="N1209">
            <v>0</v>
          </cell>
          <cell r="O1209">
            <v>0</v>
          </cell>
          <cell r="P1209">
            <v>0</v>
          </cell>
          <cell r="Q1209">
            <v>2405</v>
          </cell>
          <cell r="R1209">
            <v>1966</v>
          </cell>
          <cell r="S1209">
            <v>1186</v>
          </cell>
          <cell r="T1209">
            <v>1235</v>
          </cell>
          <cell r="U1209">
            <v>165</v>
          </cell>
          <cell r="V1209">
            <v>268</v>
          </cell>
          <cell r="W1209">
            <v>410</v>
          </cell>
          <cell r="X1209">
            <v>638</v>
          </cell>
          <cell r="Y1209">
            <v>952</v>
          </cell>
          <cell r="Z1209">
            <v>1357</v>
          </cell>
          <cell r="AA1209">
            <v>1811</v>
          </cell>
          <cell r="AB1209">
            <v>6959</v>
          </cell>
        </row>
        <row r="1210">
          <cell r="A1210" t="str">
            <v>TH</v>
          </cell>
          <cell r="B1210" t="str">
            <v>Thailand</v>
          </cell>
          <cell r="C1210" t="str">
            <v>CAR</v>
          </cell>
          <cell r="D1210" t="str">
            <v>MERCEDES-BENZ</v>
          </cell>
          <cell r="E1210" t="str">
            <v>MERCEDES-BENZ</v>
          </cell>
          <cell r="F1210" t="str">
            <v>THONBURI AUTO ASSEMBLY</v>
          </cell>
          <cell r="G1210" t="str">
            <v>ASSY</v>
          </cell>
          <cell r="H1210" t="str">
            <v>GY</v>
          </cell>
          <cell r="I1210" t="str">
            <v>E2</v>
          </cell>
          <cell r="J1210" t="str">
            <v>W210</v>
          </cell>
          <cell r="K1210" t="str">
            <v>E-CLASS</v>
          </cell>
          <cell r="L1210" t="str">
            <v>SAMUTPRAKAN</v>
          </cell>
          <cell r="M1210">
            <v>0</v>
          </cell>
          <cell r="N1210">
            <v>0</v>
          </cell>
          <cell r="O1210">
            <v>0</v>
          </cell>
          <cell r="P1210">
            <v>0</v>
          </cell>
          <cell r="Q1210">
            <v>0</v>
          </cell>
          <cell r="R1210">
            <v>0</v>
          </cell>
          <cell r="S1210">
            <v>0</v>
          </cell>
          <cell r="T1210">
            <v>574</v>
          </cell>
          <cell r="U1210">
            <v>407</v>
          </cell>
          <cell r="V1210">
            <v>654</v>
          </cell>
          <cell r="W1210">
            <v>723</v>
          </cell>
          <cell r="X1210">
            <v>814</v>
          </cell>
          <cell r="Y1210">
            <v>878</v>
          </cell>
          <cell r="Z1210">
            <v>1244</v>
          </cell>
          <cell r="AA1210">
            <v>1647</v>
          </cell>
          <cell r="AB1210">
            <v>6149</v>
          </cell>
        </row>
        <row r="1211">
          <cell r="A1211" t="str">
            <v>TH</v>
          </cell>
          <cell r="B1211" t="str">
            <v>Thailand</v>
          </cell>
          <cell r="C1211" t="str">
            <v>CAR</v>
          </cell>
          <cell r="D1211" t="str">
            <v>MERCEDES-BENZ</v>
          </cell>
          <cell r="E1211" t="str">
            <v>MERCEDES-BENZ</v>
          </cell>
          <cell r="F1211" t="str">
            <v>THONBURI AUTO ASSEMBLY</v>
          </cell>
          <cell r="G1211" t="str">
            <v>ASSY</v>
          </cell>
          <cell r="H1211" t="str">
            <v>GY</v>
          </cell>
          <cell r="I1211" t="str">
            <v>E2</v>
          </cell>
          <cell r="J1211" t="str">
            <v>W140</v>
          </cell>
          <cell r="K1211" t="str">
            <v>S-CLASS</v>
          </cell>
          <cell r="L1211" t="str">
            <v>SAMUTPRAKAN</v>
          </cell>
          <cell r="M1211">
            <v>0</v>
          </cell>
          <cell r="N1211">
            <v>0</v>
          </cell>
          <cell r="O1211">
            <v>0</v>
          </cell>
          <cell r="P1211">
            <v>0</v>
          </cell>
          <cell r="Q1211">
            <v>0</v>
          </cell>
          <cell r="R1211">
            <v>0</v>
          </cell>
          <cell r="S1211">
            <v>0</v>
          </cell>
          <cell r="T1211">
            <v>256</v>
          </cell>
          <cell r="U1211">
            <v>56</v>
          </cell>
          <cell r="V1211">
            <v>89</v>
          </cell>
          <cell r="W1211">
            <v>92</v>
          </cell>
          <cell r="X1211">
            <v>150</v>
          </cell>
          <cell r="Y1211">
            <v>300</v>
          </cell>
          <cell r="Z1211">
            <v>574</v>
          </cell>
          <cell r="AA1211">
            <v>1027</v>
          </cell>
          <cell r="AB1211">
            <v>2226</v>
          </cell>
        </row>
        <row r="1212">
          <cell r="A1212" t="str">
            <v>TH</v>
          </cell>
          <cell r="B1212" t="str">
            <v>Thailand</v>
          </cell>
          <cell r="C1212" t="str">
            <v>CAR</v>
          </cell>
          <cell r="D1212" t="str">
            <v>MERCEDES-BENZ</v>
          </cell>
          <cell r="E1212" t="str">
            <v>MERCEDES-BENZ</v>
          </cell>
          <cell r="F1212" t="str">
            <v>THONBURI AUTO ASSEMBLY</v>
          </cell>
          <cell r="G1212" t="str">
            <v>ASSY</v>
          </cell>
          <cell r="H1212" t="str">
            <v>JP</v>
          </cell>
          <cell r="I1212" t="str">
            <v>E2</v>
          </cell>
          <cell r="J1212" t="str">
            <v>W201</v>
          </cell>
          <cell r="K1212" t="str">
            <v>190</v>
          </cell>
          <cell r="L1212" t="str">
            <v>BANGCHAN</v>
          </cell>
          <cell r="M1212">
            <v>0</v>
          </cell>
          <cell r="N1212">
            <v>175</v>
          </cell>
          <cell r="O1212">
            <v>2333</v>
          </cell>
          <cell r="P1212">
            <v>2399</v>
          </cell>
          <cell r="Q1212">
            <v>0</v>
          </cell>
          <cell r="R1212">
            <v>0</v>
          </cell>
          <cell r="S1212">
            <v>0</v>
          </cell>
          <cell r="T1212">
            <v>0</v>
          </cell>
          <cell r="U1212">
            <v>0</v>
          </cell>
          <cell r="V1212">
            <v>0</v>
          </cell>
          <cell r="W1212">
            <v>0</v>
          </cell>
          <cell r="X1212">
            <v>0</v>
          </cell>
          <cell r="Y1212">
            <v>0</v>
          </cell>
          <cell r="Z1212">
            <v>0</v>
          </cell>
          <cell r="AA1212">
            <v>0</v>
          </cell>
          <cell r="AB1212">
            <v>0</v>
          </cell>
        </row>
        <row r="1213">
          <cell r="A1213" t="str">
            <v>TH</v>
          </cell>
          <cell r="B1213" t="str">
            <v>Thailand</v>
          </cell>
          <cell r="C1213" t="str">
            <v>CAR</v>
          </cell>
          <cell r="D1213" t="str">
            <v>MERCEDES-BENZ</v>
          </cell>
          <cell r="E1213" t="str">
            <v>MERCEDES-BENZ</v>
          </cell>
          <cell r="F1213" t="str">
            <v>THONBURI AUTO ASSEMBLY</v>
          </cell>
          <cell r="G1213" t="str">
            <v>ASSY</v>
          </cell>
          <cell r="H1213" t="str">
            <v>JP</v>
          </cell>
          <cell r="I1213" t="str">
            <v>E2</v>
          </cell>
          <cell r="J1213" t="str">
            <v>W124</v>
          </cell>
          <cell r="K1213" t="str">
            <v>MID-SERIES</v>
          </cell>
          <cell r="L1213" t="str">
            <v>BANGCHAN</v>
          </cell>
          <cell r="M1213">
            <v>1891</v>
          </cell>
          <cell r="N1213">
            <v>2226</v>
          </cell>
          <cell r="O1213">
            <v>2721</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row>
        <row r="1214">
          <cell r="A1214" t="str">
            <v>TH</v>
          </cell>
          <cell r="B1214" t="str">
            <v>Thailand</v>
          </cell>
          <cell r="C1214" t="str">
            <v>CAR</v>
          </cell>
          <cell r="D1214" t="str">
            <v>MITSUBISHI</v>
          </cell>
          <cell r="E1214" t="str">
            <v>MITSUBISHI</v>
          </cell>
          <cell r="F1214" t="str">
            <v>MMC SITTIPOL</v>
          </cell>
          <cell r="G1214" t="str">
            <v>ASSY</v>
          </cell>
          <cell r="H1214" t="str">
            <v>JP</v>
          </cell>
          <cell r="I1214" t="str">
            <v>C1</v>
          </cell>
          <cell r="J1214" t="str">
            <v>MIRAGE</v>
          </cell>
          <cell r="K1214" t="str">
            <v>CHAMP</v>
          </cell>
          <cell r="L1214" t="str">
            <v>LAEM CHABANG</v>
          </cell>
          <cell r="M1214">
            <v>14110</v>
          </cell>
          <cell r="N1214">
            <v>11753</v>
          </cell>
          <cell r="O1214">
            <v>9678</v>
          </cell>
          <cell r="P1214">
            <v>7265</v>
          </cell>
          <cell r="Q1214">
            <v>4961</v>
          </cell>
          <cell r="R1214">
            <v>2239</v>
          </cell>
          <cell r="S1214">
            <v>219</v>
          </cell>
          <cell r="T1214">
            <v>0</v>
          </cell>
          <cell r="U1214">
            <v>0</v>
          </cell>
          <cell r="V1214">
            <v>0</v>
          </cell>
          <cell r="W1214">
            <v>0</v>
          </cell>
          <cell r="X1214">
            <v>0</v>
          </cell>
          <cell r="Y1214">
            <v>0</v>
          </cell>
          <cell r="Z1214">
            <v>0</v>
          </cell>
          <cell r="AA1214">
            <v>0</v>
          </cell>
          <cell r="AB1214">
            <v>0</v>
          </cell>
        </row>
        <row r="1215">
          <cell r="A1215" t="str">
            <v>TH</v>
          </cell>
          <cell r="B1215" t="str">
            <v>Thailand</v>
          </cell>
          <cell r="C1215" t="str">
            <v>CAR</v>
          </cell>
          <cell r="D1215" t="str">
            <v>MITSUBISHI</v>
          </cell>
          <cell r="E1215" t="str">
            <v>MITSUBISHI</v>
          </cell>
          <cell r="F1215" t="str">
            <v>MMC SITTIPOL</v>
          </cell>
          <cell r="G1215" t="str">
            <v>ASSY</v>
          </cell>
          <cell r="H1215" t="str">
            <v>JP</v>
          </cell>
          <cell r="I1215" t="str">
            <v>D1</v>
          </cell>
          <cell r="J1215" t="str">
            <v>FJ2</v>
          </cell>
          <cell r="K1215" t="str">
            <v>GALANT</v>
          </cell>
          <cell r="L1215" t="str">
            <v>LAEM CHABANG</v>
          </cell>
          <cell r="M1215">
            <v>1217</v>
          </cell>
          <cell r="N1215">
            <v>1166</v>
          </cell>
          <cell r="O1215">
            <v>2047</v>
          </cell>
          <cell r="P1215">
            <v>2362</v>
          </cell>
          <cell r="Q1215">
            <v>2034</v>
          </cell>
          <cell r="R1215">
            <v>495</v>
          </cell>
          <cell r="S1215">
            <v>946</v>
          </cell>
          <cell r="T1215">
            <v>439</v>
          </cell>
          <cell r="U1215">
            <v>0</v>
          </cell>
          <cell r="V1215">
            <v>213</v>
          </cell>
          <cell r="W1215">
            <v>293</v>
          </cell>
          <cell r="X1215">
            <v>413</v>
          </cell>
          <cell r="Y1215">
            <v>557</v>
          </cell>
          <cell r="Z1215">
            <v>718</v>
          </cell>
          <cell r="AA1215">
            <v>866</v>
          </cell>
          <cell r="AB1215">
            <v>2225</v>
          </cell>
        </row>
        <row r="1216">
          <cell r="A1216" t="str">
            <v>TH</v>
          </cell>
          <cell r="B1216" t="str">
            <v>Thailand</v>
          </cell>
          <cell r="C1216" t="str">
            <v>CAR</v>
          </cell>
          <cell r="D1216" t="str">
            <v>MITSUBISHI</v>
          </cell>
          <cell r="E1216" t="str">
            <v>MITSUBISHI</v>
          </cell>
          <cell r="F1216" t="str">
            <v>MMC SITTIPOL</v>
          </cell>
          <cell r="G1216" t="str">
            <v>PROD</v>
          </cell>
          <cell r="H1216" t="str">
            <v>TH</v>
          </cell>
          <cell r="I1216" t="str">
            <v>C2</v>
          </cell>
          <cell r="J1216" t="str">
            <v>MIRAGE</v>
          </cell>
          <cell r="K1216" t="str">
            <v>LANCER</v>
          </cell>
          <cell r="L1216" t="str">
            <v>LAEM CHABANG</v>
          </cell>
          <cell r="M1216">
            <v>0</v>
          </cell>
          <cell r="N1216">
            <v>0</v>
          </cell>
          <cell r="O1216">
            <v>8726</v>
          </cell>
          <cell r="P1216">
            <v>21380</v>
          </cell>
          <cell r="Q1216">
            <v>19594</v>
          </cell>
          <cell r="R1216">
            <v>14945</v>
          </cell>
          <cell r="S1216">
            <v>19744</v>
          </cell>
          <cell r="T1216">
            <v>8811</v>
          </cell>
          <cell r="U1216">
            <v>0</v>
          </cell>
          <cell r="V1216">
            <v>3854</v>
          </cell>
          <cell r="W1216">
            <v>4952</v>
          </cell>
          <cell r="X1216">
            <v>6464</v>
          </cell>
          <cell r="Y1216">
            <v>8293</v>
          </cell>
          <cell r="Z1216">
            <v>10316</v>
          </cell>
          <cell r="AA1216">
            <v>11648</v>
          </cell>
          <cell r="AB1216">
            <v>24034</v>
          </cell>
        </row>
        <row r="1217">
          <cell r="A1217" t="str">
            <v>TH</v>
          </cell>
          <cell r="B1217" t="str">
            <v>Thailand</v>
          </cell>
          <cell r="C1217" t="str">
            <v>CAR</v>
          </cell>
          <cell r="D1217" t="str">
            <v>NISSAN</v>
          </cell>
          <cell r="E1217" t="str">
            <v>NISSAN</v>
          </cell>
          <cell r="F1217" t="str">
            <v>SIAM MOTORS</v>
          </cell>
          <cell r="G1217" t="str">
            <v>ASSY</v>
          </cell>
          <cell r="H1217" t="str">
            <v>JP</v>
          </cell>
          <cell r="I1217" t="str">
            <v>C1</v>
          </cell>
          <cell r="J1217" t="str">
            <v>HV</v>
          </cell>
          <cell r="K1217" t="str">
            <v>NV</v>
          </cell>
          <cell r="L1217" t="str">
            <v>BAGNA TRAD</v>
          </cell>
          <cell r="M1217">
            <v>0</v>
          </cell>
          <cell r="N1217">
            <v>0</v>
          </cell>
          <cell r="O1217">
            <v>0</v>
          </cell>
          <cell r="P1217">
            <v>2418</v>
          </cell>
          <cell r="Q1217">
            <v>1299</v>
          </cell>
          <cell r="R1217">
            <v>700</v>
          </cell>
          <cell r="S1217">
            <v>609</v>
          </cell>
          <cell r="T1217">
            <v>0</v>
          </cell>
          <cell r="U1217">
            <v>0</v>
          </cell>
          <cell r="V1217">
            <v>0</v>
          </cell>
          <cell r="W1217">
            <v>0</v>
          </cell>
          <cell r="X1217">
            <v>0</v>
          </cell>
          <cell r="Y1217">
            <v>0</v>
          </cell>
          <cell r="Z1217">
            <v>0</v>
          </cell>
          <cell r="AA1217">
            <v>0</v>
          </cell>
          <cell r="AB1217">
            <v>0</v>
          </cell>
        </row>
        <row r="1218">
          <cell r="A1218" t="str">
            <v>TH</v>
          </cell>
          <cell r="B1218" t="str">
            <v>Thailand</v>
          </cell>
          <cell r="C1218" t="str">
            <v>CAR</v>
          </cell>
          <cell r="D1218" t="str">
            <v>NISSAN</v>
          </cell>
          <cell r="E1218" t="str">
            <v>NISSAN</v>
          </cell>
          <cell r="F1218" t="str">
            <v>SIAM MOTORS</v>
          </cell>
          <cell r="G1218" t="str">
            <v>ASSY</v>
          </cell>
          <cell r="H1218" t="str">
            <v>JP</v>
          </cell>
          <cell r="I1218" t="str">
            <v>C1</v>
          </cell>
          <cell r="J1218" t="str">
            <v>HV</v>
          </cell>
          <cell r="K1218" t="str">
            <v>SENTRA</v>
          </cell>
          <cell r="L1218" t="str">
            <v>BAGNA TRAD</v>
          </cell>
          <cell r="M1218">
            <v>1995</v>
          </cell>
          <cell r="N1218">
            <v>2932</v>
          </cell>
          <cell r="O1218">
            <v>4959</v>
          </cell>
          <cell r="P1218">
            <v>12207</v>
          </cell>
          <cell r="Q1218">
            <v>2499</v>
          </cell>
          <cell r="R1218">
            <v>98</v>
          </cell>
          <cell r="S1218">
            <v>4</v>
          </cell>
          <cell r="T1218">
            <v>0</v>
          </cell>
          <cell r="U1218">
            <v>0</v>
          </cell>
          <cell r="V1218">
            <v>0</v>
          </cell>
          <cell r="W1218">
            <v>0</v>
          </cell>
          <cell r="X1218">
            <v>0</v>
          </cell>
          <cell r="Y1218">
            <v>0</v>
          </cell>
          <cell r="Z1218">
            <v>0</v>
          </cell>
          <cell r="AA1218">
            <v>0</v>
          </cell>
          <cell r="AB1218">
            <v>0</v>
          </cell>
        </row>
        <row r="1219">
          <cell r="A1219" t="str">
            <v>TH</v>
          </cell>
          <cell r="B1219" t="str">
            <v>Thailand</v>
          </cell>
          <cell r="C1219" t="str">
            <v>CAR</v>
          </cell>
          <cell r="D1219" t="str">
            <v>NISSAN</v>
          </cell>
          <cell r="E1219" t="str">
            <v>NISSAN</v>
          </cell>
          <cell r="F1219" t="str">
            <v>SIAM MOTORS</v>
          </cell>
          <cell r="G1219" t="str">
            <v>ASSY</v>
          </cell>
          <cell r="H1219" t="str">
            <v>JP</v>
          </cell>
          <cell r="I1219" t="str">
            <v>D1</v>
          </cell>
          <cell r="J1219" t="str">
            <v>PRIMERA/MS</v>
          </cell>
          <cell r="K1219" t="str">
            <v>BLUEBIRD</v>
          </cell>
          <cell r="L1219" t="str">
            <v>BAGNA TRAD</v>
          </cell>
          <cell r="M1219">
            <v>1171</v>
          </cell>
          <cell r="N1219">
            <v>962</v>
          </cell>
          <cell r="O1219">
            <v>1726</v>
          </cell>
          <cell r="P1219">
            <v>575</v>
          </cell>
          <cell r="Q1219">
            <v>41</v>
          </cell>
          <cell r="R1219">
            <v>0</v>
          </cell>
          <cell r="S1219">
            <v>0</v>
          </cell>
          <cell r="T1219">
            <v>0</v>
          </cell>
          <cell r="U1219">
            <v>0</v>
          </cell>
          <cell r="V1219">
            <v>0</v>
          </cell>
          <cell r="W1219">
            <v>0</v>
          </cell>
          <cell r="X1219">
            <v>0</v>
          </cell>
          <cell r="Y1219">
            <v>0</v>
          </cell>
          <cell r="Z1219">
            <v>0</v>
          </cell>
          <cell r="AA1219">
            <v>0</v>
          </cell>
          <cell r="AB1219">
            <v>0</v>
          </cell>
        </row>
        <row r="1220">
          <cell r="A1220" t="str">
            <v>TH</v>
          </cell>
          <cell r="B1220" t="str">
            <v>Thailand</v>
          </cell>
          <cell r="C1220" t="str">
            <v>CAR</v>
          </cell>
          <cell r="D1220" t="str">
            <v>NISSAN</v>
          </cell>
          <cell r="E1220" t="str">
            <v>NISSAN</v>
          </cell>
          <cell r="F1220" t="str">
            <v>SIAM MOTORS</v>
          </cell>
          <cell r="G1220" t="str">
            <v>ASSY</v>
          </cell>
          <cell r="H1220" t="str">
            <v>JP</v>
          </cell>
          <cell r="I1220" t="str">
            <v>E1</v>
          </cell>
          <cell r="J1220" t="str">
            <v>CEFIRO</v>
          </cell>
          <cell r="K1220" t="str">
            <v>CEFIRO</v>
          </cell>
          <cell r="L1220" t="str">
            <v>BAGNA TRAD</v>
          </cell>
          <cell r="M1220">
            <v>2314</v>
          </cell>
          <cell r="N1220">
            <v>2292</v>
          </cell>
          <cell r="O1220">
            <v>5366</v>
          </cell>
          <cell r="P1220">
            <v>912</v>
          </cell>
          <cell r="Q1220">
            <v>797</v>
          </cell>
          <cell r="R1220">
            <v>176</v>
          </cell>
          <cell r="S1220">
            <v>664</v>
          </cell>
          <cell r="T1220">
            <v>2742</v>
          </cell>
          <cell r="U1220">
            <v>1009</v>
          </cell>
          <cell r="V1220">
            <v>967</v>
          </cell>
          <cell r="W1220">
            <v>1256</v>
          </cell>
          <cell r="X1220">
            <v>1665</v>
          </cell>
          <cell r="Y1220">
            <v>2113</v>
          </cell>
          <cell r="Z1220">
            <v>2565</v>
          </cell>
          <cell r="AA1220">
            <v>2912</v>
          </cell>
          <cell r="AB1220">
            <v>5765</v>
          </cell>
        </row>
        <row r="1221">
          <cell r="A1221" t="str">
            <v>TH</v>
          </cell>
          <cell r="B1221" t="str">
            <v>Thailand</v>
          </cell>
          <cell r="C1221" t="str">
            <v>CAR</v>
          </cell>
          <cell r="D1221" t="str">
            <v>NISSAN</v>
          </cell>
          <cell r="E1221" t="str">
            <v>NISSAN</v>
          </cell>
          <cell r="F1221" t="str">
            <v>SIAM MOTORS</v>
          </cell>
          <cell r="G1221" t="str">
            <v>PROD</v>
          </cell>
          <cell r="H1221" t="str">
            <v>TH</v>
          </cell>
          <cell r="I1221" t="str">
            <v>C1</v>
          </cell>
          <cell r="J1221" t="str">
            <v>HS</v>
          </cell>
          <cell r="K1221" t="str">
            <v>NEW SENTRA</v>
          </cell>
          <cell r="L1221" t="str">
            <v>BAGNA TRAD</v>
          </cell>
          <cell r="M1221">
            <v>0</v>
          </cell>
          <cell r="N1221">
            <v>0</v>
          </cell>
          <cell r="O1221">
            <v>0</v>
          </cell>
          <cell r="P1221">
            <v>0</v>
          </cell>
          <cell r="Q1221">
            <v>0</v>
          </cell>
          <cell r="R1221">
            <v>0</v>
          </cell>
          <cell r="S1221">
            <v>0</v>
          </cell>
          <cell r="T1221">
            <v>0</v>
          </cell>
          <cell r="U1221">
            <v>0</v>
          </cell>
          <cell r="V1221">
            <v>0</v>
          </cell>
          <cell r="W1221">
            <v>0</v>
          </cell>
          <cell r="X1221">
            <v>4475</v>
          </cell>
          <cell r="Y1221">
            <v>5969</v>
          </cell>
          <cell r="Z1221">
            <v>7618</v>
          </cell>
          <cell r="AA1221">
            <v>9096</v>
          </cell>
          <cell r="AB1221">
            <v>22405</v>
          </cell>
        </row>
        <row r="1222">
          <cell r="A1222" t="str">
            <v>TH</v>
          </cell>
          <cell r="B1222" t="str">
            <v>Thailand</v>
          </cell>
          <cell r="C1222" t="str">
            <v>CAR</v>
          </cell>
          <cell r="D1222" t="str">
            <v>NISSAN</v>
          </cell>
          <cell r="E1222" t="str">
            <v>NISSAN</v>
          </cell>
          <cell r="F1222" t="str">
            <v>SIAM MOTORS</v>
          </cell>
          <cell r="G1222" t="str">
            <v>PROD</v>
          </cell>
          <cell r="H1222" t="str">
            <v>TH</v>
          </cell>
          <cell r="I1222" t="str">
            <v>C1</v>
          </cell>
          <cell r="J1222" t="str">
            <v>HV</v>
          </cell>
          <cell r="K1222" t="str">
            <v>SUNNY</v>
          </cell>
          <cell r="L1222" t="str">
            <v>BAGNA TRAD</v>
          </cell>
          <cell r="M1222">
            <v>4904</v>
          </cell>
          <cell r="N1222">
            <v>6572</v>
          </cell>
          <cell r="O1222">
            <v>6370</v>
          </cell>
          <cell r="P1222">
            <v>5791</v>
          </cell>
          <cell r="Q1222">
            <v>787</v>
          </cell>
          <cell r="R1222">
            <v>13086</v>
          </cell>
          <cell r="S1222">
            <v>6306</v>
          </cell>
          <cell r="T1222">
            <v>7421</v>
          </cell>
          <cell r="U1222">
            <v>1576</v>
          </cell>
          <cell r="V1222">
            <v>2290</v>
          </cell>
          <cell r="W1222">
            <v>2883</v>
          </cell>
          <cell r="X1222">
            <v>1525</v>
          </cell>
          <cell r="Y1222">
            <v>0</v>
          </cell>
          <cell r="Z1222">
            <v>0</v>
          </cell>
          <cell r="AA1222">
            <v>0</v>
          </cell>
          <cell r="AB1222">
            <v>0</v>
          </cell>
        </row>
        <row r="1223">
          <cell r="A1223" t="str">
            <v>TH</v>
          </cell>
          <cell r="B1223" t="str">
            <v>Thailand</v>
          </cell>
          <cell r="C1223" t="str">
            <v>CAR</v>
          </cell>
          <cell r="D1223" t="str">
            <v>OTHER</v>
          </cell>
          <cell r="E1223" t="str">
            <v>OTHER</v>
          </cell>
          <cell r="F1223" t="str">
            <v>U</v>
          </cell>
          <cell r="G1223" t="str">
            <v>ASSY</v>
          </cell>
          <cell r="H1223" t="str">
            <v>U</v>
          </cell>
          <cell r="I1223" t="str">
            <v>U</v>
          </cell>
          <cell r="J1223" t="str">
            <v>NA</v>
          </cell>
          <cell r="K1223" t="str">
            <v>U</v>
          </cell>
          <cell r="L1223" t="str">
            <v>U</v>
          </cell>
          <cell r="M1223">
            <v>4399</v>
          </cell>
          <cell r="N1223">
            <v>0</v>
          </cell>
          <cell r="O1223">
            <v>296</v>
          </cell>
          <cell r="P1223">
            <v>998</v>
          </cell>
          <cell r="Q1223">
            <v>10</v>
          </cell>
          <cell r="R1223">
            <v>17</v>
          </cell>
          <cell r="S1223">
            <v>762</v>
          </cell>
          <cell r="T1223">
            <v>0</v>
          </cell>
          <cell r="U1223">
            <v>0</v>
          </cell>
          <cell r="V1223">
            <v>0</v>
          </cell>
          <cell r="W1223">
            <v>0</v>
          </cell>
          <cell r="X1223">
            <v>0</v>
          </cell>
          <cell r="Y1223">
            <v>0</v>
          </cell>
          <cell r="Z1223">
            <v>0</v>
          </cell>
          <cell r="AA1223">
            <v>0</v>
          </cell>
          <cell r="AB1223">
            <v>0</v>
          </cell>
        </row>
        <row r="1224">
          <cell r="A1224" t="str">
            <v>TH</v>
          </cell>
          <cell r="B1224" t="str">
            <v>Thailand</v>
          </cell>
          <cell r="C1224" t="str">
            <v>CAR</v>
          </cell>
          <cell r="D1224" t="str">
            <v>PSA</v>
          </cell>
          <cell r="E1224" t="str">
            <v>PEUGEOT</v>
          </cell>
          <cell r="F1224" t="str">
            <v>YMC ASSEMBLY</v>
          </cell>
          <cell r="G1224" t="str">
            <v>ASSY</v>
          </cell>
          <cell r="H1224" t="str">
            <v>FR</v>
          </cell>
          <cell r="I1224" t="str">
            <v>C1</v>
          </cell>
          <cell r="J1224" t="str">
            <v>305</v>
          </cell>
          <cell r="K1224" t="str">
            <v>305</v>
          </cell>
          <cell r="L1224" t="str">
            <v>MINBURI</v>
          </cell>
          <cell r="M1224">
            <v>303</v>
          </cell>
          <cell r="N1224">
            <v>38</v>
          </cell>
          <cell r="O1224">
            <v>9</v>
          </cell>
          <cell r="P1224">
            <v>24</v>
          </cell>
          <cell r="Q1224">
            <v>39</v>
          </cell>
          <cell r="R1224">
            <v>0</v>
          </cell>
          <cell r="S1224">
            <v>0</v>
          </cell>
          <cell r="T1224">
            <v>0</v>
          </cell>
          <cell r="U1224">
            <v>0</v>
          </cell>
          <cell r="V1224">
            <v>0</v>
          </cell>
          <cell r="W1224">
            <v>0</v>
          </cell>
          <cell r="X1224">
            <v>0</v>
          </cell>
          <cell r="Y1224">
            <v>0</v>
          </cell>
          <cell r="Z1224">
            <v>0</v>
          </cell>
          <cell r="AA1224">
            <v>0</v>
          </cell>
          <cell r="AB1224">
            <v>0</v>
          </cell>
        </row>
        <row r="1225">
          <cell r="A1225" t="str">
            <v>TH</v>
          </cell>
          <cell r="B1225" t="str">
            <v>Thailand</v>
          </cell>
          <cell r="C1225" t="str">
            <v>CAR</v>
          </cell>
          <cell r="D1225" t="str">
            <v>PSA</v>
          </cell>
          <cell r="E1225" t="str">
            <v>PEUGEOT</v>
          </cell>
          <cell r="F1225" t="str">
            <v>YMC ASSEMBLY</v>
          </cell>
          <cell r="G1225" t="str">
            <v>ASSY</v>
          </cell>
          <cell r="H1225" t="str">
            <v>FR</v>
          </cell>
          <cell r="I1225" t="str">
            <v>C1</v>
          </cell>
          <cell r="J1225" t="str">
            <v>306</v>
          </cell>
          <cell r="K1225" t="str">
            <v>306</v>
          </cell>
          <cell r="L1225" t="str">
            <v>MINBURI</v>
          </cell>
          <cell r="M1225">
            <v>0</v>
          </cell>
          <cell r="N1225">
            <v>0</v>
          </cell>
          <cell r="O1225">
            <v>0</v>
          </cell>
          <cell r="P1225">
            <v>0</v>
          </cell>
          <cell r="Q1225">
            <v>0</v>
          </cell>
          <cell r="R1225">
            <v>279</v>
          </cell>
          <cell r="S1225">
            <v>455</v>
          </cell>
          <cell r="T1225">
            <v>48</v>
          </cell>
          <cell r="U1225">
            <v>128</v>
          </cell>
          <cell r="V1225">
            <v>135</v>
          </cell>
          <cell r="W1225">
            <v>163</v>
          </cell>
          <cell r="X1225">
            <v>286</v>
          </cell>
          <cell r="Y1225">
            <v>372</v>
          </cell>
          <cell r="Z1225">
            <v>497</v>
          </cell>
          <cell r="AA1225">
            <v>538</v>
          </cell>
          <cell r="AB1225">
            <v>1497</v>
          </cell>
        </row>
        <row r="1226">
          <cell r="A1226" t="str">
            <v>TH</v>
          </cell>
          <cell r="B1226" t="str">
            <v>Thailand</v>
          </cell>
          <cell r="C1226" t="str">
            <v>CAR</v>
          </cell>
          <cell r="D1226" t="str">
            <v>PSA</v>
          </cell>
          <cell r="E1226" t="str">
            <v>PEUGEOT</v>
          </cell>
          <cell r="F1226" t="str">
            <v>YMC ASSEMBLY</v>
          </cell>
          <cell r="G1226" t="str">
            <v>ASSY</v>
          </cell>
          <cell r="H1226" t="str">
            <v>FR</v>
          </cell>
          <cell r="I1226" t="str">
            <v>C1</v>
          </cell>
          <cell r="J1226" t="str">
            <v>309</v>
          </cell>
          <cell r="K1226" t="str">
            <v>309</v>
          </cell>
          <cell r="L1226" t="str">
            <v>MINBURI</v>
          </cell>
          <cell r="M1226">
            <v>214</v>
          </cell>
          <cell r="N1226">
            <v>63</v>
          </cell>
          <cell r="O1226">
            <v>120</v>
          </cell>
          <cell r="P1226">
            <v>103</v>
          </cell>
          <cell r="Q1226">
            <v>5</v>
          </cell>
          <cell r="R1226">
            <v>0</v>
          </cell>
          <cell r="S1226">
            <v>0</v>
          </cell>
          <cell r="T1226">
            <v>0</v>
          </cell>
          <cell r="U1226">
            <v>0</v>
          </cell>
          <cell r="V1226">
            <v>0</v>
          </cell>
          <cell r="W1226">
            <v>0</v>
          </cell>
          <cell r="X1226">
            <v>0</v>
          </cell>
          <cell r="Y1226">
            <v>0</v>
          </cell>
          <cell r="Z1226">
            <v>0</v>
          </cell>
          <cell r="AA1226">
            <v>0</v>
          </cell>
          <cell r="AB1226">
            <v>0</v>
          </cell>
        </row>
        <row r="1227">
          <cell r="A1227" t="str">
            <v>TH</v>
          </cell>
          <cell r="B1227" t="str">
            <v>Thailand</v>
          </cell>
          <cell r="C1227" t="str">
            <v>CAR</v>
          </cell>
          <cell r="D1227" t="str">
            <v>PSA</v>
          </cell>
          <cell r="E1227" t="str">
            <v>PEUGEOT</v>
          </cell>
          <cell r="F1227" t="str">
            <v>YMC ASSEMBLY</v>
          </cell>
          <cell r="G1227" t="str">
            <v>ASSY</v>
          </cell>
          <cell r="H1227" t="str">
            <v>FR</v>
          </cell>
          <cell r="I1227" t="str">
            <v>D1</v>
          </cell>
          <cell r="J1227" t="str">
            <v>405</v>
          </cell>
          <cell r="K1227" t="str">
            <v>405</v>
          </cell>
          <cell r="L1227" t="str">
            <v>MINBURI</v>
          </cell>
          <cell r="M1227">
            <v>2932</v>
          </cell>
          <cell r="N1227">
            <v>1248</v>
          </cell>
          <cell r="O1227">
            <v>1625</v>
          </cell>
          <cell r="P1227">
            <v>744</v>
          </cell>
          <cell r="Q1227">
            <v>562</v>
          </cell>
          <cell r="R1227">
            <v>1483</v>
          </cell>
          <cell r="S1227">
            <v>579</v>
          </cell>
          <cell r="T1227">
            <v>214</v>
          </cell>
          <cell r="U1227">
            <v>133</v>
          </cell>
          <cell r="V1227">
            <v>0</v>
          </cell>
          <cell r="W1227">
            <v>0</v>
          </cell>
          <cell r="X1227">
            <v>0</v>
          </cell>
          <cell r="Y1227">
            <v>0</v>
          </cell>
          <cell r="Z1227">
            <v>0</v>
          </cell>
          <cell r="AA1227">
            <v>0</v>
          </cell>
          <cell r="AB1227">
            <v>0</v>
          </cell>
        </row>
        <row r="1228">
          <cell r="A1228" t="str">
            <v>TH</v>
          </cell>
          <cell r="B1228" t="str">
            <v>Thailand</v>
          </cell>
          <cell r="C1228" t="str">
            <v>CAR</v>
          </cell>
          <cell r="D1228" t="str">
            <v>PSA</v>
          </cell>
          <cell r="E1228" t="str">
            <v>PEUGEOT</v>
          </cell>
          <cell r="F1228" t="str">
            <v>YMC ASSEMBLY</v>
          </cell>
          <cell r="G1228" t="str">
            <v>ASSY</v>
          </cell>
          <cell r="H1228" t="str">
            <v>FR</v>
          </cell>
          <cell r="I1228" t="str">
            <v>D1</v>
          </cell>
          <cell r="J1228" t="str">
            <v>406 (D80)</v>
          </cell>
          <cell r="K1228" t="str">
            <v>406</v>
          </cell>
          <cell r="L1228" t="str">
            <v>MINBURI</v>
          </cell>
          <cell r="M1228">
            <v>0</v>
          </cell>
          <cell r="N1228">
            <v>0</v>
          </cell>
          <cell r="O1228">
            <v>0</v>
          </cell>
          <cell r="P1228">
            <v>0</v>
          </cell>
          <cell r="Q1228">
            <v>0</v>
          </cell>
          <cell r="R1228">
            <v>0</v>
          </cell>
          <cell r="S1228">
            <v>0</v>
          </cell>
          <cell r="T1228">
            <v>155</v>
          </cell>
          <cell r="U1228">
            <v>237</v>
          </cell>
          <cell r="V1228">
            <v>259</v>
          </cell>
          <cell r="W1228">
            <v>301</v>
          </cell>
          <cell r="X1228">
            <v>393</v>
          </cell>
          <cell r="Y1228">
            <v>490</v>
          </cell>
          <cell r="Z1228">
            <v>585</v>
          </cell>
          <cell r="AA1228">
            <v>653</v>
          </cell>
          <cell r="AB1228">
            <v>1233</v>
          </cell>
        </row>
        <row r="1229">
          <cell r="A1229" t="str">
            <v>TH</v>
          </cell>
          <cell r="B1229" t="str">
            <v>Thailand</v>
          </cell>
          <cell r="C1229" t="str">
            <v>CAR</v>
          </cell>
          <cell r="D1229" t="str">
            <v>RENAULT</v>
          </cell>
          <cell r="E1229" t="str">
            <v>RENAULT</v>
          </cell>
          <cell r="F1229" t="str">
            <v>THAI SWEDISH ASSEMBLY</v>
          </cell>
          <cell r="G1229" t="str">
            <v>ASSY</v>
          </cell>
          <cell r="H1229" t="str">
            <v>FR</v>
          </cell>
          <cell r="I1229" t="str">
            <v>C1</v>
          </cell>
          <cell r="J1229" t="str">
            <v>X53</v>
          </cell>
          <cell r="K1229" t="str">
            <v>R19</v>
          </cell>
          <cell r="L1229" t="str">
            <v>BAGNA TRAD</v>
          </cell>
          <cell r="M1229">
            <v>496</v>
          </cell>
          <cell r="N1229">
            <v>1000</v>
          </cell>
          <cell r="O1229">
            <v>961</v>
          </cell>
          <cell r="P1229">
            <v>555</v>
          </cell>
          <cell r="Q1229">
            <v>408</v>
          </cell>
          <cell r="R1229">
            <v>12</v>
          </cell>
          <cell r="S1229">
            <v>0</v>
          </cell>
          <cell r="T1229">
            <v>0</v>
          </cell>
          <cell r="U1229">
            <v>0</v>
          </cell>
          <cell r="V1229">
            <v>0</v>
          </cell>
          <cell r="W1229">
            <v>0</v>
          </cell>
          <cell r="X1229">
            <v>0</v>
          </cell>
          <cell r="Y1229">
            <v>0</v>
          </cell>
          <cell r="Z1229">
            <v>0</v>
          </cell>
          <cell r="AA1229">
            <v>0</v>
          </cell>
          <cell r="AB1229">
            <v>0</v>
          </cell>
        </row>
        <row r="1230">
          <cell r="A1230" t="str">
            <v>TH</v>
          </cell>
          <cell r="B1230" t="str">
            <v>Thailand</v>
          </cell>
          <cell r="C1230" t="str">
            <v>CAR</v>
          </cell>
          <cell r="D1230" t="str">
            <v>RENAULT</v>
          </cell>
          <cell r="E1230" t="str">
            <v>RENAULT</v>
          </cell>
          <cell r="F1230" t="str">
            <v>THAI SWEDISH ASSEMBLY</v>
          </cell>
          <cell r="G1230" t="str">
            <v>ASSY</v>
          </cell>
          <cell r="H1230" t="str">
            <v>FR</v>
          </cell>
          <cell r="I1230" t="str">
            <v>C1</v>
          </cell>
          <cell r="J1230" t="str">
            <v>R9/R11</v>
          </cell>
          <cell r="K1230" t="str">
            <v>R9</v>
          </cell>
          <cell r="L1230" t="str">
            <v>BAGNA TRAD</v>
          </cell>
          <cell r="M1230">
            <v>958</v>
          </cell>
          <cell r="N1230">
            <v>7</v>
          </cell>
          <cell r="O1230">
            <v>0</v>
          </cell>
          <cell r="P1230">
            <v>0</v>
          </cell>
          <cell r="Q1230">
            <v>0</v>
          </cell>
          <cell r="R1230">
            <v>1</v>
          </cell>
          <cell r="S1230">
            <v>0</v>
          </cell>
          <cell r="T1230">
            <v>0</v>
          </cell>
          <cell r="U1230">
            <v>0</v>
          </cell>
          <cell r="V1230">
            <v>0</v>
          </cell>
          <cell r="W1230">
            <v>0</v>
          </cell>
          <cell r="X1230">
            <v>0</v>
          </cell>
          <cell r="Y1230">
            <v>0</v>
          </cell>
          <cell r="Z1230">
            <v>0</v>
          </cell>
          <cell r="AA1230">
            <v>0</v>
          </cell>
          <cell r="AB1230">
            <v>0</v>
          </cell>
        </row>
        <row r="1231">
          <cell r="A1231" t="str">
            <v>TH</v>
          </cell>
          <cell r="B1231" t="str">
            <v>Thailand</v>
          </cell>
          <cell r="C1231" t="str">
            <v>CAR</v>
          </cell>
          <cell r="D1231" t="str">
            <v>RENAULT</v>
          </cell>
          <cell r="E1231" t="str">
            <v>RENAULT</v>
          </cell>
          <cell r="F1231" t="str">
            <v>THAI SWEDISH ASSEMBLY</v>
          </cell>
          <cell r="G1231" t="str">
            <v>ASSY</v>
          </cell>
          <cell r="H1231" t="str">
            <v>FR</v>
          </cell>
          <cell r="I1231" t="str">
            <v>D1</v>
          </cell>
          <cell r="J1231" t="str">
            <v>X48</v>
          </cell>
          <cell r="K1231" t="str">
            <v>R21</v>
          </cell>
          <cell r="L1231" t="str">
            <v>BAGNA TRAD</v>
          </cell>
          <cell r="M1231">
            <v>0</v>
          </cell>
          <cell r="N1231">
            <v>0</v>
          </cell>
          <cell r="O1231">
            <v>256</v>
          </cell>
          <cell r="P1231">
            <v>276</v>
          </cell>
          <cell r="Q1231">
            <v>216</v>
          </cell>
          <cell r="R1231">
            <v>18</v>
          </cell>
          <cell r="S1231">
            <v>0</v>
          </cell>
          <cell r="T1231">
            <v>0</v>
          </cell>
          <cell r="U1231">
            <v>0</v>
          </cell>
          <cell r="V1231">
            <v>0</v>
          </cell>
          <cell r="W1231">
            <v>0</v>
          </cell>
          <cell r="X1231">
            <v>0</v>
          </cell>
          <cell r="Y1231">
            <v>0</v>
          </cell>
          <cell r="Z1231">
            <v>0</v>
          </cell>
          <cell r="AA1231">
            <v>0</v>
          </cell>
          <cell r="AB1231">
            <v>0</v>
          </cell>
        </row>
        <row r="1232">
          <cell r="A1232" t="str">
            <v>TH</v>
          </cell>
          <cell r="B1232" t="str">
            <v>Thailand</v>
          </cell>
          <cell r="C1232" t="str">
            <v>CAR</v>
          </cell>
          <cell r="D1232" t="str">
            <v>TOYOTA</v>
          </cell>
          <cell r="E1232" t="str">
            <v>TOYOTA</v>
          </cell>
          <cell r="F1232" t="str">
            <v>TOYOTA MOTOR THAILAND CO. LTD.</v>
          </cell>
          <cell r="G1232" t="str">
            <v>ASSY</v>
          </cell>
          <cell r="H1232" t="str">
            <v>JP</v>
          </cell>
          <cell r="I1232" t="str">
            <v>D1</v>
          </cell>
          <cell r="J1232" t="str">
            <v>CARINA</v>
          </cell>
          <cell r="K1232" t="str">
            <v>CORONA</v>
          </cell>
          <cell r="L1232" t="str">
            <v>SAMRONG</v>
          </cell>
          <cell r="M1232">
            <v>7081</v>
          </cell>
          <cell r="N1232">
            <v>8242</v>
          </cell>
          <cell r="O1232">
            <v>10918</v>
          </cell>
          <cell r="P1232">
            <v>12860</v>
          </cell>
          <cell r="Q1232">
            <v>7300</v>
          </cell>
          <cell r="R1232">
            <v>15400</v>
          </cell>
          <cell r="S1232">
            <v>10550</v>
          </cell>
          <cell r="T1232">
            <v>6090</v>
          </cell>
          <cell r="U1232">
            <v>0</v>
          </cell>
          <cell r="V1232">
            <v>0</v>
          </cell>
          <cell r="W1232">
            <v>0</v>
          </cell>
          <cell r="X1232">
            <v>0</v>
          </cell>
          <cell r="Y1232">
            <v>0</v>
          </cell>
          <cell r="Z1232">
            <v>0</v>
          </cell>
          <cell r="AA1232">
            <v>0</v>
          </cell>
          <cell r="AB1232">
            <v>0</v>
          </cell>
        </row>
        <row r="1233">
          <cell r="A1233" t="str">
            <v>TH</v>
          </cell>
          <cell r="B1233" t="str">
            <v>Thailand</v>
          </cell>
          <cell r="C1233" t="str">
            <v>CAR</v>
          </cell>
          <cell r="D1233" t="str">
            <v>TOYOTA</v>
          </cell>
          <cell r="E1233" t="str">
            <v>TOYOTA</v>
          </cell>
          <cell r="F1233" t="str">
            <v>TOYOTA MOTOR THAILAND CO. LTD.</v>
          </cell>
          <cell r="G1233" t="str">
            <v>PROD</v>
          </cell>
          <cell r="H1233" t="str">
            <v>TH</v>
          </cell>
          <cell r="I1233" t="str">
            <v>C1</v>
          </cell>
          <cell r="J1233" t="str">
            <v>COROLLA</v>
          </cell>
          <cell r="K1233" t="str">
            <v>COROLLA</v>
          </cell>
          <cell r="L1233" t="str">
            <v>GATEWAY</v>
          </cell>
          <cell r="M1233">
            <v>0</v>
          </cell>
          <cell r="N1233">
            <v>0</v>
          </cell>
          <cell r="O1233">
            <v>0</v>
          </cell>
          <cell r="P1233">
            <v>0</v>
          </cell>
          <cell r="Q1233">
            <v>0</v>
          </cell>
          <cell r="R1233">
            <v>0</v>
          </cell>
          <cell r="S1233">
            <v>0</v>
          </cell>
          <cell r="T1233">
            <v>0</v>
          </cell>
          <cell r="U1233">
            <v>0</v>
          </cell>
          <cell r="V1233">
            <v>5830</v>
          </cell>
          <cell r="W1233">
            <v>8147</v>
          </cell>
          <cell r="X1233">
            <v>10268</v>
          </cell>
          <cell r="Y1233">
            <v>14679</v>
          </cell>
          <cell r="Z1233">
            <v>17171</v>
          </cell>
          <cell r="AA1233">
            <v>19808</v>
          </cell>
          <cell r="AB1233">
            <v>41237</v>
          </cell>
        </row>
        <row r="1234">
          <cell r="A1234" t="str">
            <v>TH</v>
          </cell>
          <cell r="B1234" t="str">
            <v>Thailand</v>
          </cell>
          <cell r="C1234" t="str">
            <v>CAR</v>
          </cell>
          <cell r="D1234" t="str">
            <v>TOYOTA</v>
          </cell>
          <cell r="E1234" t="str">
            <v>TOYOTA</v>
          </cell>
          <cell r="F1234" t="str">
            <v>TOYOTA MOTOR THAILAND CO. LTD.</v>
          </cell>
          <cell r="G1234" t="str">
            <v>PROD</v>
          </cell>
          <cell r="H1234" t="str">
            <v>TH</v>
          </cell>
          <cell r="I1234" t="str">
            <v>C1</v>
          </cell>
          <cell r="J1234" t="str">
            <v>COROLLA</v>
          </cell>
          <cell r="K1234" t="str">
            <v>COROLLA</v>
          </cell>
          <cell r="L1234" t="str">
            <v>SAMRONG</v>
          </cell>
          <cell r="M1234">
            <v>10424</v>
          </cell>
          <cell r="N1234">
            <v>18870</v>
          </cell>
          <cell r="O1234">
            <v>18755</v>
          </cell>
          <cell r="P1234">
            <v>33459</v>
          </cell>
          <cell r="Q1234">
            <v>24500</v>
          </cell>
          <cell r="R1234">
            <v>32069</v>
          </cell>
          <cell r="S1234">
            <v>37713</v>
          </cell>
          <cell r="T1234">
            <v>12194</v>
          </cell>
          <cell r="U1234">
            <v>5227</v>
          </cell>
          <cell r="V1234">
            <v>0</v>
          </cell>
          <cell r="W1234">
            <v>0</v>
          </cell>
          <cell r="X1234">
            <v>0</v>
          </cell>
          <cell r="Y1234">
            <v>0</v>
          </cell>
          <cell r="Z1234">
            <v>0</v>
          </cell>
          <cell r="AA1234">
            <v>0</v>
          </cell>
          <cell r="AB1234">
            <v>0</v>
          </cell>
        </row>
        <row r="1235">
          <cell r="A1235" t="str">
            <v>TH</v>
          </cell>
          <cell r="B1235" t="str">
            <v>Thailand</v>
          </cell>
          <cell r="C1235" t="str">
            <v>CAR</v>
          </cell>
          <cell r="D1235" t="str">
            <v>TOYOTA</v>
          </cell>
          <cell r="E1235" t="str">
            <v>TOYOTA</v>
          </cell>
          <cell r="F1235" t="str">
            <v>TOYOTA MOTOR THAILAND CO. LTD.</v>
          </cell>
          <cell r="G1235" t="str">
            <v>PROD</v>
          </cell>
          <cell r="H1235" t="str">
            <v>TH</v>
          </cell>
          <cell r="I1235" t="str">
            <v>C1</v>
          </cell>
          <cell r="J1235" t="str">
            <v>SOLUNA</v>
          </cell>
          <cell r="K1235" t="str">
            <v>SOLUNA</v>
          </cell>
          <cell r="L1235" t="str">
            <v>GATEWAY</v>
          </cell>
          <cell r="M1235">
            <v>0</v>
          </cell>
          <cell r="N1235">
            <v>0</v>
          </cell>
          <cell r="O1235">
            <v>0</v>
          </cell>
          <cell r="P1235">
            <v>0</v>
          </cell>
          <cell r="Q1235">
            <v>0</v>
          </cell>
          <cell r="R1235">
            <v>0</v>
          </cell>
          <cell r="S1235">
            <v>0</v>
          </cell>
          <cell r="T1235">
            <v>29257</v>
          </cell>
          <cell r="U1235">
            <v>5508</v>
          </cell>
          <cell r="V1235">
            <v>9152</v>
          </cell>
          <cell r="W1235">
            <v>12615</v>
          </cell>
          <cell r="X1235">
            <v>15669</v>
          </cell>
          <cell r="Y1235">
            <v>19915</v>
          </cell>
          <cell r="Z1235">
            <v>23651</v>
          </cell>
          <cell r="AA1235">
            <v>26275</v>
          </cell>
          <cell r="AB1235">
            <v>48509</v>
          </cell>
        </row>
        <row r="1236">
          <cell r="A1236" t="str">
            <v>TH</v>
          </cell>
          <cell r="B1236" t="str">
            <v>Thailand</v>
          </cell>
          <cell r="C1236" t="str">
            <v>CAR</v>
          </cell>
          <cell r="D1236" t="str">
            <v>TOYOTA</v>
          </cell>
          <cell r="E1236" t="str">
            <v>TOYOTA</v>
          </cell>
          <cell r="F1236" t="str">
            <v>TOYOTA MOTOR THAILAND CO. LTD.</v>
          </cell>
          <cell r="G1236" t="str">
            <v>PROD</v>
          </cell>
          <cell r="H1236" t="str">
            <v>TH</v>
          </cell>
          <cell r="I1236" t="str">
            <v>D1</v>
          </cell>
          <cell r="J1236" t="str">
            <v>CARINA</v>
          </cell>
          <cell r="K1236" t="str">
            <v>CORONA</v>
          </cell>
          <cell r="L1236" t="str">
            <v>GATEWAY</v>
          </cell>
          <cell r="M1236">
            <v>0</v>
          </cell>
          <cell r="N1236">
            <v>0</v>
          </cell>
          <cell r="O1236">
            <v>0</v>
          </cell>
          <cell r="P1236">
            <v>0</v>
          </cell>
          <cell r="Q1236">
            <v>0</v>
          </cell>
          <cell r="R1236">
            <v>0</v>
          </cell>
          <cell r="S1236">
            <v>0</v>
          </cell>
          <cell r="T1236">
            <v>0</v>
          </cell>
          <cell r="U1236">
            <v>2508</v>
          </cell>
          <cell r="V1236">
            <v>2578</v>
          </cell>
          <cell r="W1236">
            <v>3056</v>
          </cell>
          <cell r="X1236">
            <v>3622</v>
          </cell>
          <cell r="Y1236">
            <v>4364</v>
          </cell>
          <cell r="Z1236">
            <v>5031</v>
          </cell>
          <cell r="AA1236">
            <v>5426</v>
          </cell>
          <cell r="AB1236">
            <v>8899</v>
          </cell>
        </row>
        <row r="1237">
          <cell r="A1237" t="str">
            <v>TH</v>
          </cell>
          <cell r="B1237" t="str">
            <v>Thailand</v>
          </cell>
          <cell r="C1237" t="str">
            <v>CAR</v>
          </cell>
          <cell r="D1237" t="str">
            <v>TOYOTA</v>
          </cell>
          <cell r="E1237" t="str">
            <v>TOYOTA</v>
          </cell>
          <cell r="F1237" t="str">
            <v>TOYOTA MOTOR THAILAND CO. LTD.</v>
          </cell>
          <cell r="G1237" t="str">
            <v>PROD</v>
          </cell>
          <cell r="H1237" t="str">
            <v>TH</v>
          </cell>
          <cell r="I1237" t="str">
            <v>D2</v>
          </cell>
          <cell r="J1237" t="str">
            <v>CAMRY 2</v>
          </cell>
          <cell r="K1237" t="str">
            <v>CAMRY</v>
          </cell>
          <cell r="L1237" t="str">
            <v>GATEWAY</v>
          </cell>
          <cell r="M1237">
            <v>0</v>
          </cell>
          <cell r="N1237">
            <v>0</v>
          </cell>
          <cell r="O1237">
            <v>0</v>
          </cell>
          <cell r="P1237">
            <v>0</v>
          </cell>
          <cell r="Q1237">
            <v>0</v>
          </cell>
          <cell r="R1237">
            <v>0</v>
          </cell>
          <cell r="S1237">
            <v>0</v>
          </cell>
          <cell r="T1237">
            <v>0</v>
          </cell>
          <cell r="U1237">
            <v>0</v>
          </cell>
          <cell r="V1237">
            <v>698</v>
          </cell>
          <cell r="W1237">
            <v>924</v>
          </cell>
          <cell r="X1237">
            <v>1247</v>
          </cell>
          <cell r="Y1237">
            <v>1611</v>
          </cell>
          <cell r="Z1237">
            <v>1992</v>
          </cell>
          <cell r="AA1237">
            <v>2304</v>
          </cell>
          <cell r="AB1237">
            <v>4995</v>
          </cell>
        </row>
        <row r="1238">
          <cell r="A1238" t="str">
            <v>TH</v>
          </cell>
          <cell r="B1238" t="str">
            <v>Thailand</v>
          </cell>
          <cell r="C1238" t="str">
            <v>CAR</v>
          </cell>
          <cell r="D1238" t="str">
            <v>VOLVO</v>
          </cell>
          <cell r="E1238" t="str">
            <v>VOLVO</v>
          </cell>
          <cell r="F1238" t="str">
            <v>THAI SWEDISH ASSEMBLY</v>
          </cell>
          <cell r="G1238" t="str">
            <v>ASSY</v>
          </cell>
          <cell r="H1238" t="str">
            <v>NL</v>
          </cell>
          <cell r="I1238" t="str">
            <v>D1</v>
          </cell>
          <cell r="J1238" t="str">
            <v>400</v>
          </cell>
          <cell r="K1238" t="str">
            <v>400-SERIES</v>
          </cell>
          <cell r="L1238" t="str">
            <v>BAGNA TRAD</v>
          </cell>
          <cell r="M1238">
            <v>0</v>
          </cell>
          <cell r="N1238">
            <v>0</v>
          </cell>
          <cell r="O1238">
            <v>0</v>
          </cell>
          <cell r="P1238">
            <v>0</v>
          </cell>
          <cell r="Q1238">
            <v>0</v>
          </cell>
          <cell r="R1238">
            <v>0</v>
          </cell>
          <cell r="S1238">
            <v>569</v>
          </cell>
          <cell r="T1238">
            <v>0</v>
          </cell>
          <cell r="U1238">
            <v>0</v>
          </cell>
          <cell r="V1238">
            <v>0</v>
          </cell>
          <cell r="W1238">
            <v>0</v>
          </cell>
          <cell r="X1238">
            <v>0</v>
          </cell>
          <cell r="Y1238">
            <v>0</v>
          </cell>
          <cell r="Z1238">
            <v>0</v>
          </cell>
          <cell r="AA1238">
            <v>0</v>
          </cell>
          <cell r="AB1238">
            <v>0</v>
          </cell>
        </row>
        <row r="1239">
          <cell r="A1239" t="str">
            <v>TH</v>
          </cell>
          <cell r="B1239" t="str">
            <v>Thailand</v>
          </cell>
          <cell r="C1239" t="str">
            <v>CAR</v>
          </cell>
          <cell r="D1239" t="str">
            <v>VOLVO</v>
          </cell>
          <cell r="E1239" t="str">
            <v>VOLVO</v>
          </cell>
          <cell r="F1239" t="str">
            <v>THAI SWEDISH ASSEMBLY</v>
          </cell>
          <cell r="G1239" t="str">
            <v>ASSY</v>
          </cell>
          <cell r="H1239" t="str">
            <v>NL</v>
          </cell>
          <cell r="I1239" t="str">
            <v>D1</v>
          </cell>
          <cell r="J1239" t="str">
            <v>LANCER</v>
          </cell>
          <cell r="K1239" t="str">
            <v>S40/V40</v>
          </cell>
          <cell r="L1239" t="str">
            <v>BAGNA TRAD</v>
          </cell>
          <cell r="M1239">
            <v>0</v>
          </cell>
          <cell r="N1239">
            <v>0</v>
          </cell>
          <cell r="O1239">
            <v>0</v>
          </cell>
          <cell r="P1239">
            <v>0</v>
          </cell>
          <cell r="Q1239">
            <v>0</v>
          </cell>
          <cell r="R1239">
            <v>0</v>
          </cell>
          <cell r="S1239">
            <v>0</v>
          </cell>
          <cell r="T1239">
            <v>0</v>
          </cell>
          <cell r="U1239">
            <v>28</v>
          </cell>
          <cell r="V1239">
            <v>376</v>
          </cell>
          <cell r="W1239">
            <v>633</v>
          </cell>
          <cell r="X1239">
            <v>911</v>
          </cell>
          <cell r="Y1239">
            <v>1257</v>
          </cell>
          <cell r="Z1239">
            <v>1659</v>
          </cell>
          <cell r="AA1239">
            <v>2048</v>
          </cell>
          <cell r="AB1239">
            <v>5765</v>
          </cell>
        </row>
        <row r="1240">
          <cell r="A1240" t="str">
            <v>TH</v>
          </cell>
          <cell r="B1240" t="str">
            <v>Thailand</v>
          </cell>
          <cell r="C1240" t="str">
            <v>CAR</v>
          </cell>
          <cell r="D1240" t="str">
            <v>VOLVO</v>
          </cell>
          <cell r="E1240" t="str">
            <v>VOLVO</v>
          </cell>
          <cell r="F1240" t="str">
            <v>THAI SWEDISH ASSEMBLY</v>
          </cell>
          <cell r="G1240" t="str">
            <v>ASSY</v>
          </cell>
          <cell r="H1240" t="str">
            <v>SW</v>
          </cell>
          <cell r="I1240" t="str">
            <v>E1</v>
          </cell>
          <cell r="J1240" t="str">
            <v>700</v>
          </cell>
          <cell r="K1240" t="str">
            <v>700-SERIES</v>
          </cell>
          <cell r="L1240" t="str">
            <v>BAGNA TRAD</v>
          </cell>
          <cell r="M1240">
            <v>2743</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row>
        <row r="1241">
          <cell r="A1241" t="str">
            <v>TH</v>
          </cell>
          <cell r="B1241" t="str">
            <v>Thailand</v>
          </cell>
          <cell r="C1241" t="str">
            <v>CAR</v>
          </cell>
          <cell r="D1241" t="str">
            <v>VOLVO</v>
          </cell>
          <cell r="E1241" t="str">
            <v>VOLVO</v>
          </cell>
          <cell r="F1241" t="str">
            <v>THAI SWEDISH ASSEMBLY</v>
          </cell>
          <cell r="G1241" t="str">
            <v>ASSY</v>
          </cell>
          <cell r="H1241" t="str">
            <v>SW</v>
          </cell>
          <cell r="I1241" t="str">
            <v>E1</v>
          </cell>
          <cell r="J1241" t="str">
            <v>800</v>
          </cell>
          <cell r="K1241" t="str">
            <v>800-SERIES</v>
          </cell>
          <cell r="L1241" t="str">
            <v>BAGNA TRAD</v>
          </cell>
          <cell r="M1241">
            <v>0</v>
          </cell>
          <cell r="N1241">
            <v>0</v>
          </cell>
          <cell r="O1241">
            <v>0</v>
          </cell>
          <cell r="P1241">
            <v>0</v>
          </cell>
          <cell r="Q1241">
            <v>707</v>
          </cell>
          <cell r="R1241">
            <v>1813</v>
          </cell>
          <cell r="S1241">
            <v>2115</v>
          </cell>
          <cell r="T1241">
            <v>679</v>
          </cell>
          <cell r="U1241">
            <v>0</v>
          </cell>
          <cell r="V1241">
            <v>0</v>
          </cell>
          <cell r="W1241">
            <v>0</v>
          </cell>
          <cell r="X1241">
            <v>0</v>
          </cell>
          <cell r="Y1241">
            <v>0</v>
          </cell>
          <cell r="Z1241">
            <v>0</v>
          </cell>
          <cell r="AA1241">
            <v>0</v>
          </cell>
          <cell r="AB1241">
            <v>0</v>
          </cell>
        </row>
        <row r="1242">
          <cell r="A1242" t="str">
            <v>TH</v>
          </cell>
          <cell r="B1242" t="str">
            <v>Thailand</v>
          </cell>
          <cell r="C1242" t="str">
            <v>CAR</v>
          </cell>
          <cell r="D1242" t="str">
            <v>VOLVO</v>
          </cell>
          <cell r="E1242" t="str">
            <v>VOLVO</v>
          </cell>
          <cell r="F1242" t="str">
            <v>THAI SWEDISH ASSEMBLY</v>
          </cell>
          <cell r="G1242" t="str">
            <v>ASSY</v>
          </cell>
          <cell r="H1242" t="str">
            <v>SW</v>
          </cell>
          <cell r="I1242" t="str">
            <v>E1</v>
          </cell>
          <cell r="J1242" t="str">
            <v>900</v>
          </cell>
          <cell r="K1242" t="str">
            <v>900-SERIES &amp; S90/V90</v>
          </cell>
          <cell r="L1242" t="str">
            <v>BAGNA TRAD</v>
          </cell>
          <cell r="M1242">
            <v>56</v>
          </cell>
          <cell r="N1242">
            <v>3547</v>
          </cell>
          <cell r="O1242">
            <v>3568</v>
          </cell>
          <cell r="P1242">
            <v>5117</v>
          </cell>
          <cell r="Q1242">
            <v>2428</v>
          </cell>
          <cell r="R1242">
            <v>2609</v>
          </cell>
          <cell r="S1242">
            <v>2097</v>
          </cell>
          <cell r="T1242">
            <v>940</v>
          </cell>
          <cell r="U1242">
            <v>316</v>
          </cell>
          <cell r="V1242">
            <v>306</v>
          </cell>
          <cell r="W1242">
            <v>0</v>
          </cell>
          <cell r="X1242">
            <v>0</v>
          </cell>
          <cell r="Y1242">
            <v>0</v>
          </cell>
          <cell r="Z1242">
            <v>0</v>
          </cell>
          <cell r="AA1242">
            <v>0</v>
          </cell>
          <cell r="AB1242">
            <v>0</v>
          </cell>
        </row>
        <row r="1243">
          <cell r="A1243" t="str">
            <v>TH</v>
          </cell>
          <cell r="B1243" t="str">
            <v>Thailand</v>
          </cell>
          <cell r="C1243" t="str">
            <v>CAR</v>
          </cell>
          <cell r="D1243" t="str">
            <v>VW GROUP</v>
          </cell>
          <cell r="E1243" t="str">
            <v>AUDI</v>
          </cell>
          <cell r="F1243" t="str">
            <v>YMC ASSEMBLY</v>
          </cell>
          <cell r="G1243" t="str">
            <v>ASSY</v>
          </cell>
          <cell r="H1243" t="str">
            <v>GY</v>
          </cell>
          <cell r="I1243" t="str">
            <v>D2</v>
          </cell>
          <cell r="J1243" t="str">
            <v>B5/B6</v>
          </cell>
          <cell r="K1243" t="str">
            <v>A4</v>
          </cell>
          <cell r="L1243" t="str">
            <v>MINBURI</v>
          </cell>
          <cell r="M1243">
            <v>0</v>
          </cell>
          <cell r="N1243">
            <v>0</v>
          </cell>
          <cell r="O1243">
            <v>0</v>
          </cell>
          <cell r="P1243">
            <v>0</v>
          </cell>
          <cell r="Q1243">
            <v>0</v>
          </cell>
          <cell r="R1243">
            <v>0</v>
          </cell>
          <cell r="S1243">
            <v>0</v>
          </cell>
          <cell r="T1243">
            <v>0</v>
          </cell>
          <cell r="U1243">
            <v>0</v>
          </cell>
          <cell r="V1243">
            <v>0</v>
          </cell>
          <cell r="W1243">
            <v>379</v>
          </cell>
          <cell r="X1243">
            <v>556</v>
          </cell>
          <cell r="Y1243">
            <v>781</v>
          </cell>
          <cell r="Z1243">
            <v>1051</v>
          </cell>
          <cell r="AA1243">
            <v>1322</v>
          </cell>
          <cell r="AB1243">
            <v>4016</v>
          </cell>
        </row>
        <row r="1244">
          <cell r="A1244" t="str">
            <v>TH</v>
          </cell>
          <cell r="B1244" t="str">
            <v>Thailand</v>
          </cell>
          <cell r="C1244" t="str">
            <v>CAR</v>
          </cell>
          <cell r="D1244" t="str">
            <v>VW GROUP</v>
          </cell>
          <cell r="E1244" t="str">
            <v>AUDI</v>
          </cell>
          <cell r="F1244" t="str">
            <v>YMC ASSEMBLY</v>
          </cell>
          <cell r="G1244" t="str">
            <v>ASSY</v>
          </cell>
          <cell r="H1244" t="str">
            <v>GY</v>
          </cell>
          <cell r="I1244" t="str">
            <v>E2</v>
          </cell>
          <cell r="J1244" t="str">
            <v>B5</v>
          </cell>
          <cell r="K1244" t="str">
            <v>A6</v>
          </cell>
          <cell r="L1244" t="str">
            <v>MINBURI</v>
          </cell>
          <cell r="M1244">
            <v>0</v>
          </cell>
          <cell r="N1244">
            <v>0</v>
          </cell>
          <cell r="O1244">
            <v>0</v>
          </cell>
          <cell r="P1244">
            <v>0</v>
          </cell>
          <cell r="Q1244">
            <v>0</v>
          </cell>
          <cell r="R1244">
            <v>0</v>
          </cell>
          <cell r="S1244">
            <v>0</v>
          </cell>
          <cell r="T1244">
            <v>0</v>
          </cell>
          <cell r="U1244">
            <v>0</v>
          </cell>
          <cell r="V1244">
            <v>0</v>
          </cell>
          <cell r="W1244">
            <v>105</v>
          </cell>
          <cell r="X1244">
            <v>168</v>
          </cell>
          <cell r="Y1244">
            <v>256</v>
          </cell>
          <cell r="Z1244">
            <v>374</v>
          </cell>
          <cell r="AA1244">
            <v>512</v>
          </cell>
          <cell r="AB1244">
            <v>2168</v>
          </cell>
        </row>
        <row r="1245">
          <cell r="A1245" t="str">
            <v>TH</v>
          </cell>
          <cell r="B1245" t="str">
            <v>Thailand</v>
          </cell>
          <cell r="C1245" t="str">
            <v>CAR</v>
          </cell>
          <cell r="D1245" t="str">
            <v>VW GROUP</v>
          </cell>
          <cell r="E1245" t="str">
            <v>VW</v>
          </cell>
          <cell r="F1245" t="str">
            <v>VW</v>
          </cell>
          <cell r="G1245" t="str">
            <v>ASSY</v>
          </cell>
          <cell r="H1245" t="str">
            <v>GY</v>
          </cell>
          <cell r="I1245" t="str">
            <v>D1</v>
          </cell>
          <cell r="J1245" t="str">
            <v>B5</v>
          </cell>
          <cell r="K1245" t="str">
            <v>PASSAT</v>
          </cell>
          <cell r="L1245" t="str">
            <v>MINBURI</v>
          </cell>
          <cell r="M1245">
            <v>0</v>
          </cell>
          <cell r="N1245">
            <v>0</v>
          </cell>
          <cell r="O1245">
            <v>0</v>
          </cell>
          <cell r="P1245">
            <v>0</v>
          </cell>
          <cell r="Q1245">
            <v>0</v>
          </cell>
          <cell r="R1245">
            <v>0</v>
          </cell>
          <cell r="S1245">
            <v>0</v>
          </cell>
          <cell r="T1245">
            <v>0</v>
          </cell>
          <cell r="U1245">
            <v>0</v>
          </cell>
          <cell r="V1245">
            <v>0</v>
          </cell>
          <cell r="W1245">
            <v>536</v>
          </cell>
          <cell r="X1245">
            <v>734</v>
          </cell>
          <cell r="Y1245">
            <v>962</v>
          </cell>
          <cell r="Z1245">
            <v>1206</v>
          </cell>
          <cell r="AA1245">
            <v>1415</v>
          </cell>
          <cell r="AB1245">
            <v>3294</v>
          </cell>
        </row>
        <row r="1246">
          <cell r="A1246" t="str">
            <v>TH</v>
          </cell>
          <cell r="B1246" t="str">
            <v>Thailand</v>
          </cell>
          <cell r="C1246" t="str">
            <v>HCV</v>
          </cell>
          <cell r="D1246" t="str">
            <v>HINO</v>
          </cell>
          <cell r="E1246" t="str">
            <v>HINO</v>
          </cell>
          <cell r="F1246" t="str">
            <v>THAI HINO INDUSTRY</v>
          </cell>
          <cell r="G1246" t="str">
            <v>ASSY</v>
          </cell>
          <cell r="H1246" t="str">
            <v>JP</v>
          </cell>
          <cell r="I1246" t="str">
            <v xml:space="preserve"> 6-15T</v>
          </cell>
          <cell r="J1246" t="str">
            <v>NA</v>
          </cell>
          <cell r="K1246" t="str">
            <v>OTHER</v>
          </cell>
          <cell r="L1246" t="str">
            <v>SAMUTPRAKAN</v>
          </cell>
          <cell r="M1246">
            <v>3924</v>
          </cell>
          <cell r="N1246">
            <v>2766</v>
          </cell>
          <cell r="O1246">
            <v>3433</v>
          </cell>
          <cell r="P1246">
            <v>4500</v>
          </cell>
          <cell r="Q1246">
            <v>5056</v>
          </cell>
          <cell r="R1246">
            <v>5175</v>
          </cell>
          <cell r="S1246">
            <v>5684</v>
          </cell>
          <cell r="T1246">
            <v>2115</v>
          </cell>
          <cell r="U1246">
            <v>400</v>
          </cell>
          <cell r="V1246">
            <v>964</v>
          </cell>
          <cell r="W1246">
            <v>1376</v>
          </cell>
          <cell r="X1246">
            <v>1998</v>
          </cell>
          <cell r="Y1246">
            <v>2329</v>
          </cell>
          <cell r="Z1246">
            <v>2713</v>
          </cell>
          <cell r="AA1246">
            <v>3133</v>
          </cell>
          <cell r="AB1246">
            <v>5229</v>
          </cell>
        </row>
        <row r="1247">
          <cell r="A1247" t="str">
            <v>TH</v>
          </cell>
          <cell r="B1247" t="str">
            <v>Thailand</v>
          </cell>
          <cell r="C1247" t="str">
            <v>HCV</v>
          </cell>
          <cell r="D1247" t="str">
            <v>HINO</v>
          </cell>
          <cell r="E1247" t="str">
            <v>HINO</v>
          </cell>
          <cell r="F1247" t="str">
            <v>THAI HINO INDUSTRY</v>
          </cell>
          <cell r="G1247" t="str">
            <v>ASSY</v>
          </cell>
          <cell r="H1247" t="str">
            <v>JP</v>
          </cell>
          <cell r="I1247" t="str">
            <v>&gt;15T</v>
          </cell>
          <cell r="J1247" t="str">
            <v>NA</v>
          </cell>
          <cell r="K1247" t="str">
            <v>OTHER</v>
          </cell>
          <cell r="L1247" t="str">
            <v>SAMUTPRAKAN</v>
          </cell>
          <cell r="M1247">
            <v>10649</v>
          </cell>
          <cell r="N1247">
            <v>3031</v>
          </cell>
          <cell r="O1247">
            <v>4356</v>
          </cell>
          <cell r="P1247">
            <v>5154</v>
          </cell>
          <cell r="Q1247">
            <v>5838</v>
          </cell>
          <cell r="R1247">
            <v>8666</v>
          </cell>
          <cell r="S1247">
            <v>8846</v>
          </cell>
          <cell r="T1247">
            <v>3550</v>
          </cell>
          <cell r="U1247">
            <v>284</v>
          </cell>
          <cell r="V1247">
            <v>1183</v>
          </cell>
          <cell r="W1247">
            <v>1350</v>
          </cell>
          <cell r="X1247">
            <v>1934</v>
          </cell>
          <cell r="Y1247">
            <v>1970</v>
          </cell>
          <cell r="Z1247">
            <v>2465</v>
          </cell>
          <cell r="AA1247">
            <v>3086</v>
          </cell>
          <cell r="AB1247">
            <v>7749</v>
          </cell>
        </row>
        <row r="1248">
          <cell r="A1248" t="str">
            <v>TH</v>
          </cell>
          <cell r="B1248" t="str">
            <v>Thailand</v>
          </cell>
          <cell r="C1248" t="str">
            <v>HCV</v>
          </cell>
          <cell r="D1248" t="str">
            <v>HINO</v>
          </cell>
          <cell r="E1248" t="str">
            <v>HINO</v>
          </cell>
          <cell r="F1248" t="str">
            <v>THAI HINO INDUSTRY</v>
          </cell>
          <cell r="G1248" t="str">
            <v>ASSY</v>
          </cell>
          <cell r="H1248" t="str">
            <v>JP</v>
          </cell>
          <cell r="I1248" t="str">
            <v>BUS</v>
          </cell>
          <cell r="J1248" t="str">
            <v>NA</v>
          </cell>
          <cell r="K1248" t="str">
            <v>OTHER</v>
          </cell>
          <cell r="L1248" t="str">
            <v>SAMUTPRAKAN</v>
          </cell>
          <cell r="M1248">
            <v>30</v>
          </cell>
          <cell r="N1248">
            <v>468</v>
          </cell>
          <cell r="O1248">
            <v>114</v>
          </cell>
          <cell r="P1248">
            <v>63</v>
          </cell>
          <cell r="Q1248">
            <v>76</v>
          </cell>
          <cell r="R1248">
            <v>84</v>
          </cell>
          <cell r="S1248">
            <v>47</v>
          </cell>
          <cell r="T1248">
            <v>36</v>
          </cell>
          <cell r="U1248">
            <v>188</v>
          </cell>
          <cell r="V1248">
            <v>125</v>
          </cell>
          <cell r="W1248">
            <v>140</v>
          </cell>
          <cell r="X1248">
            <v>156</v>
          </cell>
          <cell r="Y1248">
            <v>163</v>
          </cell>
          <cell r="Z1248">
            <v>176</v>
          </cell>
          <cell r="AA1248">
            <v>189</v>
          </cell>
          <cell r="AB1248">
            <v>240</v>
          </cell>
        </row>
        <row r="1249">
          <cell r="A1249" t="str">
            <v>TH</v>
          </cell>
          <cell r="B1249" t="str">
            <v>Thailand</v>
          </cell>
          <cell r="C1249" t="str">
            <v>HCV</v>
          </cell>
          <cell r="D1249" t="str">
            <v>ISUZU</v>
          </cell>
          <cell r="E1249" t="str">
            <v>ISUZU</v>
          </cell>
          <cell r="F1249" t="str">
            <v>ISUZU MOTOR THAILAND</v>
          </cell>
          <cell r="G1249" t="str">
            <v>ASSY</v>
          </cell>
          <cell r="H1249" t="str">
            <v>JP</v>
          </cell>
          <cell r="I1249" t="str">
            <v xml:space="preserve"> 6-15T</v>
          </cell>
          <cell r="J1249" t="str">
            <v>NA</v>
          </cell>
          <cell r="K1249" t="str">
            <v>OTHER</v>
          </cell>
          <cell r="L1249" t="str">
            <v>SAMRONG</v>
          </cell>
          <cell r="M1249">
            <v>6161</v>
          </cell>
          <cell r="N1249">
            <v>5178</v>
          </cell>
          <cell r="O1249">
            <v>5836</v>
          </cell>
          <cell r="P1249">
            <v>6573</v>
          </cell>
          <cell r="Q1249">
            <v>6350</v>
          </cell>
          <cell r="R1249">
            <v>7218</v>
          </cell>
          <cell r="S1249">
            <v>7357</v>
          </cell>
          <cell r="T1249">
            <v>1475</v>
          </cell>
          <cell r="U1249">
            <v>369</v>
          </cell>
          <cell r="V1249">
            <v>680</v>
          </cell>
          <cell r="W1249">
            <v>1094</v>
          </cell>
          <cell r="X1249">
            <v>1668</v>
          </cell>
          <cell r="Y1249">
            <v>2042</v>
          </cell>
          <cell r="Z1249">
            <v>2497</v>
          </cell>
          <cell r="AA1249">
            <v>3028</v>
          </cell>
          <cell r="AB1249">
            <v>6435</v>
          </cell>
        </row>
        <row r="1250">
          <cell r="A1250" t="str">
            <v>TH</v>
          </cell>
          <cell r="B1250" t="str">
            <v>Thailand</v>
          </cell>
          <cell r="C1250" t="str">
            <v>HCV</v>
          </cell>
          <cell r="D1250" t="str">
            <v>ISUZU</v>
          </cell>
          <cell r="E1250" t="str">
            <v>ISUZU</v>
          </cell>
          <cell r="F1250" t="str">
            <v>ISUZU MOTOR THAILAND</v>
          </cell>
          <cell r="G1250" t="str">
            <v>ASSY</v>
          </cell>
          <cell r="H1250" t="str">
            <v>JP</v>
          </cell>
          <cell r="I1250" t="str">
            <v>&gt;15T</v>
          </cell>
          <cell r="J1250" t="str">
            <v>NA</v>
          </cell>
          <cell r="K1250" t="str">
            <v>OTHER</v>
          </cell>
          <cell r="L1250" t="str">
            <v>SAMRONG</v>
          </cell>
          <cell r="M1250">
            <v>10131</v>
          </cell>
          <cell r="N1250">
            <v>3709</v>
          </cell>
          <cell r="O1250">
            <v>3700</v>
          </cell>
          <cell r="P1250">
            <v>4026</v>
          </cell>
          <cell r="Q1250">
            <v>3709</v>
          </cell>
          <cell r="R1250">
            <v>5653</v>
          </cell>
          <cell r="S1250">
            <v>7041</v>
          </cell>
          <cell r="T1250">
            <v>1905</v>
          </cell>
          <cell r="U1250">
            <v>214</v>
          </cell>
          <cell r="V1250">
            <v>568</v>
          </cell>
          <cell r="W1250">
            <v>879</v>
          </cell>
          <cell r="X1250">
            <v>1471</v>
          </cell>
          <cell r="Y1250">
            <v>1977</v>
          </cell>
          <cell r="Z1250">
            <v>2449</v>
          </cell>
          <cell r="AA1250">
            <v>3007</v>
          </cell>
          <cell r="AB1250">
            <v>6435</v>
          </cell>
        </row>
        <row r="1251">
          <cell r="A1251" t="str">
            <v>TH</v>
          </cell>
          <cell r="B1251" t="str">
            <v>Thailand</v>
          </cell>
          <cell r="C1251" t="str">
            <v>HCV</v>
          </cell>
          <cell r="D1251" t="str">
            <v>ISUZU</v>
          </cell>
          <cell r="E1251" t="str">
            <v>ISUZU</v>
          </cell>
          <cell r="F1251" t="str">
            <v>ISUZU MOTOR THAILAND</v>
          </cell>
          <cell r="G1251" t="str">
            <v>ASSY</v>
          </cell>
          <cell r="H1251" t="str">
            <v>JP</v>
          </cell>
          <cell r="I1251" t="str">
            <v>BUS</v>
          </cell>
          <cell r="J1251" t="str">
            <v>NA</v>
          </cell>
          <cell r="K1251" t="str">
            <v>OTHER</v>
          </cell>
          <cell r="L1251" t="str">
            <v>SAMRONG</v>
          </cell>
          <cell r="M1251">
            <v>153</v>
          </cell>
          <cell r="N1251">
            <v>585</v>
          </cell>
          <cell r="O1251">
            <v>256</v>
          </cell>
          <cell r="P1251">
            <v>71</v>
          </cell>
          <cell r="Q1251">
            <v>259</v>
          </cell>
          <cell r="R1251">
            <v>600</v>
          </cell>
          <cell r="S1251">
            <v>136</v>
          </cell>
          <cell r="T1251">
            <v>87</v>
          </cell>
          <cell r="U1251">
            <v>176</v>
          </cell>
          <cell r="V1251">
            <v>286</v>
          </cell>
          <cell r="W1251">
            <v>380</v>
          </cell>
          <cell r="X1251">
            <v>437</v>
          </cell>
          <cell r="Y1251">
            <v>477</v>
          </cell>
          <cell r="Z1251">
            <v>535</v>
          </cell>
          <cell r="AA1251">
            <v>594</v>
          </cell>
          <cell r="AB1251">
            <v>892</v>
          </cell>
        </row>
        <row r="1252">
          <cell r="A1252" t="str">
            <v>TH</v>
          </cell>
          <cell r="B1252" t="str">
            <v>Thailand</v>
          </cell>
          <cell r="C1252" t="str">
            <v>HCV</v>
          </cell>
          <cell r="D1252" t="str">
            <v>MERCEDES-BENZ</v>
          </cell>
          <cell r="E1252" t="str">
            <v>MERCEDES-BENZ</v>
          </cell>
          <cell r="F1252" t="str">
            <v>THONBURI AUTO ASSEMBLY</v>
          </cell>
          <cell r="G1252" t="str">
            <v>ASSY</v>
          </cell>
          <cell r="H1252" t="str">
            <v>GY</v>
          </cell>
          <cell r="I1252" t="str">
            <v xml:space="preserve"> 6-15T</v>
          </cell>
          <cell r="J1252" t="str">
            <v>NA</v>
          </cell>
          <cell r="K1252" t="str">
            <v>OTHER</v>
          </cell>
          <cell r="L1252" t="str">
            <v>SAMUTPRAKAN</v>
          </cell>
          <cell r="M1252">
            <v>408</v>
          </cell>
          <cell r="N1252">
            <v>18</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row>
        <row r="1253">
          <cell r="A1253" t="str">
            <v>TH</v>
          </cell>
          <cell r="B1253" t="str">
            <v>Thailand</v>
          </cell>
          <cell r="C1253" t="str">
            <v>HCV</v>
          </cell>
          <cell r="D1253" t="str">
            <v>MERCEDES-BENZ</v>
          </cell>
          <cell r="E1253" t="str">
            <v>MERCEDES-BENZ</v>
          </cell>
          <cell r="F1253" t="str">
            <v>THONBURI AUTO ASSEMBLY</v>
          </cell>
          <cell r="G1253" t="str">
            <v>ASSY</v>
          </cell>
          <cell r="H1253" t="str">
            <v>GY</v>
          </cell>
          <cell r="I1253" t="str">
            <v>&gt;15T</v>
          </cell>
          <cell r="J1253" t="str">
            <v>NA</v>
          </cell>
          <cell r="K1253" t="str">
            <v>OTHER</v>
          </cell>
          <cell r="L1253" t="str">
            <v>SAMUTPRAKAN</v>
          </cell>
          <cell r="M1253">
            <v>52</v>
          </cell>
          <cell r="N1253">
            <v>53</v>
          </cell>
          <cell r="O1253">
            <v>83</v>
          </cell>
          <cell r="P1253">
            <v>10</v>
          </cell>
          <cell r="Q1253">
            <v>36</v>
          </cell>
          <cell r="R1253">
            <v>111</v>
          </cell>
          <cell r="S1253">
            <v>283</v>
          </cell>
          <cell r="T1253">
            <v>35</v>
          </cell>
          <cell r="U1253">
            <v>42</v>
          </cell>
          <cell r="V1253">
            <v>47</v>
          </cell>
          <cell r="W1253">
            <v>58</v>
          </cell>
          <cell r="X1253">
            <v>78</v>
          </cell>
          <cell r="Y1253">
            <v>96</v>
          </cell>
          <cell r="Z1253">
            <v>133</v>
          </cell>
          <cell r="AA1253">
            <v>142</v>
          </cell>
          <cell r="AB1253">
            <v>255</v>
          </cell>
        </row>
        <row r="1254">
          <cell r="A1254" t="str">
            <v>TH</v>
          </cell>
          <cell r="B1254" t="str">
            <v>Thailand</v>
          </cell>
          <cell r="C1254" t="str">
            <v>HCV</v>
          </cell>
          <cell r="D1254" t="str">
            <v>MERCEDES-BENZ</v>
          </cell>
          <cell r="E1254" t="str">
            <v>MERCEDES-BENZ</v>
          </cell>
          <cell r="F1254" t="str">
            <v>THONBURI AUTO ASSEMBLY</v>
          </cell>
          <cell r="G1254" t="str">
            <v>ASSY</v>
          </cell>
          <cell r="H1254" t="str">
            <v>GY</v>
          </cell>
          <cell r="I1254" t="str">
            <v>BUS</v>
          </cell>
          <cell r="J1254" t="str">
            <v>NA</v>
          </cell>
          <cell r="K1254" t="str">
            <v>OTHER</v>
          </cell>
          <cell r="L1254" t="str">
            <v>SAMUTPRAKAN</v>
          </cell>
          <cell r="M1254">
            <v>858</v>
          </cell>
          <cell r="N1254">
            <v>894</v>
          </cell>
          <cell r="O1254">
            <v>271</v>
          </cell>
          <cell r="P1254">
            <v>199</v>
          </cell>
          <cell r="Q1254">
            <v>677</v>
          </cell>
          <cell r="R1254">
            <v>1012</v>
          </cell>
          <cell r="S1254">
            <v>384</v>
          </cell>
          <cell r="T1254">
            <v>574</v>
          </cell>
          <cell r="U1254">
            <v>305</v>
          </cell>
          <cell r="V1254">
            <v>448</v>
          </cell>
          <cell r="W1254">
            <v>474</v>
          </cell>
          <cell r="X1254">
            <v>535</v>
          </cell>
          <cell r="Y1254">
            <v>559</v>
          </cell>
          <cell r="Z1254">
            <v>595</v>
          </cell>
          <cell r="AA1254">
            <v>641</v>
          </cell>
          <cell r="AB1254">
            <v>993</v>
          </cell>
        </row>
        <row r="1255">
          <cell r="A1255" t="str">
            <v>TH</v>
          </cell>
          <cell r="B1255" t="str">
            <v>Thailand</v>
          </cell>
          <cell r="C1255" t="str">
            <v>HCV</v>
          </cell>
          <cell r="D1255" t="str">
            <v>MITSUBISHI</v>
          </cell>
          <cell r="E1255" t="str">
            <v>MITSUBISHI</v>
          </cell>
          <cell r="F1255" t="str">
            <v>MMC SITTIPOL</v>
          </cell>
          <cell r="G1255" t="str">
            <v>ASSY</v>
          </cell>
          <cell r="H1255" t="str">
            <v>JP</v>
          </cell>
          <cell r="I1255" t="str">
            <v xml:space="preserve"> 6-15T</v>
          </cell>
          <cell r="J1255" t="str">
            <v>NA</v>
          </cell>
          <cell r="K1255" t="str">
            <v>OTHER</v>
          </cell>
          <cell r="L1255" t="str">
            <v>LAD KRABANG</v>
          </cell>
          <cell r="M1255">
            <v>1529</v>
          </cell>
          <cell r="N1255">
            <v>1467</v>
          </cell>
          <cell r="O1255">
            <v>1326</v>
          </cell>
          <cell r="P1255">
            <v>1167</v>
          </cell>
          <cell r="Q1255">
            <v>2425</v>
          </cell>
          <cell r="R1255">
            <v>3453</v>
          </cell>
          <cell r="S1255">
            <v>3206</v>
          </cell>
          <cell r="T1255">
            <v>1250</v>
          </cell>
          <cell r="U1255">
            <v>470</v>
          </cell>
          <cell r="V1255">
            <v>429</v>
          </cell>
          <cell r="W1255">
            <v>606</v>
          </cell>
          <cell r="X1255">
            <v>928</v>
          </cell>
          <cell r="Y1255">
            <v>1141</v>
          </cell>
          <cell r="Z1255">
            <v>1401</v>
          </cell>
          <cell r="AA1255">
            <v>1706</v>
          </cell>
          <cell r="AB1255">
            <v>3620</v>
          </cell>
        </row>
        <row r="1256">
          <cell r="A1256" t="str">
            <v>TH</v>
          </cell>
          <cell r="B1256" t="str">
            <v>Thailand</v>
          </cell>
          <cell r="C1256" t="str">
            <v>HCV</v>
          </cell>
          <cell r="D1256" t="str">
            <v>MITSUBISHI</v>
          </cell>
          <cell r="E1256" t="str">
            <v>MITSUBISHI</v>
          </cell>
          <cell r="F1256" t="str">
            <v>MMC SITTIPOL</v>
          </cell>
          <cell r="G1256" t="str">
            <v>ASSY</v>
          </cell>
          <cell r="H1256" t="str">
            <v>JP</v>
          </cell>
          <cell r="I1256" t="str">
            <v>&gt;15T</v>
          </cell>
          <cell r="J1256" t="str">
            <v>NA</v>
          </cell>
          <cell r="K1256" t="str">
            <v>OTHER</v>
          </cell>
          <cell r="L1256" t="str">
            <v>LAEM CHABANG</v>
          </cell>
          <cell r="M1256">
            <v>6583</v>
          </cell>
          <cell r="N1256">
            <v>1416</v>
          </cell>
          <cell r="O1256">
            <v>1200</v>
          </cell>
          <cell r="P1256">
            <v>2372</v>
          </cell>
          <cell r="Q1256">
            <v>3973</v>
          </cell>
          <cell r="R1256">
            <v>6359</v>
          </cell>
          <cell r="S1256">
            <v>5515</v>
          </cell>
          <cell r="T1256">
            <v>1153</v>
          </cell>
          <cell r="U1256">
            <v>219</v>
          </cell>
          <cell r="V1256">
            <v>524</v>
          </cell>
          <cell r="W1256">
            <v>806</v>
          </cell>
          <cell r="X1256">
            <v>1438</v>
          </cell>
          <cell r="Y1256">
            <v>2067</v>
          </cell>
          <cell r="Z1256">
            <v>2523</v>
          </cell>
          <cell r="AA1256">
            <v>3052</v>
          </cell>
          <cell r="AB1256">
            <v>6435</v>
          </cell>
        </row>
        <row r="1257">
          <cell r="A1257" t="str">
            <v>TH</v>
          </cell>
          <cell r="B1257" t="str">
            <v>Thailand</v>
          </cell>
          <cell r="C1257" t="str">
            <v>HCV</v>
          </cell>
          <cell r="D1257" t="str">
            <v>MITSUBISHI</v>
          </cell>
          <cell r="E1257" t="str">
            <v>MITSUBISHI</v>
          </cell>
          <cell r="F1257" t="str">
            <v>MMC SITTIPOL</v>
          </cell>
          <cell r="G1257" t="str">
            <v>ASSY</v>
          </cell>
          <cell r="H1257" t="str">
            <v>JP</v>
          </cell>
          <cell r="I1257" t="str">
            <v>BUS</v>
          </cell>
          <cell r="J1257" t="str">
            <v>NA</v>
          </cell>
          <cell r="K1257" t="str">
            <v>OTHER</v>
          </cell>
          <cell r="L1257" t="str">
            <v>LAD KRABANG</v>
          </cell>
          <cell r="M1257">
            <v>36</v>
          </cell>
          <cell r="N1257">
            <v>456</v>
          </cell>
          <cell r="O1257">
            <v>135</v>
          </cell>
          <cell r="P1257">
            <v>56</v>
          </cell>
          <cell r="Q1257">
            <v>3</v>
          </cell>
          <cell r="R1257">
            <v>11</v>
          </cell>
          <cell r="S1257">
            <v>15</v>
          </cell>
          <cell r="T1257">
            <v>151</v>
          </cell>
          <cell r="U1257">
            <v>1</v>
          </cell>
          <cell r="V1257">
            <v>79</v>
          </cell>
          <cell r="W1257">
            <v>94</v>
          </cell>
          <cell r="X1257">
            <v>111</v>
          </cell>
          <cell r="Y1257">
            <v>123</v>
          </cell>
          <cell r="Z1257">
            <v>141</v>
          </cell>
          <cell r="AA1257">
            <v>159</v>
          </cell>
          <cell r="AB1257">
            <v>255</v>
          </cell>
        </row>
        <row r="1258">
          <cell r="A1258" t="str">
            <v>TH</v>
          </cell>
          <cell r="B1258" t="str">
            <v>Thailand</v>
          </cell>
          <cell r="C1258" t="str">
            <v>HCV</v>
          </cell>
          <cell r="D1258" t="str">
            <v>NISSAN</v>
          </cell>
          <cell r="E1258" t="str">
            <v>NISSAN DIESEL</v>
          </cell>
          <cell r="F1258" t="str">
            <v>SIAM NISSAN AUTO</v>
          </cell>
          <cell r="G1258" t="str">
            <v>ASSY</v>
          </cell>
          <cell r="H1258" t="str">
            <v>JP</v>
          </cell>
          <cell r="I1258" t="str">
            <v xml:space="preserve"> 6-15T</v>
          </cell>
          <cell r="J1258" t="str">
            <v>NA</v>
          </cell>
          <cell r="K1258" t="str">
            <v>OTHER</v>
          </cell>
          <cell r="L1258" t="str">
            <v>BAGNA TRAD</v>
          </cell>
          <cell r="M1258">
            <v>510</v>
          </cell>
          <cell r="N1258">
            <v>348</v>
          </cell>
          <cell r="O1258">
            <v>301</v>
          </cell>
          <cell r="P1258">
            <v>186</v>
          </cell>
          <cell r="Q1258">
            <v>273</v>
          </cell>
          <cell r="R1258">
            <v>314</v>
          </cell>
          <cell r="S1258">
            <v>547</v>
          </cell>
          <cell r="T1258">
            <v>202</v>
          </cell>
          <cell r="U1258">
            <v>43</v>
          </cell>
          <cell r="V1258">
            <v>41</v>
          </cell>
          <cell r="W1258">
            <v>57</v>
          </cell>
          <cell r="X1258">
            <v>89</v>
          </cell>
          <cell r="Y1258">
            <v>110</v>
          </cell>
          <cell r="Z1258">
            <v>137</v>
          </cell>
          <cell r="AA1258">
            <v>169</v>
          </cell>
          <cell r="AB1258">
            <v>362</v>
          </cell>
        </row>
        <row r="1259">
          <cell r="A1259" t="str">
            <v>TH</v>
          </cell>
          <cell r="B1259" t="str">
            <v>Thailand</v>
          </cell>
          <cell r="C1259" t="str">
            <v>HCV</v>
          </cell>
          <cell r="D1259" t="str">
            <v>NISSAN</v>
          </cell>
          <cell r="E1259" t="str">
            <v>NISSAN DIESEL</v>
          </cell>
          <cell r="F1259" t="str">
            <v>SIAM NISSAN AUTO</v>
          </cell>
          <cell r="G1259" t="str">
            <v>ASSY</v>
          </cell>
          <cell r="H1259" t="str">
            <v>JP</v>
          </cell>
          <cell r="I1259" t="str">
            <v>&gt;15T</v>
          </cell>
          <cell r="J1259" t="str">
            <v>NA</v>
          </cell>
          <cell r="K1259" t="str">
            <v>OTHER</v>
          </cell>
          <cell r="L1259" t="str">
            <v>BAGNA TRAD</v>
          </cell>
          <cell r="M1259">
            <v>2859</v>
          </cell>
          <cell r="N1259">
            <v>1405</v>
          </cell>
          <cell r="O1259">
            <v>1287</v>
          </cell>
          <cell r="P1259">
            <v>998</v>
          </cell>
          <cell r="Q1259">
            <v>1922</v>
          </cell>
          <cell r="R1259">
            <v>3356</v>
          </cell>
          <cell r="S1259">
            <v>3235</v>
          </cell>
          <cell r="T1259">
            <v>1329</v>
          </cell>
          <cell r="U1259">
            <v>122</v>
          </cell>
          <cell r="V1259">
            <v>452</v>
          </cell>
          <cell r="W1259">
            <v>634</v>
          </cell>
          <cell r="X1259">
            <v>856</v>
          </cell>
          <cell r="Y1259">
            <v>1043</v>
          </cell>
          <cell r="Z1259">
            <v>1269</v>
          </cell>
          <cell r="AA1259">
            <v>1531</v>
          </cell>
          <cell r="AB1259">
            <v>3218</v>
          </cell>
        </row>
        <row r="1260">
          <cell r="A1260" t="str">
            <v>TH</v>
          </cell>
          <cell r="B1260" t="str">
            <v>Thailand</v>
          </cell>
          <cell r="C1260" t="str">
            <v>HCV</v>
          </cell>
          <cell r="D1260" t="str">
            <v>NISSAN</v>
          </cell>
          <cell r="E1260" t="str">
            <v>NISSAN DIESEL</v>
          </cell>
          <cell r="F1260" t="str">
            <v>SIAM NISSAN AUTO</v>
          </cell>
          <cell r="G1260" t="str">
            <v>ASSY</v>
          </cell>
          <cell r="H1260" t="str">
            <v>JP</v>
          </cell>
          <cell r="I1260" t="str">
            <v>BUS</v>
          </cell>
          <cell r="J1260" t="str">
            <v>NA</v>
          </cell>
          <cell r="K1260" t="str">
            <v>OTHER</v>
          </cell>
          <cell r="L1260" t="str">
            <v>BAGNA TRAD</v>
          </cell>
          <cell r="M1260">
            <v>50</v>
          </cell>
          <cell r="N1260">
            <v>2</v>
          </cell>
          <cell r="O1260">
            <v>48</v>
          </cell>
          <cell r="P1260">
            <v>10</v>
          </cell>
          <cell r="Q1260">
            <v>4</v>
          </cell>
          <cell r="R1260">
            <v>1</v>
          </cell>
          <cell r="S1260">
            <v>0</v>
          </cell>
          <cell r="T1260">
            <v>26</v>
          </cell>
          <cell r="U1260">
            <v>4</v>
          </cell>
          <cell r="V1260">
            <v>27</v>
          </cell>
          <cell r="W1260">
            <v>31</v>
          </cell>
          <cell r="X1260">
            <v>34</v>
          </cell>
          <cell r="Y1260">
            <v>49</v>
          </cell>
          <cell r="Z1260">
            <v>73</v>
          </cell>
          <cell r="AA1260">
            <v>84</v>
          </cell>
          <cell r="AB1260">
            <v>140</v>
          </cell>
        </row>
        <row r="1261">
          <cell r="A1261" t="str">
            <v>TH</v>
          </cell>
          <cell r="B1261" t="str">
            <v>Thailand</v>
          </cell>
          <cell r="C1261" t="str">
            <v>HCV</v>
          </cell>
          <cell r="D1261" t="str">
            <v>VOLVO</v>
          </cell>
          <cell r="E1261" t="str">
            <v>VOLVO</v>
          </cell>
          <cell r="F1261" t="str">
            <v>THAI SWEDISH ASSEMBLY</v>
          </cell>
          <cell r="G1261" t="str">
            <v>ASSY</v>
          </cell>
          <cell r="H1261" t="str">
            <v>SW</v>
          </cell>
          <cell r="I1261" t="str">
            <v>&gt;15T</v>
          </cell>
          <cell r="J1261" t="str">
            <v>NA</v>
          </cell>
          <cell r="K1261" t="str">
            <v>OTHER</v>
          </cell>
          <cell r="L1261" t="str">
            <v>BAGNA TRAD</v>
          </cell>
          <cell r="M1261">
            <v>557</v>
          </cell>
          <cell r="N1261">
            <v>18</v>
          </cell>
          <cell r="O1261">
            <v>113</v>
          </cell>
          <cell r="P1261">
            <v>135</v>
          </cell>
          <cell r="Q1261">
            <v>110</v>
          </cell>
          <cell r="R1261">
            <v>239</v>
          </cell>
          <cell r="S1261">
            <v>342</v>
          </cell>
          <cell r="T1261">
            <v>88</v>
          </cell>
          <cell r="U1261">
            <v>25</v>
          </cell>
          <cell r="V1261">
            <v>41</v>
          </cell>
          <cell r="W1261">
            <v>65</v>
          </cell>
          <cell r="X1261">
            <v>74</v>
          </cell>
          <cell r="Y1261">
            <v>94</v>
          </cell>
          <cell r="Z1261">
            <v>118</v>
          </cell>
          <cell r="AA1261">
            <v>148</v>
          </cell>
          <cell r="AB1261">
            <v>322</v>
          </cell>
        </row>
        <row r="1262">
          <cell r="A1262" t="str">
            <v>TH</v>
          </cell>
          <cell r="B1262" t="str">
            <v>Thailand</v>
          </cell>
          <cell r="C1262" t="str">
            <v>HCV</v>
          </cell>
          <cell r="D1262" t="str">
            <v>VOLVO</v>
          </cell>
          <cell r="E1262" t="str">
            <v>VOLVO</v>
          </cell>
          <cell r="F1262" t="str">
            <v>THAI SWEDISH ASSEMBLY</v>
          </cell>
          <cell r="G1262" t="str">
            <v>ASSY</v>
          </cell>
          <cell r="H1262" t="str">
            <v>SW</v>
          </cell>
          <cell r="I1262" t="str">
            <v>BUS</v>
          </cell>
          <cell r="J1262" t="str">
            <v>NA</v>
          </cell>
          <cell r="K1262" t="str">
            <v>OTHER</v>
          </cell>
          <cell r="L1262" t="str">
            <v>U</v>
          </cell>
          <cell r="M1262">
            <v>55</v>
          </cell>
          <cell r="N1262">
            <v>1</v>
          </cell>
          <cell r="O1262">
            <v>0</v>
          </cell>
          <cell r="P1262">
            <v>26</v>
          </cell>
          <cell r="Q1262">
            <v>9</v>
          </cell>
          <cell r="R1262">
            <v>0</v>
          </cell>
          <cell r="S1262">
            <v>44</v>
          </cell>
          <cell r="T1262">
            <v>51</v>
          </cell>
          <cell r="U1262">
            <v>0</v>
          </cell>
          <cell r="V1262">
            <v>54</v>
          </cell>
          <cell r="W1262">
            <v>64</v>
          </cell>
          <cell r="X1262">
            <v>74</v>
          </cell>
          <cell r="Y1262">
            <v>82</v>
          </cell>
          <cell r="Z1262">
            <v>92</v>
          </cell>
          <cell r="AA1262">
            <v>104</v>
          </cell>
          <cell r="AB1262">
            <v>159</v>
          </cell>
        </row>
        <row r="1263">
          <cell r="A1263" t="str">
            <v>TH</v>
          </cell>
          <cell r="B1263" t="str">
            <v>Thailand</v>
          </cell>
          <cell r="C1263" t="str">
            <v>LCV</v>
          </cell>
          <cell r="D1263" t="str">
            <v>CHRYSLER</v>
          </cell>
          <cell r="E1263" t="str">
            <v>CHRYSLER</v>
          </cell>
          <cell r="F1263" t="str">
            <v>CHRYSLER THAILAND</v>
          </cell>
          <cell r="G1263" t="str">
            <v>PROD</v>
          </cell>
          <cell r="H1263" t="str">
            <v>US</v>
          </cell>
          <cell r="I1263" t="str">
            <v>4X4</v>
          </cell>
          <cell r="J1263" t="str">
            <v>XJ/KJ</v>
          </cell>
          <cell r="K1263" t="str">
            <v>CHEROKEE</v>
          </cell>
          <cell r="L1263" t="str">
            <v>NA</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1677</v>
          </cell>
          <cell r="AA1263">
            <v>2020</v>
          </cell>
          <cell r="AB1263">
            <v>6195</v>
          </cell>
        </row>
        <row r="1264">
          <cell r="A1264" t="str">
            <v>TH</v>
          </cell>
          <cell r="B1264" t="str">
            <v>Thailand</v>
          </cell>
          <cell r="C1264" t="str">
            <v>LCV</v>
          </cell>
          <cell r="D1264" t="str">
            <v>CHRYSLER</v>
          </cell>
          <cell r="E1264" t="str">
            <v>CHRYSLER</v>
          </cell>
          <cell r="F1264" t="str">
            <v>CHRYSLER THAILAND</v>
          </cell>
          <cell r="G1264" t="str">
            <v>PROD</v>
          </cell>
          <cell r="H1264" t="str">
            <v>US</v>
          </cell>
          <cell r="I1264" t="str">
            <v>PUP</v>
          </cell>
          <cell r="J1264" t="str">
            <v>N/AN</v>
          </cell>
          <cell r="K1264" t="str">
            <v>DAKOTA</v>
          </cell>
          <cell r="L1264" t="str">
            <v>NA</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1181</v>
          </cell>
          <cell r="AA1264">
            <v>1457</v>
          </cell>
          <cell r="AB1264">
            <v>3511</v>
          </cell>
        </row>
        <row r="1265">
          <cell r="A1265" t="str">
            <v>TH</v>
          </cell>
          <cell r="B1265" t="str">
            <v>Thailand</v>
          </cell>
          <cell r="C1265" t="str">
            <v>LCV</v>
          </cell>
          <cell r="D1265" t="str">
            <v>CHRYSLER</v>
          </cell>
          <cell r="E1265" t="str">
            <v>CHRYSLER</v>
          </cell>
          <cell r="F1265" t="str">
            <v>THAI SWEDISH ASSEMBLY</v>
          </cell>
          <cell r="G1265" t="str">
            <v>ASSY</v>
          </cell>
          <cell r="H1265" t="str">
            <v>US</v>
          </cell>
          <cell r="I1265" t="str">
            <v>4X4</v>
          </cell>
          <cell r="J1265" t="str">
            <v>XJ/KJ</v>
          </cell>
          <cell r="K1265" t="str">
            <v>CHEROKEE</v>
          </cell>
          <cell r="L1265" t="str">
            <v>BAGNA TRAD</v>
          </cell>
          <cell r="M1265">
            <v>0</v>
          </cell>
          <cell r="N1265">
            <v>0</v>
          </cell>
          <cell r="O1265">
            <v>0</v>
          </cell>
          <cell r="P1265">
            <v>0</v>
          </cell>
          <cell r="Q1265">
            <v>0</v>
          </cell>
          <cell r="R1265">
            <v>374</v>
          </cell>
          <cell r="S1265">
            <v>2144</v>
          </cell>
          <cell r="T1265">
            <v>1327</v>
          </cell>
          <cell r="U1265">
            <v>216</v>
          </cell>
          <cell r="V1265">
            <v>304</v>
          </cell>
          <cell r="W1265">
            <v>398</v>
          </cell>
          <cell r="X1265">
            <v>466</v>
          </cell>
          <cell r="Y1265">
            <v>677</v>
          </cell>
          <cell r="Z1265">
            <v>0</v>
          </cell>
          <cell r="AA1265">
            <v>0</v>
          </cell>
          <cell r="AB1265">
            <v>0</v>
          </cell>
        </row>
        <row r="1266">
          <cell r="A1266" t="str">
            <v>TH</v>
          </cell>
          <cell r="B1266" t="str">
            <v>Thailand</v>
          </cell>
          <cell r="C1266" t="str">
            <v>LCV</v>
          </cell>
          <cell r="D1266" t="str">
            <v>DAIHATSU</v>
          </cell>
          <cell r="E1266" t="str">
            <v>DAIHATSU</v>
          </cell>
          <cell r="F1266" t="str">
            <v>BANGCHAN  GENERAL ASSEMBLY</v>
          </cell>
          <cell r="G1266" t="str">
            <v>ASSY</v>
          </cell>
          <cell r="H1266" t="str">
            <v>JP</v>
          </cell>
          <cell r="I1266" t="str">
            <v>PUP</v>
          </cell>
          <cell r="J1266" t="str">
            <v>MIRA</v>
          </cell>
          <cell r="K1266" t="str">
            <v>MIRA</v>
          </cell>
          <cell r="L1266" t="str">
            <v>BAGNA TRAD</v>
          </cell>
          <cell r="M1266">
            <v>0</v>
          </cell>
          <cell r="N1266">
            <v>0</v>
          </cell>
          <cell r="O1266">
            <v>2470</v>
          </cell>
          <cell r="P1266">
            <v>3313</v>
          </cell>
          <cell r="Q1266">
            <v>3624</v>
          </cell>
          <cell r="R1266">
            <v>1329</v>
          </cell>
          <cell r="S1266">
            <v>1190</v>
          </cell>
          <cell r="T1266">
            <v>406</v>
          </cell>
          <cell r="U1266">
            <v>195</v>
          </cell>
          <cell r="V1266">
            <v>0</v>
          </cell>
          <cell r="W1266">
            <v>0</v>
          </cell>
          <cell r="X1266">
            <v>0</v>
          </cell>
          <cell r="Y1266">
            <v>0</v>
          </cell>
          <cell r="Z1266">
            <v>0</v>
          </cell>
          <cell r="AA1266">
            <v>0</v>
          </cell>
          <cell r="AB1266">
            <v>0</v>
          </cell>
        </row>
        <row r="1267">
          <cell r="A1267" t="str">
            <v>TH</v>
          </cell>
          <cell r="B1267" t="str">
            <v>Thailand</v>
          </cell>
          <cell r="C1267" t="str">
            <v>LCV</v>
          </cell>
          <cell r="D1267" t="str">
            <v>FORD</v>
          </cell>
          <cell r="E1267" t="str">
            <v>FORD</v>
          </cell>
          <cell r="F1267" t="str">
            <v>AUTO ALLIANCE CO</v>
          </cell>
          <cell r="G1267" t="str">
            <v>PROD</v>
          </cell>
          <cell r="H1267" t="str">
            <v>TH</v>
          </cell>
          <cell r="I1267" t="str">
            <v>PUP</v>
          </cell>
          <cell r="J1267" t="str">
            <v>PN40</v>
          </cell>
          <cell r="K1267" t="str">
            <v>RANGER</v>
          </cell>
          <cell r="L1267" t="str">
            <v>RAYONG</v>
          </cell>
          <cell r="M1267">
            <v>0</v>
          </cell>
          <cell r="N1267">
            <v>0</v>
          </cell>
          <cell r="O1267">
            <v>0</v>
          </cell>
          <cell r="P1267">
            <v>0</v>
          </cell>
          <cell r="Q1267">
            <v>0</v>
          </cell>
          <cell r="R1267">
            <v>0</v>
          </cell>
          <cell r="S1267">
            <v>0</v>
          </cell>
          <cell r="T1267">
            <v>0</v>
          </cell>
          <cell r="U1267">
            <v>2596</v>
          </cell>
          <cell r="V1267">
            <v>13222</v>
          </cell>
          <cell r="W1267">
            <v>17998</v>
          </cell>
          <cell r="X1267">
            <v>21650</v>
          </cell>
          <cell r="Y1267">
            <v>28495</v>
          </cell>
          <cell r="Z1267">
            <v>42507</v>
          </cell>
          <cell r="AA1267">
            <v>42759</v>
          </cell>
          <cell r="AB1267">
            <v>80881</v>
          </cell>
        </row>
        <row r="1268">
          <cell r="A1268" t="str">
            <v>TH</v>
          </cell>
          <cell r="B1268" t="str">
            <v>Thailand</v>
          </cell>
          <cell r="C1268" t="str">
            <v>LCV</v>
          </cell>
          <cell r="D1268" t="str">
            <v>FORD</v>
          </cell>
          <cell r="E1268" t="str">
            <v>FORD</v>
          </cell>
          <cell r="F1268" t="str">
            <v>SUKOSOL AND MAZDA MOTOR</v>
          </cell>
          <cell r="G1268" t="str">
            <v>PROD</v>
          </cell>
          <cell r="H1268" t="str">
            <v>TH</v>
          </cell>
          <cell r="I1268" t="str">
            <v>PUP</v>
          </cell>
          <cell r="J1268" t="str">
            <v>COURIER</v>
          </cell>
          <cell r="K1268" t="str">
            <v>MARATHON</v>
          </cell>
          <cell r="L1268" t="str">
            <v>BANGCHAN</v>
          </cell>
          <cell r="M1268">
            <v>0</v>
          </cell>
          <cell r="N1268">
            <v>9</v>
          </cell>
          <cell r="O1268">
            <v>711</v>
          </cell>
          <cell r="P1268">
            <v>284</v>
          </cell>
          <cell r="Q1268">
            <v>2119</v>
          </cell>
          <cell r="R1268">
            <v>4600</v>
          </cell>
          <cell r="S1268">
            <v>1387</v>
          </cell>
          <cell r="T1268">
            <v>2106</v>
          </cell>
          <cell r="U1268">
            <v>1407</v>
          </cell>
          <cell r="V1268">
            <v>0</v>
          </cell>
          <cell r="W1268">
            <v>0</v>
          </cell>
          <cell r="X1268">
            <v>0</v>
          </cell>
          <cell r="Y1268">
            <v>0</v>
          </cell>
          <cell r="Z1268">
            <v>0</v>
          </cell>
          <cell r="AA1268">
            <v>0</v>
          </cell>
          <cell r="AB1268">
            <v>0</v>
          </cell>
        </row>
        <row r="1269">
          <cell r="A1269" t="str">
            <v>TH</v>
          </cell>
          <cell r="B1269" t="str">
            <v>Thailand</v>
          </cell>
          <cell r="C1269" t="str">
            <v>LCV</v>
          </cell>
          <cell r="D1269" t="str">
            <v>HONDA</v>
          </cell>
          <cell r="E1269" t="str">
            <v>HONDA</v>
          </cell>
          <cell r="F1269" t="str">
            <v>HONDA</v>
          </cell>
          <cell r="G1269" t="str">
            <v>ASSY</v>
          </cell>
          <cell r="H1269" t="str">
            <v>JP</v>
          </cell>
          <cell r="I1269" t="str">
            <v>4X4</v>
          </cell>
          <cell r="J1269" t="str">
            <v>CIVIC</v>
          </cell>
          <cell r="K1269" t="str">
            <v>CR-V</v>
          </cell>
          <cell r="L1269" t="str">
            <v>AYUTTHYA</v>
          </cell>
          <cell r="M1269">
            <v>0</v>
          </cell>
          <cell r="N1269">
            <v>0</v>
          </cell>
          <cell r="O1269">
            <v>0</v>
          </cell>
          <cell r="P1269">
            <v>0</v>
          </cell>
          <cell r="Q1269">
            <v>0</v>
          </cell>
          <cell r="R1269">
            <v>0</v>
          </cell>
          <cell r="S1269">
            <v>0</v>
          </cell>
          <cell r="T1269">
            <v>51</v>
          </cell>
          <cell r="U1269">
            <v>1646</v>
          </cell>
          <cell r="V1269">
            <v>2011</v>
          </cell>
          <cell r="W1269">
            <v>2861</v>
          </cell>
          <cell r="X1269">
            <v>3682</v>
          </cell>
          <cell r="Y1269">
            <v>4701</v>
          </cell>
          <cell r="Z1269">
            <v>6244</v>
          </cell>
          <cell r="AA1269">
            <v>7641</v>
          </cell>
          <cell r="AB1269">
            <v>14422</v>
          </cell>
        </row>
        <row r="1270">
          <cell r="A1270" t="str">
            <v>TH</v>
          </cell>
          <cell r="B1270" t="str">
            <v>Thailand</v>
          </cell>
          <cell r="C1270" t="str">
            <v>LCV</v>
          </cell>
          <cell r="D1270" t="str">
            <v>ISUZU</v>
          </cell>
          <cell r="E1270" t="str">
            <v>ISUZU</v>
          </cell>
          <cell r="F1270" t="str">
            <v>ISUZU MOTORS THAILAND</v>
          </cell>
          <cell r="G1270" t="str">
            <v>ASSY</v>
          </cell>
          <cell r="H1270" t="str">
            <v>JP</v>
          </cell>
          <cell r="I1270" t="str">
            <v>4X4</v>
          </cell>
          <cell r="J1270" t="str">
            <v>NA</v>
          </cell>
          <cell r="K1270" t="str">
            <v>VEGA</v>
          </cell>
          <cell r="L1270" t="str">
            <v>SAMRONG</v>
          </cell>
          <cell r="M1270">
            <v>0</v>
          </cell>
          <cell r="N1270">
            <v>0</v>
          </cell>
          <cell r="O1270">
            <v>0</v>
          </cell>
          <cell r="P1270">
            <v>0</v>
          </cell>
          <cell r="Q1270">
            <v>0</v>
          </cell>
          <cell r="R1270">
            <v>0</v>
          </cell>
          <cell r="S1270">
            <v>0</v>
          </cell>
          <cell r="T1270">
            <v>0</v>
          </cell>
          <cell r="U1270">
            <v>158</v>
          </cell>
          <cell r="V1270">
            <v>227</v>
          </cell>
          <cell r="W1270">
            <v>306</v>
          </cell>
          <cell r="X1270">
            <v>373</v>
          </cell>
          <cell r="Y1270">
            <v>451</v>
          </cell>
          <cell r="Z1270">
            <v>568</v>
          </cell>
          <cell r="AA1270">
            <v>659</v>
          </cell>
          <cell r="AB1270">
            <v>1254</v>
          </cell>
        </row>
        <row r="1271">
          <cell r="A1271" t="str">
            <v>TH</v>
          </cell>
          <cell r="B1271" t="str">
            <v>Thailand</v>
          </cell>
          <cell r="C1271" t="str">
            <v>LCV</v>
          </cell>
          <cell r="D1271" t="str">
            <v>ISUZU</v>
          </cell>
          <cell r="E1271" t="str">
            <v>ISUZU</v>
          </cell>
          <cell r="F1271" t="str">
            <v>ISUZU MOTORS THAILAND</v>
          </cell>
          <cell r="G1271" t="str">
            <v>ASSY</v>
          </cell>
          <cell r="H1271" t="str">
            <v>JP</v>
          </cell>
          <cell r="I1271" t="str">
            <v>HVAN</v>
          </cell>
          <cell r="J1271" t="str">
            <v>ELF</v>
          </cell>
          <cell r="K1271" t="str">
            <v>ELF/BUDDY</v>
          </cell>
          <cell r="L1271" t="str">
            <v>SAMRONG</v>
          </cell>
          <cell r="M1271">
            <v>0</v>
          </cell>
          <cell r="N1271">
            <v>0</v>
          </cell>
          <cell r="O1271">
            <v>0</v>
          </cell>
          <cell r="P1271">
            <v>1077</v>
          </cell>
          <cell r="Q1271">
            <v>1329</v>
          </cell>
          <cell r="R1271">
            <v>842</v>
          </cell>
          <cell r="S1271">
            <v>1025</v>
          </cell>
          <cell r="T1271">
            <v>429</v>
          </cell>
          <cell r="U1271">
            <v>144</v>
          </cell>
          <cell r="V1271">
            <v>308</v>
          </cell>
          <cell r="W1271">
            <v>439</v>
          </cell>
          <cell r="X1271">
            <v>565</v>
          </cell>
          <cell r="Y1271">
            <v>723</v>
          </cell>
          <cell r="Z1271">
            <v>962</v>
          </cell>
          <cell r="AA1271">
            <v>1180</v>
          </cell>
          <cell r="AB1271">
            <v>2779</v>
          </cell>
        </row>
        <row r="1272">
          <cell r="A1272" t="str">
            <v>TH</v>
          </cell>
          <cell r="B1272" t="str">
            <v>Thailand</v>
          </cell>
          <cell r="C1272" t="str">
            <v>LCV</v>
          </cell>
          <cell r="D1272" t="str">
            <v>ISUZU</v>
          </cell>
          <cell r="E1272" t="str">
            <v>ISUZU</v>
          </cell>
          <cell r="F1272" t="str">
            <v>ISUZU MOTORS THAILAND</v>
          </cell>
          <cell r="G1272" t="str">
            <v>ASSY</v>
          </cell>
          <cell r="H1272" t="str">
            <v>JP</v>
          </cell>
          <cell r="I1272" t="str">
            <v>HVAN</v>
          </cell>
          <cell r="J1272" t="str">
            <v>NKR</v>
          </cell>
          <cell r="K1272" t="str">
            <v>NKR</v>
          </cell>
          <cell r="L1272" t="str">
            <v>SAMRONG</v>
          </cell>
          <cell r="M1272">
            <v>3806</v>
          </cell>
          <cell r="N1272">
            <v>3066</v>
          </cell>
          <cell r="O1272">
            <v>2715</v>
          </cell>
          <cell r="P1272">
            <v>1707</v>
          </cell>
          <cell r="Q1272">
            <v>2573</v>
          </cell>
          <cell r="R1272">
            <v>2715</v>
          </cell>
          <cell r="S1272">
            <v>2852</v>
          </cell>
          <cell r="T1272">
            <v>3168</v>
          </cell>
          <cell r="U1272">
            <v>490</v>
          </cell>
          <cell r="V1272">
            <v>1618</v>
          </cell>
          <cell r="W1272">
            <v>2095</v>
          </cell>
          <cell r="X1272">
            <v>2455</v>
          </cell>
          <cell r="Y1272">
            <v>2853</v>
          </cell>
          <cell r="Z1272">
            <v>3450</v>
          </cell>
          <cell r="AA1272">
            <v>4294</v>
          </cell>
          <cell r="AB1272">
            <v>10687</v>
          </cell>
        </row>
        <row r="1273">
          <cell r="A1273" t="str">
            <v>TH</v>
          </cell>
          <cell r="B1273" t="str">
            <v>Thailand</v>
          </cell>
          <cell r="C1273" t="str">
            <v>LCV</v>
          </cell>
          <cell r="D1273" t="str">
            <v>ISUZU</v>
          </cell>
          <cell r="E1273" t="str">
            <v>ISUZU</v>
          </cell>
          <cell r="F1273" t="str">
            <v>ISUZU MOTORS THAILAND</v>
          </cell>
          <cell r="G1273" t="str">
            <v>ASSY</v>
          </cell>
          <cell r="H1273" t="str">
            <v>JP</v>
          </cell>
          <cell r="I1273" t="str">
            <v>MVAN</v>
          </cell>
          <cell r="J1273" t="str">
            <v>NKR</v>
          </cell>
          <cell r="K1273" t="str">
            <v>NKR</v>
          </cell>
          <cell r="L1273" t="str">
            <v>SAMRONG</v>
          </cell>
          <cell r="M1273">
            <v>1599</v>
          </cell>
          <cell r="N1273">
            <v>1200</v>
          </cell>
          <cell r="O1273">
            <v>1872</v>
          </cell>
          <cell r="P1273">
            <v>1831</v>
          </cell>
          <cell r="Q1273">
            <v>1683</v>
          </cell>
          <cell r="R1273">
            <v>1244</v>
          </cell>
          <cell r="S1273">
            <v>1042</v>
          </cell>
          <cell r="T1273">
            <v>2265</v>
          </cell>
          <cell r="U1273">
            <v>516</v>
          </cell>
          <cell r="V1273">
            <v>1247</v>
          </cell>
          <cell r="W1273">
            <v>1787</v>
          </cell>
          <cell r="X1273">
            <v>2317</v>
          </cell>
          <cell r="Y1273">
            <v>2979</v>
          </cell>
          <cell r="Z1273">
            <v>3985</v>
          </cell>
          <cell r="AA1273">
            <v>4912</v>
          </cell>
          <cell r="AB1273">
            <v>11913</v>
          </cell>
        </row>
        <row r="1274">
          <cell r="A1274" t="str">
            <v>TH</v>
          </cell>
          <cell r="B1274" t="str">
            <v>Thailand</v>
          </cell>
          <cell r="C1274" t="str">
            <v>LCV</v>
          </cell>
          <cell r="D1274" t="str">
            <v>ISUZU</v>
          </cell>
          <cell r="E1274" t="str">
            <v>ISUZU</v>
          </cell>
          <cell r="F1274" t="str">
            <v>ISUZU MOTORS THAILAND</v>
          </cell>
          <cell r="G1274" t="str">
            <v>PROD</v>
          </cell>
          <cell r="H1274" t="str">
            <v>TH</v>
          </cell>
          <cell r="I1274" t="str">
            <v>HVAN</v>
          </cell>
          <cell r="J1274" t="str">
            <v>ISUZU 190</v>
          </cell>
          <cell r="K1274" t="str">
            <v>TOURMASTER</v>
          </cell>
          <cell r="L1274" t="str">
            <v>SAMRONG</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6358</v>
          </cell>
          <cell r="AA1274">
            <v>8133</v>
          </cell>
          <cell r="AB1274">
            <v>22315</v>
          </cell>
        </row>
        <row r="1275">
          <cell r="A1275" t="str">
            <v>TH</v>
          </cell>
          <cell r="B1275" t="str">
            <v>Thailand</v>
          </cell>
          <cell r="C1275" t="str">
            <v>LCV</v>
          </cell>
          <cell r="D1275" t="str">
            <v>ISUZU</v>
          </cell>
          <cell r="E1275" t="str">
            <v>ISUZU</v>
          </cell>
          <cell r="F1275" t="str">
            <v>ISUZU MOTORS THAILAND</v>
          </cell>
          <cell r="G1275" t="str">
            <v>PROD</v>
          </cell>
          <cell r="H1275" t="str">
            <v>TH</v>
          </cell>
          <cell r="I1275" t="str">
            <v>PUP</v>
          </cell>
          <cell r="J1275" t="str">
            <v>ISUZU 190</v>
          </cell>
          <cell r="K1275" t="str">
            <v>CAMPO</v>
          </cell>
          <cell r="L1275" t="str">
            <v>SAMRONG</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5132</v>
          </cell>
          <cell r="AA1275">
            <v>6738</v>
          </cell>
          <cell r="AB1275">
            <v>22088</v>
          </cell>
        </row>
        <row r="1276">
          <cell r="A1276" t="str">
            <v>TH</v>
          </cell>
          <cell r="B1276" t="str">
            <v>Thailand</v>
          </cell>
          <cell r="C1276" t="str">
            <v>LCV</v>
          </cell>
          <cell r="D1276" t="str">
            <v>ISUZU</v>
          </cell>
          <cell r="E1276" t="str">
            <v>ISUZU</v>
          </cell>
          <cell r="F1276" t="str">
            <v>ISUZU MOTORS THAILAND</v>
          </cell>
          <cell r="G1276" t="str">
            <v>PROD</v>
          </cell>
          <cell r="H1276" t="str">
            <v>TH</v>
          </cell>
          <cell r="I1276" t="str">
            <v>PUP</v>
          </cell>
          <cell r="J1276" t="str">
            <v>ISUZU KB</v>
          </cell>
          <cell r="K1276" t="str">
            <v>CAMPO</v>
          </cell>
          <cell r="L1276" t="str">
            <v>SAMRONG</v>
          </cell>
          <cell r="M1276">
            <v>0</v>
          </cell>
          <cell r="N1276">
            <v>0</v>
          </cell>
          <cell r="O1276">
            <v>0</v>
          </cell>
          <cell r="P1276">
            <v>0</v>
          </cell>
          <cell r="Q1276">
            <v>0</v>
          </cell>
          <cell r="R1276">
            <v>0</v>
          </cell>
          <cell r="S1276">
            <v>0</v>
          </cell>
          <cell r="T1276">
            <v>724</v>
          </cell>
          <cell r="U1276">
            <v>763</v>
          </cell>
          <cell r="V1276">
            <v>1779</v>
          </cell>
          <cell r="W1276">
            <v>2636</v>
          </cell>
          <cell r="X1276">
            <v>3395</v>
          </cell>
          <cell r="Y1276">
            <v>4191</v>
          </cell>
          <cell r="Z1276">
            <v>0</v>
          </cell>
          <cell r="AA1276">
            <v>0</v>
          </cell>
          <cell r="AB1276">
            <v>0</v>
          </cell>
        </row>
        <row r="1277">
          <cell r="A1277" t="str">
            <v>TH</v>
          </cell>
          <cell r="B1277" t="str">
            <v>Thailand</v>
          </cell>
          <cell r="C1277" t="str">
            <v>LCV</v>
          </cell>
          <cell r="D1277" t="str">
            <v>ISUZU</v>
          </cell>
          <cell r="E1277" t="str">
            <v>ISUZU</v>
          </cell>
          <cell r="F1277" t="str">
            <v>ISUZU MOTORS THAILAND</v>
          </cell>
          <cell r="G1277" t="str">
            <v>PROD</v>
          </cell>
          <cell r="H1277" t="str">
            <v>TH</v>
          </cell>
          <cell r="I1277" t="str">
            <v>PUP</v>
          </cell>
          <cell r="J1277" t="str">
            <v>ISUZU 190</v>
          </cell>
          <cell r="K1277" t="str">
            <v>SPARK/SPACECAB</v>
          </cell>
          <cell r="L1277" t="str">
            <v>SAMRONG</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129023</v>
          </cell>
          <cell r="AA1277">
            <v>169956</v>
          </cell>
          <cell r="AB1277">
            <v>237379</v>
          </cell>
        </row>
        <row r="1278">
          <cell r="A1278" t="str">
            <v>TH</v>
          </cell>
          <cell r="B1278" t="str">
            <v>Thailand</v>
          </cell>
          <cell r="C1278" t="str">
            <v>LCV</v>
          </cell>
          <cell r="D1278" t="str">
            <v>ISUZU</v>
          </cell>
          <cell r="E1278" t="str">
            <v>ISUZU</v>
          </cell>
          <cell r="F1278" t="str">
            <v>ISUZU MOTORS THAILAND</v>
          </cell>
          <cell r="G1278" t="str">
            <v>PROD</v>
          </cell>
          <cell r="H1278" t="str">
            <v>TH</v>
          </cell>
          <cell r="I1278" t="str">
            <v>PUP</v>
          </cell>
          <cell r="J1278" t="str">
            <v>ISUZU KB/TB</v>
          </cell>
          <cell r="K1278" t="str">
            <v>SPARK/SPACECAB</v>
          </cell>
          <cell r="L1278" t="str">
            <v>SAMRONG</v>
          </cell>
          <cell r="M1278">
            <v>46547</v>
          </cell>
          <cell r="N1278">
            <v>51671</v>
          </cell>
          <cell r="O1278">
            <v>56845</v>
          </cell>
          <cell r="P1278">
            <v>67829</v>
          </cell>
          <cell r="Q1278">
            <v>81000</v>
          </cell>
          <cell r="R1278">
            <v>99417</v>
          </cell>
          <cell r="S1278">
            <v>101541</v>
          </cell>
          <cell r="T1278">
            <v>70388</v>
          </cell>
          <cell r="U1278">
            <v>22235</v>
          </cell>
          <cell r="V1278">
            <v>39134</v>
          </cell>
          <cell r="W1278">
            <v>54721</v>
          </cell>
          <cell r="X1278">
            <v>77809</v>
          </cell>
          <cell r="Y1278">
            <v>98125</v>
          </cell>
          <cell r="Z1278">
            <v>0</v>
          </cell>
          <cell r="AA1278">
            <v>0</v>
          </cell>
          <cell r="AB1278">
            <v>0</v>
          </cell>
        </row>
        <row r="1279">
          <cell r="A1279" t="str">
            <v>TH</v>
          </cell>
          <cell r="B1279" t="str">
            <v>Thailand</v>
          </cell>
          <cell r="C1279" t="str">
            <v>LCV</v>
          </cell>
          <cell r="D1279" t="str">
            <v>ISUZU</v>
          </cell>
          <cell r="E1279" t="str">
            <v>ISUZU</v>
          </cell>
          <cell r="F1279" t="str">
            <v>ISUZU MOTORS THAILAND</v>
          </cell>
          <cell r="G1279" t="str">
            <v>PROD</v>
          </cell>
          <cell r="H1279" t="str">
            <v>TH</v>
          </cell>
          <cell r="I1279" t="str">
            <v>PUP</v>
          </cell>
          <cell r="J1279" t="str">
            <v>ISUZU KB</v>
          </cell>
          <cell r="K1279" t="str">
            <v>TOURMASTER</v>
          </cell>
          <cell r="L1279" t="str">
            <v>SAMRONG</v>
          </cell>
          <cell r="M1279">
            <v>0</v>
          </cell>
          <cell r="N1279">
            <v>0</v>
          </cell>
          <cell r="O1279">
            <v>0</v>
          </cell>
          <cell r="P1279">
            <v>0</v>
          </cell>
          <cell r="Q1279">
            <v>0</v>
          </cell>
          <cell r="R1279">
            <v>0</v>
          </cell>
          <cell r="S1279">
            <v>957</v>
          </cell>
          <cell r="T1279">
            <v>1318</v>
          </cell>
          <cell r="U1279">
            <v>166</v>
          </cell>
          <cell r="V1279">
            <v>510</v>
          </cell>
          <cell r="W1279">
            <v>1988</v>
          </cell>
          <cell r="X1279">
            <v>3432</v>
          </cell>
          <cell r="Y1279">
            <v>4580</v>
          </cell>
          <cell r="Z1279">
            <v>0</v>
          </cell>
          <cell r="AA1279">
            <v>0</v>
          </cell>
          <cell r="AB1279">
            <v>0</v>
          </cell>
        </row>
        <row r="1280">
          <cell r="A1280" t="str">
            <v>TH</v>
          </cell>
          <cell r="B1280" t="str">
            <v>Thailand</v>
          </cell>
          <cell r="C1280" t="str">
            <v>LCV</v>
          </cell>
          <cell r="D1280" t="str">
            <v>MAZDA</v>
          </cell>
          <cell r="E1280" t="str">
            <v>MAZDA</v>
          </cell>
          <cell r="F1280" t="str">
            <v>AUTO ALLIANCE CO</v>
          </cell>
          <cell r="G1280" t="str">
            <v>PROD</v>
          </cell>
          <cell r="H1280" t="str">
            <v>TH</v>
          </cell>
          <cell r="I1280" t="str">
            <v>PUP</v>
          </cell>
          <cell r="J1280" t="str">
            <v>PN40</v>
          </cell>
          <cell r="K1280" t="str">
            <v>NEW FIGHTER</v>
          </cell>
          <cell r="L1280" t="str">
            <v>RAYONG</v>
          </cell>
          <cell r="M1280">
            <v>0</v>
          </cell>
          <cell r="N1280">
            <v>0</v>
          </cell>
          <cell r="O1280">
            <v>0</v>
          </cell>
          <cell r="P1280">
            <v>0</v>
          </cell>
          <cell r="Q1280">
            <v>0</v>
          </cell>
          <cell r="R1280">
            <v>0</v>
          </cell>
          <cell r="S1280">
            <v>0</v>
          </cell>
          <cell r="T1280">
            <v>0</v>
          </cell>
          <cell r="U1280">
            <v>2199</v>
          </cell>
          <cell r="V1280">
            <v>9341</v>
          </cell>
          <cell r="W1280">
            <v>12339</v>
          </cell>
          <cell r="X1280">
            <v>14814</v>
          </cell>
          <cell r="Y1280">
            <v>19148</v>
          </cell>
          <cell r="Z1280">
            <v>26982</v>
          </cell>
          <cell r="AA1280">
            <v>33532</v>
          </cell>
          <cell r="AB1280">
            <v>75025</v>
          </cell>
        </row>
        <row r="1281">
          <cell r="A1281" t="str">
            <v>TH</v>
          </cell>
          <cell r="B1281" t="str">
            <v>Thailand</v>
          </cell>
          <cell r="C1281" t="str">
            <v>LCV</v>
          </cell>
          <cell r="D1281" t="str">
            <v>MAZDA</v>
          </cell>
          <cell r="E1281" t="str">
            <v>MAZDA</v>
          </cell>
          <cell r="F1281" t="str">
            <v>SUKOSOL AND MAZDA MOTOR</v>
          </cell>
          <cell r="G1281" t="str">
            <v>PROD</v>
          </cell>
          <cell r="H1281" t="str">
            <v>TH</v>
          </cell>
          <cell r="I1281" t="str">
            <v>PUP</v>
          </cell>
          <cell r="J1281" t="str">
            <v>FAMILIA</v>
          </cell>
          <cell r="K1281" t="str">
            <v>FAMILIA/FIGHTER</v>
          </cell>
          <cell r="L1281" t="str">
            <v>BANGCHAN</v>
          </cell>
          <cell r="M1281">
            <v>11699</v>
          </cell>
          <cell r="N1281">
            <v>7984</v>
          </cell>
          <cell r="O1281">
            <v>11065</v>
          </cell>
          <cell r="P1281">
            <v>10736</v>
          </cell>
          <cell r="Q1281">
            <v>7246</v>
          </cell>
          <cell r="R1281">
            <v>6477</v>
          </cell>
          <cell r="S1281">
            <v>4589</v>
          </cell>
          <cell r="T1281">
            <v>7827</v>
          </cell>
          <cell r="U1281">
            <v>3172</v>
          </cell>
          <cell r="V1281">
            <v>0</v>
          </cell>
          <cell r="W1281">
            <v>0</v>
          </cell>
          <cell r="X1281">
            <v>0</v>
          </cell>
          <cell r="Y1281">
            <v>0</v>
          </cell>
          <cell r="Z1281">
            <v>0</v>
          </cell>
          <cell r="AA1281">
            <v>0</v>
          </cell>
          <cell r="AB1281">
            <v>0</v>
          </cell>
        </row>
        <row r="1282">
          <cell r="A1282" t="str">
            <v>TH</v>
          </cell>
          <cell r="B1282" t="str">
            <v>Thailand</v>
          </cell>
          <cell r="C1282" t="str">
            <v>LCV</v>
          </cell>
          <cell r="D1282" t="str">
            <v>MAZDA</v>
          </cell>
          <cell r="E1282" t="str">
            <v>MAZDA</v>
          </cell>
          <cell r="F1282" t="str">
            <v>SUKOSOL AND MAZDA MOTOR</v>
          </cell>
          <cell r="G1282" t="str">
            <v>PROD</v>
          </cell>
          <cell r="H1282" t="str">
            <v>TH</v>
          </cell>
          <cell r="I1282" t="str">
            <v>PUP</v>
          </cell>
          <cell r="J1282" t="str">
            <v>B-SERIES</v>
          </cell>
          <cell r="K1282" t="str">
            <v>THUNDER</v>
          </cell>
          <cell r="L1282" t="str">
            <v>BANGCHAN</v>
          </cell>
          <cell r="M1282">
            <v>5881</v>
          </cell>
          <cell r="N1282">
            <v>3570</v>
          </cell>
          <cell r="O1282">
            <v>4388</v>
          </cell>
          <cell r="P1282">
            <v>8794</v>
          </cell>
          <cell r="Q1282">
            <v>11340</v>
          </cell>
          <cell r="R1282">
            <v>14223</v>
          </cell>
          <cell r="S1282">
            <v>11689</v>
          </cell>
          <cell r="T1282">
            <v>4714</v>
          </cell>
          <cell r="U1282">
            <v>39</v>
          </cell>
          <cell r="V1282">
            <v>0</v>
          </cell>
          <cell r="W1282">
            <v>0</v>
          </cell>
          <cell r="X1282">
            <v>0</v>
          </cell>
          <cell r="Y1282">
            <v>0</v>
          </cell>
          <cell r="Z1282">
            <v>0</v>
          </cell>
          <cell r="AA1282">
            <v>0</v>
          </cell>
          <cell r="AB1282">
            <v>0</v>
          </cell>
        </row>
        <row r="1283">
          <cell r="A1283" t="str">
            <v>TH</v>
          </cell>
          <cell r="B1283" t="str">
            <v>Thailand</v>
          </cell>
          <cell r="C1283" t="str">
            <v>LCV</v>
          </cell>
          <cell r="D1283" t="str">
            <v>MITSUBISHI</v>
          </cell>
          <cell r="E1283" t="str">
            <v>MITSUBISHI</v>
          </cell>
          <cell r="F1283" t="str">
            <v>MMC SITTIPOL</v>
          </cell>
          <cell r="G1283" t="str">
            <v>PROD</v>
          </cell>
          <cell r="H1283" t="str">
            <v>TH</v>
          </cell>
          <cell r="I1283" t="str">
            <v>PUP</v>
          </cell>
          <cell r="J1283" t="str">
            <v>STRADA</v>
          </cell>
          <cell r="K1283" t="str">
            <v>L200</v>
          </cell>
          <cell r="L1283" t="str">
            <v>LAD KRABANG</v>
          </cell>
          <cell r="M1283">
            <v>22765</v>
          </cell>
          <cell r="N1283">
            <v>26762</v>
          </cell>
          <cell r="O1283">
            <v>21611</v>
          </cell>
          <cell r="P1283">
            <v>37326</v>
          </cell>
          <cell r="Q1283">
            <v>43618</v>
          </cell>
          <cell r="R1283">
            <v>48127</v>
          </cell>
          <cell r="S1283">
            <v>44635</v>
          </cell>
          <cell r="T1283">
            <v>21850</v>
          </cell>
          <cell r="U1283">
            <v>0</v>
          </cell>
          <cell r="V1283">
            <v>0</v>
          </cell>
          <cell r="W1283">
            <v>0</v>
          </cell>
          <cell r="X1283">
            <v>0</v>
          </cell>
          <cell r="Y1283">
            <v>0</v>
          </cell>
          <cell r="Z1283">
            <v>0</v>
          </cell>
          <cell r="AA1283">
            <v>0</v>
          </cell>
          <cell r="AB1283">
            <v>0</v>
          </cell>
        </row>
        <row r="1284">
          <cell r="A1284" t="str">
            <v>TH</v>
          </cell>
          <cell r="B1284" t="str">
            <v>Thailand</v>
          </cell>
          <cell r="C1284" t="str">
            <v>LCV</v>
          </cell>
          <cell r="D1284" t="str">
            <v>MITSUBISHI</v>
          </cell>
          <cell r="E1284" t="str">
            <v>MITSUBISHI</v>
          </cell>
          <cell r="F1284" t="str">
            <v>MMC SITTIPOL</v>
          </cell>
          <cell r="G1284" t="str">
            <v>PROD</v>
          </cell>
          <cell r="H1284" t="str">
            <v>TH</v>
          </cell>
          <cell r="I1284" t="str">
            <v>PUP</v>
          </cell>
          <cell r="J1284" t="str">
            <v>STRADA</v>
          </cell>
          <cell r="K1284" t="str">
            <v>L200</v>
          </cell>
          <cell r="L1284" t="str">
            <v>LAEM CHABANG</v>
          </cell>
          <cell r="M1284">
            <v>0</v>
          </cell>
          <cell r="N1284">
            <v>0</v>
          </cell>
          <cell r="O1284">
            <v>0</v>
          </cell>
          <cell r="P1284">
            <v>0</v>
          </cell>
          <cell r="Q1284">
            <v>0</v>
          </cell>
          <cell r="R1284">
            <v>0</v>
          </cell>
          <cell r="S1284">
            <v>12569</v>
          </cell>
          <cell r="T1284">
            <v>35500</v>
          </cell>
          <cell r="U1284">
            <v>60024</v>
          </cell>
          <cell r="V1284">
            <v>85323</v>
          </cell>
          <cell r="W1284">
            <v>96144</v>
          </cell>
          <cell r="X1284">
            <v>106268</v>
          </cell>
          <cell r="Y1284">
            <v>110793</v>
          </cell>
          <cell r="Z1284">
            <v>117157</v>
          </cell>
          <cell r="AA1284">
            <v>126237</v>
          </cell>
          <cell r="AB1284">
            <v>145535</v>
          </cell>
        </row>
        <row r="1285">
          <cell r="A1285" t="str">
            <v>TH</v>
          </cell>
          <cell r="B1285" t="str">
            <v>Thailand</v>
          </cell>
          <cell r="C1285" t="str">
            <v>LCV</v>
          </cell>
          <cell r="D1285" t="str">
            <v>NISSAN</v>
          </cell>
          <cell r="E1285" t="str">
            <v>NISSAN</v>
          </cell>
          <cell r="F1285" t="str">
            <v>SIAM NISSAN AUTO</v>
          </cell>
          <cell r="G1285" t="str">
            <v>ASSY</v>
          </cell>
          <cell r="H1285" t="str">
            <v>JP</v>
          </cell>
          <cell r="I1285" t="str">
            <v>MVAN</v>
          </cell>
          <cell r="J1285" t="str">
            <v>CARAVAN</v>
          </cell>
          <cell r="K1285" t="str">
            <v>URVAN</v>
          </cell>
          <cell r="L1285" t="str">
            <v>BAGNA TRAD</v>
          </cell>
          <cell r="M1285">
            <v>1222</v>
          </cell>
          <cell r="N1285">
            <v>2156</v>
          </cell>
          <cell r="O1285">
            <v>1962</v>
          </cell>
          <cell r="P1285">
            <v>2055</v>
          </cell>
          <cell r="Q1285">
            <v>1344</v>
          </cell>
          <cell r="R1285">
            <v>688</v>
          </cell>
          <cell r="S1285">
            <v>682</v>
          </cell>
          <cell r="T1285">
            <v>756</v>
          </cell>
          <cell r="U1285">
            <v>251</v>
          </cell>
          <cell r="V1285">
            <v>362</v>
          </cell>
          <cell r="W1285">
            <v>464</v>
          </cell>
          <cell r="X1285">
            <v>538</v>
          </cell>
          <cell r="Y1285">
            <v>619</v>
          </cell>
          <cell r="Z1285">
            <v>741</v>
          </cell>
          <cell r="AA1285">
            <v>817</v>
          </cell>
          <cell r="AB1285">
            <v>1270</v>
          </cell>
        </row>
        <row r="1286">
          <cell r="A1286" t="str">
            <v>TH</v>
          </cell>
          <cell r="B1286" t="str">
            <v>Thailand</v>
          </cell>
          <cell r="C1286" t="str">
            <v>LCV</v>
          </cell>
          <cell r="D1286" t="str">
            <v>NISSAN</v>
          </cell>
          <cell r="E1286" t="str">
            <v>NISSAN</v>
          </cell>
          <cell r="F1286" t="str">
            <v>SIAM NISSAN AUTO</v>
          </cell>
          <cell r="G1286" t="str">
            <v>ASSY</v>
          </cell>
          <cell r="H1286" t="str">
            <v>JP</v>
          </cell>
          <cell r="I1286" t="str">
            <v>MVAN</v>
          </cell>
          <cell r="J1286" t="str">
            <v>VANETTE</v>
          </cell>
          <cell r="K1286" t="str">
            <v>VANETTE</v>
          </cell>
          <cell r="L1286" t="str">
            <v>BAGNA TRAD</v>
          </cell>
          <cell r="M1286">
            <v>100</v>
          </cell>
          <cell r="N1286">
            <v>198</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row>
        <row r="1287">
          <cell r="A1287" t="str">
            <v>TH</v>
          </cell>
          <cell r="B1287" t="str">
            <v>Thailand</v>
          </cell>
          <cell r="C1287" t="str">
            <v>LCV</v>
          </cell>
          <cell r="D1287" t="str">
            <v>NISSAN</v>
          </cell>
          <cell r="E1287" t="str">
            <v>NISSAN</v>
          </cell>
          <cell r="F1287" t="str">
            <v>SIAM NISSAN AUTO</v>
          </cell>
          <cell r="G1287" t="str">
            <v>PROD</v>
          </cell>
          <cell r="H1287" t="str">
            <v>TH</v>
          </cell>
          <cell r="I1287" t="str">
            <v>MPV</v>
          </cell>
          <cell r="J1287" t="str">
            <v>HS</v>
          </cell>
          <cell r="K1287" t="str">
            <v>TINO</v>
          </cell>
          <cell r="L1287" t="str">
            <v>BAGNA TRAD</v>
          </cell>
          <cell r="M1287">
            <v>0</v>
          </cell>
          <cell r="N1287">
            <v>0</v>
          </cell>
          <cell r="O1287">
            <v>0</v>
          </cell>
          <cell r="P1287">
            <v>0</v>
          </cell>
          <cell r="Q1287">
            <v>0</v>
          </cell>
          <cell r="R1287">
            <v>0</v>
          </cell>
          <cell r="S1287">
            <v>0</v>
          </cell>
          <cell r="T1287">
            <v>0</v>
          </cell>
          <cell r="U1287">
            <v>0</v>
          </cell>
          <cell r="V1287">
            <v>0</v>
          </cell>
          <cell r="W1287">
            <v>0</v>
          </cell>
          <cell r="X1287">
            <v>3862</v>
          </cell>
          <cell r="Y1287">
            <v>5095</v>
          </cell>
          <cell r="Z1287">
            <v>6994</v>
          </cell>
          <cell r="AA1287">
            <v>7837</v>
          </cell>
          <cell r="AB1287">
            <v>12979</v>
          </cell>
        </row>
        <row r="1288">
          <cell r="A1288" t="str">
            <v>TH</v>
          </cell>
          <cell r="B1288" t="str">
            <v>Thailand</v>
          </cell>
          <cell r="C1288" t="str">
            <v>LCV</v>
          </cell>
          <cell r="D1288" t="str">
            <v>NISSAN</v>
          </cell>
          <cell r="E1288" t="str">
            <v>NISSAN</v>
          </cell>
          <cell r="F1288" t="str">
            <v>SIAM NISSAN AUTO</v>
          </cell>
          <cell r="G1288" t="str">
            <v>PROD</v>
          </cell>
          <cell r="H1288" t="str">
            <v>TH</v>
          </cell>
          <cell r="I1288" t="str">
            <v>PUP</v>
          </cell>
          <cell r="J1288" t="str">
            <v>DATSUN</v>
          </cell>
          <cell r="K1288" t="str">
            <v>BIG M/NV</v>
          </cell>
          <cell r="L1288" t="str">
            <v>BAGNA TRAD</v>
          </cell>
          <cell r="M1288">
            <v>39400</v>
          </cell>
          <cell r="N1288">
            <v>39324</v>
          </cell>
          <cell r="O1288">
            <v>40923</v>
          </cell>
          <cell r="P1288">
            <v>45655</v>
          </cell>
          <cell r="Q1288">
            <v>56108</v>
          </cell>
          <cell r="R1288">
            <v>73698</v>
          </cell>
          <cell r="S1288">
            <v>79065</v>
          </cell>
          <cell r="T1288">
            <v>28946</v>
          </cell>
          <cell r="U1288">
            <v>6790</v>
          </cell>
          <cell r="V1288">
            <v>12223</v>
          </cell>
          <cell r="W1288">
            <v>18990</v>
          </cell>
          <cell r="X1288">
            <v>20379</v>
          </cell>
          <cell r="Y1288">
            <v>23547</v>
          </cell>
          <cell r="Z1288">
            <v>28971</v>
          </cell>
          <cell r="AA1288">
            <v>32841</v>
          </cell>
          <cell r="AB1288">
            <v>56965</v>
          </cell>
        </row>
        <row r="1289">
          <cell r="A1289" t="str">
            <v>TH</v>
          </cell>
          <cell r="B1289" t="str">
            <v>Thailand</v>
          </cell>
          <cell r="C1289" t="str">
            <v>LCV</v>
          </cell>
          <cell r="D1289" t="str">
            <v>OTHER</v>
          </cell>
          <cell r="E1289" t="str">
            <v>OTHER</v>
          </cell>
          <cell r="F1289" t="str">
            <v>U</v>
          </cell>
          <cell r="G1289" t="str">
            <v>ASSY</v>
          </cell>
          <cell r="H1289" t="str">
            <v>U</v>
          </cell>
          <cell r="I1289" t="str">
            <v>U</v>
          </cell>
          <cell r="J1289" t="str">
            <v>NA</v>
          </cell>
          <cell r="K1289" t="str">
            <v>U</v>
          </cell>
          <cell r="L1289" t="str">
            <v>U</v>
          </cell>
          <cell r="M1289">
            <v>545</v>
          </cell>
          <cell r="N1289">
            <v>496</v>
          </cell>
          <cell r="O1289">
            <v>89</v>
          </cell>
          <cell r="P1289">
            <v>180</v>
          </cell>
          <cell r="Q1289">
            <v>307</v>
          </cell>
          <cell r="R1289">
            <v>658</v>
          </cell>
          <cell r="S1289">
            <v>1952</v>
          </cell>
          <cell r="T1289">
            <v>0</v>
          </cell>
          <cell r="U1289">
            <v>0</v>
          </cell>
          <cell r="V1289">
            <v>0</v>
          </cell>
          <cell r="W1289">
            <v>0</v>
          </cell>
          <cell r="X1289">
            <v>0</v>
          </cell>
          <cell r="Y1289">
            <v>0</v>
          </cell>
          <cell r="Z1289">
            <v>0</v>
          </cell>
          <cell r="AA1289">
            <v>0</v>
          </cell>
          <cell r="AB1289">
            <v>0</v>
          </cell>
        </row>
        <row r="1290">
          <cell r="A1290" t="str">
            <v>TH</v>
          </cell>
          <cell r="B1290" t="str">
            <v>Thailand</v>
          </cell>
          <cell r="C1290" t="str">
            <v>LCV</v>
          </cell>
          <cell r="D1290" t="str">
            <v>PSA</v>
          </cell>
          <cell r="E1290" t="str">
            <v>PEUGEOT</v>
          </cell>
          <cell r="F1290" t="str">
            <v>YMC ASSEMBLY</v>
          </cell>
          <cell r="G1290" t="str">
            <v>ASSY</v>
          </cell>
          <cell r="H1290" t="str">
            <v>FR</v>
          </cell>
          <cell r="I1290" t="str">
            <v>PUP</v>
          </cell>
          <cell r="J1290" t="str">
            <v>505</v>
          </cell>
          <cell r="K1290" t="str">
            <v>504</v>
          </cell>
          <cell r="L1290" t="str">
            <v>MINBURI</v>
          </cell>
          <cell r="M1290">
            <v>0</v>
          </cell>
          <cell r="N1290">
            <v>0</v>
          </cell>
          <cell r="O1290">
            <v>14</v>
          </cell>
          <cell r="P1290">
            <v>0</v>
          </cell>
          <cell r="Q1290">
            <v>9</v>
          </cell>
          <cell r="R1290">
            <v>0</v>
          </cell>
          <cell r="S1290">
            <v>0</v>
          </cell>
          <cell r="T1290">
            <v>0</v>
          </cell>
          <cell r="U1290">
            <v>0</v>
          </cell>
          <cell r="V1290">
            <v>0</v>
          </cell>
          <cell r="W1290">
            <v>0</v>
          </cell>
          <cell r="X1290">
            <v>0</v>
          </cell>
          <cell r="Y1290">
            <v>0</v>
          </cell>
          <cell r="Z1290">
            <v>0</v>
          </cell>
          <cell r="AA1290">
            <v>0</v>
          </cell>
          <cell r="AB1290">
            <v>0</v>
          </cell>
        </row>
        <row r="1291">
          <cell r="A1291" t="str">
            <v>TH</v>
          </cell>
          <cell r="B1291" t="str">
            <v>Thailand</v>
          </cell>
          <cell r="C1291" t="str">
            <v>LCV</v>
          </cell>
          <cell r="D1291" t="str">
            <v>SUZUKI</v>
          </cell>
          <cell r="E1291" t="str">
            <v>SUZUKI</v>
          </cell>
          <cell r="F1291" t="str">
            <v>SIAM MOTORS</v>
          </cell>
          <cell r="G1291" t="str">
            <v>ASSY</v>
          </cell>
          <cell r="H1291" t="str">
            <v>JP</v>
          </cell>
          <cell r="I1291" t="str">
            <v>4X4</v>
          </cell>
          <cell r="J1291" t="str">
            <v>SJ</v>
          </cell>
          <cell r="K1291" t="str">
            <v>SJ/SAMURAI</v>
          </cell>
          <cell r="L1291" t="str">
            <v>BAGNA TRAD</v>
          </cell>
          <cell r="M1291">
            <v>0</v>
          </cell>
          <cell r="N1291">
            <v>0</v>
          </cell>
          <cell r="O1291">
            <v>2332</v>
          </cell>
          <cell r="P1291">
            <v>1737</v>
          </cell>
          <cell r="Q1291">
            <v>1065</v>
          </cell>
          <cell r="R1291">
            <v>2602</v>
          </cell>
          <cell r="S1291">
            <v>1977</v>
          </cell>
          <cell r="T1291">
            <v>1473</v>
          </cell>
          <cell r="U1291">
            <v>500</v>
          </cell>
          <cell r="V1291">
            <v>631</v>
          </cell>
          <cell r="W1291">
            <v>980</v>
          </cell>
          <cell r="X1291">
            <v>1377</v>
          </cell>
          <cell r="Y1291">
            <v>1920</v>
          </cell>
          <cell r="Z1291">
            <v>2786</v>
          </cell>
          <cell r="AA1291">
            <v>3724</v>
          </cell>
          <cell r="AB1291">
            <v>11892</v>
          </cell>
        </row>
        <row r="1292">
          <cell r="A1292" t="str">
            <v>TH</v>
          </cell>
          <cell r="B1292" t="str">
            <v>Thailand</v>
          </cell>
          <cell r="C1292" t="str">
            <v>LCV</v>
          </cell>
          <cell r="D1292" t="str">
            <v>TOYOTA</v>
          </cell>
          <cell r="E1292" t="str">
            <v>TOYOTA</v>
          </cell>
          <cell r="F1292" t="str">
            <v>THAI HINO</v>
          </cell>
          <cell r="G1292" t="str">
            <v>PROD</v>
          </cell>
          <cell r="H1292" t="str">
            <v>TH</v>
          </cell>
          <cell r="I1292" t="str">
            <v>HVAN</v>
          </cell>
          <cell r="J1292" t="str">
            <v>DYNA</v>
          </cell>
          <cell r="K1292" t="str">
            <v>DYNA</v>
          </cell>
          <cell r="L1292" t="str">
            <v>SAMUTPRAKAN</v>
          </cell>
          <cell r="M1292">
            <v>3700</v>
          </cell>
          <cell r="N1292">
            <v>2159</v>
          </cell>
          <cell r="O1292">
            <v>1380</v>
          </cell>
          <cell r="P1292">
            <v>1090</v>
          </cell>
          <cell r="Q1292">
            <v>1486</v>
          </cell>
          <cell r="R1292">
            <v>2350</v>
          </cell>
          <cell r="S1292">
            <v>2090</v>
          </cell>
          <cell r="T1292">
            <v>767</v>
          </cell>
          <cell r="U1292">
            <v>348</v>
          </cell>
          <cell r="V1292">
            <v>453</v>
          </cell>
          <cell r="W1292">
            <v>647</v>
          </cell>
          <cell r="X1292">
            <v>834</v>
          </cell>
          <cell r="Y1292">
            <v>1067</v>
          </cell>
          <cell r="Z1292">
            <v>1421</v>
          </cell>
          <cell r="AA1292">
            <v>2143</v>
          </cell>
          <cell r="AB1292">
            <v>5267</v>
          </cell>
        </row>
        <row r="1293">
          <cell r="A1293" t="str">
            <v>TH</v>
          </cell>
          <cell r="B1293" t="str">
            <v>Thailand</v>
          </cell>
          <cell r="C1293" t="str">
            <v>LCV</v>
          </cell>
          <cell r="D1293" t="str">
            <v>TOYOTA</v>
          </cell>
          <cell r="E1293" t="str">
            <v>TOYOTA</v>
          </cell>
          <cell r="F1293" t="str">
            <v>TOYOTA MOTOR THAILAND CO. LTD.</v>
          </cell>
          <cell r="G1293" t="str">
            <v>ASSY</v>
          </cell>
          <cell r="H1293" t="str">
            <v>JP</v>
          </cell>
          <cell r="I1293" t="str">
            <v>PUP</v>
          </cell>
          <cell r="J1293" t="str">
            <v>HILUX</v>
          </cell>
          <cell r="K1293" t="str">
            <v>HILUX</v>
          </cell>
          <cell r="L1293" t="str">
            <v>SAMRONG</v>
          </cell>
          <cell r="M1293">
            <v>0</v>
          </cell>
          <cell r="N1293">
            <v>0</v>
          </cell>
          <cell r="O1293">
            <v>0</v>
          </cell>
          <cell r="P1293">
            <v>0</v>
          </cell>
          <cell r="Q1293">
            <v>0</v>
          </cell>
          <cell r="R1293">
            <v>0</v>
          </cell>
          <cell r="S1293">
            <v>0</v>
          </cell>
          <cell r="T1293">
            <v>0</v>
          </cell>
          <cell r="U1293">
            <v>1819</v>
          </cell>
          <cell r="V1293">
            <v>17500</v>
          </cell>
          <cell r="W1293">
            <v>23500</v>
          </cell>
          <cell r="X1293">
            <v>0</v>
          </cell>
          <cell r="Y1293">
            <v>0</v>
          </cell>
          <cell r="Z1293">
            <v>0</v>
          </cell>
          <cell r="AA1293">
            <v>0</v>
          </cell>
          <cell r="AB1293">
            <v>0</v>
          </cell>
        </row>
        <row r="1294">
          <cell r="A1294" t="str">
            <v>TH</v>
          </cell>
          <cell r="B1294" t="str">
            <v>Thailand</v>
          </cell>
          <cell r="C1294" t="str">
            <v>LCV</v>
          </cell>
          <cell r="D1294" t="str">
            <v>TOYOTA</v>
          </cell>
          <cell r="E1294" t="str">
            <v>TOYOTA</v>
          </cell>
          <cell r="F1294" t="str">
            <v>TOYOTA MOTOR THAILAND CO. LTD.</v>
          </cell>
          <cell r="G1294" t="str">
            <v>PROD</v>
          </cell>
          <cell r="H1294" t="str">
            <v>TH</v>
          </cell>
          <cell r="I1294" t="str">
            <v>PUP</v>
          </cell>
          <cell r="J1294" t="str">
            <v>HILUX</v>
          </cell>
          <cell r="K1294" t="str">
            <v>HILUX</v>
          </cell>
          <cell r="L1294" t="str">
            <v>SAMRONG</v>
          </cell>
          <cell r="M1294">
            <v>49095</v>
          </cell>
          <cell r="N1294">
            <v>45768</v>
          </cell>
          <cell r="O1294">
            <v>52585</v>
          </cell>
          <cell r="P1294">
            <v>66253</v>
          </cell>
          <cell r="Q1294">
            <v>78600</v>
          </cell>
          <cell r="R1294">
            <v>96444</v>
          </cell>
          <cell r="S1294">
            <v>106781</v>
          </cell>
          <cell r="T1294">
            <v>50893</v>
          </cell>
          <cell r="U1294">
            <v>17575</v>
          </cell>
          <cell r="V1294">
            <v>29820</v>
          </cell>
          <cell r="W1294">
            <v>38303</v>
          </cell>
          <cell r="X1294">
            <v>73586</v>
          </cell>
          <cell r="Y1294">
            <v>86523</v>
          </cell>
          <cell r="Z1294">
            <v>102280</v>
          </cell>
          <cell r="AA1294">
            <v>130064</v>
          </cell>
          <cell r="AB1294">
            <v>284623</v>
          </cell>
        </row>
      </sheetData>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Hard Rock"/>
      <sheetName val="Tax"/>
      <sheetName val="HRCafes"/>
      <sheetName val="USE"/>
      <sheetName val="USF"/>
      <sheetName val="Rank Xerox"/>
      <sheetName val="Old"/>
      <sheetName val="Chart1"/>
      <sheetName val="Chart2"/>
      <sheetName val="Chart4"/>
      <sheetName val="Sheet4"/>
      <sheetName val="Divisional split"/>
      <sheetName val="KeyVal"/>
      <sheetName val="Holidays"/>
      <sheetName val="Returns"/>
      <sheetName val="CapEx"/>
      <sheetName val="ShareBuyBack"/>
      <sheetName val="Valuation"/>
      <sheetName val="Debt"/>
      <sheetName val="Charts"/>
      <sheetName val="EVA"/>
      <sheetName val="Chart3"/>
      <sheetName val="Sheet1"/>
      <sheetName val="quantum"/>
      <sheetName val="healthcheck"/>
      <sheetName val="Header"/>
      <sheetName val="NEW FINANCIALS"/>
      <sheetName val="Chart6"/>
      <sheetName val="Chart7"/>
      <sheetName val="Blue Square"/>
      <sheetName val="gaming deregulation"/>
      <sheetName val="Chart5"/>
      <sheetName val="Sheet2"/>
      <sheetName val="Chart8"/>
      <sheetName val="Sheet6"/>
      <sheetName val="DeLuxe"/>
      <sheetName val="HardRock operational"/>
      <sheetName val="DCF Deluxe"/>
      <sheetName val="Gaming"/>
      <sheetName val="Group DCF"/>
      <sheetName val="Sheet3"/>
      <sheetName val="Sum of the parts"/>
      <sheetName val="EBIT"/>
      <sheetName val="HillSamuel"/>
      <sheetName val="Half Year"/>
      <sheetName val="Rank revprod"/>
      <sheetName val="Rank OP prod"/>
      <sheetName val="exchange rates"/>
      <sheetName val="Chart9"/>
      <sheetName val="Casinos"/>
      <sheetName val="Chart10"/>
      <sheetName val="Deregulation"/>
      <sheetName val="Sheet8"/>
      <sheetName val="Reg AC"/>
      <sheetName val="disclosures"/>
      <sheetName val="ev ebitda"/>
      <sheetName val="net debt to equity"/>
      <sheetName val="GQ"/>
      <sheetName val="GQ old"/>
      <sheetName val="Income-Seg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Sheet3"/>
      <sheetName val="Comparision"/>
      <sheetName val="Cash flow"/>
      <sheetName val="IT Provision"/>
      <sheetName val="BS"/>
      <sheetName val="Profit &amp; Loss"/>
      <sheetName val="P&amp;L schedule"/>
      <sheetName val="Sch"/>
      <sheetName val="FA-March10"/>
      <sheetName val="FA-June 09"/>
      <sheetName val="FA sch-2"/>
      <sheetName val="CWIP_June09"/>
      <sheetName val="CWIP March10"/>
      <sheetName val="Phase-1"/>
      <sheetName val="Sheet7"/>
      <sheetName val="CWIP Sept10"/>
      <sheetName val="CWIP Year"/>
      <sheetName val="Preop"/>
      <sheetName val="CWIP M 10 PRINT"/>
      <sheetName val="Sheet6"/>
      <sheetName val="Fixed Assets Grouping"/>
      <sheetName val="Profit"/>
      <sheetName val="Summary"/>
      <sheetName val="Grouping"/>
      <sheetName val="Sheet5"/>
      <sheetName val="tb-Sept"/>
      <sheetName val="Sheet2"/>
      <sheetName val="FX Gain  Loss"/>
      <sheetName val="Po commitment"/>
      <sheetName val="capital commi."/>
      <sheetName val="Sheet1"/>
      <sheetName val="Apportion"/>
      <sheetName val="Sheet4"/>
      <sheetName val="EPS"/>
      <sheetName val="Tax Computation"/>
      <sheetName val="Dep. As per 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Acct no.   Name</v>
          </cell>
          <cell r="B1" t="str">
            <v>Dexscription</v>
          </cell>
          <cell r="C1" t="str">
            <v>Balance</v>
          </cell>
        </row>
        <row r="2">
          <cell r="A2">
            <v>6173070</v>
          </cell>
          <cell r="B2" t="str">
            <v>Estimated Power Factor Adjustment - ISU A/c.</v>
          </cell>
          <cell r="C2">
            <v>-7909429299</v>
          </cell>
        </row>
        <row r="3">
          <cell r="A3">
            <v>6090000</v>
          </cell>
          <cell r="B3" t="str">
            <v>Sale of Power</v>
          </cell>
          <cell r="C3">
            <v>-2031210170</v>
          </cell>
        </row>
        <row r="4">
          <cell r="A4">
            <v>6320600</v>
          </cell>
          <cell r="B4" t="str">
            <v>Dividend Income-Cu Invt-Units</v>
          </cell>
          <cell r="C4">
            <v>-17535457.809999999</v>
          </cell>
        </row>
        <row r="5">
          <cell r="A5">
            <v>6335020</v>
          </cell>
          <cell r="B5" t="str">
            <v>Interest Income-Customer Dues</v>
          </cell>
          <cell r="C5">
            <v>-91212247</v>
          </cell>
        </row>
        <row r="6">
          <cell r="A6">
            <v>6335900</v>
          </cell>
          <cell r="B6" t="str">
            <v>Interest Recd-Others</v>
          </cell>
          <cell r="C6">
            <v>-2382</v>
          </cell>
        </row>
        <row r="7">
          <cell r="A7">
            <v>6345600</v>
          </cell>
          <cell r="B7" t="str">
            <v>Profit/Loss on Sale of Cu Invt-Units</v>
          </cell>
          <cell r="C7">
            <v>0</v>
          </cell>
        </row>
        <row r="8">
          <cell r="A8">
            <v>6365005</v>
          </cell>
          <cell r="B8" t="str">
            <v>Sale Of Scrap - Manual Posting</v>
          </cell>
          <cell r="C8">
            <v>-296630</v>
          </cell>
        </row>
        <row r="9">
          <cell r="A9">
            <v>6370050</v>
          </cell>
          <cell r="B9" t="str">
            <v>Rent Received</v>
          </cell>
          <cell r="C9">
            <v>-16869</v>
          </cell>
        </row>
        <row r="10">
          <cell r="A10">
            <v>6370500</v>
          </cell>
          <cell r="B10" t="str">
            <v>Insurance Claims Received</v>
          </cell>
          <cell r="C10">
            <v>-1450306</v>
          </cell>
        </row>
        <row r="11">
          <cell r="A11">
            <v>6370900</v>
          </cell>
          <cell r="B11" t="str">
            <v>Miscellaneous Income - Others</v>
          </cell>
          <cell r="C11">
            <v>-950014.5</v>
          </cell>
        </row>
        <row r="12">
          <cell r="A12">
            <v>6370930</v>
          </cell>
          <cell r="B12" t="str">
            <v>RECOVERY FROM EMPLOYEES - ELECTRICITY</v>
          </cell>
          <cell r="C12">
            <v>-424866.3</v>
          </cell>
        </row>
        <row r="13">
          <cell r="A13">
            <v>6370110</v>
          </cell>
          <cell r="B13" t="str">
            <v>Recovered From Contractors</v>
          </cell>
          <cell r="C13">
            <v>-95314</v>
          </cell>
        </row>
        <row r="14">
          <cell r="A14">
            <v>6400000</v>
          </cell>
          <cell r="B14" t="str">
            <v>Realised Forex Gain - Settlement of Creditors</v>
          </cell>
          <cell r="C14">
            <v>-129129607.31999999</v>
          </cell>
        </row>
        <row r="15">
          <cell r="A15">
            <v>6405200</v>
          </cell>
          <cell r="B15" t="str">
            <v>Unrealised Forex Gain-Revaluation of Loans</v>
          </cell>
          <cell r="C15">
            <v>1074118.3500000001</v>
          </cell>
        </row>
        <row r="16">
          <cell r="A16">
            <v>6500500</v>
          </cell>
          <cell r="B16" t="str">
            <v>Clearing Account for Sale of Assets</v>
          </cell>
          <cell r="C16">
            <v>0</v>
          </cell>
        </row>
        <row r="17">
          <cell r="A17">
            <v>6370000</v>
          </cell>
          <cell r="B17" t="str">
            <v>Recoveries from Employees</v>
          </cell>
          <cell r="C17">
            <v>-120029.7</v>
          </cell>
        </row>
        <row r="18">
          <cell r="A18">
            <v>6335040</v>
          </cell>
          <cell r="B18" t="str">
            <v>Interest Income-Bank Fixed Deposits-INR</v>
          </cell>
          <cell r="C18">
            <v>-9669852.7400000002</v>
          </cell>
        </row>
        <row r="19">
          <cell r="A19">
            <v>7090300</v>
          </cell>
          <cell r="B19" t="str">
            <v>Sub-Contracts - Project Management Works (EPC)</v>
          </cell>
          <cell r="C19">
            <v>0</v>
          </cell>
        </row>
        <row r="20">
          <cell r="A20">
            <v>7100000</v>
          </cell>
          <cell r="B20" t="str">
            <v>Stores &amp; Spares Consumed - Mechanical</v>
          </cell>
          <cell r="C20">
            <v>8451994.9299999997</v>
          </cell>
        </row>
        <row r="21">
          <cell r="A21">
            <v>7100070</v>
          </cell>
          <cell r="B21" t="str">
            <v>Stores &amp; Sp Cons-Mech-Trf posting</v>
          </cell>
          <cell r="C21">
            <v>14957385.189999999</v>
          </cell>
        </row>
        <row r="22">
          <cell r="A22">
            <v>7100090</v>
          </cell>
          <cell r="B22" t="str">
            <v>Diff Costs - Stores &amp; Spares - Mech</v>
          </cell>
          <cell r="C22">
            <v>38406.43</v>
          </cell>
        </row>
        <row r="23">
          <cell r="A23">
            <v>7100100</v>
          </cell>
          <cell r="B23" t="str">
            <v>Stores &amp; Spares Consumed - Electrical</v>
          </cell>
          <cell r="C23">
            <v>1728863.54</v>
          </cell>
        </row>
        <row r="24">
          <cell r="A24">
            <v>7100190</v>
          </cell>
          <cell r="B24" t="str">
            <v>Diff Costs - Stores &amp; Spares - Elec</v>
          </cell>
          <cell r="C24">
            <v>68554.460000000006</v>
          </cell>
        </row>
        <row r="25">
          <cell r="A25">
            <v>7100200</v>
          </cell>
          <cell r="B25" t="str">
            <v>Stores &amp; Spares Consumed - Inst.</v>
          </cell>
          <cell r="C25">
            <v>710171.47</v>
          </cell>
        </row>
        <row r="26">
          <cell r="A26">
            <v>7100270</v>
          </cell>
          <cell r="B26" t="str">
            <v>Stores &amp; Sp Cons -Inst -Trf posting</v>
          </cell>
          <cell r="C26">
            <v>1856492.07</v>
          </cell>
        </row>
        <row r="27">
          <cell r="A27">
            <v>7100290</v>
          </cell>
          <cell r="B27" t="str">
            <v>Diff Costs - Stores &amp; Spares - Inst</v>
          </cell>
          <cell r="C27">
            <v>60.54</v>
          </cell>
        </row>
        <row r="28">
          <cell r="A28">
            <v>7100400</v>
          </cell>
          <cell r="B28" t="str">
            <v>Lubes, Oils &amp; Greases consumed</v>
          </cell>
          <cell r="C28">
            <v>342847.39</v>
          </cell>
        </row>
        <row r="29">
          <cell r="A29">
            <v>7100470</v>
          </cell>
          <cell r="B29" t="str">
            <v>Lubes &amp; Greases Consumed - Trf posting</v>
          </cell>
          <cell r="C29">
            <v>-217607222.44</v>
          </cell>
        </row>
        <row r="30">
          <cell r="A30">
            <v>7100490</v>
          </cell>
          <cell r="B30" t="str">
            <v>Diff Costs - Lubes, Oils &amp; Greases</v>
          </cell>
          <cell r="C30">
            <v>0</v>
          </cell>
        </row>
        <row r="31">
          <cell r="A31">
            <v>7100500</v>
          </cell>
          <cell r="B31" t="str">
            <v>Other consumables - consumed</v>
          </cell>
          <cell r="C31">
            <v>880017.26</v>
          </cell>
        </row>
        <row r="32">
          <cell r="A32">
            <v>7100590</v>
          </cell>
          <cell r="B32" t="str">
            <v>Differential Costs - Other consumables</v>
          </cell>
          <cell r="C32">
            <v>0</v>
          </cell>
        </row>
        <row r="33">
          <cell r="A33">
            <v>7105000</v>
          </cell>
          <cell r="B33" t="str">
            <v>Chemicals &amp; Catalysts Consumed</v>
          </cell>
          <cell r="C33">
            <v>6315941.2300000004</v>
          </cell>
        </row>
        <row r="34">
          <cell r="A34">
            <v>7105300</v>
          </cell>
          <cell r="B34" t="str">
            <v>Diff Costs - Chemicals &amp; Catalysts</v>
          </cell>
          <cell r="C34">
            <v>502.97</v>
          </cell>
        </row>
        <row r="35">
          <cell r="A35">
            <v>7105400</v>
          </cell>
          <cell r="B35" t="str">
            <v>Chemicals &amp; Cat Consumed - Tfr posting</v>
          </cell>
          <cell r="C35">
            <v>15085819.74</v>
          </cell>
        </row>
        <row r="36">
          <cell r="A36">
            <v>7115000</v>
          </cell>
          <cell r="B36" t="str">
            <v>Lab Consumables &amp; Chemicals Consumed</v>
          </cell>
          <cell r="C36">
            <v>172486.57</v>
          </cell>
        </row>
        <row r="37">
          <cell r="A37">
            <v>7115100</v>
          </cell>
          <cell r="B37" t="str">
            <v>Non-Stock Items Consumed</v>
          </cell>
          <cell r="C37">
            <v>227097853.75</v>
          </cell>
        </row>
        <row r="38">
          <cell r="A38">
            <v>7125000</v>
          </cell>
          <cell r="B38" t="str">
            <v>Fuel Consumed</v>
          </cell>
          <cell r="C38">
            <v>1645151878.47</v>
          </cell>
        </row>
        <row r="39">
          <cell r="A39">
            <v>7125200</v>
          </cell>
          <cell r="B39" t="str">
            <v>Detention/Demmurage Charges - Fuel</v>
          </cell>
          <cell r="C39">
            <v>2396597</v>
          </cell>
        </row>
        <row r="40">
          <cell r="A40">
            <v>7125300</v>
          </cell>
          <cell r="B40" t="str">
            <v>Differential Costs - Fuel</v>
          </cell>
          <cell r="C40">
            <v>-81690291.159999996</v>
          </cell>
        </row>
        <row r="41">
          <cell r="A41">
            <v>7125400</v>
          </cell>
          <cell r="B41" t="str">
            <v>Fuels Consumed - Transfer posting</v>
          </cell>
          <cell r="C41">
            <v>4030600460.6799998</v>
          </cell>
        </row>
        <row r="42">
          <cell r="A42">
            <v>7142030</v>
          </cell>
          <cell r="B42" t="str">
            <v>Inward Freight on Local Purchases</v>
          </cell>
          <cell r="C42">
            <v>273970.15999999997</v>
          </cell>
        </row>
        <row r="43">
          <cell r="A43">
            <v>7142520</v>
          </cell>
          <cell r="B43" t="str">
            <v>Inward Freight/Delivery Costs on Purchases - Fuel</v>
          </cell>
          <cell r="C43">
            <v>0</v>
          </cell>
        </row>
        <row r="44">
          <cell r="A44">
            <v>7142560</v>
          </cell>
          <cell r="B44" t="str">
            <v>Inward Freight/Delivery Cost on Pur.-Non Stk.(IMP)</v>
          </cell>
          <cell r="C44">
            <v>0</v>
          </cell>
        </row>
        <row r="45">
          <cell r="A45">
            <v>7145000</v>
          </cell>
          <cell r="B45" t="str">
            <v>Repairs &amp; Maintenance-Plant &amp; Machinery-Civil</v>
          </cell>
          <cell r="C45">
            <v>2058012.99</v>
          </cell>
        </row>
        <row r="46">
          <cell r="A46">
            <v>7145030</v>
          </cell>
          <cell r="B46" t="str">
            <v>Road Restoration Work</v>
          </cell>
          <cell r="C46">
            <v>187119</v>
          </cell>
        </row>
        <row r="47">
          <cell r="A47">
            <v>7145100</v>
          </cell>
          <cell r="B47" t="str">
            <v>Repairs &amp; Maintenance-Plant &amp; Machinery-Electrical</v>
          </cell>
          <cell r="C47">
            <v>8782250.3200000003</v>
          </cell>
        </row>
        <row r="48">
          <cell r="A48">
            <v>7145200</v>
          </cell>
          <cell r="B48" t="str">
            <v>Repairs &amp; Maintenance-Plant &amp; Machinery-Mechanical</v>
          </cell>
          <cell r="C48">
            <v>156087671.18000001</v>
          </cell>
        </row>
        <row r="49">
          <cell r="A49">
            <v>7145300</v>
          </cell>
          <cell r="B49" t="str">
            <v>Repairs &amp; Maintenance-Plant &amp; Mach-Intrumentation</v>
          </cell>
          <cell r="C49">
            <v>2806172.32</v>
          </cell>
        </row>
        <row r="50">
          <cell r="A50">
            <v>7145350</v>
          </cell>
          <cell r="B50" t="str">
            <v>Repairs &amp; Maint.-Plant &amp; Mach-Power &amp; Electronics</v>
          </cell>
          <cell r="C50">
            <v>804042.5</v>
          </cell>
        </row>
        <row r="51">
          <cell r="A51">
            <v>7146000</v>
          </cell>
          <cell r="B51" t="str">
            <v>Repairs &amp; Maintenance-Factory Bldg.</v>
          </cell>
          <cell r="C51">
            <v>197997.4</v>
          </cell>
        </row>
        <row r="52">
          <cell r="A52">
            <v>7146110</v>
          </cell>
          <cell r="B52" t="str">
            <v>Repairs &amp; Maintenance-Electrical &amp; other Utilities</v>
          </cell>
          <cell r="C52">
            <v>2504611.1</v>
          </cell>
        </row>
        <row r="53">
          <cell r="A53">
            <v>7147000</v>
          </cell>
          <cell r="B53" t="str">
            <v>Repairs &amp; Maintenance-Others (Manufacturing)</v>
          </cell>
          <cell r="C53">
            <v>1675388.4</v>
          </cell>
        </row>
        <row r="54">
          <cell r="A54">
            <v>7148000</v>
          </cell>
          <cell r="B54" t="str">
            <v>Project Contract Expenses</v>
          </cell>
          <cell r="C54">
            <v>-1641.52</v>
          </cell>
        </row>
        <row r="55">
          <cell r="A55">
            <v>7155200</v>
          </cell>
          <cell r="B55" t="str">
            <v>Hire Chgs - Vehicles - Non Employee</v>
          </cell>
          <cell r="C55">
            <v>7302826.3200000003</v>
          </cell>
        </row>
        <row r="56">
          <cell r="A56">
            <v>7155300</v>
          </cell>
          <cell r="B56" t="str">
            <v>Hire Charges - Contracted Services (Operations)</v>
          </cell>
          <cell r="C56">
            <v>4282350.71</v>
          </cell>
        </row>
        <row r="57">
          <cell r="A57">
            <v>7155400</v>
          </cell>
          <cell r="B57" t="str">
            <v>Hire Chgs-Vehicls Employees -Other than Cars/Jeeps</v>
          </cell>
          <cell r="C57">
            <v>1600</v>
          </cell>
        </row>
        <row r="58">
          <cell r="A58">
            <v>7155900</v>
          </cell>
          <cell r="B58" t="str">
            <v>Hire Chgs - Others</v>
          </cell>
          <cell r="C58">
            <v>0</v>
          </cell>
        </row>
        <row r="59">
          <cell r="A59">
            <v>7165900</v>
          </cell>
          <cell r="B59" t="str">
            <v>Lease Rent - Others</v>
          </cell>
          <cell r="C59">
            <v>0</v>
          </cell>
        </row>
        <row r="60">
          <cell r="A60">
            <v>7300000</v>
          </cell>
          <cell r="B60" t="str">
            <v>Salaries And Wages</v>
          </cell>
          <cell r="C60">
            <v>81356127.209999993</v>
          </cell>
        </row>
        <row r="61">
          <cell r="A61">
            <v>7300020</v>
          </cell>
          <cell r="B61" t="str">
            <v>Salaries &amp; Wages Subordinate Staff</v>
          </cell>
          <cell r="C61">
            <v>7233790.6200000001</v>
          </cell>
        </row>
        <row r="62">
          <cell r="A62">
            <v>7300090</v>
          </cell>
          <cell r="B62" t="str">
            <v>Leave Encashment</v>
          </cell>
          <cell r="C62">
            <v>1576510.74</v>
          </cell>
        </row>
        <row r="63">
          <cell r="A63">
            <v>7325000</v>
          </cell>
          <cell r="B63" t="str">
            <v>Co. Contribution To Provident Fund</v>
          </cell>
          <cell r="C63">
            <v>2887740</v>
          </cell>
        </row>
        <row r="64">
          <cell r="A64">
            <v>7325020</v>
          </cell>
          <cell r="B64" t="str">
            <v>Co. Contribution To Pension Scheme</v>
          </cell>
          <cell r="C64">
            <v>869492</v>
          </cell>
        </row>
        <row r="65">
          <cell r="A65">
            <v>7325040</v>
          </cell>
          <cell r="B65" t="str">
            <v>Co. Contribution To Gratuity</v>
          </cell>
          <cell r="C65">
            <v>1110812</v>
          </cell>
        </row>
        <row r="66">
          <cell r="A66">
            <v>7325060</v>
          </cell>
          <cell r="B66" t="str">
            <v>Co. Contribution To Superannuation</v>
          </cell>
          <cell r="C66">
            <v>446520.62</v>
          </cell>
        </row>
        <row r="67">
          <cell r="A67">
            <v>7325100</v>
          </cell>
          <cell r="B67" t="str">
            <v>PF Administration and Inspection Charges</v>
          </cell>
          <cell r="C67">
            <v>386804</v>
          </cell>
        </row>
        <row r="68">
          <cell r="A68">
            <v>7325110</v>
          </cell>
          <cell r="B68" t="str">
            <v>Employers Deposit Linked Insurance Charges</v>
          </cell>
          <cell r="C68">
            <v>47195</v>
          </cell>
        </row>
        <row r="69">
          <cell r="A69">
            <v>7325130</v>
          </cell>
          <cell r="B69" t="str">
            <v>Co. Cont. EDLI Administration Charges</v>
          </cell>
          <cell r="C69">
            <v>951</v>
          </cell>
        </row>
        <row r="70">
          <cell r="A70">
            <v>7330000</v>
          </cell>
          <cell r="B70" t="str">
            <v>Leave Travel Allowance - Non Taxable</v>
          </cell>
          <cell r="C70">
            <v>1228234</v>
          </cell>
        </row>
        <row r="71">
          <cell r="A71">
            <v>7330001</v>
          </cell>
          <cell r="B71" t="str">
            <v>Education Allowance - Non Taxable</v>
          </cell>
          <cell r="C71">
            <v>88754.92</v>
          </cell>
        </row>
        <row r="72">
          <cell r="A72">
            <v>7330010</v>
          </cell>
          <cell r="B72" t="str">
            <v>Medical Expenses - Reimbursement Non Taxable</v>
          </cell>
          <cell r="C72">
            <v>1497796.68</v>
          </cell>
        </row>
        <row r="73">
          <cell r="A73">
            <v>7330021</v>
          </cell>
          <cell r="B73" t="str">
            <v>Medical Expenses- Others (Non-FBT)</v>
          </cell>
          <cell r="C73">
            <v>1853</v>
          </cell>
        </row>
        <row r="74">
          <cell r="A74">
            <v>7330030</v>
          </cell>
          <cell r="B74" t="str">
            <v>CANTEEN / FOOD TO EMPLOYEES - NON FBT</v>
          </cell>
          <cell r="C74">
            <v>2220400.23</v>
          </cell>
        </row>
        <row r="75">
          <cell r="A75">
            <v>7330035</v>
          </cell>
          <cell r="B75" t="str">
            <v>Food &amp; Beverages Coupons</v>
          </cell>
          <cell r="C75">
            <v>639897.59</v>
          </cell>
        </row>
        <row r="76">
          <cell r="A76">
            <v>7330110</v>
          </cell>
          <cell r="B76" t="str">
            <v>Conveyance Reimbursement - Non Taxable</v>
          </cell>
          <cell r="C76">
            <v>226374.39</v>
          </cell>
        </row>
        <row r="77">
          <cell r="A77">
            <v>7330300</v>
          </cell>
          <cell r="B77" t="str">
            <v>Fuel &amp; Maintenance OYCS Cars</v>
          </cell>
          <cell r="C77">
            <v>7509747.6799999997</v>
          </cell>
        </row>
        <row r="78">
          <cell r="A78">
            <v>7330320</v>
          </cell>
          <cell r="B78" t="str">
            <v>Fuel &amp; Maintenance  OYSS Two Wheelers</v>
          </cell>
          <cell r="C78">
            <v>2086763.37</v>
          </cell>
        </row>
        <row r="79">
          <cell r="A79">
            <v>7330500</v>
          </cell>
          <cell r="B79" t="str">
            <v>Employee Welfare - Transport &amp; Hire Charges</v>
          </cell>
          <cell r="C79">
            <v>1895331</v>
          </cell>
        </row>
        <row r="80">
          <cell r="A80">
            <v>7330900</v>
          </cell>
          <cell r="B80" t="str">
            <v>Other Employee  Amenities - NO FBT</v>
          </cell>
          <cell r="C80">
            <v>397322.1</v>
          </cell>
        </row>
        <row r="81">
          <cell r="A81">
            <v>7330901</v>
          </cell>
          <cell r="B81" t="str">
            <v>Other Employee Welfare &amp; Amenities Reimbursement</v>
          </cell>
          <cell r="C81">
            <v>1326041.04</v>
          </cell>
        </row>
        <row r="82">
          <cell r="A82">
            <v>7330902</v>
          </cell>
          <cell r="B82" t="str">
            <v>Other Employee Welfare &amp; Amenities (FBT)</v>
          </cell>
          <cell r="C82">
            <v>2303659.4</v>
          </cell>
        </row>
        <row r="83">
          <cell r="A83">
            <v>7330911</v>
          </cell>
          <cell r="B83" t="str">
            <v>Festival Celebration</v>
          </cell>
          <cell r="C83">
            <v>994685</v>
          </cell>
        </row>
        <row r="84">
          <cell r="A84">
            <v>7330915</v>
          </cell>
          <cell r="B84" t="str">
            <v>Club Expenses</v>
          </cell>
          <cell r="C84">
            <v>840085.21</v>
          </cell>
        </row>
        <row r="85">
          <cell r="A85">
            <v>7400500</v>
          </cell>
          <cell r="B85" t="str">
            <v>Testing Charges</v>
          </cell>
          <cell r="C85">
            <v>344323</v>
          </cell>
        </row>
        <row r="86">
          <cell r="A86">
            <v>7405030</v>
          </cell>
          <cell r="B86" t="str">
            <v>FOOD EXPENSES EMPLOYEES - FBT</v>
          </cell>
          <cell r="C86">
            <v>585224</v>
          </cell>
        </row>
        <row r="87">
          <cell r="A87">
            <v>7405040</v>
          </cell>
          <cell r="B87" t="str">
            <v>FOOD EXPENSES OUTSIDERS</v>
          </cell>
          <cell r="C87">
            <v>50344</v>
          </cell>
        </row>
        <row r="88">
          <cell r="A88">
            <v>7420000</v>
          </cell>
          <cell r="B88" t="str">
            <v>Freight &amp; Forwarding-Road Transport Charges-MP</v>
          </cell>
          <cell r="C88">
            <v>109036.52</v>
          </cell>
        </row>
        <row r="89">
          <cell r="A89">
            <v>7440205</v>
          </cell>
          <cell r="B89" t="str">
            <v>Cash Discount - Manual Posting</v>
          </cell>
          <cell r="C89">
            <v>34361669</v>
          </cell>
        </row>
        <row r="90">
          <cell r="A90">
            <v>7500000</v>
          </cell>
          <cell r="B90" t="str">
            <v>Insurance On Fixed Assets</v>
          </cell>
          <cell r="C90">
            <v>60087924</v>
          </cell>
        </row>
        <row r="91">
          <cell r="A91">
            <v>7500010</v>
          </cell>
          <cell r="B91" t="str">
            <v>Insurance On Stocks</v>
          </cell>
          <cell r="C91">
            <v>99271</v>
          </cell>
        </row>
        <row r="92">
          <cell r="A92">
            <v>7500030</v>
          </cell>
          <cell r="B92" t="str">
            <v>Insurance - Group Medical Cover</v>
          </cell>
          <cell r="C92">
            <v>282800</v>
          </cell>
        </row>
        <row r="93">
          <cell r="A93">
            <v>7500041</v>
          </cell>
          <cell r="B93" t="str">
            <v>Insurance - Motor Car/Jeeps</v>
          </cell>
          <cell r="C93">
            <v>0</v>
          </cell>
        </row>
        <row r="94">
          <cell r="A94">
            <v>7500900</v>
          </cell>
          <cell r="B94" t="str">
            <v>Insurance - Others</v>
          </cell>
          <cell r="C94">
            <v>131981</v>
          </cell>
        </row>
        <row r="95">
          <cell r="A95">
            <v>7505000</v>
          </cell>
          <cell r="B95" t="str">
            <v>Rent For Office Premises</v>
          </cell>
          <cell r="C95">
            <v>0</v>
          </cell>
        </row>
        <row r="96">
          <cell r="A96">
            <v>7505105</v>
          </cell>
          <cell r="B96" t="str">
            <v>Rent for Guest House</v>
          </cell>
          <cell r="C96">
            <v>0</v>
          </cell>
        </row>
        <row r="97">
          <cell r="A97">
            <v>7505900</v>
          </cell>
          <cell r="B97" t="str">
            <v>Rent - Others</v>
          </cell>
          <cell r="C97">
            <v>0</v>
          </cell>
        </row>
        <row r="98">
          <cell r="A98">
            <v>7510100</v>
          </cell>
          <cell r="B98" t="str">
            <v>Rates &amp; Taxes - Others</v>
          </cell>
          <cell r="C98">
            <v>126172</v>
          </cell>
        </row>
        <row r="99">
          <cell r="A99">
            <v>7510200</v>
          </cell>
          <cell r="B99" t="str">
            <v>Licence and Application Fees</v>
          </cell>
          <cell r="C99">
            <v>287505</v>
          </cell>
        </row>
        <row r="100">
          <cell r="A100">
            <v>7510400</v>
          </cell>
          <cell r="B100" t="str">
            <v>Inspection Fees</v>
          </cell>
          <cell r="C100">
            <v>18222</v>
          </cell>
        </row>
        <row r="101">
          <cell r="A101">
            <v>7515000</v>
          </cell>
          <cell r="B101" t="str">
            <v>Repairs &amp; Maintenance - Office Bldgs</v>
          </cell>
          <cell r="C101">
            <v>963704.72</v>
          </cell>
        </row>
        <row r="102">
          <cell r="A102">
            <v>7515020</v>
          </cell>
          <cell r="B102" t="str">
            <v>Repairs &amp; Maintenance - Resi Bldgs</v>
          </cell>
          <cell r="C102">
            <v>861165.2</v>
          </cell>
        </row>
        <row r="103">
          <cell r="A103">
            <v>7515040</v>
          </cell>
          <cell r="B103" t="str">
            <v>Repairs &amp; Maintenance - Computers</v>
          </cell>
          <cell r="C103">
            <v>1796986.01</v>
          </cell>
        </row>
        <row r="104">
          <cell r="A104">
            <v>7515045</v>
          </cell>
          <cell r="B104" t="str">
            <v>Maintenance of Guest House</v>
          </cell>
          <cell r="C104">
            <v>0</v>
          </cell>
        </row>
        <row r="105">
          <cell r="A105">
            <v>7515110</v>
          </cell>
          <cell r="B105" t="str">
            <v>Repairs To COC Cars/Jeeps - Labour Charges</v>
          </cell>
          <cell r="C105">
            <v>14592</v>
          </cell>
        </row>
        <row r="106">
          <cell r="A106">
            <v>7515111</v>
          </cell>
          <cell r="B106" t="str">
            <v>Repairs To COC Cars /Jeeps - Material</v>
          </cell>
          <cell r="C106">
            <v>17199</v>
          </cell>
        </row>
        <row r="107">
          <cell r="A107">
            <v>7515113</v>
          </cell>
          <cell r="B107" t="str">
            <v>Repairs To COC Cars / Jeeps - Accident - Material</v>
          </cell>
          <cell r="C107">
            <v>4574</v>
          </cell>
        </row>
        <row r="108">
          <cell r="A108">
            <v>7515120</v>
          </cell>
          <cell r="B108" t="str">
            <v>Repairs Vehicles (Other than Cars/Jeeps)</v>
          </cell>
          <cell r="C108">
            <v>21468</v>
          </cell>
        </row>
        <row r="109">
          <cell r="A109">
            <v>7520000</v>
          </cell>
          <cell r="B109" t="str">
            <v>Travelling - Directors - Inland - Fare</v>
          </cell>
          <cell r="C109">
            <v>5232</v>
          </cell>
        </row>
        <row r="110">
          <cell r="A110">
            <v>7515900</v>
          </cell>
          <cell r="B110" t="str">
            <v>Repairs &amp; Maintenance -  Others</v>
          </cell>
          <cell r="C110">
            <v>582960.51</v>
          </cell>
        </row>
        <row r="111">
          <cell r="A111">
            <v>7520060</v>
          </cell>
          <cell r="B111" t="str">
            <v>Travelling - Inland - Fare</v>
          </cell>
          <cell r="C111">
            <v>6183479</v>
          </cell>
        </row>
        <row r="112">
          <cell r="A112">
            <v>7520061</v>
          </cell>
          <cell r="B112" t="str">
            <v>Travelling / Hotel - Others</v>
          </cell>
          <cell r="C112">
            <v>384270</v>
          </cell>
        </row>
        <row r="113">
          <cell r="A113">
            <v>7520070</v>
          </cell>
          <cell r="B113" t="str">
            <v>Travelling - Inland - Lodging/Boarding/Allow.</v>
          </cell>
          <cell r="C113">
            <v>741294</v>
          </cell>
        </row>
        <row r="114">
          <cell r="A114">
            <v>7520080</v>
          </cell>
          <cell r="B114" t="str">
            <v>Travelling - Inland - Other Expenses</v>
          </cell>
          <cell r="C114">
            <v>311817.75</v>
          </cell>
        </row>
        <row r="115">
          <cell r="A115">
            <v>7520090</v>
          </cell>
          <cell r="B115" t="str">
            <v>Travelling-Foreign-Fare</v>
          </cell>
          <cell r="C115">
            <v>215401</v>
          </cell>
        </row>
        <row r="116">
          <cell r="A116">
            <v>7520100</v>
          </cell>
          <cell r="B116" t="str">
            <v>Travelling-Foreign-Lodging/Boarding/Allowances</v>
          </cell>
          <cell r="C116">
            <v>309078</v>
          </cell>
        </row>
        <row r="117">
          <cell r="A117">
            <v>7525000</v>
          </cell>
          <cell r="B117" t="str">
            <v>Audit Fees</v>
          </cell>
          <cell r="C117">
            <v>2316300</v>
          </cell>
        </row>
        <row r="118">
          <cell r="A118">
            <v>7525200</v>
          </cell>
          <cell r="B118" t="str">
            <v>Auditors' Fees - Certification &amp; Consultation Work</v>
          </cell>
          <cell r="C118">
            <v>187081</v>
          </cell>
        </row>
        <row r="119">
          <cell r="A119">
            <v>7525300</v>
          </cell>
          <cell r="B119" t="str">
            <v>Auditors'  Out  Of  Pocket  Expenses</v>
          </cell>
          <cell r="C119">
            <v>22531</v>
          </cell>
        </row>
        <row r="120">
          <cell r="A120">
            <v>7530000</v>
          </cell>
          <cell r="B120" t="str">
            <v>Professional Fees  Paid To 'Full Time' Consultants</v>
          </cell>
          <cell r="C120">
            <v>490818.46</v>
          </cell>
        </row>
        <row r="121">
          <cell r="A121">
            <v>7530020</v>
          </cell>
          <cell r="B121" t="str">
            <v>Professional Fees Paid To Others</v>
          </cell>
          <cell r="C121">
            <v>8657025</v>
          </cell>
        </row>
        <row r="122">
          <cell r="A122">
            <v>7530040</v>
          </cell>
          <cell r="B122" t="str">
            <v>Professional Fees To Foreign Consultants</v>
          </cell>
          <cell r="C122">
            <v>0</v>
          </cell>
        </row>
        <row r="123">
          <cell r="A123">
            <v>7530101</v>
          </cell>
          <cell r="B123" t="str">
            <v>Reimbursement to Legal  Consultnats</v>
          </cell>
          <cell r="C123">
            <v>106755</v>
          </cell>
        </row>
        <row r="124">
          <cell r="A124">
            <v>7530130</v>
          </cell>
          <cell r="B124" t="str">
            <v>Internal Audit Fees</v>
          </cell>
          <cell r="C124">
            <v>0</v>
          </cell>
        </row>
        <row r="125">
          <cell r="A125">
            <v>7530150</v>
          </cell>
          <cell r="B125" t="str">
            <v>Legal Fee</v>
          </cell>
          <cell r="C125">
            <v>122550</v>
          </cell>
        </row>
        <row r="126">
          <cell r="A126">
            <v>7535000</v>
          </cell>
          <cell r="B126" t="str">
            <v>Bank Charges</v>
          </cell>
          <cell r="C126">
            <v>788167.46</v>
          </cell>
        </row>
        <row r="127">
          <cell r="A127">
            <v>7535020</v>
          </cell>
          <cell r="B127" t="str">
            <v>Guarantee Commission</v>
          </cell>
          <cell r="C127">
            <v>2365603</v>
          </cell>
        </row>
        <row r="128">
          <cell r="A128">
            <v>7535030</v>
          </cell>
          <cell r="B128" t="str">
            <v>LC Charges - Inland</v>
          </cell>
          <cell r="C128">
            <v>121458</v>
          </cell>
        </row>
        <row r="129">
          <cell r="A129">
            <v>7535040</v>
          </cell>
          <cell r="B129" t="str">
            <v>LC Charges - Foreign</v>
          </cell>
          <cell r="C129">
            <v>0</v>
          </cell>
        </row>
        <row r="130">
          <cell r="A130">
            <v>7540000</v>
          </cell>
          <cell r="B130" t="str">
            <v>Hire Charges - Cars / Jeeps for Employees</v>
          </cell>
          <cell r="C130">
            <v>411395</v>
          </cell>
        </row>
        <row r="131">
          <cell r="A131">
            <v>7540300</v>
          </cell>
          <cell r="B131" t="str">
            <v>Hire Charges-Contracted Services (Admn)</v>
          </cell>
          <cell r="C131">
            <v>5376050.0899999999</v>
          </cell>
        </row>
        <row r="132">
          <cell r="A132">
            <v>7540400</v>
          </cell>
          <cell r="B132" t="str">
            <v>Hire Charges - Aircraft &amp; Helicopters</v>
          </cell>
          <cell r="C132">
            <v>365225</v>
          </cell>
        </row>
        <row r="133">
          <cell r="A133">
            <v>7541000</v>
          </cell>
          <cell r="B133" t="str">
            <v>Local Conveyance</v>
          </cell>
          <cell r="C133">
            <v>208684</v>
          </cell>
        </row>
        <row r="134">
          <cell r="A134">
            <v>7545000</v>
          </cell>
          <cell r="B134" t="str">
            <v>Postage &amp; Courier</v>
          </cell>
          <cell r="C134">
            <v>112002.14</v>
          </cell>
        </row>
        <row r="135">
          <cell r="A135">
            <v>7545100</v>
          </cell>
          <cell r="B135" t="str">
            <v>Telex/Fax Charges</v>
          </cell>
          <cell r="C135">
            <v>0</v>
          </cell>
        </row>
        <row r="136">
          <cell r="A136">
            <v>7545900</v>
          </cell>
          <cell r="B136" t="str">
            <v>Communication Expenses - Others</v>
          </cell>
          <cell r="C136">
            <v>220653</v>
          </cell>
        </row>
        <row r="137">
          <cell r="A137">
            <v>7550000</v>
          </cell>
          <cell r="B137" t="str">
            <v>Telephone Expenses - Residential</v>
          </cell>
          <cell r="C137">
            <v>1304</v>
          </cell>
        </row>
        <row r="138">
          <cell r="A138">
            <v>7550100</v>
          </cell>
          <cell r="B138" t="str">
            <v>Telephone Expenses - Mobile</v>
          </cell>
          <cell r="C138">
            <v>2433970.5699999998</v>
          </cell>
        </row>
        <row r="139">
          <cell r="A139">
            <v>7550500</v>
          </cell>
          <cell r="B139" t="str">
            <v>Telephone Expenses - Office</v>
          </cell>
          <cell r="C139">
            <v>532547</v>
          </cell>
        </row>
        <row r="140">
          <cell r="A140">
            <v>7550600</v>
          </cell>
          <cell r="B140" t="str">
            <v>Telephone Expenses - Lease Line and Airtime charge</v>
          </cell>
          <cell r="C140">
            <v>146975</v>
          </cell>
        </row>
        <row r="141">
          <cell r="A141">
            <v>7552000</v>
          </cell>
          <cell r="B141" t="str">
            <v>Electricity Expenses - Office</v>
          </cell>
          <cell r="C141">
            <v>0</v>
          </cell>
        </row>
        <row r="142">
          <cell r="A142">
            <v>7552100</v>
          </cell>
          <cell r="B142" t="str">
            <v>Electricity Expenses - Residence</v>
          </cell>
          <cell r="C142">
            <v>0</v>
          </cell>
        </row>
        <row r="143">
          <cell r="A143">
            <v>7553000</v>
          </cell>
          <cell r="B143" t="str">
            <v>Water Expenses</v>
          </cell>
          <cell r="C143">
            <v>1805478</v>
          </cell>
        </row>
        <row r="144">
          <cell r="A144">
            <v>7555000</v>
          </cell>
          <cell r="B144" t="str">
            <v>Printing &amp; Stationery</v>
          </cell>
          <cell r="C144">
            <v>1035830.46</v>
          </cell>
        </row>
        <row r="145">
          <cell r="A145">
            <v>7565070</v>
          </cell>
          <cell r="B145" t="str">
            <v>Loan Syndication Charges</v>
          </cell>
          <cell r="C145">
            <v>10009380.5</v>
          </cell>
        </row>
        <row r="146">
          <cell r="A146">
            <v>7570000</v>
          </cell>
          <cell r="B146" t="str">
            <v>Service Tax Paid - Expenses-Basic amount</v>
          </cell>
          <cell r="C146">
            <v>619240.69999999995</v>
          </cell>
        </row>
        <row r="147">
          <cell r="A147">
            <v>7570005</v>
          </cell>
          <cell r="B147" t="str">
            <v>Service Tax Paid -Expn.(Manaual Posting)-Basic amt</v>
          </cell>
          <cell r="C147">
            <v>-909140.23</v>
          </cell>
        </row>
        <row r="148">
          <cell r="A148">
            <v>7570100</v>
          </cell>
          <cell r="B148" t="str">
            <v>Service tax Edu. Cess Paid - Expn.</v>
          </cell>
          <cell r="C148">
            <v>12384.82</v>
          </cell>
        </row>
        <row r="149">
          <cell r="A149">
            <v>7570105</v>
          </cell>
          <cell r="B149" t="str">
            <v>Service Tax Edu Cess Paid Exp-( Manual Posting)</v>
          </cell>
          <cell r="C149">
            <v>180881.48</v>
          </cell>
        </row>
        <row r="150">
          <cell r="A150">
            <v>7570125</v>
          </cell>
          <cell r="B150" t="str">
            <v>Service tax -Edu. Cess-1%-Sec. &amp; High.- Manualpost</v>
          </cell>
          <cell r="C150">
            <v>90440.83</v>
          </cell>
        </row>
        <row r="151">
          <cell r="A151">
            <v>7570130</v>
          </cell>
          <cell r="B151" t="str">
            <v>Service tax- Edu. Cess-1%-Sec.&amp; High.- Autopost</v>
          </cell>
          <cell r="C151">
            <v>6192.4</v>
          </cell>
        </row>
        <row r="152">
          <cell r="A152">
            <v>7575000</v>
          </cell>
          <cell r="B152" t="str">
            <v>Books &amp; Periodicals</v>
          </cell>
          <cell r="C152">
            <v>452307.8</v>
          </cell>
        </row>
        <row r="153">
          <cell r="A153">
            <v>7575005</v>
          </cell>
          <cell r="B153" t="str">
            <v>Membership fees</v>
          </cell>
          <cell r="C153">
            <v>0</v>
          </cell>
        </row>
        <row r="154">
          <cell r="A154">
            <v>7575020</v>
          </cell>
          <cell r="B154" t="str">
            <v>Seminar &amp; Training - Fees</v>
          </cell>
          <cell r="C154">
            <v>445479.07</v>
          </cell>
        </row>
        <row r="155">
          <cell r="A155">
            <v>7575021</v>
          </cell>
          <cell r="B155" t="str">
            <v>Seminar &amp; Training - Other Expenses</v>
          </cell>
          <cell r="C155">
            <v>154414</v>
          </cell>
        </row>
        <row r="156">
          <cell r="A156">
            <v>7575030</v>
          </cell>
          <cell r="B156" t="str">
            <v>Transit Flat Expenses</v>
          </cell>
          <cell r="C156">
            <v>0</v>
          </cell>
        </row>
        <row r="157">
          <cell r="A157">
            <v>7575040</v>
          </cell>
          <cell r="B157" t="str">
            <v>Guest House Expenses</v>
          </cell>
          <cell r="C157">
            <v>0</v>
          </cell>
        </row>
        <row r="158">
          <cell r="A158">
            <v>7575050</v>
          </cell>
          <cell r="B158" t="str">
            <v>Entertainment / Hospitality Expenses</v>
          </cell>
          <cell r="C158">
            <v>2498930</v>
          </cell>
        </row>
        <row r="159">
          <cell r="A159">
            <v>7575060</v>
          </cell>
          <cell r="B159" t="str">
            <v>Security Expenses</v>
          </cell>
          <cell r="C159">
            <v>1037741.74</v>
          </cell>
        </row>
        <row r="160">
          <cell r="A160">
            <v>7575080</v>
          </cell>
          <cell r="B160" t="str">
            <v>Horticulture Expenses</v>
          </cell>
          <cell r="C160">
            <v>0</v>
          </cell>
        </row>
        <row r="161">
          <cell r="A161">
            <v>7575090</v>
          </cell>
          <cell r="B161" t="str">
            <v>Recruitment Expenses</v>
          </cell>
          <cell r="C161">
            <v>1433119</v>
          </cell>
        </row>
        <row r="162">
          <cell r="A162">
            <v>7575100</v>
          </cell>
          <cell r="B162" t="str">
            <v>Advertisement Expenses - General</v>
          </cell>
          <cell r="C162">
            <v>1329294</v>
          </cell>
        </row>
        <row r="163">
          <cell r="A163">
            <v>7575170</v>
          </cell>
          <cell r="B163" t="str">
            <v>Social Welfare Expenses</v>
          </cell>
          <cell r="C163">
            <v>0</v>
          </cell>
        </row>
        <row r="164">
          <cell r="A164">
            <v>7575200</v>
          </cell>
          <cell r="B164" t="str">
            <v>Gifts &amp;  Compliments to Employees</v>
          </cell>
          <cell r="C164">
            <v>257286.63</v>
          </cell>
        </row>
        <row r="165">
          <cell r="A165">
            <v>7575201</v>
          </cell>
          <cell r="B165" t="str">
            <v>Gifts, Compliments  to Outsiders</v>
          </cell>
          <cell r="C165">
            <v>681487</v>
          </cell>
        </row>
        <row r="166">
          <cell r="A166">
            <v>7575255</v>
          </cell>
          <cell r="B166" t="str">
            <v>Tender Fees</v>
          </cell>
          <cell r="C166">
            <v>4537</v>
          </cell>
        </row>
        <row r="167">
          <cell r="A167">
            <v>7575700</v>
          </cell>
          <cell r="B167" t="str">
            <v>Software Development Charges</v>
          </cell>
          <cell r="C167">
            <v>0</v>
          </cell>
        </row>
        <row r="168">
          <cell r="A168">
            <v>7575800</v>
          </cell>
          <cell r="B168" t="str">
            <v>Rounding Off Differences</v>
          </cell>
          <cell r="C168">
            <v>-413.2</v>
          </cell>
        </row>
        <row r="169">
          <cell r="A169">
            <v>7575900</v>
          </cell>
          <cell r="B169" t="str">
            <v>Other Miscellaneous Expenses</v>
          </cell>
          <cell r="C169">
            <v>548914.63</v>
          </cell>
        </row>
        <row r="170">
          <cell r="A170">
            <v>7580000</v>
          </cell>
          <cell r="B170" t="str">
            <v>Wealth Tax</v>
          </cell>
          <cell r="C170">
            <v>698614</v>
          </cell>
        </row>
        <row r="171">
          <cell r="A171">
            <v>7700000</v>
          </cell>
          <cell r="B171" t="str">
            <v>Loss On Sale / Discarding Of Assets</v>
          </cell>
          <cell r="C171">
            <v>0</v>
          </cell>
        </row>
        <row r="172">
          <cell r="A172">
            <v>8020000</v>
          </cell>
          <cell r="B172" t="str">
            <v>Int On Secured Term Loans fm Banks-INR</v>
          </cell>
          <cell r="C172">
            <v>1667734642.6300001</v>
          </cell>
        </row>
        <row r="173">
          <cell r="A173">
            <v>8020500</v>
          </cell>
          <cell r="B173" t="str">
            <v>Int On Secured Term Loans fm Banks-FC</v>
          </cell>
          <cell r="C173">
            <v>53335295.170000002</v>
          </cell>
        </row>
        <row r="174">
          <cell r="A174">
            <v>8035400</v>
          </cell>
          <cell r="B174" t="str">
            <v>Interest On Buyers' Credit</v>
          </cell>
          <cell r="C174">
            <v>0</v>
          </cell>
        </row>
        <row r="175">
          <cell r="A175">
            <v>8095900</v>
          </cell>
          <cell r="B175" t="str">
            <v>Interest Paid - Others</v>
          </cell>
          <cell r="C175">
            <v>0</v>
          </cell>
        </row>
        <row r="176">
          <cell r="A176">
            <v>7100170</v>
          </cell>
          <cell r="B176" t="str">
            <v>Stores &amp; Sp Cons- Elec-Trf posting</v>
          </cell>
          <cell r="C176">
            <v>2345045.9500000002</v>
          </cell>
        </row>
        <row r="177">
          <cell r="A177">
            <v>7100570</v>
          </cell>
          <cell r="B177" t="str">
            <v>Other Consumables consumed -Tfr posting</v>
          </cell>
          <cell r="C177">
            <v>2583974.58</v>
          </cell>
        </row>
        <row r="178">
          <cell r="A178">
            <v>7330220</v>
          </cell>
          <cell r="B178" t="str">
            <v>Exp On Flats For Employees - Owned By Company</v>
          </cell>
          <cell r="C178">
            <v>91826</v>
          </cell>
        </row>
        <row r="179">
          <cell r="A179">
            <v>7560000</v>
          </cell>
          <cell r="B179" t="str">
            <v>Donation To Charitable Trust</v>
          </cell>
          <cell r="C179">
            <v>0</v>
          </cell>
        </row>
        <row r="180">
          <cell r="A180">
            <v>7700010</v>
          </cell>
          <cell r="B180" t="str">
            <v>Loss On Sale / Discarding Of Assets - Manual Post.</v>
          </cell>
          <cell r="C180">
            <v>522721.14</v>
          </cell>
        </row>
        <row r="181">
          <cell r="A181">
            <v>8101000</v>
          </cell>
          <cell r="B181" t="str">
            <v>Depn. on Leasehold Land</v>
          </cell>
          <cell r="C181">
            <v>2522990.31</v>
          </cell>
        </row>
        <row r="182">
          <cell r="A182">
            <v>8105000</v>
          </cell>
          <cell r="B182" t="str">
            <v>Depn. on Buildings</v>
          </cell>
          <cell r="C182">
            <v>17519281.010000002</v>
          </cell>
        </row>
        <row r="183">
          <cell r="A183">
            <v>8106000</v>
          </cell>
          <cell r="B183" t="str">
            <v>Depn. on Plant &amp; Machinery</v>
          </cell>
          <cell r="C183">
            <v>896585824.73000002</v>
          </cell>
        </row>
        <row r="184">
          <cell r="A184">
            <v>8107000</v>
          </cell>
          <cell r="B184" t="str">
            <v>Depn. on Electrical Installations</v>
          </cell>
          <cell r="C184">
            <v>3790459.54</v>
          </cell>
        </row>
        <row r="185">
          <cell r="A185">
            <v>8108000</v>
          </cell>
          <cell r="B185" t="str">
            <v>Depn. on Equipment</v>
          </cell>
          <cell r="C185">
            <v>3118786.29</v>
          </cell>
        </row>
        <row r="186">
          <cell r="A186">
            <v>8108050</v>
          </cell>
          <cell r="B186" t="str">
            <v>Depn. on Refridgerators &amp; Domestic Appliances</v>
          </cell>
          <cell r="C186">
            <v>76285.2</v>
          </cell>
        </row>
        <row r="187">
          <cell r="A187">
            <v>8109000</v>
          </cell>
          <cell r="B187" t="str">
            <v>Depn. on Furniture &amp; Fixtures</v>
          </cell>
          <cell r="C187">
            <v>425781.66</v>
          </cell>
        </row>
        <row r="188">
          <cell r="A188">
            <v>8109500</v>
          </cell>
          <cell r="B188" t="str">
            <v>Depn. on Lab Equipments</v>
          </cell>
          <cell r="C188">
            <v>2317912.38</v>
          </cell>
        </row>
        <row r="189">
          <cell r="A189">
            <v>8110000</v>
          </cell>
          <cell r="B189" t="str">
            <v>Depn. on Vehicles</v>
          </cell>
          <cell r="C189">
            <v>549270.22</v>
          </cell>
        </row>
        <row r="190">
          <cell r="A190">
            <v>8113500</v>
          </cell>
          <cell r="B190" t="str">
            <v>Depn. on Roads&amp;Bridges</v>
          </cell>
          <cell r="C190">
            <v>3066915.22</v>
          </cell>
        </row>
        <row r="191">
          <cell r="A191">
            <v>8114000</v>
          </cell>
          <cell r="B191" t="str">
            <v>Depn. on WS &amp; Drainage</v>
          </cell>
          <cell r="C191">
            <v>1319986.74</v>
          </cell>
        </row>
        <row r="192">
          <cell r="A192">
            <v>8700000</v>
          </cell>
          <cell r="B192" t="str">
            <v>Income Tax For The Year</v>
          </cell>
          <cell r="C192">
            <v>0</v>
          </cell>
        </row>
        <row r="193">
          <cell r="A193">
            <v>8700050</v>
          </cell>
          <cell r="B193" t="str">
            <v>Income Tax For Earlier Years</v>
          </cell>
          <cell r="C193">
            <v>-267734</v>
          </cell>
        </row>
        <row r="195">
          <cell r="C195">
            <v>-1413858394.4200017</v>
          </cell>
        </row>
        <row r="197">
          <cell r="C197">
            <v>1644810654.341114</v>
          </cell>
        </row>
        <row r="199">
          <cell r="C199">
            <v>230952259.9211123</v>
          </cell>
        </row>
      </sheetData>
      <sheetData sheetId="22" refreshError="1"/>
      <sheetData sheetId="23" refreshError="1">
        <row r="260">
          <cell r="B260" t="str">
            <v xml:space="preserve">Sales </v>
          </cell>
        </row>
        <row r="261">
          <cell r="A261">
            <v>6173070</v>
          </cell>
          <cell r="B261" t="str">
            <v>Estimated Power Fact</v>
          </cell>
          <cell r="C261">
            <v>8205635083.2211142</v>
          </cell>
        </row>
        <row r="262">
          <cell r="A262">
            <v>6090000</v>
          </cell>
          <cell r="B262" t="str">
            <v>Sale of Power</v>
          </cell>
          <cell r="C262">
            <v>2031210170</v>
          </cell>
        </row>
        <row r="264">
          <cell r="B264" t="str">
            <v>Total</v>
          </cell>
          <cell r="C264">
            <v>10236845253.221115</v>
          </cell>
        </row>
        <row r="267">
          <cell r="A267">
            <v>6320600</v>
          </cell>
          <cell r="B267" t="str">
            <v>Dividend Income on Short Term Investments</v>
          </cell>
          <cell r="C267">
            <v>17535457.809999999</v>
          </cell>
        </row>
        <row r="270">
          <cell r="B270" t="str">
            <v>Other income</v>
          </cell>
        </row>
        <row r="271">
          <cell r="A271">
            <v>6365005</v>
          </cell>
          <cell r="B271" t="str">
            <v>Sale Of Scrap - Manu</v>
          </cell>
          <cell r="C271">
            <v>296630</v>
          </cell>
        </row>
        <row r="272">
          <cell r="A272">
            <v>6370500</v>
          </cell>
          <cell r="B272" t="str">
            <v>Insurance Claims Received</v>
          </cell>
          <cell r="C272">
            <v>1450306</v>
          </cell>
        </row>
        <row r="273">
          <cell r="A273">
            <v>6370050</v>
          </cell>
          <cell r="B273" t="str">
            <v>Rent Received</v>
          </cell>
          <cell r="C273">
            <v>16869</v>
          </cell>
        </row>
        <row r="274">
          <cell r="A274">
            <v>6370930</v>
          </cell>
          <cell r="B274" t="str">
            <v>RECOVERY FROM EMPLOYEES - ELECTRICITY</v>
          </cell>
          <cell r="C274">
            <v>424866.3</v>
          </cell>
        </row>
        <row r="275">
          <cell r="A275">
            <v>6370900</v>
          </cell>
          <cell r="B275" t="str">
            <v>Miscellaneous Income - Others</v>
          </cell>
          <cell r="C275">
            <v>950014.5</v>
          </cell>
        </row>
        <row r="276">
          <cell r="A276">
            <v>6370000</v>
          </cell>
          <cell r="B276" t="str">
            <v>Recoveries from Employees</v>
          </cell>
          <cell r="C276">
            <v>120029.7</v>
          </cell>
        </row>
        <row r="277">
          <cell r="A277">
            <v>6370110</v>
          </cell>
          <cell r="B277" t="str">
            <v>Recoveries from Contractors</v>
          </cell>
          <cell r="C277">
            <v>95314</v>
          </cell>
        </row>
        <row r="278">
          <cell r="A278">
            <v>6335020</v>
          </cell>
          <cell r="B278" t="str">
            <v>Int Recd-Customers</v>
          </cell>
          <cell r="C278">
            <v>91212247</v>
          </cell>
        </row>
        <row r="280">
          <cell r="A280">
            <v>6335900</v>
          </cell>
          <cell r="B280" t="str">
            <v>Interest Recd-Others</v>
          </cell>
          <cell r="C280">
            <v>2382</v>
          </cell>
        </row>
        <row r="281">
          <cell r="C281">
            <v>94568658.5</v>
          </cell>
        </row>
        <row r="283">
          <cell r="A283">
            <v>6335040</v>
          </cell>
          <cell r="B283" t="str">
            <v>Interest Income-Bank Fixed Deposits-INR</v>
          </cell>
          <cell r="C283">
            <v>9669852.7400000002</v>
          </cell>
        </row>
        <row r="285">
          <cell r="B285" t="str">
            <v>Fuel Consumption</v>
          </cell>
        </row>
        <row r="286">
          <cell r="A286">
            <v>7125400</v>
          </cell>
          <cell r="B286" t="str">
            <v>Fuels Consumed - Tra</v>
          </cell>
          <cell r="C286">
            <v>4030600460.6799998</v>
          </cell>
        </row>
        <row r="287">
          <cell r="A287">
            <v>7125000</v>
          </cell>
          <cell r="B287" t="str">
            <v>Fuel Consumed</v>
          </cell>
          <cell r="C287">
            <v>1645151878.47</v>
          </cell>
        </row>
        <row r="288">
          <cell r="A288">
            <v>7142520</v>
          </cell>
          <cell r="B288" t="str">
            <v>Inward Freight/Delivery Costs on Purchases - Fuel</v>
          </cell>
          <cell r="C288">
            <v>0</v>
          </cell>
        </row>
        <row r="289">
          <cell r="A289">
            <v>7125300</v>
          </cell>
          <cell r="B289" t="str">
            <v>Differential Costs - Fuel</v>
          </cell>
          <cell r="C289">
            <v>-81690291.159999996</v>
          </cell>
        </row>
        <row r="290">
          <cell r="A290">
            <v>7125200</v>
          </cell>
          <cell r="B290" t="str">
            <v>Detention/Demmurage Charges - Fuel</v>
          </cell>
          <cell r="C290">
            <v>2396597</v>
          </cell>
        </row>
        <row r="291">
          <cell r="C291">
            <v>5596458644.9899998</v>
          </cell>
        </row>
        <row r="292">
          <cell r="B292" t="str">
            <v>Exchange Gain/Loss</v>
          </cell>
        </row>
        <row r="294">
          <cell r="A294">
            <v>6400000</v>
          </cell>
          <cell r="B294" t="str">
            <v>Realised Forex Gain</v>
          </cell>
          <cell r="C294">
            <v>129129607.31999999</v>
          </cell>
        </row>
        <row r="295">
          <cell r="A295">
            <v>6405200</v>
          </cell>
          <cell r="B295" t="str">
            <v>Unrealised Forex Gai</v>
          </cell>
          <cell r="C295">
            <v>-1074118.3500000001</v>
          </cell>
        </row>
        <row r="296">
          <cell r="C296">
            <v>128055488.97</v>
          </cell>
        </row>
        <row r="298">
          <cell r="B298" t="str">
            <v>Employees' remuneration &amp; benefits</v>
          </cell>
        </row>
        <row r="299">
          <cell r="A299">
            <v>7300000</v>
          </cell>
          <cell r="B299" t="str">
            <v>Salaries And Wages</v>
          </cell>
          <cell r="C299">
            <v>81356127.209999993</v>
          </cell>
        </row>
        <row r="300">
          <cell r="A300">
            <v>7300020</v>
          </cell>
          <cell r="B300" t="str">
            <v>Salaries &amp; Wages Sub</v>
          </cell>
          <cell r="C300">
            <v>7233790.6200000001</v>
          </cell>
        </row>
        <row r="301">
          <cell r="A301">
            <v>7155300</v>
          </cell>
          <cell r="B301" t="str">
            <v>Hire Charges - Contracted Services (Operations)</v>
          </cell>
          <cell r="C301">
            <v>4282350.71</v>
          </cell>
        </row>
        <row r="302">
          <cell r="A302">
            <v>7540300</v>
          </cell>
          <cell r="B302" t="str">
            <v>Hire Charges-Contracted Services (Admn)</v>
          </cell>
          <cell r="C302">
            <v>5376050.0899999999</v>
          </cell>
        </row>
        <row r="303">
          <cell r="A303">
            <v>7330000</v>
          </cell>
          <cell r="B303" t="str">
            <v>Leave Travel Allowan</v>
          </cell>
          <cell r="C303">
            <v>1228234</v>
          </cell>
        </row>
        <row r="304">
          <cell r="A304">
            <v>7330001</v>
          </cell>
          <cell r="B304" t="str">
            <v>Education Allowance</v>
          </cell>
          <cell r="C304">
            <v>88754.92</v>
          </cell>
        </row>
        <row r="305">
          <cell r="A305">
            <v>7330010</v>
          </cell>
          <cell r="B305" t="str">
            <v>Medical Expenses - R</v>
          </cell>
          <cell r="C305">
            <v>1497796.68</v>
          </cell>
        </row>
        <row r="306">
          <cell r="A306">
            <v>7330030</v>
          </cell>
          <cell r="B306" t="str">
            <v>CANTEEN / FOOD TO EM</v>
          </cell>
          <cell r="C306">
            <v>2220400.23</v>
          </cell>
        </row>
        <row r="307">
          <cell r="A307">
            <v>7330110</v>
          </cell>
          <cell r="B307" t="str">
            <v>Conveyance Reimburse</v>
          </cell>
          <cell r="C307">
            <v>226374.39</v>
          </cell>
        </row>
        <row r="308">
          <cell r="A308">
            <v>7330300</v>
          </cell>
          <cell r="B308" t="str">
            <v>Fuel &amp; Maintenance O</v>
          </cell>
          <cell r="C308">
            <v>7509747.6799999997</v>
          </cell>
        </row>
        <row r="309">
          <cell r="A309">
            <v>7330320</v>
          </cell>
          <cell r="B309" t="str">
            <v>Fuel &amp; Maintenance</v>
          </cell>
          <cell r="C309">
            <v>2086763.37</v>
          </cell>
        </row>
        <row r="310">
          <cell r="A310">
            <v>7405030</v>
          </cell>
          <cell r="B310" t="str">
            <v>FOOD EXPENSES EMPLOY</v>
          </cell>
          <cell r="C310">
            <v>585224</v>
          </cell>
        </row>
        <row r="311">
          <cell r="A311">
            <v>7405040</v>
          </cell>
          <cell r="B311" t="str">
            <v>FOOD EXPENSES OUTSID</v>
          </cell>
          <cell r="C311">
            <v>50344</v>
          </cell>
        </row>
        <row r="312">
          <cell r="A312">
            <v>7330021</v>
          </cell>
          <cell r="B312" t="str">
            <v>Medical Expenses- Others (Non-FBT)</v>
          </cell>
          <cell r="C312">
            <v>1853</v>
          </cell>
        </row>
        <row r="313">
          <cell r="A313">
            <v>7330035</v>
          </cell>
          <cell r="B313" t="str">
            <v>Food &amp; Beverages Coupons</v>
          </cell>
          <cell r="C313">
            <v>639897.59</v>
          </cell>
        </row>
        <row r="314">
          <cell r="A314">
            <v>7330900</v>
          </cell>
          <cell r="B314" t="str">
            <v>Other Employee  Amenities - NO FBT</v>
          </cell>
          <cell r="C314">
            <v>397322.1</v>
          </cell>
        </row>
        <row r="315">
          <cell r="B315" t="str">
            <v>Sub-Total</v>
          </cell>
          <cell r="C315">
            <v>114781030.59</v>
          </cell>
        </row>
        <row r="317">
          <cell r="B317" t="str">
            <v>Contribution to provident &amp; other funds</v>
          </cell>
        </row>
        <row r="318">
          <cell r="A318">
            <v>7325000</v>
          </cell>
          <cell r="B318" t="str">
            <v>Co. Contribution To Provident Fund</v>
          </cell>
          <cell r="C318">
            <v>2887740</v>
          </cell>
        </row>
        <row r="319">
          <cell r="A319">
            <v>7325020</v>
          </cell>
          <cell r="B319" t="str">
            <v>Co. Contribution To Pension Scheme</v>
          </cell>
          <cell r="C319">
            <v>869492</v>
          </cell>
        </row>
        <row r="320">
          <cell r="A320">
            <v>7325060</v>
          </cell>
          <cell r="B320" t="str">
            <v>Co. Contribution To Superannuation</v>
          </cell>
          <cell r="C320">
            <v>446520.62</v>
          </cell>
        </row>
        <row r="321">
          <cell r="A321">
            <v>7325100</v>
          </cell>
          <cell r="B321" t="str">
            <v>PF Administration and Inspection Charges</v>
          </cell>
          <cell r="C321">
            <v>386804</v>
          </cell>
        </row>
        <row r="322">
          <cell r="A322">
            <v>7325110</v>
          </cell>
          <cell r="B322" t="str">
            <v>Employers Deposit Linked Insurance Charges</v>
          </cell>
          <cell r="C322">
            <v>47195</v>
          </cell>
        </row>
        <row r="323">
          <cell r="A323">
            <v>7325130</v>
          </cell>
          <cell r="B323" t="str">
            <v>Co. Cont. EDLI Administration Charges</v>
          </cell>
          <cell r="C323">
            <v>951</v>
          </cell>
        </row>
        <row r="324">
          <cell r="B324" t="str">
            <v>Total</v>
          </cell>
          <cell r="C324">
            <v>4638702.62</v>
          </cell>
        </row>
        <row r="326">
          <cell r="B326" t="str">
            <v>Contribution to Leave encashment and Gratuity Fund</v>
          </cell>
        </row>
        <row r="327">
          <cell r="A327">
            <v>7300090</v>
          </cell>
          <cell r="B327" t="str">
            <v>Leave Encashment</v>
          </cell>
          <cell r="C327">
            <v>1576510.74</v>
          </cell>
        </row>
        <row r="328">
          <cell r="A328">
            <v>7325040</v>
          </cell>
          <cell r="B328" t="str">
            <v>Co. Contribution To Gratuity</v>
          </cell>
          <cell r="C328">
            <v>1110812</v>
          </cell>
        </row>
        <row r="329">
          <cell r="B329" t="str">
            <v>Sub Total</v>
          </cell>
          <cell r="C329">
            <v>2687322.74</v>
          </cell>
        </row>
        <row r="331">
          <cell r="B331" t="str">
            <v>Welfare Expenses</v>
          </cell>
        </row>
        <row r="332">
          <cell r="A332">
            <v>7330500</v>
          </cell>
          <cell r="B332" t="str">
            <v>Employee Welfare - Transport &amp; Hire Charges</v>
          </cell>
          <cell r="C332">
            <v>1895331</v>
          </cell>
        </row>
        <row r="333">
          <cell r="A333">
            <v>7330911</v>
          </cell>
          <cell r="B333" t="str">
            <v>Festival Celebration</v>
          </cell>
          <cell r="C333">
            <v>994685</v>
          </cell>
        </row>
        <row r="334">
          <cell r="A334">
            <v>7330915</v>
          </cell>
          <cell r="B334" t="str">
            <v>Club Expenses</v>
          </cell>
          <cell r="C334">
            <v>840085.21</v>
          </cell>
        </row>
        <row r="335">
          <cell r="A335">
            <v>7330901</v>
          </cell>
          <cell r="B335" t="str">
            <v>Other Employee Welfare &amp; Amenities Reimbursement</v>
          </cell>
          <cell r="C335">
            <v>1326041.04</v>
          </cell>
        </row>
        <row r="336">
          <cell r="A336">
            <v>7330220</v>
          </cell>
          <cell r="B336" t="str">
            <v>Exp On Flats For Employees - Owned By Company</v>
          </cell>
          <cell r="C336">
            <v>91826</v>
          </cell>
        </row>
        <row r="337">
          <cell r="A337">
            <v>7330902</v>
          </cell>
          <cell r="B337" t="str">
            <v>Other Employee Welfa</v>
          </cell>
          <cell r="C337">
            <v>2303659.4</v>
          </cell>
        </row>
        <row r="338">
          <cell r="B338" t="str">
            <v>Total</v>
          </cell>
          <cell r="C338">
            <v>7451627.6500000004</v>
          </cell>
        </row>
        <row r="341">
          <cell r="B341" t="str">
            <v>Repair &amp; Maintenance</v>
          </cell>
        </row>
        <row r="343">
          <cell r="B343" t="str">
            <v xml:space="preserve">    Buildings</v>
          </cell>
        </row>
        <row r="344">
          <cell r="A344">
            <v>7515000</v>
          </cell>
          <cell r="B344" t="str">
            <v>Repairs &amp; Maintenance - Office Bldgs</v>
          </cell>
          <cell r="C344">
            <v>963704.72</v>
          </cell>
        </row>
        <row r="345">
          <cell r="A345">
            <v>7515020</v>
          </cell>
          <cell r="B345" t="str">
            <v>Repairs &amp; Maintenance - Resi Bldgs</v>
          </cell>
          <cell r="C345">
            <v>861165.2</v>
          </cell>
        </row>
        <row r="346">
          <cell r="A346">
            <v>7145030</v>
          </cell>
          <cell r="B346" t="str">
            <v>Road Restoration Work</v>
          </cell>
          <cell r="C346">
            <v>187119</v>
          </cell>
        </row>
        <row r="347">
          <cell r="A347">
            <v>7146000</v>
          </cell>
          <cell r="B347" t="str">
            <v>Repairs &amp; Maintenance-Factory Bldg.</v>
          </cell>
          <cell r="C347">
            <v>197997.4</v>
          </cell>
        </row>
        <row r="348">
          <cell r="C348">
            <v>2209986.3199999998</v>
          </cell>
        </row>
        <row r="349">
          <cell r="B349" t="str">
            <v xml:space="preserve">    Plant &amp; Machinery</v>
          </cell>
        </row>
        <row r="350">
          <cell r="A350">
            <v>7145100</v>
          </cell>
          <cell r="B350" t="str">
            <v>Repairs &amp; Maintenance-Plant &amp; Machinery-Electrical</v>
          </cell>
          <cell r="C350">
            <v>8782250.3200000003</v>
          </cell>
        </row>
        <row r="351">
          <cell r="A351">
            <v>7145000</v>
          </cell>
          <cell r="B351" t="str">
            <v>Repairs &amp; Maintenance-Plant &amp; Machinery-Civil</v>
          </cell>
          <cell r="C351">
            <v>2058012.99</v>
          </cell>
        </row>
        <row r="352">
          <cell r="A352">
            <v>7145300</v>
          </cell>
          <cell r="B352" t="str">
            <v>Repairs &amp; Maintenance-Plant &amp; Mach-Intrumentation</v>
          </cell>
          <cell r="C352">
            <v>2806172.32</v>
          </cell>
        </row>
        <row r="353">
          <cell r="A353">
            <v>7145200</v>
          </cell>
          <cell r="B353" t="str">
            <v>Repairs &amp; Maintenance-Plant &amp; Machinery-Mechanical</v>
          </cell>
          <cell r="C353">
            <v>156087671.18000001</v>
          </cell>
        </row>
        <row r="354">
          <cell r="A354">
            <v>7145350</v>
          </cell>
          <cell r="B354" t="str">
            <v>Repairs &amp; Maint.-Plant &amp; Mach-Power &amp; Electronics</v>
          </cell>
          <cell r="C354">
            <v>804042.5</v>
          </cell>
        </row>
        <row r="355">
          <cell r="A355">
            <v>7146110</v>
          </cell>
          <cell r="B355" t="str">
            <v>Repairs &amp; Maintenance-Electrical &amp; other Utilities</v>
          </cell>
          <cell r="C355">
            <v>2504611.1</v>
          </cell>
        </row>
        <row r="356">
          <cell r="A356">
            <v>7147000</v>
          </cell>
          <cell r="B356" t="str">
            <v>Repairs &amp; Maintenance-Others (Manufacturing)</v>
          </cell>
          <cell r="C356">
            <v>1675388.4</v>
          </cell>
        </row>
        <row r="357">
          <cell r="A357">
            <v>7148000</v>
          </cell>
          <cell r="B357" t="str">
            <v>Project Contract Expenses</v>
          </cell>
          <cell r="C357">
            <v>-1641.52</v>
          </cell>
        </row>
        <row r="358">
          <cell r="A358">
            <v>7400500</v>
          </cell>
          <cell r="B358" t="str">
            <v>Testing Charges</v>
          </cell>
          <cell r="C358">
            <v>344323</v>
          </cell>
        </row>
        <row r="359">
          <cell r="C359">
            <v>175060830.28999999</v>
          </cell>
        </row>
        <row r="361">
          <cell r="B361" t="str">
            <v>Stores and Spares Consumed</v>
          </cell>
        </row>
        <row r="363">
          <cell r="A363">
            <v>7115000</v>
          </cell>
          <cell r="B363" t="str">
            <v>Lab Consumables &amp; Chemicals Consumed</v>
          </cell>
          <cell r="C363">
            <v>172486.57</v>
          </cell>
        </row>
        <row r="364">
          <cell r="A364">
            <v>7115100</v>
          </cell>
          <cell r="B364" t="str">
            <v>Non-Stock Items Cons</v>
          </cell>
          <cell r="C364">
            <v>227097853.75</v>
          </cell>
        </row>
        <row r="365">
          <cell r="A365">
            <v>7100470</v>
          </cell>
          <cell r="B365" t="str">
            <v>Lubes &amp; Greases Consumed - Trf posting</v>
          </cell>
          <cell r="C365">
            <v>-217607222.44</v>
          </cell>
        </row>
        <row r="366">
          <cell r="A366">
            <v>7100490</v>
          </cell>
          <cell r="B366" t="str">
            <v>Diff Costs - Lubes, Oils &amp; Greases</v>
          </cell>
          <cell r="C366">
            <v>0</v>
          </cell>
        </row>
        <row r="367">
          <cell r="A367">
            <v>7100590</v>
          </cell>
          <cell r="B367" t="str">
            <v>Differential Costs - Other consumables</v>
          </cell>
          <cell r="C367">
            <v>0</v>
          </cell>
        </row>
        <row r="368">
          <cell r="A368">
            <v>7100000</v>
          </cell>
          <cell r="B368" t="str">
            <v>Stores &amp; Spares Consumed - Mechanical</v>
          </cell>
          <cell r="C368">
            <v>8451994.9299999997</v>
          </cell>
        </row>
        <row r="369">
          <cell r="A369">
            <v>7100100</v>
          </cell>
          <cell r="B369" t="str">
            <v>Stores &amp; Spares Consumed - Electrical</v>
          </cell>
          <cell r="C369">
            <v>1728863.54</v>
          </cell>
        </row>
        <row r="370">
          <cell r="A370">
            <v>7100190</v>
          </cell>
          <cell r="B370" t="str">
            <v>Diff Costs - Stores &amp; Spares - Elec</v>
          </cell>
          <cell r="C370">
            <v>68554.460000000006</v>
          </cell>
        </row>
        <row r="371">
          <cell r="A371">
            <v>7100200</v>
          </cell>
          <cell r="B371" t="str">
            <v>Stores &amp; Spares Consumed - Inst.</v>
          </cell>
          <cell r="C371">
            <v>710171.47</v>
          </cell>
        </row>
        <row r="372">
          <cell r="A372">
            <v>7100400</v>
          </cell>
          <cell r="B372" t="str">
            <v>Lubes, Oils &amp; Greases consumed</v>
          </cell>
          <cell r="C372">
            <v>342847.39</v>
          </cell>
        </row>
        <row r="373">
          <cell r="A373">
            <v>7100500</v>
          </cell>
          <cell r="B373" t="str">
            <v>Other consumables - consumed</v>
          </cell>
          <cell r="C373">
            <v>880017.26</v>
          </cell>
        </row>
        <row r="374">
          <cell r="A374">
            <v>7100070</v>
          </cell>
          <cell r="B374" t="str">
            <v>Stores &amp; Sp Cons-Mech-Trf posting</v>
          </cell>
          <cell r="C374">
            <v>14957385.189999999</v>
          </cell>
        </row>
        <row r="375">
          <cell r="A375">
            <v>7100090</v>
          </cell>
          <cell r="B375" t="str">
            <v>Diff Costs - Stores &amp; Spares - Mech</v>
          </cell>
          <cell r="C375">
            <v>38406.43</v>
          </cell>
        </row>
        <row r="376">
          <cell r="A376">
            <v>7100270</v>
          </cell>
          <cell r="B376" t="str">
            <v>Stores &amp; Sp Cons -Inst -Trf posting</v>
          </cell>
          <cell r="C376">
            <v>1856492.07</v>
          </cell>
        </row>
        <row r="377">
          <cell r="A377">
            <v>7100170</v>
          </cell>
          <cell r="B377" t="str">
            <v>Stores &amp; Sp Cons- Elec-Trf posting</v>
          </cell>
          <cell r="C377">
            <v>2345045.9500000002</v>
          </cell>
        </row>
        <row r="378">
          <cell r="A378">
            <v>7100290</v>
          </cell>
          <cell r="B378" t="str">
            <v>Diff Costs - Stores &amp; Spares - Inst</v>
          </cell>
          <cell r="C378">
            <v>60.54</v>
          </cell>
        </row>
        <row r="379">
          <cell r="A379">
            <v>7142030</v>
          </cell>
          <cell r="B379" t="str">
            <v>Inward Freight on Local Purchases</v>
          </cell>
          <cell r="C379">
            <v>273970.15999999997</v>
          </cell>
        </row>
        <row r="380">
          <cell r="A380">
            <v>7420000</v>
          </cell>
          <cell r="B380" t="str">
            <v>Freight &amp; Forwarding-Road Transport Charges-MP</v>
          </cell>
          <cell r="C380">
            <v>109036.52</v>
          </cell>
        </row>
        <row r="381">
          <cell r="A381">
            <v>7100570</v>
          </cell>
          <cell r="B381" t="str">
            <v>Other Consumables consumed -Tfr posting</v>
          </cell>
          <cell r="C381">
            <v>2583974.58</v>
          </cell>
        </row>
        <row r="382">
          <cell r="A382">
            <v>7105000</v>
          </cell>
          <cell r="B382" t="str">
            <v>Chemicals &amp; Catalysts Consumed</v>
          </cell>
          <cell r="C382">
            <v>6315941.2300000004</v>
          </cell>
        </row>
        <row r="383">
          <cell r="A383">
            <v>7105300</v>
          </cell>
          <cell r="B383" t="str">
            <v>Diff Costs - Chemicals &amp; Catalysts</v>
          </cell>
          <cell r="C383">
            <v>502.97</v>
          </cell>
        </row>
        <row r="384">
          <cell r="A384">
            <v>7105400</v>
          </cell>
          <cell r="B384" t="str">
            <v>Chemicals &amp; Cat Consumed - Tfr posting</v>
          </cell>
          <cell r="C384">
            <v>15085819.74</v>
          </cell>
        </row>
        <row r="385">
          <cell r="C385">
            <v>65412202.309999995</v>
          </cell>
        </row>
        <row r="387">
          <cell r="B387" t="str">
            <v>Repair &amp; Maintenance - Others</v>
          </cell>
        </row>
        <row r="388">
          <cell r="A388">
            <v>7515040</v>
          </cell>
          <cell r="B388" t="str">
            <v>Repairs &amp; Maintenance - Computers</v>
          </cell>
          <cell r="C388">
            <v>1796986.01</v>
          </cell>
        </row>
        <row r="389">
          <cell r="A389">
            <v>7515111</v>
          </cell>
          <cell r="B389" t="str">
            <v>Repairs To COC Cars /Jeeps - Material</v>
          </cell>
          <cell r="C389">
            <v>17199</v>
          </cell>
        </row>
        <row r="390">
          <cell r="A390">
            <v>7515110</v>
          </cell>
          <cell r="B390" t="str">
            <v>Repairs To COC Cars/Jeeps - Labour Charges</v>
          </cell>
          <cell r="C390">
            <v>14592</v>
          </cell>
        </row>
        <row r="391">
          <cell r="A391">
            <v>7515900</v>
          </cell>
          <cell r="B391" t="str">
            <v>Repairs &amp; Maintenance -  Others</v>
          </cell>
          <cell r="C391">
            <v>582960.51</v>
          </cell>
        </row>
        <row r="392">
          <cell r="A392">
            <v>7515113</v>
          </cell>
          <cell r="B392" t="str">
            <v>Repairs To COC Cars / Jeeps - Accident - Material</v>
          </cell>
          <cell r="C392">
            <v>4574</v>
          </cell>
        </row>
        <row r="393">
          <cell r="A393">
            <v>7515120</v>
          </cell>
          <cell r="B393" t="str">
            <v>Repairs Vehicles (Other than Cars/Jeeps)</v>
          </cell>
          <cell r="C393">
            <v>21468</v>
          </cell>
        </row>
        <row r="394">
          <cell r="C394">
            <v>2437779.52</v>
          </cell>
        </row>
        <row r="398">
          <cell r="A398">
            <v>7553000</v>
          </cell>
          <cell r="B398" t="str">
            <v>Water charges</v>
          </cell>
          <cell r="C398">
            <v>1805478</v>
          </cell>
        </row>
        <row r="401">
          <cell r="B401" t="str">
            <v>Insurance</v>
          </cell>
        </row>
        <row r="402">
          <cell r="A402">
            <v>7500041</v>
          </cell>
          <cell r="B402" t="str">
            <v>Insurance - Motor Ca</v>
          </cell>
          <cell r="C402">
            <v>0</v>
          </cell>
        </row>
        <row r="403">
          <cell r="A403">
            <v>7500000</v>
          </cell>
          <cell r="B403" t="str">
            <v>Insurance On Fixed Assets</v>
          </cell>
          <cell r="C403">
            <v>60087924</v>
          </cell>
        </row>
        <row r="404">
          <cell r="A404">
            <v>7500030</v>
          </cell>
          <cell r="B404" t="str">
            <v>Insurance - Group Medical Cover</v>
          </cell>
          <cell r="C404">
            <v>282800</v>
          </cell>
        </row>
        <row r="405">
          <cell r="A405">
            <v>7500900</v>
          </cell>
          <cell r="B405" t="str">
            <v>Insurance - Others</v>
          </cell>
          <cell r="C405">
            <v>131981</v>
          </cell>
        </row>
        <row r="406">
          <cell r="A406">
            <v>7500010</v>
          </cell>
          <cell r="B406" t="str">
            <v>Insurance On Stocks</v>
          </cell>
          <cell r="C406">
            <v>99271</v>
          </cell>
        </row>
        <row r="407">
          <cell r="B407" t="str">
            <v>Sub-Total</v>
          </cell>
          <cell r="C407">
            <v>60601976</v>
          </cell>
        </row>
        <row r="409">
          <cell r="B409" t="str">
            <v>Professional &amp; Legal  Expenses</v>
          </cell>
        </row>
        <row r="410">
          <cell r="A410">
            <v>7530020</v>
          </cell>
          <cell r="B410" t="str">
            <v>Professional Fees Pa</v>
          </cell>
          <cell r="C410">
            <v>8657025</v>
          </cell>
        </row>
        <row r="411">
          <cell r="A411">
            <v>7530150</v>
          </cell>
          <cell r="B411" t="str">
            <v>Legal Fee</v>
          </cell>
          <cell r="C411">
            <v>122550</v>
          </cell>
        </row>
        <row r="412">
          <cell r="A412">
            <v>7530101</v>
          </cell>
          <cell r="B412" t="str">
            <v>Reimbursement to Legal  Consultnats</v>
          </cell>
          <cell r="C412">
            <v>106755</v>
          </cell>
        </row>
        <row r="413">
          <cell r="A413">
            <v>7530000</v>
          </cell>
          <cell r="B413" t="str">
            <v>Professional Fees  Paid To 'Full Time' Consultants</v>
          </cell>
          <cell r="C413">
            <v>490818.46</v>
          </cell>
        </row>
        <row r="414">
          <cell r="A414">
            <v>7525200</v>
          </cell>
          <cell r="B414" t="str">
            <v>Auditors' Fees - Cer</v>
          </cell>
          <cell r="C414">
            <v>187081</v>
          </cell>
        </row>
        <row r="415">
          <cell r="A415">
            <v>7530040</v>
          </cell>
          <cell r="B415" t="str">
            <v>Professional Fees To Foreign Consultants</v>
          </cell>
          <cell r="C415">
            <v>0</v>
          </cell>
        </row>
        <row r="416">
          <cell r="B416" t="str">
            <v>Sub-Total</v>
          </cell>
          <cell r="C416">
            <v>9564229.4600000009</v>
          </cell>
        </row>
        <row r="418">
          <cell r="B418" t="str">
            <v>Audit fees</v>
          </cell>
        </row>
        <row r="419">
          <cell r="A419">
            <v>7525000</v>
          </cell>
          <cell r="B419" t="str">
            <v>Audit Fees</v>
          </cell>
          <cell r="C419">
            <v>2316300</v>
          </cell>
        </row>
        <row r="420">
          <cell r="A420">
            <v>7525300</v>
          </cell>
          <cell r="B420" t="str">
            <v>Auditors'  Out  Of  Pocket  Expenses</v>
          </cell>
          <cell r="C420">
            <v>22531</v>
          </cell>
        </row>
        <row r="422">
          <cell r="B422" t="str">
            <v>Sub-Total</v>
          </cell>
          <cell r="C422">
            <v>2338831</v>
          </cell>
        </row>
        <row r="424">
          <cell r="B424" t="str">
            <v>Travelling Expenses</v>
          </cell>
        </row>
        <row r="425">
          <cell r="A425">
            <v>7520060</v>
          </cell>
          <cell r="B425" t="str">
            <v>Travelling - Inland</v>
          </cell>
          <cell r="C425">
            <v>6183479</v>
          </cell>
        </row>
        <row r="426">
          <cell r="A426">
            <v>7520070</v>
          </cell>
          <cell r="B426" t="str">
            <v>Travelling - Inland</v>
          </cell>
          <cell r="C426">
            <v>741294</v>
          </cell>
        </row>
        <row r="427">
          <cell r="A427">
            <v>7520090</v>
          </cell>
          <cell r="B427" t="str">
            <v>Travelling-Foreign-Fare</v>
          </cell>
          <cell r="C427">
            <v>215401</v>
          </cell>
        </row>
        <row r="428">
          <cell r="A428">
            <v>7520061</v>
          </cell>
          <cell r="B428" t="str">
            <v>Travelling / Hotel - Others</v>
          </cell>
          <cell r="C428">
            <v>384270</v>
          </cell>
        </row>
        <row r="429">
          <cell r="A429">
            <v>7520080</v>
          </cell>
          <cell r="B429" t="str">
            <v>Travelling - Inland - Other Expenses</v>
          </cell>
          <cell r="C429">
            <v>311817.75</v>
          </cell>
        </row>
        <row r="430">
          <cell r="A430">
            <v>7520100</v>
          </cell>
          <cell r="B430" t="str">
            <v>Travelling-Foreign-Lodging/Boarding/Allowances</v>
          </cell>
          <cell r="C430">
            <v>309078</v>
          </cell>
        </row>
        <row r="431">
          <cell r="A431">
            <v>7541000</v>
          </cell>
          <cell r="B431" t="str">
            <v>Local Conveyance</v>
          </cell>
          <cell r="C431">
            <v>208684</v>
          </cell>
        </row>
        <row r="432">
          <cell r="A432">
            <v>7540000</v>
          </cell>
          <cell r="B432" t="str">
            <v>Hire Charges - Cars / Jeeps for Employees</v>
          </cell>
          <cell r="C432">
            <v>411395</v>
          </cell>
        </row>
        <row r="433">
          <cell r="A433">
            <v>7155200</v>
          </cell>
          <cell r="B433" t="str">
            <v>Hire Chgs - Vehicles</v>
          </cell>
          <cell r="C433">
            <v>7302826.3200000003</v>
          </cell>
        </row>
        <row r="434">
          <cell r="A434">
            <v>7155400</v>
          </cell>
          <cell r="B434" t="str">
            <v>Hire Chgs-Vehicls Employees -Other than Cars/Jeeps</v>
          </cell>
          <cell r="C434">
            <v>1600</v>
          </cell>
        </row>
        <row r="435">
          <cell r="A435">
            <v>7540400</v>
          </cell>
          <cell r="B435" t="str">
            <v>Hire Charges - Aircraft &amp; Helicopters</v>
          </cell>
          <cell r="C435">
            <v>365225</v>
          </cell>
        </row>
        <row r="436">
          <cell r="A436">
            <v>7520000</v>
          </cell>
          <cell r="B436" t="str">
            <v>Travelling - Directors - Inland - Fare</v>
          </cell>
          <cell r="C436">
            <v>5232</v>
          </cell>
        </row>
        <row r="437">
          <cell r="B437" t="str">
            <v>Sub-Total</v>
          </cell>
          <cell r="C437">
            <v>16440302.07</v>
          </cell>
        </row>
        <row r="439">
          <cell r="B439" t="str">
            <v>Security Expenses</v>
          </cell>
        </row>
        <row r="441">
          <cell r="B441" t="str">
            <v>Advertisement Expenses</v>
          </cell>
        </row>
        <row r="442">
          <cell r="A442">
            <v>7575100</v>
          </cell>
          <cell r="B442" t="str">
            <v>Advertisement Expenses - General</v>
          </cell>
          <cell r="C442">
            <v>1329294</v>
          </cell>
        </row>
        <row r="444">
          <cell r="B444" t="str">
            <v>Guest house expenses</v>
          </cell>
        </row>
        <row r="445">
          <cell r="A445">
            <v>7515045</v>
          </cell>
          <cell r="B445" t="str">
            <v>Maintenance of Guest</v>
          </cell>
          <cell r="C445">
            <v>0</v>
          </cell>
        </row>
        <row r="446">
          <cell r="A446">
            <v>7575030</v>
          </cell>
          <cell r="B446" t="str">
            <v>Transit Flat Expenses</v>
          </cell>
          <cell r="C446">
            <v>0</v>
          </cell>
        </row>
        <row r="447">
          <cell r="A447">
            <v>7575040</v>
          </cell>
          <cell r="B447" t="str">
            <v>Guest House Expenses</v>
          </cell>
          <cell r="C447">
            <v>0</v>
          </cell>
        </row>
        <row r="448">
          <cell r="B448" t="str">
            <v>Sub-Total</v>
          </cell>
          <cell r="C448">
            <v>0</v>
          </cell>
        </row>
        <row r="450">
          <cell r="B450" t="str">
            <v>CSR Expenses</v>
          </cell>
        </row>
        <row r="451">
          <cell r="A451">
            <v>7575170</v>
          </cell>
          <cell r="B451" t="str">
            <v>Social Welfare Expen</v>
          </cell>
          <cell r="C451">
            <v>0</v>
          </cell>
        </row>
        <row r="453">
          <cell r="B453" t="str">
            <v>Hiring of vehicle</v>
          </cell>
        </row>
        <row r="455">
          <cell r="B455" t="str">
            <v>Printing &amp; stationary</v>
          </cell>
        </row>
        <row r="456">
          <cell r="A456">
            <v>7555000</v>
          </cell>
          <cell r="B456" t="str">
            <v>Printing &amp; Stationer</v>
          </cell>
          <cell r="C456">
            <v>1035830.46</v>
          </cell>
        </row>
        <row r="458">
          <cell r="B458" t="str">
            <v>ManPower Cost</v>
          </cell>
        </row>
        <row r="459">
          <cell r="A459">
            <v>7155300</v>
          </cell>
          <cell r="B459" t="str">
            <v>Hire Charges - Contracted Services (Operations)</v>
          </cell>
          <cell r="C459">
            <v>4282350.71</v>
          </cell>
        </row>
        <row r="460">
          <cell r="A460">
            <v>7540300</v>
          </cell>
          <cell r="B460" t="str">
            <v>Hire Charges-Contracted Services (Admn)</v>
          </cell>
          <cell r="C460">
            <v>5376050.0899999999</v>
          </cell>
        </row>
        <row r="461">
          <cell r="C461">
            <v>9658400.8000000007</v>
          </cell>
        </row>
        <row r="465">
          <cell r="B465" t="str">
            <v>Communication expenses</v>
          </cell>
        </row>
        <row r="466">
          <cell r="A466">
            <v>7545900</v>
          </cell>
          <cell r="B466" t="str">
            <v>Communication Expenses - Others</v>
          </cell>
          <cell r="C466">
            <v>220653</v>
          </cell>
        </row>
        <row r="467">
          <cell r="A467">
            <v>7550000</v>
          </cell>
          <cell r="B467" t="str">
            <v>Telephone Expenses - Residential</v>
          </cell>
          <cell r="C467">
            <v>1304</v>
          </cell>
        </row>
        <row r="468">
          <cell r="A468">
            <v>7550100</v>
          </cell>
          <cell r="B468" t="str">
            <v>Telephone Expenses - Mobile</v>
          </cell>
          <cell r="C468">
            <v>2433970.5699999998</v>
          </cell>
        </row>
        <row r="469">
          <cell r="A469">
            <v>7550500</v>
          </cell>
          <cell r="B469" t="str">
            <v>Telephone Expenses - Office</v>
          </cell>
          <cell r="C469">
            <v>532547</v>
          </cell>
        </row>
        <row r="470">
          <cell r="A470">
            <v>7550600</v>
          </cell>
          <cell r="B470" t="str">
            <v>Telephone Expenses - Lease Line and Airtime charge</v>
          </cell>
          <cell r="C470">
            <v>146975</v>
          </cell>
        </row>
        <row r="471">
          <cell r="A471">
            <v>7552100</v>
          </cell>
          <cell r="B471" t="str">
            <v>Electricity Expenses - Residence</v>
          </cell>
          <cell r="C471">
            <v>0</v>
          </cell>
        </row>
        <row r="472">
          <cell r="B472" t="str">
            <v>Total</v>
          </cell>
          <cell r="C472">
            <v>3335449.57</v>
          </cell>
        </row>
        <row r="474">
          <cell r="B474" t="str">
            <v>Rent &amp; Electricity</v>
          </cell>
        </row>
        <row r="475">
          <cell r="A475">
            <v>7505000</v>
          </cell>
          <cell r="B475" t="str">
            <v>Rent For Office Prem</v>
          </cell>
          <cell r="C475">
            <v>0</v>
          </cell>
          <cell r="D475" t="str">
            <v>trf to cwip</v>
          </cell>
        </row>
        <row r="476">
          <cell r="A476">
            <v>7165900</v>
          </cell>
          <cell r="B476" t="str">
            <v>Lease Rent - Others</v>
          </cell>
          <cell r="C476">
            <v>0</v>
          </cell>
          <cell r="D476" t="str">
            <v>trf to cwip</v>
          </cell>
        </row>
        <row r="477">
          <cell r="A477">
            <v>7505105</v>
          </cell>
          <cell r="B477" t="str">
            <v>Rent for Guest House</v>
          </cell>
          <cell r="C477">
            <v>0</v>
          </cell>
          <cell r="D477" t="str">
            <v>trf to cwip</v>
          </cell>
        </row>
        <row r="478">
          <cell r="A478">
            <v>7505900</v>
          </cell>
          <cell r="B478" t="str">
            <v>Rent - Others</v>
          </cell>
          <cell r="C478">
            <v>0</v>
          </cell>
          <cell r="D478" t="str">
            <v>trf to cwip</v>
          </cell>
        </row>
        <row r="479">
          <cell r="A479">
            <v>7552000</v>
          </cell>
          <cell r="B479" t="str">
            <v>Electricity Expenses - Office</v>
          </cell>
          <cell r="C479">
            <v>0</v>
          </cell>
          <cell r="D479" t="str">
            <v>trf to cwip</v>
          </cell>
        </row>
        <row r="480">
          <cell r="C480">
            <v>0</v>
          </cell>
        </row>
        <row r="481">
          <cell r="B481" t="str">
            <v>Rates &amp; Taxes - Others</v>
          </cell>
        </row>
        <row r="482">
          <cell r="A482">
            <v>7510100</v>
          </cell>
          <cell r="B482" t="str">
            <v>Rates &amp; Taxes - Others</v>
          </cell>
          <cell r="C482">
            <v>126172</v>
          </cell>
        </row>
        <row r="484">
          <cell r="A484">
            <v>7700010</v>
          </cell>
          <cell r="B484" t="str">
            <v>Loss On Sale / Discarding Of Assets - Manual Post.</v>
          </cell>
          <cell r="C484">
            <v>522721.14</v>
          </cell>
        </row>
        <row r="485">
          <cell r="A485">
            <v>7700000</v>
          </cell>
          <cell r="B485" t="str">
            <v>Loss On Sale / Discarding Of Assets</v>
          </cell>
          <cell r="C485">
            <v>0</v>
          </cell>
        </row>
        <row r="486">
          <cell r="C486">
            <v>522721.14</v>
          </cell>
        </row>
        <row r="487">
          <cell r="B487" t="str">
            <v>Misc. Expenses</v>
          </cell>
        </row>
        <row r="488">
          <cell r="A488">
            <v>7575050</v>
          </cell>
          <cell r="B488" t="str">
            <v>Entertainment / Hosp</v>
          </cell>
          <cell r="C488">
            <v>2498930</v>
          </cell>
        </row>
        <row r="489">
          <cell r="A489">
            <v>7575060</v>
          </cell>
          <cell r="B489" t="str">
            <v>Security Expenses</v>
          </cell>
          <cell r="C489">
            <v>1037741.74</v>
          </cell>
        </row>
        <row r="490">
          <cell r="A490">
            <v>7155900</v>
          </cell>
          <cell r="B490" t="str">
            <v>Hire Chgs - Others</v>
          </cell>
          <cell r="C490">
            <v>0</v>
          </cell>
        </row>
        <row r="491">
          <cell r="A491">
            <v>7545000</v>
          </cell>
          <cell r="B491" t="str">
            <v>Postage &amp; Courier</v>
          </cell>
          <cell r="C491">
            <v>112002.14</v>
          </cell>
        </row>
        <row r="492">
          <cell r="A492">
            <v>7575200</v>
          </cell>
          <cell r="B492" t="str">
            <v>Gifts &amp;  Compliments</v>
          </cell>
          <cell r="C492">
            <v>257286.63</v>
          </cell>
        </row>
        <row r="493">
          <cell r="A493">
            <v>7575800</v>
          </cell>
          <cell r="B493" t="str">
            <v>Rounding Off Differe</v>
          </cell>
          <cell r="C493">
            <v>-412.2</v>
          </cell>
        </row>
        <row r="494">
          <cell r="A494">
            <v>7575000</v>
          </cell>
          <cell r="B494" t="str">
            <v>Books &amp; Periodicals</v>
          </cell>
          <cell r="C494">
            <v>452307.8</v>
          </cell>
        </row>
        <row r="495">
          <cell r="A495">
            <v>7575900</v>
          </cell>
          <cell r="B495" t="str">
            <v>Other Miscellaneous</v>
          </cell>
          <cell r="C495">
            <v>548914.63</v>
          </cell>
        </row>
        <row r="496">
          <cell r="A496">
            <v>7510200</v>
          </cell>
          <cell r="B496" t="str">
            <v>Licence and Application Fees</v>
          </cell>
          <cell r="C496">
            <v>287505</v>
          </cell>
        </row>
        <row r="497">
          <cell r="A497">
            <v>7510400</v>
          </cell>
          <cell r="B497" t="str">
            <v>Inspection Fees</v>
          </cell>
          <cell r="C497">
            <v>18222</v>
          </cell>
        </row>
        <row r="498">
          <cell r="A498">
            <v>7570000</v>
          </cell>
          <cell r="B498" t="str">
            <v>Service Tax Paid - Expenses-Basic amount</v>
          </cell>
          <cell r="C498">
            <v>0</v>
          </cell>
          <cell r="D498" t="str">
            <v>trf to cwip</v>
          </cell>
        </row>
        <row r="499">
          <cell r="A499">
            <v>7570100</v>
          </cell>
          <cell r="B499" t="str">
            <v>Service tax Edu. Cess Paid - Expn.</v>
          </cell>
          <cell r="C499">
            <v>0</v>
          </cell>
          <cell r="D499" t="str">
            <v>trf to cwip</v>
          </cell>
        </row>
        <row r="500">
          <cell r="A500">
            <v>7570105</v>
          </cell>
          <cell r="B500" t="str">
            <v>Service Tax Edu Cess Paid Exp-( Manual Posting)</v>
          </cell>
          <cell r="C500">
            <v>0</v>
          </cell>
          <cell r="D500" t="str">
            <v>trf to cwip</v>
          </cell>
        </row>
        <row r="501">
          <cell r="A501">
            <v>7570125</v>
          </cell>
          <cell r="B501" t="str">
            <v>Service tax -Edu. Cess-1%-Sec. &amp; High.- Manualpost</v>
          </cell>
          <cell r="C501">
            <v>0</v>
          </cell>
          <cell r="D501" t="str">
            <v>trf to cwip</v>
          </cell>
        </row>
        <row r="502">
          <cell r="A502">
            <v>7570130</v>
          </cell>
          <cell r="B502" t="str">
            <v>Service tax- Edu. Cess-1%-Sec.&amp; High.- Autopost</v>
          </cell>
          <cell r="C502">
            <v>0</v>
          </cell>
          <cell r="D502" t="str">
            <v>trf to cwip</v>
          </cell>
        </row>
        <row r="503">
          <cell r="A503">
            <v>7570005</v>
          </cell>
          <cell r="B503" t="str">
            <v>Service Tax Paid -Expn.(Manaual Posting)-Basic amt</v>
          </cell>
          <cell r="C503">
            <v>0</v>
          </cell>
          <cell r="D503" t="str">
            <v>trf to cwip</v>
          </cell>
        </row>
        <row r="504">
          <cell r="A504">
            <v>7575201</v>
          </cell>
          <cell r="B504" t="str">
            <v>Gifts, Compliments  to Outsiders</v>
          </cell>
          <cell r="C504">
            <v>681487</v>
          </cell>
        </row>
        <row r="505">
          <cell r="A505">
            <v>7575005</v>
          </cell>
          <cell r="B505" t="str">
            <v>Membership fees</v>
          </cell>
          <cell r="C505">
            <v>0</v>
          </cell>
        </row>
        <row r="506">
          <cell r="A506">
            <v>7575020</v>
          </cell>
          <cell r="B506" t="str">
            <v>Seminar &amp; Training - Fees</v>
          </cell>
          <cell r="C506">
            <v>445479.07</v>
          </cell>
        </row>
        <row r="507">
          <cell r="A507">
            <v>7575021</v>
          </cell>
          <cell r="B507" t="str">
            <v>Seminar &amp; Training - Other Expenses</v>
          </cell>
          <cell r="C507">
            <v>154414</v>
          </cell>
        </row>
        <row r="508">
          <cell r="A508">
            <v>7575080</v>
          </cell>
          <cell r="B508" t="str">
            <v>Horticulture Expenses</v>
          </cell>
          <cell r="C508">
            <v>0</v>
          </cell>
        </row>
        <row r="509">
          <cell r="A509">
            <v>7575090</v>
          </cell>
          <cell r="B509" t="str">
            <v>Recruitment Expenses</v>
          </cell>
          <cell r="C509">
            <v>1433119</v>
          </cell>
        </row>
        <row r="510">
          <cell r="A510">
            <v>7575255</v>
          </cell>
          <cell r="B510" t="str">
            <v>Tender Fees</v>
          </cell>
          <cell r="C510">
            <v>4537</v>
          </cell>
        </row>
        <row r="511">
          <cell r="A511">
            <v>7575700</v>
          </cell>
          <cell r="B511" t="str">
            <v>Software Development Charges</v>
          </cell>
          <cell r="C511">
            <v>0</v>
          </cell>
        </row>
        <row r="512">
          <cell r="A512">
            <v>7560000</v>
          </cell>
          <cell r="B512" t="str">
            <v>Donation To Charitable Trust</v>
          </cell>
          <cell r="C512">
            <v>0</v>
          </cell>
        </row>
        <row r="513">
          <cell r="B513" t="str">
            <v>Sub Total</v>
          </cell>
          <cell r="C513">
            <v>7931533.8100000005</v>
          </cell>
        </row>
        <row r="515">
          <cell r="B515" t="str">
            <v>Depreciation</v>
          </cell>
        </row>
        <row r="517">
          <cell r="A517">
            <v>8101000</v>
          </cell>
          <cell r="B517" t="str">
            <v>Depn. on Leasehold L</v>
          </cell>
          <cell r="C517">
            <v>2522990.31</v>
          </cell>
        </row>
        <row r="518">
          <cell r="A518">
            <v>8105000</v>
          </cell>
          <cell r="B518" t="str">
            <v>Depn. on Buildings</v>
          </cell>
          <cell r="C518">
            <v>17519281.010000002</v>
          </cell>
        </row>
        <row r="519">
          <cell r="A519">
            <v>8106000</v>
          </cell>
          <cell r="B519" t="str">
            <v>Depn. on Plant &amp; Mac</v>
          </cell>
          <cell r="C519">
            <v>962270228.02999997</v>
          </cell>
        </row>
        <row r="520">
          <cell r="A520">
            <v>8107000</v>
          </cell>
          <cell r="B520" t="str">
            <v>Depn. on Electrical</v>
          </cell>
          <cell r="C520">
            <v>3790459.54</v>
          </cell>
        </row>
        <row r="521">
          <cell r="A521">
            <v>8108000</v>
          </cell>
          <cell r="B521" t="str">
            <v>Depn. on Equipment</v>
          </cell>
          <cell r="C521">
            <v>3118786.29</v>
          </cell>
        </row>
        <row r="522">
          <cell r="A522">
            <v>8108050</v>
          </cell>
          <cell r="B522" t="str">
            <v>Depn. on Refridgerat</v>
          </cell>
          <cell r="C522">
            <v>76285.2</v>
          </cell>
        </row>
        <row r="523">
          <cell r="A523">
            <v>8109000</v>
          </cell>
          <cell r="B523" t="str">
            <v>Depn. on Furniture &amp;</v>
          </cell>
          <cell r="C523">
            <v>425781.66</v>
          </cell>
        </row>
        <row r="524">
          <cell r="A524">
            <v>8110000</v>
          </cell>
          <cell r="B524" t="str">
            <v>Depn. on Vehicles</v>
          </cell>
          <cell r="C524">
            <v>549270.22</v>
          </cell>
        </row>
        <row r="525">
          <cell r="A525">
            <v>8109500</v>
          </cell>
          <cell r="B525" t="str">
            <v>Depn. on Lab Equipments</v>
          </cell>
          <cell r="C525">
            <v>2317912.38</v>
          </cell>
        </row>
        <row r="526">
          <cell r="A526">
            <v>8113500</v>
          </cell>
          <cell r="B526" t="str">
            <v>Depn. on Roads&amp;Bridges</v>
          </cell>
          <cell r="C526">
            <v>3066915.22</v>
          </cell>
        </row>
        <row r="527">
          <cell r="A527">
            <v>8114000</v>
          </cell>
          <cell r="B527" t="str">
            <v>Depn. on WS &amp; Drainage</v>
          </cell>
          <cell r="C527">
            <v>1319986.74</v>
          </cell>
        </row>
        <row r="528">
          <cell r="C528">
            <v>996977896.60000002</v>
          </cell>
        </row>
        <row r="529">
          <cell r="B529" t="str">
            <v>Interest</v>
          </cell>
        </row>
        <row r="531">
          <cell r="A531">
            <v>8020000</v>
          </cell>
          <cell r="B531" t="str">
            <v>Int On Secured Term Loans fm Banks-INR</v>
          </cell>
          <cell r="C531">
            <v>1667734642.6300001</v>
          </cell>
        </row>
        <row r="532">
          <cell r="A532">
            <v>8020500</v>
          </cell>
          <cell r="B532" t="str">
            <v>Int On Secured Term Loans fm Banks-FC</v>
          </cell>
          <cell r="C532">
            <v>53335295.170000002</v>
          </cell>
        </row>
        <row r="533">
          <cell r="A533">
            <v>8035400</v>
          </cell>
          <cell r="B533" t="str">
            <v>Interest On Buyers' Credit</v>
          </cell>
          <cell r="C533">
            <v>0</v>
          </cell>
        </row>
        <row r="534">
          <cell r="A534">
            <v>8095900</v>
          </cell>
          <cell r="B534" t="str">
            <v>Interest Paid - Others</v>
          </cell>
          <cell r="C534">
            <v>0</v>
          </cell>
        </row>
        <row r="536">
          <cell r="C536">
            <v>1721069937.8000002</v>
          </cell>
        </row>
        <row r="538">
          <cell r="B538" t="str">
            <v>Finance Charges</v>
          </cell>
        </row>
        <row r="540">
          <cell r="A540">
            <v>7535000</v>
          </cell>
          <cell r="B540" t="str">
            <v>Bank Charges</v>
          </cell>
          <cell r="C540">
            <v>788167.46</v>
          </cell>
        </row>
        <row r="541">
          <cell r="A541">
            <v>7535030</v>
          </cell>
          <cell r="B541" t="str">
            <v>LC Charges - Inland</v>
          </cell>
          <cell r="C541">
            <v>121458</v>
          </cell>
        </row>
        <row r="542">
          <cell r="A542">
            <v>7535040</v>
          </cell>
          <cell r="B542" t="str">
            <v>LC Charges - Foreign</v>
          </cell>
          <cell r="C542">
            <v>0</v>
          </cell>
        </row>
        <row r="545">
          <cell r="B545" t="str">
            <v>Total Bank and Finance Charges</v>
          </cell>
          <cell r="C545">
            <v>909625.46</v>
          </cell>
        </row>
        <row r="547">
          <cell r="A547">
            <v>7535020</v>
          </cell>
          <cell r="B547" t="str">
            <v>Guarantee Commission</v>
          </cell>
          <cell r="C547">
            <v>2365603</v>
          </cell>
        </row>
        <row r="548">
          <cell r="A548">
            <v>7565070</v>
          </cell>
          <cell r="B548" t="str">
            <v>Loan Syndication Charges</v>
          </cell>
          <cell r="C548">
            <v>10009380.5</v>
          </cell>
        </row>
        <row r="549">
          <cell r="A549">
            <v>7440205</v>
          </cell>
          <cell r="B549" t="str">
            <v>Cash Discount - Manual Posting</v>
          </cell>
          <cell r="C549">
            <v>34361669</v>
          </cell>
        </row>
        <row r="552">
          <cell r="B552" t="str">
            <v>Provision for Income Tax</v>
          </cell>
        </row>
        <row r="554">
          <cell r="A554">
            <v>8700000</v>
          </cell>
          <cell r="B554" t="str">
            <v>Income Tax For The Year</v>
          </cell>
          <cell r="C554">
            <v>324324083.09645283</v>
          </cell>
        </row>
        <row r="555">
          <cell r="A555">
            <v>8700050</v>
          </cell>
          <cell r="B555" t="str">
            <v>Income Tax For Earlier Years</v>
          </cell>
          <cell r="C555">
            <v>-267734</v>
          </cell>
        </row>
        <row r="556">
          <cell r="A556">
            <v>7580000</v>
          </cell>
          <cell r="B556" t="str">
            <v>Wealth Tax</v>
          </cell>
          <cell r="C556">
            <v>698614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FinBidForm"/>
      <sheetName val="ScenarioBackUp"/>
      <sheetName val="Input"/>
      <sheetName val="Output"/>
      <sheetName val="Macro"/>
      <sheetName val="IDC"/>
      <sheetName val="DebtCalc"/>
      <sheetName val="Dep_Sch"/>
      <sheetName val="WC"/>
      <sheetName val="O&amp;M"/>
      <sheetName val="Fuel Charges"/>
      <sheetName val="Tariff"/>
      <sheetName val="P&amp;L"/>
      <sheetName val="BS&amp;CF"/>
      <sheetName val="Bidder Input"/>
      <sheetName val="Evaluated Tariff"/>
      <sheetName val="For Visual Purposes Only"/>
      <sheetName val="O&amp;M (2)"/>
      <sheetName val="Dahanu"/>
      <sheetName val="R&amp;M"/>
      <sheetName val="IP"/>
    </sheetNames>
    <sheetDataSet>
      <sheetData sheetId="0" refreshError="1"/>
      <sheetData sheetId="1" refreshError="1"/>
      <sheetData sheetId="2" refreshError="1"/>
      <sheetData sheetId="3" refreshError="1"/>
      <sheetData sheetId="4" refreshError="1"/>
      <sheetData sheetId="5" refreshError="1">
        <row r="22">
          <cell r="D22">
            <v>5073.7646403308618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IDC (2)"/>
      <sheetName val="2_Part"/>
      <sheetName val="To CEA"/>
      <sheetName val="To_PTC"/>
      <sheetName val="Tar_sum"/>
      <sheetName val="Output"/>
      <sheetName val="V_Tar"/>
      <sheetName val="Cost_Comp"/>
      <sheetName val="Cost_IP"/>
      <sheetName val="OP"/>
      <sheetName val="Checks"/>
      <sheetName val="IP"/>
      <sheetName val="Date_indices"/>
      <sheetName val="IDC"/>
      <sheetName val="K_D"/>
      <sheetName val="P&amp;L"/>
      <sheetName val="Chart2"/>
      <sheetName val="WC"/>
      <sheetName val="FC"/>
      <sheetName val="CC"/>
      <sheetName val="DS"/>
      <sheetName val="Sen_Macro"/>
      <sheetName val="Input"/>
      <sheetName val="Proj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7">
          <cell r="E57">
            <v>38352</v>
          </cell>
        </row>
        <row r="61">
          <cell r="E61">
            <v>39721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 3_7"/>
      <sheetName val="Loan Pos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 3_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Sheet1"/>
      <sheetName val="Sheet3"/>
      <sheetName val="0723 2006 MTP 2"/>
    </sheetNames>
    <sheetDataSet>
      <sheetData sheetId="0"/>
      <sheetData sheetId="1"/>
      <sheetData sheetId="2" refreshError="1">
        <row r="1">
          <cell r="E1" t="str">
            <v>OEM</v>
          </cell>
          <cell r="F1" t="str">
            <v>Loc</v>
          </cell>
          <cell r="G1" t="str">
            <v>Model</v>
          </cell>
          <cell r="H1" t="str">
            <v>Proj</v>
          </cell>
          <cell r="I1" t="str">
            <v>UPC</v>
          </cell>
          <cell r="J1" t="str">
            <v>SBU</v>
          </cell>
          <cell r="K1" t="str">
            <v>Size</v>
          </cell>
          <cell r="L1" t="str">
            <v>Line</v>
          </cell>
          <cell r="M1" t="str">
            <v>Line2</v>
          </cell>
          <cell r="N1" t="str">
            <v>LI</v>
          </cell>
          <cell r="O1" t="str">
            <v>SS</v>
          </cell>
          <cell r="P1" t="str">
            <v>Brd</v>
          </cell>
          <cell r="Q1" t="str">
            <v>Mold</v>
          </cell>
          <cell r="R1" t="str">
            <v>Yr1</v>
          </cell>
          <cell r="S1" t="str">
            <v>2003</v>
          </cell>
          <cell r="T1" t="str">
            <v>2003</v>
          </cell>
          <cell r="U1" t="str">
            <v>2003</v>
          </cell>
          <cell r="V1" t="str">
            <v>2003</v>
          </cell>
          <cell r="W1" t="str">
            <v>2003</v>
          </cell>
          <cell r="X1" t="str">
            <v>2003</v>
          </cell>
          <cell r="Y1" t="str">
            <v>2003</v>
          </cell>
          <cell r="Z1" t="str">
            <v>2003</v>
          </cell>
          <cell r="AA1" t="str">
            <v>2003</v>
          </cell>
          <cell r="AB1" t="str">
            <v>2003</v>
          </cell>
          <cell r="AC1" t="str">
            <v>2003</v>
          </cell>
          <cell r="AD1" t="str">
            <v>2003</v>
          </cell>
          <cell r="AE1">
            <v>2003</v>
          </cell>
          <cell r="AF1" t="str">
            <v>Yr2</v>
          </cell>
          <cell r="AG1" t="str">
            <v>2004</v>
          </cell>
          <cell r="AH1" t="str">
            <v>2004</v>
          </cell>
          <cell r="AI1" t="str">
            <v>2004</v>
          </cell>
          <cell r="AJ1" t="str">
            <v>2004</v>
          </cell>
          <cell r="AK1" t="str">
            <v>2004</v>
          </cell>
          <cell r="AL1" t="str">
            <v>2004</v>
          </cell>
          <cell r="AM1" t="str">
            <v>2004</v>
          </cell>
          <cell r="AN1" t="str">
            <v>2004</v>
          </cell>
          <cell r="AO1" t="str">
            <v>2004</v>
          </cell>
          <cell r="AP1" t="str">
            <v>2004</v>
          </cell>
          <cell r="AQ1" t="str">
            <v>2004</v>
          </cell>
          <cell r="AR1" t="str">
            <v>2004</v>
          </cell>
          <cell r="AS1">
            <v>2004</v>
          </cell>
          <cell r="AT1" t="str">
            <v>Yr3</v>
          </cell>
          <cell r="AU1" t="str">
            <v>2005</v>
          </cell>
          <cell r="AV1" t="str">
            <v>2005</v>
          </cell>
          <cell r="AW1" t="str">
            <v>2005</v>
          </cell>
          <cell r="AX1" t="str">
            <v>2005</v>
          </cell>
          <cell r="AY1" t="str">
            <v>2005</v>
          </cell>
          <cell r="AZ1" t="str">
            <v>2005</v>
          </cell>
          <cell r="BA1" t="str">
            <v>2005</v>
          </cell>
          <cell r="BB1" t="str">
            <v>2005</v>
          </cell>
          <cell r="BC1" t="str">
            <v>2005</v>
          </cell>
          <cell r="BD1" t="str">
            <v>2005</v>
          </cell>
          <cell r="BE1" t="str">
            <v>2005</v>
          </cell>
          <cell r="BF1" t="str">
            <v>2005</v>
          </cell>
          <cell r="BG1">
            <v>2005</v>
          </cell>
          <cell r="BH1" t="str">
            <v>Year</v>
          </cell>
          <cell r="BI1" t="str">
            <v>2006</v>
          </cell>
          <cell r="BJ1" t="str">
            <v>2006</v>
          </cell>
          <cell r="BK1" t="str">
            <v>2006</v>
          </cell>
          <cell r="BL1" t="str">
            <v>2006</v>
          </cell>
          <cell r="BM1" t="str">
            <v>2006</v>
          </cell>
          <cell r="BN1" t="str">
            <v>2006</v>
          </cell>
          <cell r="BO1" t="str">
            <v>2006</v>
          </cell>
          <cell r="BP1" t="str">
            <v>2006</v>
          </cell>
          <cell r="BQ1" t="str">
            <v>2006</v>
          </cell>
          <cell r="BR1" t="str">
            <v>2006</v>
          </cell>
          <cell r="BS1" t="str">
            <v>2006</v>
          </cell>
          <cell r="BT1" t="str">
            <v>2006</v>
          </cell>
        </row>
        <row r="2">
          <cell r="E2" t="str">
            <v>Chrysler</v>
          </cell>
          <cell r="F2" t="str">
            <v>Canada</v>
          </cell>
          <cell r="G2" t="str">
            <v>Ram Van</v>
          </cell>
          <cell r="H2" t="str">
            <v>CM002-1</v>
          </cell>
          <cell r="I2" t="str">
            <v>EH6JQBL6NP</v>
          </cell>
          <cell r="J2" t="str">
            <v>LTR</v>
          </cell>
          <cell r="K2" t="str">
            <v>P245/75R16</v>
          </cell>
          <cell r="L2" t="str">
            <v>Dueler H/T</v>
          </cell>
          <cell r="M2" t="str">
            <v>Dueler HT</v>
          </cell>
          <cell r="N2" t="str">
            <v>109S</v>
          </cell>
          <cell r="P2" t="str">
            <v>BS</v>
          </cell>
          <cell r="R2" t="str">
            <v>2003</v>
          </cell>
          <cell r="S2">
            <v>4170</v>
          </cell>
          <cell r="T2">
            <v>4378</v>
          </cell>
          <cell r="U2">
            <v>4796</v>
          </cell>
          <cell r="V2">
            <v>3962</v>
          </cell>
          <cell r="W2">
            <v>4586</v>
          </cell>
          <cell r="X2">
            <v>4586</v>
          </cell>
          <cell r="Y2">
            <v>2294</v>
          </cell>
          <cell r="Z2">
            <v>4796</v>
          </cell>
          <cell r="AA2">
            <v>4378</v>
          </cell>
          <cell r="AB2">
            <v>4586</v>
          </cell>
          <cell r="AC2">
            <v>4586</v>
          </cell>
          <cell r="AD2">
            <v>3338</v>
          </cell>
          <cell r="AE2">
            <v>50456</v>
          </cell>
          <cell r="AF2" t="str">
            <v>2004</v>
          </cell>
          <cell r="AG2">
            <v>0</v>
          </cell>
          <cell r="AH2">
            <v>0</v>
          </cell>
          <cell r="AI2">
            <v>0</v>
          </cell>
          <cell r="AJ2">
            <v>0</v>
          </cell>
          <cell r="AK2">
            <v>0</v>
          </cell>
          <cell r="AL2">
            <v>0</v>
          </cell>
          <cell r="AM2">
            <v>0</v>
          </cell>
          <cell r="AN2">
            <v>0</v>
          </cell>
          <cell r="AO2">
            <v>0</v>
          </cell>
          <cell r="AP2">
            <v>0</v>
          </cell>
          <cell r="AQ2">
            <v>0</v>
          </cell>
          <cell r="AR2">
            <v>0</v>
          </cell>
          <cell r="AS2">
            <v>0</v>
          </cell>
          <cell r="AT2" t="str">
            <v>2005</v>
          </cell>
          <cell r="AU2">
            <v>0</v>
          </cell>
          <cell r="AV2">
            <v>0</v>
          </cell>
          <cell r="AW2">
            <v>0</v>
          </cell>
          <cell r="AX2">
            <v>0</v>
          </cell>
          <cell r="AY2">
            <v>0</v>
          </cell>
          <cell r="AZ2">
            <v>0</v>
          </cell>
          <cell r="BA2">
            <v>0</v>
          </cell>
          <cell r="BB2">
            <v>0</v>
          </cell>
          <cell r="BC2">
            <v>0</v>
          </cell>
          <cell r="BD2">
            <v>0</v>
          </cell>
          <cell r="BE2">
            <v>0</v>
          </cell>
          <cell r="BF2">
            <v>0</v>
          </cell>
          <cell r="BG2">
            <v>0</v>
          </cell>
          <cell r="BH2" t="str">
            <v>2006</v>
          </cell>
          <cell r="BI2">
            <v>0</v>
          </cell>
          <cell r="BJ2">
            <v>0</v>
          </cell>
          <cell r="BK2">
            <v>0</v>
          </cell>
          <cell r="BL2">
            <v>0</v>
          </cell>
          <cell r="BM2">
            <v>0</v>
          </cell>
          <cell r="BN2">
            <v>0</v>
          </cell>
          <cell r="BO2">
            <v>0</v>
          </cell>
          <cell r="BP2">
            <v>0</v>
          </cell>
          <cell r="BQ2">
            <v>0</v>
          </cell>
          <cell r="BR2">
            <v>0</v>
          </cell>
          <cell r="BS2">
            <v>0</v>
          </cell>
          <cell r="BT2">
            <v>0</v>
          </cell>
        </row>
        <row r="3">
          <cell r="E3" t="str">
            <v>Chrysler</v>
          </cell>
          <cell r="F3" t="str">
            <v>USA</v>
          </cell>
          <cell r="G3" t="str">
            <v>Ram Pickup</v>
          </cell>
          <cell r="H3" t="str">
            <v>DLR-3</v>
          </cell>
          <cell r="I3" t="str">
            <v>DLR-3</v>
          </cell>
          <cell r="J3" t="str">
            <v>LTR</v>
          </cell>
          <cell r="K3" t="str">
            <v>LT235/80R17</v>
          </cell>
          <cell r="L3" t="str">
            <v>TBD</v>
          </cell>
          <cell r="P3" t="str">
            <v>BS</v>
          </cell>
          <cell r="R3" t="str">
            <v>2003</v>
          </cell>
          <cell r="S3">
            <v>0</v>
          </cell>
          <cell r="T3">
            <v>0</v>
          </cell>
          <cell r="U3">
            <v>0</v>
          </cell>
          <cell r="V3">
            <v>0</v>
          </cell>
          <cell r="W3">
            <v>0</v>
          </cell>
          <cell r="X3">
            <v>0</v>
          </cell>
          <cell r="Y3">
            <v>0</v>
          </cell>
          <cell r="Z3">
            <v>0</v>
          </cell>
          <cell r="AA3">
            <v>0</v>
          </cell>
          <cell r="AB3">
            <v>0</v>
          </cell>
          <cell r="AC3">
            <v>0</v>
          </cell>
          <cell r="AD3">
            <v>0</v>
          </cell>
          <cell r="AE3">
            <v>0</v>
          </cell>
          <cell r="AF3" t="str">
            <v>2004</v>
          </cell>
          <cell r="AG3">
            <v>0</v>
          </cell>
          <cell r="AH3">
            <v>0</v>
          </cell>
          <cell r="AI3">
            <v>0</v>
          </cell>
          <cell r="AJ3">
            <v>0</v>
          </cell>
          <cell r="AK3">
            <v>0</v>
          </cell>
          <cell r="AL3">
            <v>0</v>
          </cell>
          <cell r="AM3">
            <v>0</v>
          </cell>
          <cell r="AN3">
            <v>0</v>
          </cell>
          <cell r="AO3">
            <v>0</v>
          </cell>
          <cell r="AP3">
            <v>0</v>
          </cell>
          <cell r="AQ3">
            <v>0</v>
          </cell>
          <cell r="AR3">
            <v>0</v>
          </cell>
          <cell r="AS3">
            <v>0</v>
          </cell>
          <cell r="AT3" t="str">
            <v>2005</v>
          </cell>
          <cell r="AU3">
            <v>0</v>
          </cell>
          <cell r="AV3">
            <v>0</v>
          </cell>
          <cell r="AW3">
            <v>0</v>
          </cell>
          <cell r="AX3">
            <v>0</v>
          </cell>
          <cell r="AY3">
            <v>0</v>
          </cell>
          <cell r="AZ3">
            <v>0</v>
          </cell>
          <cell r="BA3">
            <v>0</v>
          </cell>
          <cell r="BB3">
            <v>0</v>
          </cell>
          <cell r="BC3">
            <v>0</v>
          </cell>
          <cell r="BD3">
            <v>0</v>
          </cell>
          <cell r="BE3">
            <v>0</v>
          </cell>
          <cell r="BF3">
            <v>0</v>
          </cell>
          <cell r="BG3">
            <v>0</v>
          </cell>
          <cell r="BH3" t="str">
            <v>2006</v>
          </cell>
          <cell r="BI3">
            <v>0</v>
          </cell>
          <cell r="BJ3">
            <v>0</v>
          </cell>
          <cell r="BK3">
            <v>0</v>
          </cell>
          <cell r="BL3">
            <v>0</v>
          </cell>
          <cell r="BM3">
            <v>0</v>
          </cell>
          <cell r="BN3">
            <v>0</v>
          </cell>
          <cell r="BO3">
            <v>0</v>
          </cell>
          <cell r="BP3">
            <v>0</v>
          </cell>
          <cell r="BQ3">
            <v>0</v>
          </cell>
          <cell r="BR3">
            <v>0</v>
          </cell>
          <cell r="BS3">
            <v>0</v>
          </cell>
          <cell r="BT3">
            <v>0</v>
          </cell>
        </row>
        <row r="4">
          <cell r="E4" t="str">
            <v>Chrysler</v>
          </cell>
          <cell r="F4" t="str">
            <v>USA</v>
          </cell>
          <cell r="G4" t="str">
            <v>Ram Truck</v>
          </cell>
          <cell r="H4" t="str">
            <v>DLR-2</v>
          </cell>
          <cell r="I4" t="str">
            <v>DLR-2</v>
          </cell>
          <cell r="J4" t="str">
            <v>LTR</v>
          </cell>
          <cell r="K4" t="str">
            <v>LT235/80R17</v>
          </cell>
          <cell r="L4" t="str">
            <v>TBD</v>
          </cell>
          <cell r="P4" t="str">
            <v>BS</v>
          </cell>
          <cell r="R4" t="str">
            <v>2003</v>
          </cell>
          <cell r="S4">
            <v>0</v>
          </cell>
          <cell r="T4">
            <v>0</v>
          </cell>
          <cell r="U4">
            <v>0</v>
          </cell>
          <cell r="V4">
            <v>0</v>
          </cell>
          <cell r="W4">
            <v>0</v>
          </cell>
          <cell r="X4">
            <v>0</v>
          </cell>
          <cell r="Y4">
            <v>0</v>
          </cell>
          <cell r="Z4">
            <v>0</v>
          </cell>
          <cell r="AA4">
            <v>0</v>
          </cell>
          <cell r="AB4">
            <v>0</v>
          </cell>
          <cell r="AC4">
            <v>0</v>
          </cell>
          <cell r="AD4">
            <v>0</v>
          </cell>
          <cell r="AE4">
            <v>0</v>
          </cell>
          <cell r="AF4" t="str">
            <v>2004</v>
          </cell>
          <cell r="AG4">
            <v>0</v>
          </cell>
          <cell r="AH4">
            <v>0</v>
          </cell>
          <cell r="AI4">
            <v>0</v>
          </cell>
          <cell r="AJ4">
            <v>0</v>
          </cell>
          <cell r="AK4">
            <v>0</v>
          </cell>
          <cell r="AL4">
            <v>0</v>
          </cell>
          <cell r="AM4">
            <v>0</v>
          </cell>
          <cell r="AN4">
            <v>0</v>
          </cell>
          <cell r="AO4">
            <v>0</v>
          </cell>
          <cell r="AP4">
            <v>0</v>
          </cell>
          <cell r="AQ4">
            <v>0</v>
          </cell>
          <cell r="AR4">
            <v>0</v>
          </cell>
          <cell r="AS4">
            <v>0</v>
          </cell>
          <cell r="AT4" t="str">
            <v>2005</v>
          </cell>
          <cell r="AU4">
            <v>0</v>
          </cell>
          <cell r="AV4">
            <v>0</v>
          </cell>
          <cell r="AW4">
            <v>0</v>
          </cell>
          <cell r="AX4">
            <v>0</v>
          </cell>
          <cell r="AY4">
            <v>0</v>
          </cell>
          <cell r="AZ4">
            <v>0</v>
          </cell>
          <cell r="BA4">
            <v>0</v>
          </cell>
          <cell r="BB4">
            <v>0</v>
          </cell>
          <cell r="BC4">
            <v>0</v>
          </cell>
          <cell r="BD4">
            <v>0</v>
          </cell>
          <cell r="BE4">
            <v>0</v>
          </cell>
          <cell r="BF4">
            <v>0</v>
          </cell>
          <cell r="BG4">
            <v>0</v>
          </cell>
          <cell r="BH4" t="str">
            <v>2006</v>
          </cell>
          <cell r="BI4">
            <v>0</v>
          </cell>
          <cell r="BJ4">
            <v>0</v>
          </cell>
          <cell r="BK4">
            <v>0</v>
          </cell>
          <cell r="BL4">
            <v>0</v>
          </cell>
          <cell r="BM4">
            <v>0</v>
          </cell>
          <cell r="BN4">
            <v>0</v>
          </cell>
          <cell r="BO4">
            <v>0</v>
          </cell>
          <cell r="BP4">
            <v>0</v>
          </cell>
          <cell r="BQ4">
            <v>0</v>
          </cell>
          <cell r="BR4">
            <v>0</v>
          </cell>
          <cell r="BS4">
            <v>0</v>
          </cell>
          <cell r="BT4">
            <v>0</v>
          </cell>
        </row>
        <row r="5">
          <cell r="E5" t="str">
            <v>GM</v>
          </cell>
          <cell r="F5" t="str">
            <v>Mexico</v>
          </cell>
          <cell r="G5" t="str">
            <v>Silverado</v>
          </cell>
          <cell r="H5" t="str">
            <v>GL212-1</v>
          </cell>
          <cell r="I5" t="str">
            <v>5H5GLBL6NP</v>
          </cell>
          <cell r="J5" t="str">
            <v>LTR</v>
          </cell>
          <cell r="K5" t="str">
            <v>LT245/75R16</v>
          </cell>
          <cell r="L5" t="str">
            <v>M773</v>
          </cell>
          <cell r="M5" t="str">
            <v>M773</v>
          </cell>
          <cell r="N5" t="str">
            <v>E</v>
          </cell>
          <cell r="P5" t="str">
            <v>BS</v>
          </cell>
          <cell r="R5" t="str">
            <v>2003</v>
          </cell>
          <cell r="S5">
            <v>0</v>
          </cell>
          <cell r="T5">
            <v>3375</v>
          </cell>
          <cell r="U5">
            <v>3375</v>
          </cell>
          <cell r="V5">
            <v>3375</v>
          </cell>
          <cell r="W5">
            <v>3375</v>
          </cell>
          <cell r="X5">
            <v>3375</v>
          </cell>
          <cell r="Y5">
            <v>3375</v>
          </cell>
          <cell r="Z5">
            <v>3375</v>
          </cell>
          <cell r="AA5">
            <v>3375</v>
          </cell>
          <cell r="AB5">
            <v>3375</v>
          </cell>
          <cell r="AC5">
            <v>3375</v>
          </cell>
          <cell r="AD5">
            <v>3375</v>
          </cell>
          <cell r="AE5">
            <v>37125</v>
          </cell>
          <cell r="AF5" t="str">
            <v>2004</v>
          </cell>
          <cell r="AG5">
            <v>3375</v>
          </cell>
          <cell r="AH5">
            <v>3375</v>
          </cell>
          <cell r="AI5">
            <v>3375</v>
          </cell>
          <cell r="AJ5">
            <v>3375</v>
          </cell>
          <cell r="AK5">
            <v>3375</v>
          </cell>
          <cell r="AL5">
            <v>3375</v>
          </cell>
          <cell r="AM5">
            <v>3375</v>
          </cell>
          <cell r="AN5">
            <v>3375</v>
          </cell>
          <cell r="AO5">
            <v>3375</v>
          </cell>
          <cell r="AP5">
            <v>3375</v>
          </cell>
          <cell r="AQ5">
            <v>3375</v>
          </cell>
          <cell r="AR5">
            <v>3375</v>
          </cell>
          <cell r="AS5">
            <v>40500</v>
          </cell>
          <cell r="AT5" t="str">
            <v>2005</v>
          </cell>
          <cell r="AU5">
            <v>3375</v>
          </cell>
          <cell r="AV5">
            <v>3375</v>
          </cell>
          <cell r="AW5">
            <v>3375</v>
          </cell>
          <cell r="AX5">
            <v>3375</v>
          </cell>
          <cell r="AY5">
            <v>3375</v>
          </cell>
          <cell r="AZ5">
            <v>3375</v>
          </cell>
          <cell r="BA5">
            <v>3375</v>
          </cell>
          <cell r="BB5">
            <v>3375</v>
          </cell>
          <cell r="BC5">
            <v>3375</v>
          </cell>
          <cell r="BD5">
            <v>3375</v>
          </cell>
          <cell r="BE5">
            <v>3375</v>
          </cell>
          <cell r="BF5">
            <v>3375</v>
          </cell>
          <cell r="BG5">
            <v>40500</v>
          </cell>
          <cell r="BH5" t="str">
            <v>2006</v>
          </cell>
          <cell r="BI5">
            <v>0</v>
          </cell>
          <cell r="BJ5">
            <v>0</v>
          </cell>
          <cell r="BK5">
            <v>0</v>
          </cell>
          <cell r="BL5">
            <v>0</v>
          </cell>
          <cell r="BM5">
            <v>0</v>
          </cell>
          <cell r="BN5">
            <v>0</v>
          </cell>
          <cell r="BO5">
            <v>0</v>
          </cell>
          <cell r="BP5">
            <v>0</v>
          </cell>
          <cell r="BQ5">
            <v>0</v>
          </cell>
          <cell r="BR5">
            <v>0</v>
          </cell>
          <cell r="BS5">
            <v>0</v>
          </cell>
          <cell r="BT5">
            <v>0</v>
          </cell>
        </row>
        <row r="6">
          <cell r="E6" t="str">
            <v>GM</v>
          </cell>
          <cell r="F6" t="str">
            <v>Canada</v>
          </cell>
          <cell r="G6" t="str">
            <v>GMT Trk Can</v>
          </cell>
          <cell r="H6" t="str">
            <v>GL214-2</v>
          </cell>
          <cell r="I6" t="str">
            <v>5H62GBL6NP</v>
          </cell>
          <cell r="J6" t="str">
            <v>LTR</v>
          </cell>
          <cell r="K6" t="str">
            <v>LT245/75R16</v>
          </cell>
          <cell r="L6" t="str">
            <v>M773</v>
          </cell>
          <cell r="M6" t="str">
            <v>M773</v>
          </cell>
          <cell r="N6" t="str">
            <v>C</v>
          </cell>
          <cell r="P6" t="str">
            <v>BS</v>
          </cell>
          <cell r="R6" t="str">
            <v>2003</v>
          </cell>
          <cell r="S6">
            <v>0</v>
          </cell>
          <cell r="T6">
            <v>2989</v>
          </cell>
          <cell r="U6">
            <v>3274</v>
          </cell>
          <cell r="V6">
            <v>2705</v>
          </cell>
          <cell r="W6">
            <v>3132</v>
          </cell>
          <cell r="X6">
            <v>2847</v>
          </cell>
          <cell r="Y6">
            <v>1851</v>
          </cell>
          <cell r="Z6">
            <v>3274</v>
          </cell>
          <cell r="AA6">
            <v>2989</v>
          </cell>
          <cell r="AB6">
            <v>3132</v>
          </cell>
          <cell r="AC6">
            <v>3132</v>
          </cell>
          <cell r="AD6">
            <v>2277</v>
          </cell>
          <cell r="AE6">
            <v>31602</v>
          </cell>
          <cell r="AF6" t="str">
            <v>2004</v>
          </cell>
          <cell r="AG6">
            <v>3089</v>
          </cell>
          <cell r="AH6">
            <v>3243</v>
          </cell>
          <cell r="AI6">
            <v>3552</v>
          </cell>
          <cell r="AJ6">
            <v>2934</v>
          </cell>
          <cell r="AK6">
            <v>3398</v>
          </cell>
          <cell r="AL6">
            <v>3089</v>
          </cell>
          <cell r="AM6">
            <v>2008</v>
          </cell>
          <cell r="AN6">
            <v>3552</v>
          </cell>
          <cell r="AO6">
            <v>3243</v>
          </cell>
          <cell r="AP6">
            <v>3398</v>
          </cell>
          <cell r="AQ6">
            <v>3398</v>
          </cell>
          <cell r="AR6">
            <v>2471</v>
          </cell>
          <cell r="AS6">
            <v>37375</v>
          </cell>
          <cell r="AT6" t="str">
            <v>2005</v>
          </cell>
          <cell r="AU6">
            <v>3054</v>
          </cell>
          <cell r="AV6">
            <v>3207</v>
          </cell>
          <cell r="AW6">
            <v>3512</v>
          </cell>
          <cell r="AX6">
            <v>2901</v>
          </cell>
          <cell r="AY6">
            <v>3360</v>
          </cell>
          <cell r="AZ6">
            <v>3054</v>
          </cell>
          <cell r="BA6">
            <v>1985</v>
          </cell>
          <cell r="BB6">
            <v>3512</v>
          </cell>
          <cell r="BC6">
            <v>3207</v>
          </cell>
          <cell r="BD6">
            <v>3360</v>
          </cell>
          <cell r="BE6">
            <v>3360</v>
          </cell>
          <cell r="BF6">
            <v>2444</v>
          </cell>
          <cell r="BG6">
            <v>36956</v>
          </cell>
          <cell r="BH6" t="str">
            <v>2006</v>
          </cell>
          <cell r="BI6">
            <v>2989</v>
          </cell>
          <cell r="BJ6">
            <v>3138</v>
          </cell>
          <cell r="BK6">
            <v>3437</v>
          </cell>
          <cell r="BL6">
            <v>2839</v>
          </cell>
          <cell r="BM6">
            <v>3288</v>
          </cell>
          <cell r="BN6">
            <v>2989</v>
          </cell>
          <cell r="BO6">
            <v>1943</v>
          </cell>
          <cell r="BP6">
            <v>3437</v>
          </cell>
          <cell r="BQ6">
            <v>3138</v>
          </cell>
          <cell r="BR6">
            <v>3288</v>
          </cell>
          <cell r="BS6">
            <v>3288</v>
          </cell>
          <cell r="BT6">
            <v>2391</v>
          </cell>
        </row>
        <row r="7">
          <cell r="E7" t="str">
            <v>GM</v>
          </cell>
          <cell r="F7" t="str">
            <v>Canada</v>
          </cell>
          <cell r="G7" t="str">
            <v>GMT Trk Can</v>
          </cell>
          <cell r="H7" t="str">
            <v>GL214-1</v>
          </cell>
          <cell r="I7" t="str">
            <v>5H61GBL6NP</v>
          </cell>
          <cell r="J7" t="str">
            <v>LTR</v>
          </cell>
          <cell r="K7" t="str">
            <v>LT245/75R16</v>
          </cell>
          <cell r="L7" t="str">
            <v>M773</v>
          </cell>
          <cell r="M7" t="str">
            <v>M773</v>
          </cell>
          <cell r="N7" t="str">
            <v>C</v>
          </cell>
          <cell r="P7" t="str">
            <v>BS</v>
          </cell>
          <cell r="R7" t="str">
            <v>2003</v>
          </cell>
          <cell r="S7">
            <v>0</v>
          </cell>
          <cell r="T7">
            <v>3722</v>
          </cell>
          <cell r="U7">
            <v>4076</v>
          </cell>
          <cell r="V7">
            <v>3368</v>
          </cell>
          <cell r="W7">
            <v>3899</v>
          </cell>
          <cell r="X7">
            <v>3545</v>
          </cell>
          <cell r="Y7">
            <v>2304</v>
          </cell>
          <cell r="Z7">
            <v>4076</v>
          </cell>
          <cell r="AA7">
            <v>3722</v>
          </cell>
          <cell r="AB7">
            <v>3899</v>
          </cell>
          <cell r="AC7">
            <v>3899</v>
          </cell>
          <cell r="AD7">
            <v>2836</v>
          </cell>
          <cell r="AE7">
            <v>39346</v>
          </cell>
          <cell r="AF7" t="str">
            <v>2004</v>
          </cell>
          <cell r="AG7">
            <v>3512</v>
          </cell>
          <cell r="AH7">
            <v>3688</v>
          </cell>
          <cell r="AI7">
            <v>4039</v>
          </cell>
          <cell r="AJ7">
            <v>3336</v>
          </cell>
          <cell r="AK7">
            <v>3863</v>
          </cell>
          <cell r="AL7">
            <v>3512</v>
          </cell>
          <cell r="AM7">
            <v>2283</v>
          </cell>
          <cell r="AN7">
            <v>4039</v>
          </cell>
          <cell r="AO7">
            <v>3688</v>
          </cell>
          <cell r="AP7">
            <v>3863</v>
          </cell>
          <cell r="AQ7">
            <v>3863</v>
          </cell>
          <cell r="AR7">
            <v>2810</v>
          </cell>
          <cell r="AS7">
            <v>42496</v>
          </cell>
          <cell r="AT7" t="str">
            <v>2005</v>
          </cell>
          <cell r="AU7">
            <v>3473</v>
          </cell>
          <cell r="AV7">
            <v>3647</v>
          </cell>
          <cell r="AW7">
            <v>3994</v>
          </cell>
          <cell r="AX7">
            <v>3299</v>
          </cell>
          <cell r="AY7">
            <v>3820</v>
          </cell>
          <cell r="AZ7">
            <v>3473</v>
          </cell>
          <cell r="BA7">
            <v>2257</v>
          </cell>
          <cell r="BB7">
            <v>3994</v>
          </cell>
          <cell r="BC7">
            <v>3647</v>
          </cell>
          <cell r="BD7">
            <v>3820</v>
          </cell>
          <cell r="BE7">
            <v>3820</v>
          </cell>
          <cell r="BF7">
            <v>2779</v>
          </cell>
          <cell r="BG7">
            <v>42023</v>
          </cell>
          <cell r="BH7" t="str">
            <v>2006</v>
          </cell>
          <cell r="BI7">
            <v>3398</v>
          </cell>
          <cell r="BJ7">
            <v>3568</v>
          </cell>
          <cell r="BK7">
            <v>3908</v>
          </cell>
          <cell r="BL7">
            <v>3228</v>
          </cell>
          <cell r="BM7">
            <v>3738</v>
          </cell>
          <cell r="BN7">
            <v>3398</v>
          </cell>
          <cell r="BO7">
            <v>2209</v>
          </cell>
          <cell r="BP7">
            <v>3908</v>
          </cell>
          <cell r="BQ7">
            <v>3568</v>
          </cell>
          <cell r="BR7">
            <v>3738</v>
          </cell>
          <cell r="BS7">
            <v>3738</v>
          </cell>
          <cell r="BT7">
            <v>2719</v>
          </cell>
        </row>
        <row r="8">
          <cell r="E8" t="str">
            <v>GM</v>
          </cell>
          <cell r="F8" t="str">
            <v>USA</v>
          </cell>
          <cell r="G8" t="str">
            <v>Tahoe/Yukon/Silv</v>
          </cell>
          <cell r="H8" t="str">
            <v>GL214-2</v>
          </cell>
          <cell r="I8" t="str">
            <v>5H62GBL6NP</v>
          </cell>
          <cell r="J8" t="str">
            <v>LTR</v>
          </cell>
          <cell r="K8" t="str">
            <v>LT245/75R16</v>
          </cell>
          <cell r="L8" t="str">
            <v>M773</v>
          </cell>
          <cell r="M8" t="str">
            <v>M773</v>
          </cell>
          <cell r="N8" t="str">
            <v>C</v>
          </cell>
          <cell r="P8" t="str">
            <v>BS</v>
          </cell>
          <cell r="R8" t="str">
            <v>2003</v>
          </cell>
          <cell r="S8">
            <v>0</v>
          </cell>
          <cell r="T8">
            <v>2330</v>
          </cell>
          <cell r="U8">
            <v>2552</v>
          </cell>
          <cell r="V8">
            <v>1997</v>
          </cell>
          <cell r="W8">
            <v>2330</v>
          </cell>
          <cell r="X8">
            <v>2219</v>
          </cell>
          <cell r="Y8">
            <v>1442</v>
          </cell>
          <cell r="Z8">
            <v>2552</v>
          </cell>
          <cell r="AA8">
            <v>2219</v>
          </cell>
          <cell r="AB8">
            <v>2441</v>
          </cell>
          <cell r="AC8">
            <v>2219</v>
          </cell>
          <cell r="AD8">
            <v>1775</v>
          </cell>
          <cell r="AE8">
            <v>24076</v>
          </cell>
          <cell r="AF8" t="str">
            <v>2004</v>
          </cell>
          <cell r="AG8">
            <v>2294</v>
          </cell>
          <cell r="AH8">
            <v>2294</v>
          </cell>
          <cell r="AI8">
            <v>2513</v>
          </cell>
          <cell r="AJ8">
            <v>1967</v>
          </cell>
          <cell r="AK8">
            <v>2294</v>
          </cell>
          <cell r="AL8">
            <v>2185</v>
          </cell>
          <cell r="AM8">
            <v>1420</v>
          </cell>
          <cell r="AN8">
            <v>2513</v>
          </cell>
          <cell r="AO8">
            <v>2185</v>
          </cell>
          <cell r="AP8">
            <v>2404</v>
          </cell>
          <cell r="AQ8">
            <v>2185</v>
          </cell>
          <cell r="AR8">
            <v>1748</v>
          </cell>
          <cell r="AS8">
            <v>26002</v>
          </cell>
          <cell r="AT8" t="str">
            <v>2005</v>
          </cell>
          <cell r="AU8">
            <v>2231</v>
          </cell>
          <cell r="AV8">
            <v>2231</v>
          </cell>
          <cell r="AW8">
            <v>2444</v>
          </cell>
          <cell r="AX8">
            <v>1912</v>
          </cell>
          <cell r="AY8">
            <v>2231</v>
          </cell>
          <cell r="AZ8">
            <v>2125</v>
          </cell>
          <cell r="BA8">
            <v>1381</v>
          </cell>
          <cell r="BB8">
            <v>2444</v>
          </cell>
          <cell r="BC8">
            <v>2125</v>
          </cell>
          <cell r="BD8">
            <v>2337</v>
          </cell>
          <cell r="BE8">
            <v>2125</v>
          </cell>
          <cell r="BF8">
            <v>1700</v>
          </cell>
          <cell r="BG8">
            <v>25286</v>
          </cell>
          <cell r="BH8" t="str">
            <v>2006</v>
          </cell>
          <cell r="BI8">
            <v>2180</v>
          </cell>
          <cell r="BJ8">
            <v>2180</v>
          </cell>
          <cell r="BK8">
            <v>2388</v>
          </cell>
          <cell r="BL8">
            <v>1869</v>
          </cell>
          <cell r="BM8">
            <v>2180</v>
          </cell>
          <cell r="BN8">
            <v>2076</v>
          </cell>
          <cell r="BO8">
            <v>1350</v>
          </cell>
          <cell r="BP8">
            <v>2388</v>
          </cell>
          <cell r="BQ8">
            <v>2076</v>
          </cell>
          <cell r="BR8">
            <v>2284</v>
          </cell>
          <cell r="BS8">
            <v>2076</v>
          </cell>
          <cell r="BT8">
            <v>1661</v>
          </cell>
        </row>
        <row r="9">
          <cell r="E9" t="str">
            <v>GM</v>
          </cell>
          <cell r="F9" t="str">
            <v>USA</v>
          </cell>
          <cell r="G9" t="str">
            <v>Tahoe/Yukon/Silv</v>
          </cell>
          <cell r="H9" t="str">
            <v>GL214-1</v>
          </cell>
          <cell r="I9" t="str">
            <v>5H61GBL6NP</v>
          </cell>
          <cell r="J9" t="str">
            <v>LTR</v>
          </cell>
          <cell r="K9" t="str">
            <v>LT245/75R16</v>
          </cell>
          <cell r="L9" t="str">
            <v>M773</v>
          </cell>
          <cell r="M9" t="str">
            <v>M773</v>
          </cell>
          <cell r="N9" t="str">
            <v>C</v>
          </cell>
          <cell r="P9" t="str">
            <v>BS</v>
          </cell>
          <cell r="R9" t="str">
            <v>2003</v>
          </cell>
          <cell r="S9">
            <v>0</v>
          </cell>
          <cell r="T9">
            <v>4824</v>
          </cell>
          <cell r="U9">
            <v>5283</v>
          </cell>
          <cell r="V9">
            <v>4135</v>
          </cell>
          <cell r="W9">
            <v>4824</v>
          </cell>
          <cell r="X9">
            <v>4594</v>
          </cell>
          <cell r="Y9">
            <v>2986</v>
          </cell>
          <cell r="Z9">
            <v>5283</v>
          </cell>
          <cell r="AA9">
            <v>4594</v>
          </cell>
          <cell r="AB9">
            <v>5054</v>
          </cell>
          <cell r="AC9">
            <v>4594</v>
          </cell>
          <cell r="AD9">
            <v>3675</v>
          </cell>
          <cell r="AE9">
            <v>49846</v>
          </cell>
          <cell r="AF9" t="str">
            <v>2004</v>
          </cell>
          <cell r="AG9">
            <v>4751</v>
          </cell>
          <cell r="AH9">
            <v>4751</v>
          </cell>
          <cell r="AI9">
            <v>5203</v>
          </cell>
          <cell r="AJ9">
            <v>4072</v>
          </cell>
          <cell r="AK9">
            <v>4751</v>
          </cell>
          <cell r="AL9">
            <v>4524</v>
          </cell>
          <cell r="AM9">
            <v>2941</v>
          </cell>
          <cell r="AN9">
            <v>5203</v>
          </cell>
          <cell r="AO9">
            <v>4524</v>
          </cell>
          <cell r="AP9">
            <v>4977</v>
          </cell>
          <cell r="AQ9">
            <v>4524</v>
          </cell>
          <cell r="AR9">
            <v>3620</v>
          </cell>
          <cell r="AS9">
            <v>53841</v>
          </cell>
          <cell r="AT9" t="str">
            <v>2005</v>
          </cell>
          <cell r="AU9">
            <v>4620</v>
          </cell>
          <cell r="AV9">
            <v>4620</v>
          </cell>
          <cell r="AW9">
            <v>5060</v>
          </cell>
          <cell r="AX9">
            <v>3960</v>
          </cell>
          <cell r="AY9">
            <v>4620</v>
          </cell>
          <cell r="AZ9">
            <v>4400</v>
          </cell>
          <cell r="BA9">
            <v>2860</v>
          </cell>
          <cell r="BB9">
            <v>5060</v>
          </cell>
          <cell r="BC9">
            <v>4400</v>
          </cell>
          <cell r="BD9">
            <v>4840</v>
          </cell>
          <cell r="BE9">
            <v>4400</v>
          </cell>
          <cell r="BF9">
            <v>3520</v>
          </cell>
          <cell r="BG9">
            <v>52360</v>
          </cell>
          <cell r="BH9" t="str">
            <v>2006</v>
          </cell>
          <cell r="BI9">
            <v>4514</v>
          </cell>
          <cell r="BJ9">
            <v>4514</v>
          </cell>
          <cell r="BK9">
            <v>4944</v>
          </cell>
          <cell r="BL9">
            <v>3869</v>
          </cell>
          <cell r="BM9">
            <v>4514</v>
          </cell>
          <cell r="BN9">
            <v>4299</v>
          </cell>
          <cell r="BO9">
            <v>2795</v>
          </cell>
          <cell r="BP9">
            <v>4944</v>
          </cell>
          <cell r="BQ9">
            <v>4299</v>
          </cell>
          <cell r="BR9">
            <v>4729</v>
          </cell>
          <cell r="BS9">
            <v>4299</v>
          </cell>
          <cell r="BT9">
            <v>3439</v>
          </cell>
        </row>
        <row r="10">
          <cell r="E10" t="str">
            <v>GM</v>
          </cell>
          <cell r="F10" t="str">
            <v>USA</v>
          </cell>
          <cell r="G10" t="str">
            <v>Silverado</v>
          </cell>
          <cell r="H10" t="str">
            <v>GL212-1</v>
          </cell>
          <cell r="I10" t="str">
            <v>5H5GLBL6NP</v>
          </cell>
          <cell r="J10" t="str">
            <v>LTR</v>
          </cell>
          <cell r="K10" t="str">
            <v>LT245/75R16</v>
          </cell>
          <cell r="L10" t="str">
            <v>M773</v>
          </cell>
          <cell r="M10" t="str">
            <v>M773</v>
          </cell>
          <cell r="N10" t="str">
            <v>E</v>
          </cell>
          <cell r="P10" t="str">
            <v>BS</v>
          </cell>
          <cell r="R10" t="str">
            <v>2003</v>
          </cell>
          <cell r="S10">
            <v>0</v>
          </cell>
          <cell r="T10">
            <v>71235</v>
          </cell>
          <cell r="U10">
            <v>78019</v>
          </cell>
          <cell r="V10">
            <v>61058</v>
          </cell>
          <cell r="W10">
            <v>71235</v>
          </cell>
          <cell r="X10">
            <v>67843</v>
          </cell>
          <cell r="Y10">
            <v>44097</v>
          </cell>
          <cell r="Z10">
            <v>78019</v>
          </cell>
          <cell r="AA10">
            <v>67843</v>
          </cell>
          <cell r="AB10">
            <v>74628</v>
          </cell>
          <cell r="AC10">
            <v>67843</v>
          </cell>
          <cell r="AD10">
            <v>54276</v>
          </cell>
          <cell r="AE10">
            <v>736096</v>
          </cell>
          <cell r="AF10" t="str">
            <v>2004</v>
          </cell>
          <cell r="AG10">
            <v>70152</v>
          </cell>
          <cell r="AH10">
            <v>70152</v>
          </cell>
          <cell r="AI10">
            <v>76834</v>
          </cell>
          <cell r="AJ10">
            <v>60132</v>
          </cell>
          <cell r="AK10">
            <v>70152</v>
          </cell>
          <cell r="AL10">
            <v>66812</v>
          </cell>
          <cell r="AM10">
            <v>43428</v>
          </cell>
          <cell r="AN10">
            <v>76834</v>
          </cell>
          <cell r="AO10">
            <v>66812</v>
          </cell>
          <cell r="AP10">
            <v>73495</v>
          </cell>
          <cell r="AQ10">
            <v>66812</v>
          </cell>
          <cell r="AR10">
            <v>53450</v>
          </cell>
          <cell r="AS10">
            <v>795065</v>
          </cell>
          <cell r="AT10" t="str">
            <v>2005</v>
          </cell>
          <cell r="AU10">
            <v>68219</v>
          </cell>
          <cell r="AV10">
            <v>68219</v>
          </cell>
          <cell r="AW10">
            <v>74716</v>
          </cell>
          <cell r="AX10">
            <v>58474</v>
          </cell>
          <cell r="AY10">
            <v>68219</v>
          </cell>
          <cell r="AZ10">
            <v>64971</v>
          </cell>
          <cell r="BA10">
            <v>42231</v>
          </cell>
          <cell r="BB10">
            <v>74716</v>
          </cell>
          <cell r="BC10">
            <v>64971</v>
          </cell>
          <cell r="BD10">
            <v>71467</v>
          </cell>
          <cell r="BE10">
            <v>64971</v>
          </cell>
          <cell r="BF10">
            <v>51975</v>
          </cell>
          <cell r="BG10">
            <v>773149</v>
          </cell>
          <cell r="BH10" t="str">
            <v>2006</v>
          </cell>
          <cell r="BI10">
            <v>66664</v>
          </cell>
          <cell r="BJ10">
            <v>66664</v>
          </cell>
          <cell r="BK10">
            <v>73012</v>
          </cell>
          <cell r="BL10">
            <v>57140</v>
          </cell>
          <cell r="BM10">
            <v>66664</v>
          </cell>
          <cell r="BN10">
            <v>63490</v>
          </cell>
          <cell r="BO10">
            <v>41268</v>
          </cell>
          <cell r="BP10">
            <v>73012</v>
          </cell>
          <cell r="BQ10">
            <v>63490</v>
          </cell>
          <cell r="BR10">
            <v>69839</v>
          </cell>
          <cell r="BS10">
            <v>63490</v>
          </cell>
          <cell r="BT10">
            <v>50791</v>
          </cell>
        </row>
        <row r="11">
          <cell r="E11" t="str">
            <v>GM</v>
          </cell>
          <cell r="F11" t="str">
            <v>USA</v>
          </cell>
          <cell r="G11" t="str">
            <v>GMT800</v>
          </cell>
          <cell r="H11" t="str">
            <v>GL228-1</v>
          </cell>
          <cell r="I11" t="str">
            <v>GL228-1</v>
          </cell>
          <cell r="J11" t="str">
            <v>LTR</v>
          </cell>
          <cell r="K11" t="str">
            <v>LT265/75R16</v>
          </cell>
          <cell r="L11" t="str">
            <v>M773</v>
          </cell>
          <cell r="M11" t="str">
            <v>M773</v>
          </cell>
          <cell r="N11" t="str">
            <v>LR 'E'</v>
          </cell>
          <cell r="P11" t="str">
            <v>BS</v>
          </cell>
          <cell r="R11" t="str">
            <v>2003</v>
          </cell>
          <cell r="S11">
            <v>0</v>
          </cell>
          <cell r="T11">
            <v>0</v>
          </cell>
          <cell r="U11">
            <v>0</v>
          </cell>
          <cell r="V11">
            <v>0</v>
          </cell>
          <cell r="W11">
            <v>0</v>
          </cell>
          <cell r="X11">
            <v>0</v>
          </cell>
          <cell r="Y11">
            <v>0</v>
          </cell>
          <cell r="Z11">
            <v>0</v>
          </cell>
          <cell r="AA11">
            <v>0</v>
          </cell>
          <cell r="AB11">
            <v>0</v>
          </cell>
          <cell r="AC11">
            <v>0</v>
          </cell>
          <cell r="AD11">
            <v>0</v>
          </cell>
          <cell r="AE11">
            <v>0</v>
          </cell>
          <cell r="AF11" t="str">
            <v>2004</v>
          </cell>
          <cell r="AG11">
            <v>0</v>
          </cell>
          <cell r="AH11">
            <v>0</v>
          </cell>
          <cell r="AI11">
            <v>0</v>
          </cell>
          <cell r="AJ11">
            <v>0</v>
          </cell>
          <cell r="AK11">
            <v>0</v>
          </cell>
          <cell r="AL11">
            <v>25211</v>
          </cell>
          <cell r="AM11">
            <v>16387</v>
          </cell>
          <cell r="AN11">
            <v>28992</v>
          </cell>
          <cell r="AO11">
            <v>25211</v>
          </cell>
          <cell r="AP11">
            <v>27732</v>
          </cell>
          <cell r="AQ11">
            <v>25211</v>
          </cell>
          <cell r="AR11">
            <v>20169</v>
          </cell>
          <cell r="AS11">
            <v>168913</v>
          </cell>
          <cell r="AT11" t="str">
            <v>2005</v>
          </cell>
          <cell r="AU11">
            <v>25741</v>
          </cell>
          <cell r="AV11">
            <v>25741</v>
          </cell>
          <cell r="AW11">
            <v>28193</v>
          </cell>
          <cell r="AX11">
            <v>22064</v>
          </cell>
          <cell r="AY11">
            <v>25741</v>
          </cell>
          <cell r="AZ11">
            <v>24516</v>
          </cell>
          <cell r="BA11">
            <v>15935</v>
          </cell>
          <cell r="BB11">
            <v>28193</v>
          </cell>
          <cell r="BC11">
            <v>24516</v>
          </cell>
          <cell r="BD11">
            <v>26967</v>
          </cell>
          <cell r="BE11">
            <v>24516</v>
          </cell>
          <cell r="BF11">
            <v>19612</v>
          </cell>
          <cell r="BG11">
            <v>291735</v>
          </cell>
          <cell r="BH11" t="str">
            <v>2006</v>
          </cell>
          <cell r="BI11">
            <v>25155</v>
          </cell>
          <cell r="BJ11">
            <v>25155</v>
          </cell>
          <cell r="BK11">
            <v>27550</v>
          </cell>
          <cell r="BL11">
            <v>21561</v>
          </cell>
          <cell r="BM11">
            <v>25155</v>
          </cell>
          <cell r="BN11">
            <v>23957</v>
          </cell>
          <cell r="BO11">
            <v>15572</v>
          </cell>
          <cell r="BP11">
            <v>27550</v>
          </cell>
          <cell r="BQ11">
            <v>23957</v>
          </cell>
          <cell r="BR11">
            <v>26353</v>
          </cell>
          <cell r="BS11">
            <v>23957</v>
          </cell>
          <cell r="BT11">
            <v>19165</v>
          </cell>
        </row>
        <row r="12">
          <cell r="E12" t="str">
            <v>GM</v>
          </cell>
          <cell r="F12" t="str">
            <v>USA</v>
          </cell>
          <cell r="G12" t="str">
            <v>Hummer</v>
          </cell>
          <cell r="H12" t="str">
            <v>GL227-1</v>
          </cell>
          <cell r="I12" t="str">
            <v>GL227-1</v>
          </cell>
          <cell r="J12" t="str">
            <v>LTR</v>
          </cell>
          <cell r="K12" t="str">
            <v>LT285/75R16</v>
          </cell>
          <cell r="L12" t="str">
            <v>Dueler AT</v>
          </cell>
          <cell r="M12" t="str">
            <v>New Dueler AT</v>
          </cell>
          <cell r="N12" t="str">
            <v>113/116 Q</v>
          </cell>
          <cell r="P12" t="str">
            <v>BS</v>
          </cell>
          <cell r="R12" t="str">
            <v>2003</v>
          </cell>
          <cell r="S12">
            <v>0</v>
          </cell>
          <cell r="T12">
            <v>0</v>
          </cell>
          <cell r="U12">
            <v>0</v>
          </cell>
          <cell r="V12">
            <v>0</v>
          </cell>
          <cell r="W12">
            <v>0</v>
          </cell>
          <cell r="X12">
            <v>0</v>
          </cell>
          <cell r="Y12">
            <v>0</v>
          </cell>
          <cell r="Z12">
            <v>0</v>
          </cell>
          <cell r="AA12">
            <v>0</v>
          </cell>
          <cell r="AB12">
            <v>0</v>
          </cell>
          <cell r="AC12">
            <v>0</v>
          </cell>
          <cell r="AD12">
            <v>0</v>
          </cell>
          <cell r="AE12">
            <v>0</v>
          </cell>
          <cell r="AF12" t="str">
            <v>2004</v>
          </cell>
          <cell r="AG12">
            <v>0</v>
          </cell>
          <cell r="AH12">
            <v>0</v>
          </cell>
          <cell r="AI12">
            <v>0</v>
          </cell>
          <cell r="AJ12">
            <v>0</v>
          </cell>
          <cell r="AK12">
            <v>0</v>
          </cell>
          <cell r="AL12">
            <v>0</v>
          </cell>
          <cell r="AM12">
            <v>0</v>
          </cell>
          <cell r="AN12">
            <v>0</v>
          </cell>
          <cell r="AO12">
            <v>0</v>
          </cell>
          <cell r="AP12">
            <v>0</v>
          </cell>
          <cell r="AQ12">
            <v>0</v>
          </cell>
          <cell r="AR12">
            <v>0</v>
          </cell>
          <cell r="AS12">
            <v>0</v>
          </cell>
          <cell r="AT12" t="str">
            <v>2005</v>
          </cell>
          <cell r="AU12">
            <v>17961</v>
          </cell>
          <cell r="AV12">
            <v>17961</v>
          </cell>
          <cell r="AW12">
            <v>19670</v>
          </cell>
          <cell r="AX12">
            <v>15393</v>
          </cell>
          <cell r="AY12">
            <v>17961</v>
          </cell>
          <cell r="AZ12">
            <v>17106</v>
          </cell>
          <cell r="BA12">
            <v>11119</v>
          </cell>
          <cell r="BB12">
            <v>19670</v>
          </cell>
          <cell r="BC12">
            <v>17106</v>
          </cell>
          <cell r="BD12">
            <v>18816</v>
          </cell>
          <cell r="BE12">
            <v>17106</v>
          </cell>
          <cell r="BF12">
            <v>13678</v>
          </cell>
          <cell r="BG12">
            <v>203547</v>
          </cell>
          <cell r="BH12" t="str">
            <v>2006</v>
          </cell>
          <cell r="BI12">
            <v>34703</v>
          </cell>
          <cell r="BJ12">
            <v>34703</v>
          </cell>
          <cell r="BK12">
            <v>38005</v>
          </cell>
          <cell r="BL12">
            <v>29747</v>
          </cell>
          <cell r="BM12">
            <v>34703</v>
          </cell>
          <cell r="BN12">
            <v>33046</v>
          </cell>
          <cell r="BO12">
            <v>21482</v>
          </cell>
          <cell r="BP12">
            <v>38005</v>
          </cell>
          <cell r="BQ12">
            <v>33046</v>
          </cell>
          <cell r="BR12">
            <v>36352</v>
          </cell>
          <cell r="BS12">
            <v>33046</v>
          </cell>
          <cell r="BT12">
            <v>26445</v>
          </cell>
        </row>
        <row r="13">
          <cell r="E13" t="str">
            <v>GM</v>
          </cell>
          <cell r="F13" t="str">
            <v>Mexico</v>
          </cell>
          <cell r="G13" t="str">
            <v>Yukon/Tahoe/Sub</v>
          </cell>
          <cell r="H13" t="str">
            <v>FJC-7</v>
          </cell>
          <cell r="I13" t="str">
            <v>FJC-7</v>
          </cell>
          <cell r="J13" t="str">
            <v>LTR</v>
          </cell>
          <cell r="K13" t="str">
            <v>LT265/65R18</v>
          </cell>
          <cell r="L13" t="str">
            <v>R265</v>
          </cell>
          <cell r="M13" t="str">
            <v>New R265</v>
          </cell>
          <cell r="N13" t="str">
            <v>E</v>
          </cell>
          <cell r="P13" t="str">
            <v>BS</v>
          </cell>
          <cell r="R13" t="str">
            <v>2003</v>
          </cell>
          <cell r="S13">
            <v>0</v>
          </cell>
          <cell r="T13">
            <v>0</v>
          </cell>
          <cell r="U13">
            <v>0</v>
          </cell>
          <cell r="V13">
            <v>0</v>
          </cell>
          <cell r="W13">
            <v>0</v>
          </cell>
          <cell r="X13">
            <v>0</v>
          </cell>
          <cell r="Y13">
            <v>0</v>
          </cell>
          <cell r="Z13">
            <v>0</v>
          </cell>
          <cell r="AA13">
            <v>0</v>
          </cell>
          <cell r="AB13">
            <v>0</v>
          </cell>
          <cell r="AC13">
            <v>0</v>
          </cell>
          <cell r="AD13">
            <v>0</v>
          </cell>
          <cell r="AE13">
            <v>0</v>
          </cell>
          <cell r="AF13" t="str">
            <v>2004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t="str">
            <v>2005</v>
          </cell>
          <cell r="AU13">
            <v>0</v>
          </cell>
          <cell r="AV13">
            <v>0</v>
          </cell>
          <cell r="AW13">
            <v>0</v>
          </cell>
          <cell r="AX13">
            <v>0</v>
          </cell>
          <cell r="AY13">
            <v>0</v>
          </cell>
          <cell r="AZ13">
            <v>0</v>
          </cell>
          <cell r="BA13">
            <v>0</v>
          </cell>
          <cell r="BB13">
            <v>0</v>
          </cell>
          <cell r="BC13">
            <v>0</v>
          </cell>
          <cell r="BD13">
            <v>0</v>
          </cell>
          <cell r="BE13">
            <v>0</v>
          </cell>
          <cell r="BF13">
            <v>0</v>
          </cell>
          <cell r="BG13">
            <v>0</v>
          </cell>
          <cell r="BH13" t="str">
            <v>2006</v>
          </cell>
          <cell r="BI13">
            <v>3375</v>
          </cell>
          <cell r="BJ13">
            <v>3375</v>
          </cell>
          <cell r="BK13">
            <v>3375</v>
          </cell>
          <cell r="BL13">
            <v>3375</v>
          </cell>
          <cell r="BM13">
            <v>3375</v>
          </cell>
          <cell r="BN13">
            <v>3375</v>
          </cell>
          <cell r="BO13">
            <v>3375</v>
          </cell>
          <cell r="BP13">
            <v>3375</v>
          </cell>
          <cell r="BQ13">
            <v>3375</v>
          </cell>
          <cell r="BR13">
            <v>3375</v>
          </cell>
          <cell r="BS13">
            <v>3375</v>
          </cell>
          <cell r="BT13">
            <v>3375</v>
          </cell>
        </row>
        <row r="14">
          <cell r="E14" t="str">
            <v>GM</v>
          </cell>
          <cell r="F14" t="str">
            <v>USA</v>
          </cell>
          <cell r="G14" t="str">
            <v>Yukon/Tahoe/Sub</v>
          </cell>
          <cell r="H14" t="str">
            <v>FJC-7</v>
          </cell>
          <cell r="I14" t="str">
            <v>FJC-7</v>
          </cell>
          <cell r="J14" t="str">
            <v>LTR</v>
          </cell>
          <cell r="K14" t="str">
            <v>LT265/65R18</v>
          </cell>
          <cell r="L14" t="str">
            <v>R265</v>
          </cell>
          <cell r="M14" t="str">
            <v>New R265</v>
          </cell>
          <cell r="N14" t="str">
            <v>E</v>
          </cell>
          <cell r="P14" t="str">
            <v>BS</v>
          </cell>
          <cell r="R14" t="str">
            <v>2003</v>
          </cell>
          <cell r="S14">
            <v>0</v>
          </cell>
          <cell r="T14">
            <v>0</v>
          </cell>
          <cell r="U14">
            <v>0</v>
          </cell>
          <cell r="V14">
            <v>0</v>
          </cell>
          <cell r="W14">
            <v>0</v>
          </cell>
          <cell r="X14">
            <v>0</v>
          </cell>
          <cell r="Y14">
            <v>0</v>
          </cell>
          <cell r="Z14">
            <v>0</v>
          </cell>
          <cell r="AA14">
            <v>0</v>
          </cell>
          <cell r="AB14">
            <v>0</v>
          </cell>
          <cell r="AC14">
            <v>0</v>
          </cell>
          <cell r="AD14">
            <v>0</v>
          </cell>
          <cell r="AE14">
            <v>0</v>
          </cell>
          <cell r="AF14" t="str">
            <v>2004</v>
          </cell>
          <cell r="AG14">
            <v>0</v>
          </cell>
          <cell r="AH14">
            <v>0</v>
          </cell>
          <cell r="AI14">
            <v>0</v>
          </cell>
          <cell r="AJ14">
            <v>0</v>
          </cell>
          <cell r="AK14">
            <v>0</v>
          </cell>
          <cell r="AL14">
            <v>0</v>
          </cell>
          <cell r="AM14">
            <v>0</v>
          </cell>
          <cell r="AN14">
            <v>0</v>
          </cell>
          <cell r="AO14">
            <v>0</v>
          </cell>
          <cell r="AP14">
            <v>0</v>
          </cell>
          <cell r="AQ14">
            <v>0</v>
          </cell>
          <cell r="AR14">
            <v>0</v>
          </cell>
          <cell r="AS14">
            <v>0</v>
          </cell>
          <cell r="AT14" t="str">
            <v>2005</v>
          </cell>
          <cell r="AU14">
            <v>0</v>
          </cell>
          <cell r="AV14">
            <v>0</v>
          </cell>
          <cell r="AW14">
            <v>0</v>
          </cell>
          <cell r="AX14">
            <v>0</v>
          </cell>
          <cell r="AY14">
            <v>0</v>
          </cell>
          <cell r="AZ14">
            <v>0</v>
          </cell>
          <cell r="BA14">
            <v>0</v>
          </cell>
          <cell r="BB14">
            <v>0</v>
          </cell>
          <cell r="BC14">
            <v>0</v>
          </cell>
          <cell r="BD14">
            <v>0</v>
          </cell>
          <cell r="BE14">
            <v>0</v>
          </cell>
          <cell r="BF14">
            <v>0</v>
          </cell>
          <cell r="BG14">
            <v>0</v>
          </cell>
          <cell r="BH14" t="str">
            <v>2006</v>
          </cell>
          <cell r="BI14">
            <v>36146</v>
          </cell>
          <cell r="BJ14">
            <v>36146</v>
          </cell>
          <cell r="BK14">
            <v>39588</v>
          </cell>
          <cell r="BL14">
            <v>30981</v>
          </cell>
          <cell r="BM14">
            <v>36146</v>
          </cell>
          <cell r="BN14">
            <v>34426</v>
          </cell>
          <cell r="BO14">
            <v>22376</v>
          </cell>
          <cell r="BP14">
            <v>39588</v>
          </cell>
          <cell r="BQ14">
            <v>34426</v>
          </cell>
          <cell r="BR14">
            <v>37868</v>
          </cell>
          <cell r="BS14">
            <v>34426</v>
          </cell>
          <cell r="BT14">
            <v>27535</v>
          </cell>
        </row>
        <row r="15">
          <cell r="E15" t="str">
            <v>GM</v>
          </cell>
          <cell r="F15" t="str">
            <v>USA</v>
          </cell>
          <cell r="G15" t="str">
            <v>Hummer</v>
          </cell>
          <cell r="H15" t="str">
            <v>FJC-6</v>
          </cell>
          <cell r="I15" t="str">
            <v>FJC-6</v>
          </cell>
          <cell r="J15" t="str">
            <v>LTR</v>
          </cell>
          <cell r="K15" t="str">
            <v>LT265/75R16</v>
          </cell>
          <cell r="L15" t="str">
            <v>OOR</v>
          </cell>
          <cell r="N15" t="str">
            <v>LR 'C'</v>
          </cell>
          <cell r="P15" t="str">
            <v>BS</v>
          </cell>
          <cell r="R15" t="str">
            <v>2003</v>
          </cell>
          <cell r="S15">
            <v>0</v>
          </cell>
          <cell r="T15">
            <v>0</v>
          </cell>
          <cell r="U15">
            <v>0</v>
          </cell>
          <cell r="V15">
            <v>0</v>
          </cell>
          <cell r="W15">
            <v>0</v>
          </cell>
          <cell r="X15">
            <v>0</v>
          </cell>
          <cell r="Y15">
            <v>0</v>
          </cell>
          <cell r="Z15">
            <v>0</v>
          </cell>
          <cell r="AA15">
            <v>0</v>
          </cell>
          <cell r="AB15">
            <v>0</v>
          </cell>
          <cell r="AC15">
            <v>0</v>
          </cell>
          <cell r="AD15">
            <v>0</v>
          </cell>
          <cell r="AE15">
            <v>0</v>
          </cell>
          <cell r="AF15" t="str">
            <v>2004</v>
          </cell>
          <cell r="AG15">
            <v>0</v>
          </cell>
          <cell r="AH15">
            <v>0</v>
          </cell>
          <cell r="AI15">
            <v>0</v>
          </cell>
          <cell r="AJ15">
            <v>0</v>
          </cell>
          <cell r="AK15">
            <v>0</v>
          </cell>
          <cell r="AL15">
            <v>0</v>
          </cell>
          <cell r="AM15">
            <v>0</v>
          </cell>
          <cell r="AN15">
            <v>0</v>
          </cell>
          <cell r="AO15">
            <v>0</v>
          </cell>
          <cell r="AP15">
            <v>0</v>
          </cell>
          <cell r="AQ15">
            <v>0</v>
          </cell>
          <cell r="AR15">
            <v>0</v>
          </cell>
          <cell r="AS15">
            <v>0</v>
          </cell>
          <cell r="AT15" t="str">
            <v>2005</v>
          </cell>
          <cell r="AU15">
            <v>0</v>
          </cell>
          <cell r="AV15">
            <v>0</v>
          </cell>
          <cell r="AW15">
            <v>0</v>
          </cell>
          <cell r="AX15">
            <v>0</v>
          </cell>
          <cell r="AY15">
            <v>0</v>
          </cell>
          <cell r="AZ15">
            <v>0</v>
          </cell>
          <cell r="BA15">
            <v>0</v>
          </cell>
          <cell r="BB15">
            <v>0</v>
          </cell>
          <cell r="BC15">
            <v>0</v>
          </cell>
          <cell r="BD15">
            <v>0</v>
          </cell>
          <cell r="BE15">
            <v>0</v>
          </cell>
          <cell r="BF15">
            <v>0</v>
          </cell>
          <cell r="BG15">
            <v>0</v>
          </cell>
          <cell r="BH15" t="str">
            <v>2006</v>
          </cell>
          <cell r="BI15">
            <v>0</v>
          </cell>
          <cell r="BJ15">
            <v>0</v>
          </cell>
          <cell r="BK15">
            <v>0</v>
          </cell>
          <cell r="BL15">
            <v>0</v>
          </cell>
          <cell r="BM15">
            <v>0</v>
          </cell>
          <cell r="BN15">
            <v>0</v>
          </cell>
          <cell r="BO15">
            <v>0</v>
          </cell>
          <cell r="BP15">
            <v>0</v>
          </cell>
          <cell r="BQ15">
            <v>0</v>
          </cell>
          <cell r="BR15">
            <v>0</v>
          </cell>
          <cell r="BS15">
            <v>0</v>
          </cell>
          <cell r="BT15">
            <v>0</v>
          </cell>
        </row>
        <row r="16">
          <cell r="E16" t="str">
            <v>GM</v>
          </cell>
          <cell r="F16" t="str">
            <v>USA</v>
          </cell>
          <cell r="G16" t="str">
            <v>Suburban / Tahoe</v>
          </cell>
          <cell r="H16" t="str">
            <v>GL222-2</v>
          </cell>
          <cell r="I16" t="str">
            <v>5HSJPBL6NP</v>
          </cell>
          <cell r="J16" t="str">
            <v>LTR</v>
          </cell>
          <cell r="K16" t="str">
            <v>LT245/75R16</v>
          </cell>
          <cell r="L16" t="str">
            <v>R265</v>
          </cell>
          <cell r="M16" t="str">
            <v>R265</v>
          </cell>
          <cell r="N16" t="str">
            <v>123/120R ES</v>
          </cell>
          <cell r="P16" t="str">
            <v>BS</v>
          </cell>
          <cell r="Q16" t="str">
            <v>Seg 51</v>
          </cell>
          <cell r="R16" t="str">
            <v>2003</v>
          </cell>
          <cell r="S16">
            <v>411</v>
          </cell>
          <cell r="T16">
            <v>411</v>
          </cell>
          <cell r="U16">
            <v>450</v>
          </cell>
          <cell r="V16">
            <v>352</v>
          </cell>
          <cell r="W16">
            <v>411</v>
          </cell>
          <cell r="X16">
            <v>392</v>
          </cell>
          <cell r="Y16">
            <v>255</v>
          </cell>
          <cell r="Z16">
            <v>450</v>
          </cell>
          <cell r="AA16">
            <v>392</v>
          </cell>
          <cell r="AB16">
            <v>431</v>
          </cell>
          <cell r="AC16">
            <v>392</v>
          </cell>
          <cell r="AD16">
            <v>313</v>
          </cell>
          <cell r="AE16">
            <v>4660</v>
          </cell>
          <cell r="AF16" t="str">
            <v>2004</v>
          </cell>
          <cell r="AG16">
            <v>405</v>
          </cell>
          <cell r="AH16">
            <v>405</v>
          </cell>
          <cell r="AI16">
            <v>443</v>
          </cell>
          <cell r="AJ16">
            <v>347</v>
          </cell>
          <cell r="AK16">
            <v>405</v>
          </cell>
          <cell r="AL16">
            <v>386</v>
          </cell>
          <cell r="AM16">
            <v>251</v>
          </cell>
          <cell r="AN16">
            <v>443</v>
          </cell>
          <cell r="AO16">
            <v>386</v>
          </cell>
          <cell r="AP16">
            <v>424</v>
          </cell>
          <cell r="AQ16">
            <v>386</v>
          </cell>
          <cell r="AR16">
            <v>308</v>
          </cell>
          <cell r="AS16">
            <v>4589</v>
          </cell>
          <cell r="AT16" t="str">
            <v>2005</v>
          </cell>
          <cell r="AU16">
            <v>394</v>
          </cell>
          <cell r="AV16">
            <v>394</v>
          </cell>
          <cell r="AW16">
            <v>431</v>
          </cell>
          <cell r="AX16">
            <v>337</v>
          </cell>
          <cell r="AY16">
            <v>394</v>
          </cell>
          <cell r="AZ16">
            <v>375</v>
          </cell>
          <cell r="BA16">
            <v>244</v>
          </cell>
          <cell r="BB16">
            <v>431</v>
          </cell>
          <cell r="BC16">
            <v>375</v>
          </cell>
          <cell r="BD16">
            <v>412</v>
          </cell>
          <cell r="BE16">
            <v>375</v>
          </cell>
          <cell r="BF16">
            <v>300</v>
          </cell>
          <cell r="BG16">
            <v>4462</v>
          </cell>
          <cell r="BH16" t="str">
            <v>2006</v>
          </cell>
          <cell r="BI16">
            <v>385</v>
          </cell>
          <cell r="BJ16">
            <v>385</v>
          </cell>
          <cell r="BK16">
            <v>421</v>
          </cell>
          <cell r="BL16">
            <v>330</v>
          </cell>
          <cell r="BM16">
            <v>385</v>
          </cell>
          <cell r="BN16">
            <v>366</v>
          </cell>
          <cell r="BO16">
            <v>238</v>
          </cell>
          <cell r="BP16">
            <v>421</v>
          </cell>
          <cell r="BQ16">
            <v>366</v>
          </cell>
          <cell r="BR16">
            <v>403</v>
          </cell>
          <cell r="BS16">
            <v>366</v>
          </cell>
          <cell r="BT16">
            <v>293</v>
          </cell>
        </row>
        <row r="17">
          <cell r="E17" t="str">
            <v>GM</v>
          </cell>
          <cell r="F17" t="str">
            <v>USA</v>
          </cell>
          <cell r="G17" t="str">
            <v>U-Van</v>
          </cell>
          <cell r="H17" t="str">
            <v>GL213-1</v>
          </cell>
          <cell r="I17" t="str">
            <v>5H63GBL6NP</v>
          </cell>
          <cell r="J17" t="str">
            <v>LTR</v>
          </cell>
          <cell r="K17" t="str">
            <v>LT245/75R16</v>
          </cell>
          <cell r="L17" t="str">
            <v>R265 II</v>
          </cell>
          <cell r="M17" t="str">
            <v>R265</v>
          </cell>
          <cell r="N17" t="str">
            <v>E</v>
          </cell>
          <cell r="P17" t="str">
            <v>BS</v>
          </cell>
          <cell r="Q17" t="str">
            <v>SEG 51</v>
          </cell>
          <cell r="R17" t="str">
            <v>2003</v>
          </cell>
          <cell r="S17">
            <v>20287</v>
          </cell>
          <cell r="T17">
            <v>20287</v>
          </cell>
          <cell r="U17">
            <v>22219</v>
          </cell>
          <cell r="V17">
            <v>17388</v>
          </cell>
          <cell r="W17">
            <v>20287</v>
          </cell>
          <cell r="X17">
            <v>19321</v>
          </cell>
          <cell r="Y17">
            <v>12559</v>
          </cell>
          <cell r="Z17">
            <v>22219</v>
          </cell>
          <cell r="AA17">
            <v>19321</v>
          </cell>
          <cell r="AB17">
            <v>21253</v>
          </cell>
          <cell r="AC17">
            <v>19321</v>
          </cell>
          <cell r="AD17">
            <v>15459</v>
          </cell>
          <cell r="AE17">
            <v>229921</v>
          </cell>
          <cell r="AF17" t="str">
            <v>2004</v>
          </cell>
          <cell r="AG17">
            <v>20490</v>
          </cell>
          <cell r="AH17">
            <v>20490</v>
          </cell>
          <cell r="AI17">
            <v>22442</v>
          </cell>
          <cell r="AJ17">
            <v>17562</v>
          </cell>
          <cell r="AK17">
            <v>20490</v>
          </cell>
          <cell r="AL17">
            <v>19513</v>
          </cell>
          <cell r="AM17">
            <v>12684</v>
          </cell>
          <cell r="AN17">
            <v>22442</v>
          </cell>
          <cell r="AO17">
            <v>19513</v>
          </cell>
          <cell r="AP17">
            <v>21465</v>
          </cell>
          <cell r="AQ17">
            <v>19513</v>
          </cell>
          <cell r="AR17">
            <v>15610</v>
          </cell>
          <cell r="AS17">
            <v>232214</v>
          </cell>
          <cell r="AT17" t="str">
            <v>2005</v>
          </cell>
          <cell r="AU17">
            <v>21035</v>
          </cell>
          <cell r="AV17">
            <v>21035</v>
          </cell>
          <cell r="AW17">
            <v>23038</v>
          </cell>
          <cell r="AX17">
            <v>18031</v>
          </cell>
          <cell r="AY17">
            <v>21035</v>
          </cell>
          <cell r="AZ17">
            <v>20033</v>
          </cell>
          <cell r="BA17">
            <v>13021</v>
          </cell>
          <cell r="BB17">
            <v>23038</v>
          </cell>
          <cell r="BC17">
            <v>20033</v>
          </cell>
          <cell r="BD17">
            <v>22036</v>
          </cell>
          <cell r="BE17">
            <v>20033</v>
          </cell>
          <cell r="BF17">
            <v>16031</v>
          </cell>
          <cell r="BG17">
            <v>238399</v>
          </cell>
          <cell r="BH17" t="str">
            <v>2006</v>
          </cell>
          <cell r="BI17">
            <v>20699</v>
          </cell>
          <cell r="BJ17">
            <v>20699</v>
          </cell>
          <cell r="BK17">
            <v>22672</v>
          </cell>
          <cell r="BL17">
            <v>17742</v>
          </cell>
          <cell r="BM17">
            <v>20699</v>
          </cell>
          <cell r="BN17">
            <v>19713</v>
          </cell>
          <cell r="BO17">
            <v>12814</v>
          </cell>
          <cell r="BP17">
            <v>22672</v>
          </cell>
          <cell r="BQ17">
            <v>19713</v>
          </cell>
          <cell r="BR17">
            <v>21686</v>
          </cell>
          <cell r="BS17">
            <v>19713</v>
          </cell>
          <cell r="BT17">
            <v>15771</v>
          </cell>
        </row>
        <row r="18">
          <cell r="E18" t="str">
            <v>GM</v>
          </cell>
          <cell r="F18" t="str">
            <v>USA</v>
          </cell>
          <cell r="G18" t="str">
            <v>Silverado</v>
          </cell>
          <cell r="H18" t="str">
            <v>GL213-1</v>
          </cell>
          <cell r="I18" t="str">
            <v>5H63GBL6NP</v>
          </cell>
          <cell r="J18" t="str">
            <v>LTR</v>
          </cell>
          <cell r="K18" t="str">
            <v>LT245/75R16</v>
          </cell>
          <cell r="L18" t="str">
            <v>R265 Il</v>
          </cell>
          <cell r="M18" t="str">
            <v>R265</v>
          </cell>
          <cell r="N18" t="str">
            <v>E</v>
          </cell>
          <cell r="P18" t="str">
            <v>BS</v>
          </cell>
          <cell r="Q18" t="str">
            <v>SEG 51</v>
          </cell>
          <cell r="R18" t="str">
            <v>2003</v>
          </cell>
          <cell r="S18">
            <v>64437</v>
          </cell>
          <cell r="T18">
            <v>64437</v>
          </cell>
          <cell r="U18">
            <v>70575</v>
          </cell>
          <cell r="V18">
            <v>55232</v>
          </cell>
          <cell r="W18">
            <v>64437</v>
          </cell>
          <cell r="X18">
            <v>61369</v>
          </cell>
          <cell r="Y18">
            <v>39889</v>
          </cell>
          <cell r="Z18">
            <v>70575</v>
          </cell>
          <cell r="AA18">
            <v>61369</v>
          </cell>
          <cell r="AB18">
            <v>67507</v>
          </cell>
          <cell r="AC18">
            <v>61369</v>
          </cell>
          <cell r="AD18">
            <v>49097</v>
          </cell>
          <cell r="AE18">
            <v>730293</v>
          </cell>
          <cell r="AF18" t="str">
            <v>2004</v>
          </cell>
          <cell r="AG18">
            <v>63458</v>
          </cell>
          <cell r="AH18">
            <v>63458</v>
          </cell>
          <cell r="AI18">
            <v>69503</v>
          </cell>
          <cell r="AJ18">
            <v>54394</v>
          </cell>
          <cell r="AK18">
            <v>63458</v>
          </cell>
          <cell r="AL18">
            <v>60437</v>
          </cell>
          <cell r="AM18">
            <v>39284</v>
          </cell>
          <cell r="AN18">
            <v>69503</v>
          </cell>
          <cell r="AO18">
            <v>60437</v>
          </cell>
          <cell r="AP18">
            <v>66482</v>
          </cell>
          <cell r="AQ18">
            <v>60437</v>
          </cell>
          <cell r="AR18">
            <v>48349</v>
          </cell>
          <cell r="AS18">
            <v>719200</v>
          </cell>
          <cell r="AT18" t="str">
            <v>2005</v>
          </cell>
          <cell r="AU18">
            <v>61709</v>
          </cell>
          <cell r="AV18">
            <v>61709</v>
          </cell>
          <cell r="AW18">
            <v>67587</v>
          </cell>
          <cell r="AX18">
            <v>52894</v>
          </cell>
          <cell r="AY18">
            <v>61709</v>
          </cell>
          <cell r="AZ18">
            <v>58771</v>
          </cell>
          <cell r="BA18">
            <v>38201</v>
          </cell>
          <cell r="BB18">
            <v>67587</v>
          </cell>
          <cell r="BC18">
            <v>58771</v>
          </cell>
          <cell r="BD18">
            <v>64648</v>
          </cell>
          <cell r="BE18">
            <v>58771</v>
          </cell>
          <cell r="BF18">
            <v>47015</v>
          </cell>
          <cell r="BG18">
            <v>699372</v>
          </cell>
          <cell r="BH18" t="str">
            <v>2006</v>
          </cell>
          <cell r="BI18">
            <v>60303</v>
          </cell>
          <cell r="BJ18">
            <v>60303</v>
          </cell>
          <cell r="BK18">
            <v>66045</v>
          </cell>
          <cell r="BL18">
            <v>51688</v>
          </cell>
          <cell r="BM18">
            <v>60303</v>
          </cell>
          <cell r="BN18">
            <v>57431</v>
          </cell>
          <cell r="BO18">
            <v>37330</v>
          </cell>
          <cell r="BP18">
            <v>66045</v>
          </cell>
          <cell r="BQ18">
            <v>57431</v>
          </cell>
          <cell r="BR18">
            <v>63175</v>
          </cell>
          <cell r="BS18">
            <v>57431</v>
          </cell>
          <cell r="BT18">
            <v>45944</v>
          </cell>
        </row>
        <row r="19">
          <cell r="E19" t="str">
            <v>GM</v>
          </cell>
          <cell r="F19" t="str">
            <v>Mexico</v>
          </cell>
          <cell r="G19" t="str">
            <v>Tahoe/Yukon/Silverado</v>
          </cell>
          <cell r="H19" t="str">
            <v>GL222-1</v>
          </cell>
          <cell r="I19" t="str">
            <v>5HSJPBL6NP</v>
          </cell>
          <cell r="J19" t="str">
            <v>LTR</v>
          </cell>
          <cell r="K19" t="str">
            <v>LT245/75R16</v>
          </cell>
          <cell r="L19" t="str">
            <v>R265 V-STEEL</v>
          </cell>
          <cell r="N19" t="str">
            <v>123/120R ES</v>
          </cell>
          <cell r="P19" t="str">
            <v>BS</v>
          </cell>
          <cell r="R19" t="str">
            <v>2003</v>
          </cell>
          <cell r="S19">
            <v>0</v>
          </cell>
          <cell r="T19">
            <v>0</v>
          </cell>
          <cell r="U19">
            <v>0</v>
          </cell>
          <cell r="V19">
            <v>0</v>
          </cell>
          <cell r="W19">
            <v>0</v>
          </cell>
          <cell r="X19">
            <v>0</v>
          </cell>
          <cell r="Y19">
            <v>0</v>
          </cell>
          <cell r="Z19">
            <v>0</v>
          </cell>
          <cell r="AA19">
            <v>0</v>
          </cell>
          <cell r="AB19">
            <v>0</v>
          </cell>
          <cell r="AC19">
            <v>0</v>
          </cell>
          <cell r="AD19">
            <v>0</v>
          </cell>
          <cell r="AE19">
            <v>0</v>
          </cell>
          <cell r="AF19" t="str">
            <v>2004</v>
          </cell>
          <cell r="AG19">
            <v>0</v>
          </cell>
          <cell r="AH19">
            <v>0</v>
          </cell>
          <cell r="AI19">
            <v>0</v>
          </cell>
          <cell r="AJ19">
            <v>0</v>
          </cell>
          <cell r="AK19">
            <v>0</v>
          </cell>
          <cell r="AL19">
            <v>0</v>
          </cell>
          <cell r="AM19">
            <v>0</v>
          </cell>
          <cell r="AN19">
            <v>0</v>
          </cell>
          <cell r="AO19">
            <v>0</v>
          </cell>
          <cell r="AP19">
            <v>0</v>
          </cell>
          <cell r="AQ19">
            <v>0</v>
          </cell>
          <cell r="AR19">
            <v>0</v>
          </cell>
          <cell r="AS19">
            <v>0</v>
          </cell>
          <cell r="AT19" t="str">
            <v>2005</v>
          </cell>
          <cell r="AU19">
            <v>0</v>
          </cell>
          <cell r="AV19">
            <v>0</v>
          </cell>
          <cell r="AW19">
            <v>0</v>
          </cell>
          <cell r="AX19">
            <v>0</v>
          </cell>
          <cell r="AY19">
            <v>0</v>
          </cell>
          <cell r="AZ19">
            <v>0</v>
          </cell>
          <cell r="BA19">
            <v>0</v>
          </cell>
          <cell r="BB19">
            <v>0</v>
          </cell>
          <cell r="BC19">
            <v>0</v>
          </cell>
          <cell r="BD19">
            <v>0</v>
          </cell>
          <cell r="BE19">
            <v>0</v>
          </cell>
          <cell r="BF19">
            <v>0</v>
          </cell>
          <cell r="BG19">
            <v>0</v>
          </cell>
          <cell r="BH19" t="str">
            <v>2006</v>
          </cell>
          <cell r="BI19">
            <v>0</v>
          </cell>
          <cell r="BJ19">
            <v>0</v>
          </cell>
          <cell r="BK19">
            <v>0</v>
          </cell>
          <cell r="BL19">
            <v>0</v>
          </cell>
          <cell r="BM19">
            <v>0</v>
          </cell>
          <cell r="BN19">
            <v>0</v>
          </cell>
          <cell r="BO19">
            <v>0</v>
          </cell>
          <cell r="BP19">
            <v>0</v>
          </cell>
          <cell r="BQ19">
            <v>0</v>
          </cell>
          <cell r="BR19">
            <v>0</v>
          </cell>
          <cell r="BS19">
            <v>0</v>
          </cell>
          <cell r="BT19">
            <v>0</v>
          </cell>
        </row>
        <row r="20">
          <cell r="E20" t="str">
            <v>GM</v>
          </cell>
          <cell r="F20" t="str">
            <v>Mexico</v>
          </cell>
          <cell r="G20" t="str">
            <v>GM 110715 Mex</v>
          </cell>
          <cell r="H20" t="str">
            <v>GL032-1</v>
          </cell>
          <cell r="I20" t="str">
            <v>5C25GBK6NP</v>
          </cell>
          <cell r="J20" t="str">
            <v>LTR</v>
          </cell>
          <cell r="K20" t="str">
            <v>LT245/75R16</v>
          </cell>
          <cell r="L20" t="str">
            <v>Stltex AT</v>
          </cell>
          <cell r="M20" t="str">
            <v>Steeltex AT</v>
          </cell>
          <cell r="N20" t="str">
            <v>E</v>
          </cell>
          <cell r="P20" t="str">
            <v>FS</v>
          </cell>
          <cell r="Q20" t="str">
            <v>FC</v>
          </cell>
          <cell r="R20" t="str">
            <v>2003</v>
          </cell>
          <cell r="S20">
            <v>3375</v>
          </cell>
          <cell r="T20">
            <v>0</v>
          </cell>
          <cell r="U20">
            <v>0</v>
          </cell>
          <cell r="V20">
            <v>0</v>
          </cell>
          <cell r="W20">
            <v>0</v>
          </cell>
          <cell r="X20">
            <v>0</v>
          </cell>
          <cell r="Y20">
            <v>0</v>
          </cell>
          <cell r="Z20">
            <v>0</v>
          </cell>
          <cell r="AA20">
            <v>0</v>
          </cell>
          <cell r="AB20">
            <v>0</v>
          </cell>
          <cell r="AC20">
            <v>0</v>
          </cell>
          <cell r="AD20">
            <v>0</v>
          </cell>
          <cell r="AE20">
            <v>3375</v>
          </cell>
          <cell r="AF20" t="str">
            <v>2004</v>
          </cell>
          <cell r="AG20">
            <v>0</v>
          </cell>
          <cell r="AH20">
            <v>0</v>
          </cell>
          <cell r="AI20">
            <v>0</v>
          </cell>
          <cell r="AJ20">
            <v>0</v>
          </cell>
          <cell r="AK20">
            <v>0</v>
          </cell>
          <cell r="AL20">
            <v>0</v>
          </cell>
          <cell r="AM20">
            <v>0</v>
          </cell>
          <cell r="AN20">
            <v>0</v>
          </cell>
          <cell r="AO20">
            <v>0</v>
          </cell>
          <cell r="AP20">
            <v>0</v>
          </cell>
          <cell r="AQ20">
            <v>0</v>
          </cell>
          <cell r="AR20">
            <v>0</v>
          </cell>
          <cell r="AS20">
            <v>0</v>
          </cell>
          <cell r="AT20" t="str">
            <v>2005</v>
          </cell>
          <cell r="AU20">
            <v>0</v>
          </cell>
          <cell r="AV20">
            <v>0</v>
          </cell>
          <cell r="AW20">
            <v>0</v>
          </cell>
          <cell r="AX20">
            <v>0</v>
          </cell>
          <cell r="AY20">
            <v>0</v>
          </cell>
          <cell r="AZ20">
            <v>0</v>
          </cell>
          <cell r="BA20">
            <v>0</v>
          </cell>
          <cell r="BB20">
            <v>0</v>
          </cell>
          <cell r="BC20">
            <v>0</v>
          </cell>
          <cell r="BD20">
            <v>0</v>
          </cell>
          <cell r="BE20">
            <v>0</v>
          </cell>
          <cell r="BF20">
            <v>0</v>
          </cell>
          <cell r="BG20">
            <v>0</v>
          </cell>
          <cell r="BH20" t="str">
            <v>2006</v>
          </cell>
          <cell r="BI20">
            <v>0</v>
          </cell>
          <cell r="BJ20">
            <v>0</v>
          </cell>
          <cell r="BK20">
            <v>0</v>
          </cell>
          <cell r="BL20">
            <v>0</v>
          </cell>
          <cell r="BM20">
            <v>0</v>
          </cell>
          <cell r="BN20">
            <v>0</v>
          </cell>
          <cell r="BO20">
            <v>0</v>
          </cell>
          <cell r="BP20">
            <v>0</v>
          </cell>
          <cell r="BQ20">
            <v>0</v>
          </cell>
          <cell r="BR20">
            <v>0</v>
          </cell>
          <cell r="BS20">
            <v>0</v>
          </cell>
          <cell r="BT20">
            <v>0</v>
          </cell>
        </row>
        <row r="21">
          <cell r="E21" t="str">
            <v>GM</v>
          </cell>
          <cell r="F21" t="str">
            <v>Canada</v>
          </cell>
          <cell r="G21" t="str">
            <v>GMT Trk Can</v>
          </cell>
          <cell r="H21" t="str">
            <v>GL030-1</v>
          </cell>
          <cell r="I21" t="str">
            <v>5C26GBK6NP</v>
          </cell>
          <cell r="J21" t="str">
            <v>LTR</v>
          </cell>
          <cell r="K21" t="str">
            <v>LT245/75R16</v>
          </cell>
          <cell r="L21" t="str">
            <v>Stltex AT</v>
          </cell>
          <cell r="M21" t="str">
            <v>Steeltex AT</v>
          </cell>
          <cell r="N21" t="str">
            <v>C</v>
          </cell>
          <cell r="P21" t="str">
            <v>FS</v>
          </cell>
          <cell r="Q21" t="str">
            <v>FC</v>
          </cell>
          <cell r="R21" t="str">
            <v>2003</v>
          </cell>
          <cell r="S21">
            <v>3545</v>
          </cell>
          <cell r="T21">
            <v>0</v>
          </cell>
          <cell r="U21">
            <v>0</v>
          </cell>
          <cell r="V21">
            <v>0</v>
          </cell>
          <cell r="W21">
            <v>0</v>
          </cell>
          <cell r="X21">
            <v>0</v>
          </cell>
          <cell r="Y21">
            <v>0</v>
          </cell>
          <cell r="Z21">
            <v>0</v>
          </cell>
          <cell r="AA21">
            <v>0</v>
          </cell>
          <cell r="AB21">
            <v>0</v>
          </cell>
          <cell r="AC21">
            <v>0</v>
          </cell>
          <cell r="AD21">
            <v>0</v>
          </cell>
          <cell r="AE21">
            <v>3545</v>
          </cell>
          <cell r="AF21" t="str">
            <v>2004</v>
          </cell>
          <cell r="AG21">
            <v>0</v>
          </cell>
          <cell r="AH21">
            <v>0</v>
          </cell>
          <cell r="AI21">
            <v>0</v>
          </cell>
          <cell r="AJ21">
            <v>0</v>
          </cell>
          <cell r="AK21">
            <v>0</v>
          </cell>
          <cell r="AL21">
            <v>0</v>
          </cell>
          <cell r="AM21">
            <v>0</v>
          </cell>
          <cell r="AN21">
            <v>0</v>
          </cell>
          <cell r="AO21">
            <v>0</v>
          </cell>
          <cell r="AP21">
            <v>0</v>
          </cell>
          <cell r="AQ21">
            <v>0</v>
          </cell>
          <cell r="AR21">
            <v>0</v>
          </cell>
          <cell r="AS21">
            <v>0</v>
          </cell>
          <cell r="AT21" t="str">
            <v>2005</v>
          </cell>
          <cell r="AU21">
            <v>0</v>
          </cell>
          <cell r="AV21">
            <v>0</v>
          </cell>
          <cell r="AW21">
            <v>0</v>
          </cell>
          <cell r="AX21">
            <v>0</v>
          </cell>
          <cell r="AY21">
            <v>0</v>
          </cell>
          <cell r="AZ21">
            <v>0</v>
          </cell>
          <cell r="BA21">
            <v>0</v>
          </cell>
          <cell r="BB21">
            <v>0</v>
          </cell>
          <cell r="BC21">
            <v>0</v>
          </cell>
          <cell r="BD21">
            <v>0</v>
          </cell>
          <cell r="BE21">
            <v>0</v>
          </cell>
          <cell r="BF21">
            <v>0</v>
          </cell>
          <cell r="BG21">
            <v>0</v>
          </cell>
          <cell r="BH21" t="str">
            <v>2006</v>
          </cell>
          <cell r="BI21">
            <v>0</v>
          </cell>
          <cell r="BJ21">
            <v>0</v>
          </cell>
          <cell r="BK21">
            <v>0</v>
          </cell>
          <cell r="BL21">
            <v>0</v>
          </cell>
          <cell r="BM21">
            <v>0</v>
          </cell>
          <cell r="BN21">
            <v>0</v>
          </cell>
          <cell r="BO21">
            <v>0</v>
          </cell>
          <cell r="BP21">
            <v>0</v>
          </cell>
          <cell r="BQ21">
            <v>0</v>
          </cell>
          <cell r="BR21">
            <v>0</v>
          </cell>
          <cell r="BS21">
            <v>0</v>
          </cell>
          <cell r="BT21">
            <v>0</v>
          </cell>
        </row>
        <row r="22">
          <cell r="E22" t="str">
            <v>GM</v>
          </cell>
          <cell r="F22" t="str">
            <v>Canada</v>
          </cell>
          <cell r="G22" t="str">
            <v>GMT Trk Can</v>
          </cell>
          <cell r="H22" t="str">
            <v>GL030-2</v>
          </cell>
          <cell r="I22" t="str">
            <v>5C27GBK6NP</v>
          </cell>
          <cell r="J22" t="str">
            <v>LTR</v>
          </cell>
          <cell r="K22" t="str">
            <v>LT245/75R16</v>
          </cell>
          <cell r="L22" t="str">
            <v>Stltex AT</v>
          </cell>
          <cell r="M22" t="str">
            <v>Steeltex AT</v>
          </cell>
          <cell r="N22" t="str">
            <v>C</v>
          </cell>
          <cell r="P22" t="str">
            <v>FS</v>
          </cell>
          <cell r="Q22" t="str">
            <v>FC</v>
          </cell>
          <cell r="R22" t="str">
            <v>2003</v>
          </cell>
          <cell r="S22">
            <v>3117</v>
          </cell>
          <cell r="T22">
            <v>0</v>
          </cell>
          <cell r="U22">
            <v>0</v>
          </cell>
          <cell r="V22">
            <v>0</v>
          </cell>
          <cell r="W22">
            <v>0</v>
          </cell>
          <cell r="X22">
            <v>0</v>
          </cell>
          <cell r="Y22">
            <v>0</v>
          </cell>
          <cell r="Z22">
            <v>0</v>
          </cell>
          <cell r="AA22">
            <v>0</v>
          </cell>
          <cell r="AB22">
            <v>0</v>
          </cell>
          <cell r="AC22">
            <v>0</v>
          </cell>
          <cell r="AD22">
            <v>0</v>
          </cell>
          <cell r="AE22">
            <v>3117</v>
          </cell>
          <cell r="AF22" t="str">
            <v>2004</v>
          </cell>
          <cell r="AG22">
            <v>0</v>
          </cell>
          <cell r="AH22">
            <v>0</v>
          </cell>
          <cell r="AI22">
            <v>0</v>
          </cell>
          <cell r="AJ22">
            <v>0</v>
          </cell>
          <cell r="AK22">
            <v>0</v>
          </cell>
          <cell r="AL22">
            <v>0</v>
          </cell>
          <cell r="AM22">
            <v>0</v>
          </cell>
          <cell r="AN22">
            <v>0</v>
          </cell>
          <cell r="AO22">
            <v>0</v>
          </cell>
          <cell r="AP22">
            <v>0</v>
          </cell>
          <cell r="AQ22">
            <v>0</v>
          </cell>
          <cell r="AR22">
            <v>0</v>
          </cell>
          <cell r="AS22">
            <v>0</v>
          </cell>
          <cell r="AT22" t="str">
            <v>2005</v>
          </cell>
          <cell r="AU22">
            <v>0</v>
          </cell>
          <cell r="AV22">
            <v>0</v>
          </cell>
          <cell r="AW22">
            <v>0</v>
          </cell>
          <cell r="AX22">
            <v>0</v>
          </cell>
          <cell r="AY22">
            <v>0</v>
          </cell>
          <cell r="AZ22">
            <v>0</v>
          </cell>
          <cell r="BA22">
            <v>0</v>
          </cell>
          <cell r="BB22">
            <v>0</v>
          </cell>
          <cell r="BC22">
            <v>0</v>
          </cell>
          <cell r="BD22">
            <v>0</v>
          </cell>
          <cell r="BE22">
            <v>0</v>
          </cell>
          <cell r="BF22">
            <v>0</v>
          </cell>
          <cell r="BG22">
            <v>0</v>
          </cell>
          <cell r="BH22" t="str">
            <v>2006</v>
          </cell>
          <cell r="BI22">
            <v>0</v>
          </cell>
          <cell r="BJ22">
            <v>0</v>
          </cell>
          <cell r="BK22">
            <v>0</v>
          </cell>
          <cell r="BL22">
            <v>0</v>
          </cell>
          <cell r="BM22">
            <v>0</v>
          </cell>
          <cell r="BN22">
            <v>0</v>
          </cell>
          <cell r="BO22">
            <v>0</v>
          </cell>
          <cell r="BP22">
            <v>0</v>
          </cell>
          <cell r="BQ22">
            <v>0</v>
          </cell>
          <cell r="BR22">
            <v>0</v>
          </cell>
          <cell r="BS22">
            <v>0</v>
          </cell>
          <cell r="BT22">
            <v>0</v>
          </cell>
        </row>
        <row r="23">
          <cell r="E23" t="str">
            <v>GM</v>
          </cell>
          <cell r="F23" t="str">
            <v>Canada</v>
          </cell>
          <cell r="G23" t="str">
            <v>GMT Trk Can</v>
          </cell>
          <cell r="H23" t="str">
            <v>GL032-1</v>
          </cell>
          <cell r="I23" t="str">
            <v>5C25GBK6NP</v>
          </cell>
          <cell r="J23" t="str">
            <v>LTR</v>
          </cell>
          <cell r="K23" t="str">
            <v>LT245/75R16</v>
          </cell>
          <cell r="L23" t="str">
            <v>Stltex AT</v>
          </cell>
          <cell r="M23" t="str">
            <v>Steeltex AT</v>
          </cell>
          <cell r="N23" t="str">
            <v>E</v>
          </cell>
          <cell r="P23" t="str">
            <v>FS</v>
          </cell>
          <cell r="Q23" t="str">
            <v>FC</v>
          </cell>
          <cell r="R23" t="str">
            <v>2003</v>
          </cell>
          <cell r="S23">
            <v>0</v>
          </cell>
          <cell r="T23">
            <v>0</v>
          </cell>
          <cell r="U23">
            <v>0</v>
          </cell>
          <cell r="V23">
            <v>0</v>
          </cell>
          <cell r="W23">
            <v>0</v>
          </cell>
          <cell r="X23">
            <v>0</v>
          </cell>
          <cell r="Y23">
            <v>0</v>
          </cell>
          <cell r="Z23">
            <v>0</v>
          </cell>
          <cell r="AA23">
            <v>0</v>
          </cell>
          <cell r="AB23">
            <v>0</v>
          </cell>
          <cell r="AC23">
            <v>0</v>
          </cell>
          <cell r="AD23">
            <v>0</v>
          </cell>
          <cell r="AE23">
            <v>0</v>
          </cell>
          <cell r="AF23" t="str">
            <v>2004</v>
          </cell>
          <cell r="AG23">
            <v>0</v>
          </cell>
          <cell r="AH23">
            <v>0</v>
          </cell>
          <cell r="AI23">
            <v>0</v>
          </cell>
          <cell r="AJ23">
            <v>0</v>
          </cell>
          <cell r="AK23">
            <v>0</v>
          </cell>
          <cell r="AL23">
            <v>0</v>
          </cell>
          <cell r="AM23">
            <v>0</v>
          </cell>
          <cell r="AN23">
            <v>0</v>
          </cell>
          <cell r="AO23">
            <v>0</v>
          </cell>
          <cell r="AP23">
            <v>0</v>
          </cell>
          <cell r="AQ23">
            <v>0</v>
          </cell>
          <cell r="AR23">
            <v>0</v>
          </cell>
          <cell r="AS23">
            <v>0</v>
          </cell>
          <cell r="AT23" t="str">
            <v>2005</v>
          </cell>
          <cell r="AU23">
            <v>0</v>
          </cell>
          <cell r="AV23">
            <v>0</v>
          </cell>
          <cell r="AW23">
            <v>0</v>
          </cell>
          <cell r="AX23">
            <v>0</v>
          </cell>
          <cell r="AY23">
            <v>0</v>
          </cell>
          <cell r="AZ23">
            <v>0</v>
          </cell>
          <cell r="BA23">
            <v>0</v>
          </cell>
          <cell r="BB23">
            <v>0</v>
          </cell>
          <cell r="BC23">
            <v>0</v>
          </cell>
          <cell r="BD23">
            <v>0</v>
          </cell>
          <cell r="BE23">
            <v>0</v>
          </cell>
          <cell r="BF23">
            <v>0</v>
          </cell>
          <cell r="BG23">
            <v>0</v>
          </cell>
          <cell r="BH23" t="str">
            <v>2006</v>
          </cell>
          <cell r="BI23">
            <v>0</v>
          </cell>
          <cell r="BJ23">
            <v>0</v>
          </cell>
          <cell r="BK23">
            <v>0</v>
          </cell>
          <cell r="BL23">
            <v>0</v>
          </cell>
          <cell r="BM23">
            <v>0</v>
          </cell>
          <cell r="BN23">
            <v>0</v>
          </cell>
          <cell r="BO23">
            <v>0</v>
          </cell>
          <cell r="BP23">
            <v>0</v>
          </cell>
          <cell r="BQ23">
            <v>0</v>
          </cell>
          <cell r="BR23">
            <v>0</v>
          </cell>
          <cell r="BS23">
            <v>0</v>
          </cell>
          <cell r="BT23">
            <v>0</v>
          </cell>
        </row>
        <row r="24">
          <cell r="E24" t="str">
            <v>GM</v>
          </cell>
          <cell r="F24" t="str">
            <v>USA</v>
          </cell>
          <cell r="G24" t="str">
            <v>GMT 800</v>
          </cell>
          <cell r="H24" t="str">
            <v>GL032-1</v>
          </cell>
          <cell r="I24" t="str">
            <v>5C25GBK6NP</v>
          </cell>
          <cell r="J24" t="str">
            <v>LTR</v>
          </cell>
          <cell r="K24" t="str">
            <v>LT245/75R16</v>
          </cell>
          <cell r="L24" t="str">
            <v>Stltex AT</v>
          </cell>
          <cell r="M24" t="str">
            <v>Steeltex AT</v>
          </cell>
          <cell r="N24" t="str">
            <v>E</v>
          </cell>
          <cell r="P24" t="str">
            <v>FS</v>
          </cell>
          <cell r="Q24" t="str">
            <v>FC</v>
          </cell>
          <cell r="R24" t="str">
            <v>2003</v>
          </cell>
          <cell r="S24">
            <v>71235</v>
          </cell>
          <cell r="T24">
            <v>0</v>
          </cell>
          <cell r="U24">
            <v>0</v>
          </cell>
          <cell r="V24">
            <v>0</v>
          </cell>
          <cell r="W24">
            <v>0</v>
          </cell>
          <cell r="X24">
            <v>0</v>
          </cell>
          <cell r="Y24">
            <v>0</v>
          </cell>
          <cell r="Z24">
            <v>0</v>
          </cell>
          <cell r="AA24">
            <v>0</v>
          </cell>
          <cell r="AB24">
            <v>0</v>
          </cell>
          <cell r="AC24">
            <v>0</v>
          </cell>
          <cell r="AD24">
            <v>0</v>
          </cell>
          <cell r="AE24">
            <v>71235</v>
          </cell>
          <cell r="AF24" t="str">
            <v>2004</v>
          </cell>
          <cell r="AG24">
            <v>0</v>
          </cell>
          <cell r="AH24">
            <v>0</v>
          </cell>
          <cell r="AI24">
            <v>0</v>
          </cell>
          <cell r="AJ24">
            <v>0</v>
          </cell>
          <cell r="AK24">
            <v>0</v>
          </cell>
          <cell r="AL24">
            <v>0</v>
          </cell>
          <cell r="AM24">
            <v>0</v>
          </cell>
          <cell r="AN24">
            <v>0</v>
          </cell>
          <cell r="AO24">
            <v>0</v>
          </cell>
          <cell r="AP24">
            <v>0</v>
          </cell>
          <cell r="AQ24">
            <v>0</v>
          </cell>
          <cell r="AR24">
            <v>0</v>
          </cell>
          <cell r="AS24">
            <v>0</v>
          </cell>
          <cell r="AT24" t="str">
            <v>2005</v>
          </cell>
          <cell r="AU24">
            <v>0</v>
          </cell>
          <cell r="AV24">
            <v>0</v>
          </cell>
          <cell r="AW24">
            <v>0</v>
          </cell>
          <cell r="AX24">
            <v>0</v>
          </cell>
          <cell r="AY24">
            <v>0</v>
          </cell>
          <cell r="AZ24">
            <v>0</v>
          </cell>
          <cell r="BA24">
            <v>0</v>
          </cell>
          <cell r="BB24">
            <v>0</v>
          </cell>
          <cell r="BC24">
            <v>0</v>
          </cell>
          <cell r="BD24">
            <v>0</v>
          </cell>
          <cell r="BE24">
            <v>0</v>
          </cell>
          <cell r="BF24">
            <v>0</v>
          </cell>
          <cell r="BG24">
            <v>0</v>
          </cell>
          <cell r="BH24" t="str">
            <v>2006</v>
          </cell>
          <cell r="BI24">
            <v>0</v>
          </cell>
          <cell r="BJ24">
            <v>0</v>
          </cell>
          <cell r="BK24">
            <v>0</v>
          </cell>
          <cell r="BL24">
            <v>0</v>
          </cell>
          <cell r="BM24">
            <v>0</v>
          </cell>
          <cell r="BN24">
            <v>0</v>
          </cell>
          <cell r="BO24">
            <v>0</v>
          </cell>
          <cell r="BP24">
            <v>0</v>
          </cell>
          <cell r="BQ24">
            <v>0</v>
          </cell>
          <cell r="BR24">
            <v>0</v>
          </cell>
          <cell r="BS24">
            <v>0</v>
          </cell>
          <cell r="BT24">
            <v>0</v>
          </cell>
        </row>
        <row r="25">
          <cell r="E25" t="str">
            <v>GM</v>
          </cell>
          <cell r="F25" t="str">
            <v>USA</v>
          </cell>
          <cell r="G25" t="str">
            <v>GMT800</v>
          </cell>
          <cell r="H25" t="str">
            <v>GL030-2</v>
          </cell>
          <cell r="I25" t="str">
            <v>5C27GBK6NP</v>
          </cell>
          <cell r="J25" t="str">
            <v>LTR</v>
          </cell>
          <cell r="K25" t="str">
            <v>LT245/75R16</v>
          </cell>
          <cell r="L25" t="str">
            <v>Stltex AT</v>
          </cell>
          <cell r="M25" t="str">
            <v>Steeltex AT</v>
          </cell>
          <cell r="N25" t="str">
            <v>C</v>
          </cell>
          <cell r="P25" t="str">
            <v>FS</v>
          </cell>
          <cell r="Q25" t="str">
            <v>FC</v>
          </cell>
          <cell r="R25" t="str">
            <v>2003</v>
          </cell>
          <cell r="S25">
            <v>2330</v>
          </cell>
          <cell r="T25">
            <v>0</v>
          </cell>
          <cell r="U25">
            <v>0</v>
          </cell>
          <cell r="V25">
            <v>0</v>
          </cell>
          <cell r="W25">
            <v>0</v>
          </cell>
          <cell r="X25">
            <v>0</v>
          </cell>
          <cell r="Y25">
            <v>0</v>
          </cell>
          <cell r="Z25">
            <v>0</v>
          </cell>
          <cell r="AA25">
            <v>0</v>
          </cell>
          <cell r="AB25">
            <v>0</v>
          </cell>
          <cell r="AC25">
            <v>0</v>
          </cell>
          <cell r="AD25">
            <v>0</v>
          </cell>
          <cell r="AE25">
            <v>2330</v>
          </cell>
          <cell r="AF25" t="str">
            <v>2004</v>
          </cell>
          <cell r="AG25">
            <v>0</v>
          </cell>
          <cell r="AH25">
            <v>0</v>
          </cell>
          <cell r="AI25">
            <v>0</v>
          </cell>
          <cell r="AJ25">
            <v>0</v>
          </cell>
          <cell r="AK25">
            <v>0</v>
          </cell>
          <cell r="AL25">
            <v>0</v>
          </cell>
          <cell r="AM25">
            <v>0</v>
          </cell>
          <cell r="AN25">
            <v>0</v>
          </cell>
          <cell r="AO25">
            <v>0</v>
          </cell>
          <cell r="AP25">
            <v>0</v>
          </cell>
          <cell r="AQ25">
            <v>0</v>
          </cell>
          <cell r="AR25">
            <v>0</v>
          </cell>
          <cell r="AS25">
            <v>0</v>
          </cell>
          <cell r="AT25" t="str">
            <v>2005</v>
          </cell>
          <cell r="AU25">
            <v>0</v>
          </cell>
          <cell r="AV25">
            <v>0</v>
          </cell>
          <cell r="AW25">
            <v>0</v>
          </cell>
          <cell r="AX25">
            <v>0</v>
          </cell>
          <cell r="AY25">
            <v>0</v>
          </cell>
          <cell r="AZ25">
            <v>0</v>
          </cell>
          <cell r="BA25">
            <v>0</v>
          </cell>
          <cell r="BB25">
            <v>0</v>
          </cell>
          <cell r="BC25">
            <v>0</v>
          </cell>
          <cell r="BD25">
            <v>0</v>
          </cell>
          <cell r="BE25">
            <v>0</v>
          </cell>
          <cell r="BF25">
            <v>0</v>
          </cell>
          <cell r="BG25">
            <v>0</v>
          </cell>
          <cell r="BH25" t="str">
            <v>2006</v>
          </cell>
          <cell r="BI25">
            <v>0</v>
          </cell>
          <cell r="BJ25">
            <v>0</v>
          </cell>
          <cell r="BK25">
            <v>0</v>
          </cell>
          <cell r="BL25">
            <v>0</v>
          </cell>
          <cell r="BM25">
            <v>0</v>
          </cell>
          <cell r="BN25">
            <v>0</v>
          </cell>
          <cell r="BO25">
            <v>0</v>
          </cell>
          <cell r="BP25">
            <v>0</v>
          </cell>
          <cell r="BQ25">
            <v>0</v>
          </cell>
          <cell r="BR25">
            <v>0</v>
          </cell>
          <cell r="BS25">
            <v>0</v>
          </cell>
          <cell r="BT25">
            <v>0</v>
          </cell>
        </row>
        <row r="26">
          <cell r="E26" t="str">
            <v>GM</v>
          </cell>
          <cell r="F26" t="str">
            <v>USA</v>
          </cell>
          <cell r="G26" t="str">
            <v>GMT 800</v>
          </cell>
          <cell r="H26" t="str">
            <v>GL030-1</v>
          </cell>
          <cell r="I26" t="str">
            <v>5C26GBK6NP</v>
          </cell>
          <cell r="J26" t="str">
            <v>LTR</v>
          </cell>
          <cell r="K26" t="str">
            <v>LT245/75R16</v>
          </cell>
          <cell r="L26" t="str">
            <v>Stltex AT</v>
          </cell>
          <cell r="M26" t="str">
            <v>Steeltex AT</v>
          </cell>
          <cell r="N26" t="str">
            <v>C</v>
          </cell>
          <cell r="P26" t="str">
            <v>FS</v>
          </cell>
          <cell r="Q26" t="str">
            <v>FC</v>
          </cell>
          <cell r="R26" t="str">
            <v>2003</v>
          </cell>
          <cell r="S26">
            <v>4824</v>
          </cell>
          <cell r="T26">
            <v>0</v>
          </cell>
          <cell r="U26">
            <v>0</v>
          </cell>
          <cell r="V26">
            <v>0</v>
          </cell>
          <cell r="W26">
            <v>0</v>
          </cell>
          <cell r="X26">
            <v>0</v>
          </cell>
          <cell r="Y26">
            <v>0</v>
          </cell>
          <cell r="Z26">
            <v>0</v>
          </cell>
          <cell r="AA26">
            <v>0</v>
          </cell>
          <cell r="AB26">
            <v>0</v>
          </cell>
          <cell r="AC26">
            <v>0</v>
          </cell>
          <cell r="AD26">
            <v>0</v>
          </cell>
          <cell r="AE26">
            <v>4824</v>
          </cell>
          <cell r="AF26" t="str">
            <v>2004</v>
          </cell>
          <cell r="AG26">
            <v>0</v>
          </cell>
          <cell r="AH26">
            <v>0</v>
          </cell>
          <cell r="AI26">
            <v>0</v>
          </cell>
          <cell r="AJ26">
            <v>0</v>
          </cell>
          <cell r="AK26">
            <v>0</v>
          </cell>
          <cell r="AL26">
            <v>0</v>
          </cell>
          <cell r="AM26">
            <v>0</v>
          </cell>
          <cell r="AN26">
            <v>0</v>
          </cell>
          <cell r="AO26">
            <v>0</v>
          </cell>
          <cell r="AP26">
            <v>0</v>
          </cell>
          <cell r="AQ26">
            <v>0</v>
          </cell>
          <cell r="AR26">
            <v>0</v>
          </cell>
          <cell r="AS26">
            <v>0</v>
          </cell>
          <cell r="AT26" t="str">
            <v>2005</v>
          </cell>
          <cell r="AU26">
            <v>0</v>
          </cell>
          <cell r="AV26">
            <v>0</v>
          </cell>
          <cell r="AW26">
            <v>0</v>
          </cell>
          <cell r="AX26">
            <v>0</v>
          </cell>
          <cell r="AY26">
            <v>0</v>
          </cell>
          <cell r="AZ26">
            <v>0</v>
          </cell>
          <cell r="BA26">
            <v>0</v>
          </cell>
          <cell r="BB26">
            <v>0</v>
          </cell>
          <cell r="BC26">
            <v>0</v>
          </cell>
          <cell r="BD26">
            <v>0</v>
          </cell>
          <cell r="BE26">
            <v>0</v>
          </cell>
          <cell r="BF26">
            <v>0</v>
          </cell>
          <cell r="BG26">
            <v>0</v>
          </cell>
          <cell r="BH26" t="str">
            <v>2006</v>
          </cell>
          <cell r="BI26">
            <v>0</v>
          </cell>
          <cell r="BJ26">
            <v>0</v>
          </cell>
          <cell r="BK26">
            <v>0</v>
          </cell>
          <cell r="BL26">
            <v>0</v>
          </cell>
          <cell r="BM26">
            <v>0</v>
          </cell>
          <cell r="BN26">
            <v>0</v>
          </cell>
          <cell r="BO26">
            <v>0</v>
          </cell>
          <cell r="BP26">
            <v>0</v>
          </cell>
          <cell r="BQ26">
            <v>0</v>
          </cell>
          <cell r="BR26">
            <v>0</v>
          </cell>
          <cell r="BS26">
            <v>0</v>
          </cell>
          <cell r="BT26">
            <v>0</v>
          </cell>
        </row>
        <row r="27">
          <cell r="E27" t="str">
            <v>GM</v>
          </cell>
          <cell r="F27" t="str">
            <v>USA</v>
          </cell>
          <cell r="G27" t="str">
            <v>Astro</v>
          </cell>
          <cell r="H27" t="str">
            <v>GL061-1</v>
          </cell>
          <cell r="I27" t="str">
            <v>6C44CBK5KP</v>
          </cell>
          <cell r="J27" t="str">
            <v>LTR</v>
          </cell>
          <cell r="K27" t="str">
            <v>LT215/75R15</v>
          </cell>
          <cell r="L27" t="str">
            <v>Stltex R4S</v>
          </cell>
          <cell r="M27" t="str">
            <v>Steeltex R4S</v>
          </cell>
          <cell r="N27" t="str">
            <v>C</v>
          </cell>
          <cell r="P27" t="str">
            <v>FS</v>
          </cell>
          <cell r="Q27" t="str">
            <v>FC</v>
          </cell>
          <cell r="R27" t="str">
            <v>2003</v>
          </cell>
          <cell r="S27">
            <v>251</v>
          </cell>
          <cell r="T27">
            <v>251</v>
          </cell>
          <cell r="U27">
            <v>275</v>
          </cell>
          <cell r="V27">
            <v>215</v>
          </cell>
          <cell r="W27">
            <v>251</v>
          </cell>
          <cell r="X27">
            <v>239</v>
          </cell>
          <cell r="Y27">
            <v>155</v>
          </cell>
          <cell r="Z27">
            <v>275</v>
          </cell>
          <cell r="AA27">
            <v>239</v>
          </cell>
          <cell r="AB27">
            <v>263</v>
          </cell>
          <cell r="AC27">
            <v>239</v>
          </cell>
          <cell r="AD27">
            <v>191</v>
          </cell>
          <cell r="AE27">
            <v>2844</v>
          </cell>
          <cell r="AF27" t="str">
            <v>2004</v>
          </cell>
          <cell r="AG27">
            <v>179</v>
          </cell>
          <cell r="AH27">
            <v>179</v>
          </cell>
          <cell r="AI27">
            <v>196</v>
          </cell>
          <cell r="AJ27">
            <v>154</v>
          </cell>
          <cell r="AK27">
            <v>179</v>
          </cell>
          <cell r="AL27">
            <v>171</v>
          </cell>
          <cell r="AM27">
            <v>111</v>
          </cell>
          <cell r="AN27">
            <v>196</v>
          </cell>
          <cell r="AO27">
            <v>171</v>
          </cell>
          <cell r="AP27">
            <v>188</v>
          </cell>
          <cell r="AQ27">
            <v>171</v>
          </cell>
          <cell r="AR27">
            <v>137</v>
          </cell>
          <cell r="AS27">
            <v>2032</v>
          </cell>
          <cell r="AT27" t="str">
            <v>2005</v>
          </cell>
          <cell r="AU27">
            <v>63</v>
          </cell>
          <cell r="AV27">
            <v>63</v>
          </cell>
          <cell r="AW27">
            <v>69</v>
          </cell>
          <cell r="AX27">
            <v>54</v>
          </cell>
          <cell r="AY27">
            <v>63</v>
          </cell>
          <cell r="AZ27">
            <v>60</v>
          </cell>
          <cell r="BA27">
            <v>39</v>
          </cell>
          <cell r="BB27">
            <v>69</v>
          </cell>
          <cell r="BC27">
            <v>60</v>
          </cell>
          <cell r="BD27">
            <v>66</v>
          </cell>
          <cell r="BE27">
            <v>60</v>
          </cell>
          <cell r="BF27">
            <v>48</v>
          </cell>
          <cell r="BG27">
            <v>714</v>
          </cell>
          <cell r="BH27" t="str">
            <v>2006</v>
          </cell>
          <cell r="BI27">
            <v>0</v>
          </cell>
          <cell r="BJ27">
            <v>0</v>
          </cell>
          <cell r="BK27">
            <v>0</v>
          </cell>
          <cell r="BL27">
            <v>0</v>
          </cell>
          <cell r="BM27">
            <v>0</v>
          </cell>
          <cell r="BN27">
            <v>0</v>
          </cell>
          <cell r="BO27">
            <v>0</v>
          </cell>
          <cell r="BP27">
            <v>0</v>
          </cell>
          <cell r="BQ27">
            <v>0</v>
          </cell>
          <cell r="BR27">
            <v>0</v>
          </cell>
          <cell r="BS27">
            <v>0</v>
          </cell>
          <cell r="BT27">
            <v>0</v>
          </cell>
        </row>
        <row r="28">
          <cell r="E28" t="str">
            <v>AAI</v>
          </cell>
          <cell r="F28" t="str">
            <v>USA</v>
          </cell>
          <cell r="G28" t="str">
            <v>626</v>
          </cell>
          <cell r="H28" t="str">
            <v>?</v>
          </cell>
          <cell r="I28" t="str">
            <v>BH3BKBB4H7</v>
          </cell>
          <cell r="J28" t="str">
            <v>PSR</v>
          </cell>
          <cell r="K28" t="str">
            <v>P185/70R14</v>
          </cell>
          <cell r="L28" t="str">
            <v>S408</v>
          </cell>
          <cell r="N28" t="str">
            <v>87S</v>
          </cell>
          <cell r="O28" t="str">
            <v>H</v>
          </cell>
          <cell r="P28" t="str">
            <v>BS</v>
          </cell>
          <cell r="Q28" t="str">
            <v>?</v>
          </cell>
          <cell r="R28" t="str">
            <v>2003</v>
          </cell>
          <cell r="S28">
            <v>0</v>
          </cell>
          <cell r="T28">
            <v>0</v>
          </cell>
          <cell r="U28">
            <v>0</v>
          </cell>
          <cell r="V28">
            <v>0</v>
          </cell>
          <cell r="W28">
            <v>0</v>
          </cell>
          <cell r="X28">
            <v>0</v>
          </cell>
          <cell r="Y28">
            <v>0</v>
          </cell>
          <cell r="Z28">
            <v>0</v>
          </cell>
          <cell r="AA28">
            <v>0</v>
          </cell>
          <cell r="AB28">
            <v>0</v>
          </cell>
          <cell r="AC28">
            <v>0</v>
          </cell>
          <cell r="AD28">
            <v>0</v>
          </cell>
          <cell r="AE28">
            <v>0</v>
          </cell>
          <cell r="AF28" t="str">
            <v>2004</v>
          </cell>
          <cell r="AG28">
            <v>0</v>
          </cell>
          <cell r="AH28">
            <v>0</v>
          </cell>
          <cell r="AI28">
            <v>0</v>
          </cell>
          <cell r="AJ28">
            <v>0</v>
          </cell>
          <cell r="AK28">
            <v>0</v>
          </cell>
          <cell r="AL28">
            <v>0</v>
          </cell>
          <cell r="AM28">
            <v>0</v>
          </cell>
          <cell r="AN28">
            <v>0</v>
          </cell>
          <cell r="AO28">
            <v>0</v>
          </cell>
          <cell r="AP28">
            <v>0</v>
          </cell>
          <cell r="AQ28">
            <v>0</v>
          </cell>
          <cell r="AR28">
            <v>0</v>
          </cell>
          <cell r="AS28">
            <v>0</v>
          </cell>
          <cell r="AT28" t="str">
            <v>2005</v>
          </cell>
          <cell r="AU28">
            <v>0</v>
          </cell>
          <cell r="AV28">
            <v>0</v>
          </cell>
          <cell r="AW28">
            <v>0</v>
          </cell>
          <cell r="AX28">
            <v>0</v>
          </cell>
          <cell r="AY28">
            <v>0</v>
          </cell>
          <cell r="AZ28">
            <v>0</v>
          </cell>
          <cell r="BA28">
            <v>0</v>
          </cell>
          <cell r="BB28">
            <v>0</v>
          </cell>
          <cell r="BC28">
            <v>0</v>
          </cell>
          <cell r="BD28">
            <v>0</v>
          </cell>
          <cell r="BE28">
            <v>0</v>
          </cell>
          <cell r="BF28">
            <v>0</v>
          </cell>
          <cell r="BG28">
            <v>0</v>
          </cell>
          <cell r="BH28" t="str">
            <v>2006</v>
          </cell>
          <cell r="BI28">
            <v>0</v>
          </cell>
          <cell r="BJ28">
            <v>0</v>
          </cell>
          <cell r="BK28">
            <v>0</v>
          </cell>
          <cell r="BL28">
            <v>0</v>
          </cell>
          <cell r="BM28">
            <v>0</v>
          </cell>
          <cell r="BN28">
            <v>0</v>
          </cell>
          <cell r="BO28">
            <v>0</v>
          </cell>
          <cell r="BP28">
            <v>0</v>
          </cell>
          <cell r="BQ28">
            <v>0</v>
          </cell>
          <cell r="BR28">
            <v>0</v>
          </cell>
          <cell r="BS28">
            <v>0</v>
          </cell>
          <cell r="BT28">
            <v>0</v>
          </cell>
        </row>
        <row r="29">
          <cell r="E29" t="str">
            <v>GM</v>
          </cell>
          <cell r="F29" t="str">
            <v>USA</v>
          </cell>
          <cell r="G29" t="str">
            <v>M/L VAN</v>
          </cell>
          <cell r="H29" t="str">
            <v>GL225-1</v>
          </cell>
          <cell r="I29" t="str">
            <v>BH390BLFK7</v>
          </cell>
          <cell r="J29" t="str">
            <v>PSR</v>
          </cell>
          <cell r="K29" t="str">
            <v>215/70R16</v>
          </cell>
          <cell r="L29" t="str">
            <v>B390</v>
          </cell>
          <cell r="M29" t="str">
            <v>B390</v>
          </cell>
          <cell r="N29" t="str">
            <v>100H</v>
          </cell>
          <cell r="O29" t="str">
            <v>H</v>
          </cell>
          <cell r="P29" t="str">
            <v>BS</v>
          </cell>
          <cell r="Q29" t="str">
            <v>Seg</v>
          </cell>
          <cell r="R29" t="str">
            <v>2003</v>
          </cell>
          <cell r="S29">
            <v>1755</v>
          </cell>
          <cell r="T29">
            <v>1755</v>
          </cell>
          <cell r="U29">
            <v>1923</v>
          </cell>
          <cell r="V29">
            <v>1505</v>
          </cell>
          <cell r="W29">
            <v>1755</v>
          </cell>
          <cell r="X29">
            <v>1672</v>
          </cell>
          <cell r="Y29">
            <v>1087</v>
          </cell>
          <cell r="Z29">
            <v>1923</v>
          </cell>
          <cell r="AA29">
            <v>1672</v>
          </cell>
          <cell r="AB29">
            <v>1839</v>
          </cell>
          <cell r="AC29">
            <v>1672</v>
          </cell>
          <cell r="AD29">
            <v>1337</v>
          </cell>
          <cell r="AE29">
            <v>19895</v>
          </cell>
          <cell r="AF29" t="str">
            <v>2004</v>
          </cell>
          <cell r="AG29">
            <v>1256</v>
          </cell>
          <cell r="AH29">
            <v>1256</v>
          </cell>
          <cell r="AI29">
            <v>1376</v>
          </cell>
          <cell r="AJ29">
            <v>1076</v>
          </cell>
          <cell r="AK29">
            <v>1256</v>
          </cell>
          <cell r="AL29">
            <v>1196</v>
          </cell>
          <cell r="AM29">
            <v>777</v>
          </cell>
          <cell r="AN29">
            <v>1376</v>
          </cell>
          <cell r="AO29">
            <v>1196</v>
          </cell>
          <cell r="AP29">
            <v>1315</v>
          </cell>
          <cell r="AQ29">
            <v>1196</v>
          </cell>
          <cell r="AR29">
            <v>957</v>
          </cell>
          <cell r="AS29">
            <v>14233</v>
          </cell>
          <cell r="AT29" t="str">
            <v>2005</v>
          </cell>
          <cell r="AU29">
            <v>442</v>
          </cell>
          <cell r="AV29">
            <v>442</v>
          </cell>
          <cell r="AW29">
            <v>484</v>
          </cell>
          <cell r="AX29">
            <v>379</v>
          </cell>
          <cell r="AY29">
            <v>442</v>
          </cell>
          <cell r="AZ29">
            <v>421</v>
          </cell>
          <cell r="BA29">
            <v>274</v>
          </cell>
          <cell r="BB29">
            <v>484</v>
          </cell>
          <cell r="BC29">
            <v>421</v>
          </cell>
          <cell r="BD29">
            <v>463</v>
          </cell>
          <cell r="BE29">
            <v>421</v>
          </cell>
          <cell r="BF29">
            <v>337</v>
          </cell>
          <cell r="BG29">
            <v>5010</v>
          </cell>
          <cell r="BH29" t="str">
            <v>2006</v>
          </cell>
          <cell r="BI29">
            <v>0</v>
          </cell>
          <cell r="BJ29">
            <v>0</v>
          </cell>
          <cell r="BK29">
            <v>0</v>
          </cell>
          <cell r="BL29">
            <v>0</v>
          </cell>
          <cell r="BM29">
            <v>0</v>
          </cell>
          <cell r="BN29">
            <v>0</v>
          </cell>
          <cell r="BO29">
            <v>0</v>
          </cell>
          <cell r="BP29">
            <v>0</v>
          </cell>
          <cell r="BQ29">
            <v>0</v>
          </cell>
          <cell r="BR29">
            <v>0</v>
          </cell>
          <cell r="BS29">
            <v>0</v>
          </cell>
          <cell r="BT29">
            <v>0</v>
          </cell>
        </row>
        <row r="30">
          <cell r="E30" t="str">
            <v>BMW</v>
          </cell>
          <cell r="F30" t="str">
            <v>USA</v>
          </cell>
          <cell r="G30" t="str">
            <v>X-5</v>
          </cell>
          <cell r="H30" t="str">
            <v>GW006-2</v>
          </cell>
          <cell r="I30" t="str">
            <v>BH5ABBLHPN</v>
          </cell>
          <cell r="J30" t="str">
            <v>PSR</v>
          </cell>
          <cell r="K30" t="str">
            <v>255/55R18</v>
          </cell>
          <cell r="L30" t="str">
            <v>Dlr 684</v>
          </cell>
          <cell r="N30" t="str">
            <v>105H</v>
          </cell>
          <cell r="O30" t="str">
            <v>H</v>
          </cell>
          <cell r="P30" t="str">
            <v>BS</v>
          </cell>
          <cell r="Q30" t="str">
            <v>Seg 51</v>
          </cell>
          <cell r="R30" t="str">
            <v>2003</v>
          </cell>
          <cell r="S30">
            <v>0</v>
          </cell>
          <cell r="T30">
            <v>0</v>
          </cell>
          <cell r="U30">
            <v>0</v>
          </cell>
          <cell r="V30">
            <v>0</v>
          </cell>
          <cell r="W30">
            <v>0</v>
          </cell>
          <cell r="X30">
            <v>0</v>
          </cell>
          <cell r="Y30">
            <v>0</v>
          </cell>
          <cell r="Z30">
            <v>0</v>
          </cell>
          <cell r="AA30">
            <v>0</v>
          </cell>
          <cell r="AB30">
            <v>0</v>
          </cell>
          <cell r="AC30">
            <v>0</v>
          </cell>
          <cell r="AD30">
            <v>0</v>
          </cell>
          <cell r="AE30">
            <v>0</v>
          </cell>
          <cell r="AF30" t="str">
            <v>2004</v>
          </cell>
          <cell r="AG30">
            <v>0</v>
          </cell>
          <cell r="AH30">
            <v>0</v>
          </cell>
          <cell r="AI30">
            <v>0</v>
          </cell>
          <cell r="AJ30">
            <v>0</v>
          </cell>
          <cell r="AK30">
            <v>0</v>
          </cell>
          <cell r="AL30">
            <v>0</v>
          </cell>
          <cell r="AM30">
            <v>0</v>
          </cell>
          <cell r="AN30">
            <v>0</v>
          </cell>
          <cell r="AO30">
            <v>0</v>
          </cell>
          <cell r="AP30">
            <v>0</v>
          </cell>
          <cell r="AQ30">
            <v>0</v>
          </cell>
          <cell r="AR30">
            <v>0</v>
          </cell>
          <cell r="AS30">
            <v>0</v>
          </cell>
          <cell r="AT30" t="str">
            <v>2005</v>
          </cell>
          <cell r="AU30">
            <v>0</v>
          </cell>
          <cell r="AV30">
            <v>0</v>
          </cell>
          <cell r="AW30">
            <v>0</v>
          </cell>
          <cell r="AX30">
            <v>0</v>
          </cell>
          <cell r="AY30">
            <v>0</v>
          </cell>
          <cell r="AZ30">
            <v>0</v>
          </cell>
          <cell r="BA30">
            <v>0</v>
          </cell>
          <cell r="BB30">
            <v>0</v>
          </cell>
          <cell r="BC30">
            <v>0</v>
          </cell>
          <cell r="BD30">
            <v>0</v>
          </cell>
          <cell r="BE30">
            <v>0</v>
          </cell>
          <cell r="BF30">
            <v>0</v>
          </cell>
          <cell r="BG30">
            <v>0</v>
          </cell>
          <cell r="BH30" t="str">
            <v>2006</v>
          </cell>
          <cell r="BI30">
            <v>0</v>
          </cell>
          <cell r="BJ30">
            <v>0</v>
          </cell>
          <cell r="BK30">
            <v>0</v>
          </cell>
          <cell r="BL30">
            <v>0</v>
          </cell>
          <cell r="BM30">
            <v>0</v>
          </cell>
          <cell r="BN30">
            <v>0</v>
          </cell>
          <cell r="BO30">
            <v>0</v>
          </cell>
          <cell r="BP30">
            <v>0</v>
          </cell>
          <cell r="BQ30">
            <v>0</v>
          </cell>
          <cell r="BR30">
            <v>0</v>
          </cell>
          <cell r="BS30">
            <v>0</v>
          </cell>
          <cell r="BT30">
            <v>0</v>
          </cell>
        </row>
        <row r="31">
          <cell r="E31" t="str">
            <v>GM</v>
          </cell>
          <cell r="F31" t="str">
            <v>USA</v>
          </cell>
          <cell r="G31" t="str">
            <v>Alero</v>
          </cell>
          <cell r="H31" t="str">
            <v>GP068-1</v>
          </cell>
          <cell r="I31" t="str">
            <v>BH3GPBL5K6</v>
          </cell>
          <cell r="J31" t="str">
            <v>PSR</v>
          </cell>
          <cell r="K31" t="str">
            <v>P215/60R15</v>
          </cell>
          <cell r="L31" t="str">
            <v>B390</v>
          </cell>
          <cell r="M31" t="str">
            <v>B390</v>
          </cell>
          <cell r="N31" t="str">
            <v>93H</v>
          </cell>
          <cell r="O31" t="str">
            <v>H</v>
          </cell>
          <cell r="P31" t="str">
            <v>BS</v>
          </cell>
          <cell r="R31" t="str">
            <v>2003</v>
          </cell>
          <cell r="S31">
            <v>983</v>
          </cell>
          <cell r="T31">
            <v>983</v>
          </cell>
          <cell r="U31">
            <v>1077</v>
          </cell>
          <cell r="V31">
            <v>843</v>
          </cell>
          <cell r="W31">
            <v>983</v>
          </cell>
          <cell r="X31">
            <v>936</v>
          </cell>
          <cell r="Y31">
            <v>609</v>
          </cell>
          <cell r="Z31">
            <v>1077</v>
          </cell>
          <cell r="AA31">
            <v>936</v>
          </cell>
          <cell r="AB31">
            <v>1030</v>
          </cell>
          <cell r="AC31">
            <v>936</v>
          </cell>
          <cell r="AD31">
            <v>749</v>
          </cell>
          <cell r="AE31">
            <v>11142</v>
          </cell>
          <cell r="AF31" t="str">
            <v>2004</v>
          </cell>
          <cell r="AG31">
            <v>319</v>
          </cell>
          <cell r="AH31">
            <v>319</v>
          </cell>
          <cell r="AI31">
            <v>349</v>
          </cell>
          <cell r="AJ31">
            <v>273</v>
          </cell>
          <cell r="AK31">
            <v>319</v>
          </cell>
          <cell r="AL31">
            <v>303</v>
          </cell>
          <cell r="AM31">
            <v>197</v>
          </cell>
          <cell r="AN31">
            <v>349</v>
          </cell>
          <cell r="AO31">
            <v>303</v>
          </cell>
          <cell r="AP31">
            <v>334</v>
          </cell>
          <cell r="AQ31">
            <v>303</v>
          </cell>
          <cell r="AR31">
            <v>243</v>
          </cell>
          <cell r="AS31">
            <v>3611</v>
          </cell>
          <cell r="AT31" t="str">
            <v>2005</v>
          </cell>
          <cell r="AU31">
            <v>0</v>
          </cell>
          <cell r="AV31">
            <v>0</v>
          </cell>
          <cell r="AW31">
            <v>0</v>
          </cell>
          <cell r="AX31">
            <v>0</v>
          </cell>
          <cell r="AY31">
            <v>0</v>
          </cell>
          <cell r="AZ31">
            <v>0</v>
          </cell>
          <cell r="BA31">
            <v>0</v>
          </cell>
          <cell r="BB31">
            <v>0</v>
          </cell>
          <cell r="BC31">
            <v>0</v>
          </cell>
          <cell r="BD31">
            <v>0</v>
          </cell>
          <cell r="BE31">
            <v>0</v>
          </cell>
          <cell r="BF31">
            <v>0</v>
          </cell>
          <cell r="BG31">
            <v>0</v>
          </cell>
          <cell r="BH31" t="str">
            <v>2006</v>
          </cell>
          <cell r="BI31">
            <v>0</v>
          </cell>
          <cell r="BJ31">
            <v>0</v>
          </cell>
          <cell r="BK31">
            <v>0</v>
          </cell>
          <cell r="BL31">
            <v>0</v>
          </cell>
          <cell r="BM31">
            <v>0</v>
          </cell>
          <cell r="BN31">
            <v>0</v>
          </cell>
          <cell r="BO31">
            <v>0</v>
          </cell>
          <cell r="BP31">
            <v>0</v>
          </cell>
          <cell r="BQ31">
            <v>0</v>
          </cell>
          <cell r="BR31">
            <v>0</v>
          </cell>
          <cell r="BS31">
            <v>0</v>
          </cell>
          <cell r="BT31">
            <v>0</v>
          </cell>
        </row>
        <row r="32">
          <cell r="E32" t="str">
            <v>GM</v>
          </cell>
          <cell r="F32" t="str">
            <v>USA</v>
          </cell>
          <cell r="G32" t="str">
            <v>Astro</v>
          </cell>
          <cell r="H32" t="str">
            <v>GL218-1</v>
          </cell>
          <cell r="I32" t="str">
            <v>AH3GTBK6K7</v>
          </cell>
          <cell r="J32" t="str">
            <v>PSR</v>
          </cell>
          <cell r="K32" t="str">
            <v>P215/70R16</v>
          </cell>
          <cell r="L32" t="str">
            <v>B450</v>
          </cell>
          <cell r="M32" t="str">
            <v>B450</v>
          </cell>
          <cell r="N32" t="str">
            <v>99S</v>
          </cell>
          <cell r="O32" t="str">
            <v>S</v>
          </cell>
          <cell r="P32" t="str">
            <v>BS</v>
          </cell>
          <cell r="R32" t="str">
            <v>2003</v>
          </cell>
          <cell r="S32">
            <v>19809</v>
          </cell>
          <cell r="T32">
            <v>19809</v>
          </cell>
          <cell r="U32">
            <v>21697</v>
          </cell>
          <cell r="V32">
            <v>16981</v>
          </cell>
          <cell r="W32">
            <v>19809</v>
          </cell>
          <cell r="X32">
            <v>18869</v>
          </cell>
          <cell r="Y32">
            <v>12265</v>
          </cell>
          <cell r="Z32">
            <v>21697</v>
          </cell>
          <cell r="AA32">
            <v>18869</v>
          </cell>
          <cell r="AB32">
            <v>20753</v>
          </cell>
          <cell r="AC32">
            <v>18869</v>
          </cell>
          <cell r="AD32">
            <v>15089</v>
          </cell>
          <cell r="AE32">
            <v>224516</v>
          </cell>
          <cell r="AF32" t="str">
            <v>2004</v>
          </cell>
          <cell r="AG32">
            <v>14173</v>
          </cell>
          <cell r="AH32">
            <v>14173</v>
          </cell>
          <cell r="AI32">
            <v>15524</v>
          </cell>
          <cell r="AJ32">
            <v>12146</v>
          </cell>
          <cell r="AK32">
            <v>14173</v>
          </cell>
          <cell r="AL32">
            <v>13497</v>
          </cell>
          <cell r="AM32">
            <v>8773</v>
          </cell>
          <cell r="AN32">
            <v>15524</v>
          </cell>
          <cell r="AO32">
            <v>13497</v>
          </cell>
          <cell r="AP32">
            <v>14844</v>
          </cell>
          <cell r="AQ32">
            <v>13497</v>
          </cell>
          <cell r="AR32">
            <v>10803</v>
          </cell>
          <cell r="AS32">
            <v>160624</v>
          </cell>
          <cell r="AT32" t="str">
            <v>2005</v>
          </cell>
          <cell r="AU32">
            <v>4985</v>
          </cell>
          <cell r="AV32">
            <v>4985</v>
          </cell>
          <cell r="AW32">
            <v>5459</v>
          </cell>
          <cell r="AX32">
            <v>4274</v>
          </cell>
          <cell r="AY32">
            <v>4985</v>
          </cell>
          <cell r="AZ32">
            <v>4748</v>
          </cell>
          <cell r="BA32">
            <v>3089</v>
          </cell>
          <cell r="BB32">
            <v>5459</v>
          </cell>
          <cell r="BC32">
            <v>4748</v>
          </cell>
          <cell r="BD32">
            <v>5222</v>
          </cell>
          <cell r="BE32">
            <v>4748</v>
          </cell>
          <cell r="BF32">
            <v>3800</v>
          </cell>
          <cell r="BG32">
            <v>56502</v>
          </cell>
          <cell r="BH32" t="str">
            <v>2006</v>
          </cell>
          <cell r="BI32">
            <v>0</v>
          </cell>
          <cell r="BJ32">
            <v>0</v>
          </cell>
          <cell r="BK32">
            <v>0</v>
          </cell>
          <cell r="BL32">
            <v>0</v>
          </cell>
          <cell r="BM32">
            <v>0</v>
          </cell>
          <cell r="BN32">
            <v>0</v>
          </cell>
          <cell r="BO32">
            <v>0</v>
          </cell>
          <cell r="BP32">
            <v>0</v>
          </cell>
          <cell r="BQ32">
            <v>0</v>
          </cell>
          <cell r="BR32">
            <v>0</v>
          </cell>
          <cell r="BS32">
            <v>0</v>
          </cell>
          <cell r="BT32">
            <v>0</v>
          </cell>
        </row>
        <row r="33">
          <cell r="E33" t="str">
            <v>GM</v>
          </cell>
          <cell r="F33" t="str">
            <v>USA</v>
          </cell>
          <cell r="G33" t="str">
            <v>Malibu</v>
          </cell>
          <cell r="H33" t="str">
            <v>GP067-1</v>
          </cell>
          <cell r="I33" t="str">
            <v>GP067-1</v>
          </cell>
          <cell r="J33" t="str">
            <v>PSR</v>
          </cell>
          <cell r="K33" t="str">
            <v>P205/65R15</v>
          </cell>
          <cell r="L33" t="str">
            <v>B450</v>
          </cell>
          <cell r="M33" t="str">
            <v>B450</v>
          </cell>
          <cell r="N33" t="str">
            <v>92S</v>
          </cell>
          <cell r="O33" t="str">
            <v>S</v>
          </cell>
          <cell r="P33" t="str">
            <v>BS</v>
          </cell>
          <cell r="Q33" t="str">
            <v>Seg</v>
          </cell>
          <cell r="R33" t="str">
            <v>2003</v>
          </cell>
          <cell r="S33">
            <v>8431</v>
          </cell>
          <cell r="T33">
            <v>8431</v>
          </cell>
          <cell r="U33">
            <v>9232</v>
          </cell>
          <cell r="V33">
            <v>7227</v>
          </cell>
          <cell r="W33">
            <v>8431</v>
          </cell>
          <cell r="X33">
            <v>8028</v>
          </cell>
          <cell r="Y33">
            <v>5219</v>
          </cell>
          <cell r="Z33">
            <v>9232</v>
          </cell>
          <cell r="AA33">
            <v>8028</v>
          </cell>
          <cell r="AB33">
            <v>8831</v>
          </cell>
          <cell r="AC33">
            <v>8028</v>
          </cell>
          <cell r="AD33">
            <v>6420</v>
          </cell>
          <cell r="AE33">
            <v>95538</v>
          </cell>
          <cell r="AF33" t="str">
            <v>2004</v>
          </cell>
          <cell r="AG33">
            <v>45079</v>
          </cell>
          <cell r="AH33">
            <v>45079</v>
          </cell>
          <cell r="AI33">
            <v>49371</v>
          </cell>
          <cell r="AJ33">
            <v>38640</v>
          </cell>
          <cell r="AK33">
            <v>45079</v>
          </cell>
          <cell r="AL33">
            <v>42930</v>
          </cell>
          <cell r="AM33">
            <v>27907</v>
          </cell>
          <cell r="AN33">
            <v>49371</v>
          </cell>
          <cell r="AO33">
            <v>42930</v>
          </cell>
          <cell r="AP33">
            <v>47225</v>
          </cell>
          <cell r="AQ33">
            <v>42930</v>
          </cell>
          <cell r="AR33">
            <v>34348</v>
          </cell>
          <cell r="AS33">
            <v>510889</v>
          </cell>
          <cell r="AT33" t="str">
            <v>2005</v>
          </cell>
          <cell r="AU33">
            <v>52380</v>
          </cell>
          <cell r="AV33">
            <v>52380</v>
          </cell>
          <cell r="AW33">
            <v>57368</v>
          </cell>
          <cell r="AX33">
            <v>44896</v>
          </cell>
          <cell r="AY33">
            <v>52380</v>
          </cell>
          <cell r="AZ33">
            <v>49884</v>
          </cell>
          <cell r="BA33">
            <v>32425</v>
          </cell>
          <cell r="BB33">
            <v>57368</v>
          </cell>
          <cell r="BC33">
            <v>49884</v>
          </cell>
          <cell r="BD33">
            <v>54874</v>
          </cell>
          <cell r="BE33">
            <v>49884</v>
          </cell>
          <cell r="BF33">
            <v>39910</v>
          </cell>
          <cell r="BG33">
            <v>593633</v>
          </cell>
          <cell r="BH33" t="str">
            <v>2006</v>
          </cell>
          <cell r="BI33">
            <v>51343</v>
          </cell>
          <cell r="BJ33">
            <v>51343</v>
          </cell>
          <cell r="BK33">
            <v>56233</v>
          </cell>
          <cell r="BL33">
            <v>44007</v>
          </cell>
          <cell r="BM33">
            <v>51343</v>
          </cell>
          <cell r="BN33">
            <v>48898</v>
          </cell>
          <cell r="BO33">
            <v>31784</v>
          </cell>
          <cell r="BP33">
            <v>56233</v>
          </cell>
          <cell r="BQ33">
            <v>48898</v>
          </cell>
          <cell r="BR33">
            <v>53788</v>
          </cell>
          <cell r="BS33">
            <v>48898</v>
          </cell>
          <cell r="BT33">
            <v>39120</v>
          </cell>
        </row>
        <row r="34">
          <cell r="E34" t="str">
            <v>GM</v>
          </cell>
          <cell r="F34" t="str">
            <v>Canada</v>
          </cell>
          <cell r="G34" t="str">
            <v>Silverado/Sierra</v>
          </cell>
          <cell r="H34" t="str">
            <v>GL221-1</v>
          </cell>
          <cell r="I34" t="str">
            <v>GL221-1</v>
          </cell>
          <cell r="J34" t="str">
            <v>PSR</v>
          </cell>
          <cell r="K34" t="str">
            <v>P265/70R17</v>
          </cell>
          <cell r="L34" t="str">
            <v>Dueler A/T</v>
          </cell>
          <cell r="M34" t="str">
            <v>Dueler AT</v>
          </cell>
          <cell r="N34" t="str">
            <v>113S</v>
          </cell>
          <cell r="O34" t="str">
            <v>S</v>
          </cell>
          <cell r="P34" t="str">
            <v>BS</v>
          </cell>
          <cell r="R34" t="str">
            <v>2003</v>
          </cell>
          <cell r="S34">
            <v>0</v>
          </cell>
          <cell r="T34">
            <v>0</v>
          </cell>
          <cell r="U34">
            <v>0</v>
          </cell>
          <cell r="V34">
            <v>0</v>
          </cell>
          <cell r="W34">
            <v>0</v>
          </cell>
          <cell r="X34">
            <v>0</v>
          </cell>
          <cell r="Y34">
            <v>0</v>
          </cell>
          <cell r="Z34">
            <v>1532</v>
          </cell>
          <cell r="AA34">
            <v>1399</v>
          </cell>
          <cell r="AB34">
            <v>1466</v>
          </cell>
          <cell r="AC34">
            <v>1466</v>
          </cell>
          <cell r="AD34">
            <v>1066</v>
          </cell>
          <cell r="AE34">
            <v>6929</v>
          </cell>
          <cell r="AF34" t="str">
            <v>2004</v>
          </cell>
          <cell r="AG34">
            <v>1320</v>
          </cell>
          <cell r="AH34">
            <v>1386</v>
          </cell>
          <cell r="AI34">
            <v>1518</v>
          </cell>
          <cell r="AJ34">
            <v>1254</v>
          </cell>
          <cell r="AK34">
            <v>1452</v>
          </cell>
          <cell r="AL34">
            <v>1320</v>
          </cell>
          <cell r="AM34">
            <v>858</v>
          </cell>
          <cell r="AN34">
            <v>7233</v>
          </cell>
          <cell r="AO34">
            <v>6604</v>
          </cell>
          <cell r="AP34">
            <v>6919</v>
          </cell>
          <cell r="AQ34">
            <v>6919</v>
          </cell>
          <cell r="AR34">
            <v>5032</v>
          </cell>
          <cell r="AS34">
            <v>41815</v>
          </cell>
          <cell r="AT34" t="str">
            <v>2005</v>
          </cell>
          <cell r="AU34">
            <v>6219</v>
          </cell>
          <cell r="AV34">
            <v>6530</v>
          </cell>
          <cell r="AW34">
            <v>7152</v>
          </cell>
          <cell r="AX34">
            <v>5908</v>
          </cell>
          <cell r="AY34">
            <v>6841</v>
          </cell>
          <cell r="AZ34">
            <v>6219</v>
          </cell>
          <cell r="BA34">
            <v>4043</v>
          </cell>
          <cell r="BB34">
            <v>7152</v>
          </cell>
          <cell r="BC34">
            <v>6530</v>
          </cell>
          <cell r="BD34">
            <v>6841</v>
          </cell>
          <cell r="BE34">
            <v>6841</v>
          </cell>
          <cell r="BF34">
            <v>4976</v>
          </cell>
          <cell r="BG34">
            <v>75252</v>
          </cell>
          <cell r="BH34" t="str">
            <v>2006</v>
          </cell>
          <cell r="BI34">
            <v>6086</v>
          </cell>
          <cell r="BJ34">
            <v>6390</v>
          </cell>
          <cell r="BK34">
            <v>6999</v>
          </cell>
          <cell r="BL34">
            <v>5781</v>
          </cell>
          <cell r="BM34">
            <v>6695</v>
          </cell>
          <cell r="BN34">
            <v>6086</v>
          </cell>
          <cell r="BO34">
            <v>3956</v>
          </cell>
          <cell r="BP34">
            <v>6999</v>
          </cell>
          <cell r="BQ34">
            <v>6390</v>
          </cell>
          <cell r="BR34">
            <v>6695</v>
          </cell>
          <cell r="BS34">
            <v>6695</v>
          </cell>
          <cell r="BT34">
            <v>4868</v>
          </cell>
        </row>
        <row r="35">
          <cell r="E35" t="str">
            <v>GM</v>
          </cell>
          <cell r="F35" t="str">
            <v>Canada</v>
          </cell>
          <cell r="G35" t="str">
            <v>Silverado/Sierra</v>
          </cell>
          <cell r="H35" t="str">
            <v>GL221-2</v>
          </cell>
          <cell r="I35" t="str">
            <v>GL221-2</v>
          </cell>
          <cell r="J35" t="str">
            <v>PSR</v>
          </cell>
          <cell r="K35" t="str">
            <v>P265/70R17</v>
          </cell>
          <cell r="L35" t="str">
            <v>Dueler A/T</v>
          </cell>
          <cell r="M35" t="str">
            <v>Dueler AT</v>
          </cell>
          <cell r="N35" t="str">
            <v>113S</v>
          </cell>
          <cell r="O35" t="str">
            <v>S</v>
          </cell>
          <cell r="P35" t="str">
            <v>BS</v>
          </cell>
          <cell r="R35" t="str">
            <v>2003</v>
          </cell>
          <cell r="S35">
            <v>0</v>
          </cell>
          <cell r="T35">
            <v>0</v>
          </cell>
          <cell r="U35">
            <v>0</v>
          </cell>
          <cell r="V35">
            <v>0</v>
          </cell>
          <cell r="W35">
            <v>0</v>
          </cell>
          <cell r="X35">
            <v>0</v>
          </cell>
          <cell r="Y35">
            <v>0</v>
          </cell>
          <cell r="Z35">
            <v>15105</v>
          </cell>
          <cell r="AA35">
            <v>13792</v>
          </cell>
          <cell r="AB35">
            <v>14449</v>
          </cell>
          <cell r="AC35">
            <v>14449</v>
          </cell>
          <cell r="AD35">
            <v>10507</v>
          </cell>
          <cell r="AE35">
            <v>68302</v>
          </cell>
          <cell r="AF35" t="str">
            <v>2004</v>
          </cell>
          <cell r="AG35">
            <v>13014</v>
          </cell>
          <cell r="AH35">
            <v>13665</v>
          </cell>
          <cell r="AI35">
            <v>14967</v>
          </cell>
          <cell r="AJ35">
            <v>12364</v>
          </cell>
          <cell r="AK35">
            <v>14317</v>
          </cell>
          <cell r="AL35">
            <v>13014</v>
          </cell>
          <cell r="AM35">
            <v>8460</v>
          </cell>
          <cell r="AN35">
            <v>42767</v>
          </cell>
          <cell r="AO35">
            <v>39048</v>
          </cell>
          <cell r="AP35">
            <v>40908</v>
          </cell>
          <cell r="AQ35">
            <v>40908</v>
          </cell>
          <cell r="AR35">
            <v>29751</v>
          </cell>
          <cell r="AS35">
            <v>283183</v>
          </cell>
          <cell r="AT35" t="str">
            <v>2005</v>
          </cell>
          <cell r="AU35">
            <v>36774</v>
          </cell>
          <cell r="AV35">
            <v>38613</v>
          </cell>
          <cell r="AW35">
            <v>42289</v>
          </cell>
          <cell r="AX35">
            <v>34935</v>
          </cell>
          <cell r="AY35">
            <v>40450</v>
          </cell>
          <cell r="AZ35">
            <v>36774</v>
          </cell>
          <cell r="BA35">
            <v>23903</v>
          </cell>
          <cell r="BB35">
            <v>42289</v>
          </cell>
          <cell r="BC35">
            <v>38613</v>
          </cell>
          <cell r="BD35">
            <v>40450</v>
          </cell>
          <cell r="BE35">
            <v>40450</v>
          </cell>
          <cell r="BF35">
            <v>29423</v>
          </cell>
          <cell r="BG35">
            <v>444963</v>
          </cell>
          <cell r="BH35" t="str">
            <v>2006</v>
          </cell>
          <cell r="BI35">
            <v>35984</v>
          </cell>
          <cell r="BJ35">
            <v>37783</v>
          </cell>
          <cell r="BK35">
            <v>41381</v>
          </cell>
          <cell r="BL35">
            <v>34185</v>
          </cell>
          <cell r="BM35">
            <v>39584</v>
          </cell>
          <cell r="BN35">
            <v>35984</v>
          </cell>
          <cell r="BO35">
            <v>23391</v>
          </cell>
          <cell r="BP35">
            <v>41381</v>
          </cell>
          <cell r="BQ35">
            <v>37783</v>
          </cell>
          <cell r="BR35">
            <v>39584</v>
          </cell>
          <cell r="BS35">
            <v>39584</v>
          </cell>
          <cell r="BT35">
            <v>28787</v>
          </cell>
        </row>
        <row r="36">
          <cell r="E36" t="str">
            <v>BMW</v>
          </cell>
          <cell r="F36" t="str">
            <v>USA</v>
          </cell>
          <cell r="G36" t="str">
            <v>X-5</v>
          </cell>
          <cell r="H36" t="str">
            <v>GW003-1</v>
          </cell>
          <cell r="I36" t="str">
            <v>BH4DBBLGMO</v>
          </cell>
          <cell r="J36" t="str">
            <v>PSR</v>
          </cell>
          <cell r="K36" t="str">
            <v>235/65R17</v>
          </cell>
          <cell r="L36" t="str">
            <v>Trnza EL42</v>
          </cell>
          <cell r="M36" t="str">
            <v>Firewark GTA03</v>
          </cell>
          <cell r="N36" t="str">
            <v>104H</v>
          </cell>
          <cell r="O36" t="str">
            <v>H</v>
          </cell>
          <cell r="P36" t="str">
            <v>BS</v>
          </cell>
          <cell r="Q36" t="str">
            <v>Seg</v>
          </cell>
          <cell r="R36" t="str">
            <v>2003</v>
          </cell>
          <cell r="S36">
            <v>0</v>
          </cell>
          <cell r="T36">
            <v>0</v>
          </cell>
          <cell r="U36">
            <v>0</v>
          </cell>
          <cell r="V36">
            <v>0</v>
          </cell>
          <cell r="W36">
            <v>0</v>
          </cell>
          <cell r="X36">
            <v>0</v>
          </cell>
          <cell r="Y36">
            <v>0</v>
          </cell>
          <cell r="Z36">
            <v>0</v>
          </cell>
          <cell r="AA36">
            <v>0</v>
          </cell>
          <cell r="AB36">
            <v>0</v>
          </cell>
          <cell r="AC36">
            <v>0</v>
          </cell>
          <cell r="AD36">
            <v>0</v>
          </cell>
          <cell r="AE36">
            <v>0</v>
          </cell>
          <cell r="AF36" t="str">
            <v>2004</v>
          </cell>
          <cell r="AG36">
            <v>0</v>
          </cell>
          <cell r="AH36">
            <v>0</v>
          </cell>
          <cell r="AI36">
            <v>0</v>
          </cell>
          <cell r="AJ36">
            <v>0</v>
          </cell>
          <cell r="AK36">
            <v>0</v>
          </cell>
          <cell r="AL36">
            <v>0</v>
          </cell>
          <cell r="AM36">
            <v>0</v>
          </cell>
          <cell r="AN36">
            <v>0</v>
          </cell>
          <cell r="AO36">
            <v>0</v>
          </cell>
          <cell r="AP36">
            <v>0</v>
          </cell>
          <cell r="AQ36">
            <v>0</v>
          </cell>
          <cell r="AR36">
            <v>0</v>
          </cell>
          <cell r="AS36">
            <v>0</v>
          </cell>
          <cell r="AT36" t="str">
            <v>2005</v>
          </cell>
          <cell r="AU36">
            <v>0</v>
          </cell>
          <cell r="AV36">
            <v>0</v>
          </cell>
          <cell r="AW36">
            <v>0</v>
          </cell>
          <cell r="AX36">
            <v>0</v>
          </cell>
          <cell r="AY36">
            <v>0</v>
          </cell>
          <cell r="AZ36">
            <v>0</v>
          </cell>
          <cell r="BA36">
            <v>0</v>
          </cell>
          <cell r="BB36">
            <v>0</v>
          </cell>
          <cell r="BC36">
            <v>0</v>
          </cell>
          <cell r="BD36">
            <v>0</v>
          </cell>
          <cell r="BE36">
            <v>0</v>
          </cell>
          <cell r="BF36">
            <v>0</v>
          </cell>
          <cell r="BG36">
            <v>0</v>
          </cell>
          <cell r="BH36" t="str">
            <v>2006</v>
          </cell>
          <cell r="BI36">
            <v>0</v>
          </cell>
          <cell r="BJ36">
            <v>0</v>
          </cell>
          <cell r="BK36">
            <v>0</v>
          </cell>
          <cell r="BL36">
            <v>0</v>
          </cell>
          <cell r="BM36">
            <v>0</v>
          </cell>
          <cell r="BN36">
            <v>0</v>
          </cell>
          <cell r="BO36">
            <v>0</v>
          </cell>
          <cell r="BP36">
            <v>0</v>
          </cell>
          <cell r="BQ36">
            <v>0</v>
          </cell>
          <cell r="BR36">
            <v>0</v>
          </cell>
          <cell r="BS36">
            <v>0</v>
          </cell>
          <cell r="BT36">
            <v>0</v>
          </cell>
        </row>
        <row r="37">
          <cell r="E37" t="str">
            <v>GM</v>
          </cell>
          <cell r="F37" t="str">
            <v>USA</v>
          </cell>
          <cell r="G37" t="str">
            <v>Silverado/Sierra</v>
          </cell>
          <cell r="H37" t="str">
            <v>GL221-2</v>
          </cell>
          <cell r="I37" t="str">
            <v>GL221-2</v>
          </cell>
          <cell r="J37" t="str">
            <v>PSR</v>
          </cell>
          <cell r="K37" t="str">
            <v>P265/70R17</v>
          </cell>
          <cell r="L37" t="str">
            <v>Dueler A/T</v>
          </cell>
          <cell r="M37" t="str">
            <v>Dueler AT</v>
          </cell>
          <cell r="N37" t="str">
            <v>113S</v>
          </cell>
          <cell r="O37" t="str">
            <v>S</v>
          </cell>
          <cell r="P37" t="str">
            <v>BS</v>
          </cell>
          <cell r="R37" t="str">
            <v>2003</v>
          </cell>
          <cell r="S37">
            <v>0</v>
          </cell>
          <cell r="T37">
            <v>0</v>
          </cell>
          <cell r="U37">
            <v>0</v>
          </cell>
          <cell r="V37">
            <v>0</v>
          </cell>
          <cell r="W37">
            <v>0</v>
          </cell>
          <cell r="X37">
            <v>0</v>
          </cell>
          <cell r="Y37">
            <v>0</v>
          </cell>
          <cell r="Z37">
            <v>7925</v>
          </cell>
          <cell r="AA37">
            <v>6891</v>
          </cell>
          <cell r="AB37">
            <v>7580</v>
          </cell>
          <cell r="AC37">
            <v>6891</v>
          </cell>
          <cell r="AD37">
            <v>5513</v>
          </cell>
          <cell r="AE37">
            <v>34800</v>
          </cell>
          <cell r="AF37" t="str">
            <v>2004</v>
          </cell>
          <cell r="AG37">
            <v>7126</v>
          </cell>
          <cell r="AH37">
            <v>7126</v>
          </cell>
          <cell r="AI37">
            <v>7805</v>
          </cell>
          <cell r="AJ37">
            <v>6108</v>
          </cell>
          <cell r="AK37">
            <v>7126</v>
          </cell>
          <cell r="AL37">
            <v>6787</v>
          </cell>
          <cell r="AM37">
            <v>4411</v>
          </cell>
          <cell r="AN37">
            <v>7805</v>
          </cell>
          <cell r="AO37">
            <v>6787</v>
          </cell>
          <cell r="AP37">
            <v>7465</v>
          </cell>
          <cell r="AQ37">
            <v>6787</v>
          </cell>
          <cell r="AR37">
            <v>5429</v>
          </cell>
          <cell r="AS37">
            <v>80762</v>
          </cell>
          <cell r="AT37" t="str">
            <v>2005</v>
          </cell>
          <cell r="AU37">
            <v>6929</v>
          </cell>
          <cell r="AV37">
            <v>6929</v>
          </cell>
          <cell r="AW37">
            <v>7589</v>
          </cell>
          <cell r="AX37">
            <v>5940</v>
          </cell>
          <cell r="AY37">
            <v>6929</v>
          </cell>
          <cell r="AZ37">
            <v>6600</v>
          </cell>
          <cell r="BA37">
            <v>4290</v>
          </cell>
          <cell r="BB37">
            <v>7589</v>
          </cell>
          <cell r="BC37">
            <v>6600</v>
          </cell>
          <cell r="BD37">
            <v>7259</v>
          </cell>
          <cell r="BE37">
            <v>6600</v>
          </cell>
          <cell r="BF37">
            <v>5279</v>
          </cell>
          <cell r="BG37">
            <v>78533</v>
          </cell>
          <cell r="BH37" t="str">
            <v>2006</v>
          </cell>
          <cell r="BI37">
            <v>6772</v>
          </cell>
          <cell r="BJ37">
            <v>6772</v>
          </cell>
          <cell r="BK37">
            <v>7416</v>
          </cell>
          <cell r="BL37">
            <v>5804</v>
          </cell>
          <cell r="BM37">
            <v>6772</v>
          </cell>
          <cell r="BN37">
            <v>6449</v>
          </cell>
          <cell r="BO37">
            <v>4192</v>
          </cell>
          <cell r="BP37">
            <v>7416</v>
          </cell>
          <cell r="BQ37">
            <v>6449</v>
          </cell>
          <cell r="BR37">
            <v>7094</v>
          </cell>
          <cell r="BS37">
            <v>6449</v>
          </cell>
          <cell r="BT37">
            <v>5159</v>
          </cell>
        </row>
        <row r="38">
          <cell r="E38" t="str">
            <v>GM</v>
          </cell>
          <cell r="F38" t="str">
            <v>USA</v>
          </cell>
          <cell r="G38" t="str">
            <v>Silverado/Sierra</v>
          </cell>
          <cell r="H38" t="str">
            <v>GL221-1</v>
          </cell>
          <cell r="I38" t="str">
            <v>GL221-1</v>
          </cell>
          <cell r="J38" t="str">
            <v>PSR</v>
          </cell>
          <cell r="K38" t="str">
            <v>P265/70R17</v>
          </cell>
          <cell r="L38" t="str">
            <v>Dueler A/T</v>
          </cell>
          <cell r="M38" t="str">
            <v>Dueler AT</v>
          </cell>
          <cell r="N38" t="str">
            <v>113S</v>
          </cell>
          <cell r="O38" t="str">
            <v>S</v>
          </cell>
          <cell r="P38" t="str">
            <v>BS</v>
          </cell>
          <cell r="R38" t="str">
            <v>2003</v>
          </cell>
          <cell r="S38">
            <v>0</v>
          </cell>
          <cell r="T38">
            <v>0</v>
          </cell>
          <cell r="U38">
            <v>0</v>
          </cell>
          <cell r="V38">
            <v>0</v>
          </cell>
          <cell r="W38">
            <v>0</v>
          </cell>
          <cell r="X38">
            <v>0</v>
          </cell>
          <cell r="Y38">
            <v>0</v>
          </cell>
          <cell r="Z38">
            <v>2852</v>
          </cell>
          <cell r="AA38">
            <v>2480</v>
          </cell>
          <cell r="AB38">
            <v>2728</v>
          </cell>
          <cell r="AC38">
            <v>2480</v>
          </cell>
          <cell r="AD38">
            <v>1984</v>
          </cell>
          <cell r="AE38">
            <v>12524</v>
          </cell>
          <cell r="AF38" t="str">
            <v>2004</v>
          </cell>
          <cell r="AG38">
            <v>2564</v>
          </cell>
          <cell r="AH38">
            <v>2564</v>
          </cell>
          <cell r="AI38">
            <v>2808</v>
          </cell>
          <cell r="AJ38">
            <v>2198</v>
          </cell>
          <cell r="AK38">
            <v>2564</v>
          </cell>
          <cell r="AL38">
            <v>2442</v>
          </cell>
          <cell r="AM38">
            <v>1587</v>
          </cell>
          <cell r="AN38">
            <v>13422</v>
          </cell>
          <cell r="AO38">
            <v>11671</v>
          </cell>
          <cell r="AP38">
            <v>12838</v>
          </cell>
          <cell r="AQ38">
            <v>11671</v>
          </cell>
          <cell r="AR38">
            <v>9337</v>
          </cell>
          <cell r="AS38">
            <v>75666</v>
          </cell>
          <cell r="AT38" t="str">
            <v>2005</v>
          </cell>
          <cell r="AU38">
            <v>11917</v>
          </cell>
          <cell r="AV38">
            <v>11917</v>
          </cell>
          <cell r="AW38">
            <v>13052</v>
          </cell>
          <cell r="AX38">
            <v>10214</v>
          </cell>
          <cell r="AY38">
            <v>11917</v>
          </cell>
          <cell r="AZ38">
            <v>11349</v>
          </cell>
          <cell r="BA38">
            <v>7377</v>
          </cell>
          <cell r="BB38">
            <v>13052</v>
          </cell>
          <cell r="BC38">
            <v>11349</v>
          </cell>
          <cell r="BD38">
            <v>12484</v>
          </cell>
          <cell r="BE38">
            <v>11349</v>
          </cell>
          <cell r="BF38">
            <v>9079</v>
          </cell>
          <cell r="BG38">
            <v>135056</v>
          </cell>
          <cell r="BH38" t="str">
            <v>2006</v>
          </cell>
          <cell r="BI38">
            <v>11645</v>
          </cell>
          <cell r="BJ38">
            <v>11645</v>
          </cell>
          <cell r="BK38">
            <v>12754</v>
          </cell>
          <cell r="BL38">
            <v>9981</v>
          </cell>
          <cell r="BM38">
            <v>11645</v>
          </cell>
          <cell r="BN38">
            <v>11091</v>
          </cell>
          <cell r="BO38">
            <v>7209</v>
          </cell>
          <cell r="BP38">
            <v>12754</v>
          </cell>
          <cell r="BQ38">
            <v>11091</v>
          </cell>
          <cell r="BR38">
            <v>12200</v>
          </cell>
          <cell r="BS38">
            <v>11091</v>
          </cell>
          <cell r="BT38">
            <v>8872</v>
          </cell>
        </row>
        <row r="39">
          <cell r="E39" t="str">
            <v>Nissan</v>
          </cell>
          <cell r="F39" t="str">
            <v>USA</v>
          </cell>
          <cell r="G39" t="str">
            <v>Pickup</v>
          </cell>
          <cell r="H39" t="str">
            <v>NL017-1</v>
          </cell>
          <cell r="I39" t="str">
            <v>BH2NSBL7NP</v>
          </cell>
          <cell r="J39" t="str">
            <v>PSR</v>
          </cell>
          <cell r="K39" t="str">
            <v>P245/75R17</v>
          </cell>
          <cell r="L39" t="str">
            <v>Dueler A/T</v>
          </cell>
          <cell r="M39" t="str">
            <v>Dueler AT</v>
          </cell>
          <cell r="N39" t="str">
            <v>110S</v>
          </cell>
          <cell r="O39" t="str">
            <v>S</v>
          </cell>
          <cell r="P39" t="str">
            <v>BS</v>
          </cell>
          <cell r="Q39" t="str">
            <v>?</v>
          </cell>
          <cell r="R39" t="str">
            <v>2003</v>
          </cell>
          <cell r="S39">
            <v>752</v>
          </cell>
          <cell r="T39">
            <v>832</v>
          </cell>
          <cell r="U39">
            <v>911</v>
          </cell>
          <cell r="V39">
            <v>713</v>
          </cell>
          <cell r="W39">
            <v>872</v>
          </cell>
          <cell r="X39">
            <v>872</v>
          </cell>
          <cell r="Y39">
            <v>594</v>
          </cell>
          <cell r="Z39">
            <v>911</v>
          </cell>
          <cell r="AA39">
            <v>792</v>
          </cell>
          <cell r="AB39">
            <v>872</v>
          </cell>
          <cell r="AC39">
            <v>792</v>
          </cell>
          <cell r="AD39">
            <v>594</v>
          </cell>
          <cell r="AE39">
            <v>9507</v>
          </cell>
          <cell r="AF39" t="str">
            <v>2004</v>
          </cell>
          <cell r="AG39">
            <v>8792</v>
          </cell>
          <cell r="AH39">
            <v>9718</v>
          </cell>
          <cell r="AI39">
            <v>10643</v>
          </cell>
          <cell r="AJ39">
            <v>8329</v>
          </cell>
          <cell r="AK39">
            <v>10181</v>
          </cell>
          <cell r="AL39">
            <v>10181</v>
          </cell>
          <cell r="AM39">
            <v>6941</v>
          </cell>
          <cell r="AN39">
            <v>10643</v>
          </cell>
          <cell r="AO39">
            <v>9254</v>
          </cell>
          <cell r="AP39">
            <v>10181</v>
          </cell>
          <cell r="AQ39">
            <v>9254</v>
          </cell>
          <cell r="AR39">
            <v>6940</v>
          </cell>
          <cell r="AS39">
            <v>111057</v>
          </cell>
          <cell r="AT39" t="str">
            <v>2005</v>
          </cell>
          <cell r="AU39">
            <v>9957</v>
          </cell>
          <cell r="AV39">
            <v>11005</v>
          </cell>
          <cell r="AW39">
            <v>12053</v>
          </cell>
          <cell r="AX39">
            <v>9433</v>
          </cell>
          <cell r="AY39">
            <v>11529</v>
          </cell>
          <cell r="AZ39">
            <v>11529</v>
          </cell>
          <cell r="BA39">
            <v>7861</v>
          </cell>
          <cell r="BB39">
            <v>12053</v>
          </cell>
          <cell r="BC39">
            <v>10481</v>
          </cell>
          <cell r="BD39">
            <v>11529</v>
          </cell>
          <cell r="BE39">
            <v>10481</v>
          </cell>
          <cell r="BF39">
            <v>7862</v>
          </cell>
          <cell r="BG39">
            <v>125773</v>
          </cell>
          <cell r="BH39" t="str">
            <v>2006</v>
          </cell>
          <cell r="BI39">
            <v>9682</v>
          </cell>
          <cell r="BJ39">
            <v>10700</v>
          </cell>
          <cell r="BK39">
            <v>11720</v>
          </cell>
          <cell r="BL39">
            <v>9172</v>
          </cell>
          <cell r="BM39">
            <v>11210</v>
          </cell>
          <cell r="BN39">
            <v>11210</v>
          </cell>
          <cell r="BO39">
            <v>7643</v>
          </cell>
          <cell r="BP39">
            <v>11720</v>
          </cell>
          <cell r="BQ39">
            <v>10192</v>
          </cell>
          <cell r="BR39">
            <v>11210</v>
          </cell>
          <cell r="BS39">
            <v>10192</v>
          </cell>
          <cell r="BT39">
            <v>7642</v>
          </cell>
        </row>
        <row r="40">
          <cell r="E40" t="str">
            <v>GM</v>
          </cell>
          <cell r="F40" t="str">
            <v>Mexico</v>
          </cell>
          <cell r="G40" t="str">
            <v>Tahoe</v>
          </cell>
          <cell r="H40" t="str">
            <v>GL205-1</v>
          </cell>
          <cell r="I40" t="str">
            <v>BH2GMBL6QP</v>
          </cell>
          <cell r="J40" t="str">
            <v>PSR</v>
          </cell>
          <cell r="K40" t="str">
            <v>P265/75R16</v>
          </cell>
          <cell r="L40" t="str">
            <v>Dueler AT</v>
          </cell>
          <cell r="M40" t="str">
            <v>Dueler AT</v>
          </cell>
          <cell r="N40" t="str">
            <v>114S</v>
          </cell>
          <cell r="O40" t="str">
            <v>S</v>
          </cell>
          <cell r="P40" t="str">
            <v>BS</v>
          </cell>
          <cell r="R40" t="str">
            <v>2003</v>
          </cell>
          <cell r="S40">
            <v>7500</v>
          </cell>
          <cell r="T40">
            <v>7500</v>
          </cell>
          <cell r="U40">
            <v>7500</v>
          </cell>
          <cell r="V40">
            <v>7500</v>
          </cell>
          <cell r="W40">
            <v>7500</v>
          </cell>
          <cell r="X40">
            <v>7500</v>
          </cell>
          <cell r="Y40">
            <v>7500</v>
          </cell>
          <cell r="Z40">
            <v>7500</v>
          </cell>
          <cell r="AA40">
            <v>7500</v>
          </cell>
          <cell r="AB40">
            <v>7500</v>
          </cell>
          <cell r="AC40">
            <v>7500</v>
          </cell>
          <cell r="AD40">
            <v>7500</v>
          </cell>
          <cell r="AE40">
            <v>90000</v>
          </cell>
          <cell r="AF40" t="str">
            <v>2004</v>
          </cell>
          <cell r="AG40">
            <v>7500</v>
          </cell>
          <cell r="AH40">
            <v>7500</v>
          </cell>
          <cell r="AI40">
            <v>7500</v>
          </cell>
          <cell r="AJ40">
            <v>7500</v>
          </cell>
          <cell r="AK40">
            <v>7500</v>
          </cell>
          <cell r="AL40">
            <v>7500</v>
          </cell>
          <cell r="AM40">
            <v>7500</v>
          </cell>
          <cell r="AN40">
            <v>7500</v>
          </cell>
          <cell r="AO40">
            <v>7500</v>
          </cell>
          <cell r="AP40">
            <v>7500</v>
          </cell>
          <cell r="AQ40">
            <v>7500</v>
          </cell>
          <cell r="AR40">
            <v>7500</v>
          </cell>
          <cell r="AS40">
            <v>90000</v>
          </cell>
          <cell r="AT40" t="str">
            <v>2005</v>
          </cell>
          <cell r="AU40">
            <v>7500</v>
          </cell>
          <cell r="AV40">
            <v>7500</v>
          </cell>
          <cell r="AW40">
            <v>7500</v>
          </cell>
          <cell r="AX40">
            <v>7500</v>
          </cell>
          <cell r="AY40">
            <v>7500</v>
          </cell>
          <cell r="AZ40">
            <v>7500</v>
          </cell>
          <cell r="BA40">
            <v>7500</v>
          </cell>
          <cell r="BB40">
            <v>7500</v>
          </cell>
          <cell r="BC40">
            <v>7500</v>
          </cell>
          <cell r="BD40">
            <v>7500</v>
          </cell>
          <cell r="BE40">
            <v>7500</v>
          </cell>
          <cell r="BF40">
            <v>7500</v>
          </cell>
          <cell r="BG40">
            <v>90000</v>
          </cell>
          <cell r="BH40" t="str">
            <v>2006</v>
          </cell>
          <cell r="BI40">
            <v>0</v>
          </cell>
          <cell r="BJ40">
            <v>0</v>
          </cell>
          <cell r="BK40">
            <v>0</v>
          </cell>
          <cell r="BL40">
            <v>0</v>
          </cell>
          <cell r="BM40">
            <v>0</v>
          </cell>
          <cell r="BN40">
            <v>0</v>
          </cell>
          <cell r="BO40">
            <v>0</v>
          </cell>
          <cell r="BP40">
            <v>0</v>
          </cell>
          <cell r="BQ40">
            <v>0</v>
          </cell>
          <cell r="BR40">
            <v>0</v>
          </cell>
          <cell r="BS40">
            <v>0</v>
          </cell>
          <cell r="BT40">
            <v>0</v>
          </cell>
        </row>
        <row r="41">
          <cell r="E41" t="str">
            <v>GM</v>
          </cell>
          <cell r="F41" t="str">
            <v>Canada</v>
          </cell>
          <cell r="G41" t="str">
            <v>GMT Trk Can</v>
          </cell>
          <cell r="H41" t="str">
            <v>GL205-1</v>
          </cell>
          <cell r="I41" t="str">
            <v>BH2GMBL6QP</v>
          </cell>
          <cell r="J41" t="str">
            <v>PSR</v>
          </cell>
          <cell r="K41" t="str">
            <v>P265/75R16</v>
          </cell>
          <cell r="L41" t="str">
            <v>Dueler AT</v>
          </cell>
          <cell r="M41" t="str">
            <v>Dueler AT</v>
          </cell>
          <cell r="N41" t="str">
            <v>114S</v>
          </cell>
          <cell r="O41" t="str">
            <v>S</v>
          </cell>
          <cell r="P41" t="str">
            <v>BS</v>
          </cell>
          <cell r="R41" t="str">
            <v>2003</v>
          </cell>
          <cell r="S41">
            <v>6348</v>
          </cell>
          <cell r="T41">
            <v>6665</v>
          </cell>
          <cell r="U41">
            <v>7300</v>
          </cell>
          <cell r="V41">
            <v>6030</v>
          </cell>
          <cell r="W41">
            <v>6982</v>
          </cell>
          <cell r="X41">
            <v>6348</v>
          </cell>
          <cell r="Y41">
            <v>4126</v>
          </cell>
          <cell r="Z41">
            <v>5768</v>
          </cell>
          <cell r="AA41">
            <v>5266</v>
          </cell>
          <cell r="AB41">
            <v>5517</v>
          </cell>
          <cell r="AC41">
            <v>5517</v>
          </cell>
          <cell r="AD41">
            <v>4012</v>
          </cell>
          <cell r="AE41">
            <v>69879</v>
          </cell>
          <cell r="AF41" t="str">
            <v>2004</v>
          </cell>
          <cell r="AG41">
            <v>4969</v>
          </cell>
          <cell r="AH41">
            <v>5218</v>
          </cell>
          <cell r="AI41">
            <v>5715</v>
          </cell>
          <cell r="AJ41">
            <v>4721</v>
          </cell>
          <cell r="AK41">
            <v>5466</v>
          </cell>
          <cell r="AL41">
            <v>4969</v>
          </cell>
          <cell r="AM41">
            <v>3230</v>
          </cell>
          <cell r="AN41">
            <v>0</v>
          </cell>
          <cell r="AO41">
            <v>0</v>
          </cell>
          <cell r="AP41">
            <v>0</v>
          </cell>
          <cell r="AQ41">
            <v>0</v>
          </cell>
          <cell r="AR41">
            <v>0</v>
          </cell>
          <cell r="AS41">
            <v>34288</v>
          </cell>
          <cell r="AT41" t="str">
            <v>2005</v>
          </cell>
          <cell r="AU41">
            <v>0</v>
          </cell>
          <cell r="AV41">
            <v>0</v>
          </cell>
          <cell r="AW41">
            <v>0</v>
          </cell>
          <cell r="AX41">
            <v>0</v>
          </cell>
          <cell r="AY41">
            <v>0</v>
          </cell>
          <cell r="AZ41">
            <v>0</v>
          </cell>
          <cell r="BA41">
            <v>0</v>
          </cell>
          <cell r="BB41">
            <v>0</v>
          </cell>
          <cell r="BC41">
            <v>0</v>
          </cell>
          <cell r="BD41">
            <v>0</v>
          </cell>
          <cell r="BE41">
            <v>0</v>
          </cell>
          <cell r="BF41">
            <v>0</v>
          </cell>
          <cell r="BG41">
            <v>0</v>
          </cell>
          <cell r="BH41" t="str">
            <v>2006</v>
          </cell>
          <cell r="BI41">
            <v>0</v>
          </cell>
          <cell r="BJ41">
            <v>0</v>
          </cell>
          <cell r="BK41">
            <v>0</v>
          </cell>
          <cell r="BL41">
            <v>0</v>
          </cell>
          <cell r="BM41">
            <v>0</v>
          </cell>
          <cell r="BN41">
            <v>0</v>
          </cell>
          <cell r="BO41">
            <v>0</v>
          </cell>
          <cell r="BP41">
            <v>0</v>
          </cell>
          <cell r="BQ41">
            <v>0</v>
          </cell>
          <cell r="BR41">
            <v>0</v>
          </cell>
          <cell r="BS41">
            <v>0</v>
          </cell>
          <cell r="BT41">
            <v>0</v>
          </cell>
        </row>
        <row r="42">
          <cell r="E42" t="str">
            <v>GM</v>
          </cell>
          <cell r="F42" t="str">
            <v>Canada</v>
          </cell>
          <cell r="G42" t="str">
            <v>GMT Trk Can</v>
          </cell>
          <cell r="H42" t="str">
            <v>GL205-2</v>
          </cell>
          <cell r="I42" t="str">
            <v>GH2GMBL6QP</v>
          </cell>
          <cell r="J42" t="str">
            <v>PSR</v>
          </cell>
          <cell r="K42" t="str">
            <v>P265/75R16</v>
          </cell>
          <cell r="L42" t="str">
            <v>Dueler AT</v>
          </cell>
          <cell r="M42" t="str">
            <v>Dueler AT</v>
          </cell>
          <cell r="N42" t="str">
            <v>114S</v>
          </cell>
          <cell r="O42" t="str">
            <v>S</v>
          </cell>
          <cell r="P42" t="str">
            <v>BS</v>
          </cell>
          <cell r="R42" t="str">
            <v>2003</v>
          </cell>
          <cell r="S42">
            <v>37533</v>
          </cell>
          <cell r="T42">
            <v>39409</v>
          </cell>
          <cell r="U42">
            <v>43163</v>
          </cell>
          <cell r="V42">
            <v>35657</v>
          </cell>
          <cell r="W42">
            <v>41286</v>
          </cell>
          <cell r="X42">
            <v>37533</v>
          </cell>
          <cell r="Y42">
            <v>24396</v>
          </cell>
          <cell r="Z42">
            <v>28057</v>
          </cell>
          <cell r="AA42">
            <v>25617</v>
          </cell>
          <cell r="AB42">
            <v>26837</v>
          </cell>
          <cell r="AC42">
            <v>26837</v>
          </cell>
          <cell r="AD42">
            <v>19517</v>
          </cell>
          <cell r="AE42">
            <v>385842</v>
          </cell>
          <cell r="AF42" t="str">
            <v>2004</v>
          </cell>
          <cell r="AG42">
            <v>24173</v>
          </cell>
          <cell r="AH42">
            <v>25382</v>
          </cell>
          <cell r="AI42">
            <v>27800</v>
          </cell>
          <cell r="AJ42">
            <v>22965</v>
          </cell>
          <cell r="AK42">
            <v>26592</v>
          </cell>
          <cell r="AL42">
            <v>24173</v>
          </cell>
          <cell r="AM42">
            <v>15713</v>
          </cell>
          <cell r="AN42">
            <v>0</v>
          </cell>
          <cell r="AO42">
            <v>0</v>
          </cell>
          <cell r="AP42">
            <v>0</v>
          </cell>
          <cell r="AQ42">
            <v>0</v>
          </cell>
          <cell r="AR42">
            <v>0</v>
          </cell>
          <cell r="AS42">
            <v>166798</v>
          </cell>
          <cell r="AT42" t="str">
            <v>2005</v>
          </cell>
          <cell r="AU42">
            <v>0</v>
          </cell>
          <cell r="AV42">
            <v>0</v>
          </cell>
          <cell r="AW42">
            <v>0</v>
          </cell>
          <cell r="AX42">
            <v>0</v>
          </cell>
          <cell r="AY42">
            <v>0</v>
          </cell>
          <cell r="AZ42">
            <v>0</v>
          </cell>
          <cell r="BA42">
            <v>0</v>
          </cell>
          <cell r="BB42">
            <v>0</v>
          </cell>
          <cell r="BC42">
            <v>0</v>
          </cell>
          <cell r="BD42">
            <v>0</v>
          </cell>
          <cell r="BE42">
            <v>0</v>
          </cell>
          <cell r="BF42">
            <v>0</v>
          </cell>
          <cell r="BG42">
            <v>0</v>
          </cell>
          <cell r="BH42" t="str">
            <v>2006</v>
          </cell>
          <cell r="BI42">
            <v>0</v>
          </cell>
          <cell r="BJ42">
            <v>0</v>
          </cell>
          <cell r="BK42">
            <v>0</v>
          </cell>
          <cell r="BL42">
            <v>0</v>
          </cell>
          <cell r="BM42">
            <v>0</v>
          </cell>
          <cell r="BN42">
            <v>0</v>
          </cell>
          <cell r="BO42">
            <v>0</v>
          </cell>
          <cell r="BP42">
            <v>0</v>
          </cell>
          <cell r="BQ42">
            <v>0</v>
          </cell>
          <cell r="BR42">
            <v>0</v>
          </cell>
          <cell r="BS42">
            <v>0</v>
          </cell>
          <cell r="BT42">
            <v>0</v>
          </cell>
        </row>
        <row r="43">
          <cell r="E43" t="str">
            <v>Chrysler</v>
          </cell>
          <cell r="F43" t="str">
            <v>Canada</v>
          </cell>
          <cell r="G43" t="str">
            <v>Caravan</v>
          </cell>
          <cell r="H43" t="str">
            <v>DLR-5</v>
          </cell>
          <cell r="I43" t="str">
            <v>DLR-5</v>
          </cell>
          <cell r="J43" t="str">
            <v>PSR</v>
          </cell>
          <cell r="K43" t="str">
            <v>P215/65R17</v>
          </cell>
          <cell r="L43" t="str">
            <v>TBD</v>
          </cell>
          <cell r="M43" t="str">
            <v>FR694</v>
          </cell>
          <cell r="N43" t="str">
            <v>98T</v>
          </cell>
          <cell r="O43" t="str">
            <v>H</v>
          </cell>
          <cell r="P43" t="str">
            <v>BS</v>
          </cell>
          <cell r="R43" t="str">
            <v>2003</v>
          </cell>
          <cell r="S43">
            <v>0</v>
          </cell>
          <cell r="T43">
            <v>0</v>
          </cell>
          <cell r="U43">
            <v>0</v>
          </cell>
          <cell r="V43">
            <v>0</v>
          </cell>
          <cell r="W43">
            <v>0</v>
          </cell>
          <cell r="X43">
            <v>0</v>
          </cell>
          <cell r="Y43">
            <v>0</v>
          </cell>
          <cell r="Z43">
            <v>0</v>
          </cell>
          <cell r="AA43">
            <v>0</v>
          </cell>
          <cell r="AB43">
            <v>0</v>
          </cell>
          <cell r="AC43">
            <v>0</v>
          </cell>
          <cell r="AD43">
            <v>0</v>
          </cell>
          <cell r="AE43">
            <v>0</v>
          </cell>
          <cell r="AF43" t="str">
            <v>2004</v>
          </cell>
          <cell r="AG43">
            <v>0</v>
          </cell>
          <cell r="AH43">
            <v>0</v>
          </cell>
          <cell r="AI43">
            <v>0</v>
          </cell>
          <cell r="AJ43">
            <v>0</v>
          </cell>
          <cell r="AK43">
            <v>0</v>
          </cell>
          <cell r="AL43">
            <v>0</v>
          </cell>
          <cell r="AM43">
            <v>0</v>
          </cell>
          <cell r="AN43">
            <v>0</v>
          </cell>
          <cell r="AO43">
            <v>0</v>
          </cell>
          <cell r="AP43">
            <v>0</v>
          </cell>
          <cell r="AQ43">
            <v>0</v>
          </cell>
          <cell r="AR43">
            <v>0</v>
          </cell>
          <cell r="AS43">
            <v>0</v>
          </cell>
          <cell r="AT43" t="str">
            <v>2005</v>
          </cell>
          <cell r="AU43">
            <v>0</v>
          </cell>
          <cell r="AV43">
            <v>0</v>
          </cell>
          <cell r="AW43">
            <v>0</v>
          </cell>
          <cell r="AX43">
            <v>0</v>
          </cell>
          <cell r="AY43">
            <v>0</v>
          </cell>
          <cell r="AZ43">
            <v>0</v>
          </cell>
          <cell r="BA43">
            <v>0</v>
          </cell>
          <cell r="BB43">
            <v>0</v>
          </cell>
          <cell r="BC43">
            <v>0</v>
          </cell>
          <cell r="BD43">
            <v>0</v>
          </cell>
          <cell r="BE43">
            <v>0</v>
          </cell>
          <cell r="BF43">
            <v>0</v>
          </cell>
          <cell r="BG43">
            <v>0</v>
          </cell>
          <cell r="BH43" t="str">
            <v>2006</v>
          </cell>
          <cell r="BI43">
            <v>0</v>
          </cell>
          <cell r="BJ43">
            <v>0</v>
          </cell>
          <cell r="BK43">
            <v>0</v>
          </cell>
          <cell r="BL43">
            <v>0</v>
          </cell>
          <cell r="BM43">
            <v>0</v>
          </cell>
          <cell r="BN43">
            <v>0</v>
          </cell>
          <cell r="BO43">
            <v>0</v>
          </cell>
          <cell r="BP43">
            <v>0</v>
          </cell>
          <cell r="BQ43">
            <v>0</v>
          </cell>
          <cell r="BR43">
            <v>0</v>
          </cell>
          <cell r="BS43">
            <v>0</v>
          </cell>
          <cell r="BT43">
            <v>0</v>
          </cell>
        </row>
        <row r="44">
          <cell r="E44" t="str">
            <v>Chrysler</v>
          </cell>
          <cell r="F44" t="str">
            <v>USA</v>
          </cell>
          <cell r="G44" t="str">
            <v>Grand Cherokee</v>
          </cell>
          <cell r="H44" t="str">
            <v>DLR-1</v>
          </cell>
          <cell r="I44" t="str">
            <v>DLR-1</v>
          </cell>
          <cell r="J44" t="str">
            <v>PSR</v>
          </cell>
          <cell r="K44" t="str">
            <v>P235/65R17</v>
          </cell>
          <cell r="L44" t="str">
            <v>TBD</v>
          </cell>
          <cell r="M44" t="str">
            <v>FR695</v>
          </cell>
          <cell r="N44" t="str">
            <v>103S</v>
          </cell>
          <cell r="O44" t="str">
            <v>H</v>
          </cell>
          <cell r="P44" t="str">
            <v>BS</v>
          </cell>
          <cell r="R44" t="str">
            <v>2003</v>
          </cell>
          <cell r="S44">
            <v>0</v>
          </cell>
          <cell r="T44">
            <v>0</v>
          </cell>
          <cell r="U44">
            <v>0</v>
          </cell>
          <cell r="V44">
            <v>0</v>
          </cell>
          <cell r="W44">
            <v>0</v>
          </cell>
          <cell r="X44">
            <v>0</v>
          </cell>
          <cell r="Y44">
            <v>0</v>
          </cell>
          <cell r="Z44">
            <v>0</v>
          </cell>
          <cell r="AA44">
            <v>0</v>
          </cell>
          <cell r="AB44">
            <v>0</v>
          </cell>
          <cell r="AC44">
            <v>0</v>
          </cell>
          <cell r="AD44">
            <v>0</v>
          </cell>
          <cell r="AE44">
            <v>0</v>
          </cell>
          <cell r="AF44" t="str">
            <v>2004</v>
          </cell>
          <cell r="AG44">
            <v>0</v>
          </cell>
          <cell r="AH44">
            <v>0</v>
          </cell>
          <cell r="AI44">
            <v>0</v>
          </cell>
          <cell r="AJ44">
            <v>0</v>
          </cell>
          <cell r="AK44">
            <v>0</v>
          </cell>
          <cell r="AL44">
            <v>0</v>
          </cell>
          <cell r="AM44">
            <v>0</v>
          </cell>
          <cell r="AN44">
            <v>0</v>
          </cell>
          <cell r="AO44">
            <v>0</v>
          </cell>
          <cell r="AP44">
            <v>0</v>
          </cell>
          <cell r="AQ44">
            <v>0</v>
          </cell>
          <cell r="AR44">
            <v>0</v>
          </cell>
          <cell r="AS44">
            <v>0</v>
          </cell>
          <cell r="AT44" t="str">
            <v>2005</v>
          </cell>
          <cell r="AU44">
            <v>0</v>
          </cell>
          <cell r="AV44">
            <v>0</v>
          </cell>
          <cell r="AW44">
            <v>0</v>
          </cell>
          <cell r="AX44">
            <v>0</v>
          </cell>
          <cell r="AY44">
            <v>0</v>
          </cell>
          <cell r="AZ44">
            <v>0</v>
          </cell>
          <cell r="BA44">
            <v>0</v>
          </cell>
          <cell r="BB44">
            <v>0</v>
          </cell>
          <cell r="BC44">
            <v>0</v>
          </cell>
          <cell r="BD44">
            <v>0</v>
          </cell>
          <cell r="BE44">
            <v>0</v>
          </cell>
          <cell r="BF44">
            <v>0</v>
          </cell>
          <cell r="BG44">
            <v>0</v>
          </cell>
          <cell r="BH44" t="str">
            <v>2006</v>
          </cell>
          <cell r="BI44">
            <v>0</v>
          </cell>
          <cell r="BJ44">
            <v>0</v>
          </cell>
          <cell r="BK44">
            <v>0</v>
          </cell>
          <cell r="BL44">
            <v>0</v>
          </cell>
          <cell r="BM44">
            <v>0</v>
          </cell>
          <cell r="BN44">
            <v>0</v>
          </cell>
          <cell r="BO44">
            <v>0</v>
          </cell>
          <cell r="BP44">
            <v>0</v>
          </cell>
          <cell r="BQ44">
            <v>0</v>
          </cell>
          <cell r="BR44">
            <v>0</v>
          </cell>
          <cell r="BS44">
            <v>0</v>
          </cell>
          <cell r="BT44">
            <v>0</v>
          </cell>
        </row>
        <row r="45">
          <cell r="E45" t="str">
            <v>Chrysler</v>
          </cell>
          <cell r="F45" t="str">
            <v>USA</v>
          </cell>
          <cell r="G45" t="str">
            <v>Caravan</v>
          </cell>
          <cell r="H45" t="str">
            <v>DLR-4</v>
          </cell>
          <cell r="I45" t="str">
            <v>DLR-4</v>
          </cell>
          <cell r="J45" t="str">
            <v>PSR</v>
          </cell>
          <cell r="K45" t="str">
            <v>P215/65R17</v>
          </cell>
          <cell r="L45" t="str">
            <v>TBD</v>
          </cell>
          <cell r="M45" t="str">
            <v>FR696</v>
          </cell>
          <cell r="N45" t="str">
            <v>98T</v>
          </cell>
          <cell r="O45" t="str">
            <v>H</v>
          </cell>
          <cell r="P45" t="str">
            <v>BS</v>
          </cell>
          <cell r="R45" t="str">
            <v>2003</v>
          </cell>
          <cell r="S45">
            <v>0</v>
          </cell>
          <cell r="T45">
            <v>0</v>
          </cell>
          <cell r="U45">
            <v>0</v>
          </cell>
          <cell r="V45">
            <v>0</v>
          </cell>
          <cell r="W45">
            <v>0</v>
          </cell>
          <cell r="X45">
            <v>0</v>
          </cell>
          <cell r="Y45">
            <v>0</v>
          </cell>
          <cell r="Z45">
            <v>0</v>
          </cell>
          <cell r="AA45">
            <v>0</v>
          </cell>
          <cell r="AB45">
            <v>0</v>
          </cell>
          <cell r="AC45">
            <v>0</v>
          </cell>
          <cell r="AD45">
            <v>0</v>
          </cell>
          <cell r="AE45">
            <v>0</v>
          </cell>
          <cell r="AF45" t="str">
            <v>2004</v>
          </cell>
          <cell r="AG45">
            <v>0</v>
          </cell>
          <cell r="AH45">
            <v>0</v>
          </cell>
          <cell r="AI45">
            <v>0</v>
          </cell>
          <cell r="AJ45">
            <v>0</v>
          </cell>
          <cell r="AK45">
            <v>0</v>
          </cell>
          <cell r="AL45">
            <v>0</v>
          </cell>
          <cell r="AM45">
            <v>0</v>
          </cell>
          <cell r="AN45">
            <v>0</v>
          </cell>
          <cell r="AO45">
            <v>0</v>
          </cell>
          <cell r="AP45">
            <v>0</v>
          </cell>
          <cell r="AQ45">
            <v>0</v>
          </cell>
          <cell r="AR45">
            <v>0</v>
          </cell>
          <cell r="AS45">
            <v>0</v>
          </cell>
          <cell r="AT45" t="str">
            <v>2005</v>
          </cell>
          <cell r="AU45">
            <v>0</v>
          </cell>
          <cell r="AV45">
            <v>0</v>
          </cell>
          <cell r="AW45">
            <v>0</v>
          </cell>
          <cell r="AX45">
            <v>0</v>
          </cell>
          <cell r="AY45">
            <v>0</v>
          </cell>
          <cell r="AZ45">
            <v>0</v>
          </cell>
          <cell r="BA45">
            <v>0</v>
          </cell>
          <cell r="BB45">
            <v>0</v>
          </cell>
          <cell r="BC45">
            <v>0</v>
          </cell>
          <cell r="BD45">
            <v>0</v>
          </cell>
          <cell r="BE45">
            <v>0</v>
          </cell>
          <cell r="BF45">
            <v>0</v>
          </cell>
          <cell r="BG45">
            <v>0</v>
          </cell>
          <cell r="BH45" t="str">
            <v>2006</v>
          </cell>
          <cell r="BI45">
            <v>0</v>
          </cell>
          <cell r="BJ45">
            <v>0</v>
          </cell>
          <cell r="BK45">
            <v>0</v>
          </cell>
          <cell r="BL45">
            <v>0</v>
          </cell>
          <cell r="BM45">
            <v>0</v>
          </cell>
          <cell r="BN45">
            <v>0</v>
          </cell>
          <cell r="BO45">
            <v>0</v>
          </cell>
          <cell r="BP45">
            <v>0</v>
          </cell>
          <cell r="BQ45">
            <v>0</v>
          </cell>
          <cell r="BR45">
            <v>0</v>
          </cell>
          <cell r="BS45">
            <v>0</v>
          </cell>
          <cell r="BT45">
            <v>0</v>
          </cell>
        </row>
        <row r="46">
          <cell r="E46" t="str">
            <v>GM</v>
          </cell>
          <cell r="F46" t="str">
            <v>USA</v>
          </cell>
          <cell r="G46" t="str">
            <v>Tahoe</v>
          </cell>
          <cell r="H46" t="str">
            <v>GL205-2</v>
          </cell>
          <cell r="I46" t="str">
            <v>GH2GMBL6QP</v>
          </cell>
          <cell r="J46" t="str">
            <v>PSR</v>
          </cell>
          <cell r="K46" t="str">
            <v>P265/75R16</v>
          </cell>
          <cell r="L46" t="str">
            <v>Dueler AT</v>
          </cell>
          <cell r="M46" t="str">
            <v>Dueler AT</v>
          </cell>
          <cell r="N46" t="str">
            <v>114S</v>
          </cell>
          <cell r="O46" t="str">
            <v>S</v>
          </cell>
          <cell r="P46" t="str">
            <v>BS</v>
          </cell>
          <cell r="R46" t="str">
            <v>2003</v>
          </cell>
          <cell r="S46">
            <v>20721</v>
          </cell>
          <cell r="T46">
            <v>20721</v>
          </cell>
          <cell r="U46">
            <v>22694</v>
          </cell>
          <cell r="V46">
            <v>17761</v>
          </cell>
          <cell r="W46">
            <v>20721</v>
          </cell>
          <cell r="X46">
            <v>19734</v>
          </cell>
          <cell r="Y46">
            <v>12827</v>
          </cell>
          <cell r="Z46">
            <v>14769</v>
          </cell>
          <cell r="AA46">
            <v>12843</v>
          </cell>
          <cell r="AB46">
            <v>14127</v>
          </cell>
          <cell r="AC46">
            <v>12843</v>
          </cell>
          <cell r="AD46">
            <v>10275</v>
          </cell>
          <cell r="AE46">
            <v>200036</v>
          </cell>
          <cell r="AF46" t="str">
            <v>2004</v>
          </cell>
          <cell r="AG46">
            <v>13280</v>
          </cell>
          <cell r="AH46">
            <v>13280</v>
          </cell>
          <cell r="AI46">
            <v>14545</v>
          </cell>
          <cell r="AJ46">
            <v>11383</v>
          </cell>
          <cell r="AK46">
            <v>13280</v>
          </cell>
          <cell r="AL46">
            <v>12648</v>
          </cell>
          <cell r="AM46">
            <v>8221</v>
          </cell>
          <cell r="AN46">
            <v>14545</v>
          </cell>
          <cell r="AO46">
            <v>12648</v>
          </cell>
          <cell r="AP46">
            <v>13913</v>
          </cell>
          <cell r="AQ46">
            <v>12648</v>
          </cell>
          <cell r="AR46">
            <v>10118</v>
          </cell>
          <cell r="AS46">
            <v>150509</v>
          </cell>
          <cell r="AT46" t="str">
            <v>2005</v>
          </cell>
          <cell r="AU46">
            <v>12914</v>
          </cell>
          <cell r="AV46">
            <v>12914</v>
          </cell>
          <cell r="AW46">
            <v>14144</v>
          </cell>
          <cell r="AX46">
            <v>11069</v>
          </cell>
          <cell r="AY46">
            <v>12914</v>
          </cell>
          <cell r="AZ46">
            <v>12299</v>
          </cell>
          <cell r="BA46">
            <v>7995</v>
          </cell>
          <cell r="BB46">
            <v>14144</v>
          </cell>
          <cell r="BC46">
            <v>12299</v>
          </cell>
          <cell r="BD46">
            <v>13529</v>
          </cell>
          <cell r="BE46">
            <v>12299</v>
          </cell>
          <cell r="BF46">
            <v>9839</v>
          </cell>
          <cell r="BG46">
            <v>146359</v>
          </cell>
          <cell r="BH46" t="str">
            <v>2006</v>
          </cell>
          <cell r="BI46">
            <v>12620</v>
          </cell>
          <cell r="BJ46">
            <v>12620</v>
          </cell>
          <cell r="BK46">
            <v>13822</v>
          </cell>
          <cell r="BL46">
            <v>10817</v>
          </cell>
          <cell r="BM46">
            <v>12620</v>
          </cell>
          <cell r="BN46">
            <v>12019</v>
          </cell>
          <cell r="BO46">
            <v>7812</v>
          </cell>
          <cell r="BP46">
            <v>13822</v>
          </cell>
          <cell r="BQ46">
            <v>12019</v>
          </cell>
          <cell r="BR46">
            <v>13221</v>
          </cell>
          <cell r="BS46">
            <v>12019</v>
          </cell>
          <cell r="BT46">
            <v>9615</v>
          </cell>
        </row>
        <row r="47">
          <cell r="E47" t="str">
            <v>GM</v>
          </cell>
          <cell r="F47" t="str">
            <v>USA</v>
          </cell>
          <cell r="G47" t="str">
            <v>Tahoe</v>
          </cell>
          <cell r="H47" t="str">
            <v>GL205-1</v>
          </cell>
          <cell r="I47" t="str">
            <v>BH2GMBL6QP</v>
          </cell>
          <cell r="J47" t="str">
            <v>PSR</v>
          </cell>
          <cell r="K47" t="str">
            <v>P265/75R16</v>
          </cell>
          <cell r="L47" t="str">
            <v>Dueler AT</v>
          </cell>
          <cell r="M47" t="str">
            <v>Dueler AT</v>
          </cell>
          <cell r="N47" t="str">
            <v>114S</v>
          </cell>
          <cell r="O47" t="str">
            <v>S</v>
          </cell>
          <cell r="P47" t="str">
            <v>BS</v>
          </cell>
          <cell r="R47" t="str">
            <v>2003</v>
          </cell>
          <cell r="S47">
            <v>12441</v>
          </cell>
          <cell r="T47">
            <v>12441</v>
          </cell>
          <cell r="U47">
            <v>13626</v>
          </cell>
          <cell r="V47">
            <v>10663</v>
          </cell>
          <cell r="W47">
            <v>12441</v>
          </cell>
          <cell r="X47">
            <v>11848</v>
          </cell>
          <cell r="Y47">
            <v>7701</v>
          </cell>
          <cell r="Z47">
            <v>10777</v>
          </cell>
          <cell r="AA47">
            <v>9371</v>
          </cell>
          <cell r="AB47">
            <v>10308</v>
          </cell>
          <cell r="AC47">
            <v>9371</v>
          </cell>
          <cell r="AD47">
            <v>7497</v>
          </cell>
          <cell r="AE47">
            <v>128485</v>
          </cell>
          <cell r="AF47" t="str">
            <v>2004</v>
          </cell>
          <cell r="AG47">
            <v>9690</v>
          </cell>
          <cell r="AH47">
            <v>9690</v>
          </cell>
          <cell r="AI47">
            <v>10613</v>
          </cell>
          <cell r="AJ47">
            <v>8306</v>
          </cell>
          <cell r="AK47">
            <v>9690</v>
          </cell>
          <cell r="AL47">
            <v>9229</v>
          </cell>
          <cell r="AM47">
            <v>5999</v>
          </cell>
          <cell r="AN47">
            <v>0</v>
          </cell>
          <cell r="AO47">
            <v>0</v>
          </cell>
          <cell r="AP47">
            <v>0</v>
          </cell>
          <cell r="AQ47">
            <v>0</v>
          </cell>
          <cell r="AR47">
            <v>0</v>
          </cell>
          <cell r="AS47">
            <v>63217</v>
          </cell>
          <cell r="AT47" t="str">
            <v>2005</v>
          </cell>
          <cell r="AU47">
            <v>0</v>
          </cell>
          <cell r="AV47">
            <v>0</v>
          </cell>
          <cell r="AW47">
            <v>0</v>
          </cell>
          <cell r="AX47">
            <v>0</v>
          </cell>
          <cell r="AY47">
            <v>0</v>
          </cell>
          <cell r="AZ47">
            <v>0</v>
          </cell>
          <cell r="BA47">
            <v>0</v>
          </cell>
          <cell r="BB47">
            <v>0</v>
          </cell>
          <cell r="BC47">
            <v>0</v>
          </cell>
          <cell r="BD47">
            <v>0</v>
          </cell>
          <cell r="BE47">
            <v>0</v>
          </cell>
          <cell r="BF47">
            <v>0</v>
          </cell>
          <cell r="BG47">
            <v>0</v>
          </cell>
          <cell r="BH47" t="str">
            <v>2006</v>
          </cell>
          <cell r="BI47">
            <v>0</v>
          </cell>
          <cell r="BJ47">
            <v>0</v>
          </cell>
          <cell r="BK47">
            <v>0</v>
          </cell>
          <cell r="BL47">
            <v>0</v>
          </cell>
          <cell r="BM47">
            <v>0</v>
          </cell>
          <cell r="BN47">
            <v>0</v>
          </cell>
          <cell r="BO47">
            <v>0</v>
          </cell>
          <cell r="BP47">
            <v>0</v>
          </cell>
          <cell r="BQ47">
            <v>0</v>
          </cell>
          <cell r="BR47">
            <v>0</v>
          </cell>
          <cell r="BS47">
            <v>0</v>
          </cell>
          <cell r="BT47">
            <v>0</v>
          </cell>
        </row>
        <row r="48">
          <cell r="E48" t="str">
            <v>Isuzu</v>
          </cell>
          <cell r="F48" t="str">
            <v>USA</v>
          </cell>
          <cell r="G48" t="str">
            <v>Rodeo/Passport</v>
          </cell>
          <cell r="H48" t="str">
            <v>SL008-1</v>
          </cell>
          <cell r="I48" t="str">
            <v>AH1LKBK6N7</v>
          </cell>
          <cell r="J48" t="str">
            <v>PSR</v>
          </cell>
          <cell r="K48" t="str">
            <v>P245/70R16</v>
          </cell>
          <cell r="L48" t="str">
            <v>Dlr D684</v>
          </cell>
          <cell r="M48" t="str">
            <v>Dueler HT</v>
          </cell>
          <cell r="N48" t="str">
            <v>106S</v>
          </cell>
          <cell r="O48" t="str">
            <v>S</v>
          </cell>
          <cell r="P48" t="str">
            <v>BS</v>
          </cell>
          <cell r="Q48" t="str">
            <v>Seg</v>
          </cell>
          <cell r="R48" t="str">
            <v>2003</v>
          </cell>
          <cell r="S48">
            <v>12491</v>
          </cell>
          <cell r="T48">
            <v>12491</v>
          </cell>
          <cell r="U48">
            <v>13084</v>
          </cell>
          <cell r="V48">
            <v>11895</v>
          </cell>
          <cell r="W48">
            <v>13680</v>
          </cell>
          <cell r="X48">
            <v>11895</v>
          </cell>
          <cell r="Y48">
            <v>10706</v>
          </cell>
          <cell r="Z48">
            <v>13680</v>
          </cell>
          <cell r="AA48">
            <v>13084</v>
          </cell>
          <cell r="AB48">
            <v>12491</v>
          </cell>
          <cell r="AC48">
            <v>12491</v>
          </cell>
          <cell r="AD48">
            <v>10699</v>
          </cell>
          <cell r="AE48">
            <v>148687</v>
          </cell>
          <cell r="AF48" t="str">
            <v>2004</v>
          </cell>
          <cell r="AG48">
            <v>11648</v>
          </cell>
          <cell r="AH48">
            <v>11648</v>
          </cell>
          <cell r="AI48">
            <v>12202</v>
          </cell>
          <cell r="AJ48">
            <v>11092</v>
          </cell>
          <cell r="AK48">
            <v>12758</v>
          </cell>
          <cell r="AL48">
            <v>11092</v>
          </cell>
          <cell r="AM48">
            <v>9986</v>
          </cell>
          <cell r="AN48">
            <v>3827</v>
          </cell>
          <cell r="AO48">
            <v>3661</v>
          </cell>
          <cell r="AP48">
            <v>3494</v>
          </cell>
          <cell r="AQ48">
            <v>3494</v>
          </cell>
          <cell r="AR48">
            <v>2999</v>
          </cell>
          <cell r="AS48">
            <v>97901</v>
          </cell>
          <cell r="AT48" t="str">
            <v>2005</v>
          </cell>
          <cell r="AU48">
            <v>3245</v>
          </cell>
          <cell r="AV48">
            <v>3245</v>
          </cell>
          <cell r="AW48">
            <v>3399</v>
          </cell>
          <cell r="AX48">
            <v>3090</v>
          </cell>
          <cell r="AY48">
            <v>3554</v>
          </cell>
          <cell r="AZ48">
            <v>3090</v>
          </cell>
          <cell r="BA48">
            <v>2781</v>
          </cell>
          <cell r="BB48">
            <v>3554</v>
          </cell>
          <cell r="BC48">
            <v>3399</v>
          </cell>
          <cell r="BD48">
            <v>3245</v>
          </cell>
          <cell r="BE48">
            <v>3245</v>
          </cell>
          <cell r="BF48">
            <v>2781</v>
          </cell>
          <cell r="BG48">
            <v>38628</v>
          </cell>
          <cell r="BH48" t="str">
            <v>2006</v>
          </cell>
          <cell r="BI48">
            <v>1749</v>
          </cell>
          <cell r="BJ48">
            <v>1749</v>
          </cell>
          <cell r="BK48">
            <v>1833</v>
          </cell>
          <cell r="BL48">
            <v>1666</v>
          </cell>
          <cell r="BM48">
            <v>1916</v>
          </cell>
          <cell r="BN48">
            <v>1666</v>
          </cell>
          <cell r="BO48">
            <v>1500</v>
          </cell>
          <cell r="BP48">
            <v>1916</v>
          </cell>
          <cell r="BQ48">
            <v>1833</v>
          </cell>
          <cell r="BR48">
            <v>1749</v>
          </cell>
          <cell r="BS48">
            <v>1749</v>
          </cell>
          <cell r="BT48">
            <v>1495</v>
          </cell>
        </row>
        <row r="49">
          <cell r="E49" t="str">
            <v>Chrysler</v>
          </cell>
          <cell r="F49" t="str">
            <v>Canada</v>
          </cell>
          <cell r="G49" t="str">
            <v>Caravan/Voyager</v>
          </cell>
          <cell r="H49" t="str">
            <v>CP008-1</v>
          </cell>
          <cell r="I49" t="str">
            <v>BH1MDBLFKO</v>
          </cell>
          <cell r="J49" t="str">
            <v>PSR</v>
          </cell>
          <cell r="K49" t="str">
            <v>215/65R16</v>
          </cell>
          <cell r="L49" t="str">
            <v>Turanza EL42</v>
          </cell>
          <cell r="N49" t="str">
            <v>98T</v>
          </cell>
          <cell r="O49" t="str">
            <v>H</v>
          </cell>
          <cell r="P49" t="str">
            <v>BS</v>
          </cell>
          <cell r="Q49" t="str">
            <v>?</v>
          </cell>
          <cell r="R49" t="str">
            <v>2003</v>
          </cell>
          <cell r="S49">
            <v>0</v>
          </cell>
          <cell r="T49">
            <v>0</v>
          </cell>
          <cell r="U49">
            <v>0</v>
          </cell>
          <cell r="V49">
            <v>0</v>
          </cell>
          <cell r="W49">
            <v>0</v>
          </cell>
          <cell r="X49">
            <v>0</v>
          </cell>
          <cell r="Y49">
            <v>0</v>
          </cell>
          <cell r="Z49">
            <v>0</v>
          </cell>
          <cell r="AA49">
            <v>0</v>
          </cell>
          <cell r="AB49">
            <v>0</v>
          </cell>
          <cell r="AC49">
            <v>0</v>
          </cell>
          <cell r="AD49">
            <v>0</v>
          </cell>
          <cell r="AE49">
            <v>0</v>
          </cell>
          <cell r="AF49" t="str">
            <v>2004</v>
          </cell>
          <cell r="AG49">
            <v>0</v>
          </cell>
          <cell r="AH49">
            <v>0</v>
          </cell>
          <cell r="AI49">
            <v>0</v>
          </cell>
          <cell r="AJ49">
            <v>0</v>
          </cell>
          <cell r="AK49">
            <v>0</v>
          </cell>
          <cell r="AL49">
            <v>0</v>
          </cell>
          <cell r="AM49">
            <v>0</v>
          </cell>
          <cell r="AN49">
            <v>0</v>
          </cell>
          <cell r="AO49">
            <v>0</v>
          </cell>
          <cell r="AP49">
            <v>0</v>
          </cell>
          <cell r="AQ49">
            <v>0</v>
          </cell>
          <cell r="AR49">
            <v>0</v>
          </cell>
          <cell r="AS49">
            <v>0</v>
          </cell>
          <cell r="AT49" t="str">
            <v>2005</v>
          </cell>
          <cell r="AU49">
            <v>0</v>
          </cell>
          <cell r="AV49">
            <v>0</v>
          </cell>
          <cell r="AW49">
            <v>0</v>
          </cell>
          <cell r="AX49">
            <v>0</v>
          </cell>
          <cell r="AY49">
            <v>0</v>
          </cell>
          <cell r="AZ49">
            <v>0</v>
          </cell>
          <cell r="BA49">
            <v>0</v>
          </cell>
          <cell r="BB49">
            <v>0</v>
          </cell>
          <cell r="BC49">
            <v>0</v>
          </cell>
          <cell r="BD49">
            <v>0</v>
          </cell>
          <cell r="BE49">
            <v>0</v>
          </cell>
          <cell r="BF49">
            <v>0</v>
          </cell>
          <cell r="BG49">
            <v>0</v>
          </cell>
          <cell r="BH49" t="str">
            <v>2006</v>
          </cell>
          <cell r="BI49">
            <v>0</v>
          </cell>
          <cell r="BJ49">
            <v>0</v>
          </cell>
          <cell r="BK49">
            <v>0</v>
          </cell>
          <cell r="BL49">
            <v>0</v>
          </cell>
          <cell r="BM49">
            <v>0</v>
          </cell>
          <cell r="BN49">
            <v>0</v>
          </cell>
          <cell r="BO49">
            <v>0</v>
          </cell>
          <cell r="BP49">
            <v>0</v>
          </cell>
          <cell r="BQ49">
            <v>0</v>
          </cell>
          <cell r="BR49">
            <v>0</v>
          </cell>
          <cell r="BS49">
            <v>0</v>
          </cell>
          <cell r="BT49">
            <v>0</v>
          </cell>
        </row>
        <row r="50">
          <cell r="E50" t="str">
            <v>Toyota</v>
          </cell>
          <cell r="F50" t="str">
            <v>USA</v>
          </cell>
          <cell r="G50" t="str">
            <v>Tundra</v>
          </cell>
          <cell r="H50" t="str">
            <v>TL004-1</v>
          </cell>
          <cell r="I50" t="str">
            <v>BH5JQBK6N7</v>
          </cell>
          <cell r="J50" t="str">
            <v>PSR</v>
          </cell>
          <cell r="K50" t="str">
            <v>P245/70R16</v>
          </cell>
          <cell r="L50" t="str">
            <v>Dlr D689</v>
          </cell>
          <cell r="M50" t="str">
            <v>Dueler HT</v>
          </cell>
          <cell r="N50" t="str">
            <v>106S</v>
          </cell>
          <cell r="O50" t="str">
            <v>S</v>
          </cell>
          <cell r="P50" t="str">
            <v>BS</v>
          </cell>
          <cell r="Q50" t="str">
            <v>Seg 51</v>
          </cell>
          <cell r="R50" t="str">
            <v>2003</v>
          </cell>
          <cell r="S50">
            <v>12235</v>
          </cell>
          <cell r="T50">
            <v>11122</v>
          </cell>
          <cell r="U50">
            <v>11679</v>
          </cell>
          <cell r="V50">
            <v>11122</v>
          </cell>
          <cell r="W50">
            <v>12235</v>
          </cell>
          <cell r="X50">
            <v>11679</v>
          </cell>
          <cell r="Y50">
            <v>8342</v>
          </cell>
          <cell r="Z50">
            <v>0</v>
          </cell>
          <cell r="AA50">
            <v>0</v>
          </cell>
          <cell r="AB50">
            <v>0</v>
          </cell>
          <cell r="AC50">
            <v>0</v>
          </cell>
          <cell r="AD50">
            <v>0</v>
          </cell>
          <cell r="AE50">
            <v>78414</v>
          </cell>
          <cell r="AF50" t="str">
            <v>2004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t="str">
            <v>2005</v>
          </cell>
          <cell r="AU50">
            <v>0</v>
          </cell>
          <cell r="AV50">
            <v>0</v>
          </cell>
          <cell r="AW50">
            <v>0</v>
          </cell>
          <cell r="AX50">
            <v>0</v>
          </cell>
          <cell r="AY50">
            <v>0</v>
          </cell>
          <cell r="AZ50">
            <v>0</v>
          </cell>
          <cell r="BA50">
            <v>0</v>
          </cell>
          <cell r="BB50">
            <v>0</v>
          </cell>
          <cell r="BC50">
            <v>0</v>
          </cell>
          <cell r="BD50">
            <v>0</v>
          </cell>
          <cell r="BE50">
            <v>0</v>
          </cell>
          <cell r="BF50">
            <v>0</v>
          </cell>
          <cell r="BG50">
            <v>0</v>
          </cell>
          <cell r="BH50" t="str">
            <v>2006</v>
          </cell>
          <cell r="BI50">
            <v>0</v>
          </cell>
          <cell r="BJ50">
            <v>0</v>
          </cell>
          <cell r="BK50">
            <v>0</v>
          </cell>
          <cell r="BL50">
            <v>0</v>
          </cell>
          <cell r="BM50">
            <v>0</v>
          </cell>
          <cell r="BN50">
            <v>0</v>
          </cell>
          <cell r="BO50">
            <v>0</v>
          </cell>
          <cell r="BP50">
            <v>0</v>
          </cell>
          <cell r="BQ50">
            <v>0</v>
          </cell>
          <cell r="BR50">
            <v>0</v>
          </cell>
          <cell r="BS50">
            <v>0</v>
          </cell>
          <cell r="BT50">
            <v>0</v>
          </cell>
        </row>
        <row r="51">
          <cell r="E51" t="str">
            <v>Toyota</v>
          </cell>
          <cell r="F51" t="str">
            <v>USA</v>
          </cell>
          <cell r="G51" t="str">
            <v>Sequoia</v>
          </cell>
          <cell r="H51" t="str">
            <v>TL004-1</v>
          </cell>
          <cell r="I51" t="str">
            <v>BH5JQBK6N7</v>
          </cell>
          <cell r="J51" t="str">
            <v>PSR</v>
          </cell>
          <cell r="K51" t="str">
            <v>P245/70R16</v>
          </cell>
          <cell r="L51" t="str">
            <v>Dlr D689</v>
          </cell>
          <cell r="M51" t="str">
            <v>Dueler HT</v>
          </cell>
          <cell r="N51" t="str">
            <v>106S</v>
          </cell>
          <cell r="O51" t="str">
            <v>S</v>
          </cell>
          <cell r="P51" t="str">
            <v>BS</v>
          </cell>
          <cell r="Q51" t="str">
            <v>Seg 51</v>
          </cell>
          <cell r="R51" t="str">
            <v>2003</v>
          </cell>
          <cell r="S51">
            <v>1442</v>
          </cell>
          <cell r="T51">
            <v>1311</v>
          </cell>
          <cell r="U51">
            <v>1376</v>
          </cell>
          <cell r="V51">
            <v>1442</v>
          </cell>
          <cell r="W51">
            <v>1442</v>
          </cell>
          <cell r="X51">
            <v>1376</v>
          </cell>
          <cell r="Y51">
            <v>1049</v>
          </cell>
          <cell r="Z51">
            <v>1442</v>
          </cell>
          <cell r="AA51">
            <v>1311</v>
          </cell>
          <cell r="AB51">
            <v>1507</v>
          </cell>
          <cell r="AC51">
            <v>1376</v>
          </cell>
          <cell r="AD51">
            <v>1180</v>
          </cell>
          <cell r="AE51">
            <v>16254</v>
          </cell>
          <cell r="AF51" t="str">
            <v>2004</v>
          </cell>
          <cell r="AG51">
            <v>1442</v>
          </cell>
          <cell r="AH51">
            <v>1311</v>
          </cell>
          <cell r="AI51">
            <v>1376</v>
          </cell>
          <cell r="AJ51">
            <v>1442</v>
          </cell>
          <cell r="AK51">
            <v>1442</v>
          </cell>
          <cell r="AL51">
            <v>1376</v>
          </cell>
          <cell r="AM51">
            <v>1049</v>
          </cell>
          <cell r="AN51">
            <v>1442</v>
          </cell>
          <cell r="AO51">
            <v>1311</v>
          </cell>
          <cell r="AP51">
            <v>1507</v>
          </cell>
          <cell r="AQ51">
            <v>1376</v>
          </cell>
          <cell r="AR51">
            <v>1180</v>
          </cell>
          <cell r="AS51">
            <v>16254</v>
          </cell>
          <cell r="AT51" t="str">
            <v>2005</v>
          </cell>
          <cell r="AU51">
            <v>1442</v>
          </cell>
          <cell r="AV51">
            <v>1311</v>
          </cell>
          <cell r="AW51">
            <v>1376</v>
          </cell>
          <cell r="AX51">
            <v>1442</v>
          </cell>
          <cell r="AY51">
            <v>1442</v>
          </cell>
          <cell r="AZ51">
            <v>1376</v>
          </cell>
          <cell r="BA51">
            <v>1049</v>
          </cell>
          <cell r="BB51">
            <v>1442</v>
          </cell>
          <cell r="BC51">
            <v>1311</v>
          </cell>
          <cell r="BD51">
            <v>1507</v>
          </cell>
          <cell r="BE51">
            <v>1376</v>
          </cell>
          <cell r="BF51">
            <v>1180</v>
          </cell>
          <cell r="BG51">
            <v>16254</v>
          </cell>
          <cell r="BH51" t="str">
            <v>2006</v>
          </cell>
          <cell r="BI51">
            <v>1640</v>
          </cell>
          <cell r="BJ51">
            <v>1491</v>
          </cell>
          <cell r="BK51">
            <v>1565</v>
          </cell>
          <cell r="BL51">
            <v>1640</v>
          </cell>
          <cell r="BM51">
            <v>1640</v>
          </cell>
          <cell r="BN51">
            <v>1565</v>
          </cell>
          <cell r="BO51">
            <v>1193</v>
          </cell>
          <cell r="BP51">
            <v>1640</v>
          </cell>
          <cell r="BQ51">
            <v>1491</v>
          </cell>
          <cell r="BR51">
            <v>1714</v>
          </cell>
          <cell r="BS51">
            <v>1565</v>
          </cell>
          <cell r="BT51">
            <v>1343</v>
          </cell>
        </row>
        <row r="52">
          <cell r="E52" t="str">
            <v>Honda</v>
          </cell>
          <cell r="F52" t="str">
            <v>Canada</v>
          </cell>
          <cell r="G52" t="str">
            <v>Pilot</v>
          </cell>
          <cell r="H52" t="str">
            <v>HL004-1</v>
          </cell>
          <cell r="I52" t="str">
            <v>AH2HNBMFM7</v>
          </cell>
          <cell r="J52" t="str">
            <v>PSR</v>
          </cell>
          <cell r="K52" t="str">
            <v>235/70R16</v>
          </cell>
          <cell r="L52" t="str">
            <v>Dueler</v>
          </cell>
          <cell r="M52" t="str">
            <v>Dueler HT</v>
          </cell>
          <cell r="N52" t="str">
            <v>105S</v>
          </cell>
          <cell r="O52" t="str">
            <v>S</v>
          </cell>
          <cell r="P52" t="str">
            <v>BS</v>
          </cell>
          <cell r="Q52" t="str">
            <v>Seg</v>
          </cell>
          <cell r="R52" t="str">
            <v>2003</v>
          </cell>
          <cell r="S52">
            <v>1224</v>
          </cell>
          <cell r="T52">
            <v>1112</v>
          </cell>
          <cell r="U52">
            <v>1224</v>
          </cell>
          <cell r="V52">
            <v>1112</v>
          </cell>
          <cell r="W52">
            <v>1224</v>
          </cell>
          <cell r="X52">
            <v>1168</v>
          </cell>
          <cell r="Y52">
            <v>945</v>
          </cell>
          <cell r="Z52">
            <v>1279</v>
          </cell>
          <cell r="AA52">
            <v>1057</v>
          </cell>
          <cell r="AB52">
            <v>1279</v>
          </cell>
          <cell r="AC52">
            <v>1112</v>
          </cell>
          <cell r="AD52">
            <v>834</v>
          </cell>
          <cell r="AE52">
            <v>13570</v>
          </cell>
          <cell r="AF52" t="str">
            <v>2004</v>
          </cell>
          <cell r="AG52">
            <v>1213</v>
          </cell>
          <cell r="AH52">
            <v>1103</v>
          </cell>
          <cell r="AI52">
            <v>1213</v>
          </cell>
          <cell r="AJ52">
            <v>1103</v>
          </cell>
          <cell r="AK52">
            <v>1213</v>
          </cell>
          <cell r="AL52">
            <v>1158</v>
          </cell>
          <cell r="AM52">
            <v>938</v>
          </cell>
          <cell r="AN52">
            <v>1269</v>
          </cell>
          <cell r="AO52">
            <v>1048</v>
          </cell>
          <cell r="AP52">
            <v>1269</v>
          </cell>
          <cell r="AQ52">
            <v>1103</v>
          </cell>
          <cell r="AR52">
            <v>827</v>
          </cell>
          <cell r="AS52">
            <v>13457</v>
          </cell>
          <cell r="AT52" t="str">
            <v>2005</v>
          </cell>
          <cell r="AU52">
            <v>1237</v>
          </cell>
          <cell r="AV52">
            <v>1124</v>
          </cell>
          <cell r="AW52">
            <v>1237</v>
          </cell>
          <cell r="AX52">
            <v>1124</v>
          </cell>
          <cell r="AY52">
            <v>1237</v>
          </cell>
          <cell r="AZ52">
            <v>1181</v>
          </cell>
          <cell r="BA52">
            <v>956</v>
          </cell>
          <cell r="BB52">
            <v>1293</v>
          </cell>
          <cell r="BC52">
            <v>1068</v>
          </cell>
          <cell r="BD52">
            <v>1293</v>
          </cell>
          <cell r="BE52">
            <v>1124</v>
          </cell>
          <cell r="BF52">
            <v>843</v>
          </cell>
          <cell r="BG52">
            <v>13717</v>
          </cell>
          <cell r="BH52" t="str">
            <v>2006</v>
          </cell>
          <cell r="BI52">
            <v>1280</v>
          </cell>
          <cell r="BJ52">
            <v>1164</v>
          </cell>
          <cell r="BK52">
            <v>1280</v>
          </cell>
          <cell r="BL52">
            <v>1164</v>
          </cell>
          <cell r="BM52">
            <v>1280</v>
          </cell>
          <cell r="BN52">
            <v>1222</v>
          </cell>
          <cell r="BO52">
            <v>989</v>
          </cell>
          <cell r="BP52">
            <v>1338</v>
          </cell>
          <cell r="BQ52">
            <v>1105</v>
          </cell>
          <cell r="BR52">
            <v>1338</v>
          </cell>
          <cell r="BS52">
            <v>1164</v>
          </cell>
          <cell r="BT52">
            <v>873</v>
          </cell>
        </row>
        <row r="53">
          <cell r="E53" t="str">
            <v>GM</v>
          </cell>
          <cell r="F53" t="str">
            <v>USA</v>
          </cell>
          <cell r="G53" t="str">
            <v>Hummer</v>
          </cell>
          <cell r="H53" t="str">
            <v>FJC-5</v>
          </cell>
          <cell r="I53" t="str">
            <v>FJC-5</v>
          </cell>
          <cell r="J53" t="str">
            <v>PSR</v>
          </cell>
          <cell r="K53" t="str">
            <v>P265/75R16</v>
          </cell>
          <cell r="L53" t="str">
            <v>A/T</v>
          </cell>
          <cell r="M53" t="str">
            <v>A/T</v>
          </cell>
          <cell r="N53" t="str">
            <v>114S</v>
          </cell>
          <cell r="O53" t="str">
            <v>H</v>
          </cell>
          <cell r="P53" t="str">
            <v>BS</v>
          </cell>
          <cell r="R53" t="str">
            <v>2003</v>
          </cell>
          <cell r="S53">
            <v>0</v>
          </cell>
          <cell r="T53">
            <v>0</v>
          </cell>
          <cell r="U53">
            <v>0</v>
          </cell>
          <cell r="V53">
            <v>0</v>
          </cell>
          <cell r="W53">
            <v>0</v>
          </cell>
          <cell r="X53">
            <v>0</v>
          </cell>
          <cell r="Y53">
            <v>0</v>
          </cell>
          <cell r="Z53">
            <v>0</v>
          </cell>
          <cell r="AA53">
            <v>0</v>
          </cell>
          <cell r="AB53">
            <v>0</v>
          </cell>
          <cell r="AC53">
            <v>0</v>
          </cell>
          <cell r="AD53">
            <v>0</v>
          </cell>
          <cell r="AE53">
            <v>0</v>
          </cell>
          <cell r="AF53" t="str">
            <v>2004</v>
          </cell>
          <cell r="AG53">
            <v>0</v>
          </cell>
          <cell r="AH53">
            <v>0</v>
          </cell>
          <cell r="AI53">
            <v>0</v>
          </cell>
          <cell r="AJ53">
            <v>0</v>
          </cell>
          <cell r="AK53">
            <v>0</v>
          </cell>
          <cell r="AL53">
            <v>0</v>
          </cell>
          <cell r="AM53">
            <v>0</v>
          </cell>
          <cell r="AN53">
            <v>0</v>
          </cell>
          <cell r="AO53">
            <v>0</v>
          </cell>
          <cell r="AP53">
            <v>0</v>
          </cell>
          <cell r="AQ53">
            <v>0</v>
          </cell>
          <cell r="AR53">
            <v>0</v>
          </cell>
          <cell r="AS53">
            <v>0</v>
          </cell>
          <cell r="AT53" t="str">
            <v>2005</v>
          </cell>
          <cell r="AU53">
            <v>0</v>
          </cell>
          <cell r="AV53">
            <v>0</v>
          </cell>
          <cell r="AW53">
            <v>0</v>
          </cell>
          <cell r="AX53">
            <v>0</v>
          </cell>
          <cell r="AY53">
            <v>0</v>
          </cell>
          <cell r="AZ53">
            <v>0</v>
          </cell>
          <cell r="BA53">
            <v>0</v>
          </cell>
          <cell r="BB53">
            <v>0</v>
          </cell>
          <cell r="BC53">
            <v>0</v>
          </cell>
          <cell r="BD53">
            <v>0</v>
          </cell>
          <cell r="BE53">
            <v>0</v>
          </cell>
          <cell r="BF53">
            <v>0</v>
          </cell>
          <cell r="BG53">
            <v>0</v>
          </cell>
          <cell r="BH53" t="str">
            <v>2006</v>
          </cell>
          <cell r="BI53">
            <v>0</v>
          </cell>
          <cell r="BJ53">
            <v>0</v>
          </cell>
          <cell r="BK53">
            <v>0</v>
          </cell>
          <cell r="BL53">
            <v>0</v>
          </cell>
          <cell r="BM53">
            <v>0</v>
          </cell>
          <cell r="BN53">
            <v>0</v>
          </cell>
          <cell r="BO53">
            <v>0</v>
          </cell>
          <cell r="BP53">
            <v>0</v>
          </cell>
          <cell r="BQ53">
            <v>0</v>
          </cell>
          <cell r="BR53">
            <v>0</v>
          </cell>
          <cell r="BS53">
            <v>0</v>
          </cell>
          <cell r="BT53">
            <v>0</v>
          </cell>
        </row>
        <row r="54">
          <cell r="E54" t="str">
            <v>CAMI</v>
          </cell>
          <cell r="F54" t="str">
            <v>Canada</v>
          </cell>
          <cell r="G54" t="str">
            <v>GMT191</v>
          </cell>
          <cell r="H54" t="str">
            <v>TAM-7</v>
          </cell>
          <cell r="I54" t="str">
            <v>TAM-7</v>
          </cell>
          <cell r="J54" t="str">
            <v>PSR</v>
          </cell>
          <cell r="K54" t="str">
            <v>P235/65R16</v>
          </cell>
          <cell r="L54" t="str">
            <v>Dueler H/T</v>
          </cell>
          <cell r="M54" t="str">
            <v>Dueler HT</v>
          </cell>
          <cell r="N54" t="str">
            <v>S</v>
          </cell>
          <cell r="O54" t="str">
            <v>S</v>
          </cell>
          <cell r="P54" t="str">
            <v>BS</v>
          </cell>
          <cell r="R54" t="str">
            <v>2003</v>
          </cell>
          <cell r="S54">
            <v>0</v>
          </cell>
          <cell r="T54">
            <v>0</v>
          </cell>
          <cell r="U54">
            <v>0</v>
          </cell>
          <cell r="V54">
            <v>0</v>
          </cell>
          <cell r="W54">
            <v>0</v>
          </cell>
          <cell r="X54">
            <v>0</v>
          </cell>
          <cell r="Y54">
            <v>0</v>
          </cell>
          <cell r="Z54">
            <v>0</v>
          </cell>
          <cell r="AA54">
            <v>0</v>
          </cell>
          <cell r="AB54">
            <v>0</v>
          </cell>
          <cell r="AC54">
            <v>0</v>
          </cell>
          <cell r="AD54">
            <v>0</v>
          </cell>
          <cell r="AE54">
            <v>0</v>
          </cell>
          <cell r="AF54" t="str">
            <v>2004</v>
          </cell>
          <cell r="AG54">
            <v>0</v>
          </cell>
          <cell r="AH54">
            <v>0</v>
          </cell>
          <cell r="AI54">
            <v>5000</v>
          </cell>
          <cell r="AJ54">
            <v>8630</v>
          </cell>
          <cell r="AK54">
            <v>9993</v>
          </cell>
          <cell r="AL54">
            <v>9084</v>
          </cell>
          <cell r="AM54">
            <v>5905</v>
          </cell>
          <cell r="AN54">
            <v>10447</v>
          </cell>
          <cell r="AO54">
            <v>9539</v>
          </cell>
          <cell r="AP54">
            <v>9993</v>
          </cell>
          <cell r="AQ54">
            <v>9993</v>
          </cell>
          <cell r="AR54">
            <v>7266</v>
          </cell>
          <cell r="AS54">
            <v>85850</v>
          </cell>
          <cell r="AT54" t="str">
            <v>2005</v>
          </cell>
          <cell r="AU54">
            <v>8760</v>
          </cell>
          <cell r="AV54">
            <v>9198</v>
          </cell>
          <cell r="AW54">
            <v>10074</v>
          </cell>
          <cell r="AX54">
            <v>8322</v>
          </cell>
          <cell r="AY54">
            <v>9636</v>
          </cell>
          <cell r="AZ54">
            <v>8760</v>
          </cell>
          <cell r="BA54">
            <v>5694</v>
          </cell>
          <cell r="BB54">
            <v>10074</v>
          </cell>
          <cell r="BC54">
            <v>9198</v>
          </cell>
          <cell r="BD54">
            <v>9636</v>
          </cell>
          <cell r="BE54">
            <v>9636</v>
          </cell>
          <cell r="BF54">
            <v>7005</v>
          </cell>
          <cell r="BG54">
            <v>105993</v>
          </cell>
          <cell r="BH54" t="str">
            <v>2006</v>
          </cell>
          <cell r="BI54">
            <v>8344</v>
          </cell>
          <cell r="BJ54">
            <v>8762</v>
          </cell>
          <cell r="BK54">
            <v>9596</v>
          </cell>
          <cell r="BL54">
            <v>7927</v>
          </cell>
          <cell r="BM54">
            <v>9179</v>
          </cell>
          <cell r="BN54">
            <v>8344</v>
          </cell>
          <cell r="BO54">
            <v>5424</v>
          </cell>
          <cell r="BP54">
            <v>9596</v>
          </cell>
          <cell r="BQ54">
            <v>8762</v>
          </cell>
          <cell r="BR54">
            <v>9179</v>
          </cell>
          <cell r="BS54">
            <v>9179</v>
          </cell>
          <cell r="BT54">
            <v>6674</v>
          </cell>
        </row>
        <row r="55">
          <cell r="E55" t="str">
            <v>GM</v>
          </cell>
          <cell r="F55" t="str">
            <v>Mexico</v>
          </cell>
          <cell r="G55" t="str">
            <v>Aztek/Buick</v>
          </cell>
          <cell r="H55" t="str">
            <v>GL058-1</v>
          </cell>
          <cell r="I55" t="str">
            <v>AA6G6BB6K7</v>
          </cell>
          <cell r="J55" t="str">
            <v>PSR</v>
          </cell>
          <cell r="K55" t="str">
            <v>P215/70R16</v>
          </cell>
          <cell r="L55" t="str">
            <v>Affinity HT Sealant</v>
          </cell>
          <cell r="M55" t="str">
            <v>Affinity HT Sealant</v>
          </cell>
          <cell r="N55" t="str">
            <v>99S</v>
          </cell>
          <cell r="O55" t="str">
            <v>H</v>
          </cell>
          <cell r="P55" t="str">
            <v>FS</v>
          </cell>
          <cell r="Q55" t="str">
            <v>Seg</v>
          </cell>
          <cell r="R55" t="str">
            <v>2003</v>
          </cell>
          <cell r="S55">
            <v>0</v>
          </cell>
          <cell r="T55">
            <v>0</v>
          </cell>
          <cell r="U55">
            <v>0</v>
          </cell>
          <cell r="V55">
            <v>0</v>
          </cell>
          <cell r="W55">
            <v>0</v>
          </cell>
          <cell r="X55">
            <v>0</v>
          </cell>
          <cell r="Y55">
            <v>0</v>
          </cell>
          <cell r="Z55">
            <v>0</v>
          </cell>
          <cell r="AA55">
            <v>0</v>
          </cell>
          <cell r="AB55">
            <v>0</v>
          </cell>
          <cell r="AC55">
            <v>0</v>
          </cell>
          <cell r="AD55">
            <v>0</v>
          </cell>
          <cell r="AE55">
            <v>0</v>
          </cell>
          <cell r="AF55" t="str">
            <v>2004</v>
          </cell>
          <cell r="AG55">
            <v>0</v>
          </cell>
          <cell r="AH55">
            <v>0</v>
          </cell>
          <cell r="AI55">
            <v>0</v>
          </cell>
          <cell r="AJ55">
            <v>0</v>
          </cell>
          <cell r="AK55">
            <v>0</v>
          </cell>
          <cell r="AL55">
            <v>0</v>
          </cell>
          <cell r="AM55">
            <v>0</v>
          </cell>
          <cell r="AN55">
            <v>0</v>
          </cell>
          <cell r="AO55">
            <v>0</v>
          </cell>
          <cell r="AP55">
            <v>0</v>
          </cell>
          <cell r="AQ55">
            <v>0</v>
          </cell>
          <cell r="AR55">
            <v>0</v>
          </cell>
          <cell r="AS55">
            <v>0</v>
          </cell>
          <cell r="AT55" t="str">
            <v>2005</v>
          </cell>
          <cell r="AU55">
            <v>0</v>
          </cell>
          <cell r="AV55">
            <v>0</v>
          </cell>
          <cell r="AW55">
            <v>0</v>
          </cell>
          <cell r="AX55">
            <v>0</v>
          </cell>
          <cell r="AY55">
            <v>0</v>
          </cell>
          <cell r="AZ55">
            <v>0</v>
          </cell>
          <cell r="BA55">
            <v>0</v>
          </cell>
          <cell r="BB55">
            <v>0</v>
          </cell>
          <cell r="BC55">
            <v>0</v>
          </cell>
          <cell r="BD55">
            <v>0</v>
          </cell>
          <cell r="BE55">
            <v>0</v>
          </cell>
          <cell r="BF55">
            <v>0</v>
          </cell>
          <cell r="BG55">
            <v>0</v>
          </cell>
          <cell r="BH55" t="str">
            <v>2006</v>
          </cell>
          <cell r="BI55">
            <v>0</v>
          </cell>
          <cell r="BJ55">
            <v>0</v>
          </cell>
          <cell r="BK55">
            <v>0</v>
          </cell>
          <cell r="BL55">
            <v>0</v>
          </cell>
          <cell r="BM55">
            <v>0</v>
          </cell>
          <cell r="BN55">
            <v>0</v>
          </cell>
          <cell r="BO55">
            <v>0</v>
          </cell>
          <cell r="BP55">
            <v>0</v>
          </cell>
          <cell r="BQ55">
            <v>0</v>
          </cell>
          <cell r="BR55">
            <v>0</v>
          </cell>
          <cell r="BS55">
            <v>0</v>
          </cell>
          <cell r="BT55">
            <v>0</v>
          </cell>
        </row>
        <row r="56">
          <cell r="E56" t="str">
            <v>Chrysler</v>
          </cell>
          <cell r="F56" t="str">
            <v>USA</v>
          </cell>
          <cell r="G56" t="str">
            <v>Durango/Dakota</v>
          </cell>
          <cell r="H56" t="str">
            <v>CL006-1</v>
          </cell>
          <cell r="I56" t="str">
            <v>CL006-1</v>
          </cell>
          <cell r="J56" t="str">
            <v>PSR</v>
          </cell>
          <cell r="K56" t="str">
            <v>P245/70R17</v>
          </cell>
          <cell r="L56" t="str">
            <v>Dueler H/T</v>
          </cell>
          <cell r="M56" t="str">
            <v>Dueler HT</v>
          </cell>
          <cell r="N56" t="str">
            <v>108S</v>
          </cell>
          <cell r="O56" t="str">
            <v>S</v>
          </cell>
          <cell r="P56" t="str">
            <v>BS</v>
          </cell>
          <cell r="R56" t="str">
            <v>2003</v>
          </cell>
          <cell r="S56">
            <v>2788</v>
          </cell>
          <cell r="T56">
            <v>2788</v>
          </cell>
          <cell r="U56">
            <v>3054</v>
          </cell>
          <cell r="V56">
            <v>2390</v>
          </cell>
          <cell r="W56">
            <v>2788</v>
          </cell>
          <cell r="X56">
            <v>2921</v>
          </cell>
          <cell r="Y56">
            <v>1460</v>
          </cell>
          <cell r="Z56">
            <v>3054</v>
          </cell>
          <cell r="AA56">
            <v>2655</v>
          </cell>
          <cell r="AB56">
            <v>2921</v>
          </cell>
          <cell r="AC56">
            <v>2655</v>
          </cell>
          <cell r="AD56">
            <v>2124</v>
          </cell>
          <cell r="AE56">
            <v>31598</v>
          </cell>
          <cell r="AF56" t="str">
            <v>2004</v>
          </cell>
          <cell r="AG56">
            <v>8566</v>
          </cell>
          <cell r="AH56">
            <v>8566</v>
          </cell>
          <cell r="AI56">
            <v>9382</v>
          </cell>
          <cell r="AJ56">
            <v>7343</v>
          </cell>
          <cell r="AK56">
            <v>8566</v>
          </cell>
          <cell r="AL56">
            <v>8975</v>
          </cell>
          <cell r="AM56">
            <v>4487</v>
          </cell>
          <cell r="AN56">
            <v>9382</v>
          </cell>
          <cell r="AO56">
            <v>8158</v>
          </cell>
          <cell r="AP56">
            <v>8975</v>
          </cell>
          <cell r="AQ56">
            <v>8158</v>
          </cell>
          <cell r="AR56">
            <v>6527</v>
          </cell>
          <cell r="AS56">
            <v>97085</v>
          </cell>
          <cell r="AT56" t="str">
            <v>2005</v>
          </cell>
          <cell r="AU56">
            <v>9456</v>
          </cell>
          <cell r="AV56">
            <v>9456</v>
          </cell>
          <cell r="AW56">
            <v>10356</v>
          </cell>
          <cell r="AX56">
            <v>8105</v>
          </cell>
          <cell r="AY56">
            <v>9456</v>
          </cell>
          <cell r="AZ56">
            <v>9906</v>
          </cell>
          <cell r="BA56">
            <v>4953</v>
          </cell>
          <cell r="BB56">
            <v>10356</v>
          </cell>
          <cell r="BC56">
            <v>9005</v>
          </cell>
          <cell r="BD56">
            <v>9906</v>
          </cell>
          <cell r="BE56">
            <v>9005</v>
          </cell>
          <cell r="BF56">
            <v>7205</v>
          </cell>
          <cell r="BG56">
            <v>107165</v>
          </cell>
          <cell r="BH56" t="str">
            <v>2006</v>
          </cell>
          <cell r="BI56">
            <v>8865</v>
          </cell>
          <cell r="BJ56">
            <v>8865</v>
          </cell>
          <cell r="BK56">
            <v>9709</v>
          </cell>
          <cell r="BL56">
            <v>7598</v>
          </cell>
          <cell r="BM56">
            <v>8865</v>
          </cell>
          <cell r="BN56">
            <v>9287</v>
          </cell>
          <cell r="BO56">
            <v>4643</v>
          </cell>
          <cell r="BP56">
            <v>9709</v>
          </cell>
          <cell r="BQ56">
            <v>8442</v>
          </cell>
          <cell r="BR56">
            <v>9287</v>
          </cell>
          <cell r="BS56">
            <v>8442</v>
          </cell>
          <cell r="BT56">
            <v>6753</v>
          </cell>
        </row>
        <row r="57">
          <cell r="E57" t="str">
            <v>GM</v>
          </cell>
          <cell r="F57" t="str">
            <v>USA</v>
          </cell>
          <cell r="G57" t="str">
            <v>J-Car</v>
          </cell>
          <cell r="H57" t="str">
            <v>GP039-1</v>
          </cell>
          <cell r="I57" t="str">
            <v>BA5FTBB5IO</v>
          </cell>
          <cell r="J57" t="str">
            <v>PSR</v>
          </cell>
          <cell r="K57" t="str">
            <v>P195/65R15</v>
          </cell>
          <cell r="L57" t="str">
            <v>Affinity T2</v>
          </cell>
          <cell r="M57" t="str">
            <v>Affinity T2</v>
          </cell>
          <cell r="N57" t="str">
            <v>89T</v>
          </cell>
          <cell r="O57" t="str">
            <v>H</v>
          </cell>
          <cell r="P57" t="str">
            <v>FS</v>
          </cell>
          <cell r="Q57" t="str">
            <v>0</v>
          </cell>
          <cell r="R57" t="str">
            <v>2003</v>
          </cell>
          <cell r="S57">
            <v>0</v>
          </cell>
          <cell r="T57">
            <v>0</v>
          </cell>
          <cell r="U57">
            <v>0</v>
          </cell>
          <cell r="V57">
            <v>0</v>
          </cell>
          <cell r="W57">
            <v>0</v>
          </cell>
          <cell r="X57">
            <v>0</v>
          </cell>
          <cell r="Y57">
            <v>0</v>
          </cell>
          <cell r="Z57">
            <v>0</v>
          </cell>
          <cell r="AA57">
            <v>0</v>
          </cell>
          <cell r="AB57">
            <v>0</v>
          </cell>
          <cell r="AC57">
            <v>0</v>
          </cell>
          <cell r="AD57">
            <v>0</v>
          </cell>
          <cell r="AE57">
            <v>0</v>
          </cell>
          <cell r="AF57" t="str">
            <v>2004</v>
          </cell>
          <cell r="AG57">
            <v>0</v>
          </cell>
          <cell r="AH57">
            <v>0</v>
          </cell>
          <cell r="AI57">
            <v>0</v>
          </cell>
          <cell r="AJ57">
            <v>0</v>
          </cell>
          <cell r="AK57">
            <v>0</v>
          </cell>
          <cell r="AL57">
            <v>0</v>
          </cell>
          <cell r="AM57">
            <v>0</v>
          </cell>
          <cell r="AN57">
            <v>0</v>
          </cell>
          <cell r="AO57">
            <v>0</v>
          </cell>
          <cell r="AP57">
            <v>0</v>
          </cell>
          <cell r="AQ57">
            <v>0</v>
          </cell>
          <cell r="AR57">
            <v>0</v>
          </cell>
          <cell r="AS57">
            <v>0</v>
          </cell>
          <cell r="AT57" t="str">
            <v>2005</v>
          </cell>
          <cell r="AU57">
            <v>0</v>
          </cell>
          <cell r="AV57">
            <v>0</v>
          </cell>
          <cell r="AW57">
            <v>0</v>
          </cell>
          <cell r="AX57">
            <v>0</v>
          </cell>
          <cell r="AY57">
            <v>0</v>
          </cell>
          <cell r="AZ57">
            <v>0</v>
          </cell>
          <cell r="BA57">
            <v>0</v>
          </cell>
          <cell r="BB57">
            <v>0</v>
          </cell>
          <cell r="BC57">
            <v>0</v>
          </cell>
          <cell r="BD57">
            <v>0</v>
          </cell>
          <cell r="BE57">
            <v>0</v>
          </cell>
          <cell r="BF57">
            <v>0</v>
          </cell>
          <cell r="BG57">
            <v>0</v>
          </cell>
          <cell r="BH57" t="str">
            <v>2006</v>
          </cell>
          <cell r="BI57">
            <v>0</v>
          </cell>
          <cell r="BJ57">
            <v>0</v>
          </cell>
          <cell r="BK57">
            <v>0</v>
          </cell>
          <cell r="BL57">
            <v>0</v>
          </cell>
          <cell r="BM57">
            <v>0</v>
          </cell>
          <cell r="BN57">
            <v>0</v>
          </cell>
          <cell r="BO57">
            <v>0</v>
          </cell>
          <cell r="BP57">
            <v>0</v>
          </cell>
          <cell r="BQ57">
            <v>0</v>
          </cell>
          <cell r="BR57">
            <v>0</v>
          </cell>
          <cell r="BS57">
            <v>0</v>
          </cell>
          <cell r="BT57">
            <v>0</v>
          </cell>
        </row>
        <row r="58">
          <cell r="E58" t="str">
            <v>Chrysler</v>
          </cell>
          <cell r="F58" t="str">
            <v>USA</v>
          </cell>
          <cell r="G58" t="str">
            <v>Durango</v>
          </cell>
          <cell r="H58" t="str">
            <v>CL008-1</v>
          </cell>
          <cell r="I58" t="str">
            <v>CL008-1</v>
          </cell>
          <cell r="J58" t="str">
            <v>PSR</v>
          </cell>
          <cell r="K58" t="str">
            <v>P265/65R17</v>
          </cell>
          <cell r="L58" t="str">
            <v>Dueler H/T</v>
          </cell>
          <cell r="M58" t="str">
            <v>Dueler HT</v>
          </cell>
          <cell r="N58" t="str">
            <v>110S</v>
          </cell>
          <cell r="O58" t="str">
            <v>S</v>
          </cell>
          <cell r="P58" t="str">
            <v>BS</v>
          </cell>
          <cell r="R58" t="str">
            <v>2003</v>
          </cell>
          <cell r="S58">
            <v>2788</v>
          </cell>
          <cell r="T58">
            <v>2788</v>
          </cell>
          <cell r="U58">
            <v>3054</v>
          </cell>
          <cell r="V58">
            <v>2390</v>
          </cell>
          <cell r="W58">
            <v>2788</v>
          </cell>
          <cell r="X58">
            <v>2921</v>
          </cell>
          <cell r="Y58">
            <v>1460</v>
          </cell>
          <cell r="Z58">
            <v>3054</v>
          </cell>
          <cell r="AA58">
            <v>2655</v>
          </cell>
          <cell r="AB58">
            <v>2921</v>
          </cell>
          <cell r="AC58">
            <v>2655</v>
          </cell>
          <cell r="AD58">
            <v>2124</v>
          </cell>
          <cell r="AE58">
            <v>31598</v>
          </cell>
          <cell r="AF58" t="str">
            <v>2004</v>
          </cell>
          <cell r="AG58">
            <v>8566</v>
          </cell>
          <cell r="AH58">
            <v>8566</v>
          </cell>
          <cell r="AI58">
            <v>9382</v>
          </cell>
          <cell r="AJ58">
            <v>7343</v>
          </cell>
          <cell r="AK58">
            <v>8566</v>
          </cell>
          <cell r="AL58">
            <v>8975</v>
          </cell>
          <cell r="AM58">
            <v>4487</v>
          </cell>
          <cell r="AN58">
            <v>9382</v>
          </cell>
          <cell r="AO58">
            <v>8158</v>
          </cell>
          <cell r="AP58">
            <v>8975</v>
          </cell>
          <cell r="AQ58">
            <v>8158</v>
          </cell>
          <cell r="AR58">
            <v>6527</v>
          </cell>
          <cell r="AS58">
            <v>97085</v>
          </cell>
          <cell r="AT58" t="str">
            <v>2005</v>
          </cell>
          <cell r="AU58">
            <v>9456</v>
          </cell>
          <cell r="AV58">
            <v>9456</v>
          </cell>
          <cell r="AW58">
            <v>10356</v>
          </cell>
          <cell r="AX58">
            <v>8105</v>
          </cell>
          <cell r="AY58">
            <v>9456</v>
          </cell>
          <cell r="AZ58">
            <v>9906</v>
          </cell>
          <cell r="BA58">
            <v>4953</v>
          </cell>
          <cell r="BB58">
            <v>10356</v>
          </cell>
          <cell r="BC58">
            <v>9005</v>
          </cell>
          <cell r="BD58">
            <v>9906</v>
          </cell>
          <cell r="BE58">
            <v>9005</v>
          </cell>
          <cell r="BF58">
            <v>7205</v>
          </cell>
          <cell r="BG58">
            <v>107165</v>
          </cell>
          <cell r="BH58" t="str">
            <v>2006</v>
          </cell>
          <cell r="BI58">
            <v>8865</v>
          </cell>
          <cell r="BJ58">
            <v>8865</v>
          </cell>
          <cell r="BK58">
            <v>9709</v>
          </cell>
          <cell r="BL58">
            <v>7598</v>
          </cell>
          <cell r="BM58">
            <v>8865</v>
          </cell>
          <cell r="BN58">
            <v>9287</v>
          </cell>
          <cell r="BO58">
            <v>4643</v>
          </cell>
          <cell r="BP58">
            <v>9709</v>
          </cell>
          <cell r="BQ58">
            <v>8442</v>
          </cell>
          <cell r="BR58">
            <v>9287</v>
          </cell>
          <cell r="BS58">
            <v>8442</v>
          </cell>
          <cell r="BT58">
            <v>6753</v>
          </cell>
        </row>
        <row r="59">
          <cell r="E59" t="str">
            <v>GM</v>
          </cell>
          <cell r="F59" t="str">
            <v>USA</v>
          </cell>
          <cell r="G59" t="str">
            <v>Tahoe/Yukon/Silv</v>
          </cell>
          <cell r="H59" t="str">
            <v>FJC-10</v>
          </cell>
          <cell r="I59" t="str">
            <v>FJC-10</v>
          </cell>
          <cell r="J59" t="str">
            <v>PSR</v>
          </cell>
          <cell r="K59" t="str">
            <v>P265/70R17</v>
          </cell>
          <cell r="L59" t="str">
            <v>AL2</v>
          </cell>
          <cell r="M59" t="str">
            <v>AL2</v>
          </cell>
          <cell r="N59" t="str">
            <v>113S</v>
          </cell>
          <cell r="O59" t="str">
            <v>H</v>
          </cell>
          <cell r="P59" t="str">
            <v>BS</v>
          </cell>
          <cell r="R59" t="str">
            <v>2003</v>
          </cell>
          <cell r="S59">
            <v>0</v>
          </cell>
          <cell r="T59">
            <v>0</v>
          </cell>
          <cell r="U59">
            <v>0</v>
          </cell>
          <cell r="V59">
            <v>0</v>
          </cell>
          <cell r="W59">
            <v>0</v>
          </cell>
          <cell r="X59">
            <v>0</v>
          </cell>
          <cell r="Y59">
            <v>0</v>
          </cell>
          <cell r="Z59">
            <v>0</v>
          </cell>
          <cell r="AA59">
            <v>0</v>
          </cell>
          <cell r="AB59">
            <v>0</v>
          </cell>
          <cell r="AC59">
            <v>0</v>
          </cell>
          <cell r="AD59">
            <v>0</v>
          </cell>
          <cell r="AE59">
            <v>0</v>
          </cell>
          <cell r="AF59" t="str">
            <v>2004</v>
          </cell>
          <cell r="AG59">
            <v>0</v>
          </cell>
          <cell r="AH59">
            <v>0</v>
          </cell>
          <cell r="AI59">
            <v>0</v>
          </cell>
          <cell r="AJ59">
            <v>0</v>
          </cell>
          <cell r="AK59">
            <v>0</v>
          </cell>
          <cell r="AL59">
            <v>0</v>
          </cell>
          <cell r="AM59">
            <v>0</v>
          </cell>
          <cell r="AN59">
            <v>0</v>
          </cell>
          <cell r="AO59">
            <v>0</v>
          </cell>
          <cell r="AP59">
            <v>0</v>
          </cell>
          <cell r="AQ59">
            <v>0</v>
          </cell>
          <cell r="AR59">
            <v>0</v>
          </cell>
          <cell r="AS59">
            <v>0</v>
          </cell>
          <cell r="AT59" t="str">
            <v>2005</v>
          </cell>
          <cell r="AU59">
            <v>0</v>
          </cell>
          <cell r="AV59">
            <v>0</v>
          </cell>
          <cell r="AW59">
            <v>0</v>
          </cell>
          <cell r="AX59">
            <v>0</v>
          </cell>
          <cell r="AY59">
            <v>0</v>
          </cell>
          <cell r="AZ59">
            <v>0</v>
          </cell>
          <cell r="BA59">
            <v>0</v>
          </cell>
          <cell r="BB59">
            <v>0</v>
          </cell>
          <cell r="BC59">
            <v>0</v>
          </cell>
          <cell r="BD59">
            <v>0</v>
          </cell>
          <cell r="BE59">
            <v>0</v>
          </cell>
          <cell r="BF59">
            <v>0</v>
          </cell>
          <cell r="BG59">
            <v>0</v>
          </cell>
          <cell r="BH59" t="str">
            <v>2006</v>
          </cell>
          <cell r="BI59">
            <v>0</v>
          </cell>
          <cell r="BJ59">
            <v>0</v>
          </cell>
          <cell r="BK59">
            <v>0</v>
          </cell>
          <cell r="BL59">
            <v>0</v>
          </cell>
          <cell r="BM59">
            <v>0</v>
          </cell>
          <cell r="BN59">
            <v>0</v>
          </cell>
          <cell r="BO59">
            <v>0</v>
          </cell>
          <cell r="BP59">
            <v>0</v>
          </cell>
          <cell r="BQ59">
            <v>0</v>
          </cell>
          <cell r="BR59">
            <v>0</v>
          </cell>
          <cell r="BS59">
            <v>0</v>
          </cell>
          <cell r="BT59">
            <v>0</v>
          </cell>
        </row>
        <row r="60">
          <cell r="E60" t="str">
            <v>Honda</v>
          </cell>
          <cell r="F60" t="str">
            <v>Canada</v>
          </cell>
          <cell r="G60" t="str">
            <v>SUV</v>
          </cell>
          <cell r="H60" t="str">
            <v>HL003-1</v>
          </cell>
          <cell r="I60" t="str">
            <v>AH2HSBL6M7</v>
          </cell>
          <cell r="J60" t="str">
            <v>PSR</v>
          </cell>
          <cell r="K60" t="str">
            <v>P235/70R16</v>
          </cell>
          <cell r="L60" t="str">
            <v>Dueler H/T</v>
          </cell>
          <cell r="M60" t="str">
            <v>Dueler HT</v>
          </cell>
          <cell r="N60" t="str">
            <v>104S</v>
          </cell>
          <cell r="O60" t="str">
            <v>S</v>
          </cell>
          <cell r="P60" t="str">
            <v>BS</v>
          </cell>
          <cell r="Q60" t="str">
            <v>Seg</v>
          </cell>
          <cell r="R60" t="str">
            <v>2003</v>
          </cell>
          <cell r="S60">
            <v>9495</v>
          </cell>
          <cell r="T60">
            <v>8631</v>
          </cell>
          <cell r="U60">
            <v>9495</v>
          </cell>
          <cell r="V60">
            <v>8631</v>
          </cell>
          <cell r="W60">
            <v>9495</v>
          </cell>
          <cell r="X60">
            <v>9063</v>
          </cell>
          <cell r="Y60">
            <v>7337</v>
          </cell>
          <cell r="Z60">
            <v>9925</v>
          </cell>
          <cell r="AA60">
            <v>8199</v>
          </cell>
          <cell r="AB60">
            <v>9925</v>
          </cell>
          <cell r="AC60">
            <v>8631</v>
          </cell>
          <cell r="AD60">
            <v>6473</v>
          </cell>
          <cell r="AE60">
            <v>105300</v>
          </cell>
          <cell r="AF60" t="str">
            <v>2004</v>
          </cell>
          <cell r="AG60">
            <v>11357</v>
          </cell>
          <cell r="AH60">
            <v>10325</v>
          </cell>
          <cell r="AI60">
            <v>11357</v>
          </cell>
          <cell r="AJ60">
            <v>10325</v>
          </cell>
          <cell r="AK60">
            <v>11357</v>
          </cell>
          <cell r="AL60">
            <v>10841</v>
          </cell>
          <cell r="AM60">
            <v>8776</v>
          </cell>
          <cell r="AN60">
            <v>11874</v>
          </cell>
          <cell r="AO60">
            <v>9809</v>
          </cell>
          <cell r="AP60">
            <v>11874</v>
          </cell>
          <cell r="AQ60">
            <v>10325</v>
          </cell>
          <cell r="AR60">
            <v>7744</v>
          </cell>
          <cell r="AS60">
            <v>125964</v>
          </cell>
          <cell r="AT60" t="str">
            <v>2005</v>
          </cell>
          <cell r="AU60">
            <v>11576</v>
          </cell>
          <cell r="AV60">
            <v>10524</v>
          </cell>
          <cell r="AW60">
            <v>11576</v>
          </cell>
          <cell r="AX60">
            <v>10524</v>
          </cell>
          <cell r="AY60">
            <v>11576</v>
          </cell>
          <cell r="AZ60">
            <v>11049</v>
          </cell>
          <cell r="BA60">
            <v>8946</v>
          </cell>
          <cell r="BB60">
            <v>12102</v>
          </cell>
          <cell r="BC60">
            <v>9998</v>
          </cell>
          <cell r="BD60">
            <v>12102</v>
          </cell>
          <cell r="BE60">
            <v>10524</v>
          </cell>
          <cell r="BF60">
            <v>7893</v>
          </cell>
          <cell r="BG60">
            <v>128390</v>
          </cell>
          <cell r="BH60" t="str">
            <v>2006</v>
          </cell>
          <cell r="BI60">
            <v>11980</v>
          </cell>
          <cell r="BJ60">
            <v>10892</v>
          </cell>
          <cell r="BK60">
            <v>11980</v>
          </cell>
          <cell r="BL60">
            <v>10892</v>
          </cell>
          <cell r="BM60">
            <v>11980</v>
          </cell>
          <cell r="BN60">
            <v>11436</v>
          </cell>
          <cell r="BO60">
            <v>9257</v>
          </cell>
          <cell r="BP60">
            <v>12525</v>
          </cell>
          <cell r="BQ60">
            <v>10346</v>
          </cell>
          <cell r="BR60">
            <v>12525</v>
          </cell>
          <cell r="BS60">
            <v>10892</v>
          </cell>
          <cell r="BT60">
            <v>8168</v>
          </cell>
        </row>
        <row r="61">
          <cell r="E61" t="str">
            <v>Saturn</v>
          </cell>
          <cell r="F61" t="str">
            <v>USA</v>
          </cell>
          <cell r="G61" t="str">
            <v>Vue</v>
          </cell>
          <cell r="H61" t="str">
            <v>GL226-1</v>
          </cell>
          <cell r="I61" t="str">
            <v>GL226-1</v>
          </cell>
          <cell r="J61" t="str">
            <v>PSR</v>
          </cell>
          <cell r="K61" t="str">
            <v>P235/60R17</v>
          </cell>
          <cell r="L61" t="str">
            <v>Dueler H/T</v>
          </cell>
          <cell r="M61" t="str">
            <v>Dueler HT</v>
          </cell>
          <cell r="N61" t="str">
            <v>100S</v>
          </cell>
          <cell r="O61" t="str">
            <v>S</v>
          </cell>
          <cell r="P61" t="str">
            <v>BS</v>
          </cell>
          <cell r="R61" t="str">
            <v>2003</v>
          </cell>
          <cell r="S61">
            <v>0</v>
          </cell>
          <cell r="T61">
            <v>0</v>
          </cell>
          <cell r="U61">
            <v>0</v>
          </cell>
          <cell r="V61">
            <v>0</v>
          </cell>
          <cell r="W61">
            <v>0</v>
          </cell>
          <cell r="X61">
            <v>0</v>
          </cell>
          <cell r="Y61">
            <v>0</v>
          </cell>
          <cell r="Z61">
            <v>22243</v>
          </cell>
          <cell r="AA61">
            <v>20221</v>
          </cell>
          <cell r="AB61">
            <v>23254</v>
          </cell>
          <cell r="AC61">
            <v>19210</v>
          </cell>
          <cell r="AD61">
            <v>16189</v>
          </cell>
          <cell r="AE61">
            <v>101117</v>
          </cell>
          <cell r="AF61" t="str">
            <v>2004</v>
          </cell>
          <cell r="AG61">
            <v>19110</v>
          </cell>
          <cell r="AH61">
            <v>19110</v>
          </cell>
          <cell r="AI61">
            <v>19110</v>
          </cell>
          <cell r="AJ61">
            <v>18198</v>
          </cell>
          <cell r="AK61">
            <v>20019</v>
          </cell>
          <cell r="AL61">
            <v>16381</v>
          </cell>
          <cell r="AM61">
            <v>13651</v>
          </cell>
          <cell r="AN61">
            <v>20019</v>
          </cell>
          <cell r="AO61">
            <v>18198</v>
          </cell>
          <cell r="AP61">
            <v>20931</v>
          </cell>
          <cell r="AQ61">
            <v>17290</v>
          </cell>
          <cell r="AR61">
            <v>14557</v>
          </cell>
          <cell r="AS61">
            <v>216574</v>
          </cell>
          <cell r="AT61" t="str">
            <v>2005</v>
          </cell>
          <cell r="AU61">
            <v>17558</v>
          </cell>
          <cell r="AV61">
            <v>17558</v>
          </cell>
          <cell r="AW61">
            <v>17558</v>
          </cell>
          <cell r="AX61">
            <v>16723</v>
          </cell>
          <cell r="AY61">
            <v>18394</v>
          </cell>
          <cell r="AZ61">
            <v>15050</v>
          </cell>
          <cell r="BA61">
            <v>12541</v>
          </cell>
          <cell r="BB61">
            <v>18394</v>
          </cell>
          <cell r="BC61">
            <v>16723</v>
          </cell>
          <cell r="BD61">
            <v>19229</v>
          </cell>
          <cell r="BE61">
            <v>15885</v>
          </cell>
          <cell r="BF61">
            <v>13376</v>
          </cell>
          <cell r="BG61">
            <v>198989</v>
          </cell>
          <cell r="BH61" t="str">
            <v>2006</v>
          </cell>
          <cell r="BI61">
            <v>16707</v>
          </cell>
          <cell r="BJ61">
            <v>16707</v>
          </cell>
          <cell r="BK61">
            <v>16707</v>
          </cell>
          <cell r="BL61">
            <v>15910</v>
          </cell>
          <cell r="BM61">
            <v>17504</v>
          </cell>
          <cell r="BN61">
            <v>14320</v>
          </cell>
          <cell r="BO61">
            <v>11933</v>
          </cell>
          <cell r="BP61">
            <v>17504</v>
          </cell>
          <cell r="BQ61">
            <v>15910</v>
          </cell>
          <cell r="BR61">
            <v>18298</v>
          </cell>
          <cell r="BS61">
            <v>15117</v>
          </cell>
          <cell r="BT61">
            <v>12733</v>
          </cell>
        </row>
        <row r="62">
          <cell r="E62" t="str">
            <v>GM</v>
          </cell>
          <cell r="F62" t="str">
            <v>USA</v>
          </cell>
          <cell r="G62" t="str">
            <v>Cadillac</v>
          </cell>
          <cell r="H62" t="str">
            <v>FJC-2</v>
          </cell>
          <cell r="I62" t="str">
            <v>FJC-2</v>
          </cell>
          <cell r="J62" t="str">
            <v>PSR</v>
          </cell>
          <cell r="K62" t="str">
            <v>P255/55R18</v>
          </cell>
          <cell r="L62" t="str">
            <v>AL3</v>
          </cell>
          <cell r="M62" t="str">
            <v>AL3</v>
          </cell>
          <cell r="N62" t="str">
            <v>104V</v>
          </cell>
          <cell r="O62" t="str">
            <v>H</v>
          </cell>
          <cell r="P62" t="str">
            <v>BS</v>
          </cell>
          <cell r="R62" t="str">
            <v>2003</v>
          </cell>
          <cell r="S62">
            <v>0</v>
          </cell>
          <cell r="T62">
            <v>0</v>
          </cell>
          <cell r="U62">
            <v>0</v>
          </cell>
          <cell r="V62">
            <v>0</v>
          </cell>
          <cell r="W62">
            <v>0</v>
          </cell>
          <cell r="X62">
            <v>0</v>
          </cell>
          <cell r="Y62">
            <v>0</v>
          </cell>
          <cell r="Z62">
            <v>0</v>
          </cell>
          <cell r="AA62">
            <v>0</v>
          </cell>
          <cell r="AB62">
            <v>0</v>
          </cell>
          <cell r="AC62">
            <v>0</v>
          </cell>
          <cell r="AD62">
            <v>0</v>
          </cell>
          <cell r="AE62">
            <v>0</v>
          </cell>
          <cell r="AF62" t="str">
            <v>2004</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2005</v>
          </cell>
          <cell r="AU62">
            <v>0</v>
          </cell>
          <cell r="AV62">
            <v>0</v>
          </cell>
          <cell r="AW62">
            <v>0</v>
          </cell>
          <cell r="AX62">
            <v>0</v>
          </cell>
          <cell r="AY62">
            <v>0</v>
          </cell>
          <cell r="AZ62">
            <v>0</v>
          </cell>
          <cell r="BA62">
            <v>0</v>
          </cell>
          <cell r="BB62">
            <v>0</v>
          </cell>
          <cell r="BC62">
            <v>0</v>
          </cell>
          <cell r="BD62">
            <v>0</v>
          </cell>
          <cell r="BE62">
            <v>0</v>
          </cell>
          <cell r="BF62">
            <v>0</v>
          </cell>
          <cell r="BG62">
            <v>0</v>
          </cell>
          <cell r="BH62" t="str">
            <v>2006</v>
          </cell>
          <cell r="BI62">
            <v>0</v>
          </cell>
          <cell r="BJ62">
            <v>0</v>
          </cell>
          <cell r="BK62">
            <v>0</v>
          </cell>
          <cell r="BL62">
            <v>0</v>
          </cell>
          <cell r="BM62">
            <v>0</v>
          </cell>
          <cell r="BN62">
            <v>0</v>
          </cell>
          <cell r="BO62">
            <v>0</v>
          </cell>
          <cell r="BP62">
            <v>0</v>
          </cell>
          <cell r="BQ62">
            <v>0</v>
          </cell>
          <cell r="BR62">
            <v>0</v>
          </cell>
          <cell r="BS62">
            <v>0</v>
          </cell>
          <cell r="BT62">
            <v>0</v>
          </cell>
        </row>
        <row r="63">
          <cell r="E63" t="str">
            <v>GM</v>
          </cell>
          <cell r="F63" t="str">
            <v>USA</v>
          </cell>
          <cell r="G63" t="str">
            <v>Cadillac</v>
          </cell>
          <cell r="H63" t="str">
            <v>FJC-3</v>
          </cell>
          <cell r="I63" t="str">
            <v>FJC-3</v>
          </cell>
          <cell r="J63" t="str">
            <v>PSR</v>
          </cell>
          <cell r="K63" t="str">
            <v>P235/60R18</v>
          </cell>
          <cell r="L63" t="str">
            <v>AL3</v>
          </cell>
          <cell r="M63" t="str">
            <v>AL3</v>
          </cell>
          <cell r="N63" t="str">
            <v>102V</v>
          </cell>
          <cell r="O63" t="str">
            <v>H</v>
          </cell>
          <cell r="P63" t="str">
            <v>BS</v>
          </cell>
          <cell r="R63" t="str">
            <v>2003</v>
          </cell>
          <cell r="S63">
            <v>0</v>
          </cell>
          <cell r="T63">
            <v>0</v>
          </cell>
          <cell r="U63">
            <v>0</v>
          </cell>
          <cell r="V63">
            <v>0</v>
          </cell>
          <cell r="W63">
            <v>0</v>
          </cell>
          <cell r="X63">
            <v>0</v>
          </cell>
          <cell r="Y63">
            <v>0</v>
          </cell>
          <cell r="Z63">
            <v>0</v>
          </cell>
          <cell r="AA63">
            <v>0</v>
          </cell>
          <cell r="AB63">
            <v>0</v>
          </cell>
          <cell r="AC63">
            <v>0</v>
          </cell>
          <cell r="AD63">
            <v>0</v>
          </cell>
          <cell r="AE63">
            <v>0</v>
          </cell>
          <cell r="AF63" t="str">
            <v>2004</v>
          </cell>
          <cell r="AG63">
            <v>0</v>
          </cell>
          <cell r="AH63">
            <v>0</v>
          </cell>
          <cell r="AI63">
            <v>0</v>
          </cell>
          <cell r="AJ63">
            <v>0</v>
          </cell>
          <cell r="AK63">
            <v>0</v>
          </cell>
          <cell r="AL63">
            <v>0</v>
          </cell>
          <cell r="AM63">
            <v>0</v>
          </cell>
          <cell r="AN63">
            <v>0</v>
          </cell>
          <cell r="AO63">
            <v>0</v>
          </cell>
          <cell r="AP63">
            <v>0</v>
          </cell>
          <cell r="AQ63">
            <v>0</v>
          </cell>
          <cell r="AR63">
            <v>0</v>
          </cell>
          <cell r="AS63">
            <v>0</v>
          </cell>
          <cell r="AT63" t="str">
            <v>2005</v>
          </cell>
          <cell r="AU63">
            <v>0</v>
          </cell>
          <cell r="AV63">
            <v>0</v>
          </cell>
          <cell r="AW63">
            <v>0</v>
          </cell>
          <cell r="AX63">
            <v>0</v>
          </cell>
          <cell r="AY63">
            <v>0</v>
          </cell>
          <cell r="AZ63">
            <v>0</v>
          </cell>
          <cell r="BA63">
            <v>0</v>
          </cell>
          <cell r="BB63">
            <v>0</v>
          </cell>
          <cell r="BC63">
            <v>0</v>
          </cell>
          <cell r="BD63">
            <v>0</v>
          </cell>
          <cell r="BE63">
            <v>0</v>
          </cell>
          <cell r="BF63">
            <v>0</v>
          </cell>
          <cell r="BG63">
            <v>0</v>
          </cell>
          <cell r="BH63" t="str">
            <v>2006</v>
          </cell>
          <cell r="BI63">
            <v>0</v>
          </cell>
          <cell r="BJ63">
            <v>0</v>
          </cell>
          <cell r="BK63">
            <v>0</v>
          </cell>
          <cell r="BL63">
            <v>0</v>
          </cell>
          <cell r="BM63">
            <v>0</v>
          </cell>
          <cell r="BN63">
            <v>0</v>
          </cell>
          <cell r="BO63">
            <v>0</v>
          </cell>
          <cell r="BP63">
            <v>0</v>
          </cell>
          <cell r="BQ63">
            <v>0</v>
          </cell>
          <cell r="BR63">
            <v>0</v>
          </cell>
          <cell r="BS63">
            <v>0</v>
          </cell>
          <cell r="BT63">
            <v>0</v>
          </cell>
        </row>
        <row r="64">
          <cell r="E64" t="str">
            <v>GM</v>
          </cell>
          <cell r="F64" t="str">
            <v>USA</v>
          </cell>
          <cell r="G64" t="str">
            <v>Tahoe/Yukon/Silv</v>
          </cell>
          <cell r="H64" t="str">
            <v>GL220-1</v>
          </cell>
          <cell r="I64" t="str">
            <v>GL220-1</v>
          </cell>
          <cell r="J64" t="str">
            <v>PSR</v>
          </cell>
          <cell r="K64" t="str">
            <v>P265/70R17</v>
          </cell>
          <cell r="L64" t="str">
            <v>Dueler HT</v>
          </cell>
          <cell r="M64" t="str">
            <v>Dueler HT</v>
          </cell>
          <cell r="N64" t="str">
            <v>113S</v>
          </cell>
          <cell r="O64" t="str">
            <v>S</v>
          </cell>
          <cell r="P64" t="str">
            <v>BS</v>
          </cell>
          <cell r="R64" t="str">
            <v>2003</v>
          </cell>
          <cell r="S64">
            <v>0</v>
          </cell>
          <cell r="T64">
            <v>0</v>
          </cell>
          <cell r="U64">
            <v>0</v>
          </cell>
          <cell r="V64">
            <v>0</v>
          </cell>
          <cell r="W64">
            <v>0</v>
          </cell>
          <cell r="X64">
            <v>0</v>
          </cell>
          <cell r="Y64">
            <v>0</v>
          </cell>
          <cell r="Z64">
            <v>33744</v>
          </cell>
          <cell r="AA64">
            <v>29343</v>
          </cell>
          <cell r="AB64">
            <v>32277</v>
          </cell>
          <cell r="AC64">
            <v>29343</v>
          </cell>
          <cell r="AD64">
            <v>23472</v>
          </cell>
          <cell r="AE64">
            <v>148179</v>
          </cell>
          <cell r="AF64" t="str">
            <v>2004</v>
          </cell>
          <cell r="AG64">
            <v>28786</v>
          </cell>
          <cell r="AH64">
            <v>28786</v>
          </cell>
          <cell r="AI64">
            <v>31527</v>
          </cell>
          <cell r="AJ64">
            <v>24674</v>
          </cell>
          <cell r="AK64">
            <v>28786</v>
          </cell>
          <cell r="AL64">
            <v>27416</v>
          </cell>
          <cell r="AM64">
            <v>17819</v>
          </cell>
          <cell r="AN64">
            <v>31527</v>
          </cell>
          <cell r="AO64">
            <v>27416</v>
          </cell>
          <cell r="AP64">
            <v>30157</v>
          </cell>
          <cell r="AQ64">
            <v>27416</v>
          </cell>
          <cell r="AR64">
            <v>21929</v>
          </cell>
          <cell r="AS64">
            <v>326239</v>
          </cell>
          <cell r="AT64" t="str">
            <v>2005</v>
          </cell>
          <cell r="AU64">
            <v>25981</v>
          </cell>
          <cell r="AV64">
            <v>25981</v>
          </cell>
          <cell r="AW64">
            <v>28456</v>
          </cell>
          <cell r="AX64">
            <v>22270</v>
          </cell>
          <cell r="AY64">
            <v>25981</v>
          </cell>
          <cell r="AZ64">
            <v>24744</v>
          </cell>
          <cell r="BA64">
            <v>16083</v>
          </cell>
          <cell r="BB64">
            <v>28456</v>
          </cell>
          <cell r="BC64">
            <v>24744</v>
          </cell>
          <cell r="BD64">
            <v>27218</v>
          </cell>
          <cell r="BE64">
            <v>24744</v>
          </cell>
          <cell r="BF64">
            <v>19795</v>
          </cell>
          <cell r="BG64">
            <v>294453</v>
          </cell>
          <cell r="BH64" t="str">
            <v>2006</v>
          </cell>
          <cell r="BI64">
            <v>0</v>
          </cell>
          <cell r="BJ64">
            <v>0</v>
          </cell>
          <cell r="BK64">
            <v>0</v>
          </cell>
          <cell r="BL64">
            <v>0</v>
          </cell>
          <cell r="BM64">
            <v>0</v>
          </cell>
          <cell r="BN64">
            <v>0</v>
          </cell>
          <cell r="BO64">
            <v>0</v>
          </cell>
          <cell r="BP64">
            <v>0</v>
          </cell>
          <cell r="BQ64">
            <v>0</v>
          </cell>
          <cell r="BR64">
            <v>0</v>
          </cell>
          <cell r="BS64">
            <v>0</v>
          </cell>
          <cell r="BT64">
            <v>0</v>
          </cell>
        </row>
        <row r="65">
          <cell r="E65" t="str">
            <v>GM</v>
          </cell>
          <cell r="F65" t="str">
            <v>USA</v>
          </cell>
          <cell r="G65" t="str">
            <v>Tahoe/Yukon/Silv</v>
          </cell>
          <cell r="H65" t="str">
            <v>GL220-2</v>
          </cell>
          <cell r="I65" t="str">
            <v>GL220-2</v>
          </cell>
          <cell r="J65" t="str">
            <v>PSR</v>
          </cell>
          <cell r="K65" t="str">
            <v>P265/70R17</v>
          </cell>
          <cell r="L65" t="str">
            <v>Dueler HT</v>
          </cell>
          <cell r="M65" t="str">
            <v>Dueler HT</v>
          </cell>
          <cell r="N65" t="str">
            <v>113S</v>
          </cell>
          <cell r="O65" t="str">
            <v>S</v>
          </cell>
          <cell r="P65" t="str">
            <v>BS</v>
          </cell>
          <cell r="R65" t="str">
            <v>2003</v>
          </cell>
          <cell r="S65">
            <v>0</v>
          </cell>
          <cell r="T65">
            <v>0</v>
          </cell>
          <cell r="U65">
            <v>0</v>
          </cell>
          <cell r="V65">
            <v>0</v>
          </cell>
          <cell r="W65">
            <v>0</v>
          </cell>
          <cell r="X65">
            <v>0</v>
          </cell>
          <cell r="Y65">
            <v>0</v>
          </cell>
          <cell r="Z65">
            <v>48499</v>
          </cell>
          <cell r="AA65">
            <v>42174</v>
          </cell>
          <cell r="AB65">
            <v>46391</v>
          </cell>
          <cell r="AC65">
            <v>42174</v>
          </cell>
          <cell r="AD65">
            <v>33736</v>
          </cell>
          <cell r="AE65">
            <v>212974</v>
          </cell>
          <cell r="AF65" t="str">
            <v>2004</v>
          </cell>
          <cell r="AG65">
            <v>41631</v>
          </cell>
          <cell r="AH65">
            <v>41631</v>
          </cell>
          <cell r="AI65">
            <v>45596</v>
          </cell>
          <cell r="AJ65">
            <v>35684</v>
          </cell>
          <cell r="AK65">
            <v>41631</v>
          </cell>
          <cell r="AL65">
            <v>39650</v>
          </cell>
          <cell r="AM65">
            <v>25771</v>
          </cell>
          <cell r="AN65">
            <v>45596</v>
          </cell>
          <cell r="AO65">
            <v>39650</v>
          </cell>
          <cell r="AP65">
            <v>43614</v>
          </cell>
          <cell r="AQ65">
            <v>39650</v>
          </cell>
          <cell r="AR65">
            <v>31715</v>
          </cell>
          <cell r="AS65">
            <v>471819</v>
          </cell>
          <cell r="AT65" t="str">
            <v>2005</v>
          </cell>
          <cell r="AU65">
            <v>37575</v>
          </cell>
          <cell r="AV65">
            <v>37575</v>
          </cell>
          <cell r="AW65">
            <v>41154</v>
          </cell>
          <cell r="AX65">
            <v>32207</v>
          </cell>
          <cell r="AY65">
            <v>37575</v>
          </cell>
          <cell r="AZ65">
            <v>35786</v>
          </cell>
          <cell r="BA65">
            <v>23260</v>
          </cell>
          <cell r="BB65">
            <v>41154</v>
          </cell>
          <cell r="BC65">
            <v>35786</v>
          </cell>
          <cell r="BD65">
            <v>39365</v>
          </cell>
          <cell r="BE65">
            <v>35786</v>
          </cell>
          <cell r="BF65">
            <v>28629</v>
          </cell>
          <cell r="BG65">
            <v>425852</v>
          </cell>
          <cell r="BH65" t="str">
            <v>2006</v>
          </cell>
          <cell r="BI65">
            <v>0</v>
          </cell>
          <cell r="BJ65">
            <v>0</v>
          </cell>
          <cell r="BK65">
            <v>0</v>
          </cell>
          <cell r="BL65">
            <v>0</v>
          </cell>
          <cell r="BM65">
            <v>0</v>
          </cell>
          <cell r="BN65">
            <v>0</v>
          </cell>
          <cell r="BO65">
            <v>0</v>
          </cell>
          <cell r="BP65">
            <v>0</v>
          </cell>
          <cell r="BQ65">
            <v>0</v>
          </cell>
          <cell r="BR65">
            <v>0</v>
          </cell>
          <cell r="BS65">
            <v>0</v>
          </cell>
          <cell r="BT65">
            <v>0</v>
          </cell>
        </row>
        <row r="66">
          <cell r="E66" t="str">
            <v>CAMI</v>
          </cell>
          <cell r="F66" t="str">
            <v>Canada</v>
          </cell>
          <cell r="G66" t="str">
            <v>GMT191</v>
          </cell>
          <cell r="H66" t="str">
            <v>TAM-9</v>
          </cell>
          <cell r="I66" t="str">
            <v>TAM-9</v>
          </cell>
          <cell r="J66" t="str">
            <v>PSR</v>
          </cell>
          <cell r="K66" t="str">
            <v>P235/60R17</v>
          </cell>
          <cell r="L66" t="str">
            <v>DUELER HT</v>
          </cell>
          <cell r="M66" t="str">
            <v>Dueler HT</v>
          </cell>
          <cell r="N66" t="str">
            <v>100S</v>
          </cell>
          <cell r="O66" t="str">
            <v>S</v>
          </cell>
          <cell r="P66" t="str">
            <v>BS</v>
          </cell>
          <cell r="R66" t="str">
            <v>2003</v>
          </cell>
          <cell r="S66">
            <v>0</v>
          </cell>
          <cell r="T66">
            <v>0</v>
          </cell>
          <cell r="U66">
            <v>0</v>
          </cell>
          <cell r="V66">
            <v>0</v>
          </cell>
          <cell r="W66">
            <v>0</v>
          </cell>
          <cell r="X66">
            <v>0</v>
          </cell>
          <cell r="Y66">
            <v>0</v>
          </cell>
          <cell r="Z66">
            <v>0</v>
          </cell>
          <cell r="AA66">
            <v>0</v>
          </cell>
          <cell r="AB66">
            <v>0</v>
          </cell>
          <cell r="AC66">
            <v>0</v>
          </cell>
          <cell r="AD66">
            <v>0</v>
          </cell>
          <cell r="AE66">
            <v>0</v>
          </cell>
          <cell r="AF66" t="str">
            <v>2004</v>
          </cell>
          <cell r="AG66">
            <v>0</v>
          </cell>
          <cell r="AH66">
            <v>0</v>
          </cell>
          <cell r="AI66">
            <v>15000</v>
          </cell>
          <cell r="AJ66">
            <v>25890</v>
          </cell>
          <cell r="AK66">
            <v>29979</v>
          </cell>
          <cell r="AL66">
            <v>27252</v>
          </cell>
          <cell r="AM66">
            <v>17715</v>
          </cell>
          <cell r="AN66">
            <v>31341</v>
          </cell>
          <cell r="AO66">
            <v>28617</v>
          </cell>
          <cell r="AP66">
            <v>29979</v>
          </cell>
          <cell r="AQ66">
            <v>29979</v>
          </cell>
          <cell r="AR66">
            <v>21798</v>
          </cell>
          <cell r="AS66">
            <v>257550</v>
          </cell>
          <cell r="AT66" t="str">
            <v>2005</v>
          </cell>
          <cell r="AU66">
            <v>26280</v>
          </cell>
          <cell r="AV66">
            <v>27594</v>
          </cell>
          <cell r="AW66">
            <v>30222</v>
          </cell>
          <cell r="AX66">
            <v>24966</v>
          </cell>
          <cell r="AY66">
            <v>28908</v>
          </cell>
          <cell r="AZ66">
            <v>26280</v>
          </cell>
          <cell r="BA66">
            <v>17082</v>
          </cell>
          <cell r="BB66">
            <v>30222</v>
          </cell>
          <cell r="BC66">
            <v>27594</v>
          </cell>
          <cell r="BD66">
            <v>28908</v>
          </cell>
          <cell r="BE66">
            <v>28908</v>
          </cell>
          <cell r="BF66">
            <v>21015</v>
          </cell>
          <cell r="BG66">
            <v>317979</v>
          </cell>
          <cell r="BH66" t="str">
            <v>2006</v>
          </cell>
          <cell r="BI66">
            <v>25032</v>
          </cell>
          <cell r="BJ66">
            <v>26286</v>
          </cell>
          <cell r="BK66">
            <v>28788</v>
          </cell>
          <cell r="BL66">
            <v>23781</v>
          </cell>
          <cell r="BM66">
            <v>27537</v>
          </cell>
          <cell r="BN66">
            <v>25032</v>
          </cell>
          <cell r="BO66">
            <v>16272</v>
          </cell>
          <cell r="BP66">
            <v>28788</v>
          </cell>
          <cell r="BQ66">
            <v>26286</v>
          </cell>
          <cell r="BR66">
            <v>27537</v>
          </cell>
          <cell r="BS66">
            <v>27537</v>
          </cell>
          <cell r="BT66">
            <v>20022</v>
          </cell>
        </row>
        <row r="67">
          <cell r="E67" t="str">
            <v>GM</v>
          </cell>
          <cell r="F67" t="str">
            <v>USA</v>
          </cell>
          <cell r="G67" t="str">
            <v>Tahoe/Yukon/Silv</v>
          </cell>
          <cell r="H67" t="str">
            <v>GL216-2</v>
          </cell>
          <cell r="I67" t="str">
            <v>GH2GSBL6Q7</v>
          </cell>
          <cell r="J67" t="str">
            <v>PSR</v>
          </cell>
          <cell r="K67" t="str">
            <v>P265/70R16</v>
          </cell>
          <cell r="L67" t="str">
            <v>Dueler HT</v>
          </cell>
          <cell r="M67" t="str">
            <v>Dueler HT</v>
          </cell>
          <cell r="N67" t="str">
            <v>111S</v>
          </cell>
          <cell r="O67" t="str">
            <v>S</v>
          </cell>
          <cell r="P67" t="str">
            <v>BS</v>
          </cell>
          <cell r="R67" t="str">
            <v>2003</v>
          </cell>
          <cell r="S67">
            <v>0</v>
          </cell>
          <cell r="T67">
            <v>42540</v>
          </cell>
          <cell r="U67">
            <v>46592</v>
          </cell>
          <cell r="V67">
            <v>36464</v>
          </cell>
          <cell r="W67">
            <v>42540</v>
          </cell>
          <cell r="X67">
            <v>40515</v>
          </cell>
          <cell r="Y67">
            <v>26335</v>
          </cell>
          <cell r="Z67">
            <v>46592</v>
          </cell>
          <cell r="AA67">
            <v>40515</v>
          </cell>
          <cell r="AB67">
            <v>44567</v>
          </cell>
          <cell r="AC67">
            <v>40515</v>
          </cell>
          <cell r="AD67">
            <v>32409</v>
          </cell>
          <cell r="AE67">
            <v>439584</v>
          </cell>
          <cell r="AF67" t="str">
            <v>2004</v>
          </cell>
          <cell r="AG67">
            <v>39994</v>
          </cell>
          <cell r="AH67">
            <v>39994</v>
          </cell>
          <cell r="AI67">
            <v>43803</v>
          </cell>
          <cell r="AJ67">
            <v>34281</v>
          </cell>
          <cell r="AK67">
            <v>39994</v>
          </cell>
          <cell r="AL67">
            <v>38091</v>
          </cell>
          <cell r="AM67">
            <v>24758</v>
          </cell>
          <cell r="AN67">
            <v>43803</v>
          </cell>
          <cell r="AO67">
            <v>38091</v>
          </cell>
          <cell r="AP67">
            <v>41899</v>
          </cell>
          <cell r="AQ67">
            <v>38091</v>
          </cell>
          <cell r="AR67">
            <v>30467</v>
          </cell>
          <cell r="AS67">
            <v>453266</v>
          </cell>
          <cell r="AT67" t="str">
            <v>2005</v>
          </cell>
          <cell r="AU67">
            <v>36097</v>
          </cell>
          <cell r="AV67">
            <v>36097</v>
          </cell>
          <cell r="AW67">
            <v>39536</v>
          </cell>
          <cell r="AX67">
            <v>30941</v>
          </cell>
          <cell r="AY67">
            <v>36097</v>
          </cell>
          <cell r="AZ67">
            <v>34379</v>
          </cell>
          <cell r="BA67">
            <v>22346</v>
          </cell>
          <cell r="BB67">
            <v>39536</v>
          </cell>
          <cell r="BC67">
            <v>34379</v>
          </cell>
          <cell r="BD67">
            <v>37817</v>
          </cell>
          <cell r="BE67">
            <v>34379</v>
          </cell>
          <cell r="BF67">
            <v>27503</v>
          </cell>
          <cell r="BG67">
            <v>409107</v>
          </cell>
          <cell r="BH67" t="str">
            <v>2006</v>
          </cell>
          <cell r="BI67">
            <v>0</v>
          </cell>
          <cell r="BJ67">
            <v>0</v>
          </cell>
          <cell r="BK67">
            <v>0</v>
          </cell>
          <cell r="BL67">
            <v>0</v>
          </cell>
          <cell r="BM67">
            <v>0</v>
          </cell>
          <cell r="BN67">
            <v>0</v>
          </cell>
          <cell r="BO67">
            <v>0</v>
          </cell>
          <cell r="BP67">
            <v>0</v>
          </cell>
          <cell r="BQ67">
            <v>0</v>
          </cell>
          <cell r="BR67">
            <v>0</v>
          </cell>
          <cell r="BS67">
            <v>0</v>
          </cell>
          <cell r="BT67">
            <v>0</v>
          </cell>
        </row>
        <row r="68">
          <cell r="E68" t="str">
            <v>GM</v>
          </cell>
          <cell r="F68" t="str">
            <v>USA</v>
          </cell>
          <cell r="G68" t="str">
            <v>Tahoe/Yukon/Silv</v>
          </cell>
          <cell r="H68" t="str">
            <v>GL216-1</v>
          </cell>
          <cell r="I68" t="str">
            <v>BH2GSBL6Q7</v>
          </cell>
          <cell r="J68" t="str">
            <v>PSR</v>
          </cell>
          <cell r="K68" t="str">
            <v>P265/70R16</v>
          </cell>
          <cell r="L68" t="str">
            <v>Dueler HT</v>
          </cell>
          <cell r="M68" t="str">
            <v>Dueler HT</v>
          </cell>
          <cell r="N68" t="str">
            <v>111S</v>
          </cell>
          <cell r="O68" t="str">
            <v>S</v>
          </cell>
          <cell r="P68" t="str">
            <v>BS</v>
          </cell>
          <cell r="R68" t="str">
            <v>2003</v>
          </cell>
          <cell r="S68">
            <v>0</v>
          </cell>
          <cell r="T68">
            <v>25069</v>
          </cell>
          <cell r="U68">
            <v>27456</v>
          </cell>
          <cell r="V68">
            <v>21488</v>
          </cell>
          <cell r="W68">
            <v>25069</v>
          </cell>
          <cell r="X68">
            <v>23875</v>
          </cell>
          <cell r="Y68">
            <v>15519</v>
          </cell>
          <cell r="Z68">
            <v>27456</v>
          </cell>
          <cell r="AA68">
            <v>23875</v>
          </cell>
          <cell r="AB68">
            <v>26263</v>
          </cell>
          <cell r="AC68">
            <v>23875</v>
          </cell>
          <cell r="AD68">
            <v>19098</v>
          </cell>
          <cell r="AE68">
            <v>259043</v>
          </cell>
          <cell r="AF68" t="str">
            <v>2004</v>
          </cell>
          <cell r="AG68">
            <v>23568</v>
          </cell>
          <cell r="AH68">
            <v>23568</v>
          </cell>
          <cell r="AI68">
            <v>25813</v>
          </cell>
          <cell r="AJ68">
            <v>20202</v>
          </cell>
          <cell r="AK68">
            <v>23568</v>
          </cell>
          <cell r="AL68">
            <v>22447</v>
          </cell>
          <cell r="AM68">
            <v>14589</v>
          </cell>
          <cell r="AN68">
            <v>25813</v>
          </cell>
          <cell r="AO68">
            <v>22447</v>
          </cell>
          <cell r="AP68">
            <v>24691</v>
          </cell>
          <cell r="AQ68">
            <v>22447</v>
          </cell>
          <cell r="AR68">
            <v>17954</v>
          </cell>
          <cell r="AS68">
            <v>267107</v>
          </cell>
          <cell r="AT68" t="str">
            <v>2005</v>
          </cell>
          <cell r="AU68">
            <v>21272</v>
          </cell>
          <cell r="AV68">
            <v>21272</v>
          </cell>
          <cell r="AW68">
            <v>23298</v>
          </cell>
          <cell r="AX68">
            <v>18233</v>
          </cell>
          <cell r="AY68">
            <v>21272</v>
          </cell>
          <cell r="AZ68">
            <v>20259</v>
          </cell>
          <cell r="BA68">
            <v>13168</v>
          </cell>
          <cell r="BB68">
            <v>23298</v>
          </cell>
          <cell r="BC68">
            <v>20259</v>
          </cell>
          <cell r="BD68">
            <v>22285</v>
          </cell>
          <cell r="BE68">
            <v>20259</v>
          </cell>
          <cell r="BF68">
            <v>16207</v>
          </cell>
          <cell r="BG68">
            <v>241082</v>
          </cell>
          <cell r="BH68" t="str">
            <v>2006</v>
          </cell>
          <cell r="BI68">
            <v>0</v>
          </cell>
          <cell r="BJ68">
            <v>0</v>
          </cell>
          <cell r="BK68">
            <v>0</v>
          </cell>
          <cell r="BL68">
            <v>0</v>
          </cell>
          <cell r="BM68">
            <v>0</v>
          </cell>
          <cell r="BN68">
            <v>0</v>
          </cell>
          <cell r="BO68">
            <v>0</v>
          </cell>
          <cell r="BP68">
            <v>0</v>
          </cell>
          <cell r="BQ68">
            <v>0</v>
          </cell>
          <cell r="BR68">
            <v>0</v>
          </cell>
          <cell r="BS68">
            <v>0</v>
          </cell>
          <cell r="BT68">
            <v>0</v>
          </cell>
        </row>
        <row r="69">
          <cell r="E69" t="str">
            <v>GM</v>
          </cell>
          <cell r="F69" t="str">
            <v>Mexico</v>
          </cell>
          <cell r="G69" t="str">
            <v>Tahoe/Yukon/Silv</v>
          </cell>
          <cell r="H69" t="str">
            <v>GL221-1</v>
          </cell>
          <cell r="I69" t="str">
            <v>GL221-1</v>
          </cell>
          <cell r="J69" t="str">
            <v>PSR</v>
          </cell>
          <cell r="K69" t="str">
            <v>P265/70R17</v>
          </cell>
          <cell r="L69" t="str">
            <v>Dueler A/T</v>
          </cell>
          <cell r="M69" t="str">
            <v>Affinity H/T</v>
          </cell>
          <cell r="N69" t="str">
            <v>113S</v>
          </cell>
          <cell r="O69" t="str">
            <v>H</v>
          </cell>
          <cell r="P69" t="str">
            <v>BS</v>
          </cell>
          <cell r="R69" t="str">
            <v>2003</v>
          </cell>
          <cell r="S69">
            <v>0</v>
          </cell>
          <cell r="T69">
            <v>0</v>
          </cell>
          <cell r="U69">
            <v>0</v>
          </cell>
          <cell r="V69">
            <v>0</v>
          </cell>
          <cell r="W69">
            <v>0</v>
          </cell>
          <cell r="X69">
            <v>0</v>
          </cell>
          <cell r="Y69">
            <v>0</v>
          </cell>
          <cell r="Z69">
            <v>0</v>
          </cell>
          <cell r="AA69">
            <v>0</v>
          </cell>
          <cell r="AB69">
            <v>0</v>
          </cell>
          <cell r="AC69">
            <v>0</v>
          </cell>
          <cell r="AD69">
            <v>0</v>
          </cell>
          <cell r="AE69">
            <v>0</v>
          </cell>
          <cell r="AF69" t="str">
            <v>2004</v>
          </cell>
          <cell r="AG69">
            <v>0</v>
          </cell>
          <cell r="AH69">
            <v>0</v>
          </cell>
          <cell r="AI69">
            <v>0</v>
          </cell>
          <cell r="AJ69">
            <v>0</v>
          </cell>
          <cell r="AK69">
            <v>0</v>
          </cell>
          <cell r="AL69">
            <v>0</v>
          </cell>
          <cell r="AM69">
            <v>0</v>
          </cell>
          <cell r="AN69">
            <v>0</v>
          </cell>
          <cell r="AO69">
            <v>0</v>
          </cell>
          <cell r="AP69">
            <v>0</v>
          </cell>
          <cell r="AQ69">
            <v>0</v>
          </cell>
          <cell r="AR69">
            <v>0</v>
          </cell>
          <cell r="AS69">
            <v>0</v>
          </cell>
          <cell r="AT69" t="str">
            <v>2005</v>
          </cell>
          <cell r="AU69">
            <v>0</v>
          </cell>
          <cell r="AV69">
            <v>0</v>
          </cell>
          <cell r="AW69">
            <v>0</v>
          </cell>
          <cell r="AX69">
            <v>0</v>
          </cell>
          <cell r="AY69">
            <v>0</v>
          </cell>
          <cell r="AZ69">
            <v>0</v>
          </cell>
          <cell r="BA69">
            <v>0</v>
          </cell>
          <cell r="BB69">
            <v>0</v>
          </cell>
          <cell r="BC69">
            <v>0</v>
          </cell>
          <cell r="BD69">
            <v>0</v>
          </cell>
          <cell r="BE69">
            <v>0</v>
          </cell>
          <cell r="BF69">
            <v>0</v>
          </cell>
          <cell r="BG69">
            <v>0</v>
          </cell>
          <cell r="BH69" t="str">
            <v>2006</v>
          </cell>
          <cell r="BI69">
            <v>0</v>
          </cell>
          <cell r="BJ69">
            <v>0</v>
          </cell>
          <cell r="BK69">
            <v>0</v>
          </cell>
          <cell r="BL69">
            <v>0</v>
          </cell>
          <cell r="BM69">
            <v>0</v>
          </cell>
          <cell r="BN69">
            <v>0</v>
          </cell>
          <cell r="BO69">
            <v>0</v>
          </cell>
          <cell r="BP69">
            <v>0</v>
          </cell>
          <cell r="BQ69">
            <v>0</v>
          </cell>
          <cell r="BR69">
            <v>0</v>
          </cell>
          <cell r="BS69">
            <v>0</v>
          </cell>
          <cell r="BT69">
            <v>0</v>
          </cell>
        </row>
        <row r="70">
          <cell r="E70" t="str">
            <v>NUMMI</v>
          </cell>
          <cell r="F70" t="str">
            <v>USA</v>
          </cell>
          <cell r="G70" t="str">
            <v>Tacoma</v>
          </cell>
          <cell r="H70" t="str">
            <v>TL006-1</v>
          </cell>
          <cell r="I70" t="str">
            <v>AH3GTBK6Q7</v>
          </cell>
          <cell r="J70" t="str">
            <v>PSR</v>
          </cell>
          <cell r="K70" t="str">
            <v>P265/70R16</v>
          </cell>
          <cell r="L70" t="str">
            <v>Dueler HT</v>
          </cell>
          <cell r="M70" t="str">
            <v>Dueler HT</v>
          </cell>
          <cell r="N70" t="str">
            <v>111S</v>
          </cell>
          <cell r="O70" t="str">
            <v>S</v>
          </cell>
          <cell r="P70" t="str">
            <v>BS</v>
          </cell>
          <cell r="Q70" t="str">
            <v>Seg 51</v>
          </cell>
          <cell r="R70" t="str">
            <v>2003</v>
          </cell>
          <cell r="S70">
            <v>14818</v>
          </cell>
          <cell r="T70">
            <v>13406</v>
          </cell>
          <cell r="U70">
            <v>15523</v>
          </cell>
          <cell r="V70">
            <v>14112</v>
          </cell>
          <cell r="W70">
            <v>15523</v>
          </cell>
          <cell r="X70">
            <v>14818</v>
          </cell>
          <cell r="Y70">
            <v>13406</v>
          </cell>
          <cell r="Z70">
            <v>16229</v>
          </cell>
          <cell r="AA70">
            <v>13406</v>
          </cell>
          <cell r="AB70">
            <v>16229</v>
          </cell>
          <cell r="AC70">
            <v>14112</v>
          </cell>
          <cell r="AD70">
            <v>10584</v>
          </cell>
          <cell r="AE70">
            <v>172166</v>
          </cell>
          <cell r="AF70" t="str">
            <v>2004</v>
          </cell>
          <cell r="AG70">
            <v>16601</v>
          </cell>
          <cell r="AH70">
            <v>15020</v>
          </cell>
          <cell r="AI70">
            <v>17392</v>
          </cell>
          <cell r="AJ70">
            <v>15810</v>
          </cell>
          <cell r="AK70">
            <v>17392</v>
          </cell>
          <cell r="AL70">
            <v>16601</v>
          </cell>
          <cell r="AM70">
            <v>15020</v>
          </cell>
          <cell r="AN70">
            <v>0</v>
          </cell>
          <cell r="AO70">
            <v>0</v>
          </cell>
          <cell r="AP70">
            <v>0</v>
          </cell>
          <cell r="AQ70">
            <v>0</v>
          </cell>
          <cell r="AR70">
            <v>0</v>
          </cell>
          <cell r="AS70">
            <v>113836</v>
          </cell>
          <cell r="AT70" t="str">
            <v>2005</v>
          </cell>
          <cell r="AU70">
            <v>0</v>
          </cell>
          <cell r="AV70">
            <v>0</v>
          </cell>
          <cell r="AW70">
            <v>0</v>
          </cell>
          <cell r="AX70">
            <v>0</v>
          </cell>
          <cell r="AY70">
            <v>0</v>
          </cell>
          <cell r="AZ70">
            <v>0</v>
          </cell>
          <cell r="BA70">
            <v>0</v>
          </cell>
          <cell r="BB70">
            <v>0</v>
          </cell>
          <cell r="BC70">
            <v>0</v>
          </cell>
          <cell r="BD70">
            <v>0</v>
          </cell>
          <cell r="BE70">
            <v>0</v>
          </cell>
          <cell r="BF70">
            <v>0</v>
          </cell>
          <cell r="BG70">
            <v>0</v>
          </cell>
          <cell r="BH70" t="str">
            <v>2006</v>
          </cell>
          <cell r="BI70">
            <v>0</v>
          </cell>
          <cell r="BJ70">
            <v>0</v>
          </cell>
          <cell r="BK70">
            <v>0</v>
          </cell>
          <cell r="BL70">
            <v>0</v>
          </cell>
          <cell r="BM70">
            <v>0</v>
          </cell>
          <cell r="BN70">
            <v>0</v>
          </cell>
          <cell r="BO70">
            <v>0</v>
          </cell>
          <cell r="BP70">
            <v>0</v>
          </cell>
          <cell r="BQ70">
            <v>0</v>
          </cell>
          <cell r="BR70">
            <v>0</v>
          </cell>
          <cell r="BS70">
            <v>0</v>
          </cell>
          <cell r="BT70">
            <v>0</v>
          </cell>
        </row>
        <row r="71">
          <cell r="E71" t="str">
            <v>NUMMI</v>
          </cell>
          <cell r="F71" t="str">
            <v>USA</v>
          </cell>
          <cell r="G71" t="str">
            <v>Tacoma</v>
          </cell>
          <cell r="H71" t="str">
            <v>TL021-1</v>
          </cell>
          <cell r="I71" t="str">
            <v>TL021-1</v>
          </cell>
          <cell r="J71" t="str">
            <v>PSR</v>
          </cell>
          <cell r="K71" t="str">
            <v>P265/65R17</v>
          </cell>
          <cell r="L71" t="str">
            <v>Dueler HT</v>
          </cell>
          <cell r="M71" t="str">
            <v>Dueler HT</v>
          </cell>
          <cell r="N71" t="str">
            <v>110S</v>
          </cell>
          <cell r="O71" t="str">
            <v>S</v>
          </cell>
          <cell r="P71" t="str">
            <v>BS</v>
          </cell>
          <cell r="Q71" t="str">
            <v>Seg 51</v>
          </cell>
          <cell r="R71" t="str">
            <v>2003</v>
          </cell>
          <cell r="S71">
            <v>0</v>
          </cell>
          <cell r="T71">
            <v>0</v>
          </cell>
          <cell r="U71">
            <v>0</v>
          </cell>
          <cell r="V71">
            <v>0</v>
          </cell>
          <cell r="W71">
            <v>0</v>
          </cell>
          <cell r="X71">
            <v>0</v>
          </cell>
          <cell r="Y71">
            <v>0</v>
          </cell>
          <cell r="Z71">
            <v>0</v>
          </cell>
          <cell r="AA71">
            <v>0</v>
          </cell>
          <cell r="AB71">
            <v>0</v>
          </cell>
          <cell r="AC71">
            <v>0</v>
          </cell>
          <cell r="AD71">
            <v>0</v>
          </cell>
          <cell r="AE71">
            <v>0</v>
          </cell>
          <cell r="AF71" t="str">
            <v>2004</v>
          </cell>
          <cell r="AG71">
            <v>0</v>
          </cell>
          <cell r="AH71">
            <v>0</v>
          </cell>
          <cell r="AI71">
            <v>0</v>
          </cell>
          <cell r="AJ71">
            <v>0</v>
          </cell>
          <cell r="AK71">
            <v>0</v>
          </cell>
          <cell r="AL71">
            <v>0</v>
          </cell>
          <cell r="AM71">
            <v>0</v>
          </cell>
          <cell r="AN71">
            <v>11448</v>
          </cell>
          <cell r="AO71">
            <v>9457</v>
          </cell>
          <cell r="AP71">
            <v>11448</v>
          </cell>
          <cell r="AQ71">
            <v>9954</v>
          </cell>
          <cell r="AR71">
            <v>7466</v>
          </cell>
          <cell r="AS71">
            <v>49773</v>
          </cell>
          <cell r="AT71" t="str">
            <v>2005</v>
          </cell>
          <cell r="AU71">
            <v>10505</v>
          </cell>
          <cell r="AV71">
            <v>9505</v>
          </cell>
          <cell r="AW71">
            <v>11005</v>
          </cell>
          <cell r="AX71">
            <v>10005</v>
          </cell>
          <cell r="AY71">
            <v>11005</v>
          </cell>
          <cell r="AZ71">
            <v>10505</v>
          </cell>
          <cell r="BA71">
            <v>9505</v>
          </cell>
          <cell r="BB71">
            <v>11506</v>
          </cell>
          <cell r="BC71">
            <v>9505</v>
          </cell>
          <cell r="BD71">
            <v>11506</v>
          </cell>
          <cell r="BE71">
            <v>10005</v>
          </cell>
          <cell r="BF71">
            <v>7502</v>
          </cell>
          <cell r="BG71">
            <v>122059</v>
          </cell>
          <cell r="BH71" t="str">
            <v>2006</v>
          </cell>
          <cell r="BI71">
            <v>11355</v>
          </cell>
          <cell r="BJ71">
            <v>10274</v>
          </cell>
          <cell r="BK71">
            <v>11896</v>
          </cell>
          <cell r="BL71">
            <v>10815</v>
          </cell>
          <cell r="BM71">
            <v>11896</v>
          </cell>
          <cell r="BN71">
            <v>11355</v>
          </cell>
          <cell r="BO71">
            <v>10274</v>
          </cell>
          <cell r="BP71">
            <v>12436</v>
          </cell>
          <cell r="BQ71">
            <v>10274</v>
          </cell>
          <cell r="BR71">
            <v>12436</v>
          </cell>
          <cell r="BS71">
            <v>10815</v>
          </cell>
          <cell r="BT71">
            <v>8112</v>
          </cell>
        </row>
        <row r="72">
          <cell r="E72" t="str">
            <v>NUMMI</v>
          </cell>
          <cell r="F72" t="str">
            <v>USA</v>
          </cell>
          <cell r="G72" t="str">
            <v>Tacoma</v>
          </cell>
          <cell r="H72" t="str">
            <v>TL022-1</v>
          </cell>
          <cell r="I72" t="str">
            <v>TL022-1</v>
          </cell>
          <cell r="J72" t="str">
            <v>PSR</v>
          </cell>
          <cell r="K72" t="str">
            <v>P245/75R16</v>
          </cell>
          <cell r="L72" t="str">
            <v>Dueler HT</v>
          </cell>
          <cell r="M72" t="str">
            <v>Dueler HT</v>
          </cell>
          <cell r="N72" t="str">
            <v>109S</v>
          </cell>
          <cell r="O72" t="str">
            <v>S</v>
          </cell>
          <cell r="P72" t="str">
            <v>BS</v>
          </cell>
          <cell r="Q72" t="str">
            <v>Seg 51</v>
          </cell>
          <cell r="R72" t="str">
            <v>2003</v>
          </cell>
          <cell r="S72">
            <v>0</v>
          </cell>
          <cell r="T72">
            <v>0</v>
          </cell>
          <cell r="U72">
            <v>0</v>
          </cell>
          <cell r="V72">
            <v>0</v>
          </cell>
          <cell r="W72">
            <v>0</v>
          </cell>
          <cell r="X72">
            <v>0</v>
          </cell>
          <cell r="Y72">
            <v>0</v>
          </cell>
          <cell r="Z72">
            <v>0</v>
          </cell>
          <cell r="AA72">
            <v>0</v>
          </cell>
          <cell r="AB72">
            <v>0</v>
          </cell>
          <cell r="AC72">
            <v>0</v>
          </cell>
          <cell r="AD72">
            <v>0</v>
          </cell>
          <cell r="AE72">
            <v>0</v>
          </cell>
          <cell r="AF72" t="str">
            <v>2004</v>
          </cell>
          <cell r="AG72">
            <v>0</v>
          </cell>
          <cell r="AH72">
            <v>0</v>
          </cell>
          <cell r="AI72">
            <v>0</v>
          </cell>
          <cell r="AJ72">
            <v>0</v>
          </cell>
          <cell r="AK72">
            <v>0</v>
          </cell>
          <cell r="AL72">
            <v>0</v>
          </cell>
          <cell r="AM72">
            <v>0</v>
          </cell>
          <cell r="AN72">
            <v>13468</v>
          </cell>
          <cell r="AO72">
            <v>11126</v>
          </cell>
          <cell r="AP72">
            <v>13468</v>
          </cell>
          <cell r="AQ72">
            <v>11711</v>
          </cell>
          <cell r="AR72">
            <v>8784</v>
          </cell>
          <cell r="AS72">
            <v>58557</v>
          </cell>
          <cell r="AT72" t="str">
            <v>2005</v>
          </cell>
          <cell r="AU72">
            <v>12359</v>
          </cell>
          <cell r="AV72">
            <v>11182</v>
          </cell>
          <cell r="AW72">
            <v>12947</v>
          </cell>
          <cell r="AX72">
            <v>11770</v>
          </cell>
          <cell r="AY72">
            <v>12947</v>
          </cell>
          <cell r="AZ72">
            <v>12359</v>
          </cell>
          <cell r="BA72">
            <v>11182</v>
          </cell>
          <cell r="BB72">
            <v>13536</v>
          </cell>
          <cell r="BC72">
            <v>11182</v>
          </cell>
          <cell r="BD72">
            <v>13536</v>
          </cell>
          <cell r="BE72">
            <v>11770</v>
          </cell>
          <cell r="BF72">
            <v>8826</v>
          </cell>
          <cell r="BG72">
            <v>143596</v>
          </cell>
          <cell r="BH72" t="str">
            <v>2006</v>
          </cell>
          <cell r="BI72">
            <v>13359</v>
          </cell>
          <cell r="BJ72">
            <v>12087</v>
          </cell>
          <cell r="BK72">
            <v>13995</v>
          </cell>
          <cell r="BL72">
            <v>12723</v>
          </cell>
          <cell r="BM72">
            <v>13995</v>
          </cell>
          <cell r="BN72">
            <v>13359</v>
          </cell>
          <cell r="BO72">
            <v>12087</v>
          </cell>
          <cell r="BP72">
            <v>14631</v>
          </cell>
          <cell r="BQ72">
            <v>12087</v>
          </cell>
          <cell r="BR72">
            <v>14631</v>
          </cell>
          <cell r="BS72">
            <v>12723</v>
          </cell>
          <cell r="BT72">
            <v>9543</v>
          </cell>
        </row>
        <row r="73">
          <cell r="E73" t="str">
            <v>Toyota</v>
          </cell>
          <cell r="F73" t="str">
            <v>USA</v>
          </cell>
          <cell r="G73" t="str">
            <v>Tundra</v>
          </cell>
          <cell r="H73" t="str">
            <v>TL012-1</v>
          </cell>
          <cell r="I73" t="str">
            <v>BH5JQBL6N7</v>
          </cell>
          <cell r="J73" t="str">
            <v>PSR</v>
          </cell>
          <cell r="K73" t="str">
            <v>P245/70R16</v>
          </cell>
          <cell r="L73" t="str">
            <v>Dueler HT</v>
          </cell>
          <cell r="M73" t="str">
            <v>Dueler HT</v>
          </cell>
          <cell r="N73" t="str">
            <v>106S</v>
          </cell>
          <cell r="O73" t="str">
            <v>S</v>
          </cell>
          <cell r="P73" t="str">
            <v>BS</v>
          </cell>
          <cell r="Q73" t="str">
            <v>Seg</v>
          </cell>
          <cell r="R73" t="str">
            <v>2003</v>
          </cell>
          <cell r="S73">
            <v>0</v>
          </cell>
          <cell r="T73">
            <v>0</v>
          </cell>
          <cell r="U73">
            <v>0</v>
          </cell>
          <cell r="V73">
            <v>0</v>
          </cell>
          <cell r="W73">
            <v>0</v>
          </cell>
          <cell r="X73">
            <v>0</v>
          </cell>
          <cell r="Y73">
            <v>0</v>
          </cell>
          <cell r="Z73">
            <v>11679</v>
          </cell>
          <cell r="AA73">
            <v>10566</v>
          </cell>
          <cell r="AB73">
            <v>12235</v>
          </cell>
          <cell r="AC73">
            <v>12235</v>
          </cell>
          <cell r="AD73">
            <v>8340</v>
          </cell>
          <cell r="AE73">
            <v>55055</v>
          </cell>
          <cell r="AF73" t="str">
            <v>2004</v>
          </cell>
          <cell r="AG73">
            <v>12198</v>
          </cell>
          <cell r="AH73">
            <v>11089</v>
          </cell>
          <cell r="AI73">
            <v>11644</v>
          </cell>
          <cell r="AJ73">
            <v>12198</v>
          </cell>
          <cell r="AK73">
            <v>12198</v>
          </cell>
          <cell r="AL73">
            <v>11644</v>
          </cell>
          <cell r="AM73">
            <v>8871</v>
          </cell>
          <cell r="AN73">
            <v>12198</v>
          </cell>
          <cell r="AO73">
            <v>11089</v>
          </cell>
          <cell r="AP73">
            <v>12752</v>
          </cell>
          <cell r="AQ73">
            <v>11644</v>
          </cell>
          <cell r="AR73">
            <v>9978</v>
          </cell>
          <cell r="AS73">
            <v>137503</v>
          </cell>
          <cell r="AT73" t="str">
            <v>2005</v>
          </cell>
          <cell r="AU73">
            <v>15106</v>
          </cell>
          <cell r="AV73">
            <v>13732</v>
          </cell>
          <cell r="AW73">
            <v>14420</v>
          </cell>
          <cell r="AX73">
            <v>13732</v>
          </cell>
          <cell r="AY73">
            <v>15106</v>
          </cell>
          <cell r="AZ73">
            <v>14420</v>
          </cell>
          <cell r="BA73">
            <v>10300</v>
          </cell>
          <cell r="BB73">
            <v>14420</v>
          </cell>
          <cell r="BC73">
            <v>13046</v>
          </cell>
          <cell r="BD73">
            <v>15106</v>
          </cell>
          <cell r="BE73">
            <v>15106</v>
          </cell>
          <cell r="BF73">
            <v>10299</v>
          </cell>
          <cell r="BG73">
            <v>164793</v>
          </cell>
          <cell r="BH73" t="str">
            <v>2006</v>
          </cell>
          <cell r="BI73">
            <v>15931</v>
          </cell>
          <cell r="BJ73">
            <v>14482</v>
          </cell>
          <cell r="BK73">
            <v>15206</v>
          </cell>
          <cell r="BL73">
            <v>14482</v>
          </cell>
          <cell r="BM73">
            <v>15931</v>
          </cell>
          <cell r="BN73">
            <v>15206</v>
          </cell>
          <cell r="BO73">
            <v>10862</v>
          </cell>
          <cell r="BP73">
            <v>15206</v>
          </cell>
          <cell r="BQ73">
            <v>13759</v>
          </cell>
          <cell r="BR73">
            <v>15931</v>
          </cell>
          <cell r="BS73">
            <v>15931</v>
          </cell>
          <cell r="BT73">
            <v>10860</v>
          </cell>
        </row>
        <row r="74">
          <cell r="E74" t="str">
            <v>GM</v>
          </cell>
          <cell r="F74" t="str">
            <v>USA</v>
          </cell>
          <cell r="G74" t="str">
            <v>Tahoe/Yukon/Silv</v>
          </cell>
          <cell r="H74" t="str">
            <v>GL221-1</v>
          </cell>
          <cell r="I74" t="str">
            <v>GL221-1</v>
          </cell>
          <cell r="J74" t="str">
            <v>PSR</v>
          </cell>
          <cell r="K74" t="str">
            <v>P265/70R17</v>
          </cell>
          <cell r="L74" t="str">
            <v>Dueler A/T</v>
          </cell>
          <cell r="M74" t="str">
            <v>AL2</v>
          </cell>
          <cell r="N74" t="str">
            <v>113S</v>
          </cell>
          <cell r="O74" t="str">
            <v>H</v>
          </cell>
          <cell r="P74" t="str">
            <v>BS</v>
          </cell>
          <cell r="R74" t="str">
            <v>2003</v>
          </cell>
          <cell r="S74">
            <v>0</v>
          </cell>
          <cell r="T74">
            <v>0</v>
          </cell>
          <cell r="U74">
            <v>0</v>
          </cell>
          <cell r="V74">
            <v>0</v>
          </cell>
          <cell r="W74">
            <v>0</v>
          </cell>
          <cell r="X74">
            <v>0</v>
          </cell>
          <cell r="Y74">
            <v>0</v>
          </cell>
          <cell r="Z74">
            <v>0</v>
          </cell>
          <cell r="AA74">
            <v>0</v>
          </cell>
          <cell r="AB74">
            <v>0</v>
          </cell>
          <cell r="AC74">
            <v>0</v>
          </cell>
          <cell r="AD74">
            <v>0</v>
          </cell>
          <cell r="AE74">
            <v>0</v>
          </cell>
          <cell r="AF74" t="str">
            <v>2004</v>
          </cell>
          <cell r="AG74">
            <v>0</v>
          </cell>
          <cell r="AH74">
            <v>0</v>
          </cell>
          <cell r="AI74">
            <v>0</v>
          </cell>
          <cell r="AJ74">
            <v>0</v>
          </cell>
          <cell r="AK74">
            <v>0</v>
          </cell>
          <cell r="AL74">
            <v>0</v>
          </cell>
          <cell r="AM74">
            <v>0</v>
          </cell>
          <cell r="AN74">
            <v>0</v>
          </cell>
          <cell r="AO74">
            <v>0</v>
          </cell>
          <cell r="AP74">
            <v>0</v>
          </cell>
          <cell r="AQ74">
            <v>0</v>
          </cell>
          <cell r="AR74">
            <v>0</v>
          </cell>
          <cell r="AS74">
            <v>0</v>
          </cell>
          <cell r="AT74" t="str">
            <v>2005</v>
          </cell>
          <cell r="AU74">
            <v>0</v>
          </cell>
          <cell r="AV74">
            <v>0</v>
          </cell>
          <cell r="AW74">
            <v>0</v>
          </cell>
          <cell r="AX74">
            <v>0</v>
          </cell>
          <cell r="AY74">
            <v>0</v>
          </cell>
          <cell r="AZ74">
            <v>0</v>
          </cell>
          <cell r="BA74">
            <v>0</v>
          </cell>
          <cell r="BB74">
            <v>0</v>
          </cell>
          <cell r="BC74">
            <v>0</v>
          </cell>
          <cell r="BD74">
            <v>0</v>
          </cell>
          <cell r="BE74">
            <v>0</v>
          </cell>
          <cell r="BF74">
            <v>0</v>
          </cell>
          <cell r="BG74">
            <v>0</v>
          </cell>
          <cell r="BH74" t="str">
            <v>2006</v>
          </cell>
          <cell r="BI74">
            <v>0</v>
          </cell>
          <cell r="BJ74">
            <v>0</v>
          </cell>
          <cell r="BK74">
            <v>0</v>
          </cell>
          <cell r="BL74">
            <v>0</v>
          </cell>
          <cell r="BM74">
            <v>0</v>
          </cell>
          <cell r="BN74">
            <v>0</v>
          </cell>
          <cell r="BO74">
            <v>0</v>
          </cell>
          <cell r="BP74">
            <v>0</v>
          </cell>
          <cell r="BQ74">
            <v>0</v>
          </cell>
          <cell r="BR74">
            <v>0</v>
          </cell>
          <cell r="BS74">
            <v>0</v>
          </cell>
          <cell r="BT74">
            <v>0</v>
          </cell>
        </row>
        <row r="75">
          <cell r="E75" t="str">
            <v>GM</v>
          </cell>
          <cell r="F75" t="str">
            <v>USA</v>
          </cell>
          <cell r="G75" t="str">
            <v>Tahoe/Yukon/Silv</v>
          </cell>
          <cell r="H75" t="str">
            <v>GL221-2</v>
          </cell>
          <cell r="I75" t="str">
            <v>GL221-2</v>
          </cell>
          <cell r="J75" t="str">
            <v>PSR</v>
          </cell>
          <cell r="K75" t="str">
            <v>P265/70R17</v>
          </cell>
          <cell r="L75" t="str">
            <v>Dueler A/T</v>
          </cell>
          <cell r="M75" t="str">
            <v>Potenza RE92</v>
          </cell>
          <cell r="N75" t="str">
            <v>113S</v>
          </cell>
          <cell r="O75" t="str">
            <v>H</v>
          </cell>
          <cell r="P75" t="str">
            <v>BS</v>
          </cell>
          <cell r="R75" t="str">
            <v>2003</v>
          </cell>
          <cell r="S75">
            <v>0</v>
          </cell>
          <cell r="T75">
            <v>0</v>
          </cell>
          <cell r="U75">
            <v>0</v>
          </cell>
          <cell r="V75">
            <v>0</v>
          </cell>
          <cell r="W75">
            <v>0</v>
          </cell>
          <cell r="X75">
            <v>0</v>
          </cell>
          <cell r="Y75">
            <v>0</v>
          </cell>
          <cell r="Z75">
            <v>0</v>
          </cell>
          <cell r="AA75">
            <v>0</v>
          </cell>
          <cell r="AB75">
            <v>0</v>
          </cell>
          <cell r="AC75">
            <v>0</v>
          </cell>
          <cell r="AD75">
            <v>0</v>
          </cell>
          <cell r="AE75">
            <v>0</v>
          </cell>
          <cell r="AF75" t="str">
            <v>2004</v>
          </cell>
          <cell r="AG75">
            <v>0</v>
          </cell>
          <cell r="AH75">
            <v>0</v>
          </cell>
          <cell r="AI75">
            <v>0</v>
          </cell>
          <cell r="AJ75">
            <v>0</v>
          </cell>
          <cell r="AK75">
            <v>0</v>
          </cell>
          <cell r="AL75">
            <v>0</v>
          </cell>
          <cell r="AM75">
            <v>0</v>
          </cell>
          <cell r="AN75">
            <v>0</v>
          </cell>
          <cell r="AO75">
            <v>0</v>
          </cell>
          <cell r="AP75">
            <v>0</v>
          </cell>
          <cell r="AQ75">
            <v>0</v>
          </cell>
          <cell r="AR75">
            <v>0</v>
          </cell>
          <cell r="AS75">
            <v>0</v>
          </cell>
          <cell r="AT75" t="str">
            <v>2005</v>
          </cell>
          <cell r="AU75">
            <v>0</v>
          </cell>
          <cell r="AV75">
            <v>0</v>
          </cell>
          <cell r="AW75">
            <v>0</v>
          </cell>
          <cell r="AX75">
            <v>0</v>
          </cell>
          <cell r="AY75">
            <v>0</v>
          </cell>
          <cell r="AZ75">
            <v>0</v>
          </cell>
          <cell r="BA75">
            <v>0</v>
          </cell>
          <cell r="BB75">
            <v>0</v>
          </cell>
          <cell r="BC75">
            <v>0</v>
          </cell>
          <cell r="BD75">
            <v>0</v>
          </cell>
          <cell r="BE75">
            <v>0</v>
          </cell>
          <cell r="BF75">
            <v>0</v>
          </cell>
          <cell r="BG75">
            <v>0</v>
          </cell>
          <cell r="BH75" t="str">
            <v>2006</v>
          </cell>
          <cell r="BI75">
            <v>0</v>
          </cell>
          <cell r="BJ75">
            <v>0</v>
          </cell>
          <cell r="BK75">
            <v>0</v>
          </cell>
          <cell r="BL75">
            <v>0</v>
          </cell>
          <cell r="BM75">
            <v>0</v>
          </cell>
          <cell r="BN75">
            <v>0</v>
          </cell>
          <cell r="BO75">
            <v>0</v>
          </cell>
          <cell r="BP75">
            <v>0</v>
          </cell>
          <cell r="BQ75">
            <v>0</v>
          </cell>
          <cell r="BR75">
            <v>0</v>
          </cell>
          <cell r="BS75">
            <v>0</v>
          </cell>
          <cell r="BT75">
            <v>0</v>
          </cell>
        </row>
        <row r="76">
          <cell r="E76" t="str">
            <v>Toyota</v>
          </cell>
          <cell r="F76" t="str">
            <v>USA</v>
          </cell>
          <cell r="G76" t="str">
            <v>Sequoia</v>
          </cell>
          <cell r="H76" t="str">
            <v>TL015-1</v>
          </cell>
          <cell r="I76" t="str">
            <v>BH6DKBL7QO</v>
          </cell>
          <cell r="J76" t="str">
            <v>PSR</v>
          </cell>
          <cell r="K76" t="str">
            <v>P265/65R17</v>
          </cell>
          <cell r="L76" t="str">
            <v>Dueler HT</v>
          </cell>
          <cell r="M76" t="str">
            <v>Dueler HT</v>
          </cell>
          <cell r="N76" t="str">
            <v>110S</v>
          </cell>
          <cell r="O76" t="str">
            <v>S</v>
          </cell>
          <cell r="P76" t="str">
            <v>BS</v>
          </cell>
          <cell r="Q76" t="str">
            <v>Seg 51</v>
          </cell>
          <cell r="R76" t="str">
            <v>2003</v>
          </cell>
          <cell r="S76">
            <v>9226</v>
          </cell>
          <cell r="T76">
            <v>8387</v>
          </cell>
          <cell r="U76">
            <v>8806</v>
          </cell>
          <cell r="V76">
            <v>9226</v>
          </cell>
          <cell r="W76">
            <v>9226</v>
          </cell>
          <cell r="X76">
            <v>8806</v>
          </cell>
          <cell r="Y76">
            <v>6710</v>
          </cell>
          <cell r="Z76">
            <v>9226</v>
          </cell>
          <cell r="AA76">
            <v>8387</v>
          </cell>
          <cell r="AB76">
            <v>9645</v>
          </cell>
          <cell r="AC76">
            <v>8806</v>
          </cell>
          <cell r="AD76">
            <v>7549</v>
          </cell>
          <cell r="AE76">
            <v>104000</v>
          </cell>
          <cell r="AF76" t="str">
            <v>2004</v>
          </cell>
          <cell r="AG76">
            <v>9226</v>
          </cell>
          <cell r="AH76">
            <v>8387</v>
          </cell>
          <cell r="AI76">
            <v>8806</v>
          </cell>
          <cell r="AJ76">
            <v>9226</v>
          </cell>
          <cell r="AK76">
            <v>9226</v>
          </cell>
          <cell r="AL76">
            <v>8806</v>
          </cell>
          <cell r="AM76">
            <v>6710</v>
          </cell>
          <cell r="AN76">
            <v>9226</v>
          </cell>
          <cell r="AO76">
            <v>8387</v>
          </cell>
          <cell r="AP76">
            <v>9645</v>
          </cell>
          <cell r="AQ76">
            <v>8806</v>
          </cell>
          <cell r="AR76">
            <v>7549</v>
          </cell>
          <cell r="AS76">
            <v>104000</v>
          </cell>
          <cell r="AT76" t="str">
            <v>2005</v>
          </cell>
          <cell r="AU76">
            <v>9226</v>
          </cell>
          <cell r="AV76">
            <v>8387</v>
          </cell>
          <cell r="AW76">
            <v>8806</v>
          </cell>
          <cell r="AX76">
            <v>9226</v>
          </cell>
          <cell r="AY76">
            <v>9226</v>
          </cell>
          <cell r="AZ76">
            <v>8806</v>
          </cell>
          <cell r="BA76">
            <v>6710</v>
          </cell>
          <cell r="BB76">
            <v>9226</v>
          </cell>
          <cell r="BC76">
            <v>8387</v>
          </cell>
          <cell r="BD76">
            <v>9645</v>
          </cell>
          <cell r="BE76">
            <v>8806</v>
          </cell>
          <cell r="BF76">
            <v>7549</v>
          </cell>
          <cell r="BG76">
            <v>104000</v>
          </cell>
          <cell r="BH76" t="str">
            <v>2006</v>
          </cell>
          <cell r="BI76">
            <v>10493</v>
          </cell>
          <cell r="BJ76">
            <v>9539</v>
          </cell>
          <cell r="BK76">
            <v>10016</v>
          </cell>
          <cell r="BL76">
            <v>10493</v>
          </cell>
          <cell r="BM76">
            <v>10493</v>
          </cell>
          <cell r="BN76">
            <v>10016</v>
          </cell>
          <cell r="BO76">
            <v>7632</v>
          </cell>
          <cell r="BP76">
            <v>10493</v>
          </cell>
          <cell r="BQ76">
            <v>9539</v>
          </cell>
          <cell r="BR76">
            <v>10970</v>
          </cell>
          <cell r="BS76">
            <v>10016</v>
          </cell>
          <cell r="BT76">
            <v>8592</v>
          </cell>
        </row>
        <row r="77">
          <cell r="E77" t="str">
            <v>GM</v>
          </cell>
          <cell r="F77" t="str">
            <v>Mexico</v>
          </cell>
          <cell r="G77" t="str">
            <v>Tahoe</v>
          </cell>
          <cell r="H77" t="str">
            <v>GL205-2</v>
          </cell>
          <cell r="I77" t="str">
            <v>GH2GMBL6QP</v>
          </cell>
          <cell r="J77" t="str">
            <v>PSR</v>
          </cell>
          <cell r="K77" t="str">
            <v>P265/75R16</v>
          </cell>
          <cell r="L77" t="str">
            <v>Dueler AT</v>
          </cell>
          <cell r="M77" t="str">
            <v>AL3</v>
          </cell>
          <cell r="N77" t="str">
            <v>114S</v>
          </cell>
          <cell r="O77" t="str">
            <v>H</v>
          </cell>
          <cell r="P77" t="str">
            <v>BS</v>
          </cell>
          <cell r="R77" t="str">
            <v>2003</v>
          </cell>
          <cell r="S77">
            <v>0</v>
          </cell>
          <cell r="T77">
            <v>0</v>
          </cell>
          <cell r="U77">
            <v>0</v>
          </cell>
          <cell r="V77">
            <v>0</v>
          </cell>
          <cell r="W77">
            <v>0</v>
          </cell>
          <cell r="X77">
            <v>0</v>
          </cell>
          <cell r="Y77">
            <v>0</v>
          </cell>
          <cell r="Z77">
            <v>0</v>
          </cell>
          <cell r="AA77">
            <v>0</v>
          </cell>
          <cell r="AB77">
            <v>0</v>
          </cell>
          <cell r="AC77">
            <v>0</v>
          </cell>
          <cell r="AD77">
            <v>0</v>
          </cell>
          <cell r="AE77">
            <v>0</v>
          </cell>
          <cell r="AF77" t="str">
            <v>2004</v>
          </cell>
          <cell r="AG77">
            <v>0</v>
          </cell>
          <cell r="AH77">
            <v>0</v>
          </cell>
          <cell r="AI77">
            <v>0</v>
          </cell>
          <cell r="AJ77">
            <v>0</v>
          </cell>
          <cell r="AK77">
            <v>0</v>
          </cell>
          <cell r="AL77">
            <v>0</v>
          </cell>
          <cell r="AM77">
            <v>0</v>
          </cell>
          <cell r="AN77">
            <v>0</v>
          </cell>
          <cell r="AO77">
            <v>0</v>
          </cell>
          <cell r="AP77">
            <v>0</v>
          </cell>
          <cell r="AQ77">
            <v>0</v>
          </cell>
          <cell r="AR77">
            <v>0</v>
          </cell>
          <cell r="AS77">
            <v>0</v>
          </cell>
          <cell r="AT77" t="str">
            <v>2005</v>
          </cell>
          <cell r="AU77">
            <v>0</v>
          </cell>
          <cell r="AV77">
            <v>0</v>
          </cell>
          <cell r="AW77">
            <v>0</v>
          </cell>
          <cell r="AX77">
            <v>0</v>
          </cell>
          <cell r="AY77">
            <v>0</v>
          </cell>
          <cell r="AZ77">
            <v>0</v>
          </cell>
          <cell r="BA77">
            <v>0</v>
          </cell>
          <cell r="BB77">
            <v>0</v>
          </cell>
          <cell r="BC77">
            <v>0</v>
          </cell>
          <cell r="BD77">
            <v>0</v>
          </cell>
          <cell r="BE77">
            <v>0</v>
          </cell>
          <cell r="BF77">
            <v>0</v>
          </cell>
          <cell r="BG77">
            <v>0</v>
          </cell>
          <cell r="BH77" t="str">
            <v>2006</v>
          </cell>
          <cell r="BI77">
            <v>0</v>
          </cell>
          <cell r="BJ77">
            <v>0</v>
          </cell>
          <cell r="BK77">
            <v>0</v>
          </cell>
          <cell r="BL77">
            <v>0</v>
          </cell>
          <cell r="BM77">
            <v>0</v>
          </cell>
          <cell r="BN77">
            <v>0</v>
          </cell>
          <cell r="BO77">
            <v>0</v>
          </cell>
          <cell r="BP77">
            <v>0</v>
          </cell>
          <cell r="BQ77">
            <v>0</v>
          </cell>
          <cell r="BR77">
            <v>0</v>
          </cell>
          <cell r="BS77">
            <v>0</v>
          </cell>
          <cell r="BT77">
            <v>0</v>
          </cell>
        </row>
        <row r="78">
          <cell r="E78" t="str">
            <v>Toyota</v>
          </cell>
          <cell r="F78" t="str">
            <v>USA</v>
          </cell>
          <cell r="G78" t="str">
            <v>Sequoia</v>
          </cell>
          <cell r="H78" t="str">
            <v>TL006-1</v>
          </cell>
          <cell r="I78" t="str">
            <v>AH3GTBK6Q7</v>
          </cell>
          <cell r="J78" t="str">
            <v>PSR</v>
          </cell>
          <cell r="K78" t="str">
            <v>P265/70R16</v>
          </cell>
          <cell r="L78" t="str">
            <v>Dueler HT</v>
          </cell>
          <cell r="M78" t="str">
            <v>Dueler HT</v>
          </cell>
          <cell r="N78" t="str">
            <v>111S</v>
          </cell>
          <cell r="O78" t="str">
            <v>S</v>
          </cell>
          <cell r="P78" t="str">
            <v>BS</v>
          </cell>
          <cell r="Q78" t="str">
            <v>Seg 51</v>
          </cell>
          <cell r="R78" t="str">
            <v>2003</v>
          </cell>
          <cell r="S78">
            <v>2595</v>
          </cell>
          <cell r="T78">
            <v>2359</v>
          </cell>
          <cell r="U78">
            <v>2477</v>
          </cell>
          <cell r="V78">
            <v>2595</v>
          </cell>
          <cell r="W78">
            <v>2595</v>
          </cell>
          <cell r="X78">
            <v>2477</v>
          </cell>
          <cell r="Y78">
            <v>1887</v>
          </cell>
          <cell r="Z78">
            <v>2595</v>
          </cell>
          <cell r="AA78">
            <v>2359</v>
          </cell>
          <cell r="AB78">
            <v>2713</v>
          </cell>
          <cell r="AC78">
            <v>2477</v>
          </cell>
          <cell r="AD78">
            <v>2123</v>
          </cell>
          <cell r="AE78">
            <v>29252</v>
          </cell>
          <cell r="AF78" t="str">
            <v>2004</v>
          </cell>
          <cell r="AG78">
            <v>2595</v>
          </cell>
          <cell r="AH78">
            <v>2359</v>
          </cell>
          <cell r="AI78">
            <v>2477</v>
          </cell>
          <cell r="AJ78">
            <v>2595</v>
          </cell>
          <cell r="AK78">
            <v>2595</v>
          </cell>
          <cell r="AL78">
            <v>2477</v>
          </cell>
          <cell r="AM78">
            <v>1887</v>
          </cell>
          <cell r="AN78">
            <v>2595</v>
          </cell>
          <cell r="AO78">
            <v>2359</v>
          </cell>
          <cell r="AP78">
            <v>2713</v>
          </cell>
          <cell r="AQ78">
            <v>2477</v>
          </cell>
          <cell r="AR78">
            <v>2123</v>
          </cell>
          <cell r="AS78">
            <v>29252</v>
          </cell>
          <cell r="AT78" t="str">
            <v>2005</v>
          </cell>
          <cell r="AU78">
            <v>2595</v>
          </cell>
          <cell r="AV78">
            <v>2359</v>
          </cell>
          <cell r="AW78">
            <v>2477</v>
          </cell>
          <cell r="AX78">
            <v>2595</v>
          </cell>
          <cell r="AY78">
            <v>2595</v>
          </cell>
          <cell r="AZ78">
            <v>2477</v>
          </cell>
          <cell r="BA78">
            <v>1887</v>
          </cell>
          <cell r="BB78">
            <v>2595</v>
          </cell>
          <cell r="BC78">
            <v>2359</v>
          </cell>
          <cell r="BD78">
            <v>2713</v>
          </cell>
          <cell r="BE78">
            <v>2477</v>
          </cell>
          <cell r="BF78">
            <v>2123</v>
          </cell>
          <cell r="BG78">
            <v>29252</v>
          </cell>
          <cell r="BH78" t="str">
            <v>2006</v>
          </cell>
          <cell r="BI78">
            <v>2951</v>
          </cell>
          <cell r="BJ78">
            <v>2683</v>
          </cell>
          <cell r="BK78">
            <v>2817</v>
          </cell>
          <cell r="BL78">
            <v>2951</v>
          </cell>
          <cell r="BM78">
            <v>2951</v>
          </cell>
          <cell r="BN78">
            <v>2817</v>
          </cell>
          <cell r="BO78">
            <v>2147</v>
          </cell>
          <cell r="BP78">
            <v>2951</v>
          </cell>
          <cell r="BQ78">
            <v>2683</v>
          </cell>
          <cell r="BR78">
            <v>3085</v>
          </cell>
          <cell r="BS78">
            <v>2817</v>
          </cell>
          <cell r="BT78">
            <v>2417</v>
          </cell>
        </row>
        <row r="79">
          <cell r="E79" t="str">
            <v>Toyota</v>
          </cell>
          <cell r="F79" t="str">
            <v>USA</v>
          </cell>
          <cell r="G79" t="str">
            <v>Tundra</v>
          </cell>
          <cell r="H79" t="str">
            <v>TL006-1</v>
          </cell>
          <cell r="I79" t="str">
            <v>AH3GTBK6Q7</v>
          </cell>
          <cell r="J79" t="str">
            <v>PSR</v>
          </cell>
          <cell r="K79" t="str">
            <v>P265/70R16</v>
          </cell>
          <cell r="L79" t="str">
            <v>Dueler HT</v>
          </cell>
          <cell r="M79" t="str">
            <v>Dueler HT</v>
          </cell>
          <cell r="N79" t="str">
            <v>111S</v>
          </cell>
          <cell r="O79" t="str">
            <v>S</v>
          </cell>
          <cell r="P79" t="str">
            <v>BS</v>
          </cell>
          <cell r="Q79" t="str">
            <v>Seg 51</v>
          </cell>
          <cell r="R79" t="str">
            <v>2003</v>
          </cell>
          <cell r="S79">
            <v>7830</v>
          </cell>
          <cell r="T79">
            <v>7118</v>
          </cell>
          <cell r="U79">
            <v>7474</v>
          </cell>
          <cell r="V79">
            <v>7118</v>
          </cell>
          <cell r="W79">
            <v>7830</v>
          </cell>
          <cell r="X79">
            <v>7474</v>
          </cell>
          <cell r="Y79">
            <v>5339</v>
          </cell>
          <cell r="Z79">
            <v>7474</v>
          </cell>
          <cell r="AA79">
            <v>6762</v>
          </cell>
          <cell r="AB79">
            <v>7830</v>
          </cell>
          <cell r="AC79">
            <v>7830</v>
          </cell>
          <cell r="AD79">
            <v>5338</v>
          </cell>
          <cell r="AE79">
            <v>85417</v>
          </cell>
          <cell r="AF79" t="str">
            <v>2004</v>
          </cell>
          <cell r="AG79">
            <v>7806</v>
          </cell>
          <cell r="AH79">
            <v>7097</v>
          </cell>
          <cell r="AI79">
            <v>7452</v>
          </cell>
          <cell r="AJ79">
            <v>7806</v>
          </cell>
          <cell r="AK79">
            <v>7806</v>
          </cell>
          <cell r="AL79">
            <v>7452</v>
          </cell>
          <cell r="AM79">
            <v>5678</v>
          </cell>
          <cell r="AN79">
            <v>7806</v>
          </cell>
          <cell r="AO79">
            <v>7097</v>
          </cell>
          <cell r="AP79">
            <v>8162</v>
          </cell>
          <cell r="AQ79">
            <v>7452</v>
          </cell>
          <cell r="AR79">
            <v>6386</v>
          </cell>
          <cell r="AS79">
            <v>88000</v>
          </cell>
          <cell r="AT79" t="str">
            <v>2005</v>
          </cell>
          <cell r="AU79">
            <v>9668</v>
          </cell>
          <cell r="AV79">
            <v>8789</v>
          </cell>
          <cell r="AW79">
            <v>9229</v>
          </cell>
          <cell r="AX79">
            <v>8789</v>
          </cell>
          <cell r="AY79">
            <v>9668</v>
          </cell>
          <cell r="AZ79">
            <v>9229</v>
          </cell>
          <cell r="BA79">
            <v>6592</v>
          </cell>
          <cell r="BB79">
            <v>9229</v>
          </cell>
          <cell r="BC79">
            <v>8350</v>
          </cell>
          <cell r="BD79">
            <v>9668</v>
          </cell>
          <cell r="BE79">
            <v>9668</v>
          </cell>
          <cell r="BF79">
            <v>6591</v>
          </cell>
          <cell r="BG79">
            <v>105470</v>
          </cell>
          <cell r="BH79" t="str">
            <v>2006</v>
          </cell>
          <cell r="BI79">
            <v>10196</v>
          </cell>
          <cell r="BJ79">
            <v>9269</v>
          </cell>
          <cell r="BK79">
            <v>9732</v>
          </cell>
          <cell r="BL79">
            <v>9269</v>
          </cell>
          <cell r="BM79">
            <v>10196</v>
          </cell>
          <cell r="BN79">
            <v>9732</v>
          </cell>
          <cell r="BO79">
            <v>6952</v>
          </cell>
          <cell r="BP79">
            <v>9732</v>
          </cell>
          <cell r="BQ79">
            <v>8806</v>
          </cell>
          <cell r="BR79">
            <v>10196</v>
          </cell>
          <cell r="BS79">
            <v>10196</v>
          </cell>
          <cell r="BT79">
            <v>6950</v>
          </cell>
        </row>
        <row r="80">
          <cell r="E80" t="str">
            <v>Saturn</v>
          </cell>
          <cell r="F80" t="str">
            <v>USA</v>
          </cell>
          <cell r="G80" t="str">
            <v>Saturn SUV</v>
          </cell>
          <cell r="H80" t="str">
            <v>GL211-1</v>
          </cell>
          <cell r="I80" t="str">
            <v>BH2GUBL6MO</v>
          </cell>
          <cell r="J80" t="str">
            <v>PSR</v>
          </cell>
          <cell r="K80" t="str">
            <v>P235/65R16</v>
          </cell>
          <cell r="L80" t="str">
            <v>Dueler HT II</v>
          </cell>
          <cell r="M80" t="str">
            <v>Dueler HT</v>
          </cell>
          <cell r="N80" t="str">
            <v>101S</v>
          </cell>
          <cell r="O80" t="str">
            <v>S</v>
          </cell>
          <cell r="P80" t="str">
            <v>BS</v>
          </cell>
          <cell r="Q80" t="str">
            <v>SEG</v>
          </cell>
          <cell r="R80" t="str">
            <v>2003</v>
          </cell>
          <cell r="S80">
            <v>21232</v>
          </cell>
          <cell r="T80">
            <v>21232</v>
          </cell>
          <cell r="U80">
            <v>21232</v>
          </cell>
          <cell r="V80">
            <v>20221</v>
          </cell>
          <cell r="W80">
            <v>22243</v>
          </cell>
          <cell r="X80">
            <v>18198</v>
          </cell>
          <cell r="Y80">
            <v>15165</v>
          </cell>
          <cell r="Z80">
            <v>0</v>
          </cell>
          <cell r="AA80">
            <v>0</v>
          </cell>
          <cell r="AB80">
            <v>0</v>
          </cell>
          <cell r="AC80">
            <v>0</v>
          </cell>
          <cell r="AD80">
            <v>0</v>
          </cell>
          <cell r="AE80">
            <v>139523</v>
          </cell>
          <cell r="AF80" t="str">
            <v>2004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t="str">
            <v>2005</v>
          </cell>
          <cell r="AU80">
            <v>0</v>
          </cell>
          <cell r="AV80">
            <v>0</v>
          </cell>
          <cell r="AW80">
            <v>0</v>
          </cell>
          <cell r="AX80">
            <v>0</v>
          </cell>
          <cell r="AY80">
            <v>0</v>
          </cell>
          <cell r="AZ80">
            <v>0</v>
          </cell>
          <cell r="BA80">
            <v>0</v>
          </cell>
          <cell r="BB80">
            <v>0</v>
          </cell>
          <cell r="BC80">
            <v>0</v>
          </cell>
          <cell r="BD80">
            <v>0</v>
          </cell>
          <cell r="BE80">
            <v>0</v>
          </cell>
          <cell r="BF80">
            <v>0</v>
          </cell>
          <cell r="BG80">
            <v>0</v>
          </cell>
          <cell r="BH80" t="str">
            <v>2006</v>
          </cell>
          <cell r="BI80">
            <v>0</v>
          </cell>
          <cell r="BJ80">
            <v>0</v>
          </cell>
          <cell r="BK80">
            <v>0</v>
          </cell>
          <cell r="BL80">
            <v>0</v>
          </cell>
          <cell r="BM80">
            <v>0</v>
          </cell>
          <cell r="BN80">
            <v>0</v>
          </cell>
          <cell r="BO80">
            <v>0</v>
          </cell>
          <cell r="BP80">
            <v>0</v>
          </cell>
          <cell r="BQ80">
            <v>0</v>
          </cell>
          <cell r="BR80">
            <v>0</v>
          </cell>
          <cell r="BS80">
            <v>0</v>
          </cell>
          <cell r="BT80">
            <v>0</v>
          </cell>
        </row>
        <row r="81">
          <cell r="E81" t="str">
            <v>Saturn</v>
          </cell>
          <cell r="F81" t="str">
            <v>USA</v>
          </cell>
          <cell r="G81" t="str">
            <v>Saturn SUV</v>
          </cell>
          <cell r="H81" t="str">
            <v>GL210-1</v>
          </cell>
          <cell r="I81" t="str">
            <v>BH2GTBL6K7</v>
          </cell>
          <cell r="J81" t="str">
            <v>PSR</v>
          </cell>
          <cell r="K81" t="str">
            <v>P215/70R16</v>
          </cell>
          <cell r="L81" t="str">
            <v>Dueler HT II</v>
          </cell>
          <cell r="M81" t="str">
            <v>Dueler HT</v>
          </cell>
          <cell r="N81" t="str">
            <v>99S</v>
          </cell>
          <cell r="O81" t="str">
            <v>S</v>
          </cell>
          <cell r="P81" t="str">
            <v>BS</v>
          </cell>
          <cell r="Q81" t="str">
            <v>SEG</v>
          </cell>
          <cell r="R81" t="str">
            <v>2003</v>
          </cell>
          <cell r="S81">
            <v>5308</v>
          </cell>
          <cell r="T81">
            <v>5308</v>
          </cell>
          <cell r="U81">
            <v>5308</v>
          </cell>
          <cell r="V81">
            <v>5055</v>
          </cell>
          <cell r="W81">
            <v>5561</v>
          </cell>
          <cell r="X81">
            <v>4550</v>
          </cell>
          <cell r="Y81">
            <v>3791</v>
          </cell>
          <cell r="Z81">
            <v>5561</v>
          </cell>
          <cell r="AA81">
            <v>5055</v>
          </cell>
          <cell r="AB81">
            <v>5814</v>
          </cell>
          <cell r="AC81">
            <v>4802</v>
          </cell>
          <cell r="AD81">
            <v>4047</v>
          </cell>
          <cell r="AE81">
            <v>60160</v>
          </cell>
          <cell r="AF81" t="str">
            <v>2004</v>
          </cell>
          <cell r="AG81">
            <v>4778</v>
          </cell>
          <cell r="AH81">
            <v>4778</v>
          </cell>
          <cell r="AI81">
            <v>4778</v>
          </cell>
          <cell r="AJ81">
            <v>4550</v>
          </cell>
          <cell r="AK81">
            <v>5005</v>
          </cell>
          <cell r="AL81">
            <v>4095</v>
          </cell>
          <cell r="AM81">
            <v>3413</v>
          </cell>
          <cell r="AN81">
            <v>5005</v>
          </cell>
          <cell r="AO81">
            <v>4550</v>
          </cell>
          <cell r="AP81">
            <v>5233</v>
          </cell>
          <cell r="AQ81">
            <v>4322</v>
          </cell>
          <cell r="AR81">
            <v>3639</v>
          </cell>
          <cell r="AS81">
            <v>54146</v>
          </cell>
          <cell r="AT81" t="str">
            <v>2005</v>
          </cell>
          <cell r="AU81">
            <v>4390</v>
          </cell>
          <cell r="AV81">
            <v>4390</v>
          </cell>
          <cell r="AW81">
            <v>4390</v>
          </cell>
          <cell r="AX81">
            <v>4181</v>
          </cell>
          <cell r="AY81">
            <v>4598</v>
          </cell>
          <cell r="AZ81">
            <v>3762</v>
          </cell>
          <cell r="BA81">
            <v>3135</v>
          </cell>
          <cell r="BB81">
            <v>4598</v>
          </cell>
          <cell r="BC81">
            <v>4181</v>
          </cell>
          <cell r="BD81">
            <v>4807</v>
          </cell>
          <cell r="BE81">
            <v>3971</v>
          </cell>
          <cell r="BF81">
            <v>3344</v>
          </cell>
          <cell r="BG81">
            <v>49747</v>
          </cell>
          <cell r="BH81" t="str">
            <v>2006</v>
          </cell>
          <cell r="BI81">
            <v>4177</v>
          </cell>
          <cell r="BJ81">
            <v>4177</v>
          </cell>
          <cell r="BK81">
            <v>4177</v>
          </cell>
          <cell r="BL81">
            <v>3978</v>
          </cell>
          <cell r="BM81">
            <v>4376</v>
          </cell>
          <cell r="BN81">
            <v>3580</v>
          </cell>
          <cell r="BO81">
            <v>2983</v>
          </cell>
          <cell r="BP81">
            <v>4376</v>
          </cell>
          <cell r="BQ81">
            <v>3978</v>
          </cell>
          <cell r="BR81">
            <v>4574</v>
          </cell>
          <cell r="BS81">
            <v>3779</v>
          </cell>
          <cell r="BT81">
            <v>3183</v>
          </cell>
        </row>
        <row r="82">
          <cell r="E82" t="str">
            <v>BMW</v>
          </cell>
          <cell r="F82" t="str">
            <v>USA</v>
          </cell>
          <cell r="G82" t="str">
            <v>X-5</v>
          </cell>
          <cell r="H82" t="str">
            <v>GW004-1</v>
          </cell>
          <cell r="I82" t="str">
            <v>BH5ABBLGMO</v>
          </cell>
          <cell r="J82" t="str">
            <v>PSR</v>
          </cell>
          <cell r="K82" t="str">
            <v>235/65R17</v>
          </cell>
          <cell r="L82" t="str">
            <v>D684</v>
          </cell>
          <cell r="M82" t="str">
            <v>Dueler HT</v>
          </cell>
          <cell r="N82" t="str">
            <v>104H</v>
          </cell>
          <cell r="O82" t="str">
            <v>H</v>
          </cell>
          <cell r="P82" t="str">
            <v>BS</v>
          </cell>
          <cell r="Q82" t="str">
            <v>Seg</v>
          </cell>
          <cell r="R82" t="str">
            <v>2003</v>
          </cell>
          <cell r="S82">
            <v>759</v>
          </cell>
          <cell r="T82">
            <v>797</v>
          </cell>
          <cell r="U82">
            <v>797</v>
          </cell>
          <cell r="V82">
            <v>797</v>
          </cell>
          <cell r="W82">
            <v>835</v>
          </cell>
          <cell r="X82">
            <v>759</v>
          </cell>
          <cell r="Y82">
            <v>684</v>
          </cell>
          <cell r="Z82">
            <v>835</v>
          </cell>
          <cell r="AA82">
            <v>797</v>
          </cell>
          <cell r="AB82">
            <v>797</v>
          </cell>
          <cell r="AC82">
            <v>721</v>
          </cell>
          <cell r="AD82">
            <v>569</v>
          </cell>
          <cell r="AE82">
            <v>9147</v>
          </cell>
          <cell r="AF82" t="str">
            <v>2004</v>
          </cell>
          <cell r="AG82">
            <v>767</v>
          </cell>
          <cell r="AH82">
            <v>805</v>
          </cell>
          <cell r="AI82">
            <v>805</v>
          </cell>
          <cell r="AJ82">
            <v>805</v>
          </cell>
          <cell r="AK82">
            <v>843</v>
          </cell>
          <cell r="AL82">
            <v>767</v>
          </cell>
          <cell r="AM82">
            <v>690</v>
          </cell>
          <cell r="AN82">
            <v>843</v>
          </cell>
          <cell r="AO82">
            <v>805</v>
          </cell>
          <cell r="AP82">
            <v>805</v>
          </cell>
          <cell r="AQ82">
            <v>728</v>
          </cell>
          <cell r="AR82">
            <v>575</v>
          </cell>
          <cell r="AS82">
            <v>9238</v>
          </cell>
          <cell r="AT82" t="str">
            <v>2005</v>
          </cell>
          <cell r="AU82">
            <v>727</v>
          </cell>
          <cell r="AV82">
            <v>763</v>
          </cell>
          <cell r="AW82">
            <v>763</v>
          </cell>
          <cell r="AX82">
            <v>763</v>
          </cell>
          <cell r="AY82">
            <v>800</v>
          </cell>
          <cell r="AZ82">
            <v>727</v>
          </cell>
          <cell r="BA82">
            <v>654</v>
          </cell>
          <cell r="BB82">
            <v>800</v>
          </cell>
          <cell r="BC82">
            <v>763</v>
          </cell>
          <cell r="BD82">
            <v>763</v>
          </cell>
          <cell r="BE82">
            <v>691</v>
          </cell>
          <cell r="BF82">
            <v>545</v>
          </cell>
          <cell r="BG82">
            <v>8759</v>
          </cell>
          <cell r="BH82" t="str">
            <v>2006</v>
          </cell>
          <cell r="BI82">
            <v>676</v>
          </cell>
          <cell r="BJ82">
            <v>710</v>
          </cell>
          <cell r="BK82">
            <v>710</v>
          </cell>
          <cell r="BL82">
            <v>710</v>
          </cell>
          <cell r="BM82">
            <v>744</v>
          </cell>
          <cell r="BN82">
            <v>676</v>
          </cell>
          <cell r="BO82">
            <v>609</v>
          </cell>
          <cell r="BP82">
            <v>744</v>
          </cell>
          <cell r="BQ82">
            <v>710</v>
          </cell>
          <cell r="BR82">
            <v>710</v>
          </cell>
          <cell r="BS82">
            <v>642</v>
          </cell>
          <cell r="BT82">
            <v>507</v>
          </cell>
        </row>
        <row r="83">
          <cell r="E83" t="str">
            <v>GM</v>
          </cell>
          <cell r="F83" t="str">
            <v>Mexico</v>
          </cell>
          <cell r="G83" t="str">
            <v>Tahoe/Yukon/Silv</v>
          </cell>
          <cell r="H83" t="str">
            <v>GL220-1</v>
          </cell>
          <cell r="I83" t="str">
            <v>GL220-1</v>
          </cell>
          <cell r="J83" t="str">
            <v>PSR</v>
          </cell>
          <cell r="K83" t="str">
            <v>P265/70R17</v>
          </cell>
          <cell r="L83" t="str">
            <v>Dueler H/T</v>
          </cell>
          <cell r="M83" t="str">
            <v>Turanza EL44</v>
          </cell>
          <cell r="N83" t="str">
            <v>113S</v>
          </cell>
          <cell r="O83" t="str">
            <v>H</v>
          </cell>
          <cell r="P83" t="str">
            <v>BS</v>
          </cell>
          <cell r="R83" t="str">
            <v>2003</v>
          </cell>
          <cell r="S83">
            <v>0</v>
          </cell>
          <cell r="T83">
            <v>0</v>
          </cell>
          <cell r="U83">
            <v>0</v>
          </cell>
          <cell r="V83">
            <v>0</v>
          </cell>
          <cell r="W83">
            <v>0</v>
          </cell>
          <cell r="X83">
            <v>0</v>
          </cell>
          <cell r="Y83">
            <v>0</v>
          </cell>
          <cell r="Z83">
            <v>0</v>
          </cell>
          <cell r="AA83">
            <v>0</v>
          </cell>
          <cell r="AB83">
            <v>0</v>
          </cell>
          <cell r="AC83">
            <v>0</v>
          </cell>
          <cell r="AD83">
            <v>0</v>
          </cell>
          <cell r="AE83">
            <v>0</v>
          </cell>
          <cell r="AF83" t="str">
            <v>2004</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2005</v>
          </cell>
          <cell r="AU83">
            <v>0</v>
          </cell>
          <cell r="AV83">
            <v>0</v>
          </cell>
          <cell r="AW83">
            <v>0</v>
          </cell>
          <cell r="AX83">
            <v>0</v>
          </cell>
          <cell r="AY83">
            <v>0</v>
          </cell>
          <cell r="AZ83">
            <v>0</v>
          </cell>
          <cell r="BA83">
            <v>0</v>
          </cell>
          <cell r="BB83">
            <v>0</v>
          </cell>
          <cell r="BC83">
            <v>0</v>
          </cell>
          <cell r="BD83">
            <v>0</v>
          </cell>
          <cell r="BE83">
            <v>0</v>
          </cell>
          <cell r="BF83">
            <v>0</v>
          </cell>
          <cell r="BG83">
            <v>0</v>
          </cell>
          <cell r="BH83" t="str">
            <v>2006</v>
          </cell>
          <cell r="BI83">
            <v>0</v>
          </cell>
          <cell r="BJ83">
            <v>0</v>
          </cell>
          <cell r="BK83">
            <v>0</v>
          </cell>
          <cell r="BL83">
            <v>0</v>
          </cell>
          <cell r="BM83">
            <v>0</v>
          </cell>
          <cell r="BN83">
            <v>0</v>
          </cell>
          <cell r="BO83">
            <v>0</v>
          </cell>
          <cell r="BP83">
            <v>0</v>
          </cell>
          <cell r="BQ83">
            <v>0</v>
          </cell>
          <cell r="BR83">
            <v>0</v>
          </cell>
          <cell r="BS83">
            <v>0</v>
          </cell>
          <cell r="BT83">
            <v>0</v>
          </cell>
        </row>
        <row r="84">
          <cell r="E84" t="str">
            <v>GM</v>
          </cell>
          <cell r="F84" t="str">
            <v>USA</v>
          </cell>
          <cell r="G84" t="str">
            <v>Malibu</v>
          </cell>
          <cell r="H84" t="str">
            <v>GP069-1</v>
          </cell>
          <cell r="I84" t="str">
            <v>GP069-1</v>
          </cell>
          <cell r="J84" t="str">
            <v>PSR</v>
          </cell>
          <cell r="K84" t="str">
            <v>P215/60R16</v>
          </cell>
          <cell r="L84" t="str">
            <v>INSIGNIA</v>
          </cell>
          <cell r="M84" t="str">
            <v xml:space="preserve">Insignia </v>
          </cell>
          <cell r="N84" t="str">
            <v>94S</v>
          </cell>
          <cell r="O84" t="str">
            <v>S</v>
          </cell>
          <cell r="P84" t="str">
            <v>BS</v>
          </cell>
          <cell r="Q84" t="str">
            <v>Seg</v>
          </cell>
          <cell r="R84" t="str">
            <v>2003</v>
          </cell>
          <cell r="S84">
            <v>2710</v>
          </cell>
          <cell r="T84">
            <v>2710</v>
          </cell>
          <cell r="U84">
            <v>2967</v>
          </cell>
          <cell r="V84">
            <v>2323</v>
          </cell>
          <cell r="W84">
            <v>2710</v>
          </cell>
          <cell r="X84">
            <v>2580</v>
          </cell>
          <cell r="Y84">
            <v>1678</v>
          </cell>
          <cell r="Z84">
            <v>2967</v>
          </cell>
          <cell r="AA84">
            <v>2580</v>
          </cell>
          <cell r="AB84">
            <v>2839</v>
          </cell>
          <cell r="AC84">
            <v>2580</v>
          </cell>
          <cell r="AD84">
            <v>2064</v>
          </cell>
          <cell r="AE84">
            <v>30708</v>
          </cell>
          <cell r="AF84" t="str">
            <v>2004</v>
          </cell>
          <cell r="AG84">
            <v>14490</v>
          </cell>
          <cell r="AH84">
            <v>14490</v>
          </cell>
          <cell r="AI84">
            <v>15869</v>
          </cell>
          <cell r="AJ84">
            <v>12420</v>
          </cell>
          <cell r="AK84">
            <v>14490</v>
          </cell>
          <cell r="AL84">
            <v>13799</v>
          </cell>
          <cell r="AM84">
            <v>8970</v>
          </cell>
          <cell r="AN84">
            <v>15869</v>
          </cell>
          <cell r="AO84">
            <v>13799</v>
          </cell>
          <cell r="AP84">
            <v>15179</v>
          </cell>
          <cell r="AQ84">
            <v>13799</v>
          </cell>
          <cell r="AR84">
            <v>11040</v>
          </cell>
          <cell r="AS84">
            <v>164214</v>
          </cell>
          <cell r="AT84" t="str">
            <v>2005</v>
          </cell>
          <cell r="AU84">
            <v>17809</v>
          </cell>
          <cell r="AV84">
            <v>17809</v>
          </cell>
          <cell r="AW84">
            <v>19505</v>
          </cell>
          <cell r="AX84">
            <v>15265</v>
          </cell>
          <cell r="AY84">
            <v>17809</v>
          </cell>
          <cell r="AZ84">
            <v>16960</v>
          </cell>
          <cell r="BA84">
            <v>11025</v>
          </cell>
          <cell r="BB84">
            <v>19505</v>
          </cell>
          <cell r="BC84">
            <v>16960</v>
          </cell>
          <cell r="BD84">
            <v>18657</v>
          </cell>
          <cell r="BE84">
            <v>16960</v>
          </cell>
          <cell r="BF84">
            <v>13569</v>
          </cell>
          <cell r="BG84">
            <v>201833</v>
          </cell>
          <cell r="BH84" t="str">
            <v>2006</v>
          </cell>
          <cell r="BI84">
            <v>17858</v>
          </cell>
          <cell r="BJ84">
            <v>17858</v>
          </cell>
          <cell r="BK84">
            <v>19559</v>
          </cell>
          <cell r="BL84">
            <v>15307</v>
          </cell>
          <cell r="BM84">
            <v>17858</v>
          </cell>
          <cell r="BN84">
            <v>17008</v>
          </cell>
          <cell r="BO84">
            <v>11055</v>
          </cell>
          <cell r="BP84">
            <v>19559</v>
          </cell>
          <cell r="BQ84">
            <v>17008</v>
          </cell>
          <cell r="BR84">
            <v>18709</v>
          </cell>
          <cell r="BS84">
            <v>17008</v>
          </cell>
          <cell r="BT84">
            <v>13607</v>
          </cell>
        </row>
        <row r="85">
          <cell r="E85" t="str">
            <v>GM</v>
          </cell>
          <cell r="F85" t="str">
            <v>Mexico</v>
          </cell>
          <cell r="G85" t="str">
            <v>Tahoe/Yukon/Silv</v>
          </cell>
          <cell r="H85" t="str">
            <v>GL220-2</v>
          </cell>
          <cell r="I85" t="str">
            <v>GL220-2</v>
          </cell>
          <cell r="J85" t="str">
            <v>PSR</v>
          </cell>
          <cell r="K85" t="str">
            <v>P265/70R17</v>
          </cell>
          <cell r="L85" t="str">
            <v>Dueler H/T</v>
          </cell>
          <cell r="M85" t="str">
            <v>Turanza EL46</v>
          </cell>
          <cell r="N85" t="str">
            <v>113S</v>
          </cell>
          <cell r="O85" t="str">
            <v>H</v>
          </cell>
          <cell r="P85" t="str">
            <v>BS</v>
          </cell>
          <cell r="R85" t="str">
            <v>2003</v>
          </cell>
          <cell r="S85">
            <v>0</v>
          </cell>
          <cell r="T85">
            <v>0</v>
          </cell>
          <cell r="U85">
            <v>0</v>
          </cell>
          <cell r="V85">
            <v>0</v>
          </cell>
          <cell r="W85">
            <v>0</v>
          </cell>
          <cell r="X85">
            <v>0</v>
          </cell>
          <cell r="Y85">
            <v>0</v>
          </cell>
          <cell r="Z85">
            <v>0</v>
          </cell>
          <cell r="AA85">
            <v>0</v>
          </cell>
          <cell r="AB85">
            <v>0</v>
          </cell>
          <cell r="AC85">
            <v>0</v>
          </cell>
          <cell r="AD85">
            <v>0</v>
          </cell>
          <cell r="AE85">
            <v>0</v>
          </cell>
          <cell r="AF85" t="str">
            <v>2004</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2005</v>
          </cell>
          <cell r="AU85">
            <v>0</v>
          </cell>
          <cell r="AV85">
            <v>0</v>
          </cell>
          <cell r="AW85">
            <v>0</v>
          </cell>
          <cell r="AX85">
            <v>0</v>
          </cell>
          <cell r="AY85">
            <v>0</v>
          </cell>
          <cell r="AZ85">
            <v>0</v>
          </cell>
          <cell r="BA85">
            <v>0</v>
          </cell>
          <cell r="BB85">
            <v>0</v>
          </cell>
          <cell r="BC85">
            <v>0</v>
          </cell>
          <cell r="BD85">
            <v>0</v>
          </cell>
          <cell r="BE85">
            <v>0</v>
          </cell>
          <cell r="BF85">
            <v>0</v>
          </cell>
          <cell r="BG85">
            <v>0</v>
          </cell>
          <cell r="BH85" t="str">
            <v>2006</v>
          </cell>
          <cell r="BI85">
            <v>0</v>
          </cell>
          <cell r="BJ85">
            <v>0</v>
          </cell>
          <cell r="BK85">
            <v>0</v>
          </cell>
          <cell r="BL85">
            <v>0</v>
          </cell>
          <cell r="BM85">
            <v>0</v>
          </cell>
          <cell r="BN85">
            <v>0</v>
          </cell>
          <cell r="BO85">
            <v>0</v>
          </cell>
          <cell r="BP85">
            <v>0</v>
          </cell>
          <cell r="BQ85">
            <v>0</v>
          </cell>
          <cell r="BR85">
            <v>0</v>
          </cell>
          <cell r="BS85">
            <v>0</v>
          </cell>
          <cell r="BT85">
            <v>0</v>
          </cell>
        </row>
        <row r="86">
          <cell r="E86" t="str">
            <v>GM</v>
          </cell>
          <cell r="F86" t="str">
            <v>Mexico</v>
          </cell>
          <cell r="G86" t="str">
            <v>Yukon/Tahoe/Sub</v>
          </cell>
          <cell r="H86" t="str">
            <v>FJC-9</v>
          </cell>
          <cell r="I86" t="str">
            <v>FJC-9</v>
          </cell>
          <cell r="J86" t="str">
            <v>PSR</v>
          </cell>
          <cell r="K86" t="str">
            <v>P265/65R18</v>
          </cell>
          <cell r="L86" t="str">
            <v>Dueler A/T</v>
          </cell>
          <cell r="M86" t="str">
            <v>New Dueler AT</v>
          </cell>
          <cell r="N86" t="str">
            <v>S</v>
          </cell>
          <cell r="O86" t="str">
            <v>S</v>
          </cell>
          <cell r="P86" t="str">
            <v>BS</v>
          </cell>
          <cell r="R86" t="str">
            <v>2003</v>
          </cell>
          <cell r="S86">
            <v>0</v>
          </cell>
          <cell r="T86">
            <v>0</v>
          </cell>
          <cell r="U86">
            <v>0</v>
          </cell>
          <cell r="V86">
            <v>0</v>
          </cell>
          <cell r="W86">
            <v>0</v>
          </cell>
          <cell r="X86">
            <v>0</v>
          </cell>
          <cell r="Y86">
            <v>0</v>
          </cell>
          <cell r="Z86">
            <v>0</v>
          </cell>
          <cell r="AA86">
            <v>0</v>
          </cell>
          <cell r="AB86">
            <v>0</v>
          </cell>
          <cell r="AC86">
            <v>0</v>
          </cell>
          <cell r="AD86">
            <v>0</v>
          </cell>
          <cell r="AE86">
            <v>0</v>
          </cell>
          <cell r="AF86" t="str">
            <v>2004</v>
          </cell>
          <cell r="AG86">
            <v>0</v>
          </cell>
          <cell r="AH86">
            <v>0</v>
          </cell>
          <cell r="AI86">
            <v>0</v>
          </cell>
          <cell r="AJ86">
            <v>0</v>
          </cell>
          <cell r="AK86">
            <v>0</v>
          </cell>
          <cell r="AL86">
            <v>0</v>
          </cell>
          <cell r="AM86">
            <v>0</v>
          </cell>
          <cell r="AN86">
            <v>0</v>
          </cell>
          <cell r="AO86">
            <v>0</v>
          </cell>
          <cell r="AP86">
            <v>0</v>
          </cell>
          <cell r="AQ86">
            <v>0</v>
          </cell>
          <cell r="AR86">
            <v>0</v>
          </cell>
          <cell r="AS86">
            <v>0</v>
          </cell>
          <cell r="AT86" t="str">
            <v>2005</v>
          </cell>
          <cell r="AU86">
            <v>0</v>
          </cell>
          <cell r="AV86">
            <v>0</v>
          </cell>
          <cell r="AW86">
            <v>0</v>
          </cell>
          <cell r="AX86">
            <v>0</v>
          </cell>
          <cell r="AY86">
            <v>0</v>
          </cell>
          <cell r="AZ86">
            <v>0</v>
          </cell>
          <cell r="BA86">
            <v>0</v>
          </cell>
          <cell r="BB86">
            <v>0</v>
          </cell>
          <cell r="BC86">
            <v>0</v>
          </cell>
          <cell r="BD86">
            <v>0</v>
          </cell>
          <cell r="BE86">
            <v>0</v>
          </cell>
          <cell r="BF86">
            <v>0</v>
          </cell>
          <cell r="BG86">
            <v>0</v>
          </cell>
          <cell r="BH86" t="str">
            <v>2006</v>
          </cell>
          <cell r="BI86">
            <v>3750</v>
          </cell>
          <cell r="BJ86">
            <v>3750</v>
          </cell>
          <cell r="BK86">
            <v>3750</v>
          </cell>
          <cell r="BL86">
            <v>3750</v>
          </cell>
          <cell r="BM86">
            <v>3750</v>
          </cell>
          <cell r="BN86">
            <v>3750</v>
          </cell>
          <cell r="BO86">
            <v>3750</v>
          </cell>
          <cell r="BP86">
            <v>3750</v>
          </cell>
          <cell r="BQ86">
            <v>3750</v>
          </cell>
          <cell r="BR86">
            <v>3750</v>
          </cell>
          <cell r="BS86">
            <v>3750</v>
          </cell>
          <cell r="BT86">
            <v>3750</v>
          </cell>
        </row>
        <row r="87">
          <cell r="E87" t="str">
            <v>GM</v>
          </cell>
          <cell r="F87" t="str">
            <v>Mexico</v>
          </cell>
          <cell r="G87" t="str">
            <v>Tahoe/Yukon/Silv</v>
          </cell>
          <cell r="H87" t="str">
            <v>GL216-1</v>
          </cell>
          <cell r="I87" t="str">
            <v>BH2GSBL6Q7</v>
          </cell>
          <cell r="J87" t="str">
            <v>PSR</v>
          </cell>
          <cell r="K87" t="str">
            <v>P265/70R16</v>
          </cell>
          <cell r="L87" t="str">
            <v>Dueler HT</v>
          </cell>
          <cell r="M87" t="str">
            <v>Turanza EL50</v>
          </cell>
          <cell r="N87" t="str">
            <v>111S</v>
          </cell>
          <cell r="O87" t="str">
            <v>H</v>
          </cell>
          <cell r="P87" t="str">
            <v>BS</v>
          </cell>
          <cell r="R87" t="str">
            <v>2003</v>
          </cell>
          <cell r="S87">
            <v>0</v>
          </cell>
          <cell r="T87">
            <v>0</v>
          </cell>
          <cell r="U87">
            <v>0</v>
          </cell>
          <cell r="V87">
            <v>0</v>
          </cell>
          <cell r="W87">
            <v>0</v>
          </cell>
          <cell r="X87">
            <v>0</v>
          </cell>
          <cell r="Y87">
            <v>0</v>
          </cell>
          <cell r="Z87">
            <v>0</v>
          </cell>
          <cell r="AA87">
            <v>0</v>
          </cell>
          <cell r="AB87">
            <v>0</v>
          </cell>
          <cell r="AC87">
            <v>0</v>
          </cell>
          <cell r="AD87">
            <v>0</v>
          </cell>
          <cell r="AE87">
            <v>0</v>
          </cell>
          <cell r="AF87" t="str">
            <v>2004</v>
          </cell>
          <cell r="AG87">
            <v>0</v>
          </cell>
          <cell r="AH87">
            <v>0</v>
          </cell>
          <cell r="AI87">
            <v>0</v>
          </cell>
          <cell r="AJ87">
            <v>0</v>
          </cell>
          <cell r="AK87">
            <v>0</v>
          </cell>
          <cell r="AL87">
            <v>0</v>
          </cell>
          <cell r="AM87">
            <v>0</v>
          </cell>
          <cell r="AN87">
            <v>0</v>
          </cell>
          <cell r="AO87">
            <v>0</v>
          </cell>
          <cell r="AP87">
            <v>0</v>
          </cell>
          <cell r="AQ87">
            <v>0</v>
          </cell>
          <cell r="AR87">
            <v>0</v>
          </cell>
          <cell r="AS87">
            <v>0</v>
          </cell>
          <cell r="AT87" t="str">
            <v>2005</v>
          </cell>
          <cell r="AU87">
            <v>0</v>
          </cell>
          <cell r="AV87">
            <v>0</v>
          </cell>
          <cell r="AW87">
            <v>0</v>
          </cell>
          <cell r="AX87">
            <v>0</v>
          </cell>
          <cell r="AY87">
            <v>0</v>
          </cell>
          <cell r="AZ87">
            <v>0</v>
          </cell>
          <cell r="BA87">
            <v>0</v>
          </cell>
          <cell r="BB87">
            <v>0</v>
          </cell>
          <cell r="BC87">
            <v>0</v>
          </cell>
          <cell r="BD87">
            <v>0</v>
          </cell>
          <cell r="BE87">
            <v>0</v>
          </cell>
          <cell r="BF87">
            <v>0</v>
          </cell>
          <cell r="BG87">
            <v>0</v>
          </cell>
          <cell r="BH87" t="str">
            <v>2006</v>
          </cell>
          <cell r="BI87">
            <v>0</v>
          </cell>
          <cell r="BJ87">
            <v>0</v>
          </cell>
          <cell r="BK87">
            <v>0</v>
          </cell>
          <cell r="BL87">
            <v>0</v>
          </cell>
          <cell r="BM87">
            <v>0</v>
          </cell>
          <cell r="BN87">
            <v>0</v>
          </cell>
          <cell r="BO87">
            <v>0</v>
          </cell>
          <cell r="BP87">
            <v>0</v>
          </cell>
          <cell r="BQ87">
            <v>0</v>
          </cell>
          <cell r="BR87">
            <v>0</v>
          </cell>
          <cell r="BS87">
            <v>0</v>
          </cell>
          <cell r="BT87">
            <v>0</v>
          </cell>
        </row>
        <row r="88">
          <cell r="E88" t="str">
            <v>GM</v>
          </cell>
          <cell r="F88" t="str">
            <v>Mexico</v>
          </cell>
          <cell r="G88" t="str">
            <v>Tahoe/Yukon/Silv</v>
          </cell>
          <cell r="H88" t="str">
            <v>GL216-2</v>
          </cell>
          <cell r="I88" t="str">
            <v>GH2GSBL6Q7</v>
          </cell>
          <cell r="J88" t="str">
            <v>PSR</v>
          </cell>
          <cell r="K88" t="str">
            <v>P265/70R16</v>
          </cell>
          <cell r="L88" t="str">
            <v>Dueler HT</v>
          </cell>
          <cell r="M88" t="str">
            <v>Turanza EL51</v>
          </cell>
          <cell r="N88" t="str">
            <v>111S</v>
          </cell>
          <cell r="O88" t="str">
            <v>H</v>
          </cell>
          <cell r="P88" t="str">
            <v>BS</v>
          </cell>
          <cell r="R88" t="str">
            <v>2003</v>
          </cell>
          <cell r="S88">
            <v>0</v>
          </cell>
          <cell r="T88">
            <v>0</v>
          </cell>
          <cell r="U88">
            <v>0</v>
          </cell>
          <cell r="V88">
            <v>0</v>
          </cell>
          <cell r="W88">
            <v>0</v>
          </cell>
          <cell r="X88">
            <v>0</v>
          </cell>
          <cell r="Y88">
            <v>0</v>
          </cell>
          <cell r="Z88">
            <v>0</v>
          </cell>
          <cell r="AA88">
            <v>0</v>
          </cell>
          <cell r="AB88">
            <v>0</v>
          </cell>
          <cell r="AC88">
            <v>0</v>
          </cell>
          <cell r="AD88">
            <v>0</v>
          </cell>
          <cell r="AE88">
            <v>0</v>
          </cell>
          <cell r="AF88" t="str">
            <v>2004</v>
          </cell>
          <cell r="AG88">
            <v>0</v>
          </cell>
          <cell r="AH88">
            <v>0</v>
          </cell>
          <cell r="AI88">
            <v>0</v>
          </cell>
          <cell r="AJ88">
            <v>0</v>
          </cell>
          <cell r="AK88">
            <v>0</v>
          </cell>
          <cell r="AL88">
            <v>0</v>
          </cell>
          <cell r="AM88">
            <v>0</v>
          </cell>
          <cell r="AN88">
            <v>0</v>
          </cell>
          <cell r="AO88">
            <v>0</v>
          </cell>
          <cell r="AP88">
            <v>0</v>
          </cell>
          <cell r="AQ88">
            <v>0</v>
          </cell>
          <cell r="AR88">
            <v>0</v>
          </cell>
          <cell r="AS88">
            <v>0</v>
          </cell>
          <cell r="AT88" t="str">
            <v>2005</v>
          </cell>
          <cell r="AU88">
            <v>0</v>
          </cell>
          <cell r="AV88">
            <v>0</v>
          </cell>
          <cell r="AW88">
            <v>0</v>
          </cell>
          <cell r="AX88">
            <v>0</v>
          </cell>
          <cell r="AY88">
            <v>0</v>
          </cell>
          <cell r="AZ88">
            <v>0</v>
          </cell>
          <cell r="BA88">
            <v>0</v>
          </cell>
          <cell r="BB88">
            <v>0</v>
          </cell>
          <cell r="BC88">
            <v>0</v>
          </cell>
          <cell r="BD88">
            <v>0</v>
          </cell>
          <cell r="BE88">
            <v>0</v>
          </cell>
          <cell r="BF88">
            <v>0</v>
          </cell>
          <cell r="BG88">
            <v>0</v>
          </cell>
          <cell r="BH88" t="str">
            <v>2006</v>
          </cell>
          <cell r="BI88">
            <v>0</v>
          </cell>
          <cell r="BJ88">
            <v>0</v>
          </cell>
          <cell r="BK88">
            <v>0</v>
          </cell>
          <cell r="BL88">
            <v>0</v>
          </cell>
          <cell r="BM88">
            <v>0</v>
          </cell>
          <cell r="BN88">
            <v>0</v>
          </cell>
          <cell r="BO88">
            <v>0</v>
          </cell>
          <cell r="BP88">
            <v>0</v>
          </cell>
          <cell r="BQ88">
            <v>0</v>
          </cell>
          <cell r="BR88">
            <v>0</v>
          </cell>
          <cell r="BS88">
            <v>0</v>
          </cell>
          <cell r="BT88">
            <v>0</v>
          </cell>
        </row>
        <row r="89">
          <cell r="E89" t="str">
            <v>GM</v>
          </cell>
          <cell r="F89" t="str">
            <v>USA</v>
          </cell>
          <cell r="G89" t="str">
            <v>Yukon/Tahoe/Sub</v>
          </cell>
          <cell r="H89" t="str">
            <v>FJC-9</v>
          </cell>
          <cell r="I89" t="str">
            <v>FJC-9</v>
          </cell>
          <cell r="J89" t="str">
            <v>PSR</v>
          </cell>
          <cell r="K89" t="str">
            <v>P265/65R18</v>
          </cell>
          <cell r="L89" t="str">
            <v>Dueler A/T</v>
          </cell>
          <cell r="M89" t="str">
            <v>New Dueler AT</v>
          </cell>
          <cell r="N89" t="str">
            <v>S</v>
          </cell>
          <cell r="O89" t="str">
            <v>S</v>
          </cell>
          <cell r="P89" t="str">
            <v>BS</v>
          </cell>
          <cell r="R89" t="str">
            <v>2003</v>
          </cell>
          <cell r="S89">
            <v>0</v>
          </cell>
          <cell r="T89">
            <v>0</v>
          </cell>
          <cell r="U89">
            <v>0</v>
          </cell>
          <cell r="V89">
            <v>0</v>
          </cell>
          <cell r="W89">
            <v>0</v>
          </cell>
          <cell r="X89">
            <v>0</v>
          </cell>
          <cell r="Y89">
            <v>0</v>
          </cell>
          <cell r="Z89">
            <v>0</v>
          </cell>
          <cell r="AA89">
            <v>0</v>
          </cell>
          <cell r="AB89">
            <v>0</v>
          </cell>
          <cell r="AC89">
            <v>0</v>
          </cell>
          <cell r="AD89">
            <v>0</v>
          </cell>
          <cell r="AE89">
            <v>0</v>
          </cell>
          <cell r="AF89" t="str">
            <v>2004</v>
          </cell>
          <cell r="AG89">
            <v>0</v>
          </cell>
          <cell r="AH89">
            <v>0</v>
          </cell>
          <cell r="AI89">
            <v>0</v>
          </cell>
          <cell r="AJ89">
            <v>0</v>
          </cell>
          <cell r="AK89">
            <v>0</v>
          </cell>
          <cell r="AL89">
            <v>0</v>
          </cell>
          <cell r="AM89">
            <v>0</v>
          </cell>
          <cell r="AN89">
            <v>0</v>
          </cell>
          <cell r="AO89">
            <v>0</v>
          </cell>
          <cell r="AP89">
            <v>0</v>
          </cell>
          <cell r="AQ89">
            <v>0</v>
          </cell>
          <cell r="AR89">
            <v>0</v>
          </cell>
          <cell r="AS89">
            <v>0</v>
          </cell>
          <cell r="AT89" t="str">
            <v>2005</v>
          </cell>
          <cell r="AU89">
            <v>0</v>
          </cell>
          <cell r="AV89">
            <v>0</v>
          </cell>
          <cell r="AW89">
            <v>0</v>
          </cell>
          <cell r="AX89">
            <v>0</v>
          </cell>
          <cell r="AY89">
            <v>0</v>
          </cell>
          <cell r="AZ89">
            <v>0</v>
          </cell>
          <cell r="BA89">
            <v>0</v>
          </cell>
          <cell r="BB89">
            <v>0</v>
          </cell>
          <cell r="BC89">
            <v>0</v>
          </cell>
          <cell r="BD89">
            <v>0</v>
          </cell>
          <cell r="BE89">
            <v>0</v>
          </cell>
          <cell r="BF89">
            <v>0</v>
          </cell>
          <cell r="BG89">
            <v>0</v>
          </cell>
          <cell r="BH89" t="str">
            <v>2006</v>
          </cell>
          <cell r="BI89">
            <v>28917</v>
          </cell>
          <cell r="BJ89">
            <v>28917</v>
          </cell>
          <cell r="BK89">
            <v>31670</v>
          </cell>
          <cell r="BL89">
            <v>24785</v>
          </cell>
          <cell r="BM89">
            <v>28917</v>
          </cell>
          <cell r="BN89">
            <v>27541</v>
          </cell>
          <cell r="BO89">
            <v>17901</v>
          </cell>
          <cell r="BP89">
            <v>31670</v>
          </cell>
          <cell r="BQ89">
            <v>27541</v>
          </cell>
          <cell r="BR89">
            <v>30294</v>
          </cell>
          <cell r="BS89">
            <v>27541</v>
          </cell>
          <cell r="BT89">
            <v>22028</v>
          </cell>
        </row>
        <row r="90">
          <cell r="E90" t="str">
            <v>GM</v>
          </cell>
          <cell r="F90" t="str">
            <v>Mexico</v>
          </cell>
          <cell r="G90" t="str">
            <v>Yukon/Tahoe/Sub</v>
          </cell>
          <cell r="H90" t="str">
            <v>FJC-8</v>
          </cell>
          <cell r="I90" t="str">
            <v>FJC-8</v>
          </cell>
          <cell r="J90" t="str">
            <v>PSR</v>
          </cell>
          <cell r="K90" t="str">
            <v>P265/65R18</v>
          </cell>
          <cell r="L90" t="str">
            <v>Dueler H/T</v>
          </cell>
          <cell r="M90" t="str">
            <v>New Dueler HT</v>
          </cell>
          <cell r="N90" t="str">
            <v>S</v>
          </cell>
          <cell r="O90" t="str">
            <v>S</v>
          </cell>
          <cell r="P90" t="str">
            <v>BS</v>
          </cell>
          <cell r="R90" t="str">
            <v>2003</v>
          </cell>
          <cell r="S90">
            <v>0</v>
          </cell>
          <cell r="T90">
            <v>0</v>
          </cell>
          <cell r="U90">
            <v>0</v>
          </cell>
          <cell r="V90">
            <v>0</v>
          </cell>
          <cell r="W90">
            <v>0</v>
          </cell>
          <cell r="X90">
            <v>0</v>
          </cell>
          <cell r="Y90">
            <v>0</v>
          </cell>
          <cell r="Z90">
            <v>0</v>
          </cell>
          <cell r="AA90">
            <v>0</v>
          </cell>
          <cell r="AB90">
            <v>0</v>
          </cell>
          <cell r="AC90">
            <v>0</v>
          </cell>
          <cell r="AD90">
            <v>0</v>
          </cell>
          <cell r="AE90">
            <v>0</v>
          </cell>
          <cell r="AF90" t="str">
            <v>2004</v>
          </cell>
          <cell r="AG90">
            <v>0</v>
          </cell>
          <cell r="AH90">
            <v>0</v>
          </cell>
          <cell r="AI90">
            <v>0</v>
          </cell>
          <cell r="AJ90">
            <v>0</v>
          </cell>
          <cell r="AK90">
            <v>0</v>
          </cell>
          <cell r="AL90">
            <v>0</v>
          </cell>
          <cell r="AM90">
            <v>0</v>
          </cell>
          <cell r="AN90">
            <v>0</v>
          </cell>
          <cell r="AO90">
            <v>0</v>
          </cell>
          <cell r="AP90">
            <v>0</v>
          </cell>
          <cell r="AQ90">
            <v>0</v>
          </cell>
          <cell r="AR90">
            <v>0</v>
          </cell>
          <cell r="AS90">
            <v>0</v>
          </cell>
          <cell r="AT90" t="str">
            <v>2005</v>
          </cell>
          <cell r="AU90">
            <v>0</v>
          </cell>
          <cell r="AV90">
            <v>0</v>
          </cell>
          <cell r="AW90">
            <v>0</v>
          </cell>
          <cell r="AX90">
            <v>0</v>
          </cell>
          <cell r="AY90">
            <v>0</v>
          </cell>
          <cell r="AZ90">
            <v>0</v>
          </cell>
          <cell r="BA90">
            <v>0</v>
          </cell>
          <cell r="BB90">
            <v>0</v>
          </cell>
          <cell r="BC90">
            <v>0</v>
          </cell>
          <cell r="BD90">
            <v>0</v>
          </cell>
          <cell r="BE90">
            <v>0</v>
          </cell>
          <cell r="BF90">
            <v>0</v>
          </cell>
          <cell r="BG90">
            <v>0</v>
          </cell>
          <cell r="BH90" t="str">
            <v>2006</v>
          </cell>
          <cell r="BI90">
            <v>3750</v>
          </cell>
          <cell r="BJ90">
            <v>3750</v>
          </cell>
          <cell r="BK90">
            <v>3750</v>
          </cell>
          <cell r="BL90">
            <v>3750</v>
          </cell>
          <cell r="BM90">
            <v>3750</v>
          </cell>
          <cell r="BN90">
            <v>3750</v>
          </cell>
          <cell r="BO90">
            <v>3750</v>
          </cell>
          <cell r="BP90">
            <v>3750</v>
          </cell>
          <cell r="BQ90">
            <v>3750</v>
          </cell>
          <cell r="BR90">
            <v>3750</v>
          </cell>
          <cell r="BS90">
            <v>3750</v>
          </cell>
          <cell r="BT90">
            <v>3750</v>
          </cell>
        </row>
        <row r="91">
          <cell r="E91" t="str">
            <v>GM</v>
          </cell>
          <cell r="F91" t="str">
            <v>USA</v>
          </cell>
          <cell r="G91" t="str">
            <v>Sintra</v>
          </cell>
          <cell r="I91" t="str">
            <v>BA15GBKEJO</v>
          </cell>
          <cell r="J91" t="str">
            <v>PSR</v>
          </cell>
          <cell r="K91" t="str">
            <v>205/65R15</v>
          </cell>
          <cell r="L91" t="str">
            <v>Fhwk 680</v>
          </cell>
          <cell r="M91" t="str">
            <v>Turanza EL54</v>
          </cell>
          <cell r="N91" t="str">
            <v>94H</v>
          </cell>
          <cell r="O91" t="str">
            <v>H</v>
          </cell>
          <cell r="P91" t="str">
            <v>FS</v>
          </cell>
          <cell r="Q91" t="str">
            <v>0</v>
          </cell>
          <cell r="R91" t="str">
            <v>2003</v>
          </cell>
          <cell r="S91">
            <v>0</v>
          </cell>
          <cell r="T91">
            <v>0</v>
          </cell>
          <cell r="U91">
            <v>0</v>
          </cell>
          <cell r="V91">
            <v>0</v>
          </cell>
          <cell r="W91">
            <v>0</v>
          </cell>
          <cell r="X91">
            <v>0</v>
          </cell>
          <cell r="Y91">
            <v>0</v>
          </cell>
          <cell r="Z91">
            <v>0</v>
          </cell>
          <cell r="AA91">
            <v>0</v>
          </cell>
          <cell r="AB91">
            <v>0</v>
          </cell>
          <cell r="AC91">
            <v>0</v>
          </cell>
          <cell r="AD91">
            <v>0</v>
          </cell>
          <cell r="AE91">
            <v>0</v>
          </cell>
          <cell r="AF91" t="str">
            <v>2004</v>
          </cell>
          <cell r="AG91">
            <v>0</v>
          </cell>
          <cell r="AH91">
            <v>0</v>
          </cell>
          <cell r="AI91">
            <v>0</v>
          </cell>
          <cell r="AJ91">
            <v>0</v>
          </cell>
          <cell r="AK91">
            <v>0</v>
          </cell>
          <cell r="AL91">
            <v>0</v>
          </cell>
          <cell r="AM91">
            <v>0</v>
          </cell>
          <cell r="AN91">
            <v>0</v>
          </cell>
          <cell r="AO91">
            <v>0</v>
          </cell>
          <cell r="AP91">
            <v>0</v>
          </cell>
          <cell r="AQ91">
            <v>0</v>
          </cell>
          <cell r="AR91">
            <v>0</v>
          </cell>
          <cell r="AS91">
            <v>0</v>
          </cell>
          <cell r="AT91" t="str">
            <v>2005</v>
          </cell>
          <cell r="AU91">
            <v>0</v>
          </cell>
          <cell r="AV91">
            <v>0</v>
          </cell>
          <cell r="AW91">
            <v>0</v>
          </cell>
          <cell r="AX91">
            <v>0</v>
          </cell>
          <cell r="AY91">
            <v>0</v>
          </cell>
          <cell r="AZ91">
            <v>0</v>
          </cell>
          <cell r="BA91">
            <v>0</v>
          </cell>
          <cell r="BB91">
            <v>0</v>
          </cell>
          <cell r="BC91">
            <v>0</v>
          </cell>
          <cell r="BD91">
            <v>0</v>
          </cell>
          <cell r="BE91">
            <v>0</v>
          </cell>
          <cell r="BF91">
            <v>0</v>
          </cell>
          <cell r="BG91">
            <v>0</v>
          </cell>
          <cell r="BH91" t="str">
            <v>2006</v>
          </cell>
          <cell r="BI91">
            <v>0</v>
          </cell>
          <cell r="BJ91">
            <v>0</v>
          </cell>
          <cell r="BK91">
            <v>0</v>
          </cell>
          <cell r="BL91">
            <v>0</v>
          </cell>
          <cell r="BM91">
            <v>0</v>
          </cell>
          <cell r="BN91">
            <v>0</v>
          </cell>
          <cell r="BO91">
            <v>0</v>
          </cell>
          <cell r="BP91">
            <v>0</v>
          </cell>
          <cell r="BQ91">
            <v>0</v>
          </cell>
          <cell r="BR91">
            <v>0</v>
          </cell>
          <cell r="BS91">
            <v>0</v>
          </cell>
          <cell r="BT91">
            <v>0</v>
          </cell>
        </row>
        <row r="92">
          <cell r="E92" t="str">
            <v>GM</v>
          </cell>
          <cell r="F92" t="str">
            <v>USA</v>
          </cell>
          <cell r="G92" t="str">
            <v>Malibu/Cutlass</v>
          </cell>
          <cell r="I92" t="str">
            <v>BA010BL5K6</v>
          </cell>
          <cell r="J92" t="str">
            <v>PSR</v>
          </cell>
          <cell r="K92" t="str">
            <v>P215/60R15</v>
          </cell>
          <cell r="L92" t="str">
            <v>Fhwk GTA</v>
          </cell>
          <cell r="M92" t="str">
            <v>Turanza EL55</v>
          </cell>
          <cell r="N92" t="str">
            <v>93H</v>
          </cell>
          <cell r="O92" t="str">
            <v>H</v>
          </cell>
          <cell r="P92" t="str">
            <v>FS</v>
          </cell>
          <cell r="Q92" t="str">
            <v>0</v>
          </cell>
          <cell r="R92" t="str">
            <v>2003</v>
          </cell>
          <cell r="S92">
            <v>0</v>
          </cell>
          <cell r="T92">
            <v>0</v>
          </cell>
          <cell r="U92">
            <v>0</v>
          </cell>
          <cell r="V92">
            <v>0</v>
          </cell>
          <cell r="W92">
            <v>0</v>
          </cell>
          <cell r="X92">
            <v>0</v>
          </cell>
          <cell r="Y92">
            <v>0</v>
          </cell>
          <cell r="Z92">
            <v>0</v>
          </cell>
          <cell r="AA92">
            <v>0</v>
          </cell>
          <cell r="AB92">
            <v>0</v>
          </cell>
          <cell r="AC92">
            <v>0</v>
          </cell>
          <cell r="AD92">
            <v>0</v>
          </cell>
          <cell r="AE92">
            <v>0</v>
          </cell>
          <cell r="AF92" t="str">
            <v>2004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t="str">
            <v>2005</v>
          </cell>
          <cell r="AU92">
            <v>0</v>
          </cell>
          <cell r="AV92">
            <v>0</v>
          </cell>
          <cell r="AW92">
            <v>0</v>
          </cell>
          <cell r="AX92">
            <v>0</v>
          </cell>
          <cell r="AY92">
            <v>0</v>
          </cell>
          <cell r="AZ92">
            <v>0</v>
          </cell>
          <cell r="BA92">
            <v>0</v>
          </cell>
          <cell r="BB92">
            <v>0</v>
          </cell>
          <cell r="BC92">
            <v>0</v>
          </cell>
          <cell r="BD92">
            <v>0</v>
          </cell>
          <cell r="BE92">
            <v>0</v>
          </cell>
          <cell r="BF92">
            <v>0</v>
          </cell>
          <cell r="BG92">
            <v>0</v>
          </cell>
          <cell r="BH92" t="str">
            <v>2006</v>
          </cell>
          <cell r="BI92">
            <v>0</v>
          </cell>
          <cell r="BJ92">
            <v>0</v>
          </cell>
          <cell r="BK92">
            <v>0</v>
          </cell>
          <cell r="BL92">
            <v>0</v>
          </cell>
          <cell r="BM92">
            <v>0</v>
          </cell>
          <cell r="BN92">
            <v>0</v>
          </cell>
          <cell r="BO92">
            <v>0</v>
          </cell>
          <cell r="BP92">
            <v>0</v>
          </cell>
          <cell r="BQ92">
            <v>0</v>
          </cell>
          <cell r="BR92">
            <v>0</v>
          </cell>
          <cell r="BS92">
            <v>0</v>
          </cell>
          <cell r="BT92">
            <v>0</v>
          </cell>
        </row>
        <row r="93">
          <cell r="E93" t="str">
            <v>GM</v>
          </cell>
          <cell r="F93" t="str">
            <v>USA</v>
          </cell>
          <cell r="G93" t="str">
            <v>Yukon/Tahoe/Sub</v>
          </cell>
          <cell r="H93" t="str">
            <v>FJC-8</v>
          </cell>
          <cell r="I93" t="str">
            <v>FJC-8</v>
          </cell>
          <cell r="J93" t="str">
            <v>PSR</v>
          </cell>
          <cell r="K93" t="str">
            <v>P265/65R18</v>
          </cell>
          <cell r="L93" t="str">
            <v>Dueler H/T</v>
          </cell>
          <cell r="M93" t="str">
            <v>New Dueler HT</v>
          </cell>
          <cell r="N93" t="str">
            <v>S</v>
          </cell>
          <cell r="O93" t="str">
            <v>S</v>
          </cell>
          <cell r="P93" t="str">
            <v>BS</v>
          </cell>
          <cell r="R93" t="str">
            <v>2003</v>
          </cell>
          <cell r="S93">
            <v>0</v>
          </cell>
          <cell r="T93">
            <v>0</v>
          </cell>
          <cell r="U93">
            <v>0</v>
          </cell>
          <cell r="V93">
            <v>0</v>
          </cell>
          <cell r="W93">
            <v>0</v>
          </cell>
          <cell r="X93">
            <v>0</v>
          </cell>
          <cell r="Y93">
            <v>0</v>
          </cell>
          <cell r="Z93">
            <v>0</v>
          </cell>
          <cell r="AA93">
            <v>0</v>
          </cell>
          <cell r="AB93">
            <v>0</v>
          </cell>
          <cell r="AC93">
            <v>0</v>
          </cell>
          <cell r="AD93">
            <v>0</v>
          </cell>
          <cell r="AE93">
            <v>0</v>
          </cell>
          <cell r="AF93" t="str">
            <v>2004</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2005</v>
          </cell>
          <cell r="AU93">
            <v>0</v>
          </cell>
          <cell r="AV93">
            <v>0</v>
          </cell>
          <cell r="AW93">
            <v>0</v>
          </cell>
          <cell r="AX93">
            <v>0</v>
          </cell>
          <cell r="AY93">
            <v>0</v>
          </cell>
          <cell r="AZ93">
            <v>0</v>
          </cell>
          <cell r="BA93">
            <v>0</v>
          </cell>
          <cell r="BB93">
            <v>0</v>
          </cell>
          <cell r="BC93">
            <v>0</v>
          </cell>
          <cell r="BD93">
            <v>0</v>
          </cell>
          <cell r="BE93">
            <v>0</v>
          </cell>
          <cell r="BF93">
            <v>0</v>
          </cell>
          <cell r="BG93">
            <v>0</v>
          </cell>
          <cell r="BH93" t="str">
            <v>2006</v>
          </cell>
          <cell r="BI93">
            <v>28917</v>
          </cell>
          <cell r="BJ93">
            <v>28917</v>
          </cell>
          <cell r="BK93">
            <v>31670</v>
          </cell>
          <cell r="BL93">
            <v>24785</v>
          </cell>
          <cell r="BM93">
            <v>28917</v>
          </cell>
          <cell r="BN93">
            <v>27541</v>
          </cell>
          <cell r="BO93">
            <v>17901</v>
          </cell>
          <cell r="BP93">
            <v>31670</v>
          </cell>
          <cell r="BQ93">
            <v>27541</v>
          </cell>
          <cell r="BR93">
            <v>30294</v>
          </cell>
          <cell r="BS93">
            <v>27541</v>
          </cell>
          <cell r="BT93">
            <v>22028</v>
          </cell>
        </row>
        <row r="94">
          <cell r="E94" t="str">
            <v>Honda</v>
          </cell>
          <cell r="F94" t="str">
            <v>Canada</v>
          </cell>
          <cell r="G94" t="str">
            <v>MDX</v>
          </cell>
          <cell r="H94" t="str">
            <v>MI-6</v>
          </cell>
          <cell r="I94" t="str">
            <v>MI-6</v>
          </cell>
          <cell r="J94" t="str">
            <v>PSR</v>
          </cell>
          <cell r="K94" t="str">
            <v>P235/65R17</v>
          </cell>
          <cell r="L94" t="str">
            <v>Dueler H/T</v>
          </cell>
          <cell r="M94" t="str">
            <v>New Dueler HT</v>
          </cell>
          <cell r="N94" t="str">
            <v>108T</v>
          </cell>
          <cell r="O94" t="str">
            <v>T</v>
          </cell>
          <cell r="P94" t="str">
            <v>BS</v>
          </cell>
          <cell r="R94" t="str">
            <v>2003</v>
          </cell>
          <cell r="S94">
            <v>0</v>
          </cell>
          <cell r="T94">
            <v>0</v>
          </cell>
          <cell r="U94">
            <v>0</v>
          </cell>
          <cell r="V94">
            <v>0</v>
          </cell>
          <cell r="W94">
            <v>0</v>
          </cell>
          <cell r="X94">
            <v>0</v>
          </cell>
          <cell r="Y94">
            <v>0</v>
          </cell>
          <cell r="Z94">
            <v>0</v>
          </cell>
          <cell r="AA94">
            <v>0</v>
          </cell>
          <cell r="AB94">
            <v>0</v>
          </cell>
          <cell r="AC94">
            <v>0</v>
          </cell>
          <cell r="AD94">
            <v>0</v>
          </cell>
          <cell r="AE94">
            <v>0</v>
          </cell>
          <cell r="AF94" t="str">
            <v>2004</v>
          </cell>
          <cell r="AG94">
            <v>0</v>
          </cell>
          <cell r="AH94">
            <v>0</v>
          </cell>
          <cell r="AI94">
            <v>0</v>
          </cell>
          <cell r="AJ94">
            <v>0</v>
          </cell>
          <cell r="AK94">
            <v>0</v>
          </cell>
          <cell r="AL94">
            <v>0</v>
          </cell>
          <cell r="AM94">
            <v>0</v>
          </cell>
          <cell r="AN94">
            <v>0</v>
          </cell>
          <cell r="AO94">
            <v>0</v>
          </cell>
          <cell r="AP94">
            <v>0</v>
          </cell>
          <cell r="AQ94">
            <v>0</v>
          </cell>
          <cell r="AR94">
            <v>0</v>
          </cell>
          <cell r="AS94">
            <v>0</v>
          </cell>
          <cell r="AT94" t="str">
            <v>2005</v>
          </cell>
          <cell r="AU94">
            <v>0</v>
          </cell>
          <cell r="AV94">
            <v>0</v>
          </cell>
          <cell r="AW94">
            <v>0</v>
          </cell>
          <cell r="AX94">
            <v>0</v>
          </cell>
          <cell r="AY94">
            <v>0</v>
          </cell>
          <cell r="AZ94">
            <v>0</v>
          </cell>
          <cell r="BA94">
            <v>0</v>
          </cell>
          <cell r="BB94">
            <v>0</v>
          </cell>
          <cell r="BC94">
            <v>0</v>
          </cell>
          <cell r="BD94">
            <v>0</v>
          </cell>
          <cell r="BE94">
            <v>0</v>
          </cell>
          <cell r="BF94">
            <v>0</v>
          </cell>
          <cell r="BG94">
            <v>0</v>
          </cell>
          <cell r="BH94" t="str">
            <v>2006</v>
          </cell>
          <cell r="BI94">
            <v>0</v>
          </cell>
          <cell r="BJ94">
            <v>0</v>
          </cell>
          <cell r="BK94">
            <v>0</v>
          </cell>
          <cell r="BL94">
            <v>0</v>
          </cell>
          <cell r="BM94">
            <v>0</v>
          </cell>
          <cell r="BN94">
            <v>0</v>
          </cell>
          <cell r="BO94">
            <v>0</v>
          </cell>
          <cell r="BP94">
            <v>5158</v>
          </cell>
          <cell r="BQ94">
            <v>4261</v>
          </cell>
          <cell r="BR94">
            <v>5158</v>
          </cell>
          <cell r="BS94">
            <v>4486</v>
          </cell>
          <cell r="BT94">
            <v>3364</v>
          </cell>
        </row>
        <row r="95">
          <cell r="E95" t="str">
            <v>GM</v>
          </cell>
          <cell r="F95" t="str">
            <v>USA</v>
          </cell>
          <cell r="G95" t="str">
            <v>Cadillac</v>
          </cell>
          <cell r="H95" t="str">
            <v>GP228-1</v>
          </cell>
          <cell r="I95" t="str">
            <v>GP228-1</v>
          </cell>
          <cell r="J95" t="str">
            <v>PSR</v>
          </cell>
          <cell r="K95" t="str">
            <v>P245/50R18</v>
          </cell>
          <cell r="L95" t="str">
            <v>Turanza Elxx</v>
          </cell>
          <cell r="M95" t="str">
            <v>New Turanza EL</v>
          </cell>
          <cell r="N95" t="str">
            <v>99H</v>
          </cell>
          <cell r="O95" t="str">
            <v>H</v>
          </cell>
          <cell r="P95" t="str">
            <v>BS</v>
          </cell>
          <cell r="R95" t="str">
            <v>2003</v>
          </cell>
          <cell r="S95">
            <v>0</v>
          </cell>
          <cell r="T95">
            <v>0</v>
          </cell>
          <cell r="U95">
            <v>0</v>
          </cell>
          <cell r="V95">
            <v>0</v>
          </cell>
          <cell r="W95">
            <v>0</v>
          </cell>
          <cell r="X95">
            <v>0</v>
          </cell>
          <cell r="Y95">
            <v>0</v>
          </cell>
          <cell r="Z95">
            <v>0</v>
          </cell>
          <cell r="AA95">
            <v>0</v>
          </cell>
          <cell r="AB95">
            <v>0</v>
          </cell>
          <cell r="AC95">
            <v>0</v>
          </cell>
          <cell r="AD95">
            <v>0</v>
          </cell>
          <cell r="AE95">
            <v>0</v>
          </cell>
          <cell r="AF95" t="str">
            <v>2004</v>
          </cell>
          <cell r="AG95">
            <v>0</v>
          </cell>
          <cell r="AH95">
            <v>0</v>
          </cell>
          <cell r="AI95">
            <v>0</v>
          </cell>
          <cell r="AJ95">
            <v>0</v>
          </cell>
          <cell r="AK95">
            <v>0</v>
          </cell>
          <cell r="AL95">
            <v>0</v>
          </cell>
          <cell r="AM95">
            <v>0</v>
          </cell>
          <cell r="AN95">
            <v>0</v>
          </cell>
          <cell r="AO95">
            <v>0</v>
          </cell>
          <cell r="AP95">
            <v>0</v>
          </cell>
          <cell r="AQ95">
            <v>0</v>
          </cell>
          <cell r="AR95">
            <v>0</v>
          </cell>
          <cell r="AS95">
            <v>0</v>
          </cell>
          <cell r="AT95" t="str">
            <v>2005</v>
          </cell>
          <cell r="AU95">
            <v>1373</v>
          </cell>
          <cell r="AV95">
            <v>1373</v>
          </cell>
          <cell r="AW95">
            <v>1504</v>
          </cell>
          <cell r="AX95">
            <v>1177</v>
          </cell>
          <cell r="AY95">
            <v>1373</v>
          </cell>
          <cell r="AZ95">
            <v>1307</v>
          </cell>
          <cell r="BA95">
            <v>850</v>
          </cell>
          <cell r="BB95">
            <v>1504</v>
          </cell>
          <cell r="BC95">
            <v>1307</v>
          </cell>
          <cell r="BD95">
            <v>1438</v>
          </cell>
          <cell r="BE95">
            <v>1307</v>
          </cell>
          <cell r="BF95">
            <v>1046</v>
          </cell>
          <cell r="BG95">
            <v>15559</v>
          </cell>
          <cell r="BH95" t="str">
            <v>2006</v>
          </cell>
          <cell r="BI95">
            <v>1461</v>
          </cell>
          <cell r="BJ95">
            <v>1461</v>
          </cell>
          <cell r="BK95">
            <v>1600</v>
          </cell>
          <cell r="BL95">
            <v>1252</v>
          </cell>
          <cell r="BM95">
            <v>1461</v>
          </cell>
          <cell r="BN95">
            <v>1391</v>
          </cell>
          <cell r="BO95">
            <v>904</v>
          </cell>
          <cell r="BP95">
            <v>1600</v>
          </cell>
          <cell r="BQ95">
            <v>1391</v>
          </cell>
          <cell r="BR95">
            <v>1530</v>
          </cell>
          <cell r="BS95">
            <v>1391</v>
          </cell>
          <cell r="BT95">
            <v>1114</v>
          </cell>
        </row>
        <row r="96">
          <cell r="E96" t="str">
            <v>GM</v>
          </cell>
          <cell r="F96" t="str">
            <v>USA</v>
          </cell>
          <cell r="G96" t="str">
            <v>GMT235</v>
          </cell>
          <cell r="H96" t="str">
            <v>GL066-1</v>
          </cell>
          <cell r="I96" t="str">
            <v>GL066-1</v>
          </cell>
          <cell r="J96" t="str">
            <v>PSR</v>
          </cell>
          <cell r="K96" t="str">
            <v>P225/65R17</v>
          </cell>
          <cell r="M96" t="str">
            <v>Dueler HT</v>
          </cell>
          <cell r="N96" t="str">
            <v>100S</v>
          </cell>
          <cell r="O96" t="str">
            <v>H</v>
          </cell>
          <cell r="P96" t="str">
            <v>BS</v>
          </cell>
          <cell r="Q96" t="str">
            <v>Seg</v>
          </cell>
          <cell r="R96" t="str">
            <v>2003</v>
          </cell>
          <cell r="S96">
            <v>0</v>
          </cell>
          <cell r="T96">
            <v>0</v>
          </cell>
          <cell r="U96">
            <v>0</v>
          </cell>
          <cell r="V96">
            <v>0</v>
          </cell>
          <cell r="W96">
            <v>0</v>
          </cell>
          <cell r="X96">
            <v>0</v>
          </cell>
          <cell r="Y96">
            <v>0</v>
          </cell>
          <cell r="Z96">
            <v>0</v>
          </cell>
          <cell r="AA96">
            <v>0</v>
          </cell>
          <cell r="AB96">
            <v>0</v>
          </cell>
          <cell r="AC96">
            <v>0</v>
          </cell>
          <cell r="AD96">
            <v>0</v>
          </cell>
          <cell r="AE96">
            <v>0</v>
          </cell>
          <cell r="AF96" t="str">
            <v>2004</v>
          </cell>
          <cell r="AG96">
            <v>0</v>
          </cell>
          <cell r="AH96">
            <v>0</v>
          </cell>
          <cell r="AI96">
            <v>0</v>
          </cell>
          <cell r="AJ96">
            <v>0</v>
          </cell>
          <cell r="AK96">
            <v>0</v>
          </cell>
          <cell r="AL96">
            <v>0</v>
          </cell>
          <cell r="AM96">
            <v>0</v>
          </cell>
          <cell r="AN96">
            <v>0</v>
          </cell>
          <cell r="AO96">
            <v>0</v>
          </cell>
          <cell r="AP96">
            <v>0</v>
          </cell>
          <cell r="AQ96">
            <v>0</v>
          </cell>
          <cell r="AR96">
            <v>0</v>
          </cell>
          <cell r="AS96">
            <v>0</v>
          </cell>
          <cell r="AT96" t="str">
            <v>2005</v>
          </cell>
          <cell r="AU96">
            <v>0</v>
          </cell>
          <cell r="AV96">
            <v>0</v>
          </cell>
          <cell r="AW96">
            <v>0</v>
          </cell>
          <cell r="AX96">
            <v>0</v>
          </cell>
          <cell r="AY96">
            <v>0</v>
          </cell>
          <cell r="AZ96">
            <v>0</v>
          </cell>
          <cell r="BA96">
            <v>0</v>
          </cell>
          <cell r="BB96">
            <v>0</v>
          </cell>
          <cell r="BC96">
            <v>0</v>
          </cell>
          <cell r="BD96">
            <v>0</v>
          </cell>
          <cell r="BE96">
            <v>0</v>
          </cell>
          <cell r="BF96">
            <v>0</v>
          </cell>
          <cell r="BG96">
            <v>0</v>
          </cell>
          <cell r="BH96" t="str">
            <v>2006</v>
          </cell>
          <cell r="BI96">
            <v>0</v>
          </cell>
          <cell r="BJ96">
            <v>0</v>
          </cell>
          <cell r="BK96">
            <v>0</v>
          </cell>
          <cell r="BL96">
            <v>0</v>
          </cell>
          <cell r="BM96">
            <v>0</v>
          </cell>
          <cell r="BN96">
            <v>0</v>
          </cell>
          <cell r="BO96">
            <v>0</v>
          </cell>
          <cell r="BP96">
            <v>0</v>
          </cell>
          <cell r="BQ96">
            <v>0</v>
          </cell>
          <cell r="BR96">
            <v>0</v>
          </cell>
          <cell r="BS96">
            <v>0</v>
          </cell>
          <cell r="BT96">
            <v>0</v>
          </cell>
        </row>
        <row r="97">
          <cell r="E97" t="str">
            <v>GM</v>
          </cell>
          <cell r="F97" t="str">
            <v>USA</v>
          </cell>
          <cell r="G97" t="str">
            <v>Bonn/LeSabre</v>
          </cell>
          <cell r="H97" t="str">
            <v>GP081-1</v>
          </cell>
          <cell r="I97" t="str">
            <v>BH2GPBK6L6</v>
          </cell>
          <cell r="J97" t="str">
            <v>PSR</v>
          </cell>
          <cell r="K97" t="str">
            <v>P225/60R16</v>
          </cell>
          <cell r="N97" t="str">
            <v>97S</v>
          </cell>
          <cell r="O97" t="str">
            <v>H</v>
          </cell>
          <cell r="P97" t="str">
            <v>BS</v>
          </cell>
          <cell r="R97" t="str">
            <v>2003</v>
          </cell>
          <cell r="S97">
            <v>0</v>
          </cell>
          <cell r="T97">
            <v>0</v>
          </cell>
          <cell r="U97">
            <v>0</v>
          </cell>
          <cell r="V97">
            <v>0</v>
          </cell>
          <cell r="W97">
            <v>0</v>
          </cell>
          <cell r="X97">
            <v>0</v>
          </cell>
          <cell r="Y97">
            <v>0</v>
          </cell>
          <cell r="Z97">
            <v>0</v>
          </cell>
          <cell r="AA97">
            <v>0</v>
          </cell>
          <cell r="AB97">
            <v>0</v>
          </cell>
          <cell r="AC97">
            <v>0</v>
          </cell>
          <cell r="AD97">
            <v>0</v>
          </cell>
          <cell r="AE97">
            <v>0</v>
          </cell>
          <cell r="AF97" t="str">
            <v>2004</v>
          </cell>
          <cell r="AG97">
            <v>0</v>
          </cell>
          <cell r="AH97">
            <v>0</v>
          </cell>
          <cell r="AI97">
            <v>0</v>
          </cell>
          <cell r="AJ97">
            <v>0</v>
          </cell>
          <cell r="AK97">
            <v>0</v>
          </cell>
          <cell r="AL97">
            <v>0</v>
          </cell>
          <cell r="AM97">
            <v>0</v>
          </cell>
          <cell r="AN97">
            <v>0</v>
          </cell>
          <cell r="AO97">
            <v>0</v>
          </cell>
          <cell r="AP97">
            <v>0</v>
          </cell>
          <cell r="AQ97">
            <v>0</v>
          </cell>
          <cell r="AR97">
            <v>0</v>
          </cell>
          <cell r="AS97">
            <v>0</v>
          </cell>
          <cell r="AT97" t="str">
            <v>2005</v>
          </cell>
          <cell r="AU97">
            <v>0</v>
          </cell>
          <cell r="AV97">
            <v>0</v>
          </cell>
          <cell r="AW97">
            <v>0</v>
          </cell>
          <cell r="AX97">
            <v>0</v>
          </cell>
          <cell r="AY97">
            <v>0</v>
          </cell>
          <cell r="AZ97">
            <v>0</v>
          </cell>
          <cell r="BA97">
            <v>0</v>
          </cell>
          <cell r="BB97">
            <v>0</v>
          </cell>
          <cell r="BC97">
            <v>0</v>
          </cell>
          <cell r="BD97">
            <v>0</v>
          </cell>
          <cell r="BE97">
            <v>0</v>
          </cell>
          <cell r="BF97">
            <v>0</v>
          </cell>
          <cell r="BG97">
            <v>0</v>
          </cell>
          <cell r="BH97" t="str">
            <v>2006</v>
          </cell>
          <cell r="BI97">
            <v>0</v>
          </cell>
          <cell r="BJ97">
            <v>0</v>
          </cell>
          <cell r="BK97">
            <v>0</v>
          </cell>
          <cell r="BL97">
            <v>0</v>
          </cell>
          <cell r="BM97">
            <v>0</v>
          </cell>
          <cell r="BN97">
            <v>0</v>
          </cell>
          <cell r="BO97">
            <v>0</v>
          </cell>
          <cell r="BP97">
            <v>0</v>
          </cell>
          <cell r="BQ97">
            <v>0</v>
          </cell>
          <cell r="BR97">
            <v>0</v>
          </cell>
          <cell r="BS97">
            <v>0</v>
          </cell>
          <cell r="BT97">
            <v>0</v>
          </cell>
        </row>
        <row r="98">
          <cell r="E98" t="str">
            <v>Honda</v>
          </cell>
          <cell r="F98" t="str">
            <v>USA</v>
          </cell>
          <cell r="G98" t="str">
            <v>Acura TL</v>
          </cell>
          <cell r="H98" t="str">
            <v>HP128-1 (MI-2)</v>
          </cell>
          <cell r="I98" t="str">
            <v>HP128-1</v>
          </cell>
          <cell r="J98" t="str">
            <v>PSR</v>
          </cell>
          <cell r="K98" t="str">
            <v>P235/45ZR17</v>
          </cell>
          <cell r="L98" t="str">
            <v>Potenza RE030</v>
          </cell>
          <cell r="M98" t="str">
            <v>Potenza RE030</v>
          </cell>
          <cell r="N98" t="str">
            <v>Z</v>
          </cell>
          <cell r="O98" t="str">
            <v>Z</v>
          </cell>
          <cell r="P98" t="str">
            <v>BS</v>
          </cell>
          <cell r="R98" t="str">
            <v>2003</v>
          </cell>
          <cell r="S98">
            <v>0</v>
          </cell>
          <cell r="T98">
            <v>0</v>
          </cell>
          <cell r="U98">
            <v>0</v>
          </cell>
          <cell r="V98">
            <v>0</v>
          </cell>
          <cell r="W98">
            <v>0</v>
          </cell>
          <cell r="X98">
            <v>0</v>
          </cell>
          <cell r="Y98">
            <v>0</v>
          </cell>
          <cell r="Z98">
            <v>0</v>
          </cell>
          <cell r="AA98">
            <v>0</v>
          </cell>
          <cell r="AB98">
            <v>1467</v>
          </cell>
          <cell r="AC98">
            <v>1275</v>
          </cell>
          <cell r="AD98">
            <v>956</v>
          </cell>
          <cell r="AE98">
            <v>3698</v>
          </cell>
          <cell r="AF98" t="str">
            <v>2004</v>
          </cell>
          <cell r="AG98">
            <v>1397</v>
          </cell>
          <cell r="AH98">
            <v>1270</v>
          </cell>
          <cell r="AI98">
            <v>1397</v>
          </cell>
          <cell r="AJ98">
            <v>1270</v>
          </cell>
          <cell r="AK98">
            <v>1397</v>
          </cell>
          <cell r="AL98">
            <v>1333</v>
          </cell>
          <cell r="AM98">
            <v>1080</v>
          </cell>
          <cell r="AN98">
            <v>1460</v>
          </cell>
          <cell r="AO98">
            <v>1206</v>
          </cell>
          <cell r="AP98">
            <v>1460</v>
          </cell>
          <cell r="AQ98">
            <v>1270</v>
          </cell>
          <cell r="AR98">
            <v>952</v>
          </cell>
          <cell r="AS98">
            <v>15492</v>
          </cell>
          <cell r="AT98" t="str">
            <v>2005</v>
          </cell>
          <cell r="AU98">
            <v>1366</v>
          </cell>
          <cell r="AV98">
            <v>1242</v>
          </cell>
          <cell r="AW98">
            <v>1366</v>
          </cell>
          <cell r="AX98">
            <v>1242</v>
          </cell>
          <cell r="AY98">
            <v>1366</v>
          </cell>
          <cell r="AZ98">
            <v>1304</v>
          </cell>
          <cell r="BA98">
            <v>1056</v>
          </cell>
          <cell r="BB98">
            <v>1428</v>
          </cell>
          <cell r="BC98">
            <v>1180</v>
          </cell>
          <cell r="BD98">
            <v>1428</v>
          </cell>
          <cell r="BE98">
            <v>1242</v>
          </cell>
          <cell r="BF98">
            <v>931</v>
          </cell>
          <cell r="BG98">
            <v>15151</v>
          </cell>
          <cell r="BH98" t="str">
            <v>2006</v>
          </cell>
          <cell r="BI98">
            <v>1360</v>
          </cell>
          <cell r="BJ98">
            <v>1236</v>
          </cell>
          <cell r="BK98">
            <v>1360</v>
          </cell>
          <cell r="BL98">
            <v>1236</v>
          </cell>
          <cell r="BM98">
            <v>1360</v>
          </cell>
          <cell r="BN98">
            <v>1298</v>
          </cell>
          <cell r="BO98">
            <v>1051</v>
          </cell>
          <cell r="BP98">
            <v>1422</v>
          </cell>
          <cell r="BQ98">
            <v>1175</v>
          </cell>
          <cell r="BR98">
            <v>1422</v>
          </cell>
          <cell r="BS98">
            <v>1236</v>
          </cell>
          <cell r="BT98">
            <v>927</v>
          </cell>
        </row>
        <row r="99">
          <cell r="E99" t="str">
            <v>GM</v>
          </cell>
          <cell r="F99" t="str">
            <v>USA</v>
          </cell>
          <cell r="G99" t="str">
            <v>Malibu</v>
          </cell>
          <cell r="H99" t="str">
            <v>GP077-1</v>
          </cell>
          <cell r="I99" t="str">
            <v>BH4GPBB5K6</v>
          </cell>
          <cell r="J99" t="str">
            <v>PSR</v>
          </cell>
          <cell r="K99" t="str">
            <v>P215/60R15</v>
          </cell>
          <cell r="L99" t="str">
            <v>Potenza</v>
          </cell>
          <cell r="M99" t="str">
            <v>Dueler HT</v>
          </cell>
          <cell r="N99" t="str">
            <v>93T</v>
          </cell>
          <cell r="O99" t="str">
            <v>H</v>
          </cell>
          <cell r="P99" t="str">
            <v>BS</v>
          </cell>
          <cell r="R99" t="str">
            <v>2003</v>
          </cell>
          <cell r="S99">
            <v>0</v>
          </cell>
          <cell r="T99">
            <v>0</v>
          </cell>
          <cell r="U99">
            <v>0</v>
          </cell>
          <cell r="V99">
            <v>0</v>
          </cell>
          <cell r="W99">
            <v>0</v>
          </cell>
          <cell r="X99">
            <v>0</v>
          </cell>
          <cell r="Y99">
            <v>0</v>
          </cell>
          <cell r="Z99">
            <v>0</v>
          </cell>
          <cell r="AA99">
            <v>0</v>
          </cell>
          <cell r="AB99">
            <v>0</v>
          </cell>
          <cell r="AC99">
            <v>0</v>
          </cell>
          <cell r="AD99">
            <v>0</v>
          </cell>
          <cell r="AE99">
            <v>0</v>
          </cell>
          <cell r="AF99" t="str">
            <v>2004</v>
          </cell>
          <cell r="AG99">
            <v>0</v>
          </cell>
          <cell r="AH99">
            <v>0</v>
          </cell>
          <cell r="AI99">
            <v>0</v>
          </cell>
          <cell r="AJ99">
            <v>0</v>
          </cell>
          <cell r="AK99">
            <v>0</v>
          </cell>
          <cell r="AL99">
            <v>0</v>
          </cell>
          <cell r="AM99">
            <v>0</v>
          </cell>
          <cell r="AN99">
            <v>0</v>
          </cell>
          <cell r="AO99">
            <v>0</v>
          </cell>
          <cell r="AP99">
            <v>0</v>
          </cell>
          <cell r="AQ99">
            <v>0</v>
          </cell>
          <cell r="AR99">
            <v>0</v>
          </cell>
          <cell r="AS99">
            <v>0</v>
          </cell>
          <cell r="AT99" t="str">
            <v>2005</v>
          </cell>
          <cell r="AU99">
            <v>0</v>
          </cell>
          <cell r="AV99">
            <v>0</v>
          </cell>
          <cell r="AW99">
            <v>0</v>
          </cell>
          <cell r="AX99">
            <v>0</v>
          </cell>
          <cell r="AY99">
            <v>0</v>
          </cell>
          <cell r="AZ99">
            <v>0</v>
          </cell>
          <cell r="BA99">
            <v>0</v>
          </cell>
          <cell r="BB99">
            <v>0</v>
          </cell>
          <cell r="BC99">
            <v>0</v>
          </cell>
          <cell r="BD99">
            <v>0</v>
          </cell>
          <cell r="BE99">
            <v>0</v>
          </cell>
          <cell r="BF99">
            <v>0</v>
          </cell>
          <cell r="BG99">
            <v>0</v>
          </cell>
          <cell r="BH99" t="str">
            <v>2006</v>
          </cell>
          <cell r="BI99">
            <v>0</v>
          </cell>
          <cell r="BJ99">
            <v>0</v>
          </cell>
          <cell r="BK99">
            <v>0</v>
          </cell>
          <cell r="BL99">
            <v>0</v>
          </cell>
          <cell r="BM99">
            <v>0</v>
          </cell>
          <cell r="BN99">
            <v>0</v>
          </cell>
          <cell r="BO99">
            <v>0</v>
          </cell>
          <cell r="BP99">
            <v>0</v>
          </cell>
          <cell r="BQ99">
            <v>0</v>
          </cell>
          <cell r="BR99">
            <v>0</v>
          </cell>
          <cell r="BS99">
            <v>0</v>
          </cell>
          <cell r="BT99">
            <v>0</v>
          </cell>
        </row>
        <row r="100">
          <cell r="E100" t="str">
            <v>GM</v>
          </cell>
          <cell r="F100" t="str">
            <v>Canada</v>
          </cell>
          <cell r="G100" t="str">
            <v>Grand Prix</v>
          </cell>
          <cell r="H100" t="str">
            <v>GP229-1</v>
          </cell>
          <cell r="I100" t="str">
            <v>GP229-1</v>
          </cell>
          <cell r="J100" t="str">
            <v>PSR</v>
          </cell>
          <cell r="K100" t="str">
            <v>P245/50R17</v>
          </cell>
          <cell r="L100" t="str">
            <v>Potenza RE050</v>
          </cell>
          <cell r="M100" t="str">
            <v>Potenza RE050</v>
          </cell>
          <cell r="N100" t="str">
            <v>98W</v>
          </cell>
          <cell r="O100" t="str">
            <v>W</v>
          </cell>
          <cell r="P100" t="str">
            <v>BS</v>
          </cell>
          <cell r="R100" t="str">
            <v>2003</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t="str">
            <v>2004</v>
          </cell>
          <cell r="AG100">
            <v>0</v>
          </cell>
          <cell r="AH100">
            <v>0</v>
          </cell>
          <cell r="AI100">
            <v>0</v>
          </cell>
          <cell r="AJ100">
            <v>0</v>
          </cell>
          <cell r="AK100">
            <v>0</v>
          </cell>
          <cell r="AL100">
            <v>2742</v>
          </cell>
          <cell r="AM100">
            <v>1782</v>
          </cell>
          <cell r="AN100">
            <v>3153</v>
          </cell>
          <cell r="AO100">
            <v>2879</v>
          </cell>
          <cell r="AP100">
            <v>3016</v>
          </cell>
          <cell r="AQ100">
            <v>3016</v>
          </cell>
          <cell r="AR100">
            <v>2193</v>
          </cell>
          <cell r="AS100">
            <v>18781</v>
          </cell>
          <cell r="AT100" t="str">
            <v>2005</v>
          </cell>
          <cell r="AU100">
            <v>2525</v>
          </cell>
          <cell r="AV100">
            <v>2652</v>
          </cell>
          <cell r="AW100">
            <v>2904</v>
          </cell>
          <cell r="AX100">
            <v>2399</v>
          </cell>
          <cell r="AY100">
            <v>2778</v>
          </cell>
          <cell r="AZ100">
            <v>2525</v>
          </cell>
          <cell r="BA100">
            <v>1642</v>
          </cell>
          <cell r="BB100">
            <v>2904</v>
          </cell>
          <cell r="BC100">
            <v>2652</v>
          </cell>
          <cell r="BD100">
            <v>2778</v>
          </cell>
          <cell r="BE100">
            <v>2778</v>
          </cell>
          <cell r="BF100">
            <v>2020</v>
          </cell>
          <cell r="BG100">
            <v>30557</v>
          </cell>
          <cell r="BH100" t="str">
            <v>2006</v>
          </cell>
          <cell r="BI100">
            <v>2357</v>
          </cell>
          <cell r="BJ100">
            <v>2475</v>
          </cell>
          <cell r="BK100">
            <v>2711</v>
          </cell>
          <cell r="BL100">
            <v>2239</v>
          </cell>
          <cell r="BM100">
            <v>2593</v>
          </cell>
          <cell r="BN100">
            <v>2357</v>
          </cell>
          <cell r="BO100">
            <v>1532</v>
          </cell>
          <cell r="BP100">
            <v>2711</v>
          </cell>
          <cell r="BQ100">
            <v>2475</v>
          </cell>
          <cell r="BR100">
            <v>2593</v>
          </cell>
          <cell r="BS100">
            <v>2593</v>
          </cell>
          <cell r="BT100">
            <v>1886</v>
          </cell>
        </row>
        <row r="101">
          <cell r="E101" t="str">
            <v>GM</v>
          </cell>
          <cell r="F101" t="str">
            <v>Canada</v>
          </cell>
          <cell r="G101" t="str">
            <v>Grand Prix</v>
          </cell>
          <cell r="H101" t="str">
            <v>GP230-1</v>
          </cell>
          <cell r="I101" t="str">
            <v>GP230-1</v>
          </cell>
          <cell r="J101" t="str">
            <v>PSR</v>
          </cell>
          <cell r="K101" t="str">
            <v>P225/55R17</v>
          </cell>
          <cell r="L101" t="str">
            <v>Potenza RE050</v>
          </cell>
          <cell r="M101" t="str">
            <v>Potenza RE050</v>
          </cell>
          <cell r="N101" t="str">
            <v>95W</v>
          </cell>
          <cell r="O101" t="str">
            <v>W</v>
          </cell>
          <cell r="P101" t="str">
            <v>BS</v>
          </cell>
          <cell r="R101" t="str">
            <v>2003</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t="str">
            <v>2004</v>
          </cell>
          <cell r="AG101">
            <v>0</v>
          </cell>
          <cell r="AH101">
            <v>0</v>
          </cell>
          <cell r="AI101">
            <v>0</v>
          </cell>
          <cell r="AJ101">
            <v>0</v>
          </cell>
          <cell r="AK101">
            <v>0</v>
          </cell>
          <cell r="AL101">
            <v>2742</v>
          </cell>
          <cell r="AM101">
            <v>1782</v>
          </cell>
          <cell r="AN101">
            <v>3153</v>
          </cell>
          <cell r="AO101">
            <v>2879</v>
          </cell>
          <cell r="AP101">
            <v>3016</v>
          </cell>
          <cell r="AQ101">
            <v>3016</v>
          </cell>
          <cell r="AR101">
            <v>2193</v>
          </cell>
          <cell r="AS101">
            <v>18781</v>
          </cell>
          <cell r="AT101" t="str">
            <v>2005</v>
          </cell>
          <cell r="AU101">
            <v>2525</v>
          </cell>
          <cell r="AV101">
            <v>2652</v>
          </cell>
          <cell r="AW101">
            <v>2904</v>
          </cell>
          <cell r="AX101">
            <v>2399</v>
          </cell>
          <cell r="AY101">
            <v>2778</v>
          </cell>
          <cell r="AZ101">
            <v>2525</v>
          </cell>
          <cell r="BA101">
            <v>1642</v>
          </cell>
          <cell r="BB101">
            <v>2904</v>
          </cell>
          <cell r="BC101">
            <v>2652</v>
          </cell>
          <cell r="BD101">
            <v>2778</v>
          </cell>
          <cell r="BE101">
            <v>2778</v>
          </cell>
          <cell r="BF101">
            <v>2020</v>
          </cell>
          <cell r="BG101">
            <v>30557</v>
          </cell>
          <cell r="BH101" t="str">
            <v>2006</v>
          </cell>
          <cell r="BI101">
            <v>2357</v>
          </cell>
          <cell r="BJ101">
            <v>2475</v>
          </cell>
          <cell r="BK101">
            <v>2711</v>
          </cell>
          <cell r="BL101">
            <v>2239</v>
          </cell>
          <cell r="BM101">
            <v>2593</v>
          </cell>
          <cell r="BN101">
            <v>2357</v>
          </cell>
          <cell r="BO101">
            <v>1532</v>
          </cell>
          <cell r="BP101">
            <v>2711</v>
          </cell>
          <cell r="BQ101">
            <v>2475</v>
          </cell>
          <cell r="BR101">
            <v>2593</v>
          </cell>
          <cell r="BS101">
            <v>2593</v>
          </cell>
          <cell r="BT101">
            <v>1886</v>
          </cell>
        </row>
        <row r="102">
          <cell r="E102" t="str">
            <v>GM</v>
          </cell>
          <cell r="F102" t="str">
            <v>USA</v>
          </cell>
          <cell r="G102" t="str">
            <v>Pontiac Banner</v>
          </cell>
          <cell r="H102" t="str">
            <v>GQ011-1</v>
          </cell>
          <cell r="I102" t="str">
            <v>BA60PBZ6B7</v>
          </cell>
          <cell r="J102" t="str">
            <v>PSR</v>
          </cell>
          <cell r="K102" t="str">
            <v>T125/70R16</v>
          </cell>
          <cell r="L102" t="str">
            <v>RTS</v>
          </cell>
          <cell r="N102" t="str">
            <v>100H</v>
          </cell>
          <cell r="O102" t="str">
            <v>H</v>
          </cell>
          <cell r="P102" t="str">
            <v>FS</v>
          </cell>
          <cell r="Q102" t="str">
            <v>?</v>
          </cell>
          <cell r="R102" t="str">
            <v>2003</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t="str">
            <v>2004</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t="str">
            <v>2005</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t="str">
            <v>2006</v>
          </cell>
          <cell r="BI102">
            <v>0</v>
          </cell>
          <cell r="BJ102">
            <v>0</v>
          </cell>
          <cell r="BK102">
            <v>0</v>
          </cell>
          <cell r="BL102">
            <v>0</v>
          </cell>
          <cell r="BM102">
            <v>0</v>
          </cell>
          <cell r="BN102">
            <v>0</v>
          </cell>
          <cell r="BO102">
            <v>0</v>
          </cell>
          <cell r="BP102">
            <v>0</v>
          </cell>
          <cell r="BQ102">
            <v>0</v>
          </cell>
          <cell r="BR102">
            <v>0</v>
          </cell>
          <cell r="BS102">
            <v>0</v>
          </cell>
          <cell r="BT102">
            <v>0</v>
          </cell>
        </row>
        <row r="103">
          <cell r="E103" t="str">
            <v>BMW</v>
          </cell>
          <cell r="F103" t="str">
            <v>USA</v>
          </cell>
          <cell r="G103" t="str">
            <v>Z4</v>
          </cell>
          <cell r="H103" t="str">
            <v>WP008-1</v>
          </cell>
          <cell r="I103" t="str">
            <v>BH3LFCCFL5</v>
          </cell>
          <cell r="J103" t="str">
            <v>PSR</v>
          </cell>
          <cell r="K103" t="str">
            <v>225/50R16</v>
          </cell>
          <cell r="L103" t="str">
            <v>RE050* RFT</v>
          </cell>
          <cell r="M103" t="str">
            <v>Potenza RE050 RFT</v>
          </cell>
          <cell r="N103" t="str">
            <v>92V</v>
          </cell>
          <cell r="O103" t="str">
            <v>V</v>
          </cell>
          <cell r="P103" t="str">
            <v>BS</v>
          </cell>
          <cell r="R103" t="str">
            <v>2003</v>
          </cell>
          <cell r="S103">
            <v>4684</v>
          </cell>
          <cell r="T103">
            <v>4919</v>
          </cell>
          <cell r="U103">
            <v>4919</v>
          </cell>
          <cell r="V103">
            <v>4919</v>
          </cell>
          <cell r="W103">
            <v>5153</v>
          </cell>
          <cell r="X103">
            <v>4684</v>
          </cell>
          <cell r="Y103">
            <v>4216</v>
          </cell>
          <cell r="Z103">
            <v>5153</v>
          </cell>
          <cell r="AA103">
            <v>4919</v>
          </cell>
          <cell r="AB103">
            <v>4919</v>
          </cell>
          <cell r="AC103">
            <v>4450</v>
          </cell>
          <cell r="AD103">
            <v>3513</v>
          </cell>
          <cell r="AE103">
            <v>56448</v>
          </cell>
          <cell r="AF103" t="str">
            <v>2004</v>
          </cell>
          <cell r="AG103">
            <v>3674</v>
          </cell>
          <cell r="AH103">
            <v>3857</v>
          </cell>
          <cell r="AI103">
            <v>3857</v>
          </cell>
          <cell r="AJ103">
            <v>3857</v>
          </cell>
          <cell r="AK103">
            <v>4041</v>
          </cell>
          <cell r="AL103">
            <v>3674</v>
          </cell>
          <cell r="AM103">
            <v>3306</v>
          </cell>
          <cell r="AN103">
            <v>4041</v>
          </cell>
          <cell r="AO103">
            <v>3857</v>
          </cell>
          <cell r="AP103">
            <v>3857</v>
          </cell>
          <cell r="AQ103">
            <v>3490</v>
          </cell>
          <cell r="AR103">
            <v>2754</v>
          </cell>
          <cell r="AS103">
            <v>44265</v>
          </cell>
          <cell r="AT103" t="str">
            <v>2005</v>
          </cell>
          <cell r="AU103">
            <v>3598</v>
          </cell>
          <cell r="AV103">
            <v>3778</v>
          </cell>
          <cell r="AW103">
            <v>3778</v>
          </cell>
          <cell r="AX103">
            <v>3778</v>
          </cell>
          <cell r="AY103">
            <v>3958</v>
          </cell>
          <cell r="AZ103">
            <v>3598</v>
          </cell>
          <cell r="BA103">
            <v>3238</v>
          </cell>
          <cell r="BB103">
            <v>3958</v>
          </cell>
          <cell r="BC103">
            <v>3778</v>
          </cell>
          <cell r="BD103">
            <v>3778</v>
          </cell>
          <cell r="BE103">
            <v>3418</v>
          </cell>
          <cell r="BF103">
            <v>2698</v>
          </cell>
          <cell r="BG103">
            <v>43356</v>
          </cell>
          <cell r="BH103" t="str">
            <v>2006</v>
          </cell>
          <cell r="BI103">
            <v>3337</v>
          </cell>
          <cell r="BJ103">
            <v>3504</v>
          </cell>
          <cell r="BK103">
            <v>3504</v>
          </cell>
          <cell r="BL103">
            <v>3504</v>
          </cell>
          <cell r="BM103">
            <v>3670</v>
          </cell>
          <cell r="BN103">
            <v>3337</v>
          </cell>
          <cell r="BO103">
            <v>3003</v>
          </cell>
          <cell r="BP103">
            <v>3670</v>
          </cell>
          <cell r="BQ103">
            <v>3504</v>
          </cell>
          <cell r="BR103">
            <v>3504</v>
          </cell>
          <cell r="BS103">
            <v>3170</v>
          </cell>
          <cell r="BT103">
            <v>2502</v>
          </cell>
        </row>
        <row r="104">
          <cell r="E104" t="str">
            <v>GM</v>
          </cell>
          <cell r="F104" t="str">
            <v>Mexico</v>
          </cell>
          <cell r="G104" t="str">
            <v>GM 110715 Mex</v>
          </cell>
          <cell r="H104" t="str">
            <v>GL027-1</v>
          </cell>
          <cell r="I104" t="str">
            <v>AA41GBK6QP</v>
          </cell>
          <cell r="J104" t="str">
            <v>PSR</v>
          </cell>
          <cell r="K104" t="str">
            <v>P265/75R16</v>
          </cell>
          <cell r="L104" t="str">
            <v>WIld AT</v>
          </cell>
          <cell r="N104" t="str">
            <v>114S</v>
          </cell>
          <cell r="O104" t="str">
            <v>H</v>
          </cell>
          <cell r="P104" t="str">
            <v>FS</v>
          </cell>
          <cell r="Q104" t="str">
            <v>FC</v>
          </cell>
          <cell r="R104" t="str">
            <v>2003</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t="str">
            <v>2004</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t="str">
            <v>2005</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t="str">
            <v>2006</v>
          </cell>
          <cell r="BI104">
            <v>0</v>
          </cell>
          <cell r="BJ104">
            <v>0</v>
          </cell>
          <cell r="BK104">
            <v>0</v>
          </cell>
          <cell r="BL104">
            <v>0</v>
          </cell>
          <cell r="BM104">
            <v>0</v>
          </cell>
          <cell r="BN104">
            <v>0</v>
          </cell>
          <cell r="BO104">
            <v>0</v>
          </cell>
          <cell r="BP104">
            <v>0</v>
          </cell>
          <cell r="BQ104">
            <v>0</v>
          </cell>
          <cell r="BR104">
            <v>0</v>
          </cell>
          <cell r="BS104">
            <v>0</v>
          </cell>
          <cell r="BT104">
            <v>0</v>
          </cell>
        </row>
        <row r="105">
          <cell r="E105" t="str">
            <v>GM</v>
          </cell>
          <cell r="F105" t="str">
            <v>Mexico</v>
          </cell>
          <cell r="G105" t="str">
            <v>GM 110715 Mex</v>
          </cell>
          <cell r="H105" t="str">
            <v>GL027-2</v>
          </cell>
          <cell r="I105" t="str">
            <v>EA41GBK6QP</v>
          </cell>
          <cell r="J105" t="str">
            <v>PSR</v>
          </cell>
          <cell r="K105" t="str">
            <v>P265/75R16</v>
          </cell>
          <cell r="L105" t="str">
            <v>WIld AT</v>
          </cell>
          <cell r="N105" t="str">
            <v>114S</v>
          </cell>
          <cell r="O105" t="str">
            <v>H</v>
          </cell>
          <cell r="P105" t="str">
            <v>FS</v>
          </cell>
          <cell r="Q105" t="str">
            <v>FC</v>
          </cell>
          <cell r="R105" t="str">
            <v>2003</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t="str">
            <v>2004</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t="str">
            <v>2005</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t="str">
            <v>2006</v>
          </cell>
          <cell r="BI105">
            <v>0</v>
          </cell>
          <cell r="BJ105">
            <v>0</v>
          </cell>
          <cell r="BK105">
            <v>0</v>
          </cell>
          <cell r="BL105">
            <v>0</v>
          </cell>
          <cell r="BM105">
            <v>0</v>
          </cell>
          <cell r="BN105">
            <v>0</v>
          </cell>
          <cell r="BO105">
            <v>0</v>
          </cell>
          <cell r="BP105">
            <v>0</v>
          </cell>
          <cell r="BQ105">
            <v>0</v>
          </cell>
          <cell r="BR105">
            <v>0</v>
          </cell>
          <cell r="BS105">
            <v>0</v>
          </cell>
          <cell r="BT105">
            <v>0</v>
          </cell>
        </row>
        <row r="106">
          <cell r="E106" t="str">
            <v>GM</v>
          </cell>
          <cell r="F106" t="str">
            <v>Canada</v>
          </cell>
          <cell r="G106" t="str">
            <v>GMT Trk Can</v>
          </cell>
          <cell r="H106" t="str">
            <v>GL027-1</v>
          </cell>
          <cell r="I106" t="str">
            <v>AA41GBK6QP</v>
          </cell>
          <cell r="J106" t="str">
            <v>PSR</v>
          </cell>
          <cell r="K106" t="str">
            <v>P265/75R16</v>
          </cell>
          <cell r="L106" t="str">
            <v>WIld AT</v>
          </cell>
          <cell r="N106" t="str">
            <v>114S</v>
          </cell>
          <cell r="O106" t="str">
            <v>H</v>
          </cell>
          <cell r="P106" t="str">
            <v>FS</v>
          </cell>
          <cell r="Q106" t="str">
            <v>FC</v>
          </cell>
          <cell r="R106" t="str">
            <v>2003</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t="str">
            <v>2004</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t="str">
            <v>2005</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t="str">
            <v>2006</v>
          </cell>
          <cell r="BI106">
            <v>0</v>
          </cell>
          <cell r="BJ106">
            <v>0</v>
          </cell>
          <cell r="BK106">
            <v>0</v>
          </cell>
          <cell r="BL106">
            <v>0</v>
          </cell>
          <cell r="BM106">
            <v>0</v>
          </cell>
          <cell r="BN106">
            <v>0</v>
          </cell>
          <cell r="BO106">
            <v>0</v>
          </cell>
          <cell r="BP106">
            <v>0</v>
          </cell>
          <cell r="BQ106">
            <v>0</v>
          </cell>
          <cell r="BR106">
            <v>0</v>
          </cell>
          <cell r="BS106">
            <v>0</v>
          </cell>
          <cell r="BT106">
            <v>0</v>
          </cell>
        </row>
        <row r="107">
          <cell r="E107" t="str">
            <v>GM</v>
          </cell>
          <cell r="F107" t="str">
            <v>Canada</v>
          </cell>
          <cell r="G107" t="str">
            <v>GMT Trk Can</v>
          </cell>
          <cell r="H107" t="str">
            <v>GL027-2</v>
          </cell>
          <cell r="I107" t="str">
            <v>EA41GBK6QP</v>
          </cell>
          <cell r="J107" t="str">
            <v>PSR</v>
          </cell>
          <cell r="K107" t="str">
            <v>P265/75R16</v>
          </cell>
          <cell r="L107" t="str">
            <v>WIld AT</v>
          </cell>
          <cell r="N107" t="str">
            <v>114S</v>
          </cell>
          <cell r="O107" t="str">
            <v>H</v>
          </cell>
          <cell r="P107" t="str">
            <v>FS</v>
          </cell>
          <cell r="Q107" t="str">
            <v>FC</v>
          </cell>
          <cell r="R107" t="str">
            <v>2003</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t="str">
            <v>2004</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t="str">
            <v>2005</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t="str">
            <v>2006</v>
          </cell>
          <cell r="BI107">
            <v>0</v>
          </cell>
          <cell r="BJ107">
            <v>0</v>
          </cell>
          <cell r="BK107">
            <v>0</v>
          </cell>
          <cell r="BL107">
            <v>0</v>
          </cell>
          <cell r="BM107">
            <v>0</v>
          </cell>
          <cell r="BN107">
            <v>0</v>
          </cell>
          <cell r="BO107">
            <v>0</v>
          </cell>
          <cell r="BP107">
            <v>0</v>
          </cell>
          <cell r="BQ107">
            <v>0</v>
          </cell>
          <cell r="BR107">
            <v>0</v>
          </cell>
          <cell r="BS107">
            <v>0</v>
          </cell>
          <cell r="BT107">
            <v>0</v>
          </cell>
        </row>
        <row r="108">
          <cell r="E108" t="str">
            <v>GM</v>
          </cell>
          <cell r="F108" t="str">
            <v>USA</v>
          </cell>
          <cell r="G108" t="str">
            <v>GMT400/800</v>
          </cell>
          <cell r="H108" t="str">
            <v>GL027-1</v>
          </cell>
          <cell r="I108" t="str">
            <v>AA41GBK6QP</v>
          </cell>
          <cell r="J108" t="str">
            <v>PSR</v>
          </cell>
          <cell r="K108" t="str">
            <v>P265/75R16</v>
          </cell>
          <cell r="L108" t="str">
            <v>WIld AT</v>
          </cell>
          <cell r="N108" t="str">
            <v>114S</v>
          </cell>
          <cell r="O108" t="str">
            <v>H</v>
          </cell>
          <cell r="P108" t="str">
            <v>FS</v>
          </cell>
          <cell r="Q108" t="str">
            <v>FC</v>
          </cell>
          <cell r="R108" t="str">
            <v>2003</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t="str">
            <v>2004</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t="str">
            <v>2005</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t="str">
            <v>2006</v>
          </cell>
          <cell r="BI108">
            <v>0</v>
          </cell>
          <cell r="BJ108">
            <v>0</v>
          </cell>
          <cell r="BK108">
            <v>0</v>
          </cell>
          <cell r="BL108">
            <v>0</v>
          </cell>
          <cell r="BM108">
            <v>0</v>
          </cell>
          <cell r="BN108">
            <v>0</v>
          </cell>
          <cell r="BO108">
            <v>0</v>
          </cell>
          <cell r="BP108">
            <v>0</v>
          </cell>
          <cell r="BQ108">
            <v>0</v>
          </cell>
          <cell r="BR108">
            <v>0</v>
          </cell>
          <cell r="BS108">
            <v>0</v>
          </cell>
          <cell r="BT108">
            <v>0</v>
          </cell>
        </row>
        <row r="109">
          <cell r="E109" t="str">
            <v>GM</v>
          </cell>
          <cell r="F109" t="str">
            <v>USA</v>
          </cell>
          <cell r="G109" t="str">
            <v>GMT800</v>
          </cell>
          <cell r="H109" t="str">
            <v>GL027-2</v>
          </cell>
          <cell r="I109" t="str">
            <v>EA41GBK6QP</v>
          </cell>
          <cell r="J109" t="str">
            <v>PSR</v>
          </cell>
          <cell r="K109" t="str">
            <v>P265/75R16</v>
          </cell>
          <cell r="L109" t="str">
            <v>WIld AT</v>
          </cell>
          <cell r="N109" t="str">
            <v>114S</v>
          </cell>
          <cell r="O109" t="str">
            <v>H</v>
          </cell>
          <cell r="P109" t="str">
            <v>FS</v>
          </cell>
          <cell r="Q109" t="str">
            <v>FC</v>
          </cell>
          <cell r="R109" t="str">
            <v>2003</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t="str">
            <v>2004</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t="str">
            <v>2005</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t="str">
            <v>2006</v>
          </cell>
          <cell r="BI109">
            <v>0</v>
          </cell>
          <cell r="BJ109">
            <v>0</v>
          </cell>
          <cell r="BK109">
            <v>0</v>
          </cell>
          <cell r="BL109">
            <v>0</v>
          </cell>
          <cell r="BM109">
            <v>0</v>
          </cell>
          <cell r="BN109">
            <v>0</v>
          </cell>
          <cell r="BO109">
            <v>0</v>
          </cell>
          <cell r="BP109">
            <v>0</v>
          </cell>
          <cell r="BQ109">
            <v>0</v>
          </cell>
          <cell r="BR109">
            <v>0</v>
          </cell>
          <cell r="BS109">
            <v>0</v>
          </cell>
          <cell r="BT109">
            <v>0</v>
          </cell>
        </row>
        <row r="110">
          <cell r="E110" t="str">
            <v>GM</v>
          </cell>
          <cell r="F110" t="str">
            <v>Mexico</v>
          </cell>
          <cell r="G110" t="str">
            <v>GM 110715 Mex</v>
          </cell>
          <cell r="H110" t="str">
            <v>GL001-2</v>
          </cell>
          <cell r="I110" t="str">
            <v>EA42GBK6Q7</v>
          </cell>
          <cell r="J110" t="str">
            <v>PSR</v>
          </cell>
          <cell r="K110" t="str">
            <v>P265/70R16</v>
          </cell>
          <cell r="L110" t="str">
            <v>WIld LE</v>
          </cell>
          <cell r="N110" t="str">
            <v>111S</v>
          </cell>
          <cell r="O110" t="str">
            <v>H</v>
          </cell>
          <cell r="P110" t="str">
            <v>FS</v>
          </cell>
          <cell r="Q110" t="str">
            <v>Seg 51</v>
          </cell>
          <cell r="R110" t="str">
            <v>2003</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t="str">
            <v>2004</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t="str">
            <v>2005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t="str">
            <v>2006</v>
          </cell>
          <cell r="BI110">
            <v>0</v>
          </cell>
          <cell r="BJ110">
            <v>0</v>
          </cell>
          <cell r="BK110">
            <v>0</v>
          </cell>
          <cell r="BL110">
            <v>0</v>
          </cell>
          <cell r="BM110">
            <v>0</v>
          </cell>
          <cell r="BN110">
            <v>0</v>
          </cell>
          <cell r="BO110">
            <v>0</v>
          </cell>
          <cell r="BP110">
            <v>0</v>
          </cell>
          <cell r="BQ110">
            <v>0</v>
          </cell>
          <cell r="BR110">
            <v>0</v>
          </cell>
          <cell r="BS110">
            <v>0</v>
          </cell>
          <cell r="BT110">
            <v>0</v>
          </cell>
        </row>
        <row r="111">
          <cell r="E111" t="str">
            <v>GM</v>
          </cell>
          <cell r="F111" t="str">
            <v>Mexico</v>
          </cell>
          <cell r="G111" t="str">
            <v>GM 110715 Mex</v>
          </cell>
          <cell r="H111" t="str">
            <v>GL001-1</v>
          </cell>
          <cell r="I111" t="str">
            <v>AA42GBK6Q7</v>
          </cell>
          <cell r="J111" t="str">
            <v>PSR</v>
          </cell>
          <cell r="K111" t="str">
            <v>P265/70R16</v>
          </cell>
          <cell r="L111" t="str">
            <v>WIld LE</v>
          </cell>
          <cell r="N111" t="str">
            <v>111S</v>
          </cell>
          <cell r="O111" t="str">
            <v>H</v>
          </cell>
          <cell r="P111" t="str">
            <v>FS</v>
          </cell>
          <cell r="Q111" t="str">
            <v>Seg 51</v>
          </cell>
          <cell r="R111" t="str">
            <v>2003</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t="str">
            <v>2004</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t="str">
            <v>2005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t="str">
            <v>2006</v>
          </cell>
          <cell r="BI111">
            <v>0</v>
          </cell>
          <cell r="BJ111">
            <v>0</v>
          </cell>
          <cell r="BK111">
            <v>0</v>
          </cell>
          <cell r="BL111">
            <v>0</v>
          </cell>
          <cell r="BM111">
            <v>0</v>
          </cell>
          <cell r="BN111">
            <v>0</v>
          </cell>
          <cell r="BO111">
            <v>0</v>
          </cell>
          <cell r="BP111">
            <v>0</v>
          </cell>
          <cell r="BQ111">
            <v>0</v>
          </cell>
          <cell r="BR111">
            <v>0</v>
          </cell>
          <cell r="BS111">
            <v>0</v>
          </cell>
          <cell r="BT111">
            <v>0</v>
          </cell>
        </row>
        <row r="112">
          <cell r="E112" t="str">
            <v>BMW</v>
          </cell>
          <cell r="F112" t="str">
            <v>USA</v>
          </cell>
          <cell r="G112" t="str">
            <v>Z4</v>
          </cell>
          <cell r="H112" t="str">
            <v>WP011-1</v>
          </cell>
          <cell r="I112" t="str">
            <v>BH3LFCCHPL</v>
          </cell>
          <cell r="J112" t="str">
            <v>PSR</v>
          </cell>
          <cell r="K112" t="str">
            <v>255/35R18</v>
          </cell>
          <cell r="L112" t="str">
            <v>RE050* RFT</v>
          </cell>
          <cell r="M112" t="str">
            <v>Potenza RE050 RFT</v>
          </cell>
          <cell r="N112" t="str">
            <v>90W</v>
          </cell>
          <cell r="O112" t="str">
            <v>W</v>
          </cell>
          <cell r="P112" t="str">
            <v>BS</v>
          </cell>
          <cell r="R112" t="str">
            <v>2003</v>
          </cell>
          <cell r="S112">
            <v>3747</v>
          </cell>
          <cell r="T112">
            <v>3935</v>
          </cell>
          <cell r="U112">
            <v>3935</v>
          </cell>
          <cell r="V112">
            <v>3935</v>
          </cell>
          <cell r="W112">
            <v>4122</v>
          </cell>
          <cell r="X112">
            <v>3747</v>
          </cell>
          <cell r="Y112">
            <v>3373</v>
          </cell>
          <cell r="Z112">
            <v>4122</v>
          </cell>
          <cell r="AA112">
            <v>3935</v>
          </cell>
          <cell r="AB112">
            <v>3935</v>
          </cell>
          <cell r="AC112">
            <v>3560</v>
          </cell>
          <cell r="AD112">
            <v>2810</v>
          </cell>
          <cell r="AE112">
            <v>45156</v>
          </cell>
          <cell r="AF112" t="str">
            <v>2004</v>
          </cell>
          <cell r="AG112">
            <v>2939</v>
          </cell>
          <cell r="AH112">
            <v>3085</v>
          </cell>
          <cell r="AI112">
            <v>3085</v>
          </cell>
          <cell r="AJ112">
            <v>3085</v>
          </cell>
          <cell r="AK112">
            <v>3233</v>
          </cell>
          <cell r="AL112">
            <v>2939</v>
          </cell>
          <cell r="AM112">
            <v>2644</v>
          </cell>
          <cell r="AN112">
            <v>3233</v>
          </cell>
          <cell r="AO112">
            <v>3085</v>
          </cell>
          <cell r="AP112">
            <v>3085</v>
          </cell>
          <cell r="AQ112">
            <v>2792</v>
          </cell>
          <cell r="AR112">
            <v>2204</v>
          </cell>
          <cell r="AS112">
            <v>35409</v>
          </cell>
          <cell r="AT112" t="str">
            <v>2005</v>
          </cell>
          <cell r="AU112">
            <v>2879</v>
          </cell>
          <cell r="AV112">
            <v>3023</v>
          </cell>
          <cell r="AW112">
            <v>3023</v>
          </cell>
          <cell r="AX112">
            <v>3023</v>
          </cell>
          <cell r="AY112">
            <v>3167</v>
          </cell>
          <cell r="AZ112">
            <v>2879</v>
          </cell>
          <cell r="BA112">
            <v>2591</v>
          </cell>
          <cell r="BB112">
            <v>3167</v>
          </cell>
          <cell r="BC112">
            <v>3023</v>
          </cell>
          <cell r="BD112">
            <v>3023</v>
          </cell>
          <cell r="BE112">
            <v>2735</v>
          </cell>
          <cell r="BF112">
            <v>2158</v>
          </cell>
          <cell r="BG112">
            <v>34691</v>
          </cell>
          <cell r="BH112" t="str">
            <v>2006</v>
          </cell>
          <cell r="BI112">
            <v>2669</v>
          </cell>
          <cell r="BJ112">
            <v>2803</v>
          </cell>
          <cell r="BK112">
            <v>2803</v>
          </cell>
          <cell r="BL112">
            <v>2803</v>
          </cell>
          <cell r="BM112">
            <v>2936</v>
          </cell>
          <cell r="BN112">
            <v>2669</v>
          </cell>
          <cell r="BO112">
            <v>2403</v>
          </cell>
          <cell r="BP112">
            <v>2936</v>
          </cell>
          <cell r="BQ112">
            <v>2803</v>
          </cell>
          <cell r="BR112">
            <v>2803</v>
          </cell>
          <cell r="BS112">
            <v>2536</v>
          </cell>
          <cell r="BT112">
            <v>2001</v>
          </cell>
        </row>
        <row r="113">
          <cell r="E113" t="str">
            <v>BMW</v>
          </cell>
          <cell r="F113" t="str">
            <v>USA</v>
          </cell>
          <cell r="G113" t="str">
            <v>Z4</v>
          </cell>
          <cell r="H113" t="str">
            <v>WP009-1</v>
          </cell>
          <cell r="I113" t="str">
            <v>BH3LFCLGLM</v>
          </cell>
          <cell r="J113" t="str">
            <v>PSR</v>
          </cell>
          <cell r="K113" t="str">
            <v>225/45R17</v>
          </cell>
          <cell r="L113" t="str">
            <v>RE050* RFT</v>
          </cell>
          <cell r="M113" t="str">
            <v>Potenza RE050 RFT</v>
          </cell>
          <cell r="N113" t="str">
            <v>91W</v>
          </cell>
          <cell r="O113" t="str">
            <v>W</v>
          </cell>
          <cell r="P113" t="str">
            <v>BS</v>
          </cell>
          <cell r="R113" t="str">
            <v>2003</v>
          </cell>
          <cell r="S113">
            <v>6558</v>
          </cell>
          <cell r="T113">
            <v>6887</v>
          </cell>
          <cell r="U113">
            <v>6887</v>
          </cell>
          <cell r="V113">
            <v>6887</v>
          </cell>
          <cell r="W113">
            <v>7214</v>
          </cell>
          <cell r="X113">
            <v>6558</v>
          </cell>
          <cell r="Y113">
            <v>5902</v>
          </cell>
          <cell r="Z113">
            <v>7214</v>
          </cell>
          <cell r="AA113">
            <v>6887</v>
          </cell>
          <cell r="AB113">
            <v>6887</v>
          </cell>
          <cell r="AC113">
            <v>6230</v>
          </cell>
          <cell r="AD113">
            <v>4918</v>
          </cell>
          <cell r="AE113">
            <v>79029</v>
          </cell>
          <cell r="AF113" t="str">
            <v>2004</v>
          </cell>
          <cell r="AG113">
            <v>5143</v>
          </cell>
          <cell r="AH113">
            <v>5400</v>
          </cell>
          <cell r="AI113">
            <v>5400</v>
          </cell>
          <cell r="AJ113">
            <v>5400</v>
          </cell>
          <cell r="AK113">
            <v>5657</v>
          </cell>
          <cell r="AL113">
            <v>5143</v>
          </cell>
          <cell r="AM113">
            <v>4628</v>
          </cell>
          <cell r="AN113">
            <v>5657</v>
          </cell>
          <cell r="AO113">
            <v>5400</v>
          </cell>
          <cell r="AP113">
            <v>5400</v>
          </cell>
          <cell r="AQ113">
            <v>4885</v>
          </cell>
          <cell r="AR113">
            <v>3856</v>
          </cell>
          <cell r="AS113">
            <v>61969</v>
          </cell>
          <cell r="AT113" t="str">
            <v>2005</v>
          </cell>
          <cell r="AU113">
            <v>5038</v>
          </cell>
          <cell r="AV113">
            <v>5290</v>
          </cell>
          <cell r="AW113">
            <v>5290</v>
          </cell>
          <cell r="AX113">
            <v>5290</v>
          </cell>
          <cell r="AY113">
            <v>5542</v>
          </cell>
          <cell r="AZ113">
            <v>5038</v>
          </cell>
          <cell r="BA113">
            <v>4534</v>
          </cell>
          <cell r="BB113">
            <v>5542</v>
          </cell>
          <cell r="BC113">
            <v>5290</v>
          </cell>
          <cell r="BD113">
            <v>5290</v>
          </cell>
          <cell r="BE113">
            <v>4786</v>
          </cell>
          <cell r="BF113">
            <v>3777</v>
          </cell>
          <cell r="BG113">
            <v>60707</v>
          </cell>
          <cell r="BH113" t="str">
            <v>2006</v>
          </cell>
          <cell r="BI113">
            <v>4672</v>
          </cell>
          <cell r="BJ113">
            <v>4906</v>
          </cell>
          <cell r="BK113">
            <v>4906</v>
          </cell>
          <cell r="BL113">
            <v>4906</v>
          </cell>
          <cell r="BM113">
            <v>5139</v>
          </cell>
          <cell r="BN113">
            <v>4672</v>
          </cell>
          <cell r="BO113">
            <v>4204</v>
          </cell>
          <cell r="BP113">
            <v>5139</v>
          </cell>
          <cell r="BQ113">
            <v>4906</v>
          </cell>
          <cell r="BR113">
            <v>4906</v>
          </cell>
          <cell r="BS113">
            <v>4439</v>
          </cell>
          <cell r="BT113">
            <v>3502</v>
          </cell>
        </row>
        <row r="114">
          <cell r="E114" t="str">
            <v>GM</v>
          </cell>
          <cell r="F114" t="str">
            <v>USA</v>
          </cell>
          <cell r="G114" t="str">
            <v>Saturn LS</v>
          </cell>
          <cell r="H114" t="str">
            <v>GP070-1</v>
          </cell>
          <cell r="I114" t="str">
            <v>GP070-1</v>
          </cell>
          <cell r="J114" t="str">
            <v>PSR</v>
          </cell>
          <cell r="K114" t="str">
            <v>P215/55R16</v>
          </cell>
          <cell r="N114" t="str">
            <v>91H</v>
          </cell>
          <cell r="O114" t="str">
            <v>H</v>
          </cell>
          <cell r="P114" t="str">
            <v>BS</v>
          </cell>
          <cell r="Q114" t="str">
            <v>?</v>
          </cell>
          <cell r="R114" t="str">
            <v>2003</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t="str">
            <v>2004</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t="str">
            <v>2005</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t="str">
            <v>2006</v>
          </cell>
          <cell r="BI114">
            <v>0</v>
          </cell>
          <cell r="BJ114">
            <v>0</v>
          </cell>
          <cell r="BK114">
            <v>0</v>
          </cell>
          <cell r="BL114">
            <v>0</v>
          </cell>
          <cell r="BM114">
            <v>0</v>
          </cell>
          <cell r="BN114">
            <v>0</v>
          </cell>
          <cell r="BO114">
            <v>0</v>
          </cell>
          <cell r="BP114">
            <v>0</v>
          </cell>
          <cell r="BQ114">
            <v>0</v>
          </cell>
          <cell r="BR114">
            <v>0</v>
          </cell>
          <cell r="BS114">
            <v>0</v>
          </cell>
          <cell r="BT114">
            <v>0</v>
          </cell>
        </row>
        <row r="115">
          <cell r="E115" t="str">
            <v>Honda</v>
          </cell>
          <cell r="F115" t="str">
            <v>Canada</v>
          </cell>
          <cell r="G115" t="str">
            <v>Odyssey</v>
          </cell>
          <cell r="H115" t="str">
            <v>HP011-1</v>
          </cell>
          <cell r="I115" t="str">
            <v>BA5FTBK6KO</v>
          </cell>
          <cell r="J115" t="str">
            <v>PSR</v>
          </cell>
          <cell r="K115" t="str">
            <v>P215/65R16</v>
          </cell>
          <cell r="L115" t="str">
            <v>Affinity T2</v>
          </cell>
          <cell r="N115" t="str">
            <v>96T</v>
          </cell>
          <cell r="O115" t="str">
            <v>H</v>
          </cell>
          <cell r="P115" t="str">
            <v>FS</v>
          </cell>
          <cell r="Q115" t="str">
            <v>Seg</v>
          </cell>
          <cell r="R115" t="str">
            <v>2003</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t="str">
            <v>2004</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t="str">
            <v>2005</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t="str">
            <v>2006</v>
          </cell>
          <cell r="BI115">
            <v>0</v>
          </cell>
          <cell r="BJ115">
            <v>0</v>
          </cell>
          <cell r="BK115">
            <v>0</v>
          </cell>
          <cell r="BL115">
            <v>0</v>
          </cell>
          <cell r="BM115">
            <v>0</v>
          </cell>
          <cell r="BN115">
            <v>0</v>
          </cell>
          <cell r="BO115">
            <v>0</v>
          </cell>
          <cell r="BP115">
            <v>0</v>
          </cell>
          <cell r="BQ115">
            <v>0</v>
          </cell>
          <cell r="BR115">
            <v>0</v>
          </cell>
          <cell r="BS115">
            <v>0</v>
          </cell>
          <cell r="BT115">
            <v>0</v>
          </cell>
        </row>
        <row r="116">
          <cell r="E116" t="str">
            <v>Honda</v>
          </cell>
          <cell r="F116" t="str">
            <v>Canada</v>
          </cell>
          <cell r="G116" t="str">
            <v>Odyssey</v>
          </cell>
          <cell r="H116" t="str">
            <v>HP023-1</v>
          </cell>
          <cell r="I116" t="str">
            <v>BA4THBKFKO</v>
          </cell>
          <cell r="J116" t="str">
            <v>PSR</v>
          </cell>
          <cell r="K116" t="str">
            <v>215/65R16</v>
          </cell>
          <cell r="L116" t="str">
            <v>Affinity T2</v>
          </cell>
          <cell r="N116" t="str">
            <v>98S</v>
          </cell>
          <cell r="O116" t="str">
            <v>H</v>
          </cell>
          <cell r="P116" t="str">
            <v>FS</v>
          </cell>
          <cell r="Q116" t="str">
            <v>Seg</v>
          </cell>
          <cell r="R116" t="str">
            <v>2003</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t="str">
            <v>2004</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t="str">
            <v>2005</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t="str">
            <v>2006</v>
          </cell>
          <cell r="BI116">
            <v>0</v>
          </cell>
          <cell r="BJ116">
            <v>0</v>
          </cell>
          <cell r="BK116">
            <v>0</v>
          </cell>
          <cell r="BL116">
            <v>0</v>
          </cell>
          <cell r="BM116">
            <v>0</v>
          </cell>
          <cell r="BN116">
            <v>0</v>
          </cell>
          <cell r="BO116">
            <v>0</v>
          </cell>
          <cell r="BP116">
            <v>0</v>
          </cell>
          <cell r="BQ116">
            <v>0</v>
          </cell>
          <cell r="BR116">
            <v>0</v>
          </cell>
          <cell r="BS116">
            <v>0</v>
          </cell>
          <cell r="BT116">
            <v>0</v>
          </cell>
        </row>
        <row r="117">
          <cell r="E117" t="str">
            <v>Honda</v>
          </cell>
          <cell r="F117" t="str">
            <v>USA</v>
          </cell>
          <cell r="G117" t="str">
            <v>Odyssey</v>
          </cell>
          <cell r="H117" t="str">
            <v>HP011-1</v>
          </cell>
          <cell r="I117" t="str">
            <v>BA5FTBK6KO</v>
          </cell>
          <cell r="J117" t="str">
            <v>PSR</v>
          </cell>
          <cell r="K117" t="str">
            <v>P215/65R16</v>
          </cell>
          <cell r="L117" t="str">
            <v>Affinity T2</v>
          </cell>
          <cell r="N117" t="str">
            <v>96T</v>
          </cell>
          <cell r="O117" t="str">
            <v>H</v>
          </cell>
          <cell r="P117" t="str">
            <v>FS</v>
          </cell>
          <cell r="Q117" t="str">
            <v>Seg</v>
          </cell>
          <cell r="R117" t="str">
            <v>2003</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t="str">
            <v>2004</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t="str">
            <v>2005</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t="str">
            <v>2006</v>
          </cell>
          <cell r="BI117">
            <v>0</v>
          </cell>
          <cell r="BJ117">
            <v>0</v>
          </cell>
          <cell r="BK117">
            <v>0</v>
          </cell>
          <cell r="BL117">
            <v>0</v>
          </cell>
          <cell r="BM117">
            <v>0</v>
          </cell>
          <cell r="BN117">
            <v>0</v>
          </cell>
          <cell r="BO117">
            <v>0</v>
          </cell>
          <cell r="BP117">
            <v>0</v>
          </cell>
          <cell r="BQ117">
            <v>0</v>
          </cell>
          <cell r="BR117">
            <v>0</v>
          </cell>
          <cell r="BS117">
            <v>0</v>
          </cell>
          <cell r="BT117">
            <v>0</v>
          </cell>
        </row>
        <row r="118">
          <cell r="E118" t="str">
            <v>BMW</v>
          </cell>
          <cell r="F118" t="str">
            <v>USA</v>
          </cell>
          <cell r="G118" t="str">
            <v>Z4</v>
          </cell>
          <cell r="H118" t="str">
            <v>WP010-1</v>
          </cell>
          <cell r="I118" t="str">
            <v>BH3LFCCHL4</v>
          </cell>
          <cell r="J118" t="str">
            <v>PSR</v>
          </cell>
          <cell r="K118" t="str">
            <v>225/40R18</v>
          </cell>
          <cell r="L118" t="str">
            <v>RE050* RFT</v>
          </cell>
          <cell r="M118" t="str">
            <v>Potenza RE050 RFT</v>
          </cell>
          <cell r="N118" t="str">
            <v>88W</v>
          </cell>
          <cell r="O118" t="str">
            <v>W</v>
          </cell>
          <cell r="P118" t="str">
            <v>BS</v>
          </cell>
          <cell r="R118" t="str">
            <v>2003</v>
          </cell>
          <cell r="S118">
            <v>3747</v>
          </cell>
          <cell r="T118">
            <v>3935</v>
          </cell>
          <cell r="U118">
            <v>3935</v>
          </cell>
          <cell r="V118">
            <v>3935</v>
          </cell>
          <cell r="W118">
            <v>4122</v>
          </cell>
          <cell r="X118">
            <v>3747</v>
          </cell>
          <cell r="Y118">
            <v>3373</v>
          </cell>
          <cell r="Z118">
            <v>4122</v>
          </cell>
          <cell r="AA118">
            <v>3935</v>
          </cell>
          <cell r="AB118">
            <v>3935</v>
          </cell>
          <cell r="AC118">
            <v>3560</v>
          </cell>
          <cell r="AD118">
            <v>2810</v>
          </cell>
          <cell r="AE118">
            <v>45156</v>
          </cell>
          <cell r="AF118" t="str">
            <v>2004</v>
          </cell>
          <cell r="AG118">
            <v>2939</v>
          </cell>
          <cell r="AH118">
            <v>3085</v>
          </cell>
          <cell r="AI118">
            <v>3085</v>
          </cell>
          <cell r="AJ118">
            <v>3085</v>
          </cell>
          <cell r="AK118">
            <v>3233</v>
          </cell>
          <cell r="AL118">
            <v>2939</v>
          </cell>
          <cell r="AM118">
            <v>2644</v>
          </cell>
          <cell r="AN118">
            <v>3233</v>
          </cell>
          <cell r="AO118">
            <v>3085</v>
          </cell>
          <cell r="AP118">
            <v>3085</v>
          </cell>
          <cell r="AQ118">
            <v>2792</v>
          </cell>
          <cell r="AR118">
            <v>2204</v>
          </cell>
          <cell r="AS118">
            <v>35409</v>
          </cell>
          <cell r="AT118" t="str">
            <v>2005</v>
          </cell>
          <cell r="AU118">
            <v>2879</v>
          </cell>
          <cell r="AV118">
            <v>3023</v>
          </cell>
          <cell r="AW118">
            <v>3023</v>
          </cell>
          <cell r="AX118">
            <v>3023</v>
          </cell>
          <cell r="AY118">
            <v>3167</v>
          </cell>
          <cell r="AZ118">
            <v>2879</v>
          </cell>
          <cell r="BA118">
            <v>2591</v>
          </cell>
          <cell r="BB118">
            <v>3167</v>
          </cell>
          <cell r="BC118">
            <v>3023</v>
          </cell>
          <cell r="BD118">
            <v>3023</v>
          </cell>
          <cell r="BE118">
            <v>2735</v>
          </cell>
          <cell r="BF118">
            <v>2158</v>
          </cell>
          <cell r="BG118">
            <v>34691</v>
          </cell>
          <cell r="BH118" t="str">
            <v>2006</v>
          </cell>
          <cell r="BI118">
            <v>2669</v>
          </cell>
          <cell r="BJ118">
            <v>2803</v>
          </cell>
          <cell r="BK118">
            <v>2803</v>
          </cell>
          <cell r="BL118">
            <v>2803</v>
          </cell>
          <cell r="BM118">
            <v>2936</v>
          </cell>
          <cell r="BN118">
            <v>2669</v>
          </cell>
          <cell r="BO118">
            <v>2403</v>
          </cell>
          <cell r="BP118">
            <v>2936</v>
          </cell>
          <cell r="BQ118">
            <v>2803</v>
          </cell>
          <cell r="BR118">
            <v>2803</v>
          </cell>
          <cell r="BS118">
            <v>2536</v>
          </cell>
          <cell r="BT118">
            <v>2001</v>
          </cell>
        </row>
        <row r="119">
          <cell r="E119" t="str">
            <v>Honda</v>
          </cell>
          <cell r="F119" t="str">
            <v>USA</v>
          </cell>
          <cell r="G119" t="str">
            <v>Civic</v>
          </cell>
          <cell r="H119" t="str">
            <v>HP032-1</v>
          </cell>
          <cell r="I119" t="str">
            <v>BH7JHBLEI6</v>
          </cell>
          <cell r="J119" t="str">
            <v>PSR</v>
          </cell>
          <cell r="K119" t="str">
            <v>195/60R15</v>
          </cell>
          <cell r="L119" t="str">
            <v>RE88</v>
          </cell>
          <cell r="M119" t="str">
            <v>Potenza RE88</v>
          </cell>
          <cell r="N119" t="str">
            <v>88H</v>
          </cell>
          <cell r="O119" t="str">
            <v>H</v>
          </cell>
          <cell r="P119" t="str">
            <v>BS</v>
          </cell>
          <cell r="Q119" t="str">
            <v>?</v>
          </cell>
          <cell r="R119" t="str">
            <v>2003</v>
          </cell>
          <cell r="S119">
            <v>251</v>
          </cell>
          <cell r="T119">
            <v>228</v>
          </cell>
          <cell r="U119">
            <v>251</v>
          </cell>
          <cell r="V119">
            <v>228</v>
          </cell>
          <cell r="W119">
            <v>251</v>
          </cell>
          <cell r="X119">
            <v>239</v>
          </cell>
          <cell r="Y119">
            <v>194</v>
          </cell>
          <cell r="Z119">
            <v>262</v>
          </cell>
          <cell r="AA119">
            <v>217</v>
          </cell>
          <cell r="AB119">
            <v>262</v>
          </cell>
          <cell r="AC119">
            <v>228</v>
          </cell>
          <cell r="AD119">
            <v>171</v>
          </cell>
          <cell r="AE119">
            <v>2782</v>
          </cell>
          <cell r="AF119" t="str">
            <v>2004</v>
          </cell>
          <cell r="AG119">
            <v>254</v>
          </cell>
          <cell r="AH119">
            <v>231</v>
          </cell>
          <cell r="AI119">
            <v>254</v>
          </cell>
          <cell r="AJ119">
            <v>231</v>
          </cell>
          <cell r="AK119">
            <v>254</v>
          </cell>
          <cell r="AL119">
            <v>243</v>
          </cell>
          <cell r="AM119">
            <v>197</v>
          </cell>
          <cell r="AN119">
            <v>266</v>
          </cell>
          <cell r="AO119">
            <v>220</v>
          </cell>
          <cell r="AP119">
            <v>266</v>
          </cell>
          <cell r="AQ119">
            <v>231</v>
          </cell>
          <cell r="AR119">
            <v>173</v>
          </cell>
          <cell r="AS119">
            <v>2820</v>
          </cell>
          <cell r="AT119" t="str">
            <v>2005</v>
          </cell>
          <cell r="AU119">
            <v>236</v>
          </cell>
          <cell r="AV119">
            <v>215</v>
          </cell>
          <cell r="AW119">
            <v>236</v>
          </cell>
          <cell r="AX119">
            <v>215</v>
          </cell>
          <cell r="AY119">
            <v>236</v>
          </cell>
          <cell r="AZ119">
            <v>226</v>
          </cell>
          <cell r="BA119">
            <v>183</v>
          </cell>
          <cell r="BB119">
            <v>247</v>
          </cell>
          <cell r="BC119">
            <v>204</v>
          </cell>
          <cell r="BD119">
            <v>247</v>
          </cell>
          <cell r="BE119">
            <v>215</v>
          </cell>
          <cell r="BF119">
            <v>161</v>
          </cell>
          <cell r="BG119">
            <v>2621</v>
          </cell>
          <cell r="BH119" t="str">
            <v>2006</v>
          </cell>
          <cell r="BI119">
            <v>251</v>
          </cell>
          <cell r="BJ119">
            <v>228</v>
          </cell>
          <cell r="BK119">
            <v>251</v>
          </cell>
          <cell r="BL119">
            <v>228</v>
          </cell>
          <cell r="BM119">
            <v>251</v>
          </cell>
          <cell r="BN119">
            <v>240</v>
          </cell>
          <cell r="BO119">
            <v>194</v>
          </cell>
          <cell r="BP119">
            <v>263</v>
          </cell>
          <cell r="BQ119">
            <v>217</v>
          </cell>
          <cell r="BR119">
            <v>263</v>
          </cell>
          <cell r="BS119">
            <v>228</v>
          </cell>
          <cell r="BT119">
            <v>171</v>
          </cell>
        </row>
        <row r="120">
          <cell r="E120" t="str">
            <v>NUMMI</v>
          </cell>
          <cell r="F120" t="str">
            <v>USA</v>
          </cell>
          <cell r="G120" t="str">
            <v>Tacoma</v>
          </cell>
          <cell r="H120" t="str">
            <v>TL007-1</v>
          </cell>
          <cell r="I120" t="str">
            <v>BH3BNBL6MN</v>
          </cell>
          <cell r="J120" t="str">
            <v>PSR</v>
          </cell>
          <cell r="K120" t="str">
            <v>P235/55R16</v>
          </cell>
          <cell r="L120" t="str">
            <v>RE910</v>
          </cell>
          <cell r="M120" t="str">
            <v>Potenza RE910</v>
          </cell>
          <cell r="N120" t="str">
            <v>96T</v>
          </cell>
          <cell r="O120" t="str">
            <v>T</v>
          </cell>
          <cell r="P120" t="str">
            <v>BS</v>
          </cell>
          <cell r="Q120" t="str">
            <v>Seg</v>
          </cell>
          <cell r="R120" t="str">
            <v>2003</v>
          </cell>
          <cell r="S120">
            <v>123</v>
          </cell>
          <cell r="T120">
            <v>112</v>
          </cell>
          <cell r="U120">
            <v>129</v>
          </cell>
          <cell r="V120">
            <v>118</v>
          </cell>
          <cell r="W120">
            <v>129</v>
          </cell>
          <cell r="X120">
            <v>123</v>
          </cell>
          <cell r="Y120">
            <v>112</v>
          </cell>
          <cell r="Z120">
            <v>135</v>
          </cell>
          <cell r="AA120">
            <v>112</v>
          </cell>
          <cell r="AB120">
            <v>135</v>
          </cell>
          <cell r="AC120">
            <v>118</v>
          </cell>
          <cell r="AD120">
            <v>88</v>
          </cell>
          <cell r="AE120">
            <v>1434</v>
          </cell>
          <cell r="AF120" t="str">
            <v>2004</v>
          </cell>
          <cell r="AG120">
            <v>123</v>
          </cell>
          <cell r="AH120">
            <v>111</v>
          </cell>
          <cell r="AI120">
            <v>129</v>
          </cell>
          <cell r="AJ120">
            <v>117</v>
          </cell>
          <cell r="AK120">
            <v>129</v>
          </cell>
          <cell r="AL120">
            <v>123</v>
          </cell>
          <cell r="AM120">
            <v>111</v>
          </cell>
          <cell r="AN120">
            <v>0</v>
          </cell>
          <cell r="AO120">
            <v>0</v>
          </cell>
          <cell r="AP120">
            <v>0</v>
          </cell>
          <cell r="AQ120">
            <v>0</v>
          </cell>
          <cell r="AR120">
            <v>0</v>
          </cell>
          <cell r="AS120">
            <v>843</v>
          </cell>
          <cell r="AT120" t="str">
            <v>2005</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t="str">
            <v>2006</v>
          </cell>
          <cell r="BI120">
            <v>0</v>
          </cell>
          <cell r="BJ120">
            <v>0</v>
          </cell>
          <cell r="BK120">
            <v>0</v>
          </cell>
          <cell r="BL120">
            <v>0</v>
          </cell>
          <cell r="BM120">
            <v>0</v>
          </cell>
          <cell r="BN120">
            <v>0</v>
          </cell>
          <cell r="BO120">
            <v>0</v>
          </cell>
          <cell r="BP120">
            <v>0</v>
          </cell>
          <cell r="BQ120">
            <v>0</v>
          </cell>
          <cell r="BR120">
            <v>0</v>
          </cell>
          <cell r="BS120">
            <v>0</v>
          </cell>
          <cell r="BT120">
            <v>0</v>
          </cell>
        </row>
        <row r="121">
          <cell r="E121" t="str">
            <v>Honda</v>
          </cell>
          <cell r="F121" t="str">
            <v>Japan</v>
          </cell>
          <cell r="G121" t="str">
            <v>Civic</v>
          </cell>
          <cell r="H121" t="str">
            <v>HP127-3</v>
          </cell>
          <cell r="I121" t="str">
            <v>HP127-3</v>
          </cell>
          <cell r="J121" t="str">
            <v>PSR</v>
          </cell>
          <cell r="K121" t="str">
            <v>P195/60R15</v>
          </cell>
          <cell r="L121" t="str">
            <v>RE92</v>
          </cell>
          <cell r="M121" t="str">
            <v>Potenza RE92</v>
          </cell>
          <cell r="N121" t="str">
            <v>86H</v>
          </cell>
          <cell r="O121" t="str">
            <v>H</v>
          </cell>
          <cell r="P121" t="str">
            <v>BS</v>
          </cell>
          <cell r="R121" t="str">
            <v>2003</v>
          </cell>
          <cell r="S121">
            <v>0</v>
          </cell>
          <cell r="T121">
            <v>0</v>
          </cell>
          <cell r="U121">
            <v>0</v>
          </cell>
          <cell r="V121">
            <v>0</v>
          </cell>
          <cell r="W121">
            <v>0</v>
          </cell>
          <cell r="X121">
            <v>0</v>
          </cell>
          <cell r="Y121">
            <v>0</v>
          </cell>
          <cell r="Z121">
            <v>1000</v>
          </cell>
          <cell r="AA121">
            <v>1000</v>
          </cell>
          <cell r="AB121">
            <v>1000</v>
          </cell>
          <cell r="AC121">
            <v>1000</v>
          </cell>
          <cell r="AD121">
            <v>1000</v>
          </cell>
          <cell r="AE121">
            <v>5000</v>
          </cell>
          <cell r="AF121" t="str">
            <v>2004</v>
          </cell>
          <cell r="AG121">
            <v>1667</v>
          </cell>
          <cell r="AH121">
            <v>1667</v>
          </cell>
          <cell r="AI121">
            <v>1667</v>
          </cell>
          <cell r="AJ121">
            <v>1667</v>
          </cell>
          <cell r="AK121">
            <v>1667</v>
          </cell>
          <cell r="AL121">
            <v>1667</v>
          </cell>
          <cell r="AM121">
            <v>1667</v>
          </cell>
          <cell r="AN121">
            <v>1667</v>
          </cell>
          <cell r="AO121">
            <v>1667</v>
          </cell>
          <cell r="AP121">
            <v>1667</v>
          </cell>
          <cell r="AQ121">
            <v>1667</v>
          </cell>
          <cell r="AR121">
            <v>1663</v>
          </cell>
          <cell r="AS121">
            <v>20000</v>
          </cell>
          <cell r="AT121" t="str">
            <v>2005</v>
          </cell>
          <cell r="AU121">
            <v>1667</v>
          </cell>
          <cell r="AV121">
            <v>1667</v>
          </cell>
          <cell r="AW121">
            <v>1667</v>
          </cell>
          <cell r="AX121">
            <v>1667</v>
          </cell>
          <cell r="AY121">
            <v>1667</v>
          </cell>
          <cell r="AZ121">
            <v>1667</v>
          </cell>
          <cell r="BA121">
            <v>1667</v>
          </cell>
          <cell r="BB121">
            <v>1667</v>
          </cell>
          <cell r="BC121">
            <v>1667</v>
          </cell>
          <cell r="BD121">
            <v>1667</v>
          </cell>
          <cell r="BE121">
            <v>1667</v>
          </cell>
          <cell r="BF121">
            <v>1663</v>
          </cell>
          <cell r="BG121">
            <v>20000</v>
          </cell>
          <cell r="BH121" t="str">
            <v>2006</v>
          </cell>
          <cell r="BI121">
            <v>1667</v>
          </cell>
          <cell r="BJ121">
            <v>1667</v>
          </cell>
          <cell r="BK121">
            <v>1667</v>
          </cell>
          <cell r="BL121">
            <v>1667</v>
          </cell>
          <cell r="BM121">
            <v>1667</v>
          </cell>
          <cell r="BN121">
            <v>1667</v>
          </cell>
          <cell r="BO121">
            <v>1667</v>
          </cell>
          <cell r="BP121">
            <v>1667</v>
          </cell>
          <cell r="BQ121">
            <v>1667</v>
          </cell>
          <cell r="BR121">
            <v>1667</v>
          </cell>
          <cell r="BS121">
            <v>1667</v>
          </cell>
          <cell r="BT121">
            <v>1663</v>
          </cell>
        </row>
        <row r="122">
          <cell r="E122" t="str">
            <v>Honda</v>
          </cell>
          <cell r="F122" t="str">
            <v>USA</v>
          </cell>
          <cell r="G122" t="str">
            <v>Civic US</v>
          </cell>
          <cell r="H122" t="str">
            <v>0</v>
          </cell>
          <cell r="I122" t="str">
            <v>BA07TBBDHO</v>
          </cell>
          <cell r="J122" t="str">
            <v>PSR</v>
          </cell>
          <cell r="K122" t="str">
            <v>185/65R14</v>
          </cell>
          <cell r="L122" t="str">
            <v>FR 680</v>
          </cell>
          <cell r="N122" t="str">
            <v>86S</v>
          </cell>
          <cell r="O122" t="str">
            <v>H</v>
          </cell>
          <cell r="P122" t="str">
            <v>FS</v>
          </cell>
          <cell r="R122" t="str">
            <v>2003</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t="str">
            <v>2004</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t="str">
            <v>2005</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t="str">
            <v>2006</v>
          </cell>
          <cell r="BI122">
            <v>0</v>
          </cell>
          <cell r="BJ122">
            <v>0</v>
          </cell>
          <cell r="BK122">
            <v>0</v>
          </cell>
          <cell r="BL122">
            <v>0</v>
          </cell>
          <cell r="BM122">
            <v>0</v>
          </cell>
          <cell r="BN122">
            <v>0</v>
          </cell>
          <cell r="BO122">
            <v>0</v>
          </cell>
          <cell r="BP122">
            <v>0</v>
          </cell>
          <cell r="BQ122">
            <v>0</v>
          </cell>
          <cell r="BR122">
            <v>0</v>
          </cell>
          <cell r="BS122">
            <v>0</v>
          </cell>
          <cell r="BT122">
            <v>0</v>
          </cell>
        </row>
        <row r="123">
          <cell r="E123" t="str">
            <v>GM</v>
          </cell>
          <cell r="F123" t="str">
            <v>USA</v>
          </cell>
          <cell r="G123" t="str">
            <v>Malibu</v>
          </cell>
          <cell r="H123" t="str">
            <v>GP078-1</v>
          </cell>
          <cell r="I123" t="str">
            <v>BH3GPBL5K6</v>
          </cell>
          <cell r="J123" t="str">
            <v>PSR</v>
          </cell>
          <cell r="K123" t="str">
            <v>P215/60R15</v>
          </cell>
          <cell r="L123" t="str">
            <v>Potenza</v>
          </cell>
          <cell r="M123" t="str">
            <v>Potenza RE92</v>
          </cell>
          <cell r="N123" t="str">
            <v>93H</v>
          </cell>
          <cell r="O123" t="str">
            <v>H</v>
          </cell>
          <cell r="P123" t="str">
            <v>BS</v>
          </cell>
          <cell r="R123" t="str">
            <v>2003</v>
          </cell>
          <cell r="S123">
            <v>151</v>
          </cell>
          <cell r="T123">
            <v>151</v>
          </cell>
          <cell r="U123">
            <v>165</v>
          </cell>
          <cell r="V123">
            <v>129</v>
          </cell>
          <cell r="W123">
            <v>151</v>
          </cell>
          <cell r="X123">
            <v>143</v>
          </cell>
          <cell r="Y123">
            <v>93</v>
          </cell>
          <cell r="Z123">
            <v>165</v>
          </cell>
          <cell r="AA123">
            <v>143</v>
          </cell>
          <cell r="AB123">
            <v>158</v>
          </cell>
          <cell r="AC123">
            <v>143</v>
          </cell>
          <cell r="AD123">
            <v>115</v>
          </cell>
          <cell r="AE123">
            <v>1707</v>
          </cell>
          <cell r="AF123" t="str">
            <v>2004</v>
          </cell>
          <cell r="AG123">
            <v>1073</v>
          </cell>
          <cell r="AH123">
            <v>1073</v>
          </cell>
          <cell r="AI123">
            <v>1175</v>
          </cell>
          <cell r="AJ123">
            <v>920</v>
          </cell>
          <cell r="AK123">
            <v>1073</v>
          </cell>
          <cell r="AL123">
            <v>1022</v>
          </cell>
          <cell r="AM123">
            <v>664</v>
          </cell>
          <cell r="AN123">
            <v>1175</v>
          </cell>
          <cell r="AO123">
            <v>1022</v>
          </cell>
          <cell r="AP123">
            <v>1124</v>
          </cell>
          <cell r="AQ123">
            <v>1022</v>
          </cell>
          <cell r="AR123">
            <v>818</v>
          </cell>
          <cell r="AS123">
            <v>12161</v>
          </cell>
          <cell r="AT123" t="str">
            <v>2005</v>
          </cell>
          <cell r="AU123">
            <v>2095</v>
          </cell>
          <cell r="AV123">
            <v>2095</v>
          </cell>
          <cell r="AW123">
            <v>2295</v>
          </cell>
          <cell r="AX123">
            <v>1796</v>
          </cell>
          <cell r="AY123">
            <v>2095</v>
          </cell>
          <cell r="AZ123">
            <v>1995</v>
          </cell>
          <cell r="BA123">
            <v>1297</v>
          </cell>
          <cell r="BB123">
            <v>2295</v>
          </cell>
          <cell r="BC123">
            <v>1995</v>
          </cell>
          <cell r="BD123">
            <v>2195</v>
          </cell>
          <cell r="BE123">
            <v>1995</v>
          </cell>
          <cell r="BF123">
            <v>1596</v>
          </cell>
          <cell r="BG123">
            <v>23744</v>
          </cell>
          <cell r="BH123" t="str">
            <v>2006</v>
          </cell>
          <cell r="BI123">
            <v>2232</v>
          </cell>
          <cell r="BJ123">
            <v>2232</v>
          </cell>
          <cell r="BK123">
            <v>2445</v>
          </cell>
          <cell r="BL123">
            <v>1913</v>
          </cell>
          <cell r="BM123">
            <v>2232</v>
          </cell>
          <cell r="BN123">
            <v>2126</v>
          </cell>
          <cell r="BO123">
            <v>1382</v>
          </cell>
          <cell r="BP123">
            <v>2445</v>
          </cell>
          <cell r="BQ123">
            <v>2126</v>
          </cell>
          <cell r="BR123">
            <v>2339</v>
          </cell>
          <cell r="BS123">
            <v>2126</v>
          </cell>
          <cell r="BT123">
            <v>1701</v>
          </cell>
        </row>
        <row r="124">
          <cell r="E124" t="str">
            <v>Honda</v>
          </cell>
          <cell r="F124" t="str">
            <v>Canada</v>
          </cell>
          <cell r="G124" t="str">
            <v>Acura EL</v>
          </cell>
          <cell r="H124" t="str">
            <v>HP024-2</v>
          </cell>
          <cell r="I124" t="str">
            <v>BA3CVBC5HO</v>
          </cell>
          <cell r="J124" t="str">
            <v>PSR</v>
          </cell>
          <cell r="K124" t="str">
            <v>P185/65R15</v>
          </cell>
          <cell r="L124" t="str">
            <v>FR 690</v>
          </cell>
          <cell r="N124" t="str">
            <v>86 H</v>
          </cell>
          <cell r="O124" t="str">
            <v>H</v>
          </cell>
          <cell r="P124" t="str">
            <v>FS</v>
          </cell>
          <cell r="Q124" t="str">
            <v>Seg</v>
          </cell>
          <cell r="R124" t="str">
            <v>2003</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t="str">
            <v>2004</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t="str">
            <v>2005</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t="str">
            <v>2006</v>
          </cell>
          <cell r="BI124">
            <v>0</v>
          </cell>
          <cell r="BJ124">
            <v>0</v>
          </cell>
          <cell r="BK124">
            <v>0</v>
          </cell>
          <cell r="BL124">
            <v>0</v>
          </cell>
          <cell r="BM124">
            <v>0</v>
          </cell>
          <cell r="BN124">
            <v>0</v>
          </cell>
          <cell r="BO124">
            <v>0</v>
          </cell>
          <cell r="BP124">
            <v>0</v>
          </cell>
          <cell r="BQ124">
            <v>0</v>
          </cell>
          <cell r="BR124">
            <v>0</v>
          </cell>
          <cell r="BS124">
            <v>0</v>
          </cell>
          <cell r="BT124">
            <v>0</v>
          </cell>
        </row>
        <row r="125">
          <cell r="E125" t="str">
            <v>Honda</v>
          </cell>
          <cell r="F125" t="str">
            <v>Japan</v>
          </cell>
          <cell r="G125" t="str">
            <v>Honda Japan</v>
          </cell>
          <cell r="H125" t="str">
            <v>0</v>
          </cell>
          <cell r="I125" t="str">
            <v>BA07TBBDHO</v>
          </cell>
          <cell r="J125" t="str">
            <v>PSR</v>
          </cell>
          <cell r="K125" t="str">
            <v>185/65R14</v>
          </cell>
          <cell r="L125" t="str">
            <v>FR680</v>
          </cell>
          <cell r="N125" t="str">
            <v>86S</v>
          </cell>
          <cell r="O125" t="str">
            <v>H</v>
          </cell>
          <cell r="P125" t="str">
            <v>FS</v>
          </cell>
          <cell r="Q125" t="str">
            <v>0</v>
          </cell>
          <cell r="R125" t="str">
            <v>2003</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t="str">
            <v>2004</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t="str">
            <v>2005</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t="str">
            <v>2006</v>
          </cell>
          <cell r="BI125">
            <v>0</v>
          </cell>
          <cell r="BJ125">
            <v>0</v>
          </cell>
          <cell r="BK125">
            <v>0</v>
          </cell>
          <cell r="BL125">
            <v>0</v>
          </cell>
          <cell r="BM125">
            <v>0</v>
          </cell>
          <cell r="BN125">
            <v>0</v>
          </cell>
          <cell r="BO125">
            <v>0</v>
          </cell>
          <cell r="BP125">
            <v>0</v>
          </cell>
          <cell r="BQ125">
            <v>0</v>
          </cell>
          <cell r="BR125">
            <v>0</v>
          </cell>
          <cell r="BS125">
            <v>0</v>
          </cell>
          <cell r="BT125">
            <v>0</v>
          </cell>
        </row>
        <row r="126">
          <cell r="E126" t="str">
            <v>Honda</v>
          </cell>
          <cell r="F126" t="str">
            <v>Canada</v>
          </cell>
          <cell r="G126" t="str">
            <v>Civic</v>
          </cell>
          <cell r="H126" t="str">
            <v>HP127-2 (MI-4)</v>
          </cell>
          <cell r="I126" t="str">
            <v>HP127-2</v>
          </cell>
          <cell r="J126" t="str">
            <v>PSR</v>
          </cell>
          <cell r="K126" t="str">
            <v>P195/60R15</v>
          </cell>
          <cell r="L126" t="str">
            <v>Potenza RE92</v>
          </cell>
          <cell r="M126" t="str">
            <v>Potenza RE92</v>
          </cell>
          <cell r="N126" t="str">
            <v>87H</v>
          </cell>
          <cell r="O126" t="str">
            <v>H</v>
          </cell>
          <cell r="P126" t="str">
            <v>BS</v>
          </cell>
          <cell r="R126" t="str">
            <v>2003</v>
          </cell>
          <cell r="S126">
            <v>0</v>
          </cell>
          <cell r="T126">
            <v>0</v>
          </cell>
          <cell r="U126">
            <v>0</v>
          </cell>
          <cell r="V126">
            <v>0</v>
          </cell>
          <cell r="W126">
            <v>0</v>
          </cell>
          <cell r="X126">
            <v>0</v>
          </cell>
          <cell r="Y126">
            <v>0</v>
          </cell>
          <cell r="Z126">
            <v>28580</v>
          </cell>
          <cell r="AA126">
            <v>23610</v>
          </cell>
          <cell r="AB126">
            <v>28580</v>
          </cell>
          <cell r="AC126">
            <v>24852</v>
          </cell>
          <cell r="AD126">
            <v>18642</v>
          </cell>
          <cell r="AE126">
            <v>124264</v>
          </cell>
          <cell r="AF126" t="str">
            <v>2004</v>
          </cell>
          <cell r="AG126">
            <v>27814</v>
          </cell>
          <cell r="AH126">
            <v>25286</v>
          </cell>
          <cell r="AI126">
            <v>27814</v>
          </cell>
          <cell r="AJ126">
            <v>25286</v>
          </cell>
          <cell r="AK126">
            <v>27814</v>
          </cell>
          <cell r="AL126">
            <v>26550</v>
          </cell>
          <cell r="AM126">
            <v>21493</v>
          </cell>
          <cell r="AN126">
            <v>29078</v>
          </cell>
          <cell r="AO126">
            <v>24021</v>
          </cell>
          <cell r="AP126">
            <v>29078</v>
          </cell>
          <cell r="AQ126">
            <v>25286</v>
          </cell>
          <cell r="AR126">
            <v>18963</v>
          </cell>
          <cell r="AS126">
            <v>308483</v>
          </cell>
          <cell r="AT126" t="str">
            <v>2005</v>
          </cell>
          <cell r="AU126">
            <v>27006</v>
          </cell>
          <cell r="AV126">
            <v>24552</v>
          </cell>
          <cell r="AW126">
            <v>27006</v>
          </cell>
          <cell r="AX126">
            <v>24552</v>
          </cell>
          <cell r="AY126">
            <v>27006</v>
          </cell>
          <cell r="AZ126">
            <v>25779</v>
          </cell>
          <cell r="BA126">
            <v>20869</v>
          </cell>
          <cell r="BB126">
            <v>35020</v>
          </cell>
          <cell r="BC126">
            <v>28928</v>
          </cell>
          <cell r="BD126">
            <v>35020</v>
          </cell>
          <cell r="BE126">
            <v>30452</v>
          </cell>
          <cell r="BF126">
            <v>22838</v>
          </cell>
          <cell r="BG126">
            <v>329028</v>
          </cell>
          <cell r="BH126" t="str">
            <v>2006</v>
          </cell>
          <cell r="BI126">
            <v>34872</v>
          </cell>
          <cell r="BJ126">
            <v>31702</v>
          </cell>
          <cell r="BK126">
            <v>34872</v>
          </cell>
          <cell r="BL126">
            <v>31702</v>
          </cell>
          <cell r="BM126">
            <v>34872</v>
          </cell>
          <cell r="BN126">
            <v>33288</v>
          </cell>
          <cell r="BO126">
            <v>26946</v>
          </cell>
          <cell r="BP126">
            <v>36458</v>
          </cell>
          <cell r="BQ126">
            <v>30118</v>
          </cell>
          <cell r="BR126">
            <v>36458</v>
          </cell>
          <cell r="BS126">
            <v>31702</v>
          </cell>
          <cell r="BT126">
            <v>23778</v>
          </cell>
        </row>
        <row r="127">
          <cell r="E127" t="str">
            <v>Honda</v>
          </cell>
          <cell r="F127" t="str">
            <v>Japan</v>
          </cell>
          <cell r="G127" t="str">
            <v>Civic JA</v>
          </cell>
          <cell r="H127" t="str">
            <v>HP026-3</v>
          </cell>
          <cell r="I127" t="str">
            <v>BA2CVBC4H7</v>
          </cell>
          <cell r="J127" t="str">
            <v>PSR</v>
          </cell>
          <cell r="K127" t="str">
            <v>P185/70R14</v>
          </cell>
          <cell r="L127" t="str">
            <v>FR690</v>
          </cell>
          <cell r="N127" t="str">
            <v>87S</v>
          </cell>
          <cell r="O127" t="str">
            <v>H</v>
          </cell>
          <cell r="P127" t="str">
            <v>FS</v>
          </cell>
          <cell r="Q127" t="str">
            <v>Seg</v>
          </cell>
          <cell r="R127" t="str">
            <v>2003</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t="str">
            <v>2004</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t="str">
            <v>2005</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t="str">
            <v>2006</v>
          </cell>
          <cell r="BI127">
            <v>0</v>
          </cell>
          <cell r="BJ127">
            <v>0</v>
          </cell>
          <cell r="BK127">
            <v>0</v>
          </cell>
          <cell r="BL127">
            <v>0</v>
          </cell>
          <cell r="BM127">
            <v>0</v>
          </cell>
          <cell r="BN127">
            <v>0</v>
          </cell>
          <cell r="BO127">
            <v>0</v>
          </cell>
          <cell r="BP127">
            <v>0</v>
          </cell>
          <cell r="BQ127">
            <v>0</v>
          </cell>
          <cell r="BR127">
            <v>0</v>
          </cell>
          <cell r="BS127">
            <v>0</v>
          </cell>
          <cell r="BT127">
            <v>0</v>
          </cell>
        </row>
        <row r="128">
          <cell r="E128" t="str">
            <v>Honda</v>
          </cell>
          <cell r="F128" t="str">
            <v>USA</v>
          </cell>
          <cell r="G128" t="str">
            <v>Civic</v>
          </cell>
          <cell r="H128" t="str">
            <v>HP127-1 (MI-4)</v>
          </cell>
          <cell r="I128" t="str">
            <v>HP127-1</v>
          </cell>
          <cell r="J128" t="str">
            <v>PSR</v>
          </cell>
          <cell r="K128" t="str">
            <v>P195/60R15</v>
          </cell>
          <cell r="L128" t="str">
            <v>Potenza RE92</v>
          </cell>
          <cell r="M128" t="str">
            <v>Potenza RE92</v>
          </cell>
          <cell r="N128" t="str">
            <v>87H</v>
          </cell>
          <cell r="O128" t="str">
            <v>H</v>
          </cell>
          <cell r="P128" t="str">
            <v>BS</v>
          </cell>
          <cell r="R128" t="str">
            <v>2003</v>
          </cell>
          <cell r="S128">
            <v>0</v>
          </cell>
          <cell r="T128">
            <v>0</v>
          </cell>
          <cell r="U128">
            <v>0</v>
          </cell>
          <cell r="V128">
            <v>0</v>
          </cell>
          <cell r="W128">
            <v>0</v>
          </cell>
          <cell r="X128">
            <v>0</v>
          </cell>
          <cell r="Y128">
            <v>0</v>
          </cell>
          <cell r="Z128">
            <v>31906</v>
          </cell>
          <cell r="AA128">
            <v>26358</v>
          </cell>
          <cell r="AB128">
            <v>31906</v>
          </cell>
          <cell r="AC128">
            <v>27745</v>
          </cell>
          <cell r="AD128">
            <v>20809</v>
          </cell>
          <cell r="AE128">
            <v>138724</v>
          </cell>
          <cell r="AF128" t="str">
            <v>2004</v>
          </cell>
          <cell r="AG128">
            <v>30950</v>
          </cell>
          <cell r="AH128">
            <v>28136</v>
          </cell>
          <cell r="AI128">
            <v>30950</v>
          </cell>
          <cell r="AJ128">
            <v>28136</v>
          </cell>
          <cell r="AK128">
            <v>30950</v>
          </cell>
          <cell r="AL128">
            <v>29543</v>
          </cell>
          <cell r="AM128">
            <v>23917</v>
          </cell>
          <cell r="AN128">
            <v>32357</v>
          </cell>
          <cell r="AO128">
            <v>26731</v>
          </cell>
          <cell r="AP128">
            <v>32357</v>
          </cell>
          <cell r="AQ128">
            <v>28136</v>
          </cell>
          <cell r="AR128">
            <v>21104</v>
          </cell>
          <cell r="AS128">
            <v>343267</v>
          </cell>
          <cell r="AT128" t="str">
            <v>2005</v>
          </cell>
          <cell r="AU128">
            <v>28766</v>
          </cell>
          <cell r="AV128">
            <v>26150</v>
          </cell>
          <cell r="AW128">
            <v>28766</v>
          </cell>
          <cell r="AX128">
            <v>26150</v>
          </cell>
          <cell r="AY128">
            <v>28766</v>
          </cell>
          <cell r="AZ128">
            <v>27457</v>
          </cell>
          <cell r="BA128">
            <v>22227</v>
          </cell>
          <cell r="BB128">
            <v>32832</v>
          </cell>
          <cell r="BC128">
            <v>27122</v>
          </cell>
          <cell r="BD128">
            <v>32832</v>
          </cell>
          <cell r="BE128">
            <v>28551</v>
          </cell>
          <cell r="BF128">
            <v>21411</v>
          </cell>
          <cell r="BG128">
            <v>331030</v>
          </cell>
          <cell r="BH128" t="str">
            <v>2006</v>
          </cell>
          <cell r="BI128">
            <v>33378</v>
          </cell>
          <cell r="BJ128">
            <v>30346</v>
          </cell>
          <cell r="BK128">
            <v>33378</v>
          </cell>
          <cell r="BL128">
            <v>30346</v>
          </cell>
          <cell r="BM128">
            <v>33378</v>
          </cell>
          <cell r="BN128">
            <v>31862</v>
          </cell>
          <cell r="BO128">
            <v>25793</v>
          </cell>
          <cell r="BP128">
            <v>34897</v>
          </cell>
          <cell r="BQ128">
            <v>28827</v>
          </cell>
          <cell r="BR128">
            <v>34897</v>
          </cell>
          <cell r="BS128">
            <v>30346</v>
          </cell>
          <cell r="BT128">
            <v>22758</v>
          </cell>
        </row>
        <row r="129">
          <cell r="E129" t="str">
            <v>MMMA</v>
          </cell>
          <cell r="F129" t="str">
            <v>USA</v>
          </cell>
          <cell r="G129" t="str">
            <v>Galant</v>
          </cell>
          <cell r="H129" t="str">
            <v>TAM-4</v>
          </cell>
          <cell r="I129" t="str">
            <v>TAM-4</v>
          </cell>
          <cell r="J129" t="str">
            <v>PSR</v>
          </cell>
          <cell r="K129" t="str">
            <v>P215/60R16</v>
          </cell>
          <cell r="L129" t="str">
            <v>Potenza RE92</v>
          </cell>
          <cell r="M129" t="str">
            <v>Potenza RE92</v>
          </cell>
          <cell r="N129" t="str">
            <v>94H</v>
          </cell>
          <cell r="O129" t="str">
            <v>H</v>
          </cell>
          <cell r="P129" t="str">
            <v>BS</v>
          </cell>
          <cell r="R129" t="str">
            <v>2003</v>
          </cell>
          <cell r="S129">
            <v>0</v>
          </cell>
          <cell r="T129">
            <v>0</v>
          </cell>
          <cell r="U129">
            <v>0</v>
          </cell>
          <cell r="V129">
            <v>0</v>
          </cell>
          <cell r="W129">
            <v>0</v>
          </cell>
          <cell r="X129">
            <v>0</v>
          </cell>
          <cell r="Y129">
            <v>0</v>
          </cell>
          <cell r="Z129">
            <v>0</v>
          </cell>
          <cell r="AA129">
            <v>0</v>
          </cell>
          <cell r="AB129">
            <v>0</v>
          </cell>
          <cell r="AC129">
            <v>720</v>
          </cell>
          <cell r="AD129">
            <v>2390</v>
          </cell>
          <cell r="AE129">
            <v>3110</v>
          </cell>
          <cell r="AF129" t="str">
            <v>2004</v>
          </cell>
          <cell r="AG129">
            <v>7163</v>
          </cell>
          <cell r="AH129">
            <v>7163</v>
          </cell>
          <cell r="AI129">
            <v>7879</v>
          </cell>
          <cell r="AJ129">
            <v>7163</v>
          </cell>
          <cell r="AK129">
            <v>7879</v>
          </cell>
          <cell r="AL129">
            <v>7521</v>
          </cell>
          <cell r="AM129">
            <v>6804</v>
          </cell>
          <cell r="AN129">
            <v>8237</v>
          </cell>
          <cell r="AO129">
            <v>6804</v>
          </cell>
          <cell r="AP129">
            <v>8237</v>
          </cell>
          <cell r="AQ129">
            <v>6804</v>
          </cell>
          <cell r="AR129">
            <v>5372</v>
          </cell>
          <cell r="AS129">
            <v>87026</v>
          </cell>
          <cell r="AT129" t="str">
            <v>2005</v>
          </cell>
          <cell r="AU129">
            <v>8924</v>
          </cell>
          <cell r="AV129">
            <v>8924</v>
          </cell>
          <cell r="AW129">
            <v>9816</v>
          </cell>
          <cell r="AX129">
            <v>8924</v>
          </cell>
          <cell r="AY129">
            <v>9816</v>
          </cell>
          <cell r="AZ129">
            <v>9370</v>
          </cell>
          <cell r="BA129">
            <v>8478</v>
          </cell>
          <cell r="BB129">
            <v>10262</v>
          </cell>
          <cell r="BC129">
            <v>8478</v>
          </cell>
          <cell r="BD129">
            <v>10262</v>
          </cell>
          <cell r="BE129">
            <v>8478</v>
          </cell>
          <cell r="BF129">
            <v>6692</v>
          </cell>
          <cell r="BG129">
            <v>108424</v>
          </cell>
          <cell r="BH129" t="str">
            <v>2006</v>
          </cell>
          <cell r="BI129">
            <v>9142</v>
          </cell>
          <cell r="BJ129">
            <v>9142</v>
          </cell>
          <cell r="BK129">
            <v>10056</v>
          </cell>
          <cell r="BL129">
            <v>9142</v>
          </cell>
          <cell r="BM129">
            <v>10056</v>
          </cell>
          <cell r="BN129">
            <v>9599</v>
          </cell>
          <cell r="BO129">
            <v>8684</v>
          </cell>
          <cell r="BP129">
            <v>10513</v>
          </cell>
          <cell r="BQ129">
            <v>8684</v>
          </cell>
          <cell r="BR129">
            <v>10513</v>
          </cell>
          <cell r="BS129">
            <v>8684</v>
          </cell>
          <cell r="BT129">
            <v>6855</v>
          </cell>
        </row>
        <row r="130">
          <cell r="E130" t="str">
            <v>NUMMI</v>
          </cell>
          <cell r="F130" t="str">
            <v>USA</v>
          </cell>
          <cell r="G130" t="str">
            <v>Vibe</v>
          </cell>
          <cell r="H130" t="str">
            <v>TP038-1</v>
          </cell>
          <cell r="I130" t="str">
            <v>TP038-1</v>
          </cell>
          <cell r="J130" t="str">
            <v>PSR</v>
          </cell>
          <cell r="K130" t="str">
            <v>P215/50R17</v>
          </cell>
          <cell r="L130" t="str">
            <v>Potenza RE92</v>
          </cell>
          <cell r="M130" t="str">
            <v>Potenza RE92</v>
          </cell>
          <cell r="N130" t="str">
            <v>90H</v>
          </cell>
          <cell r="O130" t="str">
            <v>H</v>
          </cell>
          <cell r="P130" t="str">
            <v>BS</v>
          </cell>
          <cell r="Q130" t="str">
            <v>Seg</v>
          </cell>
          <cell r="R130" t="str">
            <v>2003</v>
          </cell>
          <cell r="S130">
            <v>0</v>
          </cell>
          <cell r="T130">
            <v>0</v>
          </cell>
          <cell r="U130">
            <v>0</v>
          </cell>
          <cell r="V130">
            <v>0</v>
          </cell>
          <cell r="W130">
            <v>0</v>
          </cell>
          <cell r="X130">
            <v>0</v>
          </cell>
          <cell r="Y130">
            <v>0</v>
          </cell>
          <cell r="Z130">
            <v>1429</v>
          </cell>
          <cell r="AA130">
            <v>1181</v>
          </cell>
          <cell r="AB130">
            <v>1429</v>
          </cell>
          <cell r="AC130">
            <v>1243</v>
          </cell>
          <cell r="AD130">
            <v>932</v>
          </cell>
          <cell r="AE130">
            <v>6214</v>
          </cell>
          <cell r="AF130" t="str">
            <v>2004</v>
          </cell>
          <cell r="AG130">
            <v>1184</v>
          </cell>
          <cell r="AH130">
            <v>1071</v>
          </cell>
          <cell r="AI130">
            <v>1240</v>
          </cell>
          <cell r="AJ130">
            <v>1127</v>
          </cell>
          <cell r="AK130">
            <v>1240</v>
          </cell>
          <cell r="AL130">
            <v>1184</v>
          </cell>
          <cell r="AM130">
            <v>1071</v>
          </cell>
          <cell r="AN130">
            <v>1296</v>
          </cell>
          <cell r="AO130">
            <v>1071</v>
          </cell>
          <cell r="AP130">
            <v>1296</v>
          </cell>
          <cell r="AQ130">
            <v>1127</v>
          </cell>
          <cell r="AR130">
            <v>845</v>
          </cell>
          <cell r="AS130">
            <v>13752</v>
          </cell>
          <cell r="AT130" t="str">
            <v>2005</v>
          </cell>
          <cell r="AU130">
            <v>1139</v>
          </cell>
          <cell r="AV130">
            <v>1030</v>
          </cell>
          <cell r="AW130">
            <v>1193</v>
          </cell>
          <cell r="AX130">
            <v>1085</v>
          </cell>
          <cell r="AY130">
            <v>1193</v>
          </cell>
          <cell r="AZ130">
            <v>1139</v>
          </cell>
          <cell r="BA130">
            <v>1030</v>
          </cell>
          <cell r="BB130">
            <v>1247</v>
          </cell>
          <cell r="BC130">
            <v>1030</v>
          </cell>
          <cell r="BD130">
            <v>1247</v>
          </cell>
          <cell r="BE130">
            <v>1085</v>
          </cell>
          <cell r="BF130">
            <v>814</v>
          </cell>
          <cell r="BG130">
            <v>13232</v>
          </cell>
          <cell r="BH130" t="str">
            <v>2006</v>
          </cell>
          <cell r="BI130">
            <v>1107</v>
          </cell>
          <cell r="BJ130">
            <v>1002</v>
          </cell>
          <cell r="BK130">
            <v>1160</v>
          </cell>
          <cell r="BL130">
            <v>1054</v>
          </cell>
          <cell r="BM130">
            <v>1160</v>
          </cell>
          <cell r="BN130">
            <v>1107</v>
          </cell>
          <cell r="BO130">
            <v>1002</v>
          </cell>
          <cell r="BP130">
            <v>1213</v>
          </cell>
          <cell r="BQ130">
            <v>1002</v>
          </cell>
          <cell r="BR130">
            <v>1213</v>
          </cell>
          <cell r="BS130">
            <v>1054</v>
          </cell>
          <cell r="BT130">
            <v>791</v>
          </cell>
        </row>
        <row r="131">
          <cell r="E131" t="str">
            <v>Honda</v>
          </cell>
          <cell r="F131" t="str">
            <v>Canada</v>
          </cell>
          <cell r="G131" t="str">
            <v>Civic Can</v>
          </cell>
          <cell r="H131" t="str">
            <v>HP024-1</v>
          </cell>
          <cell r="I131" t="str">
            <v>BA3CVBC5HO</v>
          </cell>
          <cell r="J131" t="str">
            <v>PSR</v>
          </cell>
          <cell r="K131" t="str">
            <v>P185/65R15</v>
          </cell>
          <cell r="L131" t="str">
            <v>FR690</v>
          </cell>
          <cell r="N131" t="str">
            <v>86H</v>
          </cell>
          <cell r="O131" t="str">
            <v>H</v>
          </cell>
          <cell r="P131" t="str">
            <v>FS</v>
          </cell>
          <cell r="Q131" t="str">
            <v>Seg</v>
          </cell>
          <cell r="R131" t="str">
            <v>2003</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t="str">
            <v>2004</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t="str">
            <v>2005</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t="str">
            <v>2006</v>
          </cell>
          <cell r="BI131">
            <v>0</v>
          </cell>
          <cell r="BJ131">
            <v>0</v>
          </cell>
          <cell r="BK131">
            <v>0</v>
          </cell>
          <cell r="BL131">
            <v>0</v>
          </cell>
          <cell r="BM131">
            <v>0</v>
          </cell>
          <cell r="BN131">
            <v>0</v>
          </cell>
          <cell r="BO131">
            <v>0</v>
          </cell>
          <cell r="BP131">
            <v>0</v>
          </cell>
          <cell r="BQ131">
            <v>0</v>
          </cell>
          <cell r="BR131">
            <v>0</v>
          </cell>
          <cell r="BS131">
            <v>0</v>
          </cell>
          <cell r="BT131">
            <v>0</v>
          </cell>
        </row>
        <row r="132">
          <cell r="E132" t="str">
            <v>Honda</v>
          </cell>
          <cell r="F132" t="str">
            <v>USA</v>
          </cell>
          <cell r="G132" t="str">
            <v>Civic</v>
          </cell>
          <cell r="H132" t="str">
            <v>HP031-1</v>
          </cell>
          <cell r="I132" t="str">
            <v>BA2CVBCDH7</v>
          </cell>
          <cell r="J132" t="str">
            <v>PSR</v>
          </cell>
          <cell r="K132" t="str">
            <v>185/70R14</v>
          </cell>
          <cell r="L132" t="str">
            <v>FR690</v>
          </cell>
          <cell r="N132" t="str">
            <v>88S</v>
          </cell>
          <cell r="O132" t="str">
            <v>H</v>
          </cell>
          <cell r="P132" t="str">
            <v>FS</v>
          </cell>
          <cell r="Q132" t="str">
            <v>Seg</v>
          </cell>
          <cell r="R132" t="str">
            <v>2003</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t="str">
            <v>2004</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t="str">
            <v>2005</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t="str">
            <v>2006</v>
          </cell>
          <cell r="BI132">
            <v>0</v>
          </cell>
          <cell r="BJ132">
            <v>0</v>
          </cell>
          <cell r="BK132">
            <v>0</v>
          </cell>
          <cell r="BL132">
            <v>0</v>
          </cell>
          <cell r="BM132">
            <v>0</v>
          </cell>
          <cell r="BN132">
            <v>0</v>
          </cell>
          <cell r="BO132">
            <v>0</v>
          </cell>
          <cell r="BP132">
            <v>0</v>
          </cell>
          <cell r="BQ132">
            <v>0</v>
          </cell>
          <cell r="BR132">
            <v>0</v>
          </cell>
          <cell r="BS132">
            <v>0</v>
          </cell>
          <cell r="BT132">
            <v>0</v>
          </cell>
        </row>
        <row r="133">
          <cell r="E133" t="str">
            <v>Subaru</v>
          </cell>
          <cell r="F133" t="str">
            <v>USA</v>
          </cell>
          <cell r="G133" t="str">
            <v>Legacy</v>
          </cell>
          <cell r="H133" t="str">
            <v>SP007-1</v>
          </cell>
          <cell r="I133" t="str">
            <v>GH2LSBL6L6</v>
          </cell>
          <cell r="J133" t="str">
            <v>PSR</v>
          </cell>
          <cell r="K133" t="str">
            <v>P225/60R16</v>
          </cell>
          <cell r="L133" t="str">
            <v>Potenza RE92</v>
          </cell>
          <cell r="M133" t="str">
            <v>Potenza RE92</v>
          </cell>
          <cell r="N133" t="str">
            <v>97H</v>
          </cell>
          <cell r="O133" t="str">
            <v>H</v>
          </cell>
          <cell r="P133" t="str">
            <v>BS</v>
          </cell>
          <cell r="Q133" t="str">
            <v>Seg</v>
          </cell>
          <cell r="R133" t="str">
            <v>2003</v>
          </cell>
          <cell r="S133">
            <v>27206</v>
          </cell>
          <cell r="T133">
            <v>27206</v>
          </cell>
          <cell r="U133">
            <v>28499</v>
          </cell>
          <cell r="V133">
            <v>25910</v>
          </cell>
          <cell r="W133">
            <v>29795</v>
          </cell>
          <cell r="X133">
            <v>25910</v>
          </cell>
          <cell r="Y133">
            <v>23318</v>
          </cell>
          <cell r="Z133">
            <v>29795</v>
          </cell>
          <cell r="AA133">
            <v>28499</v>
          </cell>
          <cell r="AB133">
            <v>27206</v>
          </cell>
          <cell r="AC133">
            <v>27206</v>
          </cell>
          <cell r="AD133">
            <v>23318</v>
          </cell>
          <cell r="AE133">
            <v>323868</v>
          </cell>
          <cell r="AF133" t="str">
            <v>2004</v>
          </cell>
          <cell r="AG133">
            <v>26560</v>
          </cell>
          <cell r="AH133">
            <v>26560</v>
          </cell>
          <cell r="AI133">
            <v>27824</v>
          </cell>
          <cell r="AJ133">
            <v>25296</v>
          </cell>
          <cell r="AK133">
            <v>29088</v>
          </cell>
          <cell r="AL133">
            <v>25296</v>
          </cell>
          <cell r="AM133">
            <v>22765</v>
          </cell>
          <cell r="AN133">
            <v>8545</v>
          </cell>
          <cell r="AO133">
            <v>8173</v>
          </cell>
          <cell r="AP133">
            <v>7802</v>
          </cell>
          <cell r="AQ133">
            <v>7802</v>
          </cell>
          <cell r="AR133">
            <v>6688</v>
          </cell>
          <cell r="AS133">
            <v>222399</v>
          </cell>
          <cell r="AT133" t="str">
            <v>2005</v>
          </cell>
          <cell r="AU133">
            <v>9106</v>
          </cell>
          <cell r="AV133">
            <v>9106</v>
          </cell>
          <cell r="AW133">
            <v>9540</v>
          </cell>
          <cell r="AX133">
            <v>8672</v>
          </cell>
          <cell r="AY133">
            <v>9973</v>
          </cell>
          <cell r="AZ133">
            <v>8672</v>
          </cell>
          <cell r="BA133">
            <v>7805</v>
          </cell>
          <cell r="BB133">
            <v>9973</v>
          </cell>
          <cell r="BC133">
            <v>9540</v>
          </cell>
          <cell r="BD133">
            <v>9106</v>
          </cell>
          <cell r="BE133">
            <v>9106</v>
          </cell>
          <cell r="BF133">
            <v>7804</v>
          </cell>
          <cell r="BG133">
            <v>108403</v>
          </cell>
          <cell r="BH133" t="str">
            <v>2006</v>
          </cell>
          <cell r="BI133">
            <v>10379</v>
          </cell>
          <cell r="BJ133">
            <v>10379</v>
          </cell>
          <cell r="BK133">
            <v>10874</v>
          </cell>
          <cell r="BL133">
            <v>9885</v>
          </cell>
          <cell r="BM133">
            <v>11367</v>
          </cell>
          <cell r="BN133">
            <v>9885</v>
          </cell>
          <cell r="BO133">
            <v>8897</v>
          </cell>
          <cell r="BP133">
            <v>11367</v>
          </cell>
          <cell r="BQ133">
            <v>10874</v>
          </cell>
          <cell r="BR133">
            <v>10379</v>
          </cell>
          <cell r="BS133">
            <v>10379</v>
          </cell>
          <cell r="BT133">
            <v>8896</v>
          </cell>
        </row>
        <row r="134">
          <cell r="E134" t="str">
            <v>Subaru</v>
          </cell>
          <cell r="F134" t="str">
            <v>USA</v>
          </cell>
          <cell r="G134" t="str">
            <v>ST/X</v>
          </cell>
          <cell r="H134" t="str">
            <v>SP007-1</v>
          </cell>
          <cell r="I134" t="str">
            <v>GH2LSBL6L6</v>
          </cell>
          <cell r="J134" t="str">
            <v>PSR</v>
          </cell>
          <cell r="K134" t="str">
            <v>P225/60R16</v>
          </cell>
          <cell r="L134" t="str">
            <v>Potenza RE92</v>
          </cell>
          <cell r="M134" t="str">
            <v>Potenza RE92</v>
          </cell>
          <cell r="N134" t="str">
            <v>97H</v>
          </cell>
          <cell r="O134" t="str">
            <v>H</v>
          </cell>
          <cell r="P134" t="str">
            <v>BS</v>
          </cell>
          <cell r="Q134" t="str">
            <v>Seg</v>
          </cell>
          <cell r="R134" t="str">
            <v>2003</v>
          </cell>
          <cell r="S134">
            <v>6000</v>
          </cell>
          <cell r="T134">
            <v>6000</v>
          </cell>
          <cell r="U134">
            <v>6288</v>
          </cell>
          <cell r="V134">
            <v>5716</v>
          </cell>
          <cell r="W134">
            <v>6572</v>
          </cell>
          <cell r="X134">
            <v>5716</v>
          </cell>
          <cell r="Y134">
            <v>5144</v>
          </cell>
          <cell r="Z134">
            <v>6572</v>
          </cell>
          <cell r="AA134">
            <v>6288</v>
          </cell>
          <cell r="AB134">
            <v>6000</v>
          </cell>
          <cell r="AC134">
            <v>6000</v>
          </cell>
          <cell r="AD134">
            <v>5152</v>
          </cell>
          <cell r="AE134">
            <v>71448</v>
          </cell>
          <cell r="AF134" t="str">
            <v>2004</v>
          </cell>
          <cell r="AG134">
            <v>4936</v>
          </cell>
          <cell r="AH134">
            <v>4936</v>
          </cell>
          <cell r="AI134">
            <v>5168</v>
          </cell>
          <cell r="AJ134">
            <v>4700</v>
          </cell>
          <cell r="AK134">
            <v>5404</v>
          </cell>
          <cell r="AL134">
            <v>4700</v>
          </cell>
          <cell r="AM134">
            <v>1691</v>
          </cell>
          <cell r="AN134">
            <v>2162</v>
          </cell>
          <cell r="AO134">
            <v>2067</v>
          </cell>
          <cell r="AP134">
            <v>1974</v>
          </cell>
          <cell r="AQ134">
            <v>1974</v>
          </cell>
          <cell r="AR134">
            <v>1693</v>
          </cell>
          <cell r="AS134">
            <v>41405</v>
          </cell>
          <cell r="AT134" t="str">
            <v>2005</v>
          </cell>
          <cell r="AU134">
            <v>1179</v>
          </cell>
          <cell r="AV134">
            <v>1179</v>
          </cell>
          <cell r="AW134">
            <v>1235</v>
          </cell>
          <cell r="AX134">
            <v>1123</v>
          </cell>
          <cell r="AY134">
            <v>1293</v>
          </cell>
          <cell r="AZ134">
            <v>1123</v>
          </cell>
          <cell r="BA134">
            <v>1011</v>
          </cell>
          <cell r="BB134">
            <v>1293</v>
          </cell>
          <cell r="BC134">
            <v>1235</v>
          </cell>
          <cell r="BD134">
            <v>1179</v>
          </cell>
          <cell r="BE134">
            <v>1179</v>
          </cell>
          <cell r="BF134">
            <v>1014</v>
          </cell>
          <cell r="BG134">
            <v>14043</v>
          </cell>
          <cell r="BH134" t="str">
            <v>2006</v>
          </cell>
          <cell r="BI134">
            <v>0</v>
          </cell>
          <cell r="BJ134">
            <v>0</v>
          </cell>
          <cell r="BK134">
            <v>0</v>
          </cell>
          <cell r="BL134">
            <v>0</v>
          </cell>
          <cell r="BM134">
            <v>0</v>
          </cell>
          <cell r="BN134">
            <v>0</v>
          </cell>
          <cell r="BO134">
            <v>0</v>
          </cell>
          <cell r="BP134">
            <v>0</v>
          </cell>
          <cell r="BQ134">
            <v>0</v>
          </cell>
          <cell r="BR134">
            <v>0</v>
          </cell>
          <cell r="BS134">
            <v>0</v>
          </cell>
          <cell r="BT134">
            <v>0</v>
          </cell>
        </row>
        <row r="135">
          <cell r="E135" t="str">
            <v>Honda</v>
          </cell>
          <cell r="F135" t="str">
            <v>Canada</v>
          </cell>
          <cell r="G135" t="str">
            <v>Civic</v>
          </cell>
          <cell r="H135" t="str">
            <v>HP125-1</v>
          </cell>
          <cell r="I135" t="str">
            <v>HP125-1</v>
          </cell>
          <cell r="J135" t="str">
            <v>PSR</v>
          </cell>
          <cell r="K135" t="str">
            <v>P185/65R15</v>
          </cell>
          <cell r="L135" t="str">
            <v>Insignia SE200</v>
          </cell>
          <cell r="N135" t="str">
            <v>86H</v>
          </cell>
          <cell r="O135" t="str">
            <v>H</v>
          </cell>
          <cell r="P135" t="str">
            <v>BS</v>
          </cell>
          <cell r="R135" t="str">
            <v>2003</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t="str">
            <v>2004</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t="str">
            <v>2005</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t="str">
            <v>2006</v>
          </cell>
          <cell r="BI135">
            <v>0</v>
          </cell>
          <cell r="BJ135">
            <v>0</v>
          </cell>
          <cell r="BK135">
            <v>0</v>
          </cell>
          <cell r="BL135">
            <v>0</v>
          </cell>
          <cell r="BM135">
            <v>0</v>
          </cell>
          <cell r="BN135">
            <v>0</v>
          </cell>
          <cell r="BO135">
            <v>0</v>
          </cell>
          <cell r="BP135">
            <v>0</v>
          </cell>
          <cell r="BQ135">
            <v>0</v>
          </cell>
          <cell r="BR135">
            <v>0</v>
          </cell>
          <cell r="BS135">
            <v>0</v>
          </cell>
          <cell r="BT135">
            <v>0</v>
          </cell>
        </row>
        <row r="136">
          <cell r="E136" t="str">
            <v>Honda</v>
          </cell>
          <cell r="F136" t="str">
            <v>Canada</v>
          </cell>
          <cell r="G136" t="str">
            <v>Acura EL</v>
          </cell>
          <cell r="H136" t="str">
            <v>HP125-1</v>
          </cell>
          <cell r="I136" t="str">
            <v>HP125-1</v>
          </cell>
          <cell r="J136" t="str">
            <v>PSR</v>
          </cell>
          <cell r="K136" t="str">
            <v>P185/65R15</v>
          </cell>
          <cell r="L136" t="str">
            <v>Insignia SE200</v>
          </cell>
          <cell r="N136" t="str">
            <v>86H</v>
          </cell>
          <cell r="O136" t="str">
            <v>H</v>
          </cell>
          <cell r="P136" t="str">
            <v>BS</v>
          </cell>
          <cell r="R136" t="str">
            <v>2003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t="str">
            <v>2004</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t="str">
            <v>2005</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t="str">
            <v>2006</v>
          </cell>
          <cell r="BI136">
            <v>0</v>
          </cell>
          <cell r="BJ136">
            <v>0</v>
          </cell>
          <cell r="BK136">
            <v>0</v>
          </cell>
          <cell r="BL136">
            <v>0</v>
          </cell>
          <cell r="BM136">
            <v>0</v>
          </cell>
          <cell r="BN136">
            <v>0</v>
          </cell>
          <cell r="BO136">
            <v>0</v>
          </cell>
          <cell r="BP136">
            <v>0</v>
          </cell>
          <cell r="BQ136">
            <v>0</v>
          </cell>
          <cell r="BR136">
            <v>0</v>
          </cell>
          <cell r="BS136">
            <v>0</v>
          </cell>
          <cell r="BT136">
            <v>0</v>
          </cell>
        </row>
        <row r="137">
          <cell r="E137" t="str">
            <v>Honda</v>
          </cell>
          <cell r="F137" t="str">
            <v>USA</v>
          </cell>
          <cell r="G137" t="str">
            <v>Civic</v>
          </cell>
          <cell r="H137" t="str">
            <v>HP125-1</v>
          </cell>
          <cell r="I137" t="str">
            <v>HP125-1</v>
          </cell>
          <cell r="J137" t="str">
            <v>PSR</v>
          </cell>
          <cell r="K137" t="str">
            <v>P185/65R15</v>
          </cell>
          <cell r="L137" t="str">
            <v>Insignia SE200</v>
          </cell>
          <cell r="N137" t="str">
            <v>86H</v>
          </cell>
          <cell r="O137" t="str">
            <v>H</v>
          </cell>
          <cell r="P137" t="str">
            <v>BS</v>
          </cell>
          <cell r="R137" t="str">
            <v>2003</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t="str">
            <v>2004</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t="str">
            <v>2005</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t="str">
            <v>2006</v>
          </cell>
          <cell r="BI137">
            <v>0</v>
          </cell>
          <cell r="BJ137">
            <v>0</v>
          </cell>
          <cell r="BK137">
            <v>0</v>
          </cell>
          <cell r="BL137">
            <v>0</v>
          </cell>
          <cell r="BM137">
            <v>0</v>
          </cell>
          <cell r="BN137">
            <v>0</v>
          </cell>
          <cell r="BO137">
            <v>0</v>
          </cell>
          <cell r="BP137">
            <v>0</v>
          </cell>
          <cell r="BQ137">
            <v>0</v>
          </cell>
          <cell r="BR137">
            <v>0</v>
          </cell>
          <cell r="BS137">
            <v>0</v>
          </cell>
          <cell r="BT137">
            <v>0</v>
          </cell>
        </row>
        <row r="138">
          <cell r="E138" t="str">
            <v>Subaru</v>
          </cell>
          <cell r="F138" t="str">
            <v>USA</v>
          </cell>
          <cell r="G138" t="str">
            <v>Legacy</v>
          </cell>
          <cell r="H138" t="str">
            <v>JN-2</v>
          </cell>
          <cell r="I138" t="str">
            <v>JN-2</v>
          </cell>
          <cell r="J138" t="str">
            <v>PSR</v>
          </cell>
          <cell r="K138" t="str">
            <v>P225/55R17</v>
          </cell>
          <cell r="L138" t="str">
            <v>Potenza RE92</v>
          </cell>
          <cell r="M138" t="str">
            <v>Potenza RE92</v>
          </cell>
          <cell r="N138" t="str">
            <v>H</v>
          </cell>
          <cell r="O138" t="str">
            <v>H</v>
          </cell>
          <cell r="P138" t="str">
            <v>BS</v>
          </cell>
          <cell r="R138" t="str">
            <v>2003</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t="str">
            <v>2004</v>
          </cell>
          <cell r="AG138">
            <v>0</v>
          </cell>
          <cell r="AH138">
            <v>0</v>
          </cell>
          <cell r="AI138">
            <v>0</v>
          </cell>
          <cell r="AJ138">
            <v>0</v>
          </cell>
          <cell r="AK138">
            <v>0</v>
          </cell>
          <cell r="AL138">
            <v>0</v>
          </cell>
          <cell r="AM138">
            <v>0</v>
          </cell>
          <cell r="AN138">
            <v>3454</v>
          </cell>
          <cell r="AO138">
            <v>3304</v>
          </cell>
          <cell r="AP138">
            <v>3154</v>
          </cell>
          <cell r="AQ138">
            <v>3154</v>
          </cell>
          <cell r="AR138">
            <v>2704</v>
          </cell>
          <cell r="AS138">
            <v>15770</v>
          </cell>
          <cell r="AT138" t="str">
            <v>2005</v>
          </cell>
          <cell r="AU138">
            <v>3681</v>
          </cell>
          <cell r="AV138">
            <v>3681</v>
          </cell>
          <cell r="AW138">
            <v>3857</v>
          </cell>
          <cell r="AX138">
            <v>3506</v>
          </cell>
          <cell r="AY138">
            <v>4032</v>
          </cell>
          <cell r="AZ138">
            <v>3506</v>
          </cell>
          <cell r="BA138">
            <v>3155</v>
          </cell>
          <cell r="BB138">
            <v>4032</v>
          </cell>
          <cell r="BC138">
            <v>3857</v>
          </cell>
          <cell r="BD138">
            <v>3681</v>
          </cell>
          <cell r="BE138">
            <v>3681</v>
          </cell>
          <cell r="BF138">
            <v>3155</v>
          </cell>
          <cell r="BG138">
            <v>43824</v>
          </cell>
          <cell r="BH138" t="str">
            <v>2006</v>
          </cell>
          <cell r="BI138">
            <v>4196</v>
          </cell>
          <cell r="BJ138">
            <v>4196</v>
          </cell>
          <cell r="BK138">
            <v>4396</v>
          </cell>
          <cell r="BL138">
            <v>3996</v>
          </cell>
          <cell r="BM138">
            <v>4595</v>
          </cell>
          <cell r="BN138">
            <v>3996</v>
          </cell>
          <cell r="BO138">
            <v>3597</v>
          </cell>
          <cell r="BP138">
            <v>4595</v>
          </cell>
          <cell r="BQ138">
            <v>4396</v>
          </cell>
          <cell r="BR138">
            <v>4196</v>
          </cell>
          <cell r="BS138">
            <v>4196</v>
          </cell>
          <cell r="BT138">
            <v>3596</v>
          </cell>
        </row>
        <row r="139">
          <cell r="E139" t="str">
            <v>Honda</v>
          </cell>
          <cell r="F139" t="str">
            <v>Japan</v>
          </cell>
          <cell r="G139" t="str">
            <v>Civic</v>
          </cell>
          <cell r="H139" t="str">
            <v>HP127-3 (MI-4)</v>
          </cell>
          <cell r="I139" t="str">
            <v>HP127-3</v>
          </cell>
          <cell r="J139" t="str">
            <v>PSR</v>
          </cell>
          <cell r="K139" t="str">
            <v>P195/60R15</v>
          </cell>
          <cell r="L139" t="str">
            <v>Potenza RE92</v>
          </cell>
          <cell r="N139" t="str">
            <v>87H</v>
          </cell>
          <cell r="O139" t="str">
            <v>H</v>
          </cell>
          <cell r="P139" t="str">
            <v>BS</v>
          </cell>
          <cell r="R139" t="str">
            <v>2003</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t="str">
            <v>2004</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t="str">
            <v>2005</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t="str">
            <v>2006</v>
          </cell>
          <cell r="BI139">
            <v>0</v>
          </cell>
          <cell r="BJ139">
            <v>0</v>
          </cell>
          <cell r="BK139">
            <v>0</v>
          </cell>
          <cell r="BL139">
            <v>0</v>
          </cell>
          <cell r="BM139">
            <v>0</v>
          </cell>
          <cell r="BN139">
            <v>0</v>
          </cell>
          <cell r="BO139">
            <v>0</v>
          </cell>
          <cell r="BP139">
            <v>0</v>
          </cell>
          <cell r="BQ139">
            <v>0</v>
          </cell>
          <cell r="BR139">
            <v>0</v>
          </cell>
          <cell r="BS139">
            <v>0</v>
          </cell>
          <cell r="BT139">
            <v>0</v>
          </cell>
        </row>
        <row r="140">
          <cell r="E140" t="str">
            <v>Toyota</v>
          </cell>
          <cell r="F140" t="str">
            <v>Canada</v>
          </cell>
          <cell r="G140" t="str">
            <v>Matrix</v>
          </cell>
          <cell r="H140" t="str">
            <v>TP038-1</v>
          </cell>
          <cell r="I140" t="str">
            <v>TP038-1</v>
          </cell>
          <cell r="J140" t="str">
            <v>PSR</v>
          </cell>
          <cell r="K140" t="str">
            <v>P215/50R17</v>
          </cell>
          <cell r="L140" t="str">
            <v>Potenza RE92</v>
          </cell>
          <cell r="M140" t="str">
            <v>Potenza RE92</v>
          </cell>
          <cell r="N140" t="str">
            <v>90H</v>
          </cell>
          <cell r="O140" t="str">
            <v>H</v>
          </cell>
          <cell r="P140" t="str">
            <v>BS</v>
          </cell>
          <cell r="Q140" t="str">
            <v>Seg</v>
          </cell>
          <cell r="R140" t="str">
            <v>2003</v>
          </cell>
          <cell r="S140">
            <v>0</v>
          </cell>
          <cell r="T140">
            <v>0</v>
          </cell>
          <cell r="U140">
            <v>0</v>
          </cell>
          <cell r="V140">
            <v>0</v>
          </cell>
          <cell r="W140">
            <v>0</v>
          </cell>
          <cell r="X140">
            <v>0</v>
          </cell>
          <cell r="Y140">
            <v>0</v>
          </cell>
          <cell r="Z140">
            <v>2957</v>
          </cell>
          <cell r="AA140">
            <v>2675</v>
          </cell>
          <cell r="AB140">
            <v>3097</v>
          </cell>
          <cell r="AC140">
            <v>3097</v>
          </cell>
          <cell r="AD140">
            <v>2111</v>
          </cell>
          <cell r="AE140">
            <v>13937</v>
          </cell>
          <cell r="AF140" t="str">
            <v>2004</v>
          </cell>
          <cell r="AG140">
            <v>3300</v>
          </cell>
          <cell r="AH140">
            <v>3000</v>
          </cell>
          <cell r="AI140">
            <v>3150</v>
          </cell>
          <cell r="AJ140">
            <v>3000</v>
          </cell>
          <cell r="AK140">
            <v>3300</v>
          </cell>
          <cell r="AL140">
            <v>3150</v>
          </cell>
          <cell r="AM140">
            <v>2250</v>
          </cell>
          <cell r="AN140">
            <v>3150</v>
          </cell>
          <cell r="AO140">
            <v>2850</v>
          </cell>
          <cell r="AP140">
            <v>3300</v>
          </cell>
          <cell r="AQ140">
            <v>3300</v>
          </cell>
          <cell r="AR140">
            <v>2250</v>
          </cell>
          <cell r="AS140">
            <v>36000</v>
          </cell>
          <cell r="AT140" t="str">
            <v>2005</v>
          </cell>
          <cell r="AU140">
            <v>3300</v>
          </cell>
          <cell r="AV140">
            <v>3000</v>
          </cell>
          <cell r="AW140">
            <v>3150</v>
          </cell>
          <cell r="AX140">
            <v>3000</v>
          </cell>
          <cell r="AY140">
            <v>3300</v>
          </cell>
          <cell r="AZ140">
            <v>3150</v>
          </cell>
          <cell r="BA140">
            <v>2250</v>
          </cell>
          <cell r="BB140">
            <v>3150</v>
          </cell>
          <cell r="BC140">
            <v>2850</v>
          </cell>
          <cell r="BD140">
            <v>3300</v>
          </cell>
          <cell r="BE140">
            <v>3300</v>
          </cell>
          <cell r="BF140">
            <v>2250</v>
          </cell>
          <cell r="BG140">
            <v>36000</v>
          </cell>
          <cell r="BH140" t="str">
            <v>2006</v>
          </cell>
          <cell r="BI140">
            <v>3300</v>
          </cell>
          <cell r="BJ140">
            <v>3000</v>
          </cell>
          <cell r="BK140">
            <v>3150</v>
          </cell>
          <cell r="BL140">
            <v>3000</v>
          </cell>
          <cell r="BM140">
            <v>3300</v>
          </cell>
          <cell r="BN140">
            <v>3150</v>
          </cell>
          <cell r="BO140">
            <v>2250</v>
          </cell>
          <cell r="BP140">
            <v>3150</v>
          </cell>
          <cell r="BQ140">
            <v>2850</v>
          </cell>
          <cell r="BR140">
            <v>3300</v>
          </cell>
          <cell r="BS140">
            <v>3300</v>
          </cell>
          <cell r="BT140">
            <v>2250</v>
          </cell>
        </row>
        <row r="141">
          <cell r="E141" t="str">
            <v>MMMA</v>
          </cell>
          <cell r="F141" t="str">
            <v>USA</v>
          </cell>
          <cell r="G141" t="str">
            <v>Eclipse/Spyder</v>
          </cell>
          <cell r="H141" t="str">
            <v>JP008-4</v>
          </cell>
          <cell r="I141" t="str">
            <v>BH5AMBK6JN</v>
          </cell>
          <cell r="J141" t="str">
            <v>PSR</v>
          </cell>
          <cell r="K141" t="str">
            <v>P205/55R16</v>
          </cell>
          <cell r="L141" t="str">
            <v>Ptz RE92</v>
          </cell>
          <cell r="M141" t="str">
            <v>Potenza RE92</v>
          </cell>
          <cell r="N141" t="str">
            <v>89H</v>
          </cell>
          <cell r="O141" t="str">
            <v>H</v>
          </cell>
          <cell r="P141" t="str">
            <v>BS</v>
          </cell>
          <cell r="Q141" t="str">
            <v>Seg</v>
          </cell>
          <cell r="R141" t="str">
            <v>2003</v>
          </cell>
          <cell r="S141">
            <v>7748</v>
          </cell>
          <cell r="T141">
            <v>7748</v>
          </cell>
          <cell r="U141">
            <v>8522</v>
          </cell>
          <cell r="V141">
            <v>7748</v>
          </cell>
          <cell r="W141">
            <v>8522</v>
          </cell>
          <cell r="X141">
            <v>8135</v>
          </cell>
          <cell r="Y141">
            <v>7359</v>
          </cell>
          <cell r="Z141">
            <v>8909</v>
          </cell>
          <cell r="AA141">
            <v>7359</v>
          </cell>
          <cell r="AB141">
            <v>8909</v>
          </cell>
          <cell r="AC141">
            <v>7359</v>
          </cell>
          <cell r="AD141">
            <v>5810</v>
          </cell>
          <cell r="AE141">
            <v>94128</v>
          </cell>
          <cell r="AF141" t="str">
            <v>2004</v>
          </cell>
          <cell r="AG141">
            <v>7148</v>
          </cell>
          <cell r="AH141">
            <v>7148</v>
          </cell>
          <cell r="AI141">
            <v>7862</v>
          </cell>
          <cell r="AJ141">
            <v>7148</v>
          </cell>
          <cell r="AK141">
            <v>7862</v>
          </cell>
          <cell r="AL141">
            <v>7505</v>
          </cell>
          <cell r="AM141">
            <v>6791</v>
          </cell>
          <cell r="AN141">
            <v>8219</v>
          </cell>
          <cell r="AO141">
            <v>6791</v>
          </cell>
          <cell r="AP141">
            <v>8219</v>
          </cell>
          <cell r="AQ141">
            <v>6791</v>
          </cell>
          <cell r="AR141">
            <v>5360</v>
          </cell>
          <cell r="AS141">
            <v>86844</v>
          </cell>
          <cell r="AT141" t="str">
            <v>2005</v>
          </cell>
          <cell r="AU141">
            <v>6719</v>
          </cell>
          <cell r="AV141">
            <v>6719</v>
          </cell>
          <cell r="AW141">
            <v>7391</v>
          </cell>
          <cell r="AX141">
            <v>6719</v>
          </cell>
          <cell r="AY141">
            <v>7391</v>
          </cell>
          <cell r="AZ141">
            <v>7055</v>
          </cell>
          <cell r="BA141">
            <v>6383</v>
          </cell>
          <cell r="BB141">
            <v>7727</v>
          </cell>
          <cell r="BC141">
            <v>6383</v>
          </cell>
          <cell r="BD141">
            <v>7727</v>
          </cell>
          <cell r="BE141">
            <v>6383</v>
          </cell>
          <cell r="BF141">
            <v>5046</v>
          </cell>
          <cell r="BG141">
            <v>81643</v>
          </cell>
          <cell r="BH141" t="str">
            <v>2006</v>
          </cell>
          <cell r="BI141">
            <v>7562</v>
          </cell>
          <cell r="BJ141">
            <v>7562</v>
          </cell>
          <cell r="BK141">
            <v>8318</v>
          </cell>
          <cell r="BL141">
            <v>7562</v>
          </cell>
          <cell r="BM141">
            <v>8318</v>
          </cell>
          <cell r="BN141">
            <v>7940</v>
          </cell>
          <cell r="BO141">
            <v>7184</v>
          </cell>
          <cell r="BP141">
            <v>8697</v>
          </cell>
          <cell r="BQ141">
            <v>7184</v>
          </cell>
          <cell r="BR141">
            <v>8697</v>
          </cell>
          <cell r="BS141">
            <v>7184</v>
          </cell>
          <cell r="BT141">
            <v>5675</v>
          </cell>
        </row>
        <row r="142">
          <cell r="E142" t="str">
            <v>Honda</v>
          </cell>
          <cell r="F142" t="str">
            <v>USA</v>
          </cell>
          <cell r="G142" t="str">
            <v>Accord</v>
          </cell>
          <cell r="I142" t="str">
            <v>BH4MGBBEHO</v>
          </cell>
          <cell r="J142" t="str">
            <v>PSR</v>
          </cell>
          <cell r="K142" t="str">
            <v>185/65R15</v>
          </cell>
          <cell r="L142" t="str">
            <v>Ptz RE92</v>
          </cell>
          <cell r="N142" t="str">
            <v>88S</v>
          </cell>
          <cell r="O142" t="str">
            <v>H</v>
          </cell>
          <cell r="P142" t="str">
            <v>BS</v>
          </cell>
          <cell r="Q142" t="str">
            <v>0</v>
          </cell>
          <cell r="R142" t="str">
            <v>2003</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t="str">
            <v>2004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t="str">
            <v>2005</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t="str">
            <v>2006</v>
          </cell>
          <cell r="BI142">
            <v>0</v>
          </cell>
          <cell r="BJ142">
            <v>0</v>
          </cell>
          <cell r="BK142">
            <v>0</v>
          </cell>
          <cell r="BL142">
            <v>0</v>
          </cell>
          <cell r="BM142">
            <v>0</v>
          </cell>
          <cell r="BN142">
            <v>0</v>
          </cell>
          <cell r="BO142">
            <v>0</v>
          </cell>
          <cell r="BP142">
            <v>0</v>
          </cell>
          <cell r="BQ142">
            <v>0</v>
          </cell>
          <cell r="BR142">
            <v>0</v>
          </cell>
          <cell r="BS142">
            <v>0</v>
          </cell>
          <cell r="BT142">
            <v>0</v>
          </cell>
        </row>
        <row r="143">
          <cell r="E143" t="str">
            <v>Subaru</v>
          </cell>
          <cell r="F143" t="str">
            <v>USA</v>
          </cell>
          <cell r="G143" t="str">
            <v>Legacy</v>
          </cell>
          <cell r="H143" t="str">
            <v>0</v>
          </cell>
          <cell r="I143" t="str">
            <v>BH1AFBK6JN</v>
          </cell>
          <cell r="J143" t="str">
            <v>PSR</v>
          </cell>
          <cell r="K143" t="str">
            <v>P205/55R16</v>
          </cell>
          <cell r="L143" t="str">
            <v>Ptz RE92</v>
          </cell>
          <cell r="M143" t="str">
            <v>Potenza RE92</v>
          </cell>
          <cell r="N143" t="str">
            <v>89H</v>
          </cell>
          <cell r="O143" t="str">
            <v>H</v>
          </cell>
          <cell r="P143" t="str">
            <v>BS</v>
          </cell>
          <cell r="Q143" t="str">
            <v>0</v>
          </cell>
          <cell r="R143" t="str">
            <v>2003</v>
          </cell>
          <cell r="S143">
            <v>2551</v>
          </cell>
          <cell r="T143">
            <v>2551</v>
          </cell>
          <cell r="U143">
            <v>2672</v>
          </cell>
          <cell r="V143">
            <v>2429</v>
          </cell>
          <cell r="W143">
            <v>2793</v>
          </cell>
          <cell r="X143">
            <v>2429</v>
          </cell>
          <cell r="Y143">
            <v>2186</v>
          </cell>
          <cell r="Z143">
            <v>2793</v>
          </cell>
          <cell r="AA143">
            <v>2672</v>
          </cell>
          <cell r="AB143">
            <v>2551</v>
          </cell>
          <cell r="AC143">
            <v>2551</v>
          </cell>
          <cell r="AD143">
            <v>2186</v>
          </cell>
          <cell r="AE143">
            <v>30364</v>
          </cell>
          <cell r="AF143" t="str">
            <v>2004</v>
          </cell>
          <cell r="AG143">
            <v>2490</v>
          </cell>
          <cell r="AH143">
            <v>2490</v>
          </cell>
          <cell r="AI143">
            <v>2608</v>
          </cell>
          <cell r="AJ143">
            <v>2371</v>
          </cell>
          <cell r="AK143">
            <v>2727</v>
          </cell>
          <cell r="AL143">
            <v>2371</v>
          </cell>
          <cell r="AM143">
            <v>2312</v>
          </cell>
          <cell r="AN143">
            <v>2909</v>
          </cell>
          <cell r="AO143">
            <v>2782</v>
          </cell>
          <cell r="AP143">
            <v>2656</v>
          </cell>
          <cell r="AQ143">
            <v>2656</v>
          </cell>
          <cell r="AR143">
            <v>2277</v>
          </cell>
          <cell r="AS143">
            <v>30649</v>
          </cell>
          <cell r="AT143" t="str">
            <v>2005</v>
          </cell>
          <cell r="AU143">
            <v>3100</v>
          </cell>
          <cell r="AV143">
            <v>3100</v>
          </cell>
          <cell r="AW143">
            <v>3248</v>
          </cell>
          <cell r="AX143">
            <v>2952</v>
          </cell>
          <cell r="AY143">
            <v>3395</v>
          </cell>
          <cell r="AZ143">
            <v>2952</v>
          </cell>
          <cell r="BA143">
            <v>2657</v>
          </cell>
          <cell r="BB143">
            <v>3395</v>
          </cell>
          <cell r="BC143">
            <v>3248</v>
          </cell>
          <cell r="BD143">
            <v>3100</v>
          </cell>
          <cell r="BE143">
            <v>3100</v>
          </cell>
          <cell r="BF143">
            <v>2657</v>
          </cell>
          <cell r="BG143">
            <v>36904</v>
          </cell>
          <cell r="BH143" t="str">
            <v>2006</v>
          </cell>
          <cell r="BI143">
            <v>3533</v>
          </cell>
          <cell r="BJ143">
            <v>3533</v>
          </cell>
          <cell r="BK143">
            <v>3702</v>
          </cell>
          <cell r="BL143">
            <v>3365</v>
          </cell>
          <cell r="BM143">
            <v>3870</v>
          </cell>
          <cell r="BN143">
            <v>3365</v>
          </cell>
          <cell r="BO143">
            <v>3029</v>
          </cell>
          <cell r="BP143">
            <v>3870</v>
          </cell>
          <cell r="BQ143">
            <v>3702</v>
          </cell>
          <cell r="BR143">
            <v>3533</v>
          </cell>
          <cell r="BS143">
            <v>3533</v>
          </cell>
          <cell r="BT143">
            <v>3028</v>
          </cell>
        </row>
        <row r="144">
          <cell r="E144" t="str">
            <v>Honda</v>
          </cell>
          <cell r="F144" t="str">
            <v>Japan</v>
          </cell>
          <cell r="G144" t="str">
            <v>Honda Japan</v>
          </cell>
          <cell r="H144" t="str">
            <v>0</v>
          </cell>
          <cell r="I144" t="str">
            <v>BH6LKBB4I6</v>
          </cell>
          <cell r="J144" t="str">
            <v>PSR</v>
          </cell>
          <cell r="K144" t="str">
            <v>P195/60R14</v>
          </cell>
          <cell r="L144" t="str">
            <v>RE92</v>
          </cell>
          <cell r="M144" t="str">
            <v>Dueler HT</v>
          </cell>
          <cell r="N144" t="str">
            <v>85H</v>
          </cell>
          <cell r="O144" t="str">
            <v>H</v>
          </cell>
          <cell r="P144" t="str">
            <v>BS</v>
          </cell>
          <cell r="Q144" t="str">
            <v>0</v>
          </cell>
          <cell r="R144" t="str">
            <v>2003</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t="str">
            <v>2004</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t="str">
            <v>2005</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t="str">
            <v>2006</v>
          </cell>
          <cell r="BI144">
            <v>0</v>
          </cell>
          <cell r="BJ144">
            <v>0</v>
          </cell>
          <cell r="BK144">
            <v>0</v>
          </cell>
          <cell r="BL144">
            <v>0</v>
          </cell>
          <cell r="BM144">
            <v>0</v>
          </cell>
          <cell r="BN144">
            <v>0</v>
          </cell>
          <cell r="BO144">
            <v>0</v>
          </cell>
          <cell r="BP144">
            <v>0</v>
          </cell>
          <cell r="BQ144">
            <v>0</v>
          </cell>
          <cell r="BR144">
            <v>0</v>
          </cell>
          <cell r="BS144">
            <v>0</v>
          </cell>
          <cell r="BT144">
            <v>0</v>
          </cell>
        </row>
        <row r="145">
          <cell r="E145" t="str">
            <v>Honda</v>
          </cell>
          <cell r="F145" t="str">
            <v>Europe</v>
          </cell>
          <cell r="G145" t="str">
            <v>Civic</v>
          </cell>
          <cell r="H145" t="str">
            <v>HP121-1</v>
          </cell>
          <cell r="I145" t="str">
            <v>BH3HPBL5I6</v>
          </cell>
          <cell r="J145" t="str">
            <v>PSR</v>
          </cell>
          <cell r="K145" t="str">
            <v>P195/60R15</v>
          </cell>
          <cell r="L145" t="str">
            <v>RE92</v>
          </cell>
          <cell r="M145" t="str">
            <v>Dueler HT</v>
          </cell>
          <cell r="N145" t="str">
            <v>87H</v>
          </cell>
          <cell r="O145" t="str">
            <v>H</v>
          </cell>
          <cell r="P145" t="str">
            <v>BS</v>
          </cell>
          <cell r="Q145" t="str">
            <v>?</v>
          </cell>
          <cell r="R145" t="str">
            <v>2003</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t="str">
            <v>2004</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t="str">
            <v>2005</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t="str">
            <v>2006</v>
          </cell>
          <cell r="BI145">
            <v>0</v>
          </cell>
          <cell r="BJ145">
            <v>0</v>
          </cell>
          <cell r="BK145">
            <v>0</v>
          </cell>
          <cell r="BL145">
            <v>0</v>
          </cell>
          <cell r="BM145">
            <v>0</v>
          </cell>
          <cell r="BN145">
            <v>0</v>
          </cell>
          <cell r="BO145">
            <v>0</v>
          </cell>
          <cell r="BP145">
            <v>0</v>
          </cell>
          <cell r="BQ145">
            <v>0</v>
          </cell>
          <cell r="BR145">
            <v>0</v>
          </cell>
          <cell r="BS145">
            <v>0</v>
          </cell>
          <cell r="BT145">
            <v>0</v>
          </cell>
        </row>
        <row r="146">
          <cell r="E146" t="str">
            <v>Subaru</v>
          </cell>
          <cell r="F146" t="str">
            <v>USA</v>
          </cell>
          <cell r="G146" t="str">
            <v>Legacy</v>
          </cell>
          <cell r="H146" t="str">
            <v>SP005-25</v>
          </cell>
          <cell r="I146" t="str">
            <v>BH4AFBK5J6</v>
          </cell>
          <cell r="J146" t="str">
            <v>PSR</v>
          </cell>
          <cell r="K146" t="str">
            <v>P205/60R15</v>
          </cell>
          <cell r="L146" t="str">
            <v>Ptz RE92</v>
          </cell>
          <cell r="M146" t="str">
            <v>Potenza RE92</v>
          </cell>
          <cell r="N146" t="str">
            <v>90H</v>
          </cell>
          <cell r="O146" t="str">
            <v>H</v>
          </cell>
          <cell r="P146" t="str">
            <v>BS</v>
          </cell>
          <cell r="Q146" t="str">
            <v>Seg</v>
          </cell>
          <cell r="R146" t="str">
            <v>2003</v>
          </cell>
          <cell r="S146">
            <v>4251</v>
          </cell>
          <cell r="T146">
            <v>4251</v>
          </cell>
          <cell r="U146">
            <v>4453</v>
          </cell>
          <cell r="V146">
            <v>4049</v>
          </cell>
          <cell r="W146">
            <v>4656</v>
          </cell>
          <cell r="X146">
            <v>4049</v>
          </cell>
          <cell r="Y146">
            <v>3644</v>
          </cell>
          <cell r="Z146">
            <v>4656</v>
          </cell>
          <cell r="AA146">
            <v>4453</v>
          </cell>
          <cell r="AB146">
            <v>4251</v>
          </cell>
          <cell r="AC146">
            <v>4251</v>
          </cell>
          <cell r="AD146">
            <v>3644</v>
          </cell>
          <cell r="AE146">
            <v>50608</v>
          </cell>
          <cell r="AF146" t="str">
            <v>2004</v>
          </cell>
          <cell r="AG146">
            <v>4150</v>
          </cell>
          <cell r="AH146">
            <v>4150</v>
          </cell>
          <cell r="AI146">
            <v>4348</v>
          </cell>
          <cell r="AJ146">
            <v>3953</v>
          </cell>
          <cell r="AK146">
            <v>4545</v>
          </cell>
          <cell r="AL146">
            <v>3953</v>
          </cell>
          <cell r="AM146">
            <v>0</v>
          </cell>
          <cell r="AN146">
            <v>0</v>
          </cell>
          <cell r="AO146">
            <v>0</v>
          </cell>
          <cell r="AP146">
            <v>0</v>
          </cell>
          <cell r="AQ146">
            <v>0</v>
          </cell>
          <cell r="AR146">
            <v>0</v>
          </cell>
          <cell r="AS146">
            <v>25099</v>
          </cell>
          <cell r="AT146" t="str">
            <v>2005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t="str">
            <v>2006</v>
          </cell>
          <cell r="BI146">
            <v>0</v>
          </cell>
          <cell r="BJ146">
            <v>0</v>
          </cell>
          <cell r="BK146">
            <v>0</v>
          </cell>
          <cell r="BL146">
            <v>0</v>
          </cell>
          <cell r="BM146">
            <v>0</v>
          </cell>
          <cell r="BN146">
            <v>0</v>
          </cell>
          <cell r="BO146">
            <v>0</v>
          </cell>
          <cell r="BP146">
            <v>0</v>
          </cell>
          <cell r="BQ146">
            <v>0</v>
          </cell>
          <cell r="BR146">
            <v>0</v>
          </cell>
          <cell r="BS146">
            <v>0</v>
          </cell>
          <cell r="BT146">
            <v>0</v>
          </cell>
        </row>
        <row r="147">
          <cell r="E147" t="str">
            <v>Honda</v>
          </cell>
          <cell r="F147" t="str">
            <v>Canada</v>
          </cell>
          <cell r="G147" t="str">
            <v>Odyssey</v>
          </cell>
          <cell r="H147" t="str">
            <v>HP126-1</v>
          </cell>
          <cell r="I147" t="str">
            <v>BH4HPBLFL6</v>
          </cell>
          <cell r="J147" t="str">
            <v>PSR</v>
          </cell>
          <cell r="K147" t="str">
            <v>P225/60R16</v>
          </cell>
          <cell r="L147" t="str">
            <v>RE92</v>
          </cell>
          <cell r="M147" t="str">
            <v>Dueler HT</v>
          </cell>
          <cell r="N147" t="str">
            <v>98T</v>
          </cell>
          <cell r="O147" t="str">
            <v>H</v>
          </cell>
          <cell r="P147" t="str">
            <v>BS</v>
          </cell>
          <cell r="Q147" t="str">
            <v>Seg</v>
          </cell>
          <cell r="R147" t="str">
            <v>2003</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t="str">
            <v>2004</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2005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t="str">
            <v>2006</v>
          </cell>
          <cell r="BI147">
            <v>0</v>
          </cell>
          <cell r="BJ147">
            <v>0</v>
          </cell>
          <cell r="BK147">
            <v>0</v>
          </cell>
          <cell r="BL147">
            <v>0</v>
          </cell>
          <cell r="BM147">
            <v>0</v>
          </cell>
          <cell r="BN147">
            <v>0</v>
          </cell>
          <cell r="BO147">
            <v>0</v>
          </cell>
          <cell r="BP147">
            <v>0</v>
          </cell>
          <cell r="BQ147">
            <v>0</v>
          </cell>
          <cell r="BR147">
            <v>0</v>
          </cell>
          <cell r="BS147">
            <v>0</v>
          </cell>
          <cell r="BT147">
            <v>0</v>
          </cell>
        </row>
        <row r="148">
          <cell r="E148" t="str">
            <v>Toyota</v>
          </cell>
          <cell r="F148" t="str">
            <v>Canada</v>
          </cell>
          <cell r="G148" t="str">
            <v>Solara</v>
          </cell>
          <cell r="H148" t="str">
            <v>TP008-1</v>
          </cell>
          <cell r="I148" t="str">
            <v>BH5JKBB5JO</v>
          </cell>
          <cell r="J148" t="str">
            <v>PSR</v>
          </cell>
          <cell r="K148" t="str">
            <v>P205/65R15</v>
          </cell>
          <cell r="L148" t="str">
            <v>Ptz RE92</v>
          </cell>
          <cell r="M148" t="str">
            <v>Potenza RE92</v>
          </cell>
          <cell r="N148" t="str">
            <v>92H</v>
          </cell>
          <cell r="O148" t="str">
            <v>H</v>
          </cell>
          <cell r="P148" t="str">
            <v>BS</v>
          </cell>
          <cell r="Q148" t="str">
            <v>Seg</v>
          </cell>
          <cell r="R148" t="str">
            <v>2003</v>
          </cell>
          <cell r="S148">
            <v>4865</v>
          </cell>
          <cell r="T148">
            <v>4423</v>
          </cell>
          <cell r="U148">
            <v>4644</v>
          </cell>
          <cell r="V148">
            <v>4423</v>
          </cell>
          <cell r="W148">
            <v>4865</v>
          </cell>
          <cell r="X148">
            <v>4644</v>
          </cell>
          <cell r="Y148">
            <v>3318</v>
          </cell>
          <cell r="Z148">
            <v>4644</v>
          </cell>
          <cell r="AA148">
            <v>4202</v>
          </cell>
          <cell r="AB148">
            <v>4865</v>
          </cell>
          <cell r="AC148">
            <v>4865</v>
          </cell>
          <cell r="AD148">
            <v>3328</v>
          </cell>
          <cell r="AE148">
            <v>53086</v>
          </cell>
          <cell r="AF148" t="str">
            <v>2004</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t="str">
            <v>2005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t="str">
            <v>2006</v>
          </cell>
          <cell r="BI148">
            <v>0</v>
          </cell>
          <cell r="BJ148">
            <v>0</v>
          </cell>
          <cell r="BK148">
            <v>0</v>
          </cell>
          <cell r="BL148">
            <v>0</v>
          </cell>
          <cell r="BM148">
            <v>0</v>
          </cell>
          <cell r="BN148">
            <v>0</v>
          </cell>
          <cell r="BO148">
            <v>0</v>
          </cell>
          <cell r="BP148">
            <v>0</v>
          </cell>
          <cell r="BQ148">
            <v>0</v>
          </cell>
          <cell r="BR148">
            <v>0</v>
          </cell>
          <cell r="BS148">
            <v>0</v>
          </cell>
          <cell r="BT148">
            <v>0</v>
          </cell>
        </row>
        <row r="149">
          <cell r="E149" t="str">
            <v>Honda</v>
          </cell>
          <cell r="F149" t="str">
            <v>USA</v>
          </cell>
          <cell r="G149" t="str">
            <v>Odyssey</v>
          </cell>
          <cell r="H149" t="str">
            <v>HP126-1</v>
          </cell>
          <cell r="I149" t="str">
            <v>BH4HPBLFL6</v>
          </cell>
          <cell r="J149" t="str">
            <v>PSR</v>
          </cell>
          <cell r="K149" t="str">
            <v>P225/60R16</v>
          </cell>
          <cell r="L149" t="str">
            <v>RE92</v>
          </cell>
          <cell r="M149" t="str">
            <v>Dueler HT</v>
          </cell>
          <cell r="N149" t="str">
            <v>98T</v>
          </cell>
          <cell r="O149" t="str">
            <v>H</v>
          </cell>
          <cell r="P149" t="str">
            <v>BS</v>
          </cell>
          <cell r="Q149" t="str">
            <v>Seg</v>
          </cell>
          <cell r="R149" t="str">
            <v>2003</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t="str">
            <v>2004</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t="str">
            <v>2005</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t="str">
            <v>2006</v>
          </cell>
          <cell r="BI149">
            <v>0</v>
          </cell>
          <cell r="BJ149">
            <v>0</v>
          </cell>
          <cell r="BK149">
            <v>0</v>
          </cell>
          <cell r="BL149">
            <v>0</v>
          </cell>
          <cell r="BM149">
            <v>0</v>
          </cell>
          <cell r="BN149">
            <v>0</v>
          </cell>
          <cell r="BO149">
            <v>0</v>
          </cell>
          <cell r="BP149">
            <v>0</v>
          </cell>
          <cell r="BQ149">
            <v>0</v>
          </cell>
          <cell r="BR149">
            <v>0</v>
          </cell>
          <cell r="BS149">
            <v>0</v>
          </cell>
          <cell r="BT149">
            <v>0</v>
          </cell>
        </row>
        <row r="150">
          <cell r="E150" t="str">
            <v>Honda</v>
          </cell>
          <cell r="F150" t="str">
            <v>Japan</v>
          </cell>
          <cell r="G150" t="str">
            <v>Honda Japan</v>
          </cell>
          <cell r="H150" t="str">
            <v>0</v>
          </cell>
          <cell r="I150" t="str">
            <v>BH6ABBK5JO</v>
          </cell>
          <cell r="J150" t="str">
            <v>PSR</v>
          </cell>
          <cell r="K150" t="str">
            <v>P205/65R15</v>
          </cell>
          <cell r="L150" t="str">
            <v>S411</v>
          </cell>
          <cell r="M150" t="str">
            <v>Dueler HT</v>
          </cell>
          <cell r="N150" t="str">
            <v>92S</v>
          </cell>
          <cell r="O150" t="str">
            <v>H</v>
          </cell>
          <cell r="P150" t="str">
            <v>BS</v>
          </cell>
          <cell r="Q150" t="str">
            <v>0</v>
          </cell>
          <cell r="R150" t="str">
            <v>2003</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t="str">
            <v>2004</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t="str">
            <v>2005</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t="str">
            <v>2006</v>
          </cell>
          <cell r="BI150">
            <v>0</v>
          </cell>
          <cell r="BJ150">
            <v>0</v>
          </cell>
          <cell r="BK150">
            <v>0</v>
          </cell>
          <cell r="BL150">
            <v>0</v>
          </cell>
          <cell r="BM150">
            <v>0</v>
          </cell>
          <cell r="BN150">
            <v>0</v>
          </cell>
          <cell r="BO150">
            <v>0</v>
          </cell>
          <cell r="BP150">
            <v>0</v>
          </cell>
          <cell r="BQ150">
            <v>0</v>
          </cell>
          <cell r="BR150">
            <v>0</v>
          </cell>
          <cell r="BS150">
            <v>0</v>
          </cell>
          <cell r="BT150">
            <v>0</v>
          </cell>
        </row>
        <row r="151">
          <cell r="E151" t="str">
            <v>Toyota</v>
          </cell>
          <cell r="F151" t="str">
            <v>Canada</v>
          </cell>
          <cell r="G151" t="str">
            <v>Solara</v>
          </cell>
          <cell r="H151" t="str">
            <v>TP013-1</v>
          </cell>
          <cell r="I151" t="str">
            <v>BH3AFBB6J6</v>
          </cell>
          <cell r="J151" t="str">
            <v>PSR</v>
          </cell>
          <cell r="K151" t="str">
            <v>P205/60R16</v>
          </cell>
          <cell r="L151" t="str">
            <v>Ptz RE92</v>
          </cell>
          <cell r="M151" t="str">
            <v>Potenza RE92</v>
          </cell>
          <cell r="N151" t="str">
            <v>91H</v>
          </cell>
          <cell r="O151" t="str">
            <v>H</v>
          </cell>
          <cell r="P151" t="str">
            <v>BS</v>
          </cell>
          <cell r="Q151" t="str">
            <v>Seg</v>
          </cell>
          <cell r="R151" t="str">
            <v>2003</v>
          </cell>
          <cell r="S151">
            <v>2245</v>
          </cell>
          <cell r="T151">
            <v>2041</v>
          </cell>
          <cell r="U151">
            <v>2143</v>
          </cell>
          <cell r="V151">
            <v>2041</v>
          </cell>
          <cell r="W151">
            <v>2245</v>
          </cell>
          <cell r="X151">
            <v>2143</v>
          </cell>
          <cell r="Y151">
            <v>1531</v>
          </cell>
          <cell r="Z151">
            <v>2143</v>
          </cell>
          <cell r="AA151">
            <v>1939</v>
          </cell>
          <cell r="AB151">
            <v>2245</v>
          </cell>
          <cell r="AC151">
            <v>2245</v>
          </cell>
          <cell r="AD151">
            <v>1536</v>
          </cell>
          <cell r="AE151">
            <v>24497</v>
          </cell>
          <cell r="AF151" t="str">
            <v>2004</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t="str">
            <v>2005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t="str">
            <v>2006</v>
          </cell>
          <cell r="BI151">
            <v>0</v>
          </cell>
          <cell r="BJ151">
            <v>0</v>
          </cell>
          <cell r="BK151">
            <v>0</v>
          </cell>
          <cell r="BL151">
            <v>0</v>
          </cell>
          <cell r="BM151">
            <v>0</v>
          </cell>
          <cell r="BN151">
            <v>0</v>
          </cell>
          <cell r="BO151">
            <v>0</v>
          </cell>
          <cell r="BP151">
            <v>0</v>
          </cell>
          <cell r="BQ151">
            <v>0</v>
          </cell>
          <cell r="BR151">
            <v>0</v>
          </cell>
          <cell r="BS151">
            <v>0</v>
          </cell>
          <cell r="BT151">
            <v>0</v>
          </cell>
        </row>
        <row r="152">
          <cell r="E152" t="str">
            <v>Honda</v>
          </cell>
          <cell r="F152" t="str">
            <v>Mexico</v>
          </cell>
          <cell r="I152" t="str">
            <v>BH3DMBL5IO</v>
          </cell>
          <cell r="J152" t="str">
            <v>PSR</v>
          </cell>
          <cell r="K152" t="str">
            <v>P195/65R15</v>
          </cell>
          <cell r="L152" t="str">
            <v>Trnza EL41</v>
          </cell>
          <cell r="M152" t="str">
            <v>Dueler HT</v>
          </cell>
          <cell r="N152" t="str">
            <v>89H</v>
          </cell>
          <cell r="O152" t="str">
            <v>H</v>
          </cell>
          <cell r="P152" t="str">
            <v>BS</v>
          </cell>
          <cell r="Q152" t="str">
            <v>?</v>
          </cell>
          <cell r="R152" t="str">
            <v>2003</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t="str">
            <v>2004</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t="str">
            <v>2005</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t="str">
            <v>2006</v>
          </cell>
          <cell r="BI152">
            <v>0</v>
          </cell>
          <cell r="BJ152">
            <v>0</v>
          </cell>
          <cell r="BK152">
            <v>0</v>
          </cell>
          <cell r="BL152">
            <v>0</v>
          </cell>
          <cell r="BM152">
            <v>0</v>
          </cell>
          <cell r="BN152">
            <v>0</v>
          </cell>
          <cell r="BO152">
            <v>0</v>
          </cell>
          <cell r="BP152">
            <v>0</v>
          </cell>
          <cell r="BQ152">
            <v>0</v>
          </cell>
          <cell r="BR152">
            <v>0</v>
          </cell>
          <cell r="BS152">
            <v>0</v>
          </cell>
          <cell r="BT152">
            <v>0</v>
          </cell>
        </row>
        <row r="153">
          <cell r="E153" t="str">
            <v>Toyota</v>
          </cell>
          <cell r="F153" t="str">
            <v>Japan</v>
          </cell>
          <cell r="G153" t="str">
            <v>Toyota Japan</v>
          </cell>
          <cell r="H153" t="str">
            <v>TP011-5</v>
          </cell>
          <cell r="I153" t="str">
            <v>BH2LKBB5JO</v>
          </cell>
          <cell r="J153" t="str">
            <v>PSR</v>
          </cell>
          <cell r="K153" t="str">
            <v>P205/65R15</v>
          </cell>
          <cell r="L153" t="str">
            <v>RE92</v>
          </cell>
          <cell r="M153" t="str">
            <v>Potenza RE92</v>
          </cell>
          <cell r="N153" t="str">
            <v>92H</v>
          </cell>
          <cell r="O153" t="str">
            <v>H</v>
          </cell>
          <cell r="P153" t="str">
            <v>BS</v>
          </cell>
          <cell r="Q153" t="str">
            <v>Seg</v>
          </cell>
          <cell r="R153" t="str">
            <v>2003</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t="str">
            <v>2004</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t="str">
            <v>2005</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t="str">
            <v>2006</v>
          </cell>
          <cell r="BI153">
            <v>0</v>
          </cell>
          <cell r="BJ153">
            <v>0</v>
          </cell>
          <cell r="BK153">
            <v>0</v>
          </cell>
          <cell r="BL153">
            <v>0</v>
          </cell>
          <cell r="BM153">
            <v>0</v>
          </cell>
          <cell r="BN153">
            <v>0</v>
          </cell>
          <cell r="BO153">
            <v>0</v>
          </cell>
          <cell r="BP153">
            <v>0</v>
          </cell>
          <cell r="BQ153">
            <v>0</v>
          </cell>
          <cell r="BR153">
            <v>0</v>
          </cell>
          <cell r="BS153">
            <v>0</v>
          </cell>
          <cell r="BT153">
            <v>0</v>
          </cell>
        </row>
        <row r="154">
          <cell r="E154" t="str">
            <v>Toyota</v>
          </cell>
          <cell r="F154" t="str">
            <v>Canada</v>
          </cell>
          <cell r="G154" t="str">
            <v>Lexus RX300</v>
          </cell>
          <cell r="H154" t="str">
            <v>TL016-1</v>
          </cell>
          <cell r="I154" t="str">
            <v>TL016-1</v>
          </cell>
          <cell r="J154" t="str">
            <v>PSR</v>
          </cell>
          <cell r="K154" t="str">
            <v>235/55R18</v>
          </cell>
          <cell r="L154" t="str">
            <v>RE92</v>
          </cell>
          <cell r="M154" t="str">
            <v>Potenza RE92</v>
          </cell>
          <cell r="N154" t="str">
            <v>99H</v>
          </cell>
          <cell r="O154" t="str">
            <v>H</v>
          </cell>
          <cell r="P154" t="str">
            <v>BS</v>
          </cell>
          <cell r="R154" t="str">
            <v>2003</v>
          </cell>
          <cell r="S154">
            <v>1013</v>
          </cell>
          <cell r="T154">
            <v>921</v>
          </cell>
          <cell r="U154">
            <v>967</v>
          </cell>
          <cell r="V154">
            <v>921</v>
          </cell>
          <cell r="W154">
            <v>1013</v>
          </cell>
          <cell r="X154">
            <v>967</v>
          </cell>
          <cell r="Y154">
            <v>691</v>
          </cell>
          <cell r="Z154">
            <v>967</v>
          </cell>
          <cell r="AA154">
            <v>875</v>
          </cell>
          <cell r="AB154">
            <v>1013</v>
          </cell>
          <cell r="AC154">
            <v>1013</v>
          </cell>
          <cell r="AD154">
            <v>691</v>
          </cell>
          <cell r="AE154">
            <v>11052</v>
          </cell>
          <cell r="AF154" t="str">
            <v>2004</v>
          </cell>
          <cell r="AG154">
            <v>3485</v>
          </cell>
          <cell r="AH154">
            <v>3168</v>
          </cell>
          <cell r="AI154">
            <v>3326</v>
          </cell>
          <cell r="AJ154">
            <v>3168</v>
          </cell>
          <cell r="AK154">
            <v>3485</v>
          </cell>
          <cell r="AL154">
            <v>3326</v>
          </cell>
          <cell r="AM154">
            <v>2376</v>
          </cell>
          <cell r="AN154">
            <v>3326</v>
          </cell>
          <cell r="AO154">
            <v>3010</v>
          </cell>
          <cell r="AP154">
            <v>3485</v>
          </cell>
          <cell r="AQ154">
            <v>3485</v>
          </cell>
          <cell r="AR154">
            <v>2376</v>
          </cell>
          <cell r="AS154">
            <v>38016</v>
          </cell>
          <cell r="AT154" t="str">
            <v>2005</v>
          </cell>
          <cell r="AU154">
            <v>6162</v>
          </cell>
          <cell r="AV154">
            <v>5601</v>
          </cell>
          <cell r="AW154">
            <v>5882</v>
          </cell>
          <cell r="AX154">
            <v>5601</v>
          </cell>
          <cell r="AY154">
            <v>6162</v>
          </cell>
          <cell r="AZ154">
            <v>5882</v>
          </cell>
          <cell r="BA154">
            <v>4201</v>
          </cell>
          <cell r="BB154">
            <v>5882</v>
          </cell>
          <cell r="BC154">
            <v>5321</v>
          </cell>
          <cell r="BD154">
            <v>6162</v>
          </cell>
          <cell r="BE154">
            <v>6162</v>
          </cell>
          <cell r="BF154">
            <v>4200</v>
          </cell>
          <cell r="BG154">
            <v>67218</v>
          </cell>
          <cell r="BH154" t="str">
            <v>2006</v>
          </cell>
          <cell r="BI154">
            <v>6872</v>
          </cell>
          <cell r="BJ154">
            <v>6247</v>
          </cell>
          <cell r="BK154">
            <v>6559</v>
          </cell>
          <cell r="BL154">
            <v>6247</v>
          </cell>
          <cell r="BM154">
            <v>6872</v>
          </cell>
          <cell r="BN154">
            <v>6559</v>
          </cell>
          <cell r="BO154">
            <v>4685</v>
          </cell>
          <cell r="BP154">
            <v>6559</v>
          </cell>
          <cell r="BQ154">
            <v>5935</v>
          </cell>
          <cell r="BR154">
            <v>6872</v>
          </cell>
          <cell r="BS154">
            <v>6872</v>
          </cell>
          <cell r="BT154">
            <v>4685</v>
          </cell>
        </row>
        <row r="155">
          <cell r="E155" t="str">
            <v>Honda</v>
          </cell>
          <cell r="F155" t="str">
            <v>USA</v>
          </cell>
          <cell r="G155" t="str">
            <v>Accord</v>
          </cell>
          <cell r="I155" t="str">
            <v>BH3DMBL5IO</v>
          </cell>
          <cell r="J155" t="str">
            <v>PSR</v>
          </cell>
          <cell r="K155" t="str">
            <v>P195/65R15</v>
          </cell>
          <cell r="L155" t="str">
            <v>Trnza EL41</v>
          </cell>
          <cell r="M155" t="str">
            <v>Dueler HT</v>
          </cell>
          <cell r="N155" t="str">
            <v>89H</v>
          </cell>
          <cell r="O155" t="str">
            <v>H</v>
          </cell>
          <cell r="P155" t="str">
            <v>BS</v>
          </cell>
          <cell r="Q155" t="str">
            <v>?</v>
          </cell>
          <cell r="R155" t="str">
            <v>2003</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t="str">
            <v>2004</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t="str">
            <v>2005</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t="str">
            <v>2006</v>
          </cell>
          <cell r="BI155">
            <v>0</v>
          </cell>
          <cell r="BJ155">
            <v>0</v>
          </cell>
          <cell r="BK155">
            <v>0</v>
          </cell>
          <cell r="BL155">
            <v>0</v>
          </cell>
          <cell r="BM155">
            <v>0</v>
          </cell>
          <cell r="BN155">
            <v>0</v>
          </cell>
          <cell r="BO155">
            <v>0</v>
          </cell>
          <cell r="BP155">
            <v>0</v>
          </cell>
          <cell r="BQ155">
            <v>0</v>
          </cell>
          <cell r="BR155">
            <v>0</v>
          </cell>
          <cell r="BS155">
            <v>0</v>
          </cell>
          <cell r="BT155">
            <v>0</v>
          </cell>
        </row>
        <row r="156">
          <cell r="E156" t="str">
            <v>Honda</v>
          </cell>
          <cell r="F156" t="str">
            <v>USA</v>
          </cell>
          <cell r="G156" t="str">
            <v>Acura TL</v>
          </cell>
          <cell r="H156" t="str">
            <v>HP016-1</v>
          </cell>
          <cell r="I156" t="str">
            <v>BH3DNBKFJ6</v>
          </cell>
          <cell r="J156" t="str">
            <v>PSR</v>
          </cell>
          <cell r="K156" t="str">
            <v>205/60R16</v>
          </cell>
          <cell r="L156" t="str">
            <v>Trnza EL41</v>
          </cell>
          <cell r="M156" t="str">
            <v>Dueler HT</v>
          </cell>
          <cell r="N156" t="str">
            <v>92V</v>
          </cell>
          <cell r="O156" t="str">
            <v>H</v>
          </cell>
          <cell r="P156" t="str">
            <v>BS</v>
          </cell>
          <cell r="Q156" t="str">
            <v>Seg</v>
          </cell>
          <cell r="R156" t="str">
            <v>2003</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t="str">
            <v>2004</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t="str">
            <v>2005</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t="str">
            <v>2006</v>
          </cell>
          <cell r="BI156">
            <v>0</v>
          </cell>
          <cell r="BJ156">
            <v>0</v>
          </cell>
          <cell r="BK156">
            <v>0</v>
          </cell>
          <cell r="BL156">
            <v>0</v>
          </cell>
          <cell r="BM156">
            <v>0</v>
          </cell>
          <cell r="BN156">
            <v>0</v>
          </cell>
          <cell r="BO156">
            <v>0</v>
          </cell>
          <cell r="BP156">
            <v>0</v>
          </cell>
          <cell r="BQ156">
            <v>0</v>
          </cell>
          <cell r="BR156">
            <v>0</v>
          </cell>
          <cell r="BS156">
            <v>0</v>
          </cell>
          <cell r="BT156">
            <v>0</v>
          </cell>
        </row>
        <row r="157">
          <cell r="E157" t="str">
            <v>Honda</v>
          </cell>
          <cell r="F157" t="str">
            <v>Canada</v>
          </cell>
          <cell r="G157" t="str">
            <v>Odyssey</v>
          </cell>
          <cell r="H157" t="str">
            <v>HP131-1</v>
          </cell>
          <cell r="I157" t="str">
            <v>BH5HPBLFL6</v>
          </cell>
          <cell r="J157" t="str">
            <v>PSR</v>
          </cell>
          <cell r="K157" t="str">
            <v>225/60R16</v>
          </cell>
          <cell r="L157" t="str">
            <v>RE92</v>
          </cell>
          <cell r="M157" t="str">
            <v>Potenza RE92</v>
          </cell>
          <cell r="N157" t="str">
            <v>98T</v>
          </cell>
          <cell r="O157" t="str">
            <v>T</v>
          </cell>
          <cell r="P157" t="str">
            <v>BS</v>
          </cell>
          <cell r="R157" t="str">
            <v>2003</v>
          </cell>
          <cell r="S157">
            <v>489</v>
          </cell>
          <cell r="T157">
            <v>445</v>
          </cell>
          <cell r="U157">
            <v>489</v>
          </cell>
          <cell r="V157">
            <v>445</v>
          </cell>
          <cell r="W157">
            <v>489</v>
          </cell>
          <cell r="X157">
            <v>467</v>
          </cell>
          <cell r="Y157">
            <v>378</v>
          </cell>
          <cell r="Z157">
            <v>512</v>
          </cell>
          <cell r="AA157">
            <v>423</v>
          </cell>
          <cell r="AB157">
            <v>512</v>
          </cell>
          <cell r="AC157">
            <v>445</v>
          </cell>
          <cell r="AD157">
            <v>334</v>
          </cell>
          <cell r="AE157">
            <v>5428</v>
          </cell>
          <cell r="AF157" t="str">
            <v>2004</v>
          </cell>
          <cell r="AG157">
            <v>336</v>
          </cell>
          <cell r="AH157">
            <v>306</v>
          </cell>
          <cell r="AI157">
            <v>336</v>
          </cell>
          <cell r="AJ157">
            <v>306</v>
          </cell>
          <cell r="AK157">
            <v>336</v>
          </cell>
          <cell r="AL157">
            <v>321</v>
          </cell>
          <cell r="AM157">
            <v>260</v>
          </cell>
          <cell r="AN157">
            <v>0</v>
          </cell>
          <cell r="AO157">
            <v>0</v>
          </cell>
          <cell r="AP157">
            <v>0</v>
          </cell>
          <cell r="AQ157">
            <v>0</v>
          </cell>
          <cell r="AR157">
            <v>0</v>
          </cell>
          <cell r="AS157">
            <v>2201</v>
          </cell>
          <cell r="AT157" t="str">
            <v>2005</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t="str">
            <v>2006</v>
          </cell>
          <cell r="BI157">
            <v>0</v>
          </cell>
          <cell r="BJ157">
            <v>0</v>
          </cell>
          <cell r="BK157">
            <v>0</v>
          </cell>
          <cell r="BL157">
            <v>0</v>
          </cell>
          <cell r="BM157">
            <v>0</v>
          </cell>
          <cell r="BN157">
            <v>0</v>
          </cell>
          <cell r="BO157">
            <v>0</v>
          </cell>
          <cell r="BP157">
            <v>0</v>
          </cell>
          <cell r="BQ157">
            <v>0</v>
          </cell>
          <cell r="BR157">
            <v>0</v>
          </cell>
          <cell r="BS157">
            <v>0</v>
          </cell>
          <cell r="BT157">
            <v>0</v>
          </cell>
        </row>
        <row r="158">
          <cell r="E158" t="str">
            <v>Honda</v>
          </cell>
          <cell r="F158" t="str">
            <v>USA</v>
          </cell>
          <cell r="G158" t="str">
            <v>Odyssey</v>
          </cell>
          <cell r="H158" t="str">
            <v>HP131-1</v>
          </cell>
          <cell r="I158" t="str">
            <v>BH5HPBLFL6</v>
          </cell>
          <cell r="J158" t="str">
            <v>PSR</v>
          </cell>
          <cell r="K158" t="str">
            <v>225/60R16</v>
          </cell>
          <cell r="L158" t="str">
            <v>RE92</v>
          </cell>
          <cell r="M158" t="str">
            <v>Potenza RE92</v>
          </cell>
          <cell r="N158" t="str">
            <v>98T</v>
          </cell>
          <cell r="O158" t="str">
            <v>T</v>
          </cell>
          <cell r="P158" t="str">
            <v>BS</v>
          </cell>
          <cell r="R158" t="str">
            <v>2003</v>
          </cell>
          <cell r="S158">
            <v>16279</v>
          </cell>
          <cell r="T158">
            <v>14798</v>
          </cell>
          <cell r="U158">
            <v>16279</v>
          </cell>
          <cell r="V158">
            <v>14798</v>
          </cell>
          <cell r="W158">
            <v>16279</v>
          </cell>
          <cell r="X158">
            <v>15538</v>
          </cell>
          <cell r="Y158">
            <v>12579</v>
          </cell>
          <cell r="Z158">
            <v>17019</v>
          </cell>
          <cell r="AA158">
            <v>14058</v>
          </cell>
          <cell r="AB158">
            <v>17019</v>
          </cell>
          <cell r="AC158">
            <v>14798</v>
          </cell>
          <cell r="AD158">
            <v>11098</v>
          </cell>
          <cell r="AE158">
            <v>180542</v>
          </cell>
          <cell r="AF158" t="str">
            <v>2004</v>
          </cell>
          <cell r="AG158">
            <v>17693</v>
          </cell>
          <cell r="AH158">
            <v>16084</v>
          </cell>
          <cell r="AI158">
            <v>17693</v>
          </cell>
          <cell r="AJ158">
            <v>16084</v>
          </cell>
          <cell r="AK158">
            <v>17693</v>
          </cell>
          <cell r="AL158">
            <v>16889</v>
          </cell>
          <cell r="AM158">
            <v>13672</v>
          </cell>
          <cell r="AN158">
            <v>0</v>
          </cell>
          <cell r="AO158">
            <v>0</v>
          </cell>
          <cell r="AP158">
            <v>0</v>
          </cell>
          <cell r="AQ158">
            <v>0</v>
          </cell>
          <cell r="AR158">
            <v>0</v>
          </cell>
          <cell r="AS158">
            <v>115808</v>
          </cell>
          <cell r="AT158" t="str">
            <v>2005</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t="str">
            <v>2006</v>
          </cell>
          <cell r="BI158">
            <v>0</v>
          </cell>
          <cell r="BJ158">
            <v>0</v>
          </cell>
          <cell r="BK158">
            <v>0</v>
          </cell>
          <cell r="BL158">
            <v>0</v>
          </cell>
          <cell r="BM158">
            <v>0</v>
          </cell>
          <cell r="BN158">
            <v>0</v>
          </cell>
          <cell r="BO158">
            <v>0</v>
          </cell>
          <cell r="BP158">
            <v>0</v>
          </cell>
          <cell r="BQ158">
            <v>0</v>
          </cell>
          <cell r="BR158">
            <v>0</v>
          </cell>
          <cell r="BS158">
            <v>0</v>
          </cell>
          <cell r="BT158">
            <v>0</v>
          </cell>
        </row>
        <row r="159">
          <cell r="E159" t="str">
            <v>Honda</v>
          </cell>
          <cell r="F159" t="str">
            <v>Japan</v>
          </cell>
          <cell r="G159" t="str">
            <v>Accord</v>
          </cell>
          <cell r="I159" t="str">
            <v>BH4DMBL5JO</v>
          </cell>
          <cell r="J159" t="str">
            <v>PSR</v>
          </cell>
          <cell r="K159" t="str">
            <v>P205/65R15</v>
          </cell>
          <cell r="L159" t="str">
            <v>Trz EL42</v>
          </cell>
          <cell r="M159" t="str">
            <v>Dueler HT</v>
          </cell>
          <cell r="N159" t="str">
            <v>92V</v>
          </cell>
          <cell r="O159" t="str">
            <v>H</v>
          </cell>
          <cell r="P159" t="str">
            <v>BS</v>
          </cell>
          <cell r="Q159" t="str">
            <v>0</v>
          </cell>
          <cell r="R159" t="str">
            <v>2003</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t="str">
            <v>2004</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t="str">
            <v>2005</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t="str">
            <v>2006</v>
          </cell>
          <cell r="BI159">
            <v>0</v>
          </cell>
          <cell r="BJ159">
            <v>0</v>
          </cell>
          <cell r="BK159">
            <v>0</v>
          </cell>
          <cell r="BL159">
            <v>0</v>
          </cell>
          <cell r="BM159">
            <v>0</v>
          </cell>
          <cell r="BN159">
            <v>0</v>
          </cell>
          <cell r="BO159">
            <v>0</v>
          </cell>
          <cell r="BP159">
            <v>0</v>
          </cell>
          <cell r="BQ159">
            <v>0</v>
          </cell>
          <cell r="BR159">
            <v>0</v>
          </cell>
          <cell r="BS159">
            <v>0</v>
          </cell>
          <cell r="BT159">
            <v>0</v>
          </cell>
        </row>
        <row r="160">
          <cell r="E160" t="str">
            <v>Honda</v>
          </cell>
          <cell r="F160" t="str">
            <v>USA</v>
          </cell>
          <cell r="G160" t="str">
            <v>Accord</v>
          </cell>
          <cell r="I160" t="str">
            <v>BH4DMBL5JO</v>
          </cell>
          <cell r="J160" t="str">
            <v>PSR</v>
          </cell>
          <cell r="K160" t="str">
            <v>P205/65R15</v>
          </cell>
          <cell r="L160" t="str">
            <v>Trz EL42</v>
          </cell>
          <cell r="M160" t="str">
            <v>Dueler HT</v>
          </cell>
          <cell r="N160" t="str">
            <v>92V</v>
          </cell>
          <cell r="O160" t="str">
            <v>H</v>
          </cell>
          <cell r="P160" t="str">
            <v>BS</v>
          </cell>
          <cell r="Q160" t="str">
            <v>0</v>
          </cell>
          <cell r="R160" t="str">
            <v>2003</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t="str">
            <v>2004</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t="str">
            <v>2005</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t="str">
            <v>2006</v>
          </cell>
          <cell r="BI160">
            <v>0</v>
          </cell>
          <cell r="BJ160">
            <v>0</v>
          </cell>
          <cell r="BK160">
            <v>0</v>
          </cell>
          <cell r="BL160">
            <v>0</v>
          </cell>
          <cell r="BM160">
            <v>0</v>
          </cell>
          <cell r="BN160">
            <v>0</v>
          </cell>
          <cell r="BO160">
            <v>0</v>
          </cell>
          <cell r="BP160">
            <v>0</v>
          </cell>
          <cell r="BQ160">
            <v>0</v>
          </cell>
          <cell r="BR160">
            <v>0</v>
          </cell>
          <cell r="BS160">
            <v>0</v>
          </cell>
          <cell r="BT160">
            <v>0</v>
          </cell>
        </row>
        <row r="161">
          <cell r="E161" t="str">
            <v>Toyota</v>
          </cell>
          <cell r="F161" t="str">
            <v>Japan</v>
          </cell>
          <cell r="G161" t="str">
            <v>Camry</v>
          </cell>
          <cell r="H161" t="str">
            <v>TP019-3</v>
          </cell>
          <cell r="I161" t="str">
            <v>BH2LTBB5JO</v>
          </cell>
          <cell r="J161" t="str">
            <v>PSR</v>
          </cell>
          <cell r="K161" t="str">
            <v>P205/65R15</v>
          </cell>
          <cell r="L161" t="str">
            <v>RE92</v>
          </cell>
          <cell r="M161" t="str">
            <v>Potenza RE92</v>
          </cell>
          <cell r="N161" t="str">
            <v>92T</v>
          </cell>
          <cell r="O161" t="str">
            <v>T</v>
          </cell>
          <cell r="P161" t="str">
            <v>BS</v>
          </cell>
          <cell r="Q161" t="str">
            <v>Seg</v>
          </cell>
          <cell r="R161" t="str">
            <v>2003</v>
          </cell>
          <cell r="S161">
            <v>8750</v>
          </cell>
          <cell r="T161">
            <v>8750</v>
          </cell>
          <cell r="U161">
            <v>8750</v>
          </cell>
          <cell r="V161">
            <v>8750</v>
          </cell>
          <cell r="W161">
            <v>8750</v>
          </cell>
          <cell r="X161">
            <v>8750</v>
          </cell>
          <cell r="Y161">
            <v>8750</v>
          </cell>
          <cell r="Z161">
            <v>8750</v>
          </cell>
          <cell r="AA161">
            <v>8750</v>
          </cell>
          <cell r="AB161">
            <v>8750</v>
          </cell>
          <cell r="AC161">
            <v>8750</v>
          </cell>
          <cell r="AD161">
            <v>8750</v>
          </cell>
          <cell r="AE161">
            <v>105000</v>
          </cell>
          <cell r="AF161" t="str">
            <v>2004</v>
          </cell>
          <cell r="AG161">
            <v>8750</v>
          </cell>
          <cell r="AH161">
            <v>8750</v>
          </cell>
          <cell r="AI161">
            <v>8750</v>
          </cell>
          <cell r="AJ161">
            <v>8750</v>
          </cell>
          <cell r="AK161">
            <v>8750</v>
          </cell>
          <cell r="AL161">
            <v>8750</v>
          </cell>
          <cell r="AM161">
            <v>8750</v>
          </cell>
          <cell r="AN161">
            <v>8750</v>
          </cell>
          <cell r="AO161">
            <v>8750</v>
          </cell>
          <cell r="AP161">
            <v>8750</v>
          </cell>
          <cell r="AQ161">
            <v>8750</v>
          </cell>
          <cell r="AR161">
            <v>8750</v>
          </cell>
          <cell r="AS161">
            <v>105000</v>
          </cell>
          <cell r="AT161" t="str">
            <v>2005</v>
          </cell>
          <cell r="AU161">
            <v>8750</v>
          </cell>
          <cell r="AV161">
            <v>8750</v>
          </cell>
          <cell r="AW161">
            <v>8750</v>
          </cell>
          <cell r="AX161">
            <v>8750</v>
          </cell>
          <cell r="AY161">
            <v>8750</v>
          </cell>
          <cell r="AZ161">
            <v>8750</v>
          </cell>
          <cell r="BA161">
            <v>8750</v>
          </cell>
          <cell r="BB161">
            <v>8750</v>
          </cell>
          <cell r="BC161">
            <v>8750</v>
          </cell>
          <cell r="BD161">
            <v>8750</v>
          </cell>
          <cell r="BE161">
            <v>8750</v>
          </cell>
          <cell r="BF161">
            <v>8750</v>
          </cell>
          <cell r="BG161">
            <v>105000</v>
          </cell>
          <cell r="BH161" t="str">
            <v>2006</v>
          </cell>
          <cell r="BI161">
            <v>8750</v>
          </cell>
          <cell r="BJ161">
            <v>8750</v>
          </cell>
          <cell r="BK161">
            <v>8750</v>
          </cell>
          <cell r="BL161">
            <v>8750</v>
          </cell>
          <cell r="BM161">
            <v>8750</v>
          </cell>
          <cell r="BN161">
            <v>8750</v>
          </cell>
          <cell r="BO161">
            <v>8750</v>
          </cell>
          <cell r="BP161">
            <v>8750</v>
          </cell>
          <cell r="BQ161">
            <v>8750</v>
          </cell>
          <cell r="BR161">
            <v>8750</v>
          </cell>
          <cell r="BS161">
            <v>8750</v>
          </cell>
          <cell r="BT161">
            <v>8750</v>
          </cell>
        </row>
        <row r="162">
          <cell r="E162" t="str">
            <v>Toyota</v>
          </cell>
          <cell r="F162" t="str">
            <v>USA</v>
          </cell>
          <cell r="G162" t="str">
            <v>2002 Camry</v>
          </cell>
          <cell r="H162" t="str">
            <v>TP019-1</v>
          </cell>
          <cell r="I162" t="str">
            <v>BH2LTBB5JO</v>
          </cell>
          <cell r="J162" t="str">
            <v>PSR</v>
          </cell>
          <cell r="K162" t="str">
            <v>P205/65R15</v>
          </cell>
          <cell r="L162" t="str">
            <v>RE92</v>
          </cell>
          <cell r="M162" t="str">
            <v>Potenza RE92</v>
          </cell>
          <cell r="N162" t="str">
            <v>92T</v>
          </cell>
          <cell r="O162" t="str">
            <v>T</v>
          </cell>
          <cell r="P162" t="str">
            <v>BS</v>
          </cell>
          <cell r="Q162" t="str">
            <v>Seg</v>
          </cell>
          <cell r="R162" t="str">
            <v>2003</v>
          </cell>
          <cell r="S162">
            <v>37020</v>
          </cell>
          <cell r="T162">
            <v>33654</v>
          </cell>
          <cell r="U162">
            <v>35337</v>
          </cell>
          <cell r="V162">
            <v>37020</v>
          </cell>
          <cell r="W162">
            <v>37020</v>
          </cell>
          <cell r="X162">
            <v>35337</v>
          </cell>
          <cell r="Y162">
            <v>26923</v>
          </cell>
          <cell r="Z162">
            <v>37020</v>
          </cell>
          <cell r="AA162">
            <v>33654</v>
          </cell>
          <cell r="AB162">
            <v>38702</v>
          </cell>
          <cell r="AC162">
            <v>35337</v>
          </cell>
          <cell r="AD162">
            <v>30287</v>
          </cell>
          <cell r="AE162">
            <v>417311</v>
          </cell>
          <cell r="AF162" t="str">
            <v>2004</v>
          </cell>
          <cell r="AG162">
            <v>37369</v>
          </cell>
          <cell r="AH162">
            <v>33972</v>
          </cell>
          <cell r="AI162">
            <v>35670</v>
          </cell>
          <cell r="AJ162">
            <v>37369</v>
          </cell>
          <cell r="AK162">
            <v>37369</v>
          </cell>
          <cell r="AL162">
            <v>35670</v>
          </cell>
          <cell r="AM162">
            <v>27177</v>
          </cell>
          <cell r="AN162">
            <v>37369</v>
          </cell>
          <cell r="AO162">
            <v>33972</v>
          </cell>
          <cell r="AP162">
            <v>39067</v>
          </cell>
          <cell r="AQ162">
            <v>35670</v>
          </cell>
          <cell r="AR162">
            <v>30571</v>
          </cell>
          <cell r="AS162">
            <v>421245</v>
          </cell>
          <cell r="AT162" t="str">
            <v>2005</v>
          </cell>
          <cell r="AU162">
            <v>38432</v>
          </cell>
          <cell r="AV162">
            <v>34938</v>
          </cell>
          <cell r="AW162">
            <v>36685</v>
          </cell>
          <cell r="AX162">
            <v>38432</v>
          </cell>
          <cell r="AY162">
            <v>38432</v>
          </cell>
          <cell r="AZ162">
            <v>36685</v>
          </cell>
          <cell r="BA162">
            <v>27950</v>
          </cell>
          <cell r="BB162">
            <v>29115</v>
          </cell>
          <cell r="BC162">
            <v>26468</v>
          </cell>
          <cell r="BD162">
            <v>30438</v>
          </cell>
          <cell r="BE162">
            <v>27792</v>
          </cell>
          <cell r="BF162">
            <v>23821</v>
          </cell>
          <cell r="BG162">
            <v>389188</v>
          </cell>
          <cell r="BH162" t="str">
            <v>2006</v>
          </cell>
          <cell r="BI162">
            <v>27760</v>
          </cell>
          <cell r="BJ162">
            <v>25236</v>
          </cell>
          <cell r="BK162">
            <v>26498</v>
          </cell>
          <cell r="BL162">
            <v>27760</v>
          </cell>
          <cell r="BM162">
            <v>27760</v>
          </cell>
          <cell r="BN162">
            <v>26498</v>
          </cell>
          <cell r="BO162">
            <v>20189</v>
          </cell>
          <cell r="BP162">
            <v>27760</v>
          </cell>
          <cell r="BQ162">
            <v>25236</v>
          </cell>
          <cell r="BR162">
            <v>29022</v>
          </cell>
          <cell r="BS162">
            <v>26498</v>
          </cell>
          <cell r="BT162">
            <v>22711</v>
          </cell>
        </row>
        <row r="163">
          <cell r="E163" t="str">
            <v>Toyota</v>
          </cell>
          <cell r="F163" t="str">
            <v>Japan</v>
          </cell>
          <cell r="G163" t="str">
            <v>Camry</v>
          </cell>
          <cell r="H163" t="str">
            <v>TP021-2</v>
          </cell>
          <cell r="I163" t="str">
            <v>BH23TBK6K6</v>
          </cell>
          <cell r="J163" t="str">
            <v>PSR</v>
          </cell>
          <cell r="K163" t="str">
            <v>P215/60R16</v>
          </cell>
          <cell r="L163" t="str">
            <v>RE92</v>
          </cell>
          <cell r="M163" t="str">
            <v>Potenza RE92</v>
          </cell>
          <cell r="N163" t="str">
            <v>94V</v>
          </cell>
          <cell r="O163" t="str">
            <v>V</v>
          </cell>
          <cell r="P163" t="str">
            <v>BS</v>
          </cell>
          <cell r="Q163" t="str">
            <v>Seg</v>
          </cell>
          <cell r="R163" t="str">
            <v>2003</v>
          </cell>
          <cell r="S163">
            <v>12000</v>
          </cell>
          <cell r="T163">
            <v>12000</v>
          </cell>
          <cell r="U163">
            <v>12000</v>
          </cell>
          <cell r="V163">
            <v>12000</v>
          </cell>
          <cell r="W163">
            <v>12000</v>
          </cell>
          <cell r="X163">
            <v>12000</v>
          </cell>
          <cell r="Y163">
            <v>12000</v>
          </cell>
          <cell r="Z163">
            <v>12000</v>
          </cell>
          <cell r="AA163">
            <v>12000</v>
          </cell>
          <cell r="AB163">
            <v>12000</v>
          </cell>
          <cell r="AC163">
            <v>12000</v>
          </cell>
          <cell r="AD163">
            <v>12000</v>
          </cell>
          <cell r="AE163">
            <v>144000</v>
          </cell>
          <cell r="AF163" t="str">
            <v>2004</v>
          </cell>
          <cell r="AG163">
            <v>12000</v>
          </cell>
          <cell r="AH163">
            <v>12000</v>
          </cell>
          <cell r="AI163">
            <v>12000</v>
          </cell>
          <cell r="AJ163">
            <v>12000</v>
          </cell>
          <cell r="AK163">
            <v>12000</v>
          </cell>
          <cell r="AL163">
            <v>12000</v>
          </cell>
          <cell r="AM163">
            <v>12000</v>
          </cell>
          <cell r="AN163">
            <v>12000</v>
          </cell>
          <cell r="AO163">
            <v>12000</v>
          </cell>
          <cell r="AP163">
            <v>12000</v>
          </cell>
          <cell r="AQ163">
            <v>12000</v>
          </cell>
          <cell r="AR163">
            <v>12000</v>
          </cell>
          <cell r="AS163">
            <v>144000</v>
          </cell>
          <cell r="AT163" t="str">
            <v>2005</v>
          </cell>
          <cell r="AU163">
            <v>12000</v>
          </cell>
          <cell r="AV163">
            <v>12000</v>
          </cell>
          <cell r="AW163">
            <v>12000</v>
          </cell>
          <cell r="AX163">
            <v>12000</v>
          </cell>
          <cell r="AY163">
            <v>12000</v>
          </cell>
          <cell r="AZ163">
            <v>12000</v>
          </cell>
          <cell r="BA163">
            <v>12000</v>
          </cell>
          <cell r="BB163">
            <v>12000</v>
          </cell>
          <cell r="BC163">
            <v>12000</v>
          </cell>
          <cell r="BD163">
            <v>12000</v>
          </cell>
          <cell r="BE163">
            <v>12000</v>
          </cell>
          <cell r="BF163">
            <v>12000</v>
          </cell>
          <cell r="BG163">
            <v>144000</v>
          </cell>
          <cell r="BH163" t="str">
            <v>2006</v>
          </cell>
          <cell r="BI163">
            <v>12000</v>
          </cell>
          <cell r="BJ163">
            <v>12000</v>
          </cell>
          <cell r="BK163">
            <v>12000</v>
          </cell>
          <cell r="BL163">
            <v>12000</v>
          </cell>
          <cell r="BM163">
            <v>12000</v>
          </cell>
          <cell r="BN163">
            <v>12000</v>
          </cell>
          <cell r="BO163">
            <v>12000</v>
          </cell>
          <cell r="BP163">
            <v>12000</v>
          </cell>
          <cell r="BQ163">
            <v>12000</v>
          </cell>
          <cell r="BR163">
            <v>12000</v>
          </cell>
          <cell r="BS163">
            <v>12000</v>
          </cell>
          <cell r="BT163">
            <v>12000</v>
          </cell>
        </row>
        <row r="164">
          <cell r="E164" t="str">
            <v>Toyota</v>
          </cell>
          <cell r="F164" t="str">
            <v>USA</v>
          </cell>
          <cell r="G164" t="str">
            <v>Camry Solara</v>
          </cell>
          <cell r="H164" t="str">
            <v>TP021-1</v>
          </cell>
          <cell r="I164" t="str">
            <v>BH23TBK6K6</v>
          </cell>
          <cell r="J164" t="str">
            <v>PSR</v>
          </cell>
          <cell r="K164" t="str">
            <v>P215/60R16</v>
          </cell>
          <cell r="L164" t="str">
            <v>RE92</v>
          </cell>
          <cell r="M164" t="str">
            <v>Potenza RE92</v>
          </cell>
          <cell r="N164" t="str">
            <v>94V</v>
          </cell>
          <cell r="O164" t="str">
            <v>V</v>
          </cell>
          <cell r="P164" t="str">
            <v>BS</v>
          </cell>
          <cell r="Q164" t="str">
            <v>Seg</v>
          </cell>
          <cell r="R164" t="str">
            <v>2003</v>
          </cell>
          <cell r="S164">
            <v>0</v>
          </cell>
          <cell r="T164">
            <v>0</v>
          </cell>
          <cell r="U164">
            <v>0</v>
          </cell>
          <cell r="V164">
            <v>0</v>
          </cell>
          <cell r="W164">
            <v>0</v>
          </cell>
          <cell r="X164">
            <v>0</v>
          </cell>
          <cell r="Y164">
            <v>0</v>
          </cell>
          <cell r="Z164">
            <v>4294</v>
          </cell>
          <cell r="AA164">
            <v>3904</v>
          </cell>
          <cell r="AB164">
            <v>4490</v>
          </cell>
          <cell r="AC164">
            <v>4100</v>
          </cell>
          <cell r="AD164">
            <v>3510</v>
          </cell>
          <cell r="AE164">
            <v>20298</v>
          </cell>
          <cell r="AF164" t="str">
            <v>2004</v>
          </cell>
          <cell r="AG164">
            <v>7761</v>
          </cell>
          <cell r="AH164">
            <v>7056</v>
          </cell>
          <cell r="AI164">
            <v>7409</v>
          </cell>
          <cell r="AJ164">
            <v>7761</v>
          </cell>
          <cell r="AK164">
            <v>7761</v>
          </cell>
          <cell r="AL164">
            <v>7409</v>
          </cell>
          <cell r="AM164">
            <v>5645</v>
          </cell>
          <cell r="AN164">
            <v>7761</v>
          </cell>
          <cell r="AO164">
            <v>7056</v>
          </cell>
          <cell r="AP164">
            <v>8115</v>
          </cell>
          <cell r="AQ164">
            <v>7409</v>
          </cell>
          <cell r="AR164">
            <v>6354</v>
          </cell>
          <cell r="AS164">
            <v>87497</v>
          </cell>
          <cell r="AT164" t="str">
            <v>2005</v>
          </cell>
          <cell r="AU164">
            <v>7273</v>
          </cell>
          <cell r="AV164">
            <v>6611</v>
          </cell>
          <cell r="AW164">
            <v>6942</v>
          </cell>
          <cell r="AX164">
            <v>7273</v>
          </cell>
          <cell r="AY164">
            <v>7273</v>
          </cell>
          <cell r="AZ164">
            <v>6942</v>
          </cell>
          <cell r="BA164">
            <v>5290</v>
          </cell>
          <cell r="BB164">
            <v>7273</v>
          </cell>
          <cell r="BC164">
            <v>6611</v>
          </cell>
          <cell r="BD164">
            <v>7604</v>
          </cell>
          <cell r="BE164">
            <v>6942</v>
          </cell>
          <cell r="BF164">
            <v>5950</v>
          </cell>
          <cell r="BG164">
            <v>81984</v>
          </cell>
          <cell r="BH164" t="str">
            <v>2006</v>
          </cell>
          <cell r="BI164">
            <v>6277</v>
          </cell>
          <cell r="BJ164">
            <v>5707</v>
          </cell>
          <cell r="BK164">
            <v>5992</v>
          </cell>
          <cell r="BL164">
            <v>6277</v>
          </cell>
          <cell r="BM164">
            <v>6277</v>
          </cell>
          <cell r="BN164">
            <v>5992</v>
          </cell>
          <cell r="BO164">
            <v>4566</v>
          </cell>
          <cell r="BP164">
            <v>6277</v>
          </cell>
          <cell r="BQ164">
            <v>5707</v>
          </cell>
          <cell r="BR164">
            <v>6562</v>
          </cell>
          <cell r="BS164">
            <v>5992</v>
          </cell>
          <cell r="BT164">
            <v>5129</v>
          </cell>
        </row>
        <row r="165">
          <cell r="E165" t="str">
            <v>Honda</v>
          </cell>
          <cell r="F165" t="str">
            <v>Mexico</v>
          </cell>
          <cell r="I165" t="str">
            <v>EA42GBK6Q7</v>
          </cell>
          <cell r="J165" t="str">
            <v>PSR</v>
          </cell>
          <cell r="K165" t="str">
            <v>P265/70R16</v>
          </cell>
          <cell r="L165" t="str">
            <v>WIld LE</v>
          </cell>
          <cell r="M165" t="str">
            <v>Dueler HT</v>
          </cell>
          <cell r="N165" t="str">
            <v>111S</v>
          </cell>
          <cell r="O165" t="str">
            <v>H</v>
          </cell>
          <cell r="P165" t="str">
            <v>FS</v>
          </cell>
          <cell r="Q165" t="str">
            <v>Seg 51</v>
          </cell>
          <cell r="R165" t="str">
            <v>2003</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t="str">
            <v>2004</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t="str">
            <v>2005</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t="str">
            <v>2006</v>
          </cell>
          <cell r="BI165">
            <v>0</v>
          </cell>
          <cell r="BJ165">
            <v>0</v>
          </cell>
          <cell r="BK165">
            <v>0</v>
          </cell>
          <cell r="BL165">
            <v>0</v>
          </cell>
          <cell r="BM165">
            <v>0</v>
          </cell>
          <cell r="BN165">
            <v>0</v>
          </cell>
          <cell r="BO165">
            <v>0</v>
          </cell>
          <cell r="BP165">
            <v>0</v>
          </cell>
          <cell r="BQ165">
            <v>0</v>
          </cell>
          <cell r="BR165">
            <v>0</v>
          </cell>
          <cell r="BS165">
            <v>0</v>
          </cell>
          <cell r="BT165">
            <v>0</v>
          </cell>
        </row>
        <row r="166">
          <cell r="E166" t="str">
            <v>Honda</v>
          </cell>
          <cell r="F166" t="str">
            <v>Mexico</v>
          </cell>
          <cell r="I166" t="str">
            <v>AA42GBK6Q7</v>
          </cell>
          <cell r="J166" t="str">
            <v>PSR</v>
          </cell>
          <cell r="K166" t="str">
            <v>P265/70R16</v>
          </cell>
          <cell r="L166" t="str">
            <v>WIld LE</v>
          </cell>
          <cell r="M166" t="str">
            <v>Dueler HT</v>
          </cell>
          <cell r="N166" t="str">
            <v>111S</v>
          </cell>
          <cell r="O166" t="str">
            <v>H</v>
          </cell>
          <cell r="P166" t="str">
            <v>FS</v>
          </cell>
          <cell r="Q166" t="str">
            <v>Seg 51</v>
          </cell>
          <cell r="R166" t="str">
            <v>2003</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t="str">
            <v>2004</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t="str">
            <v>2005</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t="str">
            <v>2006</v>
          </cell>
          <cell r="BI166">
            <v>0</v>
          </cell>
          <cell r="BJ166">
            <v>0</v>
          </cell>
          <cell r="BK166">
            <v>0</v>
          </cell>
          <cell r="BL166">
            <v>0</v>
          </cell>
          <cell r="BM166">
            <v>0</v>
          </cell>
          <cell r="BN166">
            <v>0</v>
          </cell>
          <cell r="BO166">
            <v>0</v>
          </cell>
          <cell r="BP166">
            <v>0</v>
          </cell>
          <cell r="BQ166">
            <v>0</v>
          </cell>
          <cell r="BR166">
            <v>0</v>
          </cell>
          <cell r="BS166">
            <v>0</v>
          </cell>
          <cell r="BT166">
            <v>0</v>
          </cell>
        </row>
        <row r="167">
          <cell r="E167" t="str">
            <v>Isuzu</v>
          </cell>
          <cell r="F167" t="str">
            <v>USA</v>
          </cell>
          <cell r="G167" t="str">
            <v>Rodeo/Passport</v>
          </cell>
          <cell r="H167" t="str">
            <v>SL008-1</v>
          </cell>
          <cell r="I167" t="str">
            <v>AH1LKBK6N7</v>
          </cell>
          <cell r="J167" t="str">
            <v>PSR</v>
          </cell>
          <cell r="K167" t="str">
            <v>P245/70R16</v>
          </cell>
          <cell r="L167" t="str">
            <v>Dlr D684</v>
          </cell>
          <cell r="M167" t="str">
            <v>Dueler HT</v>
          </cell>
          <cell r="N167" t="str">
            <v>106S</v>
          </cell>
          <cell r="O167" t="str">
            <v>H</v>
          </cell>
          <cell r="P167" t="str">
            <v>BS</v>
          </cell>
          <cell r="Q167" t="str">
            <v>Seg</v>
          </cell>
          <cell r="R167" t="str">
            <v>2003</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t="str">
            <v>2004</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t="str">
            <v>2005</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t="str">
            <v>2006</v>
          </cell>
          <cell r="BI167">
            <v>0</v>
          </cell>
          <cell r="BJ167">
            <v>0</v>
          </cell>
          <cell r="BK167">
            <v>0</v>
          </cell>
          <cell r="BL167">
            <v>0</v>
          </cell>
          <cell r="BM167">
            <v>0</v>
          </cell>
          <cell r="BN167">
            <v>0</v>
          </cell>
          <cell r="BO167">
            <v>0</v>
          </cell>
          <cell r="BP167">
            <v>0</v>
          </cell>
          <cell r="BQ167">
            <v>0</v>
          </cell>
          <cell r="BR167">
            <v>0</v>
          </cell>
          <cell r="BS167">
            <v>0</v>
          </cell>
          <cell r="BT167">
            <v>0</v>
          </cell>
        </row>
        <row r="168">
          <cell r="E168" t="str">
            <v>Isuzu</v>
          </cell>
          <cell r="F168" t="str">
            <v>USA</v>
          </cell>
          <cell r="G168" t="str">
            <v>Rodeo</v>
          </cell>
          <cell r="H168" t="str">
            <v>SL004-1</v>
          </cell>
          <cell r="I168" t="str">
            <v>AH2JQBKFN7</v>
          </cell>
          <cell r="J168" t="str">
            <v>PSR</v>
          </cell>
          <cell r="K168" t="str">
            <v>245/70R16</v>
          </cell>
          <cell r="L168" t="str">
            <v>Dlr D684</v>
          </cell>
          <cell r="M168" t="str">
            <v>Dueler HT</v>
          </cell>
          <cell r="N168" t="str">
            <v>107S</v>
          </cell>
          <cell r="O168" t="str">
            <v>H</v>
          </cell>
          <cell r="P168" t="str">
            <v>BS</v>
          </cell>
          <cell r="Q168" t="str">
            <v>Seg</v>
          </cell>
          <cell r="R168" t="str">
            <v>2003</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t="str">
            <v>2004</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t="str">
            <v>2005</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t="str">
            <v>2006</v>
          </cell>
          <cell r="BI168">
            <v>0</v>
          </cell>
          <cell r="BJ168">
            <v>0</v>
          </cell>
          <cell r="BK168">
            <v>0</v>
          </cell>
          <cell r="BL168">
            <v>0</v>
          </cell>
          <cell r="BM168">
            <v>0</v>
          </cell>
          <cell r="BN168">
            <v>0</v>
          </cell>
          <cell r="BO168">
            <v>0</v>
          </cell>
          <cell r="BP168">
            <v>0</v>
          </cell>
          <cell r="BQ168">
            <v>0</v>
          </cell>
          <cell r="BR168">
            <v>0</v>
          </cell>
          <cell r="BS168">
            <v>0</v>
          </cell>
          <cell r="BT168">
            <v>0</v>
          </cell>
        </row>
        <row r="169">
          <cell r="E169" t="str">
            <v>Toyota</v>
          </cell>
          <cell r="F169" t="str">
            <v>USA</v>
          </cell>
          <cell r="G169" t="str">
            <v>Camry</v>
          </cell>
          <cell r="H169" t="str">
            <v>TP021-1</v>
          </cell>
          <cell r="I169" t="str">
            <v>BH23TBK6K6</v>
          </cell>
          <cell r="J169" t="str">
            <v>PSR</v>
          </cell>
          <cell r="K169" t="str">
            <v>P215/60R16</v>
          </cell>
          <cell r="L169" t="str">
            <v>RE92</v>
          </cell>
          <cell r="M169" t="str">
            <v>Potenza RE92</v>
          </cell>
          <cell r="N169" t="str">
            <v>94V</v>
          </cell>
          <cell r="O169" t="str">
            <v>V</v>
          </cell>
          <cell r="P169" t="str">
            <v>BS</v>
          </cell>
          <cell r="Q169" t="str">
            <v>SEG</v>
          </cell>
          <cell r="R169" t="str">
            <v>2003</v>
          </cell>
          <cell r="S169">
            <v>16675</v>
          </cell>
          <cell r="T169">
            <v>15160</v>
          </cell>
          <cell r="U169">
            <v>15918</v>
          </cell>
          <cell r="V169">
            <v>16675</v>
          </cell>
          <cell r="W169">
            <v>16675</v>
          </cell>
          <cell r="X169">
            <v>15918</v>
          </cell>
          <cell r="Y169">
            <v>12127</v>
          </cell>
          <cell r="Z169">
            <v>16675</v>
          </cell>
          <cell r="AA169">
            <v>15160</v>
          </cell>
          <cell r="AB169">
            <v>17433</v>
          </cell>
          <cell r="AC169">
            <v>15918</v>
          </cell>
          <cell r="AD169">
            <v>13643</v>
          </cell>
          <cell r="AE169">
            <v>187977</v>
          </cell>
          <cell r="AF169" t="str">
            <v>2004</v>
          </cell>
          <cell r="AG169">
            <v>16833</v>
          </cell>
          <cell r="AH169">
            <v>15303</v>
          </cell>
          <cell r="AI169">
            <v>16068</v>
          </cell>
          <cell r="AJ169">
            <v>16833</v>
          </cell>
          <cell r="AK169">
            <v>16833</v>
          </cell>
          <cell r="AL169">
            <v>16068</v>
          </cell>
          <cell r="AM169">
            <v>12242</v>
          </cell>
          <cell r="AN169">
            <v>16833</v>
          </cell>
          <cell r="AO169">
            <v>15303</v>
          </cell>
          <cell r="AP169">
            <v>17598</v>
          </cell>
          <cell r="AQ169">
            <v>16068</v>
          </cell>
          <cell r="AR169">
            <v>13771</v>
          </cell>
          <cell r="AS169">
            <v>189753</v>
          </cell>
          <cell r="AT169" t="str">
            <v>2005</v>
          </cell>
          <cell r="AU169">
            <v>17312</v>
          </cell>
          <cell r="AV169">
            <v>15738</v>
          </cell>
          <cell r="AW169">
            <v>16525</v>
          </cell>
          <cell r="AX169">
            <v>17312</v>
          </cell>
          <cell r="AY169">
            <v>17312</v>
          </cell>
          <cell r="AZ169">
            <v>16525</v>
          </cell>
          <cell r="BA169">
            <v>12590</v>
          </cell>
          <cell r="BB169">
            <v>17312</v>
          </cell>
          <cell r="BC169">
            <v>15738</v>
          </cell>
          <cell r="BD169">
            <v>18098</v>
          </cell>
          <cell r="BE169">
            <v>16525</v>
          </cell>
          <cell r="BF169">
            <v>14164</v>
          </cell>
          <cell r="BG169">
            <v>195151</v>
          </cell>
          <cell r="BH169" t="str">
            <v>2006</v>
          </cell>
          <cell r="BI169">
            <v>16506</v>
          </cell>
          <cell r="BJ169">
            <v>15005</v>
          </cell>
          <cell r="BK169">
            <v>15756</v>
          </cell>
          <cell r="BL169">
            <v>16506</v>
          </cell>
          <cell r="BM169">
            <v>16506</v>
          </cell>
          <cell r="BN169">
            <v>15756</v>
          </cell>
          <cell r="BO169">
            <v>12004</v>
          </cell>
          <cell r="BP169">
            <v>16506</v>
          </cell>
          <cell r="BQ169">
            <v>15005</v>
          </cell>
          <cell r="BR169">
            <v>17256</v>
          </cell>
          <cell r="BS169">
            <v>15756</v>
          </cell>
          <cell r="BT169">
            <v>13504</v>
          </cell>
        </row>
        <row r="170">
          <cell r="E170" t="str">
            <v>Isuzu</v>
          </cell>
          <cell r="F170" t="str">
            <v>USA</v>
          </cell>
          <cell r="G170" t="str">
            <v>Axiom</v>
          </cell>
          <cell r="H170" t="str">
            <v>SL011-1</v>
          </cell>
          <cell r="I170" t="str">
            <v>BH2KSBL7MO</v>
          </cell>
          <cell r="J170" t="str">
            <v>PSR</v>
          </cell>
          <cell r="K170" t="str">
            <v>P235/65R17</v>
          </cell>
          <cell r="L170" t="str">
            <v>Dueler HT</v>
          </cell>
          <cell r="M170" t="str">
            <v>Dueler HT</v>
          </cell>
          <cell r="N170" t="str">
            <v>103H</v>
          </cell>
          <cell r="O170" t="str">
            <v>H</v>
          </cell>
          <cell r="P170" t="str">
            <v>BS</v>
          </cell>
          <cell r="Q170" t="str">
            <v>Seg</v>
          </cell>
          <cell r="R170" t="str">
            <v>2003</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t="str">
            <v>2004</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t="str">
            <v>2005</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t="str">
            <v>2006</v>
          </cell>
          <cell r="BI170">
            <v>0</v>
          </cell>
          <cell r="BJ170">
            <v>0</v>
          </cell>
          <cell r="BK170">
            <v>0</v>
          </cell>
          <cell r="BL170">
            <v>0</v>
          </cell>
          <cell r="BM170">
            <v>0</v>
          </cell>
          <cell r="BN170">
            <v>0</v>
          </cell>
          <cell r="BO170">
            <v>0</v>
          </cell>
          <cell r="BP170">
            <v>0</v>
          </cell>
          <cell r="BQ170">
            <v>0</v>
          </cell>
          <cell r="BR170">
            <v>0</v>
          </cell>
          <cell r="BS170">
            <v>0</v>
          </cell>
          <cell r="BT170">
            <v>0</v>
          </cell>
        </row>
        <row r="171">
          <cell r="E171" t="str">
            <v>NUMMI</v>
          </cell>
          <cell r="F171" t="str">
            <v>USA</v>
          </cell>
          <cell r="G171" t="str">
            <v>Tacoma</v>
          </cell>
          <cell r="H171" t="str">
            <v>TL019-1</v>
          </cell>
          <cell r="I171" t="str">
            <v>TL019-1</v>
          </cell>
          <cell r="J171" t="str">
            <v>PSR</v>
          </cell>
          <cell r="K171" t="str">
            <v>P255/45R17</v>
          </cell>
          <cell r="L171" t="str">
            <v>RE940</v>
          </cell>
          <cell r="M171" t="str">
            <v>Potenza RE940</v>
          </cell>
          <cell r="N171" t="str">
            <v>98H</v>
          </cell>
          <cell r="O171" t="str">
            <v>H</v>
          </cell>
          <cell r="P171" t="str">
            <v>BS</v>
          </cell>
          <cell r="Q171" t="str">
            <v>Seg</v>
          </cell>
          <cell r="R171" t="str">
            <v>2003</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t="str">
            <v>2004</v>
          </cell>
          <cell r="AG171">
            <v>0</v>
          </cell>
          <cell r="AH171">
            <v>0</v>
          </cell>
          <cell r="AI171">
            <v>0</v>
          </cell>
          <cell r="AJ171">
            <v>0</v>
          </cell>
          <cell r="AK171">
            <v>0</v>
          </cell>
          <cell r="AL171">
            <v>0</v>
          </cell>
          <cell r="AM171">
            <v>0</v>
          </cell>
          <cell r="AN171">
            <v>2020</v>
          </cell>
          <cell r="AO171">
            <v>1669</v>
          </cell>
          <cell r="AP171">
            <v>2020</v>
          </cell>
          <cell r="AQ171">
            <v>1757</v>
          </cell>
          <cell r="AR171">
            <v>1318</v>
          </cell>
          <cell r="AS171">
            <v>8784</v>
          </cell>
          <cell r="AT171" t="str">
            <v>2005</v>
          </cell>
          <cell r="AU171">
            <v>1854</v>
          </cell>
          <cell r="AV171">
            <v>1677</v>
          </cell>
          <cell r="AW171">
            <v>1942</v>
          </cell>
          <cell r="AX171">
            <v>1765</v>
          </cell>
          <cell r="AY171">
            <v>1942</v>
          </cell>
          <cell r="AZ171">
            <v>1854</v>
          </cell>
          <cell r="BA171">
            <v>1677</v>
          </cell>
          <cell r="BB171">
            <v>2030</v>
          </cell>
          <cell r="BC171">
            <v>1677</v>
          </cell>
          <cell r="BD171">
            <v>2030</v>
          </cell>
          <cell r="BE171">
            <v>1765</v>
          </cell>
          <cell r="BF171">
            <v>1324</v>
          </cell>
          <cell r="BG171">
            <v>21537</v>
          </cell>
          <cell r="BH171" t="str">
            <v>2006</v>
          </cell>
          <cell r="BI171">
            <v>2004</v>
          </cell>
          <cell r="BJ171">
            <v>1813</v>
          </cell>
          <cell r="BK171">
            <v>2099</v>
          </cell>
          <cell r="BL171">
            <v>1908</v>
          </cell>
          <cell r="BM171">
            <v>2099</v>
          </cell>
          <cell r="BN171">
            <v>2004</v>
          </cell>
          <cell r="BO171">
            <v>1813</v>
          </cell>
          <cell r="BP171">
            <v>2195</v>
          </cell>
          <cell r="BQ171">
            <v>1813</v>
          </cell>
          <cell r="BR171">
            <v>2195</v>
          </cell>
          <cell r="BS171">
            <v>1908</v>
          </cell>
          <cell r="BT171">
            <v>1431</v>
          </cell>
        </row>
        <row r="172">
          <cell r="E172" t="str">
            <v>Honda</v>
          </cell>
          <cell r="F172" t="str">
            <v>Japan</v>
          </cell>
          <cell r="G172" t="str">
            <v>Accord</v>
          </cell>
          <cell r="H172" t="str">
            <v>HP123-2</v>
          </cell>
          <cell r="I172" t="str">
            <v>BH3DMBC5IO</v>
          </cell>
          <cell r="J172" t="str">
            <v>PSR</v>
          </cell>
          <cell r="K172" t="str">
            <v>P195/65R15</v>
          </cell>
          <cell r="L172" t="str">
            <v>Trnza EL41</v>
          </cell>
          <cell r="M172" t="str">
            <v>Turanza EL41</v>
          </cell>
          <cell r="N172" t="str">
            <v>89H</v>
          </cell>
          <cell r="O172" t="str">
            <v>H</v>
          </cell>
          <cell r="P172" t="str">
            <v>BS</v>
          </cell>
          <cell r="Q172" t="str">
            <v>SEG</v>
          </cell>
          <cell r="R172" t="str">
            <v>2003</v>
          </cell>
          <cell r="S172">
            <v>500</v>
          </cell>
          <cell r="T172">
            <v>500</v>
          </cell>
          <cell r="U172">
            <v>500</v>
          </cell>
          <cell r="V172">
            <v>500</v>
          </cell>
          <cell r="W172">
            <v>500</v>
          </cell>
          <cell r="X172">
            <v>500</v>
          </cell>
          <cell r="Y172">
            <v>500</v>
          </cell>
          <cell r="Z172">
            <v>500</v>
          </cell>
          <cell r="AA172">
            <v>500</v>
          </cell>
          <cell r="AB172">
            <v>500</v>
          </cell>
          <cell r="AC172">
            <v>500</v>
          </cell>
          <cell r="AD172">
            <v>500</v>
          </cell>
          <cell r="AE172">
            <v>6000</v>
          </cell>
          <cell r="AF172" t="str">
            <v>2004</v>
          </cell>
          <cell r="AG172">
            <v>500</v>
          </cell>
          <cell r="AH172">
            <v>500</v>
          </cell>
          <cell r="AI172">
            <v>500</v>
          </cell>
          <cell r="AJ172">
            <v>500</v>
          </cell>
          <cell r="AK172">
            <v>500</v>
          </cell>
          <cell r="AL172">
            <v>500</v>
          </cell>
          <cell r="AM172">
            <v>500</v>
          </cell>
          <cell r="AN172">
            <v>500</v>
          </cell>
          <cell r="AO172">
            <v>500</v>
          </cell>
          <cell r="AP172">
            <v>500</v>
          </cell>
          <cell r="AQ172">
            <v>500</v>
          </cell>
          <cell r="AR172">
            <v>500</v>
          </cell>
          <cell r="AS172">
            <v>6000</v>
          </cell>
          <cell r="AT172" t="str">
            <v>2005</v>
          </cell>
          <cell r="AU172">
            <v>500</v>
          </cell>
          <cell r="AV172">
            <v>500</v>
          </cell>
          <cell r="AW172">
            <v>500</v>
          </cell>
          <cell r="AX172">
            <v>500</v>
          </cell>
          <cell r="AY172">
            <v>500</v>
          </cell>
          <cell r="AZ172">
            <v>500</v>
          </cell>
          <cell r="BA172">
            <v>500</v>
          </cell>
          <cell r="BB172">
            <v>500</v>
          </cell>
          <cell r="BC172">
            <v>500</v>
          </cell>
          <cell r="BD172">
            <v>500</v>
          </cell>
          <cell r="BE172">
            <v>500</v>
          </cell>
          <cell r="BF172">
            <v>500</v>
          </cell>
          <cell r="BG172">
            <v>6000</v>
          </cell>
          <cell r="BH172" t="str">
            <v>2006</v>
          </cell>
          <cell r="BI172">
            <v>500</v>
          </cell>
          <cell r="BJ172">
            <v>500</v>
          </cell>
          <cell r="BK172">
            <v>500</v>
          </cell>
          <cell r="BL172">
            <v>500</v>
          </cell>
          <cell r="BM172">
            <v>500</v>
          </cell>
          <cell r="BN172">
            <v>500</v>
          </cell>
          <cell r="BO172">
            <v>500</v>
          </cell>
          <cell r="BP172">
            <v>500</v>
          </cell>
          <cell r="BQ172">
            <v>500</v>
          </cell>
          <cell r="BR172">
            <v>500</v>
          </cell>
          <cell r="BS172">
            <v>500</v>
          </cell>
          <cell r="BT172">
            <v>500</v>
          </cell>
        </row>
        <row r="173">
          <cell r="E173" t="str">
            <v>Honda</v>
          </cell>
          <cell r="F173" t="str">
            <v>USA</v>
          </cell>
          <cell r="G173" t="str">
            <v>Accord</v>
          </cell>
          <cell r="H173" t="str">
            <v>HP123-1</v>
          </cell>
          <cell r="I173" t="str">
            <v>BH3DMBC5IO</v>
          </cell>
          <cell r="J173" t="str">
            <v>PSR</v>
          </cell>
          <cell r="K173" t="str">
            <v>P195/65R15</v>
          </cell>
          <cell r="L173" t="str">
            <v>Trnza EL41</v>
          </cell>
          <cell r="M173" t="str">
            <v>Turanza EL41</v>
          </cell>
          <cell r="N173" t="str">
            <v>89H</v>
          </cell>
          <cell r="O173" t="str">
            <v>H</v>
          </cell>
          <cell r="P173" t="str">
            <v>BS</v>
          </cell>
          <cell r="Q173" t="str">
            <v>SEG</v>
          </cell>
          <cell r="R173" t="str">
            <v>2003</v>
          </cell>
          <cell r="S173">
            <v>1363</v>
          </cell>
          <cell r="T173">
            <v>1239</v>
          </cell>
          <cell r="U173">
            <v>1363</v>
          </cell>
          <cell r="V173">
            <v>1239</v>
          </cell>
          <cell r="W173">
            <v>1363</v>
          </cell>
          <cell r="X173">
            <v>1301</v>
          </cell>
          <cell r="Y173">
            <v>1053</v>
          </cell>
          <cell r="Z173">
            <v>1425</v>
          </cell>
          <cell r="AA173">
            <v>1177</v>
          </cell>
          <cell r="AB173">
            <v>1425</v>
          </cell>
          <cell r="AC173">
            <v>1239</v>
          </cell>
          <cell r="AD173">
            <v>930</v>
          </cell>
          <cell r="AE173">
            <v>15117</v>
          </cell>
          <cell r="AF173" t="str">
            <v>2004</v>
          </cell>
          <cell r="AG173">
            <v>1357</v>
          </cell>
          <cell r="AH173">
            <v>1234</v>
          </cell>
          <cell r="AI173">
            <v>1357</v>
          </cell>
          <cell r="AJ173">
            <v>1234</v>
          </cell>
          <cell r="AK173">
            <v>1357</v>
          </cell>
          <cell r="AL173">
            <v>1295</v>
          </cell>
          <cell r="AM173">
            <v>1048</v>
          </cell>
          <cell r="AN173">
            <v>1419</v>
          </cell>
          <cell r="AO173">
            <v>1172</v>
          </cell>
          <cell r="AP173">
            <v>1419</v>
          </cell>
          <cell r="AQ173">
            <v>1234</v>
          </cell>
          <cell r="AR173">
            <v>925</v>
          </cell>
          <cell r="AS173">
            <v>15051</v>
          </cell>
          <cell r="AT173" t="str">
            <v>2005</v>
          </cell>
          <cell r="AU173">
            <v>1317</v>
          </cell>
          <cell r="AV173">
            <v>1197</v>
          </cell>
          <cell r="AW173">
            <v>1317</v>
          </cell>
          <cell r="AX173">
            <v>1197</v>
          </cell>
          <cell r="AY173">
            <v>1317</v>
          </cell>
          <cell r="AZ173">
            <v>1257</v>
          </cell>
          <cell r="BA173">
            <v>1018</v>
          </cell>
          <cell r="BB173">
            <v>1377</v>
          </cell>
          <cell r="BC173">
            <v>1137</v>
          </cell>
          <cell r="BD173">
            <v>1377</v>
          </cell>
          <cell r="BE173">
            <v>1197</v>
          </cell>
          <cell r="BF173">
            <v>898</v>
          </cell>
          <cell r="BG173">
            <v>14606</v>
          </cell>
          <cell r="BH173" t="str">
            <v>2006</v>
          </cell>
          <cell r="BI173">
            <v>1288</v>
          </cell>
          <cell r="BJ173">
            <v>1171</v>
          </cell>
          <cell r="BK173">
            <v>1288</v>
          </cell>
          <cell r="BL173">
            <v>1171</v>
          </cell>
          <cell r="BM173">
            <v>1288</v>
          </cell>
          <cell r="BN173">
            <v>1230</v>
          </cell>
          <cell r="BO173">
            <v>996</v>
          </cell>
          <cell r="BP173">
            <v>1347</v>
          </cell>
          <cell r="BQ173">
            <v>1113</v>
          </cell>
          <cell r="BR173">
            <v>1347</v>
          </cell>
          <cell r="BS173">
            <v>1171</v>
          </cell>
          <cell r="BT173">
            <v>878</v>
          </cell>
        </row>
        <row r="174">
          <cell r="E174" t="str">
            <v>MMMA</v>
          </cell>
          <cell r="F174" t="str">
            <v>USA</v>
          </cell>
          <cell r="G174" t="str">
            <v>Eclipse</v>
          </cell>
          <cell r="H174" t="str">
            <v>JP010-2</v>
          </cell>
          <cell r="I174" t="str">
            <v>BH4D3BB5IO</v>
          </cell>
          <cell r="J174" t="str">
            <v>PSR</v>
          </cell>
          <cell r="K174" t="str">
            <v>P195/65R15</v>
          </cell>
          <cell r="L174" t="str">
            <v>Trnza EL41</v>
          </cell>
          <cell r="M174" t="str">
            <v>Turanza EL41</v>
          </cell>
          <cell r="N174" t="str">
            <v>89H</v>
          </cell>
          <cell r="O174" t="str">
            <v>H</v>
          </cell>
          <cell r="P174" t="str">
            <v>BS</v>
          </cell>
          <cell r="Q174" t="str">
            <v>Seg</v>
          </cell>
          <cell r="R174" t="str">
            <v>2003</v>
          </cell>
          <cell r="S174">
            <v>3099</v>
          </cell>
          <cell r="T174">
            <v>3099</v>
          </cell>
          <cell r="U174">
            <v>3409</v>
          </cell>
          <cell r="V174">
            <v>3099</v>
          </cell>
          <cell r="W174">
            <v>3409</v>
          </cell>
          <cell r="X174">
            <v>3254</v>
          </cell>
          <cell r="Y174">
            <v>2944</v>
          </cell>
          <cell r="Z174">
            <v>3563</v>
          </cell>
          <cell r="AA174">
            <v>2944</v>
          </cell>
          <cell r="AB174">
            <v>3563</v>
          </cell>
          <cell r="AC174">
            <v>2944</v>
          </cell>
          <cell r="AD174">
            <v>2324</v>
          </cell>
          <cell r="AE174">
            <v>37651</v>
          </cell>
          <cell r="AF174" t="str">
            <v>2004</v>
          </cell>
          <cell r="AG174">
            <v>2859</v>
          </cell>
          <cell r="AH174">
            <v>2859</v>
          </cell>
          <cell r="AI174">
            <v>3145</v>
          </cell>
          <cell r="AJ174">
            <v>2859</v>
          </cell>
          <cell r="AK174">
            <v>3145</v>
          </cell>
          <cell r="AL174">
            <v>3002</v>
          </cell>
          <cell r="AM174">
            <v>2716</v>
          </cell>
          <cell r="AN174">
            <v>3287</v>
          </cell>
          <cell r="AO174">
            <v>2716</v>
          </cell>
          <cell r="AP174">
            <v>3287</v>
          </cell>
          <cell r="AQ174">
            <v>2716</v>
          </cell>
          <cell r="AR174">
            <v>2144</v>
          </cell>
          <cell r="AS174">
            <v>34735</v>
          </cell>
          <cell r="AT174" t="str">
            <v>2005</v>
          </cell>
          <cell r="AU174">
            <v>2687</v>
          </cell>
          <cell r="AV174">
            <v>2687</v>
          </cell>
          <cell r="AW174">
            <v>2956</v>
          </cell>
          <cell r="AX174">
            <v>2687</v>
          </cell>
          <cell r="AY174">
            <v>2956</v>
          </cell>
          <cell r="AZ174">
            <v>2822</v>
          </cell>
          <cell r="BA174">
            <v>2553</v>
          </cell>
          <cell r="BB174">
            <v>3091</v>
          </cell>
          <cell r="BC174">
            <v>2553</v>
          </cell>
          <cell r="BD174">
            <v>3091</v>
          </cell>
          <cell r="BE174">
            <v>2553</v>
          </cell>
          <cell r="BF174">
            <v>2018</v>
          </cell>
          <cell r="BG174">
            <v>32654</v>
          </cell>
          <cell r="BH174" t="str">
            <v>2006</v>
          </cell>
          <cell r="BI174">
            <v>3025</v>
          </cell>
          <cell r="BJ174">
            <v>3025</v>
          </cell>
          <cell r="BK174">
            <v>3327</v>
          </cell>
          <cell r="BL174">
            <v>3025</v>
          </cell>
          <cell r="BM174">
            <v>3327</v>
          </cell>
          <cell r="BN174">
            <v>3176</v>
          </cell>
          <cell r="BO174">
            <v>2873</v>
          </cell>
          <cell r="BP174">
            <v>3479</v>
          </cell>
          <cell r="BQ174">
            <v>2873</v>
          </cell>
          <cell r="BR174">
            <v>3479</v>
          </cell>
          <cell r="BS174">
            <v>2873</v>
          </cell>
          <cell r="BT174">
            <v>2270</v>
          </cell>
        </row>
        <row r="175">
          <cell r="E175" t="str">
            <v>MMMA</v>
          </cell>
          <cell r="F175" t="str">
            <v>USA</v>
          </cell>
          <cell r="G175" t="str">
            <v>Galant</v>
          </cell>
          <cell r="H175" t="str">
            <v>JP011-1</v>
          </cell>
          <cell r="I175" t="str">
            <v>BH5DMBB5IO</v>
          </cell>
          <cell r="J175" t="str">
            <v>PSR</v>
          </cell>
          <cell r="K175" t="str">
            <v>P195/65R15</v>
          </cell>
          <cell r="L175" t="str">
            <v>Trnza EL41</v>
          </cell>
          <cell r="M175" t="str">
            <v>Turanza EL41</v>
          </cell>
          <cell r="N175" t="str">
            <v>89T</v>
          </cell>
          <cell r="O175" t="str">
            <v>T</v>
          </cell>
          <cell r="P175" t="str">
            <v>BS</v>
          </cell>
          <cell r="Q175" t="str">
            <v>Seg</v>
          </cell>
          <cell r="R175" t="str">
            <v>2003</v>
          </cell>
          <cell r="S175">
            <v>19841</v>
          </cell>
          <cell r="T175">
            <v>20958</v>
          </cell>
          <cell r="U175">
            <v>20130</v>
          </cell>
          <cell r="V175">
            <v>13319</v>
          </cell>
          <cell r="W175">
            <v>11708</v>
          </cell>
          <cell r="X175">
            <v>9822</v>
          </cell>
          <cell r="Y175">
            <v>14442</v>
          </cell>
          <cell r="Z175">
            <v>15568</v>
          </cell>
          <cell r="AA175">
            <v>14598</v>
          </cell>
          <cell r="AB175">
            <v>17407</v>
          </cell>
          <cell r="AC175">
            <v>0</v>
          </cell>
          <cell r="AD175">
            <v>0</v>
          </cell>
          <cell r="AE175">
            <v>157793</v>
          </cell>
          <cell r="AF175" t="str">
            <v>2004</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t="str">
            <v>2005</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t="str">
            <v>2006</v>
          </cell>
          <cell r="BI175">
            <v>0</v>
          </cell>
          <cell r="BJ175">
            <v>0</v>
          </cell>
          <cell r="BK175">
            <v>0</v>
          </cell>
          <cell r="BL175">
            <v>0</v>
          </cell>
          <cell r="BM175">
            <v>0</v>
          </cell>
          <cell r="BN175">
            <v>0</v>
          </cell>
          <cell r="BO175">
            <v>0</v>
          </cell>
          <cell r="BP175">
            <v>0</v>
          </cell>
          <cell r="BQ175">
            <v>0</v>
          </cell>
          <cell r="BR175">
            <v>0</v>
          </cell>
          <cell r="BS175">
            <v>0</v>
          </cell>
          <cell r="BT175">
            <v>0</v>
          </cell>
        </row>
        <row r="176">
          <cell r="E176" t="str">
            <v>MMMA</v>
          </cell>
          <cell r="F176" t="str">
            <v>USA</v>
          </cell>
          <cell r="G176" t="str">
            <v>Eclipse</v>
          </cell>
          <cell r="H176" t="str">
            <v>0</v>
          </cell>
          <cell r="I176" t="str">
            <v>BH1AFBB4I7</v>
          </cell>
          <cell r="J176" t="str">
            <v>PSR</v>
          </cell>
          <cell r="K176" t="str">
            <v>P195/70R14</v>
          </cell>
          <cell r="L176" t="str">
            <v>Ptz RE92</v>
          </cell>
          <cell r="M176" t="str">
            <v>Dueler HT</v>
          </cell>
          <cell r="N176" t="str">
            <v>90H</v>
          </cell>
          <cell r="O176" t="str">
            <v>H</v>
          </cell>
          <cell r="P176" t="str">
            <v>BS</v>
          </cell>
          <cell r="Q176" t="str">
            <v>0</v>
          </cell>
          <cell r="R176" t="str">
            <v>2003</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t="str">
            <v>2004</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t="str">
            <v>2005</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t="str">
            <v>2006</v>
          </cell>
          <cell r="BI176">
            <v>0</v>
          </cell>
          <cell r="BJ176">
            <v>0</v>
          </cell>
          <cell r="BK176">
            <v>0</v>
          </cell>
          <cell r="BL176">
            <v>0</v>
          </cell>
          <cell r="BM176">
            <v>0</v>
          </cell>
          <cell r="BN176">
            <v>0</v>
          </cell>
          <cell r="BO176">
            <v>0</v>
          </cell>
          <cell r="BP176">
            <v>0</v>
          </cell>
          <cell r="BQ176">
            <v>0</v>
          </cell>
          <cell r="BR176">
            <v>0</v>
          </cell>
          <cell r="BS176">
            <v>0</v>
          </cell>
          <cell r="BT176">
            <v>0</v>
          </cell>
        </row>
        <row r="177">
          <cell r="E177" t="str">
            <v>MMMA</v>
          </cell>
          <cell r="F177" t="str">
            <v>USA</v>
          </cell>
          <cell r="G177" t="str">
            <v>Galant</v>
          </cell>
          <cell r="H177" t="str">
            <v>JP005-1</v>
          </cell>
          <cell r="I177" t="str">
            <v>BH3AFBK5I6</v>
          </cell>
          <cell r="J177" t="str">
            <v>PSR</v>
          </cell>
          <cell r="K177" t="str">
            <v>P195/60R15</v>
          </cell>
          <cell r="L177" t="str">
            <v>Ptz RE92</v>
          </cell>
          <cell r="M177" t="str">
            <v>Dueler HT</v>
          </cell>
          <cell r="N177" t="str">
            <v>87H</v>
          </cell>
          <cell r="O177" t="str">
            <v>H</v>
          </cell>
          <cell r="P177" t="str">
            <v>BS</v>
          </cell>
          <cell r="Q177" t="str">
            <v>Seg</v>
          </cell>
          <cell r="R177" t="str">
            <v>2003</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t="str">
            <v>2004</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t="str">
            <v>2005</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t="str">
            <v>2006</v>
          </cell>
          <cell r="BI177">
            <v>0</v>
          </cell>
          <cell r="BJ177">
            <v>0</v>
          </cell>
          <cell r="BK177">
            <v>0</v>
          </cell>
          <cell r="BL177">
            <v>0</v>
          </cell>
          <cell r="BM177">
            <v>0</v>
          </cell>
          <cell r="BN177">
            <v>0</v>
          </cell>
          <cell r="BO177">
            <v>0</v>
          </cell>
          <cell r="BP177">
            <v>0</v>
          </cell>
          <cell r="BQ177">
            <v>0</v>
          </cell>
          <cell r="BR177">
            <v>0</v>
          </cell>
          <cell r="BS177">
            <v>0</v>
          </cell>
          <cell r="BT177">
            <v>0</v>
          </cell>
        </row>
        <row r="178">
          <cell r="E178" t="str">
            <v>MMMA</v>
          </cell>
          <cell r="F178" t="str">
            <v>USA</v>
          </cell>
          <cell r="G178" t="str">
            <v>Galant</v>
          </cell>
          <cell r="H178" t="str">
            <v>0</v>
          </cell>
          <cell r="I178" t="str">
            <v>BH6FRBB4H7</v>
          </cell>
          <cell r="J178" t="str">
            <v>PSR</v>
          </cell>
          <cell r="K178" t="str">
            <v>P185/70R14</v>
          </cell>
          <cell r="L178" t="str">
            <v>S408</v>
          </cell>
          <cell r="M178" t="str">
            <v>Dueler HT</v>
          </cell>
          <cell r="N178" t="str">
            <v>87H</v>
          </cell>
          <cell r="O178" t="str">
            <v>H</v>
          </cell>
          <cell r="P178" t="str">
            <v>BS</v>
          </cell>
          <cell r="R178" t="str">
            <v>2003</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t="str">
            <v>2004</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t="str">
            <v>2005</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t="str">
            <v>2006</v>
          </cell>
          <cell r="BI178">
            <v>0</v>
          </cell>
          <cell r="BJ178">
            <v>0</v>
          </cell>
          <cell r="BK178">
            <v>0</v>
          </cell>
          <cell r="BL178">
            <v>0</v>
          </cell>
          <cell r="BM178">
            <v>0</v>
          </cell>
          <cell r="BN178">
            <v>0</v>
          </cell>
          <cell r="BO178">
            <v>0</v>
          </cell>
          <cell r="BP178">
            <v>0</v>
          </cell>
          <cell r="BQ178">
            <v>0</v>
          </cell>
          <cell r="BR178">
            <v>0</v>
          </cell>
          <cell r="BS178">
            <v>0</v>
          </cell>
          <cell r="BT178">
            <v>0</v>
          </cell>
        </row>
        <row r="179">
          <cell r="E179" t="str">
            <v>MMMA</v>
          </cell>
          <cell r="F179" t="str">
            <v>USA</v>
          </cell>
          <cell r="G179" t="str">
            <v>Galant</v>
          </cell>
          <cell r="H179" t="str">
            <v>JP011-2</v>
          </cell>
          <cell r="I179" t="str">
            <v>BH5FMBB5IO</v>
          </cell>
          <cell r="J179" t="str">
            <v>PSR</v>
          </cell>
          <cell r="K179" t="str">
            <v>P195/65R15</v>
          </cell>
          <cell r="L179" t="str">
            <v>Trnza EL41</v>
          </cell>
          <cell r="M179" t="str">
            <v>Dueler HT</v>
          </cell>
          <cell r="N179" t="str">
            <v>89T</v>
          </cell>
          <cell r="O179" t="str">
            <v>H</v>
          </cell>
          <cell r="P179" t="str">
            <v>BS</v>
          </cell>
          <cell r="Q179" t="str">
            <v>Seg</v>
          </cell>
          <cell r="R179" t="str">
            <v>2003</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t="str">
            <v>2004</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t="str">
            <v>2005</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t="str">
            <v>2006</v>
          </cell>
          <cell r="BI179">
            <v>0</v>
          </cell>
          <cell r="BJ179">
            <v>0</v>
          </cell>
          <cell r="BK179">
            <v>0</v>
          </cell>
          <cell r="BL179">
            <v>0</v>
          </cell>
          <cell r="BM179">
            <v>0</v>
          </cell>
          <cell r="BN179">
            <v>0</v>
          </cell>
          <cell r="BO179">
            <v>0</v>
          </cell>
          <cell r="BP179">
            <v>0</v>
          </cell>
          <cell r="BQ179">
            <v>0</v>
          </cell>
          <cell r="BR179">
            <v>0</v>
          </cell>
          <cell r="BS179">
            <v>0</v>
          </cell>
          <cell r="BT179">
            <v>0</v>
          </cell>
        </row>
        <row r="180">
          <cell r="E180" t="str">
            <v>Honda</v>
          </cell>
          <cell r="F180" t="str">
            <v>USA</v>
          </cell>
          <cell r="G180" t="str">
            <v>Accord</v>
          </cell>
          <cell r="H180" t="str">
            <v>HP120-1</v>
          </cell>
          <cell r="I180" t="str">
            <v>BH3DQBC6J6</v>
          </cell>
          <cell r="J180" t="str">
            <v>PSR</v>
          </cell>
          <cell r="K180" t="str">
            <v>P205/60R16</v>
          </cell>
          <cell r="L180" t="str">
            <v>Trnza EL41</v>
          </cell>
          <cell r="M180" t="str">
            <v>Turanza EL41</v>
          </cell>
          <cell r="N180" t="str">
            <v>91V</v>
          </cell>
          <cell r="O180" t="str">
            <v>V</v>
          </cell>
          <cell r="P180" t="str">
            <v>BS</v>
          </cell>
          <cell r="Q180" t="str">
            <v>SEG</v>
          </cell>
          <cell r="R180" t="str">
            <v>2003</v>
          </cell>
          <cell r="S180">
            <v>28115</v>
          </cell>
          <cell r="T180">
            <v>25559</v>
          </cell>
          <cell r="U180">
            <v>28115</v>
          </cell>
          <cell r="V180">
            <v>25559</v>
          </cell>
          <cell r="W180">
            <v>28115</v>
          </cell>
          <cell r="X180">
            <v>26837</v>
          </cell>
          <cell r="Y180">
            <v>21726</v>
          </cell>
          <cell r="Z180">
            <v>29394</v>
          </cell>
          <cell r="AA180">
            <v>24281</v>
          </cell>
          <cell r="AB180">
            <v>29394</v>
          </cell>
          <cell r="AC180">
            <v>25559</v>
          </cell>
          <cell r="AD180">
            <v>19171</v>
          </cell>
          <cell r="AE180">
            <v>311825</v>
          </cell>
          <cell r="AF180" t="str">
            <v>2004</v>
          </cell>
          <cell r="AG180">
            <v>27986</v>
          </cell>
          <cell r="AH180">
            <v>25441</v>
          </cell>
          <cell r="AI180">
            <v>27986</v>
          </cell>
          <cell r="AJ180">
            <v>25441</v>
          </cell>
          <cell r="AK180">
            <v>27986</v>
          </cell>
          <cell r="AL180">
            <v>26714</v>
          </cell>
          <cell r="AM180">
            <v>21625</v>
          </cell>
          <cell r="AN180">
            <v>29258</v>
          </cell>
          <cell r="AO180">
            <v>24169</v>
          </cell>
          <cell r="AP180">
            <v>29258</v>
          </cell>
          <cell r="AQ180">
            <v>25441</v>
          </cell>
          <cell r="AR180">
            <v>19081</v>
          </cell>
          <cell r="AS180">
            <v>310386</v>
          </cell>
          <cell r="AT180" t="str">
            <v>2005</v>
          </cell>
          <cell r="AU180">
            <v>27160</v>
          </cell>
          <cell r="AV180">
            <v>24691</v>
          </cell>
          <cell r="AW180">
            <v>27160</v>
          </cell>
          <cell r="AX180">
            <v>24691</v>
          </cell>
          <cell r="AY180">
            <v>27160</v>
          </cell>
          <cell r="AZ180">
            <v>25926</v>
          </cell>
          <cell r="BA180">
            <v>20987</v>
          </cell>
          <cell r="BB180">
            <v>28395</v>
          </cell>
          <cell r="BC180">
            <v>23456</v>
          </cell>
          <cell r="BD180">
            <v>28395</v>
          </cell>
          <cell r="BE180">
            <v>24691</v>
          </cell>
          <cell r="BF180">
            <v>18518</v>
          </cell>
          <cell r="BG180">
            <v>301230</v>
          </cell>
          <cell r="BH180" t="str">
            <v>2006</v>
          </cell>
          <cell r="BI180">
            <v>26572</v>
          </cell>
          <cell r="BJ180">
            <v>24156</v>
          </cell>
          <cell r="BK180">
            <v>26572</v>
          </cell>
          <cell r="BL180">
            <v>24156</v>
          </cell>
          <cell r="BM180">
            <v>26572</v>
          </cell>
          <cell r="BN180">
            <v>25364</v>
          </cell>
          <cell r="BO180">
            <v>20533</v>
          </cell>
          <cell r="BP180">
            <v>27779</v>
          </cell>
          <cell r="BQ180">
            <v>22948</v>
          </cell>
          <cell r="BR180">
            <v>27779</v>
          </cell>
          <cell r="BS180">
            <v>24156</v>
          </cell>
          <cell r="BT180">
            <v>18113</v>
          </cell>
        </row>
        <row r="181">
          <cell r="E181" t="str">
            <v>Honda</v>
          </cell>
          <cell r="F181" t="str">
            <v>USA</v>
          </cell>
          <cell r="G181" t="str">
            <v>Accord</v>
          </cell>
          <cell r="H181" t="str">
            <v>HP132-2</v>
          </cell>
          <cell r="I181" t="str">
            <v>BH6DQBL6J6</v>
          </cell>
          <cell r="J181" t="str">
            <v>PSR</v>
          </cell>
          <cell r="K181" t="str">
            <v>P205/60R16</v>
          </cell>
          <cell r="L181" t="str">
            <v>Trnza EL41</v>
          </cell>
          <cell r="M181" t="str">
            <v>Turanza EL41</v>
          </cell>
          <cell r="N181" t="str">
            <v>91V</v>
          </cell>
          <cell r="O181" t="str">
            <v>V</v>
          </cell>
          <cell r="P181" t="str">
            <v>BS</v>
          </cell>
          <cell r="R181" t="str">
            <v>2003</v>
          </cell>
          <cell r="S181">
            <v>341</v>
          </cell>
          <cell r="T181">
            <v>310</v>
          </cell>
          <cell r="U181">
            <v>341</v>
          </cell>
          <cell r="V181">
            <v>310</v>
          </cell>
          <cell r="W181">
            <v>341</v>
          </cell>
          <cell r="X181">
            <v>325</v>
          </cell>
          <cell r="Y181">
            <v>263</v>
          </cell>
          <cell r="Z181">
            <v>356</v>
          </cell>
          <cell r="AA181">
            <v>294</v>
          </cell>
          <cell r="AB181">
            <v>356</v>
          </cell>
          <cell r="AC181">
            <v>310</v>
          </cell>
          <cell r="AD181">
            <v>232</v>
          </cell>
          <cell r="AE181">
            <v>3779</v>
          </cell>
          <cell r="AF181" t="str">
            <v>2004</v>
          </cell>
          <cell r="AG181">
            <v>339</v>
          </cell>
          <cell r="AH181">
            <v>308</v>
          </cell>
          <cell r="AI181">
            <v>339</v>
          </cell>
          <cell r="AJ181">
            <v>308</v>
          </cell>
          <cell r="AK181">
            <v>339</v>
          </cell>
          <cell r="AL181">
            <v>324</v>
          </cell>
          <cell r="AM181">
            <v>262</v>
          </cell>
          <cell r="AN181">
            <v>355</v>
          </cell>
          <cell r="AO181">
            <v>293</v>
          </cell>
          <cell r="AP181">
            <v>355</v>
          </cell>
          <cell r="AQ181">
            <v>308</v>
          </cell>
          <cell r="AR181">
            <v>231</v>
          </cell>
          <cell r="AS181">
            <v>3761</v>
          </cell>
          <cell r="AT181" t="str">
            <v>2005</v>
          </cell>
          <cell r="AU181">
            <v>329</v>
          </cell>
          <cell r="AV181">
            <v>299</v>
          </cell>
          <cell r="AW181">
            <v>329</v>
          </cell>
          <cell r="AX181">
            <v>299</v>
          </cell>
          <cell r="AY181">
            <v>329</v>
          </cell>
          <cell r="AZ181">
            <v>314</v>
          </cell>
          <cell r="BA181">
            <v>254</v>
          </cell>
          <cell r="BB181">
            <v>344</v>
          </cell>
          <cell r="BC181">
            <v>284</v>
          </cell>
          <cell r="BD181">
            <v>344</v>
          </cell>
          <cell r="BE181">
            <v>299</v>
          </cell>
          <cell r="BF181">
            <v>224</v>
          </cell>
          <cell r="BG181">
            <v>3648</v>
          </cell>
          <cell r="BH181" t="str">
            <v>2006</v>
          </cell>
          <cell r="BI181">
            <v>322</v>
          </cell>
          <cell r="BJ181">
            <v>293</v>
          </cell>
          <cell r="BK181">
            <v>322</v>
          </cell>
          <cell r="BL181">
            <v>293</v>
          </cell>
          <cell r="BM181">
            <v>322</v>
          </cell>
          <cell r="BN181">
            <v>307</v>
          </cell>
          <cell r="BO181">
            <v>249</v>
          </cell>
          <cell r="BP181">
            <v>337</v>
          </cell>
          <cell r="BQ181">
            <v>278</v>
          </cell>
          <cell r="BR181">
            <v>337</v>
          </cell>
          <cell r="BS181">
            <v>293</v>
          </cell>
          <cell r="BT181">
            <v>220</v>
          </cell>
        </row>
        <row r="182">
          <cell r="E182" t="str">
            <v>Toyota</v>
          </cell>
          <cell r="F182" t="str">
            <v>USA</v>
          </cell>
          <cell r="G182" t="str">
            <v>Avalon</v>
          </cell>
          <cell r="H182" t="str">
            <v>TP014-1</v>
          </cell>
          <cell r="I182" t="str">
            <v>BH24NBL7KN</v>
          </cell>
          <cell r="J182" t="str">
            <v>PSR</v>
          </cell>
          <cell r="K182" t="str">
            <v>P215/55R17</v>
          </cell>
          <cell r="L182" t="str">
            <v>EL42</v>
          </cell>
          <cell r="M182" t="str">
            <v>Turanza EL42</v>
          </cell>
          <cell r="N182" t="str">
            <v>93H</v>
          </cell>
          <cell r="O182" t="str">
            <v>H</v>
          </cell>
          <cell r="P182" t="str">
            <v>BS</v>
          </cell>
          <cell r="R182" t="str">
            <v>2003</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t="str">
            <v>2004</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t="str">
            <v>2005</v>
          </cell>
          <cell r="AU182">
            <v>11395</v>
          </cell>
          <cell r="AV182">
            <v>10359</v>
          </cell>
          <cell r="AW182">
            <v>10878</v>
          </cell>
          <cell r="AX182">
            <v>11395</v>
          </cell>
          <cell r="AY182">
            <v>11395</v>
          </cell>
          <cell r="AZ182">
            <v>10878</v>
          </cell>
          <cell r="BA182">
            <v>8288</v>
          </cell>
          <cell r="BB182">
            <v>11395</v>
          </cell>
          <cell r="BC182">
            <v>10359</v>
          </cell>
          <cell r="BD182">
            <v>11912</v>
          </cell>
          <cell r="BE182">
            <v>10878</v>
          </cell>
          <cell r="BF182">
            <v>9324</v>
          </cell>
          <cell r="BG182">
            <v>128456</v>
          </cell>
          <cell r="BH182" t="str">
            <v>2006</v>
          </cell>
          <cell r="BI182">
            <v>14036</v>
          </cell>
          <cell r="BJ182">
            <v>12759</v>
          </cell>
          <cell r="BK182">
            <v>13397</v>
          </cell>
          <cell r="BL182">
            <v>14036</v>
          </cell>
          <cell r="BM182">
            <v>14036</v>
          </cell>
          <cell r="BN182">
            <v>13397</v>
          </cell>
          <cell r="BO182">
            <v>10208</v>
          </cell>
          <cell r="BP182">
            <v>14036</v>
          </cell>
          <cell r="BQ182">
            <v>12759</v>
          </cell>
          <cell r="BR182">
            <v>14673</v>
          </cell>
          <cell r="BS182">
            <v>13397</v>
          </cell>
          <cell r="BT182">
            <v>11481</v>
          </cell>
        </row>
        <row r="183">
          <cell r="E183" t="str">
            <v>Nissan</v>
          </cell>
          <cell r="F183" t="str">
            <v>USA</v>
          </cell>
          <cell r="G183" t="str">
            <v>Altima</v>
          </cell>
          <cell r="H183" t="str">
            <v>NP010-1</v>
          </cell>
          <cell r="I183" t="str">
            <v>BA2FNBK6JN</v>
          </cell>
          <cell r="J183" t="str">
            <v>PSR</v>
          </cell>
          <cell r="K183" t="str">
            <v>P205/55R16</v>
          </cell>
          <cell r="L183" t="str">
            <v>Affinity</v>
          </cell>
          <cell r="N183" t="str">
            <v>89T</v>
          </cell>
          <cell r="O183" t="str">
            <v>H</v>
          </cell>
          <cell r="P183" t="str">
            <v>FS</v>
          </cell>
          <cell r="Q183" t="str">
            <v>Seg</v>
          </cell>
          <cell r="R183" t="str">
            <v>2003</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t="str">
            <v>2004</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t="str">
            <v>2005</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t="str">
            <v>2006</v>
          </cell>
          <cell r="BI183">
            <v>0</v>
          </cell>
          <cell r="BJ183">
            <v>0</v>
          </cell>
          <cell r="BK183">
            <v>0</v>
          </cell>
          <cell r="BL183">
            <v>0</v>
          </cell>
          <cell r="BM183">
            <v>0</v>
          </cell>
          <cell r="BN183">
            <v>0</v>
          </cell>
          <cell r="BO183">
            <v>0</v>
          </cell>
          <cell r="BP183">
            <v>0</v>
          </cell>
          <cell r="BQ183">
            <v>0</v>
          </cell>
          <cell r="BR183">
            <v>0</v>
          </cell>
          <cell r="BS183">
            <v>0</v>
          </cell>
          <cell r="BT183">
            <v>0</v>
          </cell>
        </row>
        <row r="184">
          <cell r="E184" t="str">
            <v>Toyota</v>
          </cell>
          <cell r="F184" t="str">
            <v>USA</v>
          </cell>
          <cell r="G184" t="str">
            <v>Camry Solara</v>
          </cell>
          <cell r="H184" t="str">
            <v>TP014-1</v>
          </cell>
          <cell r="I184" t="str">
            <v>BH24NBL7KN</v>
          </cell>
          <cell r="J184" t="str">
            <v>PSR</v>
          </cell>
          <cell r="K184" t="str">
            <v>P215/55R17</v>
          </cell>
          <cell r="L184" t="str">
            <v>EL42</v>
          </cell>
          <cell r="M184" t="str">
            <v>Turanza EL42</v>
          </cell>
          <cell r="N184" t="str">
            <v>93H</v>
          </cell>
          <cell r="O184" t="str">
            <v>H</v>
          </cell>
          <cell r="P184" t="str">
            <v>BS</v>
          </cell>
          <cell r="R184" t="str">
            <v>2003</v>
          </cell>
          <cell r="S184">
            <v>0</v>
          </cell>
          <cell r="T184">
            <v>0</v>
          </cell>
          <cell r="U184">
            <v>0</v>
          </cell>
          <cell r="V184">
            <v>0</v>
          </cell>
          <cell r="W184">
            <v>0</v>
          </cell>
          <cell r="X184">
            <v>0</v>
          </cell>
          <cell r="Y184">
            <v>0</v>
          </cell>
          <cell r="Z184">
            <v>3681</v>
          </cell>
          <cell r="AA184">
            <v>3347</v>
          </cell>
          <cell r="AB184">
            <v>3849</v>
          </cell>
          <cell r="AC184">
            <v>3515</v>
          </cell>
          <cell r="AD184">
            <v>3009</v>
          </cell>
          <cell r="AE184">
            <v>17401</v>
          </cell>
          <cell r="AF184" t="str">
            <v>2004</v>
          </cell>
          <cell r="AG184">
            <v>6653</v>
          </cell>
          <cell r="AH184">
            <v>6048</v>
          </cell>
          <cell r="AI184">
            <v>6351</v>
          </cell>
          <cell r="AJ184">
            <v>6653</v>
          </cell>
          <cell r="AK184">
            <v>6653</v>
          </cell>
          <cell r="AL184">
            <v>6351</v>
          </cell>
          <cell r="AM184">
            <v>4839</v>
          </cell>
          <cell r="AN184">
            <v>6653</v>
          </cell>
          <cell r="AO184">
            <v>6048</v>
          </cell>
          <cell r="AP184">
            <v>6956</v>
          </cell>
          <cell r="AQ184">
            <v>6351</v>
          </cell>
          <cell r="AR184">
            <v>5447</v>
          </cell>
          <cell r="AS184">
            <v>75003</v>
          </cell>
          <cell r="AT184" t="str">
            <v>2005</v>
          </cell>
          <cell r="AU184">
            <v>6234</v>
          </cell>
          <cell r="AV184">
            <v>5667</v>
          </cell>
          <cell r="AW184">
            <v>5951</v>
          </cell>
          <cell r="AX184">
            <v>6234</v>
          </cell>
          <cell r="AY184">
            <v>6234</v>
          </cell>
          <cell r="AZ184">
            <v>5951</v>
          </cell>
          <cell r="BA184">
            <v>4535</v>
          </cell>
          <cell r="BB184">
            <v>6234</v>
          </cell>
          <cell r="BC184">
            <v>5667</v>
          </cell>
          <cell r="BD184">
            <v>6518</v>
          </cell>
          <cell r="BE184">
            <v>5951</v>
          </cell>
          <cell r="BF184">
            <v>5100</v>
          </cell>
          <cell r="BG184">
            <v>70276</v>
          </cell>
          <cell r="BH184" t="str">
            <v>2006</v>
          </cell>
          <cell r="BI184">
            <v>5381</v>
          </cell>
          <cell r="BJ184">
            <v>4892</v>
          </cell>
          <cell r="BK184">
            <v>5136</v>
          </cell>
          <cell r="BL184">
            <v>5381</v>
          </cell>
          <cell r="BM184">
            <v>5381</v>
          </cell>
          <cell r="BN184">
            <v>5136</v>
          </cell>
          <cell r="BO184">
            <v>3914</v>
          </cell>
          <cell r="BP184">
            <v>5381</v>
          </cell>
          <cell r="BQ184">
            <v>4892</v>
          </cell>
          <cell r="BR184">
            <v>5625</v>
          </cell>
          <cell r="BS184">
            <v>5136</v>
          </cell>
          <cell r="BT184">
            <v>4397</v>
          </cell>
        </row>
        <row r="185">
          <cell r="E185" t="str">
            <v>Honda</v>
          </cell>
          <cell r="F185" t="str">
            <v>USA</v>
          </cell>
          <cell r="G185" t="str">
            <v>Accord</v>
          </cell>
          <cell r="H185" t="str">
            <v>HP033-1</v>
          </cell>
          <cell r="I185" t="str">
            <v>BH341BC5JO</v>
          </cell>
          <cell r="J185" t="str">
            <v>PSR</v>
          </cell>
          <cell r="K185" t="str">
            <v>P205/65R15</v>
          </cell>
          <cell r="L185" t="str">
            <v>Trnza EL42</v>
          </cell>
          <cell r="M185" t="str">
            <v>Turanza EL42</v>
          </cell>
          <cell r="N185" t="str">
            <v>92H</v>
          </cell>
          <cell r="O185" t="str">
            <v>H</v>
          </cell>
          <cell r="P185" t="str">
            <v>BS</v>
          </cell>
          <cell r="Q185" t="str">
            <v>SEG</v>
          </cell>
          <cell r="R185" t="str">
            <v>2003</v>
          </cell>
          <cell r="S185">
            <v>4089</v>
          </cell>
          <cell r="T185">
            <v>3718</v>
          </cell>
          <cell r="U185">
            <v>4089</v>
          </cell>
          <cell r="V185">
            <v>3718</v>
          </cell>
          <cell r="W185">
            <v>4089</v>
          </cell>
          <cell r="X185">
            <v>3904</v>
          </cell>
          <cell r="Y185">
            <v>3160</v>
          </cell>
          <cell r="Z185">
            <v>4275</v>
          </cell>
          <cell r="AA185">
            <v>3532</v>
          </cell>
          <cell r="AB185">
            <v>4275</v>
          </cell>
          <cell r="AC185">
            <v>3718</v>
          </cell>
          <cell r="AD185">
            <v>2789</v>
          </cell>
          <cell r="AE185">
            <v>45356</v>
          </cell>
          <cell r="AF185" t="str">
            <v>2004</v>
          </cell>
          <cell r="AG185">
            <v>4071</v>
          </cell>
          <cell r="AH185">
            <v>3701</v>
          </cell>
          <cell r="AI185">
            <v>4071</v>
          </cell>
          <cell r="AJ185">
            <v>3701</v>
          </cell>
          <cell r="AK185">
            <v>4071</v>
          </cell>
          <cell r="AL185">
            <v>3886</v>
          </cell>
          <cell r="AM185">
            <v>3145</v>
          </cell>
          <cell r="AN185">
            <v>4256</v>
          </cell>
          <cell r="AO185">
            <v>3516</v>
          </cell>
          <cell r="AP185">
            <v>4256</v>
          </cell>
          <cell r="AQ185">
            <v>3701</v>
          </cell>
          <cell r="AR185">
            <v>2775</v>
          </cell>
          <cell r="AS185">
            <v>45150</v>
          </cell>
          <cell r="AT185" t="str">
            <v>2005</v>
          </cell>
          <cell r="AU185">
            <v>3951</v>
          </cell>
          <cell r="AV185">
            <v>3591</v>
          </cell>
          <cell r="AW185">
            <v>3951</v>
          </cell>
          <cell r="AX185">
            <v>3591</v>
          </cell>
          <cell r="AY185">
            <v>3951</v>
          </cell>
          <cell r="AZ185">
            <v>3771</v>
          </cell>
          <cell r="BA185">
            <v>3053</v>
          </cell>
          <cell r="BB185">
            <v>4130</v>
          </cell>
          <cell r="BC185">
            <v>3412</v>
          </cell>
          <cell r="BD185">
            <v>4130</v>
          </cell>
          <cell r="BE185">
            <v>3591</v>
          </cell>
          <cell r="BF185">
            <v>2694</v>
          </cell>
          <cell r="BG185">
            <v>43816</v>
          </cell>
          <cell r="BH185" t="str">
            <v>2006</v>
          </cell>
          <cell r="BI185">
            <v>3865</v>
          </cell>
          <cell r="BJ185">
            <v>3514</v>
          </cell>
          <cell r="BK185">
            <v>3865</v>
          </cell>
          <cell r="BL185">
            <v>3514</v>
          </cell>
          <cell r="BM185">
            <v>3865</v>
          </cell>
          <cell r="BN185">
            <v>3689</v>
          </cell>
          <cell r="BO185">
            <v>2987</v>
          </cell>
          <cell r="BP185">
            <v>4041</v>
          </cell>
          <cell r="BQ185">
            <v>3338</v>
          </cell>
          <cell r="BR185">
            <v>4041</v>
          </cell>
          <cell r="BS185">
            <v>3514</v>
          </cell>
          <cell r="BT185">
            <v>2635</v>
          </cell>
        </row>
        <row r="186">
          <cell r="E186" t="str">
            <v>Nissan</v>
          </cell>
          <cell r="F186" t="str">
            <v>USA</v>
          </cell>
          <cell r="G186" t="str">
            <v>Altima SE</v>
          </cell>
          <cell r="H186" t="str">
            <v>NP014-1</v>
          </cell>
          <cell r="I186" t="str">
            <v>BA33NBK6JN</v>
          </cell>
          <cell r="J186" t="str">
            <v>PSR</v>
          </cell>
          <cell r="K186" t="str">
            <v>P205/55R16</v>
          </cell>
          <cell r="L186" t="str">
            <v>Fhwk GTA-02</v>
          </cell>
          <cell r="N186" t="str">
            <v>89H</v>
          </cell>
          <cell r="O186" t="str">
            <v>H</v>
          </cell>
          <cell r="P186" t="str">
            <v>FS</v>
          </cell>
          <cell r="Q186" t="str">
            <v>Seg</v>
          </cell>
          <cell r="R186" t="str">
            <v>2003</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t="str">
            <v>2004</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t="str">
            <v>2005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t="str">
            <v>2006</v>
          </cell>
          <cell r="BI186">
            <v>0</v>
          </cell>
          <cell r="BJ186">
            <v>0</v>
          </cell>
          <cell r="BK186">
            <v>0</v>
          </cell>
          <cell r="BL186">
            <v>0</v>
          </cell>
          <cell r="BM186">
            <v>0</v>
          </cell>
          <cell r="BN186">
            <v>0</v>
          </cell>
          <cell r="BO186">
            <v>0</v>
          </cell>
          <cell r="BP186">
            <v>0</v>
          </cell>
          <cell r="BQ186">
            <v>0</v>
          </cell>
          <cell r="BR186">
            <v>0</v>
          </cell>
          <cell r="BS186">
            <v>0</v>
          </cell>
          <cell r="BT186">
            <v>0</v>
          </cell>
        </row>
        <row r="187">
          <cell r="E187" t="str">
            <v>Nissan</v>
          </cell>
          <cell r="F187" t="str">
            <v>Mexico</v>
          </cell>
          <cell r="G187" t="str">
            <v>Sentra</v>
          </cell>
          <cell r="I187" t="str">
            <v>BA23FBK6IN</v>
          </cell>
          <cell r="J187" t="str">
            <v>PSR</v>
          </cell>
          <cell r="K187" t="str">
            <v>P195/55R16</v>
          </cell>
          <cell r="L187" t="str">
            <v>GTA-02</v>
          </cell>
          <cell r="N187" t="str">
            <v>86H</v>
          </cell>
          <cell r="O187" t="str">
            <v>H</v>
          </cell>
          <cell r="P187" t="str">
            <v>FS</v>
          </cell>
          <cell r="R187" t="str">
            <v>2003</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t="str">
            <v>2004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t="str">
            <v>2005</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t="str">
            <v>2006</v>
          </cell>
          <cell r="BI187">
            <v>0</v>
          </cell>
          <cell r="BJ187">
            <v>0</v>
          </cell>
          <cell r="BK187">
            <v>0</v>
          </cell>
          <cell r="BL187">
            <v>0</v>
          </cell>
          <cell r="BM187">
            <v>0</v>
          </cell>
          <cell r="BN187">
            <v>0</v>
          </cell>
          <cell r="BO187">
            <v>0</v>
          </cell>
          <cell r="BP187">
            <v>0</v>
          </cell>
          <cell r="BQ187">
            <v>0</v>
          </cell>
          <cell r="BR187">
            <v>0</v>
          </cell>
          <cell r="BS187">
            <v>0</v>
          </cell>
          <cell r="BT187">
            <v>0</v>
          </cell>
        </row>
        <row r="188">
          <cell r="E188" t="str">
            <v>Nissan</v>
          </cell>
          <cell r="F188" t="str">
            <v>Japan</v>
          </cell>
          <cell r="G188" t="str">
            <v>Maxima</v>
          </cell>
          <cell r="I188" t="str">
            <v>BH1ARBK5JO</v>
          </cell>
          <cell r="J188" t="str">
            <v>PSR</v>
          </cell>
          <cell r="K188" t="str">
            <v>P205/65R15</v>
          </cell>
          <cell r="L188" t="str">
            <v>S413Z</v>
          </cell>
          <cell r="N188" t="str">
            <v>92S</v>
          </cell>
          <cell r="O188" t="str">
            <v>H</v>
          </cell>
          <cell r="P188" t="str">
            <v>BS</v>
          </cell>
          <cell r="R188" t="str">
            <v>2003</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t="str">
            <v>2004</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t="str">
            <v>2005</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t="str">
            <v>2006</v>
          </cell>
          <cell r="BI188">
            <v>0</v>
          </cell>
          <cell r="BJ188">
            <v>0</v>
          </cell>
          <cell r="BK188">
            <v>0</v>
          </cell>
          <cell r="BL188">
            <v>0</v>
          </cell>
          <cell r="BM188">
            <v>0</v>
          </cell>
          <cell r="BN188">
            <v>0</v>
          </cell>
          <cell r="BO188">
            <v>0</v>
          </cell>
          <cell r="BP188">
            <v>0</v>
          </cell>
          <cell r="BQ188">
            <v>0</v>
          </cell>
          <cell r="BR188">
            <v>0</v>
          </cell>
          <cell r="BS188">
            <v>0</v>
          </cell>
          <cell r="BT188">
            <v>0</v>
          </cell>
        </row>
        <row r="189">
          <cell r="E189" t="str">
            <v>Nissan</v>
          </cell>
          <cell r="F189" t="str">
            <v>USA</v>
          </cell>
          <cell r="G189" t="str">
            <v>Altima/Maxima</v>
          </cell>
          <cell r="H189" t="str">
            <v>NP017-1</v>
          </cell>
          <cell r="I189" t="str">
            <v>BH4ENBK7KN</v>
          </cell>
          <cell r="J189" t="str">
            <v>PSR</v>
          </cell>
          <cell r="K189" t="str">
            <v>P215/55R17</v>
          </cell>
          <cell r="L189" t="str">
            <v>Trnza EL42</v>
          </cell>
          <cell r="M189" t="str">
            <v>Turanza EL42</v>
          </cell>
          <cell r="N189" t="str">
            <v>93H</v>
          </cell>
          <cell r="O189" t="str">
            <v>H</v>
          </cell>
          <cell r="P189" t="str">
            <v>BS</v>
          </cell>
          <cell r="Q189" t="str">
            <v>Seg</v>
          </cell>
          <cell r="R189" t="str">
            <v>2003</v>
          </cell>
          <cell r="S189">
            <v>11675</v>
          </cell>
          <cell r="T189">
            <v>12905</v>
          </cell>
          <cell r="U189">
            <v>14133</v>
          </cell>
          <cell r="V189">
            <v>11061</v>
          </cell>
          <cell r="W189">
            <v>13519</v>
          </cell>
          <cell r="X189">
            <v>13519</v>
          </cell>
          <cell r="Y189">
            <v>9218</v>
          </cell>
          <cell r="Z189">
            <v>14133</v>
          </cell>
          <cell r="AA189">
            <v>12290</v>
          </cell>
          <cell r="AB189">
            <v>13519</v>
          </cell>
          <cell r="AC189">
            <v>12290</v>
          </cell>
          <cell r="AD189">
            <v>9218</v>
          </cell>
          <cell r="AE189">
            <v>147480</v>
          </cell>
          <cell r="AF189" t="str">
            <v>2004</v>
          </cell>
          <cell r="AG189">
            <v>11526</v>
          </cell>
          <cell r="AH189">
            <v>12740</v>
          </cell>
          <cell r="AI189">
            <v>13953</v>
          </cell>
          <cell r="AJ189">
            <v>10920</v>
          </cell>
          <cell r="AK189">
            <v>13346</v>
          </cell>
          <cell r="AL189">
            <v>13346</v>
          </cell>
          <cell r="AM189">
            <v>9100</v>
          </cell>
          <cell r="AN189">
            <v>13953</v>
          </cell>
          <cell r="AO189">
            <v>12133</v>
          </cell>
          <cell r="AP189">
            <v>13346</v>
          </cell>
          <cell r="AQ189">
            <v>12133</v>
          </cell>
          <cell r="AR189">
            <v>9101</v>
          </cell>
          <cell r="AS189">
            <v>145597</v>
          </cell>
          <cell r="AT189" t="str">
            <v>2005</v>
          </cell>
          <cell r="AU189">
            <v>10296</v>
          </cell>
          <cell r="AV189">
            <v>11380</v>
          </cell>
          <cell r="AW189">
            <v>12464</v>
          </cell>
          <cell r="AX189">
            <v>9755</v>
          </cell>
          <cell r="AY189">
            <v>11922</v>
          </cell>
          <cell r="AZ189">
            <v>11922</v>
          </cell>
          <cell r="BA189">
            <v>8129</v>
          </cell>
          <cell r="BB189">
            <v>12464</v>
          </cell>
          <cell r="BC189">
            <v>10838</v>
          </cell>
          <cell r="BD189">
            <v>11922</v>
          </cell>
          <cell r="BE189">
            <v>10838</v>
          </cell>
          <cell r="BF189">
            <v>8128</v>
          </cell>
          <cell r="BG189">
            <v>130058</v>
          </cell>
          <cell r="BH189" t="str">
            <v>2006</v>
          </cell>
          <cell r="BI189">
            <v>10108</v>
          </cell>
          <cell r="BJ189">
            <v>11172</v>
          </cell>
          <cell r="BK189">
            <v>12236</v>
          </cell>
          <cell r="BL189">
            <v>9576</v>
          </cell>
          <cell r="BM189">
            <v>11705</v>
          </cell>
          <cell r="BN189">
            <v>11705</v>
          </cell>
          <cell r="BO189">
            <v>7980</v>
          </cell>
          <cell r="BP189">
            <v>12236</v>
          </cell>
          <cell r="BQ189">
            <v>10640</v>
          </cell>
          <cell r="BR189">
            <v>11705</v>
          </cell>
          <cell r="BS189">
            <v>10640</v>
          </cell>
          <cell r="BT189">
            <v>7979</v>
          </cell>
        </row>
        <row r="190">
          <cell r="E190" t="str">
            <v>Nissan</v>
          </cell>
          <cell r="F190" t="str">
            <v>USA</v>
          </cell>
          <cell r="G190" t="str">
            <v>Altima/Maxima</v>
          </cell>
          <cell r="H190" t="str">
            <v>NP016-1</v>
          </cell>
          <cell r="I190" t="str">
            <v>BH4NSBK6JO</v>
          </cell>
          <cell r="J190" t="str">
            <v>PSR</v>
          </cell>
          <cell r="K190" t="str">
            <v>P205/65R16</v>
          </cell>
          <cell r="L190" t="str">
            <v>Trnza EL42</v>
          </cell>
          <cell r="M190" t="str">
            <v>Turanza EL42</v>
          </cell>
          <cell r="N190" t="str">
            <v>94T</v>
          </cell>
          <cell r="O190" t="str">
            <v>T</v>
          </cell>
          <cell r="P190" t="str">
            <v>BS</v>
          </cell>
          <cell r="Q190" t="str">
            <v>Seg</v>
          </cell>
          <cell r="R190" t="str">
            <v>2003</v>
          </cell>
          <cell r="S190">
            <v>24129</v>
          </cell>
          <cell r="T190">
            <v>26669</v>
          </cell>
          <cell r="U190">
            <v>29208</v>
          </cell>
          <cell r="V190">
            <v>22859</v>
          </cell>
          <cell r="W190">
            <v>27939</v>
          </cell>
          <cell r="X190">
            <v>27939</v>
          </cell>
          <cell r="Y190">
            <v>19050</v>
          </cell>
          <cell r="Z190">
            <v>29208</v>
          </cell>
          <cell r="AA190">
            <v>25400</v>
          </cell>
          <cell r="AB190">
            <v>27939</v>
          </cell>
          <cell r="AC190">
            <v>25400</v>
          </cell>
          <cell r="AD190">
            <v>19050</v>
          </cell>
          <cell r="AE190">
            <v>304790</v>
          </cell>
          <cell r="AF190" t="str">
            <v>2004</v>
          </cell>
          <cell r="AG190">
            <v>23820</v>
          </cell>
          <cell r="AH190">
            <v>26328</v>
          </cell>
          <cell r="AI190">
            <v>28836</v>
          </cell>
          <cell r="AJ190">
            <v>22568</v>
          </cell>
          <cell r="AK190">
            <v>27582</v>
          </cell>
          <cell r="AL190">
            <v>27582</v>
          </cell>
          <cell r="AM190">
            <v>18806</v>
          </cell>
          <cell r="AN190">
            <v>28836</v>
          </cell>
          <cell r="AO190">
            <v>25074</v>
          </cell>
          <cell r="AP190">
            <v>27582</v>
          </cell>
          <cell r="AQ190">
            <v>25074</v>
          </cell>
          <cell r="AR190">
            <v>18808</v>
          </cell>
          <cell r="AS190">
            <v>300896</v>
          </cell>
          <cell r="AT190" t="str">
            <v>2005</v>
          </cell>
          <cell r="AU190">
            <v>21278</v>
          </cell>
          <cell r="AV190">
            <v>23518</v>
          </cell>
          <cell r="AW190">
            <v>25758</v>
          </cell>
          <cell r="AX190">
            <v>20159</v>
          </cell>
          <cell r="AY190">
            <v>24639</v>
          </cell>
          <cell r="AZ190">
            <v>24639</v>
          </cell>
          <cell r="BA190">
            <v>16799</v>
          </cell>
          <cell r="BB190">
            <v>25758</v>
          </cell>
          <cell r="BC190">
            <v>22399</v>
          </cell>
          <cell r="BD190">
            <v>24639</v>
          </cell>
          <cell r="BE190">
            <v>22399</v>
          </cell>
          <cell r="BF190">
            <v>16797</v>
          </cell>
          <cell r="BG190">
            <v>268782</v>
          </cell>
          <cell r="BH190" t="str">
            <v>2006</v>
          </cell>
          <cell r="BI190">
            <v>20889</v>
          </cell>
          <cell r="BJ190">
            <v>23089</v>
          </cell>
          <cell r="BK190">
            <v>25288</v>
          </cell>
          <cell r="BL190">
            <v>19790</v>
          </cell>
          <cell r="BM190">
            <v>24189</v>
          </cell>
          <cell r="BN190">
            <v>24189</v>
          </cell>
          <cell r="BO190">
            <v>16492</v>
          </cell>
          <cell r="BP190">
            <v>25288</v>
          </cell>
          <cell r="BQ190">
            <v>21990</v>
          </cell>
          <cell r="BR190">
            <v>24189</v>
          </cell>
          <cell r="BS190">
            <v>21990</v>
          </cell>
          <cell r="BT190">
            <v>16490</v>
          </cell>
        </row>
        <row r="191">
          <cell r="E191" t="str">
            <v>BMW</v>
          </cell>
          <cell r="F191" t="str">
            <v>USA</v>
          </cell>
          <cell r="G191" t="str">
            <v>X-5</v>
          </cell>
          <cell r="H191" t="str">
            <v>GW005-2</v>
          </cell>
          <cell r="I191" t="str">
            <v>BH4DBBMHPN</v>
          </cell>
          <cell r="J191" t="str">
            <v>PSR</v>
          </cell>
          <cell r="K191" t="str">
            <v>255/55R18</v>
          </cell>
          <cell r="L191" t="str">
            <v>Trnza EL42</v>
          </cell>
          <cell r="M191" t="str">
            <v>Turanza EL42</v>
          </cell>
          <cell r="N191" t="str">
            <v>105V</v>
          </cell>
          <cell r="O191" t="str">
            <v>V</v>
          </cell>
          <cell r="P191" t="str">
            <v>BS</v>
          </cell>
          <cell r="Q191" t="str">
            <v>Seg 51</v>
          </cell>
          <cell r="R191" t="str">
            <v>2003</v>
          </cell>
          <cell r="S191">
            <v>3038</v>
          </cell>
          <cell r="T191">
            <v>3190</v>
          </cell>
          <cell r="U191">
            <v>3190</v>
          </cell>
          <cell r="V191">
            <v>3190</v>
          </cell>
          <cell r="W191">
            <v>3342</v>
          </cell>
          <cell r="X191">
            <v>3038</v>
          </cell>
          <cell r="Y191">
            <v>2734</v>
          </cell>
          <cell r="Z191">
            <v>3342</v>
          </cell>
          <cell r="AA191">
            <v>3190</v>
          </cell>
          <cell r="AB191">
            <v>3190</v>
          </cell>
          <cell r="AC191">
            <v>2886</v>
          </cell>
          <cell r="AD191">
            <v>2278</v>
          </cell>
          <cell r="AE191">
            <v>36608</v>
          </cell>
          <cell r="AF191" t="str">
            <v>2004</v>
          </cell>
          <cell r="AG191">
            <v>3067</v>
          </cell>
          <cell r="AH191">
            <v>3220</v>
          </cell>
          <cell r="AI191">
            <v>3220</v>
          </cell>
          <cell r="AJ191">
            <v>3220</v>
          </cell>
          <cell r="AK191">
            <v>3373</v>
          </cell>
          <cell r="AL191">
            <v>3067</v>
          </cell>
          <cell r="AM191">
            <v>2760</v>
          </cell>
          <cell r="AN191">
            <v>3373</v>
          </cell>
          <cell r="AO191">
            <v>3220</v>
          </cell>
          <cell r="AP191">
            <v>3220</v>
          </cell>
          <cell r="AQ191">
            <v>2913</v>
          </cell>
          <cell r="AR191">
            <v>2300</v>
          </cell>
          <cell r="AS191">
            <v>36953</v>
          </cell>
          <cell r="AT191" t="str">
            <v>2005</v>
          </cell>
          <cell r="AU191">
            <v>2908</v>
          </cell>
          <cell r="AV191">
            <v>3053</v>
          </cell>
          <cell r="AW191">
            <v>3053</v>
          </cell>
          <cell r="AX191">
            <v>3053</v>
          </cell>
          <cell r="AY191">
            <v>3198</v>
          </cell>
          <cell r="AZ191">
            <v>2908</v>
          </cell>
          <cell r="BA191">
            <v>2617</v>
          </cell>
          <cell r="BB191">
            <v>3198</v>
          </cell>
          <cell r="BC191">
            <v>3053</v>
          </cell>
          <cell r="BD191">
            <v>3053</v>
          </cell>
          <cell r="BE191">
            <v>2762</v>
          </cell>
          <cell r="BF191">
            <v>2181</v>
          </cell>
          <cell r="BG191">
            <v>35037</v>
          </cell>
          <cell r="BH191" t="str">
            <v>2006</v>
          </cell>
          <cell r="BI191">
            <v>2705</v>
          </cell>
          <cell r="BJ191">
            <v>2840</v>
          </cell>
          <cell r="BK191">
            <v>2840</v>
          </cell>
          <cell r="BL191">
            <v>2840</v>
          </cell>
          <cell r="BM191">
            <v>2976</v>
          </cell>
          <cell r="BN191">
            <v>2705</v>
          </cell>
          <cell r="BO191">
            <v>2435</v>
          </cell>
          <cell r="BP191">
            <v>2976</v>
          </cell>
          <cell r="BQ191">
            <v>2840</v>
          </cell>
          <cell r="BR191">
            <v>2840</v>
          </cell>
          <cell r="BS191">
            <v>2570</v>
          </cell>
          <cell r="BT191">
            <v>2030</v>
          </cell>
        </row>
        <row r="192">
          <cell r="E192" t="str">
            <v>Nissan</v>
          </cell>
          <cell r="F192" t="str">
            <v>USA</v>
          </cell>
          <cell r="G192" t="str">
            <v>Pickup</v>
          </cell>
          <cell r="H192" t="str">
            <v>NL007-1</v>
          </cell>
          <cell r="I192" t="str">
            <v>AA44NBB5KO</v>
          </cell>
          <cell r="J192" t="str">
            <v>PSR</v>
          </cell>
          <cell r="K192" t="str">
            <v>P215/65R15</v>
          </cell>
          <cell r="L192" t="str">
            <v>WIld HT</v>
          </cell>
          <cell r="N192" t="str">
            <v>95S</v>
          </cell>
          <cell r="O192" t="str">
            <v>H</v>
          </cell>
          <cell r="P192" t="str">
            <v>FS</v>
          </cell>
          <cell r="Q192" t="str">
            <v>Seg</v>
          </cell>
          <cell r="R192" t="str">
            <v>2003</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t="str">
            <v>2004</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t="str">
            <v>2005</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t="str">
            <v>2006</v>
          </cell>
          <cell r="BI192">
            <v>0</v>
          </cell>
          <cell r="BJ192">
            <v>0</v>
          </cell>
          <cell r="BK192">
            <v>0</v>
          </cell>
          <cell r="BL192">
            <v>0</v>
          </cell>
          <cell r="BM192">
            <v>0</v>
          </cell>
          <cell r="BN192">
            <v>0</v>
          </cell>
          <cell r="BO192">
            <v>0</v>
          </cell>
          <cell r="BP192">
            <v>0</v>
          </cell>
          <cell r="BQ192">
            <v>0</v>
          </cell>
          <cell r="BR192">
            <v>0</v>
          </cell>
          <cell r="BS192">
            <v>0</v>
          </cell>
          <cell r="BT192">
            <v>0</v>
          </cell>
        </row>
        <row r="193">
          <cell r="E193" t="str">
            <v>Nissan</v>
          </cell>
          <cell r="F193" t="str">
            <v>USA</v>
          </cell>
          <cell r="G193" t="str">
            <v>Pickup</v>
          </cell>
          <cell r="I193" t="str">
            <v>AA41NBB4IP</v>
          </cell>
          <cell r="J193" t="str">
            <v>PSR</v>
          </cell>
          <cell r="K193" t="str">
            <v>P195/75R14</v>
          </cell>
          <cell r="L193" t="str">
            <v>WIld HT</v>
          </cell>
          <cell r="N193" t="str">
            <v>92S</v>
          </cell>
          <cell r="O193" t="str">
            <v>H</v>
          </cell>
          <cell r="P193" t="str">
            <v>FS</v>
          </cell>
          <cell r="Q193" t="str">
            <v>FC</v>
          </cell>
          <cell r="R193" t="str">
            <v>2003</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t="str">
            <v>2004</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t="str">
            <v>2005</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t="str">
            <v>2006</v>
          </cell>
          <cell r="BI193">
            <v>0</v>
          </cell>
          <cell r="BJ193">
            <v>0</v>
          </cell>
          <cell r="BK193">
            <v>0</v>
          </cell>
          <cell r="BL193">
            <v>0</v>
          </cell>
          <cell r="BM193">
            <v>0</v>
          </cell>
          <cell r="BN193">
            <v>0</v>
          </cell>
          <cell r="BO193">
            <v>0</v>
          </cell>
          <cell r="BP193">
            <v>0</v>
          </cell>
          <cell r="BQ193">
            <v>0</v>
          </cell>
          <cell r="BR193">
            <v>0</v>
          </cell>
          <cell r="BS193">
            <v>0</v>
          </cell>
          <cell r="BT193">
            <v>0</v>
          </cell>
        </row>
        <row r="194">
          <cell r="E194" t="str">
            <v>Nissan</v>
          </cell>
          <cell r="F194" t="str">
            <v>USA</v>
          </cell>
          <cell r="G194" t="str">
            <v>Altima/Maxima</v>
          </cell>
          <cell r="H194" t="str">
            <v>NP024-1</v>
          </cell>
          <cell r="I194" t="str">
            <v>BH4NTBM7KN</v>
          </cell>
          <cell r="J194" t="str">
            <v>PSR</v>
          </cell>
          <cell r="K194" t="str">
            <v>P215/55R17</v>
          </cell>
          <cell r="L194" t="str">
            <v>Trnza EL42</v>
          </cell>
          <cell r="M194" t="str">
            <v>Turanza EL42</v>
          </cell>
          <cell r="N194" t="str">
            <v>93V</v>
          </cell>
          <cell r="O194" t="str">
            <v>V</v>
          </cell>
          <cell r="P194" t="str">
            <v>BS</v>
          </cell>
          <cell r="Q194" t="str">
            <v>Seg</v>
          </cell>
          <cell r="R194" t="str">
            <v>2003</v>
          </cell>
          <cell r="S194">
            <v>2335</v>
          </cell>
          <cell r="T194">
            <v>2581</v>
          </cell>
          <cell r="U194">
            <v>2827</v>
          </cell>
          <cell r="V194">
            <v>2212</v>
          </cell>
          <cell r="W194">
            <v>2704</v>
          </cell>
          <cell r="X194">
            <v>2704</v>
          </cell>
          <cell r="Y194">
            <v>1843</v>
          </cell>
          <cell r="Z194">
            <v>2827</v>
          </cell>
          <cell r="AA194">
            <v>2458</v>
          </cell>
          <cell r="AB194">
            <v>2704</v>
          </cell>
          <cell r="AC194">
            <v>2458</v>
          </cell>
          <cell r="AD194">
            <v>1843</v>
          </cell>
          <cell r="AE194">
            <v>29496</v>
          </cell>
          <cell r="AF194" t="str">
            <v>2004</v>
          </cell>
          <cell r="AG194">
            <v>2305</v>
          </cell>
          <cell r="AH194">
            <v>2548</v>
          </cell>
          <cell r="AI194">
            <v>2791</v>
          </cell>
          <cell r="AJ194">
            <v>2184</v>
          </cell>
          <cell r="AK194">
            <v>2669</v>
          </cell>
          <cell r="AL194">
            <v>2669</v>
          </cell>
          <cell r="AM194">
            <v>1820</v>
          </cell>
          <cell r="AN194">
            <v>2791</v>
          </cell>
          <cell r="AO194">
            <v>2427</v>
          </cell>
          <cell r="AP194">
            <v>2669</v>
          </cell>
          <cell r="AQ194">
            <v>2427</v>
          </cell>
          <cell r="AR194">
            <v>1820</v>
          </cell>
          <cell r="AS194">
            <v>29120</v>
          </cell>
          <cell r="AT194" t="str">
            <v>2005</v>
          </cell>
          <cell r="AU194">
            <v>2059</v>
          </cell>
          <cell r="AV194">
            <v>2276</v>
          </cell>
          <cell r="AW194">
            <v>2493</v>
          </cell>
          <cell r="AX194">
            <v>1951</v>
          </cell>
          <cell r="AY194">
            <v>2384</v>
          </cell>
          <cell r="AZ194">
            <v>2384</v>
          </cell>
          <cell r="BA194">
            <v>1626</v>
          </cell>
          <cell r="BB194">
            <v>2493</v>
          </cell>
          <cell r="BC194">
            <v>2168</v>
          </cell>
          <cell r="BD194">
            <v>2384</v>
          </cell>
          <cell r="BE194">
            <v>2168</v>
          </cell>
          <cell r="BF194">
            <v>1626</v>
          </cell>
          <cell r="BG194">
            <v>26012</v>
          </cell>
          <cell r="BH194" t="str">
            <v>2006</v>
          </cell>
          <cell r="BI194">
            <v>2022</v>
          </cell>
          <cell r="BJ194">
            <v>2234</v>
          </cell>
          <cell r="BK194">
            <v>2447</v>
          </cell>
          <cell r="BL194">
            <v>1915</v>
          </cell>
          <cell r="BM194">
            <v>2341</v>
          </cell>
          <cell r="BN194">
            <v>2341</v>
          </cell>
          <cell r="BO194">
            <v>1596</v>
          </cell>
          <cell r="BP194">
            <v>2447</v>
          </cell>
          <cell r="BQ194">
            <v>2128</v>
          </cell>
          <cell r="BR194">
            <v>2341</v>
          </cell>
          <cell r="BS194">
            <v>2128</v>
          </cell>
          <cell r="BT194">
            <v>1596</v>
          </cell>
        </row>
        <row r="195">
          <cell r="E195" t="str">
            <v>Chrysler</v>
          </cell>
          <cell r="F195" t="str">
            <v>Canada</v>
          </cell>
          <cell r="G195" t="str">
            <v>Caravan/Voyager</v>
          </cell>
          <cell r="H195" t="str">
            <v>CP003-1</v>
          </cell>
          <cell r="I195" t="str">
            <v>BH1MDBBFKO</v>
          </cell>
          <cell r="J195" t="str">
            <v>PSR</v>
          </cell>
          <cell r="K195" t="str">
            <v>215/65R16</v>
          </cell>
          <cell r="L195" t="str">
            <v>Turanza</v>
          </cell>
          <cell r="M195" t="str">
            <v>Turanza EL42</v>
          </cell>
          <cell r="N195" t="str">
            <v>98T</v>
          </cell>
          <cell r="O195" t="str">
            <v>T</v>
          </cell>
          <cell r="P195" t="str">
            <v>BS</v>
          </cell>
          <cell r="Q195" t="str">
            <v>?</v>
          </cell>
          <cell r="R195" t="str">
            <v>2003</v>
          </cell>
          <cell r="S195">
            <v>60009</v>
          </cell>
          <cell r="T195">
            <v>63010</v>
          </cell>
          <cell r="U195">
            <v>69008</v>
          </cell>
          <cell r="V195">
            <v>57008</v>
          </cell>
          <cell r="W195">
            <v>66011</v>
          </cell>
          <cell r="X195">
            <v>66011</v>
          </cell>
          <cell r="Y195">
            <v>33004</v>
          </cell>
          <cell r="Z195">
            <v>69008</v>
          </cell>
          <cell r="AA195">
            <v>63010</v>
          </cell>
          <cell r="AB195">
            <v>66011</v>
          </cell>
          <cell r="AC195">
            <v>66011</v>
          </cell>
          <cell r="AD195">
            <v>48005</v>
          </cell>
          <cell r="AE195">
            <v>726106</v>
          </cell>
          <cell r="AF195" t="str">
            <v>2004</v>
          </cell>
          <cell r="AG195">
            <v>60127</v>
          </cell>
          <cell r="AH195">
            <v>63130</v>
          </cell>
          <cell r="AI195">
            <v>69144</v>
          </cell>
          <cell r="AJ195">
            <v>57119</v>
          </cell>
          <cell r="AK195">
            <v>66138</v>
          </cell>
          <cell r="AL195">
            <v>66138</v>
          </cell>
          <cell r="AM195">
            <v>33072</v>
          </cell>
          <cell r="AN195">
            <v>69144</v>
          </cell>
          <cell r="AO195">
            <v>63130</v>
          </cell>
          <cell r="AP195">
            <v>66138</v>
          </cell>
          <cell r="AQ195">
            <v>66138</v>
          </cell>
          <cell r="AR195">
            <v>48100</v>
          </cell>
          <cell r="AS195">
            <v>727518</v>
          </cell>
          <cell r="AT195" t="str">
            <v>2005</v>
          </cell>
          <cell r="AU195">
            <v>60014</v>
          </cell>
          <cell r="AV195">
            <v>63018</v>
          </cell>
          <cell r="AW195">
            <v>69019</v>
          </cell>
          <cell r="AX195">
            <v>57016</v>
          </cell>
          <cell r="AY195">
            <v>66016</v>
          </cell>
          <cell r="AZ195">
            <v>66016</v>
          </cell>
          <cell r="BA195">
            <v>33008</v>
          </cell>
          <cell r="BB195">
            <v>69019</v>
          </cell>
          <cell r="BC195">
            <v>63018</v>
          </cell>
          <cell r="BD195">
            <v>66016</v>
          </cell>
          <cell r="BE195">
            <v>66016</v>
          </cell>
          <cell r="BF195">
            <v>48006</v>
          </cell>
          <cell r="BG195">
            <v>726182</v>
          </cell>
          <cell r="BH195" t="str">
            <v>2006</v>
          </cell>
          <cell r="BI195">
            <v>28655</v>
          </cell>
          <cell r="BJ195">
            <v>30089</v>
          </cell>
          <cell r="BK195">
            <v>32954</v>
          </cell>
          <cell r="BL195">
            <v>27222</v>
          </cell>
          <cell r="BM195">
            <v>31522</v>
          </cell>
          <cell r="BN195">
            <v>31522</v>
          </cell>
          <cell r="BO195">
            <v>15760</v>
          </cell>
          <cell r="BP195">
            <v>32954</v>
          </cell>
          <cell r="BQ195">
            <v>30089</v>
          </cell>
          <cell r="BR195">
            <v>31522</v>
          </cell>
          <cell r="BS195">
            <v>31522</v>
          </cell>
          <cell r="BT195">
            <v>22920</v>
          </cell>
        </row>
        <row r="196">
          <cell r="E196" t="str">
            <v>Chrysler</v>
          </cell>
          <cell r="F196" t="str">
            <v>USA</v>
          </cell>
          <cell r="G196" t="str">
            <v>Caravan/Voyager</v>
          </cell>
          <cell r="H196" t="str">
            <v>CP003-1</v>
          </cell>
          <cell r="I196" t="str">
            <v>BH1MDBBFKO</v>
          </cell>
          <cell r="J196" t="str">
            <v>PSR</v>
          </cell>
          <cell r="K196" t="str">
            <v>215/65R16</v>
          </cell>
          <cell r="L196" t="str">
            <v>Turanza</v>
          </cell>
          <cell r="M196" t="str">
            <v>Turanza EL42</v>
          </cell>
          <cell r="N196" t="str">
            <v>98T</v>
          </cell>
          <cell r="O196" t="str">
            <v>T</v>
          </cell>
          <cell r="P196" t="str">
            <v>BS</v>
          </cell>
          <cell r="Q196" t="str">
            <v>?</v>
          </cell>
          <cell r="R196" t="str">
            <v>2003</v>
          </cell>
          <cell r="S196">
            <v>3100</v>
          </cell>
          <cell r="T196">
            <v>3100</v>
          </cell>
          <cell r="U196">
            <v>3395</v>
          </cell>
          <cell r="V196">
            <v>2657</v>
          </cell>
          <cell r="W196">
            <v>3100</v>
          </cell>
          <cell r="X196">
            <v>3248</v>
          </cell>
          <cell r="Y196">
            <v>1624</v>
          </cell>
          <cell r="Z196">
            <v>3395</v>
          </cell>
          <cell r="AA196">
            <v>2953</v>
          </cell>
          <cell r="AB196">
            <v>3248</v>
          </cell>
          <cell r="AC196">
            <v>2953</v>
          </cell>
          <cell r="AD196">
            <v>2362</v>
          </cell>
          <cell r="AE196">
            <v>35135</v>
          </cell>
          <cell r="AF196" t="str">
            <v>2004</v>
          </cell>
          <cell r="AG196">
            <v>2926</v>
          </cell>
          <cell r="AH196">
            <v>2926</v>
          </cell>
          <cell r="AI196">
            <v>3204</v>
          </cell>
          <cell r="AJ196">
            <v>2508</v>
          </cell>
          <cell r="AK196">
            <v>2926</v>
          </cell>
          <cell r="AL196">
            <v>3065</v>
          </cell>
          <cell r="AM196">
            <v>1532</v>
          </cell>
          <cell r="AN196">
            <v>3204</v>
          </cell>
          <cell r="AO196">
            <v>2786</v>
          </cell>
          <cell r="AP196">
            <v>3065</v>
          </cell>
          <cell r="AQ196">
            <v>2786</v>
          </cell>
          <cell r="AR196">
            <v>2229</v>
          </cell>
          <cell r="AS196">
            <v>33157</v>
          </cell>
          <cell r="AT196" t="str">
            <v>2005</v>
          </cell>
          <cell r="AU196">
            <v>2398</v>
          </cell>
          <cell r="AV196">
            <v>2398</v>
          </cell>
          <cell r="AW196">
            <v>2626</v>
          </cell>
          <cell r="AX196">
            <v>2055</v>
          </cell>
          <cell r="AY196">
            <v>2398</v>
          </cell>
          <cell r="AZ196">
            <v>2512</v>
          </cell>
          <cell r="BA196">
            <v>1256</v>
          </cell>
          <cell r="BB196">
            <v>2626</v>
          </cell>
          <cell r="BC196">
            <v>2284</v>
          </cell>
          <cell r="BD196">
            <v>2512</v>
          </cell>
          <cell r="BE196">
            <v>2284</v>
          </cell>
          <cell r="BF196">
            <v>1827</v>
          </cell>
          <cell r="BG196">
            <v>27176</v>
          </cell>
          <cell r="BH196" t="str">
            <v>2006</v>
          </cell>
          <cell r="BI196">
            <v>2518</v>
          </cell>
          <cell r="BJ196">
            <v>2518</v>
          </cell>
          <cell r="BK196">
            <v>2758</v>
          </cell>
          <cell r="BL196">
            <v>2158</v>
          </cell>
          <cell r="BM196">
            <v>2518</v>
          </cell>
          <cell r="BN196">
            <v>2638</v>
          </cell>
          <cell r="BO196">
            <v>1319</v>
          </cell>
          <cell r="BP196">
            <v>2758</v>
          </cell>
          <cell r="BQ196">
            <v>2398</v>
          </cell>
          <cell r="BR196">
            <v>2638</v>
          </cell>
          <cell r="BS196">
            <v>2398</v>
          </cell>
          <cell r="BT196">
            <v>1919</v>
          </cell>
        </row>
        <row r="197">
          <cell r="E197" t="str">
            <v>Chrysler</v>
          </cell>
          <cell r="F197" t="str">
            <v>USA</v>
          </cell>
          <cell r="G197" t="str">
            <v>Tall Car</v>
          </cell>
          <cell r="H197" t="str">
            <v>DLR-22</v>
          </cell>
          <cell r="I197" t="str">
            <v>DLR-22</v>
          </cell>
          <cell r="J197" t="str">
            <v>PSR</v>
          </cell>
          <cell r="K197" t="str">
            <v>P215/60R17</v>
          </cell>
          <cell r="L197" t="str">
            <v>Turanza</v>
          </cell>
          <cell r="M197" t="str">
            <v>Turanza EL42</v>
          </cell>
          <cell r="N197" t="str">
            <v>95T</v>
          </cell>
          <cell r="O197" t="str">
            <v>T</v>
          </cell>
          <cell r="P197" t="str">
            <v>BS</v>
          </cell>
          <cell r="R197" t="str">
            <v>2003</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t="str">
            <v>2004</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t="str">
            <v>2005</v>
          </cell>
          <cell r="AU197">
            <v>17653</v>
          </cell>
          <cell r="AV197">
            <v>17653</v>
          </cell>
          <cell r="AW197">
            <v>19334</v>
          </cell>
          <cell r="AX197">
            <v>15129</v>
          </cell>
          <cell r="AY197">
            <v>17653</v>
          </cell>
          <cell r="AZ197">
            <v>18493</v>
          </cell>
          <cell r="BA197">
            <v>9245</v>
          </cell>
          <cell r="BB197">
            <v>19334</v>
          </cell>
          <cell r="BC197">
            <v>16812</v>
          </cell>
          <cell r="BD197">
            <v>18493</v>
          </cell>
          <cell r="BE197">
            <v>16812</v>
          </cell>
          <cell r="BF197">
            <v>13448</v>
          </cell>
          <cell r="BG197">
            <v>200059</v>
          </cell>
          <cell r="BH197" t="str">
            <v>2006</v>
          </cell>
          <cell r="BI197">
            <v>35180</v>
          </cell>
          <cell r="BJ197">
            <v>35180</v>
          </cell>
          <cell r="BK197">
            <v>38530</v>
          </cell>
          <cell r="BL197">
            <v>30154</v>
          </cell>
          <cell r="BM197">
            <v>35180</v>
          </cell>
          <cell r="BN197">
            <v>36853</v>
          </cell>
          <cell r="BO197">
            <v>18426</v>
          </cell>
          <cell r="BP197">
            <v>38530</v>
          </cell>
          <cell r="BQ197">
            <v>33504</v>
          </cell>
          <cell r="BR197">
            <v>36853</v>
          </cell>
          <cell r="BS197">
            <v>33504</v>
          </cell>
          <cell r="BT197">
            <v>26803</v>
          </cell>
        </row>
        <row r="198">
          <cell r="E198" t="str">
            <v>NUMMI</v>
          </cell>
          <cell r="F198" t="str">
            <v>USA</v>
          </cell>
          <cell r="G198" t="str">
            <v>Vibe</v>
          </cell>
          <cell r="H198" t="str">
            <v>TP028-1</v>
          </cell>
          <cell r="I198" t="str">
            <v>BA2NMBL7K5</v>
          </cell>
          <cell r="J198" t="str">
            <v>PSR</v>
          </cell>
          <cell r="K198" t="str">
            <v>P215/50R17</v>
          </cell>
          <cell r="L198" t="str">
            <v>Firehawk SZ50</v>
          </cell>
          <cell r="N198" t="str">
            <v>90Z</v>
          </cell>
          <cell r="O198" t="str">
            <v>H</v>
          </cell>
          <cell r="P198" t="str">
            <v>FS</v>
          </cell>
          <cell r="Q198" t="str">
            <v>?</v>
          </cell>
          <cell r="R198" t="str">
            <v>2003</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t="str">
            <v>2004</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t="str">
            <v>2005</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t="str">
            <v>2006</v>
          </cell>
          <cell r="BI198">
            <v>0</v>
          </cell>
          <cell r="BJ198">
            <v>0</v>
          </cell>
          <cell r="BK198">
            <v>0</v>
          </cell>
          <cell r="BL198">
            <v>0</v>
          </cell>
          <cell r="BM198">
            <v>0</v>
          </cell>
          <cell r="BN198">
            <v>0</v>
          </cell>
          <cell r="BO198">
            <v>0</v>
          </cell>
          <cell r="BP198">
            <v>0</v>
          </cell>
          <cell r="BQ198">
            <v>0</v>
          </cell>
          <cell r="BR198">
            <v>0</v>
          </cell>
          <cell r="BS198">
            <v>0</v>
          </cell>
          <cell r="BT198">
            <v>0</v>
          </cell>
        </row>
        <row r="199">
          <cell r="E199" t="str">
            <v>Honda</v>
          </cell>
          <cell r="F199" t="str">
            <v>Canada</v>
          </cell>
          <cell r="G199" t="str">
            <v>Acura EL</v>
          </cell>
          <cell r="H199" t="str">
            <v>MI-4</v>
          </cell>
          <cell r="I199" t="str">
            <v>MI-4</v>
          </cell>
          <cell r="J199" t="str">
            <v>PSR</v>
          </cell>
          <cell r="K199" t="str">
            <v>P195/60R15</v>
          </cell>
          <cell r="L199" t="str">
            <v>Turanza EL42</v>
          </cell>
          <cell r="M199" t="str">
            <v>Turanza EL42</v>
          </cell>
          <cell r="N199" t="str">
            <v>87H</v>
          </cell>
          <cell r="O199" t="str">
            <v>H</v>
          </cell>
          <cell r="P199" t="str">
            <v>BS</v>
          </cell>
          <cell r="R199" t="str">
            <v>2003</v>
          </cell>
          <cell r="S199">
            <v>0</v>
          </cell>
          <cell r="T199">
            <v>0</v>
          </cell>
          <cell r="U199">
            <v>0</v>
          </cell>
          <cell r="V199">
            <v>0</v>
          </cell>
          <cell r="W199">
            <v>0</v>
          </cell>
          <cell r="X199">
            <v>0</v>
          </cell>
          <cell r="Y199">
            <v>0</v>
          </cell>
          <cell r="Z199">
            <v>3108</v>
          </cell>
          <cell r="AA199">
            <v>2568</v>
          </cell>
          <cell r="AB199">
            <v>3108</v>
          </cell>
          <cell r="AC199">
            <v>2704</v>
          </cell>
          <cell r="AD199">
            <v>2028</v>
          </cell>
          <cell r="AE199">
            <v>13516</v>
          </cell>
          <cell r="AF199" t="str">
            <v>2004</v>
          </cell>
          <cell r="AG199">
            <v>2876</v>
          </cell>
          <cell r="AH199">
            <v>2616</v>
          </cell>
          <cell r="AI199">
            <v>2876</v>
          </cell>
          <cell r="AJ199">
            <v>2616</v>
          </cell>
          <cell r="AK199">
            <v>2876</v>
          </cell>
          <cell r="AL199">
            <v>2744</v>
          </cell>
          <cell r="AM199">
            <v>2220</v>
          </cell>
          <cell r="AN199">
            <v>3008</v>
          </cell>
          <cell r="AO199">
            <v>2484</v>
          </cell>
          <cell r="AP199">
            <v>3008</v>
          </cell>
          <cell r="AQ199">
            <v>2616</v>
          </cell>
          <cell r="AR199">
            <v>1952</v>
          </cell>
          <cell r="AS199">
            <v>31892</v>
          </cell>
          <cell r="AT199" t="str">
            <v>2005</v>
          </cell>
          <cell r="AU199">
            <v>2568</v>
          </cell>
          <cell r="AV199">
            <v>2336</v>
          </cell>
          <cell r="AW199">
            <v>2568</v>
          </cell>
          <cell r="AX199">
            <v>2336</v>
          </cell>
          <cell r="AY199">
            <v>2568</v>
          </cell>
          <cell r="AZ199">
            <v>2452</v>
          </cell>
          <cell r="BA199">
            <v>1984</v>
          </cell>
          <cell r="BB199">
            <v>2684</v>
          </cell>
          <cell r="BC199">
            <v>2220</v>
          </cell>
          <cell r="BD199">
            <v>2684</v>
          </cell>
          <cell r="BE199">
            <v>2336</v>
          </cell>
          <cell r="BF199">
            <v>1756</v>
          </cell>
          <cell r="BG199">
            <v>28492</v>
          </cell>
          <cell r="BH199" t="str">
            <v>2006</v>
          </cell>
          <cell r="BI199">
            <v>2676</v>
          </cell>
          <cell r="BJ199">
            <v>2432</v>
          </cell>
          <cell r="BK199">
            <v>2676</v>
          </cell>
          <cell r="BL199">
            <v>2432</v>
          </cell>
          <cell r="BM199">
            <v>2676</v>
          </cell>
          <cell r="BN199">
            <v>2552</v>
          </cell>
          <cell r="BO199">
            <v>2068</v>
          </cell>
          <cell r="BP199">
            <v>2796</v>
          </cell>
          <cell r="BQ199">
            <v>2312</v>
          </cell>
          <cell r="BR199">
            <v>2796</v>
          </cell>
          <cell r="BS199">
            <v>2432</v>
          </cell>
          <cell r="BT199">
            <v>1824</v>
          </cell>
        </row>
        <row r="200">
          <cell r="E200" t="str">
            <v>NUMMI</v>
          </cell>
          <cell r="F200" t="str">
            <v>USA</v>
          </cell>
          <cell r="G200" t="str">
            <v>Corolla/Prizm</v>
          </cell>
          <cell r="H200" t="str">
            <v>TP002-1</v>
          </cell>
          <cell r="I200" t="str">
            <v>BA35NBB4GO</v>
          </cell>
          <cell r="J200" t="str">
            <v>PSR</v>
          </cell>
          <cell r="K200" t="str">
            <v>P175/65R14</v>
          </cell>
          <cell r="L200" t="str">
            <v>FR680-02</v>
          </cell>
          <cell r="N200" t="str">
            <v>81S</v>
          </cell>
          <cell r="O200" t="str">
            <v>H</v>
          </cell>
          <cell r="P200" t="str">
            <v>FS</v>
          </cell>
          <cell r="Q200" t="str">
            <v>Seg</v>
          </cell>
          <cell r="R200" t="str">
            <v>2003</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t="str">
            <v>2004</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t="str">
            <v>2005</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t="str">
            <v>2006</v>
          </cell>
          <cell r="BI200">
            <v>0</v>
          </cell>
          <cell r="BJ200">
            <v>0</v>
          </cell>
          <cell r="BK200">
            <v>0</v>
          </cell>
          <cell r="BL200">
            <v>0</v>
          </cell>
          <cell r="BM200">
            <v>0</v>
          </cell>
          <cell r="BN200">
            <v>0</v>
          </cell>
          <cell r="BO200">
            <v>0</v>
          </cell>
          <cell r="BP200">
            <v>0</v>
          </cell>
          <cell r="BQ200">
            <v>0</v>
          </cell>
          <cell r="BR200">
            <v>0</v>
          </cell>
          <cell r="BS200">
            <v>0</v>
          </cell>
          <cell r="BT200">
            <v>0</v>
          </cell>
        </row>
        <row r="201">
          <cell r="E201" t="str">
            <v>NUMMI</v>
          </cell>
          <cell r="F201" t="str">
            <v>USA</v>
          </cell>
          <cell r="G201" t="str">
            <v>Corolla/Prizm</v>
          </cell>
          <cell r="H201" t="str">
            <v>TP003-1</v>
          </cell>
          <cell r="I201" t="str">
            <v>BA35NBC4HO</v>
          </cell>
          <cell r="J201" t="str">
            <v>PSR</v>
          </cell>
          <cell r="K201" t="str">
            <v>P185/65R14</v>
          </cell>
          <cell r="L201" t="str">
            <v>FR680-02</v>
          </cell>
          <cell r="N201" t="str">
            <v>85S</v>
          </cell>
          <cell r="O201" t="str">
            <v>H</v>
          </cell>
          <cell r="P201" t="str">
            <v>FS</v>
          </cell>
          <cell r="Q201" t="str">
            <v>Seg</v>
          </cell>
          <cell r="R201" t="str">
            <v>2003</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t="str">
            <v>2004</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t="str">
            <v>2005</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t="str">
            <v>2006</v>
          </cell>
          <cell r="BI201">
            <v>0</v>
          </cell>
          <cell r="BJ201">
            <v>0</v>
          </cell>
          <cell r="BK201">
            <v>0</v>
          </cell>
          <cell r="BL201">
            <v>0</v>
          </cell>
          <cell r="BM201">
            <v>0</v>
          </cell>
          <cell r="BN201">
            <v>0</v>
          </cell>
          <cell r="BO201">
            <v>0</v>
          </cell>
          <cell r="BP201">
            <v>0</v>
          </cell>
          <cell r="BQ201">
            <v>0</v>
          </cell>
          <cell r="BR201">
            <v>0</v>
          </cell>
          <cell r="BS201">
            <v>0</v>
          </cell>
          <cell r="BT201">
            <v>0</v>
          </cell>
        </row>
        <row r="202">
          <cell r="E202" t="str">
            <v>MMMA</v>
          </cell>
          <cell r="F202" t="str">
            <v>USA</v>
          </cell>
          <cell r="G202" t="str">
            <v>Montero Sport</v>
          </cell>
          <cell r="H202" t="str">
            <v>JL002-1</v>
          </cell>
          <cell r="I202" t="str">
            <v>BH4DMBL7MO</v>
          </cell>
          <cell r="J202" t="str">
            <v>PSR</v>
          </cell>
          <cell r="K202" t="str">
            <v>P235/65R17</v>
          </cell>
          <cell r="L202" t="str">
            <v>Turanza EL42</v>
          </cell>
          <cell r="M202" t="str">
            <v>Turanza EL42</v>
          </cell>
          <cell r="N202" t="str">
            <v>103H</v>
          </cell>
          <cell r="O202" t="str">
            <v>H</v>
          </cell>
          <cell r="P202" t="str">
            <v>BS</v>
          </cell>
          <cell r="Q202" t="str">
            <v>Seg</v>
          </cell>
          <cell r="R202" t="str">
            <v>2003</v>
          </cell>
          <cell r="S202">
            <v>1457</v>
          </cell>
          <cell r="T202">
            <v>4372</v>
          </cell>
          <cell r="U202">
            <v>11658</v>
          </cell>
          <cell r="V202">
            <v>25919</v>
          </cell>
          <cell r="W202">
            <v>25927</v>
          </cell>
          <cell r="X202">
            <v>23698</v>
          </cell>
          <cell r="Y202">
            <v>22526</v>
          </cell>
          <cell r="Z202">
            <v>26006</v>
          </cell>
          <cell r="AA202">
            <v>24152</v>
          </cell>
          <cell r="AB202">
            <v>26446</v>
          </cell>
          <cell r="AC202">
            <v>16534</v>
          </cell>
          <cell r="AD202">
            <v>17548</v>
          </cell>
          <cell r="AE202">
            <v>226243</v>
          </cell>
          <cell r="AF202" t="str">
            <v>2004</v>
          </cell>
          <cell r="AG202">
            <v>20241</v>
          </cell>
          <cell r="AH202">
            <v>20241</v>
          </cell>
          <cell r="AI202">
            <v>22267</v>
          </cell>
          <cell r="AJ202">
            <v>20241</v>
          </cell>
          <cell r="AK202">
            <v>22267</v>
          </cell>
          <cell r="AL202">
            <v>21255</v>
          </cell>
          <cell r="AM202">
            <v>19230</v>
          </cell>
          <cell r="AN202">
            <v>23278</v>
          </cell>
          <cell r="AO202">
            <v>19230</v>
          </cell>
          <cell r="AP202">
            <v>23278</v>
          </cell>
          <cell r="AQ202">
            <v>19230</v>
          </cell>
          <cell r="AR202">
            <v>15185</v>
          </cell>
          <cell r="AS202">
            <v>245943</v>
          </cell>
          <cell r="AT202" t="str">
            <v>2005</v>
          </cell>
          <cell r="AU202">
            <v>19784</v>
          </cell>
          <cell r="AV202">
            <v>19784</v>
          </cell>
          <cell r="AW202">
            <v>21763</v>
          </cell>
          <cell r="AX202">
            <v>19784</v>
          </cell>
          <cell r="AY202">
            <v>21763</v>
          </cell>
          <cell r="AZ202">
            <v>20772</v>
          </cell>
          <cell r="BA202">
            <v>18796</v>
          </cell>
          <cell r="BB202">
            <v>22751</v>
          </cell>
          <cell r="BC202">
            <v>18796</v>
          </cell>
          <cell r="BD202">
            <v>22751</v>
          </cell>
          <cell r="BE202">
            <v>18796</v>
          </cell>
          <cell r="BF202">
            <v>14835</v>
          </cell>
          <cell r="BG202">
            <v>240375</v>
          </cell>
          <cell r="BH202" t="str">
            <v>2006</v>
          </cell>
          <cell r="BI202">
            <v>18778</v>
          </cell>
          <cell r="BJ202">
            <v>18778</v>
          </cell>
          <cell r="BK202">
            <v>20655</v>
          </cell>
          <cell r="BL202">
            <v>18778</v>
          </cell>
          <cell r="BM202">
            <v>20655</v>
          </cell>
          <cell r="BN202">
            <v>19717</v>
          </cell>
          <cell r="BO202">
            <v>17840</v>
          </cell>
          <cell r="BP202">
            <v>21596</v>
          </cell>
          <cell r="BQ202">
            <v>17840</v>
          </cell>
          <cell r="BR202">
            <v>21596</v>
          </cell>
          <cell r="BS202">
            <v>17840</v>
          </cell>
          <cell r="BT202">
            <v>14083</v>
          </cell>
        </row>
        <row r="203">
          <cell r="E203" t="str">
            <v>NUMMI</v>
          </cell>
          <cell r="F203" t="str">
            <v>USA</v>
          </cell>
          <cell r="G203" t="str">
            <v>Corolla</v>
          </cell>
          <cell r="H203" t="str">
            <v>TP026-1</v>
          </cell>
          <cell r="I203" t="str">
            <v>BA2RTBB5IO</v>
          </cell>
          <cell r="J203" t="str">
            <v>PSR</v>
          </cell>
          <cell r="K203" t="str">
            <v>P195/65R15</v>
          </cell>
          <cell r="L203" t="str">
            <v>FR690</v>
          </cell>
          <cell r="N203" t="str">
            <v>89S</v>
          </cell>
          <cell r="O203" t="str">
            <v>H</v>
          </cell>
          <cell r="P203" t="str">
            <v>FS</v>
          </cell>
          <cell r="Q203" t="str">
            <v>Seg</v>
          </cell>
          <cell r="R203" t="str">
            <v>2003</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t="str">
            <v>2004</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t="str">
            <v>2005</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t="str">
            <v>2006</v>
          </cell>
          <cell r="BI203">
            <v>0</v>
          </cell>
          <cell r="BJ203">
            <v>0</v>
          </cell>
          <cell r="BK203">
            <v>0</v>
          </cell>
          <cell r="BL203">
            <v>0</v>
          </cell>
          <cell r="BM203">
            <v>0</v>
          </cell>
          <cell r="BN203">
            <v>0</v>
          </cell>
          <cell r="BO203">
            <v>0</v>
          </cell>
          <cell r="BP203">
            <v>0</v>
          </cell>
          <cell r="BQ203">
            <v>0</v>
          </cell>
          <cell r="BR203">
            <v>0</v>
          </cell>
          <cell r="BS203">
            <v>0</v>
          </cell>
          <cell r="BT203">
            <v>0</v>
          </cell>
        </row>
        <row r="204">
          <cell r="E204" t="str">
            <v>Chrysler</v>
          </cell>
          <cell r="F204" t="str">
            <v>USA</v>
          </cell>
          <cell r="G204" t="str">
            <v>Caravan/Voyager</v>
          </cell>
          <cell r="H204" t="str">
            <v>CP008-1</v>
          </cell>
          <cell r="I204" t="str">
            <v>BH1MDBLFKO</v>
          </cell>
          <cell r="J204" t="str">
            <v>PSR</v>
          </cell>
          <cell r="K204" t="str">
            <v>215/65R16</v>
          </cell>
          <cell r="L204" t="str">
            <v>Turanza EL42</v>
          </cell>
          <cell r="M204" t="str">
            <v>Turanza EL42</v>
          </cell>
          <cell r="N204" t="str">
            <v>98T</v>
          </cell>
          <cell r="O204" t="str">
            <v>T</v>
          </cell>
          <cell r="P204" t="str">
            <v>BS</v>
          </cell>
          <cell r="Q204" t="str">
            <v>?</v>
          </cell>
          <cell r="R204" t="str">
            <v>2003</v>
          </cell>
          <cell r="S204">
            <v>4413</v>
          </cell>
          <cell r="T204">
            <v>4413</v>
          </cell>
          <cell r="U204">
            <v>4833</v>
          </cell>
          <cell r="V204">
            <v>3782</v>
          </cell>
          <cell r="W204">
            <v>4413</v>
          </cell>
          <cell r="X204">
            <v>4623</v>
          </cell>
          <cell r="Y204">
            <v>2311</v>
          </cell>
          <cell r="Z204">
            <v>4833</v>
          </cell>
          <cell r="AA204">
            <v>4203</v>
          </cell>
          <cell r="AB204">
            <v>4623</v>
          </cell>
          <cell r="AC204">
            <v>4203</v>
          </cell>
          <cell r="AD204">
            <v>3362</v>
          </cell>
          <cell r="AE204">
            <v>50012</v>
          </cell>
          <cell r="AF204" t="str">
            <v>2004</v>
          </cell>
          <cell r="AG204">
            <v>5315</v>
          </cell>
          <cell r="AH204">
            <v>5315</v>
          </cell>
          <cell r="AI204">
            <v>5821</v>
          </cell>
          <cell r="AJ204">
            <v>4556</v>
          </cell>
          <cell r="AK204">
            <v>5315</v>
          </cell>
          <cell r="AL204">
            <v>5568</v>
          </cell>
          <cell r="AM204">
            <v>2784</v>
          </cell>
          <cell r="AN204">
            <v>5821</v>
          </cell>
          <cell r="AO204">
            <v>5062</v>
          </cell>
          <cell r="AP204">
            <v>5568</v>
          </cell>
          <cell r="AQ204">
            <v>5062</v>
          </cell>
          <cell r="AR204">
            <v>4050</v>
          </cell>
          <cell r="AS204">
            <v>60237</v>
          </cell>
          <cell r="AT204" t="str">
            <v>2005</v>
          </cell>
          <cell r="AU204">
            <v>4356</v>
          </cell>
          <cell r="AV204">
            <v>4356</v>
          </cell>
          <cell r="AW204">
            <v>4771</v>
          </cell>
          <cell r="AX204">
            <v>3734</v>
          </cell>
          <cell r="AY204">
            <v>4356</v>
          </cell>
          <cell r="AZ204">
            <v>4564</v>
          </cell>
          <cell r="BA204">
            <v>2282</v>
          </cell>
          <cell r="BB204">
            <v>4771</v>
          </cell>
          <cell r="BC204">
            <v>4149</v>
          </cell>
          <cell r="BD204">
            <v>4564</v>
          </cell>
          <cell r="BE204">
            <v>4149</v>
          </cell>
          <cell r="BF204">
            <v>3319</v>
          </cell>
          <cell r="BG204">
            <v>49371</v>
          </cell>
          <cell r="BH204" t="str">
            <v>2006</v>
          </cell>
          <cell r="BI204">
            <v>2287</v>
          </cell>
          <cell r="BJ204">
            <v>2287</v>
          </cell>
          <cell r="BK204">
            <v>2505</v>
          </cell>
          <cell r="BL204">
            <v>1961</v>
          </cell>
          <cell r="BM204">
            <v>2287</v>
          </cell>
          <cell r="BN204">
            <v>2396</v>
          </cell>
          <cell r="BO204">
            <v>1198</v>
          </cell>
          <cell r="BP204">
            <v>2505</v>
          </cell>
          <cell r="BQ204">
            <v>2179</v>
          </cell>
          <cell r="BR204">
            <v>2396</v>
          </cell>
          <cell r="BS204">
            <v>2179</v>
          </cell>
          <cell r="BT204">
            <v>1743</v>
          </cell>
        </row>
        <row r="205">
          <cell r="E205" t="str">
            <v>Honda</v>
          </cell>
          <cell r="F205" t="str">
            <v>Canada</v>
          </cell>
          <cell r="G205" t="str">
            <v>Odyssey</v>
          </cell>
          <cell r="H205" t="str">
            <v>MI-5</v>
          </cell>
          <cell r="I205" t="str">
            <v>MI-5</v>
          </cell>
          <cell r="J205" t="str">
            <v>PSR</v>
          </cell>
          <cell r="K205" t="str">
            <v>P235/65R16</v>
          </cell>
          <cell r="L205" t="str">
            <v>Turanza EL42</v>
          </cell>
          <cell r="M205" t="str">
            <v>Turanza EL42</v>
          </cell>
          <cell r="N205" t="str">
            <v>103T</v>
          </cell>
          <cell r="O205" t="str">
            <v>T</v>
          </cell>
          <cell r="P205" t="str">
            <v>BS</v>
          </cell>
          <cell r="Q205" t="str">
            <v>Seg</v>
          </cell>
          <cell r="R205" t="str">
            <v>2003</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t="str">
            <v>2004</v>
          </cell>
          <cell r="AG205">
            <v>0</v>
          </cell>
          <cell r="AH205">
            <v>0</v>
          </cell>
          <cell r="AI205">
            <v>0</v>
          </cell>
          <cell r="AJ205">
            <v>0</v>
          </cell>
          <cell r="AK205">
            <v>0</v>
          </cell>
          <cell r="AL205">
            <v>0</v>
          </cell>
          <cell r="AM205">
            <v>0</v>
          </cell>
          <cell r="AN205">
            <v>6156</v>
          </cell>
          <cell r="AO205">
            <v>5085</v>
          </cell>
          <cell r="AP205">
            <v>6156</v>
          </cell>
          <cell r="AQ205">
            <v>5352</v>
          </cell>
          <cell r="AR205">
            <v>4014</v>
          </cell>
          <cell r="AS205">
            <v>26763</v>
          </cell>
          <cell r="AT205" t="str">
            <v>2005</v>
          </cell>
          <cell r="AU205">
            <v>5529</v>
          </cell>
          <cell r="AV205">
            <v>5026</v>
          </cell>
          <cell r="AW205">
            <v>5529</v>
          </cell>
          <cell r="AX205">
            <v>5026</v>
          </cell>
          <cell r="AY205">
            <v>5529</v>
          </cell>
          <cell r="AZ205">
            <v>5277</v>
          </cell>
          <cell r="BA205">
            <v>4271</v>
          </cell>
          <cell r="BB205">
            <v>5779</v>
          </cell>
          <cell r="BC205">
            <v>4774</v>
          </cell>
          <cell r="BD205">
            <v>5779</v>
          </cell>
          <cell r="BE205">
            <v>5026</v>
          </cell>
          <cell r="BF205">
            <v>3767</v>
          </cell>
          <cell r="BG205">
            <v>61312</v>
          </cell>
          <cell r="BH205" t="str">
            <v>2006</v>
          </cell>
          <cell r="BI205">
            <v>5842</v>
          </cell>
          <cell r="BJ205">
            <v>5312</v>
          </cell>
          <cell r="BK205">
            <v>5842</v>
          </cell>
          <cell r="BL205">
            <v>5312</v>
          </cell>
          <cell r="BM205">
            <v>5842</v>
          </cell>
          <cell r="BN205">
            <v>5576</v>
          </cell>
          <cell r="BO205">
            <v>4515</v>
          </cell>
          <cell r="BP205">
            <v>6108</v>
          </cell>
          <cell r="BQ205">
            <v>5046</v>
          </cell>
          <cell r="BR205">
            <v>6108</v>
          </cell>
          <cell r="BS205">
            <v>5312</v>
          </cell>
          <cell r="BT205">
            <v>3982</v>
          </cell>
        </row>
        <row r="206">
          <cell r="E206" t="str">
            <v>Honda</v>
          </cell>
          <cell r="F206" t="str">
            <v>USA</v>
          </cell>
          <cell r="G206" t="str">
            <v>Odyssey</v>
          </cell>
          <cell r="H206" t="str">
            <v>MI-5</v>
          </cell>
          <cell r="I206" t="str">
            <v>MI-5</v>
          </cell>
          <cell r="J206" t="str">
            <v>PSR</v>
          </cell>
          <cell r="K206" t="str">
            <v>P235/65R16</v>
          </cell>
          <cell r="L206" t="str">
            <v>Turanza EL42</v>
          </cell>
          <cell r="M206" t="str">
            <v>Turanza EL42</v>
          </cell>
          <cell r="N206" t="str">
            <v>103T</v>
          </cell>
          <cell r="O206" t="str">
            <v>T</v>
          </cell>
          <cell r="P206" t="str">
            <v>BS</v>
          </cell>
          <cell r="Q206" t="str">
            <v>Seg</v>
          </cell>
          <cell r="R206" t="str">
            <v>2003</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t="str">
            <v>2004</v>
          </cell>
          <cell r="AG206">
            <v>0</v>
          </cell>
          <cell r="AH206">
            <v>0</v>
          </cell>
          <cell r="AI206">
            <v>0</v>
          </cell>
          <cell r="AJ206">
            <v>0</v>
          </cell>
          <cell r="AK206">
            <v>0</v>
          </cell>
          <cell r="AL206">
            <v>0</v>
          </cell>
          <cell r="AM206">
            <v>0</v>
          </cell>
          <cell r="AN206">
            <v>23978</v>
          </cell>
          <cell r="AO206">
            <v>19807</v>
          </cell>
          <cell r="AP206">
            <v>23978</v>
          </cell>
          <cell r="AQ206">
            <v>20850</v>
          </cell>
          <cell r="AR206">
            <v>15641</v>
          </cell>
          <cell r="AS206">
            <v>104254</v>
          </cell>
          <cell r="AT206" t="str">
            <v>2005</v>
          </cell>
          <cell r="AU206">
            <v>25183</v>
          </cell>
          <cell r="AV206">
            <v>22894</v>
          </cell>
          <cell r="AW206">
            <v>25183</v>
          </cell>
          <cell r="AX206">
            <v>22894</v>
          </cell>
          <cell r="AY206">
            <v>25183</v>
          </cell>
          <cell r="AZ206">
            <v>24038</v>
          </cell>
          <cell r="BA206">
            <v>19460</v>
          </cell>
          <cell r="BB206">
            <v>26328</v>
          </cell>
          <cell r="BC206">
            <v>21749</v>
          </cell>
          <cell r="BD206">
            <v>26328</v>
          </cell>
          <cell r="BE206">
            <v>22894</v>
          </cell>
          <cell r="BF206">
            <v>17170</v>
          </cell>
          <cell r="BG206">
            <v>279304</v>
          </cell>
          <cell r="BH206" t="str">
            <v>2006</v>
          </cell>
          <cell r="BI206">
            <v>26615</v>
          </cell>
          <cell r="BJ206">
            <v>24195</v>
          </cell>
          <cell r="BK206">
            <v>26615</v>
          </cell>
          <cell r="BL206">
            <v>24195</v>
          </cell>
          <cell r="BM206">
            <v>26615</v>
          </cell>
          <cell r="BN206">
            <v>25406</v>
          </cell>
          <cell r="BO206">
            <v>20566</v>
          </cell>
          <cell r="BP206">
            <v>27825</v>
          </cell>
          <cell r="BQ206">
            <v>22985</v>
          </cell>
          <cell r="BR206">
            <v>27825</v>
          </cell>
          <cell r="BS206">
            <v>24195</v>
          </cell>
          <cell r="BT206">
            <v>18147</v>
          </cell>
        </row>
        <row r="207">
          <cell r="E207" t="str">
            <v>NUMMI</v>
          </cell>
          <cell r="F207" t="str">
            <v>USA</v>
          </cell>
          <cell r="G207" t="str">
            <v>Tacoma</v>
          </cell>
          <cell r="H207" t="str">
            <v>0</v>
          </cell>
          <cell r="I207" t="str">
            <v>AA40NBK5LP</v>
          </cell>
          <cell r="J207" t="str">
            <v>PSR</v>
          </cell>
          <cell r="K207" t="str">
            <v>P225/75R15</v>
          </cell>
          <cell r="L207" t="str">
            <v>Wild AT II</v>
          </cell>
          <cell r="N207" t="str">
            <v>102S</v>
          </cell>
          <cell r="O207" t="str">
            <v>H</v>
          </cell>
          <cell r="P207" t="str">
            <v>FS</v>
          </cell>
          <cell r="Q207" t="str">
            <v>0</v>
          </cell>
          <cell r="R207" t="str">
            <v>2003</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t="str">
            <v>2004</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t="str">
            <v>2005</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t="str">
            <v>2006</v>
          </cell>
          <cell r="BI207">
            <v>0</v>
          </cell>
          <cell r="BJ207">
            <v>0</v>
          </cell>
          <cell r="BK207">
            <v>0</v>
          </cell>
          <cell r="BL207">
            <v>0</v>
          </cell>
          <cell r="BM207">
            <v>0</v>
          </cell>
          <cell r="BN207">
            <v>0</v>
          </cell>
          <cell r="BO207">
            <v>0</v>
          </cell>
          <cell r="BP207">
            <v>0</v>
          </cell>
          <cell r="BQ207">
            <v>0</v>
          </cell>
          <cell r="BR207">
            <v>0</v>
          </cell>
          <cell r="BS207">
            <v>0</v>
          </cell>
          <cell r="BT207">
            <v>0</v>
          </cell>
        </row>
        <row r="208">
          <cell r="E208" t="str">
            <v>Toyota</v>
          </cell>
          <cell r="F208" t="str">
            <v>USA</v>
          </cell>
          <cell r="G208" t="str">
            <v>Sienna</v>
          </cell>
          <cell r="H208" t="str">
            <v>TP030-1</v>
          </cell>
          <cell r="I208" t="str">
            <v>BH24NBL7L6</v>
          </cell>
          <cell r="J208" t="str">
            <v>PSR</v>
          </cell>
          <cell r="K208" t="str">
            <v>P225/60R17</v>
          </cell>
          <cell r="L208" t="str">
            <v>Turanza EL42</v>
          </cell>
          <cell r="M208" t="str">
            <v>Turanza EL42</v>
          </cell>
          <cell r="N208" t="str">
            <v>98T</v>
          </cell>
          <cell r="O208" t="str">
            <v>T</v>
          </cell>
          <cell r="P208" t="str">
            <v>BS</v>
          </cell>
          <cell r="Q208" t="str">
            <v>Seg</v>
          </cell>
          <cell r="R208" t="str">
            <v>2003</v>
          </cell>
          <cell r="S208">
            <v>10907</v>
          </cell>
          <cell r="T208">
            <v>9916</v>
          </cell>
          <cell r="U208">
            <v>10411</v>
          </cell>
          <cell r="V208">
            <v>10907</v>
          </cell>
          <cell r="W208">
            <v>10907</v>
          </cell>
          <cell r="X208">
            <v>10411</v>
          </cell>
          <cell r="Y208">
            <v>7932</v>
          </cell>
          <cell r="Z208">
            <v>10907</v>
          </cell>
          <cell r="AA208">
            <v>9916</v>
          </cell>
          <cell r="AB208">
            <v>11404</v>
          </cell>
          <cell r="AC208">
            <v>10411</v>
          </cell>
          <cell r="AD208">
            <v>8927</v>
          </cell>
          <cell r="AE208">
            <v>117956</v>
          </cell>
          <cell r="AF208" t="str">
            <v>2004</v>
          </cell>
          <cell r="AG208">
            <v>10645</v>
          </cell>
          <cell r="AH208">
            <v>9678</v>
          </cell>
          <cell r="AI208">
            <v>10162</v>
          </cell>
          <cell r="AJ208">
            <v>10645</v>
          </cell>
          <cell r="AK208">
            <v>10645</v>
          </cell>
          <cell r="AL208">
            <v>10162</v>
          </cell>
          <cell r="AM208">
            <v>7742</v>
          </cell>
          <cell r="AN208">
            <v>10645</v>
          </cell>
          <cell r="AO208">
            <v>9678</v>
          </cell>
          <cell r="AP208">
            <v>11129</v>
          </cell>
          <cell r="AQ208">
            <v>10162</v>
          </cell>
          <cell r="AR208">
            <v>8707</v>
          </cell>
          <cell r="AS208">
            <v>111000</v>
          </cell>
          <cell r="AT208" t="str">
            <v>2005</v>
          </cell>
          <cell r="AU208">
            <v>10645</v>
          </cell>
          <cell r="AV208">
            <v>9678</v>
          </cell>
          <cell r="AW208">
            <v>10162</v>
          </cell>
          <cell r="AX208">
            <v>10645</v>
          </cell>
          <cell r="AY208">
            <v>10645</v>
          </cell>
          <cell r="AZ208">
            <v>10162</v>
          </cell>
          <cell r="BA208">
            <v>7742</v>
          </cell>
          <cell r="BB208">
            <v>10645</v>
          </cell>
          <cell r="BC208">
            <v>9678</v>
          </cell>
          <cell r="BD208">
            <v>11129</v>
          </cell>
          <cell r="BE208">
            <v>10162</v>
          </cell>
          <cell r="BF208">
            <v>8707</v>
          </cell>
          <cell r="BG208">
            <v>111000</v>
          </cell>
          <cell r="BH208" t="str">
            <v>2006</v>
          </cell>
          <cell r="BI208">
            <v>10645</v>
          </cell>
          <cell r="BJ208">
            <v>9678</v>
          </cell>
          <cell r="BK208">
            <v>10162</v>
          </cell>
          <cell r="BL208">
            <v>10645</v>
          </cell>
          <cell r="BM208">
            <v>10645</v>
          </cell>
          <cell r="BN208">
            <v>10162</v>
          </cell>
          <cell r="BO208">
            <v>7742</v>
          </cell>
          <cell r="BP208">
            <v>10645</v>
          </cell>
          <cell r="BQ208">
            <v>9678</v>
          </cell>
          <cell r="BR208">
            <v>11129</v>
          </cell>
          <cell r="BS208">
            <v>10162</v>
          </cell>
          <cell r="BT208">
            <v>8707</v>
          </cell>
        </row>
        <row r="209">
          <cell r="E209" t="str">
            <v>NUMMI</v>
          </cell>
          <cell r="F209" t="str">
            <v>USA</v>
          </cell>
          <cell r="G209" t="str">
            <v>Tacoma</v>
          </cell>
          <cell r="H209" t="str">
            <v>TL010-1</v>
          </cell>
          <cell r="I209" t="str">
            <v>BA40NBB4K7</v>
          </cell>
          <cell r="J209" t="str">
            <v>PSR</v>
          </cell>
          <cell r="K209" t="str">
            <v>P215/70R14</v>
          </cell>
          <cell r="L209" t="str">
            <v>Wild HT</v>
          </cell>
          <cell r="N209" t="str">
            <v>96S</v>
          </cell>
          <cell r="O209" t="str">
            <v>H</v>
          </cell>
          <cell r="P209" t="str">
            <v>FS</v>
          </cell>
          <cell r="Q209" t="str">
            <v>?</v>
          </cell>
          <cell r="R209" t="str">
            <v>2003</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t="str">
            <v>2004</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t="str">
            <v>2005</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t="str">
            <v>2006</v>
          </cell>
          <cell r="BI209">
            <v>0</v>
          </cell>
          <cell r="BJ209">
            <v>0</v>
          </cell>
          <cell r="BK209">
            <v>0</v>
          </cell>
          <cell r="BL209">
            <v>0</v>
          </cell>
          <cell r="BM209">
            <v>0</v>
          </cell>
          <cell r="BN209">
            <v>0</v>
          </cell>
          <cell r="BO209">
            <v>0</v>
          </cell>
          <cell r="BP209">
            <v>0</v>
          </cell>
          <cell r="BQ209">
            <v>0</v>
          </cell>
          <cell r="BR209">
            <v>0</v>
          </cell>
          <cell r="BS209">
            <v>0</v>
          </cell>
          <cell r="BT209">
            <v>0</v>
          </cell>
        </row>
        <row r="210">
          <cell r="E210" t="str">
            <v>Saturn</v>
          </cell>
          <cell r="F210" t="str">
            <v>USA</v>
          </cell>
          <cell r="G210" t="str">
            <v>Saturn LS</v>
          </cell>
          <cell r="H210" t="str">
            <v>GP040-1</v>
          </cell>
          <cell r="I210" t="str">
            <v>BA7FTBB5JO</v>
          </cell>
          <cell r="J210" t="str">
            <v>PSR</v>
          </cell>
          <cell r="K210" t="str">
            <v>P205/65R15</v>
          </cell>
          <cell r="L210" t="str">
            <v>Affinity HP</v>
          </cell>
          <cell r="N210" t="str">
            <v>92H</v>
          </cell>
          <cell r="O210" t="str">
            <v>H</v>
          </cell>
          <cell r="P210" t="str">
            <v>FS</v>
          </cell>
          <cell r="Q210" t="str">
            <v>Seg</v>
          </cell>
          <cell r="R210" t="str">
            <v>2003</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t="str">
            <v>2004</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t="str">
            <v>2005</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t="str">
            <v>2006</v>
          </cell>
          <cell r="BI210">
            <v>0</v>
          </cell>
          <cell r="BJ210">
            <v>0</v>
          </cell>
          <cell r="BK210">
            <v>0</v>
          </cell>
          <cell r="BL210">
            <v>0</v>
          </cell>
          <cell r="BM210">
            <v>0</v>
          </cell>
          <cell r="BN210">
            <v>0</v>
          </cell>
          <cell r="BO210">
            <v>0</v>
          </cell>
          <cell r="BP210">
            <v>0</v>
          </cell>
          <cell r="BQ210">
            <v>0</v>
          </cell>
          <cell r="BR210">
            <v>0</v>
          </cell>
          <cell r="BS210">
            <v>0</v>
          </cell>
          <cell r="BT210">
            <v>0</v>
          </cell>
        </row>
        <row r="211">
          <cell r="E211" t="str">
            <v>Saturn</v>
          </cell>
          <cell r="F211" t="str">
            <v>USA</v>
          </cell>
          <cell r="G211" t="str">
            <v>Saturn</v>
          </cell>
          <cell r="H211" t="str">
            <v>0</v>
          </cell>
          <cell r="I211" t="str">
            <v>BA4GTBB5HO</v>
          </cell>
          <cell r="J211" t="str">
            <v>PSR</v>
          </cell>
          <cell r="K211" t="str">
            <v>P185/65R15</v>
          </cell>
          <cell r="L211" t="str">
            <v>Affinity T1</v>
          </cell>
          <cell r="N211" t="str">
            <v>86T</v>
          </cell>
          <cell r="O211" t="str">
            <v>H</v>
          </cell>
          <cell r="P211" t="str">
            <v>FS</v>
          </cell>
          <cell r="Q211" t="str">
            <v>0</v>
          </cell>
          <cell r="R211" t="str">
            <v>2003</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t="str">
            <v>2004</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t="str">
            <v>2005</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t="str">
            <v>2006</v>
          </cell>
          <cell r="BI211">
            <v>0</v>
          </cell>
          <cell r="BJ211">
            <v>0</v>
          </cell>
          <cell r="BK211">
            <v>0</v>
          </cell>
          <cell r="BL211">
            <v>0</v>
          </cell>
          <cell r="BM211">
            <v>0</v>
          </cell>
          <cell r="BN211">
            <v>0</v>
          </cell>
          <cell r="BO211">
            <v>0</v>
          </cell>
          <cell r="BP211">
            <v>0</v>
          </cell>
          <cell r="BQ211">
            <v>0</v>
          </cell>
          <cell r="BR211">
            <v>0</v>
          </cell>
          <cell r="BS211">
            <v>0</v>
          </cell>
          <cell r="BT211">
            <v>0</v>
          </cell>
        </row>
        <row r="212">
          <cell r="E212" t="str">
            <v>Toyota</v>
          </cell>
          <cell r="F212" t="str">
            <v>USA</v>
          </cell>
          <cell r="G212" t="str">
            <v>Sienna</v>
          </cell>
          <cell r="J212" t="str">
            <v>PSR</v>
          </cell>
          <cell r="K212" t="str">
            <v>P225/60R17</v>
          </cell>
          <cell r="L212" t="str">
            <v>B380 RFT</v>
          </cell>
          <cell r="M212" t="str">
            <v>B380 RFT</v>
          </cell>
          <cell r="N212" t="str">
            <v>98T</v>
          </cell>
          <cell r="O212" t="str">
            <v>T</v>
          </cell>
          <cell r="P212" t="str">
            <v>BS</v>
          </cell>
          <cell r="Q212" t="str">
            <v>Seg</v>
          </cell>
          <cell r="R212" t="str">
            <v>2003</v>
          </cell>
          <cell r="S212">
            <v>10907</v>
          </cell>
          <cell r="T212">
            <v>9916</v>
          </cell>
          <cell r="U212">
            <v>10411</v>
          </cell>
          <cell r="V212">
            <v>10907</v>
          </cell>
          <cell r="W212">
            <v>10907</v>
          </cell>
          <cell r="X212">
            <v>10411</v>
          </cell>
          <cell r="Y212">
            <v>7932</v>
          </cell>
          <cell r="Z212">
            <v>10907</v>
          </cell>
          <cell r="AA212">
            <v>9916</v>
          </cell>
          <cell r="AB212">
            <v>11404</v>
          </cell>
          <cell r="AC212">
            <v>10411</v>
          </cell>
          <cell r="AD212">
            <v>8927</v>
          </cell>
          <cell r="AE212">
            <v>5000</v>
          </cell>
          <cell r="AF212" t="str">
            <v>2004</v>
          </cell>
          <cell r="AG212">
            <v>10645</v>
          </cell>
          <cell r="AH212">
            <v>9678</v>
          </cell>
          <cell r="AI212">
            <v>10162</v>
          </cell>
          <cell r="AJ212">
            <v>10645</v>
          </cell>
          <cell r="AK212">
            <v>10645</v>
          </cell>
          <cell r="AL212">
            <v>10162</v>
          </cell>
          <cell r="AM212">
            <v>7742</v>
          </cell>
          <cell r="AN212">
            <v>10645</v>
          </cell>
          <cell r="AO212">
            <v>9678</v>
          </cell>
          <cell r="AP212">
            <v>11129</v>
          </cell>
          <cell r="AQ212">
            <v>10162</v>
          </cell>
          <cell r="AR212">
            <v>8707</v>
          </cell>
          <cell r="AS212">
            <v>9000</v>
          </cell>
          <cell r="AT212" t="str">
            <v>2005</v>
          </cell>
          <cell r="AU212">
            <v>10645</v>
          </cell>
          <cell r="AV212">
            <v>9678</v>
          </cell>
          <cell r="AW212">
            <v>10162</v>
          </cell>
          <cell r="AX212">
            <v>10645</v>
          </cell>
          <cell r="AY212">
            <v>10645</v>
          </cell>
          <cell r="AZ212">
            <v>10162</v>
          </cell>
          <cell r="BA212">
            <v>7742</v>
          </cell>
          <cell r="BB212">
            <v>10645</v>
          </cell>
          <cell r="BC212">
            <v>9678</v>
          </cell>
          <cell r="BD212">
            <v>11129</v>
          </cell>
          <cell r="BE212">
            <v>10162</v>
          </cell>
          <cell r="BF212">
            <v>8707</v>
          </cell>
          <cell r="BG212">
            <v>9000</v>
          </cell>
          <cell r="BH212" t="str">
            <v>2006</v>
          </cell>
          <cell r="BI212">
            <v>10645</v>
          </cell>
          <cell r="BJ212">
            <v>9678</v>
          </cell>
          <cell r="BK212">
            <v>10162</v>
          </cell>
          <cell r="BL212">
            <v>10645</v>
          </cell>
          <cell r="BM212">
            <v>10645</v>
          </cell>
          <cell r="BN212">
            <v>10162</v>
          </cell>
          <cell r="BO212">
            <v>7742</v>
          </cell>
          <cell r="BP212">
            <v>10645</v>
          </cell>
          <cell r="BQ212">
            <v>9678</v>
          </cell>
          <cell r="BR212">
            <v>11129</v>
          </cell>
          <cell r="BS212">
            <v>10162</v>
          </cell>
          <cell r="BT212">
            <v>8707</v>
          </cell>
        </row>
        <row r="213">
          <cell r="E213" t="str">
            <v>Honda</v>
          </cell>
          <cell r="F213" t="str">
            <v>USA</v>
          </cell>
          <cell r="G213" t="str">
            <v>Acura TL</v>
          </cell>
          <cell r="H213" t="str">
            <v>MI-9</v>
          </cell>
          <cell r="I213" t="str">
            <v>MI-9</v>
          </cell>
          <cell r="J213" t="str">
            <v>PSR</v>
          </cell>
          <cell r="K213" t="str">
            <v>P235/45R17</v>
          </cell>
          <cell r="L213" t="str">
            <v>Turanza EL42</v>
          </cell>
          <cell r="M213" t="str">
            <v>Turanza EL42</v>
          </cell>
          <cell r="N213" t="str">
            <v>Z</v>
          </cell>
          <cell r="O213" t="str">
            <v>Z</v>
          </cell>
          <cell r="P213" t="str">
            <v>BS</v>
          </cell>
          <cell r="R213" t="str">
            <v>2003</v>
          </cell>
          <cell r="S213">
            <v>0</v>
          </cell>
          <cell r="T213">
            <v>0</v>
          </cell>
          <cell r="U213">
            <v>0</v>
          </cell>
          <cell r="V213">
            <v>0</v>
          </cell>
          <cell r="W213">
            <v>0</v>
          </cell>
          <cell r="X213">
            <v>0</v>
          </cell>
          <cell r="Y213">
            <v>0</v>
          </cell>
          <cell r="Z213">
            <v>0</v>
          </cell>
          <cell r="AA213">
            <v>0</v>
          </cell>
          <cell r="AB213">
            <v>9912</v>
          </cell>
          <cell r="AC213">
            <v>8620</v>
          </cell>
          <cell r="AD213">
            <v>6464</v>
          </cell>
          <cell r="AE213">
            <v>24996</v>
          </cell>
          <cell r="AF213" t="str">
            <v>2004</v>
          </cell>
          <cell r="AG213">
            <v>9441</v>
          </cell>
          <cell r="AH213">
            <v>8583</v>
          </cell>
          <cell r="AI213">
            <v>9441</v>
          </cell>
          <cell r="AJ213">
            <v>8583</v>
          </cell>
          <cell r="AK213">
            <v>9441</v>
          </cell>
          <cell r="AL213">
            <v>9013</v>
          </cell>
          <cell r="AM213">
            <v>7296</v>
          </cell>
          <cell r="AN213">
            <v>9871</v>
          </cell>
          <cell r="AO213">
            <v>8154</v>
          </cell>
          <cell r="AP213">
            <v>9871</v>
          </cell>
          <cell r="AQ213">
            <v>8583</v>
          </cell>
          <cell r="AR213">
            <v>6437</v>
          </cell>
          <cell r="AS213">
            <v>104714</v>
          </cell>
          <cell r="AT213" t="str">
            <v>2005</v>
          </cell>
          <cell r="AU213">
            <v>9232</v>
          </cell>
          <cell r="AV213">
            <v>8392</v>
          </cell>
          <cell r="AW213">
            <v>9232</v>
          </cell>
          <cell r="AX213">
            <v>8392</v>
          </cell>
          <cell r="AY213">
            <v>9232</v>
          </cell>
          <cell r="AZ213">
            <v>8812</v>
          </cell>
          <cell r="BA213">
            <v>7134</v>
          </cell>
          <cell r="BB213">
            <v>9652</v>
          </cell>
          <cell r="BC213">
            <v>7973</v>
          </cell>
          <cell r="BD213">
            <v>9652</v>
          </cell>
          <cell r="BE213">
            <v>8392</v>
          </cell>
          <cell r="BF213">
            <v>6294</v>
          </cell>
          <cell r="BG213">
            <v>102389</v>
          </cell>
          <cell r="BH213" t="str">
            <v>2006</v>
          </cell>
          <cell r="BI213">
            <v>9192</v>
          </cell>
          <cell r="BJ213">
            <v>8356</v>
          </cell>
          <cell r="BK213">
            <v>9192</v>
          </cell>
          <cell r="BL213">
            <v>8356</v>
          </cell>
          <cell r="BM213">
            <v>9192</v>
          </cell>
          <cell r="BN213">
            <v>8774</v>
          </cell>
          <cell r="BO213">
            <v>7103</v>
          </cell>
          <cell r="BP213">
            <v>9609</v>
          </cell>
          <cell r="BQ213">
            <v>7938</v>
          </cell>
          <cell r="BR213">
            <v>9609</v>
          </cell>
          <cell r="BS213">
            <v>8356</v>
          </cell>
          <cell r="BT213">
            <v>6268</v>
          </cell>
        </row>
        <row r="214">
          <cell r="E214" t="str">
            <v>Saturn</v>
          </cell>
          <cell r="F214" t="str">
            <v>USA</v>
          </cell>
          <cell r="G214" t="str">
            <v>Saturn LS</v>
          </cell>
          <cell r="H214" t="str">
            <v>GP067-1</v>
          </cell>
          <cell r="I214" t="str">
            <v>GP067-1</v>
          </cell>
          <cell r="J214" t="str">
            <v>PSR</v>
          </cell>
          <cell r="K214" t="str">
            <v>P205/65R15</v>
          </cell>
          <cell r="L214" t="str">
            <v>B450</v>
          </cell>
          <cell r="N214" t="str">
            <v>92S</v>
          </cell>
          <cell r="O214" t="str">
            <v>H</v>
          </cell>
          <cell r="P214" t="str">
            <v>BS</v>
          </cell>
          <cell r="Q214" t="str">
            <v>Seg</v>
          </cell>
          <cell r="R214" t="str">
            <v>2003</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t="str">
            <v>2004</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t="str">
            <v>2005</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t="str">
            <v>2006</v>
          </cell>
          <cell r="BI214">
            <v>0</v>
          </cell>
          <cell r="BJ214">
            <v>0</v>
          </cell>
          <cell r="BK214">
            <v>0</v>
          </cell>
          <cell r="BL214">
            <v>0</v>
          </cell>
          <cell r="BM214">
            <v>0</v>
          </cell>
          <cell r="BN214">
            <v>0</v>
          </cell>
          <cell r="BO214">
            <v>0</v>
          </cell>
          <cell r="BP214">
            <v>0</v>
          </cell>
          <cell r="BQ214">
            <v>0</v>
          </cell>
          <cell r="BR214">
            <v>0</v>
          </cell>
          <cell r="BS214">
            <v>0</v>
          </cell>
          <cell r="BT214">
            <v>0</v>
          </cell>
        </row>
        <row r="215">
          <cell r="E215" t="str">
            <v>Toyota</v>
          </cell>
          <cell r="F215" t="str">
            <v>Canada</v>
          </cell>
          <cell r="G215" t="str">
            <v>Matrix</v>
          </cell>
          <cell r="I215" t="str">
            <v>BH6QZBKEJO</v>
          </cell>
          <cell r="J215" t="str">
            <v>PSR</v>
          </cell>
          <cell r="K215" t="str">
            <v>205/65R15</v>
          </cell>
          <cell r="L215" t="str">
            <v>ER30</v>
          </cell>
          <cell r="M215" t="str">
            <v>Turanza ER030</v>
          </cell>
          <cell r="N215" t="str">
            <v>94V</v>
          </cell>
          <cell r="O215" t="str">
            <v>V</v>
          </cell>
          <cell r="P215" t="str">
            <v>BS</v>
          </cell>
          <cell r="Q215" t="str">
            <v>Seg</v>
          </cell>
          <cell r="R215" t="str">
            <v>2003</v>
          </cell>
          <cell r="S215">
            <v>1377</v>
          </cell>
          <cell r="T215">
            <v>1251</v>
          </cell>
          <cell r="U215">
            <v>1314</v>
          </cell>
          <cell r="V215">
            <v>1251</v>
          </cell>
          <cell r="W215">
            <v>1377</v>
          </cell>
          <cell r="X215">
            <v>1314</v>
          </cell>
          <cell r="Y215">
            <v>939</v>
          </cell>
          <cell r="Z215">
            <v>1314</v>
          </cell>
          <cell r="AA215">
            <v>1189</v>
          </cell>
          <cell r="AB215">
            <v>1377</v>
          </cell>
          <cell r="AC215">
            <v>1377</v>
          </cell>
          <cell r="AD215">
            <v>938</v>
          </cell>
          <cell r="AE215">
            <v>15018</v>
          </cell>
          <cell r="AF215" t="str">
            <v>2004</v>
          </cell>
          <cell r="AG215">
            <v>1467</v>
          </cell>
          <cell r="AH215">
            <v>1333</v>
          </cell>
          <cell r="AI215">
            <v>1400</v>
          </cell>
          <cell r="AJ215">
            <v>1333</v>
          </cell>
          <cell r="AK215">
            <v>1467</v>
          </cell>
          <cell r="AL215">
            <v>1400</v>
          </cell>
          <cell r="AM215">
            <v>1000</v>
          </cell>
          <cell r="AN215">
            <v>1400</v>
          </cell>
          <cell r="AO215">
            <v>1267</v>
          </cell>
          <cell r="AP215">
            <v>1467</v>
          </cell>
          <cell r="AQ215">
            <v>1467</v>
          </cell>
          <cell r="AR215">
            <v>1000</v>
          </cell>
          <cell r="AS215">
            <v>16001</v>
          </cell>
          <cell r="AT215" t="str">
            <v>2005</v>
          </cell>
          <cell r="AU215">
            <v>1467</v>
          </cell>
          <cell r="AV215">
            <v>1333</v>
          </cell>
          <cell r="AW215">
            <v>1400</v>
          </cell>
          <cell r="AX215">
            <v>1333</v>
          </cell>
          <cell r="AY215">
            <v>1467</v>
          </cell>
          <cell r="AZ215">
            <v>1400</v>
          </cell>
          <cell r="BA215">
            <v>1000</v>
          </cell>
          <cell r="BB215">
            <v>1400</v>
          </cell>
          <cell r="BC215">
            <v>1267</v>
          </cell>
          <cell r="BD215">
            <v>1467</v>
          </cell>
          <cell r="BE215">
            <v>1467</v>
          </cell>
          <cell r="BF215">
            <v>1000</v>
          </cell>
          <cell r="BG215">
            <v>16001</v>
          </cell>
          <cell r="BH215" t="str">
            <v>2006</v>
          </cell>
          <cell r="BI215">
            <v>1467</v>
          </cell>
          <cell r="BJ215">
            <v>1333</v>
          </cell>
          <cell r="BK215">
            <v>1400</v>
          </cell>
          <cell r="BL215">
            <v>1333</v>
          </cell>
          <cell r="BM215">
            <v>1467</v>
          </cell>
          <cell r="BN215">
            <v>1400</v>
          </cell>
          <cell r="BO215">
            <v>1000</v>
          </cell>
          <cell r="BP215">
            <v>1400</v>
          </cell>
          <cell r="BQ215">
            <v>1267</v>
          </cell>
          <cell r="BR215">
            <v>1467</v>
          </cell>
          <cell r="BS215">
            <v>1467</v>
          </cell>
          <cell r="BT215">
            <v>1000</v>
          </cell>
        </row>
        <row r="216">
          <cell r="E216" t="str">
            <v>Saturn</v>
          </cell>
          <cell r="F216" t="str">
            <v>USA</v>
          </cell>
          <cell r="G216" t="str">
            <v>VUE XL</v>
          </cell>
          <cell r="H216" t="str">
            <v>GL226-1 (FJC-12)</v>
          </cell>
          <cell r="I216" t="str">
            <v>GL226-1</v>
          </cell>
          <cell r="J216" t="str">
            <v>PSR</v>
          </cell>
          <cell r="K216" t="str">
            <v>P235/60R17</v>
          </cell>
          <cell r="L216" t="str">
            <v>DUELER HT</v>
          </cell>
          <cell r="M216" t="str">
            <v>Potenza RE93</v>
          </cell>
          <cell r="N216" t="str">
            <v>100S</v>
          </cell>
          <cell r="O216" t="str">
            <v>H</v>
          </cell>
          <cell r="P216" t="str">
            <v>BS</v>
          </cell>
          <cell r="R216" t="str">
            <v>2003</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t="str">
            <v>2004</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t="str">
            <v>2005</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t="str">
            <v>2006</v>
          </cell>
          <cell r="BI216">
            <v>0</v>
          </cell>
          <cell r="BJ216">
            <v>0</v>
          </cell>
          <cell r="BK216">
            <v>0</v>
          </cell>
          <cell r="BL216">
            <v>0</v>
          </cell>
          <cell r="BM216">
            <v>0</v>
          </cell>
          <cell r="BN216">
            <v>0</v>
          </cell>
          <cell r="BO216">
            <v>0</v>
          </cell>
          <cell r="BP216">
            <v>0</v>
          </cell>
          <cell r="BQ216">
            <v>0</v>
          </cell>
          <cell r="BR216">
            <v>0</v>
          </cell>
          <cell r="BS216">
            <v>0</v>
          </cell>
          <cell r="BT216">
            <v>0</v>
          </cell>
        </row>
        <row r="217">
          <cell r="E217" t="str">
            <v>Toyota</v>
          </cell>
          <cell r="F217" t="str">
            <v>USA</v>
          </cell>
          <cell r="G217" t="str">
            <v>Avalon</v>
          </cell>
          <cell r="H217" t="str">
            <v>TP022-1</v>
          </cell>
          <cell r="I217" t="str">
            <v>BH6QZBKEJO</v>
          </cell>
          <cell r="J217" t="str">
            <v>PSR</v>
          </cell>
          <cell r="K217" t="str">
            <v>205/65R15</v>
          </cell>
          <cell r="L217" t="str">
            <v>ER30</v>
          </cell>
          <cell r="M217" t="str">
            <v>Turanza ER030</v>
          </cell>
          <cell r="N217" t="str">
            <v>94V</v>
          </cell>
          <cell r="O217" t="str">
            <v>V</v>
          </cell>
          <cell r="P217" t="str">
            <v>BS</v>
          </cell>
          <cell r="Q217" t="str">
            <v>Seg</v>
          </cell>
          <cell r="R217" t="str">
            <v>2003</v>
          </cell>
          <cell r="S217">
            <v>1084</v>
          </cell>
          <cell r="T217">
            <v>985</v>
          </cell>
          <cell r="U217">
            <v>1035</v>
          </cell>
          <cell r="V217">
            <v>1084</v>
          </cell>
          <cell r="W217">
            <v>1084</v>
          </cell>
          <cell r="X217">
            <v>1035</v>
          </cell>
          <cell r="Y217">
            <v>788</v>
          </cell>
          <cell r="Z217">
            <v>1084</v>
          </cell>
          <cell r="AA217">
            <v>985</v>
          </cell>
          <cell r="AB217">
            <v>1133</v>
          </cell>
          <cell r="AC217">
            <v>1035</v>
          </cell>
          <cell r="AD217">
            <v>887</v>
          </cell>
          <cell r="AE217">
            <v>12219</v>
          </cell>
          <cell r="AF217" t="str">
            <v>2004</v>
          </cell>
          <cell r="AG217">
            <v>1247</v>
          </cell>
          <cell r="AH217">
            <v>1134</v>
          </cell>
          <cell r="AI217">
            <v>1191</v>
          </cell>
          <cell r="AJ217">
            <v>1247</v>
          </cell>
          <cell r="AK217">
            <v>1247</v>
          </cell>
          <cell r="AL217">
            <v>1191</v>
          </cell>
          <cell r="AM217">
            <v>907</v>
          </cell>
          <cell r="AN217">
            <v>0</v>
          </cell>
          <cell r="AO217">
            <v>0</v>
          </cell>
          <cell r="AP217">
            <v>0</v>
          </cell>
          <cell r="AQ217">
            <v>0</v>
          </cell>
          <cell r="AR217">
            <v>0</v>
          </cell>
          <cell r="AS217">
            <v>8164</v>
          </cell>
          <cell r="AT217" t="str">
            <v>2005</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t="str">
            <v>2006</v>
          </cell>
          <cell r="BI217">
            <v>0</v>
          </cell>
          <cell r="BJ217">
            <v>0</v>
          </cell>
          <cell r="BK217">
            <v>0</v>
          </cell>
          <cell r="BL217">
            <v>0</v>
          </cell>
          <cell r="BM217">
            <v>0</v>
          </cell>
          <cell r="BN217">
            <v>0</v>
          </cell>
          <cell r="BO217">
            <v>0</v>
          </cell>
          <cell r="BP217">
            <v>0</v>
          </cell>
          <cell r="BQ217">
            <v>0</v>
          </cell>
          <cell r="BR217">
            <v>0</v>
          </cell>
          <cell r="BS217">
            <v>0</v>
          </cell>
          <cell r="BT217">
            <v>0</v>
          </cell>
        </row>
        <row r="218">
          <cell r="E218" t="str">
            <v>Toyota</v>
          </cell>
          <cell r="F218" t="str">
            <v>USA</v>
          </cell>
          <cell r="G218" t="str">
            <v>Avalon</v>
          </cell>
          <cell r="H218" t="str">
            <v>?</v>
          </cell>
          <cell r="I218" t="str">
            <v>BH6Q2BK5JO</v>
          </cell>
          <cell r="J218" t="str">
            <v>PSR</v>
          </cell>
          <cell r="K218" t="str">
            <v>P205/65R15</v>
          </cell>
          <cell r="L218" t="str">
            <v>Trnza ER30</v>
          </cell>
          <cell r="M218" t="str">
            <v>Turanza ER030</v>
          </cell>
          <cell r="N218" t="str">
            <v>92H</v>
          </cell>
          <cell r="O218" t="str">
            <v>H</v>
          </cell>
          <cell r="P218" t="str">
            <v>BS</v>
          </cell>
          <cell r="Q218" t="str">
            <v>?</v>
          </cell>
          <cell r="R218" t="str">
            <v>2003</v>
          </cell>
          <cell r="S218">
            <v>54</v>
          </cell>
          <cell r="T218">
            <v>49</v>
          </cell>
          <cell r="U218">
            <v>52</v>
          </cell>
          <cell r="V218">
            <v>54</v>
          </cell>
          <cell r="W218">
            <v>54</v>
          </cell>
          <cell r="X218">
            <v>52</v>
          </cell>
          <cell r="Y218">
            <v>39</v>
          </cell>
          <cell r="Z218">
            <v>54</v>
          </cell>
          <cell r="AA218">
            <v>49</v>
          </cell>
          <cell r="AB218">
            <v>57</v>
          </cell>
          <cell r="AC218">
            <v>52</v>
          </cell>
          <cell r="AD218">
            <v>44</v>
          </cell>
          <cell r="AE218">
            <v>610</v>
          </cell>
          <cell r="AF218" t="str">
            <v>2004</v>
          </cell>
          <cell r="AG218">
            <v>62</v>
          </cell>
          <cell r="AH218">
            <v>57</v>
          </cell>
          <cell r="AI218">
            <v>60</v>
          </cell>
          <cell r="AJ218">
            <v>62</v>
          </cell>
          <cell r="AK218">
            <v>62</v>
          </cell>
          <cell r="AL218">
            <v>60</v>
          </cell>
          <cell r="AM218">
            <v>45</v>
          </cell>
          <cell r="AN218">
            <v>0</v>
          </cell>
          <cell r="AO218">
            <v>0</v>
          </cell>
          <cell r="AP218">
            <v>0</v>
          </cell>
          <cell r="AQ218">
            <v>0</v>
          </cell>
          <cell r="AR218">
            <v>0</v>
          </cell>
          <cell r="AS218">
            <v>408</v>
          </cell>
          <cell r="AT218" t="str">
            <v>2005</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t="str">
            <v>2006</v>
          </cell>
          <cell r="BI218">
            <v>0</v>
          </cell>
          <cell r="BJ218">
            <v>0</v>
          </cell>
          <cell r="BK218">
            <v>0</v>
          </cell>
          <cell r="BL218">
            <v>0</v>
          </cell>
          <cell r="BM218">
            <v>0</v>
          </cell>
          <cell r="BN218">
            <v>0</v>
          </cell>
          <cell r="BO218">
            <v>0</v>
          </cell>
          <cell r="BP218">
            <v>0</v>
          </cell>
          <cell r="BQ218">
            <v>0</v>
          </cell>
          <cell r="BR218">
            <v>0</v>
          </cell>
          <cell r="BS218">
            <v>0</v>
          </cell>
          <cell r="BT218">
            <v>0</v>
          </cell>
        </row>
        <row r="219">
          <cell r="E219" t="str">
            <v>Saturn</v>
          </cell>
          <cell r="F219" t="str">
            <v>USA</v>
          </cell>
          <cell r="G219" t="str">
            <v>Saturn</v>
          </cell>
          <cell r="H219" t="str">
            <v>0</v>
          </cell>
          <cell r="I219" t="str">
            <v>BA0G9BL5I6</v>
          </cell>
          <cell r="J219" t="str">
            <v>PSR</v>
          </cell>
          <cell r="K219" t="str">
            <v>P195/60R15</v>
          </cell>
          <cell r="L219" t="str">
            <v>Fhwk GTA</v>
          </cell>
          <cell r="M219" t="str">
            <v>Potenza RE96</v>
          </cell>
          <cell r="N219" t="str">
            <v>87H</v>
          </cell>
          <cell r="O219" t="str">
            <v>H</v>
          </cell>
          <cell r="P219" t="str">
            <v>FS</v>
          </cell>
          <cell r="Q219" t="str">
            <v>0</v>
          </cell>
          <cell r="R219" t="str">
            <v>2003</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t="str">
            <v>2004</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t="str">
            <v>2005</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t="str">
            <v>2006</v>
          </cell>
          <cell r="BI219">
            <v>0</v>
          </cell>
          <cell r="BJ219">
            <v>0</v>
          </cell>
          <cell r="BK219">
            <v>0</v>
          </cell>
          <cell r="BL219">
            <v>0</v>
          </cell>
          <cell r="BM219">
            <v>0</v>
          </cell>
          <cell r="BN219">
            <v>0</v>
          </cell>
          <cell r="BO219">
            <v>0</v>
          </cell>
          <cell r="BP219">
            <v>0</v>
          </cell>
          <cell r="BQ219">
            <v>0</v>
          </cell>
          <cell r="BR219">
            <v>0</v>
          </cell>
          <cell r="BS219">
            <v>0</v>
          </cell>
          <cell r="BT219">
            <v>0</v>
          </cell>
        </row>
        <row r="220">
          <cell r="E220" t="str">
            <v>Toyota</v>
          </cell>
          <cell r="F220" t="str">
            <v>USA</v>
          </cell>
          <cell r="G220" t="str">
            <v>Camry</v>
          </cell>
          <cell r="H220" t="str">
            <v>?</v>
          </cell>
          <cell r="I220" t="str">
            <v>BH6Q2BK5JO</v>
          </cell>
          <cell r="J220" t="str">
            <v>PSR</v>
          </cell>
          <cell r="K220" t="str">
            <v>P205/65R15</v>
          </cell>
          <cell r="L220" t="str">
            <v>Trz ER30</v>
          </cell>
          <cell r="M220" t="str">
            <v>Turanza ER030</v>
          </cell>
          <cell r="N220" t="str">
            <v>92H</v>
          </cell>
          <cell r="O220" t="str">
            <v>H</v>
          </cell>
          <cell r="P220" t="str">
            <v>BS</v>
          </cell>
          <cell r="Q220" t="str">
            <v>?</v>
          </cell>
          <cell r="R220" t="str">
            <v>2003</v>
          </cell>
          <cell r="S220">
            <v>758</v>
          </cell>
          <cell r="T220">
            <v>689</v>
          </cell>
          <cell r="U220">
            <v>724</v>
          </cell>
          <cell r="V220">
            <v>758</v>
          </cell>
          <cell r="W220">
            <v>758</v>
          </cell>
          <cell r="X220">
            <v>724</v>
          </cell>
          <cell r="Y220">
            <v>551</v>
          </cell>
          <cell r="Z220">
            <v>758</v>
          </cell>
          <cell r="AA220">
            <v>689</v>
          </cell>
          <cell r="AB220">
            <v>792</v>
          </cell>
          <cell r="AC220">
            <v>724</v>
          </cell>
          <cell r="AD220">
            <v>620</v>
          </cell>
          <cell r="AE220">
            <v>8545</v>
          </cell>
          <cell r="AF220" t="str">
            <v>2004</v>
          </cell>
          <cell r="AG220">
            <v>765</v>
          </cell>
          <cell r="AH220">
            <v>696</v>
          </cell>
          <cell r="AI220">
            <v>730</v>
          </cell>
          <cell r="AJ220">
            <v>765</v>
          </cell>
          <cell r="AK220">
            <v>765</v>
          </cell>
          <cell r="AL220">
            <v>730</v>
          </cell>
          <cell r="AM220">
            <v>556</v>
          </cell>
          <cell r="AN220">
            <v>765</v>
          </cell>
          <cell r="AO220">
            <v>696</v>
          </cell>
          <cell r="AP220">
            <v>800</v>
          </cell>
          <cell r="AQ220">
            <v>730</v>
          </cell>
          <cell r="AR220">
            <v>626</v>
          </cell>
          <cell r="AS220">
            <v>8624</v>
          </cell>
          <cell r="AT220" t="str">
            <v>2005</v>
          </cell>
          <cell r="AU220">
            <v>787</v>
          </cell>
          <cell r="AV220">
            <v>715</v>
          </cell>
          <cell r="AW220">
            <v>751</v>
          </cell>
          <cell r="AX220">
            <v>787</v>
          </cell>
          <cell r="AY220">
            <v>787</v>
          </cell>
          <cell r="AZ220">
            <v>751</v>
          </cell>
          <cell r="BA220">
            <v>572</v>
          </cell>
          <cell r="BB220">
            <v>787</v>
          </cell>
          <cell r="BC220">
            <v>715</v>
          </cell>
          <cell r="BD220">
            <v>823</v>
          </cell>
          <cell r="BE220">
            <v>751</v>
          </cell>
          <cell r="BF220">
            <v>644</v>
          </cell>
          <cell r="BG220">
            <v>8870</v>
          </cell>
          <cell r="BH220" t="str">
            <v>2006</v>
          </cell>
          <cell r="BI220">
            <v>750</v>
          </cell>
          <cell r="BJ220">
            <v>682</v>
          </cell>
          <cell r="BK220">
            <v>716</v>
          </cell>
          <cell r="BL220">
            <v>750</v>
          </cell>
          <cell r="BM220">
            <v>750</v>
          </cell>
          <cell r="BN220">
            <v>716</v>
          </cell>
          <cell r="BO220">
            <v>546</v>
          </cell>
          <cell r="BP220">
            <v>750</v>
          </cell>
          <cell r="BQ220">
            <v>682</v>
          </cell>
          <cell r="BR220">
            <v>784</v>
          </cell>
          <cell r="BS220">
            <v>716</v>
          </cell>
          <cell r="BT220">
            <v>614</v>
          </cell>
        </row>
        <row r="221">
          <cell r="E221" t="str">
            <v>Mercedes</v>
          </cell>
          <cell r="F221" t="str">
            <v>USA</v>
          </cell>
          <cell r="G221" t="str">
            <v>M-Class</v>
          </cell>
          <cell r="H221" t="str">
            <v>DLR-6</v>
          </cell>
          <cell r="I221" t="str">
            <v>DLR-6</v>
          </cell>
          <cell r="J221" t="str">
            <v>PSR</v>
          </cell>
          <cell r="K221" t="str">
            <v>235/65R17</v>
          </cell>
          <cell r="L221" t="str">
            <v>Turanza ER030</v>
          </cell>
          <cell r="M221" t="str">
            <v>Turanza ER030</v>
          </cell>
          <cell r="N221" t="str">
            <v>104V</v>
          </cell>
          <cell r="O221" t="str">
            <v>V</v>
          </cell>
          <cell r="P221" t="str">
            <v>BS</v>
          </cell>
          <cell r="R221" t="str">
            <v>2003</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t="str">
            <v>2004</v>
          </cell>
          <cell r="AG221">
            <v>423</v>
          </cell>
          <cell r="AH221">
            <v>404</v>
          </cell>
          <cell r="AI221">
            <v>404</v>
          </cell>
          <cell r="AJ221">
            <v>404</v>
          </cell>
          <cell r="AK221">
            <v>423</v>
          </cell>
          <cell r="AL221">
            <v>385</v>
          </cell>
          <cell r="AM221">
            <v>346</v>
          </cell>
          <cell r="AN221">
            <v>423</v>
          </cell>
          <cell r="AO221">
            <v>385</v>
          </cell>
          <cell r="AP221">
            <v>442</v>
          </cell>
          <cell r="AQ221">
            <v>365</v>
          </cell>
          <cell r="AR221">
            <v>308</v>
          </cell>
          <cell r="AS221">
            <v>4712</v>
          </cell>
          <cell r="AT221" t="str">
            <v>2005</v>
          </cell>
          <cell r="AU221">
            <v>1796</v>
          </cell>
          <cell r="AV221">
            <v>1715</v>
          </cell>
          <cell r="AW221">
            <v>1715</v>
          </cell>
          <cell r="AX221">
            <v>1715</v>
          </cell>
          <cell r="AY221">
            <v>1796</v>
          </cell>
          <cell r="AZ221">
            <v>1633</v>
          </cell>
          <cell r="BA221">
            <v>1470</v>
          </cell>
          <cell r="BB221">
            <v>1796</v>
          </cell>
          <cell r="BC221">
            <v>1633</v>
          </cell>
          <cell r="BD221">
            <v>1878</v>
          </cell>
          <cell r="BE221">
            <v>1551</v>
          </cell>
          <cell r="BF221">
            <v>1307</v>
          </cell>
          <cell r="BG221">
            <v>20005</v>
          </cell>
          <cell r="BH221" t="str">
            <v>2006</v>
          </cell>
          <cell r="BI221">
            <v>1862</v>
          </cell>
          <cell r="BJ221">
            <v>1777</v>
          </cell>
          <cell r="BK221">
            <v>1777</v>
          </cell>
          <cell r="BL221">
            <v>1777</v>
          </cell>
          <cell r="BM221">
            <v>1862</v>
          </cell>
          <cell r="BN221">
            <v>1692</v>
          </cell>
          <cell r="BO221">
            <v>1523</v>
          </cell>
          <cell r="BP221">
            <v>1862</v>
          </cell>
          <cell r="BQ221">
            <v>1692</v>
          </cell>
          <cell r="BR221">
            <v>1946</v>
          </cell>
          <cell r="BS221">
            <v>1608</v>
          </cell>
          <cell r="BT221">
            <v>1354</v>
          </cell>
        </row>
        <row r="222">
          <cell r="E222" t="str">
            <v>Saturn</v>
          </cell>
          <cell r="F222" t="str">
            <v>USA</v>
          </cell>
          <cell r="G222" t="str">
            <v>Saturn</v>
          </cell>
          <cell r="H222" t="str">
            <v>GP051-1</v>
          </cell>
          <cell r="I222" t="str">
            <v>BA35GBB4HO</v>
          </cell>
          <cell r="J222" t="str">
            <v>PSR</v>
          </cell>
          <cell r="K222" t="str">
            <v>P185/65R14</v>
          </cell>
          <cell r="L222" t="str">
            <v>FR680-02</v>
          </cell>
          <cell r="N222" t="str">
            <v>85S</v>
          </cell>
          <cell r="O222" t="str">
            <v>H</v>
          </cell>
          <cell r="P222" t="str">
            <v>FS</v>
          </cell>
          <cell r="Q222" t="str">
            <v>Seg</v>
          </cell>
          <cell r="R222" t="str">
            <v>2003</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t="str">
            <v>2004</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t="str">
            <v>2005</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t="str">
            <v>2006</v>
          </cell>
          <cell r="BI222">
            <v>0</v>
          </cell>
          <cell r="BJ222">
            <v>0</v>
          </cell>
          <cell r="BK222">
            <v>0</v>
          </cell>
          <cell r="BL222">
            <v>0</v>
          </cell>
          <cell r="BM222">
            <v>0</v>
          </cell>
          <cell r="BN222">
            <v>0</v>
          </cell>
          <cell r="BO222">
            <v>0</v>
          </cell>
          <cell r="BP222">
            <v>0</v>
          </cell>
          <cell r="BQ222">
            <v>0</v>
          </cell>
          <cell r="BR222">
            <v>0</v>
          </cell>
          <cell r="BS222">
            <v>0</v>
          </cell>
          <cell r="BT222">
            <v>0</v>
          </cell>
        </row>
        <row r="223">
          <cell r="E223" t="str">
            <v>Mercedes</v>
          </cell>
          <cell r="F223" t="str">
            <v>USA</v>
          </cell>
          <cell r="G223" t="str">
            <v>M-Class</v>
          </cell>
          <cell r="H223" t="str">
            <v>DLR-8</v>
          </cell>
          <cell r="I223" t="str">
            <v>DLR-8</v>
          </cell>
          <cell r="J223" t="str">
            <v>PSR</v>
          </cell>
          <cell r="K223" t="str">
            <v>255/50R19</v>
          </cell>
          <cell r="L223" t="str">
            <v>Turanza ER030</v>
          </cell>
          <cell r="M223" t="str">
            <v>Turanza ER030</v>
          </cell>
          <cell r="N223" t="str">
            <v>103W</v>
          </cell>
          <cell r="O223" t="str">
            <v>W</v>
          </cell>
          <cell r="P223" t="str">
            <v>BS</v>
          </cell>
          <cell r="R223" t="str">
            <v>2003</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t="str">
            <v>2004</v>
          </cell>
          <cell r="AG223">
            <v>212</v>
          </cell>
          <cell r="AH223">
            <v>202</v>
          </cell>
          <cell r="AI223">
            <v>202</v>
          </cell>
          <cell r="AJ223">
            <v>202</v>
          </cell>
          <cell r="AK223">
            <v>212</v>
          </cell>
          <cell r="AL223">
            <v>192</v>
          </cell>
          <cell r="AM223">
            <v>173</v>
          </cell>
          <cell r="AN223">
            <v>212</v>
          </cell>
          <cell r="AO223">
            <v>192</v>
          </cell>
          <cell r="AP223">
            <v>221</v>
          </cell>
          <cell r="AQ223">
            <v>183</v>
          </cell>
          <cell r="AR223">
            <v>154</v>
          </cell>
          <cell r="AS223">
            <v>2357</v>
          </cell>
          <cell r="AT223" t="str">
            <v>2005</v>
          </cell>
          <cell r="AU223">
            <v>898</v>
          </cell>
          <cell r="AV223">
            <v>857</v>
          </cell>
          <cell r="AW223">
            <v>857</v>
          </cell>
          <cell r="AX223">
            <v>857</v>
          </cell>
          <cell r="AY223">
            <v>898</v>
          </cell>
          <cell r="AZ223">
            <v>817</v>
          </cell>
          <cell r="BA223">
            <v>735</v>
          </cell>
          <cell r="BB223">
            <v>898</v>
          </cell>
          <cell r="BC223">
            <v>817</v>
          </cell>
          <cell r="BD223">
            <v>939</v>
          </cell>
          <cell r="BE223">
            <v>776</v>
          </cell>
          <cell r="BF223">
            <v>653</v>
          </cell>
          <cell r="BG223">
            <v>10002</v>
          </cell>
          <cell r="BH223" t="str">
            <v>2006</v>
          </cell>
          <cell r="BI223">
            <v>931</v>
          </cell>
          <cell r="BJ223">
            <v>889</v>
          </cell>
          <cell r="BK223">
            <v>889</v>
          </cell>
          <cell r="BL223">
            <v>889</v>
          </cell>
          <cell r="BM223">
            <v>931</v>
          </cell>
          <cell r="BN223">
            <v>846</v>
          </cell>
          <cell r="BO223">
            <v>762</v>
          </cell>
          <cell r="BP223">
            <v>931</v>
          </cell>
          <cell r="BQ223">
            <v>846</v>
          </cell>
          <cell r="BR223">
            <v>973</v>
          </cell>
          <cell r="BS223">
            <v>804</v>
          </cell>
          <cell r="BT223">
            <v>677</v>
          </cell>
        </row>
        <row r="224">
          <cell r="E224" t="str">
            <v>Mercedes</v>
          </cell>
          <cell r="F224" t="str">
            <v>USA</v>
          </cell>
          <cell r="G224" t="str">
            <v>M-Class</v>
          </cell>
          <cell r="H224" t="str">
            <v>DLR-7</v>
          </cell>
          <cell r="I224" t="str">
            <v>DLR-7</v>
          </cell>
          <cell r="J224" t="str">
            <v>PSR</v>
          </cell>
          <cell r="K224" t="str">
            <v>235/60R18</v>
          </cell>
          <cell r="L224" t="str">
            <v>Turanza ER030</v>
          </cell>
          <cell r="M224" t="str">
            <v>Turanza ER030</v>
          </cell>
          <cell r="N224" t="str">
            <v>103W</v>
          </cell>
          <cell r="O224" t="str">
            <v>W</v>
          </cell>
          <cell r="P224" t="str">
            <v>BS</v>
          </cell>
          <cell r="R224" t="str">
            <v>2003</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t="str">
            <v>2004</v>
          </cell>
          <cell r="AG224">
            <v>564</v>
          </cell>
          <cell r="AH224">
            <v>539</v>
          </cell>
          <cell r="AI224">
            <v>539</v>
          </cell>
          <cell r="AJ224">
            <v>539</v>
          </cell>
          <cell r="AK224">
            <v>564</v>
          </cell>
          <cell r="AL224">
            <v>513</v>
          </cell>
          <cell r="AM224">
            <v>462</v>
          </cell>
          <cell r="AN224">
            <v>564</v>
          </cell>
          <cell r="AO224">
            <v>513</v>
          </cell>
          <cell r="AP224">
            <v>590</v>
          </cell>
          <cell r="AQ224">
            <v>487</v>
          </cell>
          <cell r="AR224">
            <v>410</v>
          </cell>
          <cell r="AS224">
            <v>6284</v>
          </cell>
          <cell r="AT224" t="str">
            <v>2005</v>
          </cell>
          <cell r="AU224">
            <v>2395</v>
          </cell>
          <cell r="AV224">
            <v>2286</v>
          </cell>
          <cell r="AW224">
            <v>2286</v>
          </cell>
          <cell r="AX224">
            <v>2286</v>
          </cell>
          <cell r="AY224">
            <v>2395</v>
          </cell>
          <cell r="AZ224">
            <v>2177</v>
          </cell>
          <cell r="BA224">
            <v>1960</v>
          </cell>
          <cell r="BB224">
            <v>2395</v>
          </cell>
          <cell r="BC224">
            <v>2177</v>
          </cell>
          <cell r="BD224">
            <v>2504</v>
          </cell>
          <cell r="BE224">
            <v>2068</v>
          </cell>
          <cell r="BF224">
            <v>1742</v>
          </cell>
          <cell r="BG224">
            <v>26671</v>
          </cell>
          <cell r="BH224" t="str">
            <v>2006</v>
          </cell>
          <cell r="BI224">
            <v>2482</v>
          </cell>
          <cell r="BJ224">
            <v>2369</v>
          </cell>
          <cell r="BK224">
            <v>2369</v>
          </cell>
          <cell r="BL224">
            <v>2369</v>
          </cell>
          <cell r="BM224">
            <v>2482</v>
          </cell>
          <cell r="BN224">
            <v>2257</v>
          </cell>
          <cell r="BO224">
            <v>2031</v>
          </cell>
          <cell r="BP224">
            <v>2482</v>
          </cell>
          <cell r="BQ224">
            <v>2257</v>
          </cell>
          <cell r="BR224">
            <v>2595</v>
          </cell>
          <cell r="BS224">
            <v>2144</v>
          </cell>
          <cell r="BT224">
            <v>1805</v>
          </cell>
        </row>
        <row r="225">
          <cell r="E225" t="str">
            <v>Saturn</v>
          </cell>
          <cell r="F225" t="str">
            <v>USA</v>
          </cell>
          <cell r="G225" t="str">
            <v>Saturn LS</v>
          </cell>
          <cell r="H225" t="str">
            <v>GP069-1</v>
          </cell>
          <cell r="I225" t="str">
            <v>GP069-1</v>
          </cell>
          <cell r="J225" t="str">
            <v>PSR</v>
          </cell>
          <cell r="K225" t="str">
            <v>P215/60R16</v>
          </cell>
          <cell r="L225" t="str">
            <v>INSIGNIA</v>
          </cell>
          <cell r="N225" t="str">
            <v>94S</v>
          </cell>
          <cell r="O225" t="str">
            <v>H</v>
          </cell>
          <cell r="P225" t="str">
            <v>BS</v>
          </cell>
          <cell r="Q225" t="str">
            <v>Seg</v>
          </cell>
          <cell r="R225" t="str">
            <v>2003</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t="str">
            <v>2004</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t="str">
            <v>2005</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t="str">
            <v>2006</v>
          </cell>
          <cell r="BI225">
            <v>0</v>
          </cell>
          <cell r="BJ225">
            <v>0</v>
          </cell>
          <cell r="BK225">
            <v>0</v>
          </cell>
          <cell r="BL225">
            <v>0</v>
          </cell>
          <cell r="BM225">
            <v>0</v>
          </cell>
          <cell r="BN225">
            <v>0</v>
          </cell>
          <cell r="BO225">
            <v>0</v>
          </cell>
          <cell r="BP225">
            <v>0</v>
          </cell>
          <cell r="BQ225">
            <v>0</v>
          </cell>
          <cell r="BR225">
            <v>0</v>
          </cell>
          <cell r="BS225">
            <v>0</v>
          </cell>
          <cell r="BT225">
            <v>0</v>
          </cell>
        </row>
        <row r="226">
          <cell r="E226" t="str">
            <v>Saturn</v>
          </cell>
          <cell r="F226" t="str">
            <v>USA</v>
          </cell>
          <cell r="G226" t="str">
            <v>Saturn LS</v>
          </cell>
          <cell r="H226" t="str">
            <v>GP076-1</v>
          </cell>
          <cell r="I226" t="str">
            <v>GP076-1</v>
          </cell>
          <cell r="J226" t="str">
            <v>PSR</v>
          </cell>
          <cell r="K226" t="str">
            <v>P215/55R16</v>
          </cell>
          <cell r="L226" t="str">
            <v>TBD</v>
          </cell>
          <cell r="N226" t="str">
            <v>91H</v>
          </cell>
          <cell r="O226" t="str">
            <v>H</v>
          </cell>
          <cell r="P226" t="str">
            <v>BS</v>
          </cell>
          <cell r="R226" t="str">
            <v>2003</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t="str">
            <v>2004</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t="str">
            <v>2005</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t="str">
            <v>2006</v>
          </cell>
          <cell r="BI226">
            <v>0</v>
          </cell>
          <cell r="BJ226">
            <v>0</v>
          </cell>
          <cell r="BK226">
            <v>0</v>
          </cell>
          <cell r="BL226">
            <v>0</v>
          </cell>
          <cell r="BM226">
            <v>0</v>
          </cell>
          <cell r="BN226">
            <v>0</v>
          </cell>
          <cell r="BO226">
            <v>0</v>
          </cell>
          <cell r="BP226">
            <v>0</v>
          </cell>
          <cell r="BQ226">
            <v>0</v>
          </cell>
          <cell r="BR226">
            <v>0</v>
          </cell>
          <cell r="BS226">
            <v>0</v>
          </cell>
          <cell r="BT226">
            <v>0</v>
          </cell>
        </row>
        <row r="227">
          <cell r="E227" t="str">
            <v>Saturn</v>
          </cell>
          <cell r="F227" t="str">
            <v>USA</v>
          </cell>
          <cell r="G227" t="str">
            <v>Saturn LS</v>
          </cell>
          <cell r="H227" t="str">
            <v>GP070-1</v>
          </cell>
          <cell r="I227" t="str">
            <v>GP070-1</v>
          </cell>
          <cell r="J227" t="str">
            <v>PSR</v>
          </cell>
          <cell r="K227" t="str">
            <v>P215/55R16</v>
          </cell>
          <cell r="N227" t="str">
            <v>91H</v>
          </cell>
          <cell r="O227" t="str">
            <v>H</v>
          </cell>
          <cell r="P227" t="str">
            <v>BS</v>
          </cell>
          <cell r="Q227" t="str">
            <v>?</v>
          </cell>
          <cell r="R227" t="str">
            <v>2003</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t="str">
            <v>2004</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t="str">
            <v>2005</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t="str">
            <v>2006</v>
          </cell>
          <cell r="BI227">
            <v>0</v>
          </cell>
          <cell r="BJ227">
            <v>0</v>
          </cell>
          <cell r="BK227">
            <v>0</v>
          </cell>
          <cell r="BL227">
            <v>0</v>
          </cell>
          <cell r="BM227">
            <v>0</v>
          </cell>
          <cell r="BN227">
            <v>0</v>
          </cell>
          <cell r="BO227">
            <v>0</v>
          </cell>
          <cell r="BP227">
            <v>0</v>
          </cell>
          <cell r="BQ227">
            <v>0</v>
          </cell>
          <cell r="BR227">
            <v>0</v>
          </cell>
          <cell r="BS227">
            <v>0</v>
          </cell>
          <cell r="BT227">
            <v>0</v>
          </cell>
        </row>
        <row r="228">
          <cell r="E228" t="str">
            <v>BMW</v>
          </cell>
          <cell r="F228" t="str">
            <v>USA</v>
          </cell>
          <cell r="G228" t="str">
            <v>E53</v>
          </cell>
          <cell r="H228" t="str">
            <v>BFOE-001-2</v>
          </cell>
          <cell r="I228" t="str">
            <v>BH6QZCLISM</v>
          </cell>
          <cell r="J228" t="str">
            <v>PSR</v>
          </cell>
          <cell r="K228" t="str">
            <v>285/45R19</v>
          </cell>
          <cell r="L228" t="str">
            <v>Turanza ER30</v>
          </cell>
          <cell r="M228" t="str">
            <v>Turanza ER030</v>
          </cell>
          <cell r="N228" t="str">
            <v>107V</v>
          </cell>
          <cell r="O228" t="str">
            <v>V</v>
          </cell>
          <cell r="P228" t="str">
            <v>BS</v>
          </cell>
          <cell r="R228" t="str">
            <v>2003</v>
          </cell>
          <cell r="S228">
            <v>1367</v>
          </cell>
          <cell r="T228">
            <v>1436</v>
          </cell>
          <cell r="U228">
            <v>1436</v>
          </cell>
          <cell r="V228">
            <v>1436</v>
          </cell>
          <cell r="W228">
            <v>1504</v>
          </cell>
          <cell r="X228">
            <v>1367</v>
          </cell>
          <cell r="Y228">
            <v>1230</v>
          </cell>
          <cell r="Z228">
            <v>1504</v>
          </cell>
          <cell r="AA228">
            <v>1436</v>
          </cell>
          <cell r="AB228">
            <v>1436</v>
          </cell>
          <cell r="AC228">
            <v>1299</v>
          </cell>
          <cell r="AD228">
            <v>1025</v>
          </cell>
          <cell r="AE228">
            <v>16476</v>
          </cell>
          <cell r="AF228" t="str">
            <v>2004</v>
          </cell>
          <cell r="AG228">
            <v>1380</v>
          </cell>
          <cell r="AH228">
            <v>1449</v>
          </cell>
          <cell r="AI228">
            <v>1449</v>
          </cell>
          <cell r="AJ228">
            <v>1449</v>
          </cell>
          <cell r="AK228">
            <v>1518</v>
          </cell>
          <cell r="AL228">
            <v>1380</v>
          </cell>
          <cell r="AM228">
            <v>1242</v>
          </cell>
          <cell r="AN228">
            <v>1518</v>
          </cell>
          <cell r="AO228">
            <v>1449</v>
          </cell>
          <cell r="AP228">
            <v>1449</v>
          </cell>
          <cell r="AQ228">
            <v>1311</v>
          </cell>
          <cell r="AR228">
            <v>1035</v>
          </cell>
          <cell r="AS228">
            <v>16629</v>
          </cell>
          <cell r="AT228" t="str">
            <v>2005</v>
          </cell>
          <cell r="AU228">
            <v>1308</v>
          </cell>
          <cell r="AV228">
            <v>1374</v>
          </cell>
          <cell r="AW228">
            <v>1374</v>
          </cell>
          <cell r="AX228">
            <v>1374</v>
          </cell>
          <cell r="AY228">
            <v>1439</v>
          </cell>
          <cell r="AZ228">
            <v>1308</v>
          </cell>
          <cell r="BA228">
            <v>1178</v>
          </cell>
          <cell r="BB228">
            <v>1439</v>
          </cell>
          <cell r="BC228">
            <v>1374</v>
          </cell>
          <cell r="BD228">
            <v>1374</v>
          </cell>
          <cell r="BE228">
            <v>1243</v>
          </cell>
          <cell r="BF228">
            <v>982</v>
          </cell>
          <cell r="BG228">
            <v>15767</v>
          </cell>
          <cell r="BH228" t="str">
            <v>2006</v>
          </cell>
          <cell r="BI228">
            <v>1217</v>
          </cell>
          <cell r="BJ228">
            <v>1278</v>
          </cell>
          <cell r="BK228">
            <v>1278</v>
          </cell>
          <cell r="BL228">
            <v>1278</v>
          </cell>
          <cell r="BM228">
            <v>1339</v>
          </cell>
          <cell r="BN228">
            <v>1217</v>
          </cell>
          <cell r="BO228">
            <v>1096</v>
          </cell>
          <cell r="BP228">
            <v>1339</v>
          </cell>
          <cell r="BQ228">
            <v>1278</v>
          </cell>
          <cell r="BR228">
            <v>1278</v>
          </cell>
          <cell r="BS228">
            <v>1157</v>
          </cell>
          <cell r="BT228">
            <v>913</v>
          </cell>
        </row>
        <row r="229">
          <cell r="E229" t="str">
            <v>BMW</v>
          </cell>
          <cell r="F229" t="str">
            <v>USA</v>
          </cell>
          <cell r="G229" t="str">
            <v>E53</v>
          </cell>
          <cell r="H229" t="str">
            <v>BFOE-001-1</v>
          </cell>
          <cell r="I229" t="str">
            <v>BH6QZCLIP5</v>
          </cell>
          <cell r="J229" t="str">
            <v>PSR</v>
          </cell>
          <cell r="K229" t="str">
            <v>255/50R19</v>
          </cell>
          <cell r="L229" t="str">
            <v>Turanza ER30</v>
          </cell>
          <cell r="M229" t="str">
            <v>Turanza ER030</v>
          </cell>
          <cell r="N229" t="str">
            <v>103V</v>
          </cell>
          <cell r="O229" t="str">
            <v>V</v>
          </cell>
          <cell r="P229" t="str">
            <v>BS</v>
          </cell>
          <cell r="R229" t="str">
            <v>2003</v>
          </cell>
          <cell r="S229">
            <v>1367</v>
          </cell>
          <cell r="T229">
            <v>1436</v>
          </cell>
          <cell r="U229">
            <v>1436</v>
          </cell>
          <cell r="V229">
            <v>1436</v>
          </cell>
          <cell r="W229">
            <v>1504</v>
          </cell>
          <cell r="X229">
            <v>1367</v>
          </cell>
          <cell r="Y229">
            <v>1230</v>
          </cell>
          <cell r="Z229">
            <v>1504</v>
          </cell>
          <cell r="AA229">
            <v>1436</v>
          </cell>
          <cell r="AB229">
            <v>1436</v>
          </cell>
          <cell r="AC229">
            <v>1299</v>
          </cell>
          <cell r="AD229">
            <v>1025</v>
          </cell>
          <cell r="AE229">
            <v>16476</v>
          </cell>
          <cell r="AF229" t="str">
            <v>2004</v>
          </cell>
          <cell r="AG229">
            <v>1380</v>
          </cell>
          <cell r="AH229">
            <v>1449</v>
          </cell>
          <cell r="AI229">
            <v>1449</v>
          </cell>
          <cell r="AJ229">
            <v>1449</v>
          </cell>
          <cell r="AK229">
            <v>1518</v>
          </cell>
          <cell r="AL229">
            <v>1380</v>
          </cell>
          <cell r="AM229">
            <v>1242</v>
          </cell>
          <cell r="AN229">
            <v>1518</v>
          </cell>
          <cell r="AO229">
            <v>1449</v>
          </cell>
          <cell r="AP229">
            <v>1449</v>
          </cell>
          <cell r="AQ229">
            <v>1311</v>
          </cell>
          <cell r="AR229">
            <v>1035</v>
          </cell>
          <cell r="AS229">
            <v>16629</v>
          </cell>
          <cell r="AT229" t="str">
            <v>2005</v>
          </cell>
          <cell r="AU229">
            <v>1308</v>
          </cell>
          <cell r="AV229">
            <v>1374</v>
          </cell>
          <cell r="AW229">
            <v>1374</v>
          </cell>
          <cell r="AX229">
            <v>1374</v>
          </cell>
          <cell r="AY229">
            <v>1439</v>
          </cell>
          <cell r="AZ229">
            <v>1308</v>
          </cell>
          <cell r="BA229">
            <v>1178</v>
          </cell>
          <cell r="BB229">
            <v>1439</v>
          </cell>
          <cell r="BC229">
            <v>1374</v>
          </cell>
          <cell r="BD229">
            <v>1374</v>
          </cell>
          <cell r="BE229">
            <v>1243</v>
          </cell>
          <cell r="BF229">
            <v>982</v>
          </cell>
          <cell r="BG229">
            <v>15767</v>
          </cell>
          <cell r="BH229" t="str">
            <v>2006</v>
          </cell>
          <cell r="BI229">
            <v>1217</v>
          </cell>
          <cell r="BJ229">
            <v>1278</v>
          </cell>
          <cell r="BK229">
            <v>1278</v>
          </cell>
          <cell r="BL229">
            <v>1278</v>
          </cell>
          <cell r="BM229">
            <v>1339</v>
          </cell>
          <cell r="BN229">
            <v>1217</v>
          </cell>
          <cell r="BO229">
            <v>1096</v>
          </cell>
          <cell r="BP229">
            <v>1339</v>
          </cell>
          <cell r="BQ229">
            <v>1278</v>
          </cell>
          <cell r="BR229">
            <v>1278</v>
          </cell>
          <cell r="BS229">
            <v>1157</v>
          </cell>
          <cell r="BT229">
            <v>913</v>
          </cell>
        </row>
        <row r="230">
          <cell r="E230" t="str">
            <v>Toyota</v>
          </cell>
          <cell r="F230" t="str">
            <v>USA</v>
          </cell>
          <cell r="G230" t="str">
            <v>Camry</v>
          </cell>
          <cell r="H230" t="str">
            <v>TP035-1</v>
          </cell>
          <cell r="I230" t="str">
            <v>BH01TBC6K6</v>
          </cell>
          <cell r="J230" t="str">
            <v>PSR</v>
          </cell>
          <cell r="K230" t="str">
            <v>P215/60R16</v>
          </cell>
          <cell r="L230" t="str">
            <v>Turanza ER33CZ</v>
          </cell>
          <cell r="M230" t="str">
            <v>Turanza ER033</v>
          </cell>
          <cell r="N230" t="str">
            <v>94V</v>
          </cell>
          <cell r="O230" t="str">
            <v>V</v>
          </cell>
          <cell r="P230" t="str">
            <v>BS</v>
          </cell>
          <cell r="Q230" t="str">
            <v>Seg</v>
          </cell>
          <cell r="R230" t="str">
            <v>2003</v>
          </cell>
          <cell r="S230">
            <v>6064</v>
          </cell>
          <cell r="T230">
            <v>5513</v>
          </cell>
          <cell r="U230">
            <v>5788</v>
          </cell>
          <cell r="V230">
            <v>6064</v>
          </cell>
          <cell r="W230">
            <v>6064</v>
          </cell>
          <cell r="X230">
            <v>5788</v>
          </cell>
          <cell r="Y230">
            <v>4410</v>
          </cell>
          <cell r="Z230">
            <v>6064</v>
          </cell>
          <cell r="AA230">
            <v>5513</v>
          </cell>
          <cell r="AB230">
            <v>6339</v>
          </cell>
          <cell r="AC230">
            <v>5788</v>
          </cell>
          <cell r="AD230">
            <v>4961</v>
          </cell>
          <cell r="AE230">
            <v>68356</v>
          </cell>
          <cell r="AF230" t="str">
            <v>2004</v>
          </cell>
          <cell r="AG230">
            <v>6121</v>
          </cell>
          <cell r="AH230">
            <v>5565</v>
          </cell>
          <cell r="AI230">
            <v>5843</v>
          </cell>
          <cell r="AJ230">
            <v>6121</v>
          </cell>
          <cell r="AK230">
            <v>6121</v>
          </cell>
          <cell r="AL230">
            <v>5843</v>
          </cell>
          <cell r="AM230">
            <v>4452</v>
          </cell>
          <cell r="AN230">
            <v>6121</v>
          </cell>
          <cell r="AO230">
            <v>5565</v>
          </cell>
          <cell r="AP230">
            <v>6399</v>
          </cell>
          <cell r="AQ230">
            <v>5843</v>
          </cell>
          <cell r="AR230">
            <v>5008</v>
          </cell>
          <cell r="AS230">
            <v>69002</v>
          </cell>
          <cell r="AT230" t="str">
            <v>2005</v>
          </cell>
          <cell r="AU230">
            <v>6295</v>
          </cell>
          <cell r="AV230">
            <v>5723</v>
          </cell>
          <cell r="AW230">
            <v>6009</v>
          </cell>
          <cell r="AX230">
            <v>6295</v>
          </cell>
          <cell r="AY230">
            <v>6295</v>
          </cell>
          <cell r="AZ230">
            <v>6009</v>
          </cell>
          <cell r="BA230">
            <v>4578</v>
          </cell>
          <cell r="BB230">
            <v>6295</v>
          </cell>
          <cell r="BC230">
            <v>5723</v>
          </cell>
          <cell r="BD230">
            <v>6581</v>
          </cell>
          <cell r="BE230">
            <v>6009</v>
          </cell>
          <cell r="BF230">
            <v>5150</v>
          </cell>
          <cell r="BG230">
            <v>70962</v>
          </cell>
          <cell r="BH230" t="str">
            <v>2006</v>
          </cell>
          <cell r="BI230">
            <v>6002</v>
          </cell>
          <cell r="BJ230">
            <v>5456</v>
          </cell>
          <cell r="BK230">
            <v>5729</v>
          </cell>
          <cell r="BL230">
            <v>6002</v>
          </cell>
          <cell r="BM230">
            <v>6002</v>
          </cell>
          <cell r="BN230">
            <v>5729</v>
          </cell>
          <cell r="BO230">
            <v>4365</v>
          </cell>
          <cell r="BP230">
            <v>6002</v>
          </cell>
          <cell r="BQ230">
            <v>5456</v>
          </cell>
          <cell r="BR230">
            <v>6275</v>
          </cell>
          <cell r="BS230">
            <v>5729</v>
          </cell>
          <cell r="BT230">
            <v>4910</v>
          </cell>
        </row>
        <row r="231">
          <cell r="E231" t="str">
            <v>GM</v>
          </cell>
          <cell r="F231" t="str">
            <v>USA</v>
          </cell>
          <cell r="G231" t="str">
            <v>LeSabre</v>
          </cell>
          <cell r="H231" t="str">
            <v>GP227-1</v>
          </cell>
          <cell r="I231" t="str">
            <v>GP227-1</v>
          </cell>
          <cell r="J231" t="str">
            <v>PSR</v>
          </cell>
          <cell r="K231" t="str">
            <v>P225/60R16</v>
          </cell>
          <cell r="L231" t="str">
            <v>Affinity</v>
          </cell>
          <cell r="M231" t="str">
            <v>Affinity</v>
          </cell>
          <cell r="N231" t="str">
            <v>97S</v>
          </cell>
          <cell r="O231" t="str">
            <v>S</v>
          </cell>
          <cell r="P231" t="str">
            <v>FS</v>
          </cell>
          <cell r="R231" t="str">
            <v>2003</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t="str">
            <v>2004</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t="str">
            <v>2005</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t="str">
            <v>2006</v>
          </cell>
          <cell r="BI231">
            <v>34459</v>
          </cell>
          <cell r="BJ231">
            <v>34459</v>
          </cell>
          <cell r="BK231">
            <v>37739</v>
          </cell>
          <cell r="BL231">
            <v>29534</v>
          </cell>
          <cell r="BM231">
            <v>34459</v>
          </cell>
          <cell r="BN231">
            <v>32818</v>
          </cell>
          <cell r="BO231">
            <v>21330</v>
          </cell>
          <cell r="BP231">
            <v>37739</v>
          </cell>
          <cell r="BQ231">
            <v>32818</v>
          </cell>
          <cell r="BR231">
            <v>36101</v>
          </cell>
          <cell r="BS231">
            <v>32818</v>
          </cell>
          <cell r="BT231">
            <v>26255</v>
          </cell>
        </row>
        <row r="232">
          <cell r="E232" t="str">
            <v>Subaru</v>
          </cell>
          <cell r="F232" t="str">
            <v>USA</v>
          </cell>
          <cell r="G232" t="str">
            <v>Legacy</v>
          </cell>
          <cell r="H232" t="str">
            <v>SP004-1</v>
          </cell>
          <cell r="I232" t="str">
            <v>BH4AFBK5I6</v>
          </cell>
          <cell r="J232" t="str">
            <v>PSR</v>
          </cell>
          <cell r="K232" t="str">
            <v>P195/60R15</v>
          </cell>
          <cell r="L232" t="str">
            <v>Ptz RE92</v>
          </cell>
          <cell r="N232" t="str">
            <v>87H</v>
          </cell>
          <cell r="O232" t="str">
            <v>H</v>
          </cell>
          <cell r="P232" t="str">
            <v>BS</v>
          </cell>
          <cell r="Q232" t="str">
            <v>Seg</v>
          </cell>
          <cell r="R232" t="str">
            <v>2003</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t="str">
            <v>2004</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t="str">
            <v>2005</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t="str">
            <v>2006</v>
          </cell>
          <cell r="BI232">
            <v>0</v>
          </cell>
          <cell r="BJ232">
            <v>0</v>
          </cell>
          <cell r="BK232">
            <v>0</v>
          </cell>
          <cell r="BL232">
            <v>0</v>
          </cell>
          <cell r="BM232">
            <v>0</v>
          </cell>
          <cell r="BN232">
            <v>0</v>
          </cell>
          <cell r="BO232">
            <v>0</v>
          </cell>
          <cell r="BP232">
            <v>0</v>
          </cell>
          <cell r="BQ232">
            <v>0</v>
          </cell>
          <cell r="BR232">
            <v>0</v>
          </cell>
          <cell r="BS232">
            <v>0</v>
          </cell>
          <cell r="BT232">
            <v>0</v>
          </cell>
        </row>
        <row r="233">
          <cell r="E233" t="str">
            <v>GM</v>
          </cell>
          <cell r="F233" t="str">
            <v>USA</v>
          </cell>
          <cell r="G233" t="str">
            <v>Malibu/Cutlass</v>
          </cell>
          <cell r="I233" t="str">
            <v>BA9FTBB5K6</v>
          </cell>
          <cell r="J233" t="str">
            <v>PSR</v>
          </cell>
          <cell r="K233" t="str">
            <v>P215/60R15</v>
          </cell>
          <cell r="L233" t="str">
            <v>Affinity T2</v>
          </cell>
          <cell r="M233" t="str">
            <v>Affnity</v>
          </cell>
          <cell r="N233" t="str">
            <v>93T</v>
          </cell>
          <cell r="O233" t="str">
            <v>T</v>
          </cell>
          <cell r="P233" t="str">
            <v>FS</v>
          </cell>
          <cell r="Q233" t="str">
            <v>Seg</v>
          </cell>
          <cell r="R233" t="str">
            <v>2003</v>
          </cell>
          <cell r="S233">
            <v>48572</v>
          </cell>
          <cell r="T233">
            <v>48572</v>
          </cell>
          <cell r="U233">
            <v>53200</v>
          </cell>
          <cell r="V233">
            <v>41636</v>
          </cell>
          <cell r="W233">
            <v>48572</v>
          </cell>
          <cell r="X233">
            <v>46260</v>
          </cell>
          <cell r="Y233">
            <v>30068</v>
          </cell>
          <cell r="Z233">
            <v>53200</v>
          </cell>
          <cell r="AA233">
            <v>46260</v>
          </cell>
          <cell r="AB233">
            <v>50888</v>
          </cell>
          <cell r="AC233">
            <v>46260</v>
          </cell>
          <cell r="AD233">
            <v>37016</v>
          </cell>
          <cell r="AE233">
            <v>550504</v>
          </cell>
          <cell r="AF233" t="str">
            <v>2004</v>
          </cell>
          <cell r="AG233">
            <v>11492</v>
          </cell>
          <cell r="AH233">
            <v>11492</v>
          </cell>
          <cell r="AI233">
            <v>12584</v>
          </cell>
          <cell r="AJ233">
            <v>9848</v>
          </cell>
          <cell r="AK233">
            <v>11492</v>
          </cell>
          <cell r="AL233">
            <v>10944</v>
          </cell>
          <cell r="AM233">
            <v>7112</v>
          </cell>
          <cell r="AN233">
            <v>12584</v>
          </cell>
          <cell r="AO233">
            <v>10944</v>
          </cell>
          <cell r="AP233">
            <v>12040</v>
          </cell>
          <cell r="AQ233">
            <v>10944</v>
          </cell>
          <cell r="AR233">
            <v>8760</v>
          </cell>
          <cell r="AS233">
            <v>130236</v>
          </cell>
          <cell r="AT233" t="str">
            <v>2005</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t="str">
            <v>2006</v>
          </cell>
          <cell r="BI233">
            <v>0</v>
          </cell>
          <cell r="BJ233">
            <v>0</v>
          </cell>
          <cell r="BK233">
            <v>0</v>
          </cell>
          <cell r="BL233">
            <v>0</v>
          </cell>
          <cell r="BM233">
            <v>0</v>
          </cell>
          <cell r="BN233">
            <v>0</v>
          </cell>
          <cell r="BO233">
            <v>0</v>
          </cell>
          <cell r="BP233">
            <v>0</v>
          </cell>
          <cell r="BQ233">
            <v>0</v>
          </cell>
          <cell r="BR233">
            <v>0</v>
          </cell>
          <cell r="BS233">
            <v>0</v>
          </cell>
          <cell r="BT233">
            <v>0</v>
          </cell>
        </row>
        <row r="234">
          <cell r="E234" t="str">
            <v>Subaru</v>
          </cell>
          <cell r="F234" t="str">
            <v>USA</v>
          </cell>
          <cell r="G234" t="str">
            <v>Legacy</v>
          </cell>
          <cell r="H234" t="str">
            <v>0</v>
          </cell>
          <cell r="I234" t="str">
            <v>BH1AEBB4H7</v>
          </cell>
          <cell r="J234" t="str">
            <v>PSR</v>
          </cell>
          <cell r="K234" t="str">
            <v>P185/70R14</v>
          </cell>
          <cell r="L234" t="str">
            <v>S411</v>
          </cell>
          <cell r="N234" t="str">
            <v>87S</v>
          </cell>
          <cell r="O234" t="str">
            <v>H</v>
          </cell>
          <cell r="P234" t="str">
            <v>BS</v>
          </cell>
          <cell r="Q234" t="str">
            <v>0</v>
          </cell>
          <cell r="R234" t="str">
            <v>2003</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t="str">
            <v>2004</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2005</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t="str">
            <v>2006</v>
          </cell>
          <cell r="BI234">
            <v>0</v>
          </cell>
          <cell r="BJ234">
            <v>0</v>
          </cell>
          <cell r="BK234">
            <v>0</v>
          </cell>
          <cell r="BL234">
            <v>0</v>
          </cell>
          <cell r="BM234">
            <v>0</v>
          </cell>
          <cell r="BN234">
            <v>0</v>
          </cell>
          <cell r="BO234">
            <v>0</v>
          </cell>
          <cell r="BP234">
            <v>0</v>
          </cell>
          <cell r="BQ234">
            <v>0</v>
          </cell>
          <cell r="BR234">
            <v>0</v>
          </cell>
          <cell r="BS234">
            <v>0</v>
          </cell>
          <cell r="BT234">
            <v>0</v>
          </cell>
        </row>
        <row r="235">
          <cell r="E235" t="str">
            <v>Subaru</v>
          </cell>
          <cell r="F235" t="str">
            <v>USA</v>
          </cell>
          <cell r="G235" t="str">
            <v>Legacy</v>
          </cell>
          <cell r="H235" t="str">
            <v>JN-3</v>
          </cell>
          <cell r="I235" t="str">
            <v>JN-3</v>
          </cell>
          <cell r="J235" t="str">
            <v>PSR</v>
          </cell>
          <cell r="K235" t="str">
            <v>P215/45R17</v>
          </cell>
          <cell r="L235" t="str">
            <v>TBD</v>
          </cell>
          <cell r="O235" t="str">
            <v>H</v>
          </cell>
          <cell r="P235" t="str">
            <v>BS</v>
          </cell>
          <cell r="R235" t="str">
            <v>2003</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t="str">
            <v>2004</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t="str">
            <v>2005</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t="str">
            <v>2006</v>
          </cell>
          <cell r="BI235">
            <v>0</v>
          </cell>
          <cell r="BJ235">
            <v>0</v>
          </cell>
          <cell r="BK235">
            <v>0</v>
          </cell>
          <cell r="BL235">
            <v>0</v>
          </cell>
          <cell r="BM235">
            <v>0</v>
          </cell>
          <cell r="BN235">
            <v>0</v>
          </cell>
          <cell r="BO235">
            <v>0</v>
          </cell>
          <cell r="BP235">
            <v>0</v>
          </cell>
          <cell r="BQ235">
            <v>0</v>
          </cell>
          <cell r="BR235">
            <v>0</v>
          </cell>
          <cell r="BS235">
            <v>0</v>
          </cell>
          <cell r="BT235">
            <v>0</v>
          </cell>
        </row>
        <row r="236">
          <cell r="E236" t="str">
            <v>Subaru</v>
          </cell>
          <cell r="F236" t="str">
            <v>USA</v>
          </cell>
          <cell r="G236" t="str">
            <v>Legacy</v>
          </cell>
          <cell r="H236" t="str">
            <v>SP006-7</v>
          </cell>
          <cell r="I236" t="str">
            <v>GA43SBK6L6</v>
          </cell>
          <cell r="J236" t="str">
            <v>PSR</v>
          </cell>
          <cell r="K236" t="str">
            <v>P225/60R16</v>
          </cell>
          <cell r="L236" t="str">
            <v>Wilderness</v>
          </cell>
          <cell r="N236" t="str">
            <v>98H</v>
          </cell>
          <cell r="O236" t="str">
            <v>H</v>
          </cell>
          <cell r="P236" t="str">
            <v>FS</v>
          </cell>
          <cell r="Q236" t="str">
            <v>Seg</v>
          </cell>
          <cell r="R236" t="str">
            <v>2003</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t="str">
            <v>2004</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t="str">
            <v>2005</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t="str">
            <v>2006</v>
          </cell>
          <cell r="BI236">
            <v>0</v>
          </cell>
          <cell r="BJ236">
            <v>0</v>
          </cell>
          <cell r="BK236">
            <v>0</v>
          </cell>
          <cell r="BL236">
            <v>0</v>
          </cell>
          <cell r="BM236">
            <v>0</v>
          </cell>
          <cell r="BN236">
            <v>0</v>
          </cell>
          <cell r="BO236">
            <v>0</v>
          </cell>
          <cell r="BP236">
            <v>0</v>
          </cell>
          <cell r="BQ236">
            <v>0</v>
          </cell>
          <cell r="BR236">
            <v>0</v>
          </cell>
          <cell r="BS236">
            <v>0</v>
          </cell>
          <cell r="BT236">
            <v>0</v>
          </cell>
        </row>
        <row r="237">
          <cell r="E237" t="str">
            <v>Toyota</v>
          </cell>
          <cell r="F237" t="str">
            <v>USA</v>
          </cell>
          <cell r="G237" t="str">
            <v>Camry</v>
          </cell>
          <cell r="H237" t="str">
            <v>TP011-1</v>
          </cell>
          <cell r="I237" t="str">
            <v>BH2LKBB5JO</v>
          </cell>
          <cell r="J237" t="str">
            <v>PSR</v>
          </cell>
          <cell r="K237" t="str">
            <v>P205/65R15</v>
          </cell>
          <cell r="L237" t="str">
            <v xml:space="preserve"> RE92</v>
          </cell>
          <cell r="N237" t="str">
            <v>92H</v>
          </cell>
          <cell r="O237" t="str">
            <v>H</v>
          </cell>
          <cell r="P237" t="str">
            <v>BS</v>
          </cell>
          <cell r="Q237" t="str">
            <v>Seg</v>
          </cell>
          <cell r="R237" t="str">
            <v>2003</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t="str">
            <v>2004</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t="str">
            <v>2005</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t="str">
            <v>2006</v>
          </cell>
          <cell r="BI237">
            <v>0</v>
          </cell>
          <cell r="BJ237">
            <v>0</v>
          </cell>
          <cell r="BK237">
            <v>0</v>
          </cell>
          <cell r="BL237">
            <v>0</v>
          </cell>
          <cell r="BM237">
            <v>0</v>
          </cell>
          <cell r="BN237">
            <v>0</v>
          </cell>
          <cell r="BO237">
            <v>0</v>
          </cell>
          <cell r="BP237">
            <v>0</v>
          </cell>
          <cell r="BQ237">
            <v>0</v>
          </cell>
          <cell r="BR237">
            <v>0</v>
          </cell>
          <cell r="BS237">
            <v>0</v>
          </cell>
          <cell r="BT237">
            <v>0</v>
          </cell>
        </row>
        <row r="238">
          <cell r="E238" t="str">
            <v>Toyota</v>
          </cell>
          <cell r="F238" t="str">
            <v>USA</v>
          </cell>
          <cell r="G238" t="str">
            <v>Sienna</v>
          </cell>
          <cell r="H238" t="str">
            <v>TP024-1</v>
          </cell>
          <cell r="I238" t="str">
            <v>BA2BTBK5KO</v>
          </cell>
          <cell r="J238" t="str">
            <v>PSR</v>
          </cell>
          <cell r="K238" t="str">
            <v>P215/65R15</v>
          </cell>
          <cell r="L238" t="str">
            <v>Affinity S1</v>
          </cell>
          <cell r="N238" t="str">
            <v>95S</v>
          </cell>
          <cell r="O238" t="str">
            <v>H</v>
          </cell>
          <cell r="P238" t="str">
            <v>FS</v>
          </cell>
          <cell r="Q238" t="str">
            <v>Seg</v>
          </cell>
          <cell r="R238" t="str">
            <v>2003</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t="str">
            <v>2004</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t="str">
            <v>2005</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t="str">
            <v>2006</v>
          </cell>
          <cell r="BI238">
            <v>0</v>
          </cell>
          <cell r="BJ238">
            <v>0</v>
          </cell>
          <cell r="BK238">
            <v>0</v>
          </cell>
          <cell r="BL238">
            <v>0</v>
          </cell>
          <cell r="BM238">
            <v>0</v>
          </cell>
          <cell r="BN238">
            <v>0</v>
          </cell>
          <cell r="BO238">
            <v>0</v>
          </cell>
          <cell r="BP238">
            <v>0</v>
          </cell>
          <cell r="BQ238">
            <v>0</v>
          </cell>
          <cell r="BR238">
            <v>0</v>
          </cell>
          <cell r="BS238">
            <v>0</v>
          </cell>
          <cell r="BT238">
            <v>0</v>
          </cell>
        </row>
        <row r="239">
          <cell r="E239" t="str">
            <v>Toyota</v>
          </cell>
          <cell r="F239" t="str">
            <v>Japan</v>
          </cell>
          <cell r="G239" t="str">
            <v>T100 Pick</v>
          </cell>
          <cell r="I239" t="str">
            <v>BH1LGBK5MP</v>
          </cell>
          <cell r="J239" t="str">
            <v>PSR</v>
          </cell>
          <cell r="K239" t="str">
            <v>P235/75R15</v>
          </cell>
          <cell r="L239" t="str">
            <v>D689UZ</v>
          </cell>
          <cell r="M239" t="str">
            <v>Turanza EL42</v>
          </cell>
          <cell r="N239" t="str">
            <v>105S</v>
          </cell>
          <cell r="O239" t="str">
            <v>H</v>
          </cell>
          <cell r="P239" t="str">
            <v>BS</v>
          </cell>
          <cell r="R239" t="str">
            <v>2003</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t="str">
            <v>2004</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t="str">
            <v>2005</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t="str">
            <v>2006</v>
          </cell>
          <cell r="BI239">
            <v>0</v>
          </cell>
          <cell r="BJ239">
            <v>0</v>
          </cell>
          <cell r="BK239">
            <v>0</v>
          </cell>
          <cell r="BL239">
            <v>0</v>
          </cell>
          <cell r="BM239">
            <v>0</v>
          </cell>
          <cell r="BN239">
            <v>0</v>
          </cell>
          <cell r="BO239">
            <v>0</v>
          </cell>
          <cell r="BP239">
            <v>0</v>
          </cell>
          <cell r="BQ239">
            <v>0</v>
          </cell>
          <cell r="BR239">
            <v>0</v>
          </cell>
          <cell r="BS239">
            <v>0</v>
          </cell>
          <cell r="BT239">
            <v>0</v>
          </cell>
        </row>
        <row r="240">
          <cell r="E240" t="str">
            <v>GM</v>
          </cell>
          <cell r="F240" t="str">
            <v>USA</v>
          </cell>
          <cell r="G240" t="str">
            <v>Bonn/Le Sabre</v>
          </cell>
          <cell r="H240" t="str">
            <v>GP030-1</v>
          </cell>
          <cell r="I240" t="str">
            <v>BA5FTBK6L6</v>
          </cell>
          <cell r="J240" t="str">
            <v>PSR</v>
          </cell>
          <cell r="K240" t="str">
            <v>P225/60R16</v>
          </cell>
          <cell r="L240" t="str">
            <v>Affinity T2</v>
          </cell>
          <cell r="M240" t="str">
            <v>Affnity</v>
          </cell>
          <cell r="N240" t="str">
            <v>97T</v>
          </cell>
          <cell r="O240" t="str">
            <v>T</v>
          </cell>
          <cell r="P240" t="str">
            <v>FS</v>
          </cell>
          <cell r="Q240" t="str">
            <v>Seg 51</v>
          </cell>
          <cell r="R240" t="str">
            <v>2003</v>
          </cell>
          <cell r="S240">
            <v>14458</v>
          </cell>
          <cell r="T240">
            <v>14458</v>
          </cell>
          <cell r="U240">
            <v>15834</v>
          </cell>
          <cell r="V240">
            <v>12393</v>
          </cell>
          <cell r="W240">
            <v>14458</v>
          </cell>
          <cell r="X240">
            <v>13769</v>
          </cell>
          <cell r="Y240">
            <v>8950</v>
          </cell>
          <cell r="Z240">
            <v>15834</v>
          </cell>
          <cell r="AA240">
            <v>13769</v>
          </cell>
          <cell r="AB240">
            <v>15146</v>
          </cell>
          <cell r="AC240">
            <v>13769</v>
          </cell>
          <cell r="AD240">
            <v>11016</v>
          </cell>
          <cell r="AE240">
            <v>163854</v>
          </cell>
          <cell r="AF240" t="str">
            <v>2004</v>
          </cell>
          <cell r="AG240">
            <v>13407</v>
          </cell>
          <cell r="AH240">
            <v>13407</v>
          </cell>
          <cell r="AI240">
            <v>14685</v>
          </cell>
          <cell r="AJ240">
            <v>11493</v>
          </cell>
          <cell r="AK240">
            <v>13407</v>
          </cell>
          <cell r="AL240">
            <v>12770</v>
          </cell>
          <cell r="AM240">
            <v>8300</v>
          </cell>
          <cell r="AN240">
            <v>14685</v>
          </cell>
          <cell r="AO240">
            <v>12770</v>
          </cell>
          <cell r="AP240">
            <v>14047</v>
          </cell>
          <cell r="AQ240">
            <v>12770</v>
          </cell>
          <cell r="AR240">
            <v>10215</v>
          </cell>
          <cell r="AS240">
            <v>151956</v>
          </cell>
          <cell r="AT240" t="str">
            <v>2005</v>
          </cell>
          <cell r="AU240">
            <v>11660</v>
          </cell>
          <cell r="AV240">
            <v>11660</v>
          </cell>
          <cell r="AW240">
            <v>12770</v>
          </cell>
          <cell r="AX240">
            <v>9994</v>
          </cell>
          <cell r="AY240">
            <v>11660</v>
          </cell>
          <cell r="AZ240">
            <v>11105</v>
          </cell>
          <cell r="BA240">
            <v>7218</v>
          </cell>
          <cell r="BB240">
            <v>12770</v>
          </cell>
          <cell r="BC240">
            <v>11105</v>
          </cell>
          <cell r="BD240">
            <v>12214</v>
          </cell>
          <cell r="BE240">
            <v>11105</v>
          </cell>
          <cell r="BF240">
            <v>8886</v>
          </cell>
          <cell r="BG240">
            <v>132147</v>
          </cell>
          <cell r="BH240" t="str">
            <v>2006</v>
          </cell>
          <cell r="BI240">
            <v>0</v>
          </cell>
          <cell r="BJ240">
            <v>0</v>
          </cell>
          <cell r="BK240">
            <v>0</v>
          </cell>
          <cell r="BL240">
            <v>0</v>
          </cell>
          <cell r="BM240">
            <v>0</v>
          </cell>
          <cell r="BN240">
            <v>0</v>
          </cell>
          <cell r="BO240">
            <v>0</v>
          </cell>
          <cell r="BP240">
            <v>0</v>
          </cell>
          <cell r="BQ240">
            <v>0</v>
          </cell>
          <cell r="BR240">
            <v>0</v>
          </cell>
          <cell r="BS240">
            <v>0</v>
          </cell>
          <cell r="BT240">
            <v>0</v>
          </cell>
        </row>
        <row r="241">
          <cell r="E241" t="str">
            <v>Saturn</v>
          </cell>
          <cell r="F241" t="str">
            <v>USA</v>
          </cell>
          <cell r="G241" t="str">
            <v>Saturn LS</v>
          </cell>
          <cell r="H241" t="str">
            <v>GP039-1</v>
          </cell>
          <cell r="I241" t="str">
            <v>BA5FTBB5IO</v>
          </cell>
          <cell r="J241" t="str">
            <v>PSR</v>
          </cell>
          <cell r="K241" t="str">
            <v>P195/65R15</v>
          </cell>
          <cell r="L241" t="str">
            <v>Affinity T2</v>
          </cell>
          <cell r="M241" t="str">
            <v>Affnity</v>
          </cell>
          <cell r="N241" t="str">
            <v>89T</v>
          </cell>
          <cell r="O241" t="str">
            <v>T</v>
          </cell>
          <cell r="P241" t="str">
            <v>FS</v>
          </cell>
          <cell r="Q241" t="str">
            <v>Seg</v>
          </cell>
          <cell r="R241" t="str">
            <v>2003</v>
          </cell>
          <cell r="S241">
            <v>17081</v>
          </cell>
          <cell r="T241">
            <v>17081</v>
          </cell>
          <cell r="U241">
            <v>17081</v>
          </cell>
          <cell r="V241">
            <v>16267</v>
          </cell>
          <cell r="W241">
            <v>17895</v>
          </cell>
          <cell r="X241">
            <v>14641</v>
          </cell>
          <cell r="Y241">
            <v>12201</v>
          </cell>
          <cell r="Z241">
            <v>17895</v>
          </cell>
          <cell r="AA241">
            <v>16267</v>
          </cell>
          <cell r="AB241">
            <v>18707</v>
          </cell>
          <cell r="AC241">
            <v>15455</v>
          </cell>
          <cell r="AD241">
            <v>13013</v>
          </cell>
          <cell r="AE241">
            <v>193584</v>
          </cell>
          <cell r="AF241" t="str">
            <v>2004</v>
          </cell>
          <cell r="AG241">
            <v>16058</v>
          </cell>
          <cell r="AH241">
            <v>16058</v>
          </cell>
          <cell r="AI241">
            <v>16058</v>
          </cell>
          <cell r="AJ241">
            <v>15292</v>
          </cell>
          <cell r="AK241">
            <v>16821</v>
          </cell>
          <cell r="AL241">
            <v>13763</v>
          </cell>
          <cell r="AM241">
            <v>11469</v>
          </cell>
          <cell r="AN241">
            <v>16821</v>
          </cell>
          <cell r="AO241">
            <v>15292</v>
          </cell>
          <cell r="AP241">
            <v>17587</v>
          </cell>
          <cell r="AQ241">
            <v>14529</v>
          </cell>
          <cell r="AR241">
            <v>12236</v>
          </cell>
          <cell r="AS241">
            <v>181984</v>
          </cell>
          <cell r="AT241" t="str">
            <v>2005</v>
          </cell>
          <cell r="AU241">
            <v>7102</v>
          </cell>
          <cell r="AV241">
            <v>7102</v>
          </cell>
          <cell r="AW241">
            <v>7102</v>
          </cell>
          <cell r="AX241">
            <v>6763</v>
          </cell>
          <cell r="AY241">
            <v>7440</v>
          </cell>
          <cell r="AZ241">
            <v>6087</v>
          </cell>
          <cell r="BA241">
            <v>5073</v>
          </cell>
          <cell r="BB241">
            <v>0</v>
          </cell>
          <cell r="BC241">
            <v>0</v>
          </cell>
          <cell r="BD241">
            <v>0</v>
          </cell>
          <cell r="BE241">
            <v>0</v>
          </cell>
          <cell r="BF241">
            <v>0</v>
          </cell>
          <cell r="BG241">
            <v>46669</v>
          </cell>
          <cell r="BH241" t="str">
            <v>2006</v>
          </cell>
          <cell r="BI241">
            <v>0</v>
          </cell>
          <cell r="BJ241">
            <v>0</v>
          </cell>
          <cell r="BK241">
            <v>0</v>
          </cell>
          <cell r="BL241">
            <v>0</v>
          </cell>
          <cell r="BM241">
            <v>0</v>
          </cell>
          <cell r="BN241">
            <v>0</v>
          </cell>
          <cell r="BO241">
            <v>0</v>
          </cell>
          <cell r="BP241">
            <v>0</v>
          </cell>
          <cell r="BQ241">
            <v>0</v>
          </cell>
          <cell r="BR241">
            <v>0</v>
          </cell>
          <cell r="BS241">
            <v>0</v>
          </cell>
          <cell r="BT241">
            <v>0</v>
          </cell>
        </row>
        <row r="242">
          <cell r="E242" t="str">
            <v>Toyota</v>
          </cell>
          <cell r="F242" t="str">
            <v>Canada</v>
          </cell>
          <cell r="G242" t="str">
            <v>Lexus RX300</v>
          </cell>
          <cell r="H242" t="str">
            <v>TL014-1</v>
          </cell>
          <cell r="I242" t="str">
            <v>TL014-1</v>
          </cell>
          <cell r="J242" t="str">
            <v>PSR</v>
          </cell>
          <cell r="K242" t="str">
            <v>225/65R17</v>
          </cell>
          <cell r="L242" t="str">
            <v>Dueler HT</v>
          </cell>
          <cell r="N242" t="str">
            <v>101S</v>
          </cell>
          <cell r="O242" t="str">
            <v>H</v>
          </cell>
          <cell r="P242" t="str">
            <v>BS</v>
          </cell>
          <cell r="R242" t="str">
            <v>2003</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t="str">
            <v>2004</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t="str">
            <v>2005</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t="str">
            <v>2006</v>
          </cell>
          <cell r="BI242">
            <v>0</v>
          </cell>
          <cell r="BJ242">
            <v>0</v>
          </cell>
          <cell r="BK242">
            <v>0</v>
          </cell>
          <cell r="BL242">
            <v>0</v>
          </cell>
          <cell r="BM242">
            <v>0</v>
          </cell>
          <cell r="BN242">
            <v>0</v>
          </cell>
          <cell r="BO242">
            <v>0</v>
          </cell>
          <cell r="BP242">
            <v>0</v>
          </cell>
          <cell r="BQ242">
            <v>0</v>
          </cell>
          <cell r="BR242">
            <v>0</v>
          </cell>
          <cell r="BS242">
            <v>0</v>
          </cell>
          <cell r="BT242">
            <v>0</v>
          </cell>
        </row>
        <row r="243">
          <cell r="E243" t="str">
            <v>NUMMI</v>
          </cell>
          <cell r="F243" t="str">
            <v>USA</v>
          </cell>
          <cell r="G243" t="str">
            <v>Tacoma</v>
          </cell>
          <cell r="H243" t="str">
            <v>TL018-1</v>
          </cell>
          <cell r="I243" t="str">
            <v>TL018-1</v>
          </cell>
          <cell r="J243" t="str">
            <v>PSR</v>
          </cell>
          <cell r="K243" t="str">
            <v>P215/70R15</v>
          </cell>
          <cell r="L243" t="str">
            <v>Destination LE</v>
          </cell>
          <cell r="M243" t="str">
            <v>Destination LE</v>
          </cell>
          <cell r="N243" t="str">
            <v>97S</v>
          </cell>
          <cell r="O243" t="str">
            <v>S</v>
          </cell>
          <cell r="P243" t="str">
            <v>FS</v>
          </cell>
          <cell r="Q243" t="str">
            <v>Seg</v>
          </cell>
          <cell r="R243" t="str">
            <v>2003</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t="str">
            <v>2004</v>
          </cell>
          <cell r="AG243">
            <v>0</v>
          </cell>
          <cell r="AH243">
            <v>0</v>
          </cell>
          <cell r="AI243">
            <v>0</v>
          </cell>
          <cell r="AJ243">
            <v>0</v>
          </cell>
          <cell r="AK243">
            <v>0</v>
          </cell>
          <cell r="AL243">
            <v>0</v>
          </cell>
          <cell r="AM243">
            <v>0</v>
          </cell>
          <cell r="AN243">
            <v>5051</v>
          </cell>
          <cell r="AO243">
            <v>4172</v>
          </cell>
          <cell r="AP243">
            <v>5051</v>
          </cell>
          <cell r="AQ243">
            <v>4392</v>
          </cell>
          <cell r="AR243">
            <v>3294</v>
          </cell>
          <cell r="AS243">
            <v>21960</v>
          </cell>
          <cell r="AT243" t="str">
            <v>2005</v>
          </cell>
          <cell r="AU243">
            <v>4635</v>
          </cell>
          <cell r="AV243">
            <v>4193</v>
          </cell>
          <cell r="AW243">
            <v>4855</v>
          </cell>
          <cell r="AX243">
            <v>4414</v>
          </cell>
          <cell r="AY243">
            <v>4855</v>
          </cell>
          <cell r="AZ243">
            <v>4635</v>
          </cell>
          <cell r="BA243">
            <v>4193</v>
          </cell>
          <cell r="BB243">
            <v>5076</v>
          </cell>
          <cell r="BC243">
            <v>4193</v>
          </cell>
          <cell r="BD243">
            <v>5076</v>
          </cell>
          <cell r="BE243">
            <v>4414</v>
          </cell>
          <cell r="BF243">
            <v>3310</v>
          </cell>
          <cell r="BG243">
            <v>53849</v>
          </cell>
          <cell r="BH243" t="str">
            <v>2006</v>
          </cell>
          <cell r="BI243">
            <v>5010</v>
          </cell>
          <cell r="BJ243">
            <v>4533</v>
          </cell>
          <cell r="BK243">
            <v>5248</v>
          </cell>
          <cell r="BL243">
            <v>4771</v>
          </cell>
          <cell r="BM243">
            <v>5248</v>
          </cell>
          <cell r="BN243">
            <v>5010</v>
          </cell>
          <cell r="BO243">
            <v>4533</v>
          </cell>
          <cell r="BP243">
            <v>5487</v>
          </cell>
          <cell r="BQ243">
            <v>4533</v>
          </cell>
          <cell r="BR243">
            <v>5487</v>
          </cell>
          <cell r="BS243">
            <v>4771</v>
          </cell>
          <cell r="BT243">
            <v>3579</v>
          </cell>
        </row>
        <row r="244">
          <cell r="E244" t="str">
            <v>Toyota</v>
          </cell>
          <cell r="F244" t="str">
            <v>Canada</v>
          </cell>
          <cell r="G244" t="str">
            <v>Matrix</v>
          </cell>
          <cell r="H244" t="str">
            <v>TP028-1</v>
          </cell>
          <cell r="I244" t="str">
            <v>BA2NMBL7K5</v>
          </cell>
          <cell r="J244" t="str">
            <v>PSR</v>
          </cell>
          <cell r="K244" t="str">
            <v>P215/50R17</v>
          </cell>
          <cell r="L244" t="str">
            <v>Firehawk SZ50</v>
          </cell>
          <cell r="M244" t="str">
            <v>Firehawk SZ50</v>
          </cell>
          <cell r="N244" t="str">
            <v>90Z</v>
          </cell>
          <cell r="O244" t="str">
            <v>Z</v>
          </cell>
          <cell r="P244" t="str">
            <v>FS</v>
          </cell>
          <cell r="Q244" t="str">
            <v>Seg</v>
          </cell>
          <cell r="R244" t="str">
            <v>2003</v>
          </cell>
          <cell r="S244">
            <v>5851</v>
          </cell>
          <cell r="T244">
            <v>5318</v>
          </cell>
          <cell r="U244">
            <v>5585</v>
          </cell>
          <cell r="V244">
            <v>5318</v>
          </cell>
          <cell r="W244">
            <v>5851</v>
          </cell>
          <cell r="X244">
            <v>5585</v>
          </cell>
          <cell r="Y244">
            <v>3989</v>
          </cell>
          <cell r="Z244">
            <v>2628</v>
          </cell>
          <cell r="AA244">
            <v>2378</v>
          </cell>
          <cell r="AB244">
            <v>2753</v>
          </cell>
          <cell r="AC244">
            <v>2753</v>
          </cell>
          <cell r="AD244">
            <v>1877</v>
          </cell>
          <cell r="AE244">
            <v>49886</v>
          </cell>
          <cell r="AF244" t="str">
            <v>2004</v>
          </cell>
          <cell r="AG244">
            <v>2933</v>
          </cell>
          <cell r="AH244">
            <v>2667</v>
          </cell>
          <cell r="AI244">
            <v>2800</v>
          </cell>
          <cell r="AJ244">
            <v>2667</v>
          </cell>
          <cell r="AK244">
            <v>2933</v>
          </cell>
          <cell r="AL244">
            <v>2800</v>
          </cell>
          <cell r="AM244">
            <v>2000</v>
          </cell>
          <cell r="AN244">
            <v>2800</v>
          </cell>
          <cell r="AO244">
            <v>2533</v>
          </cell>
          <cell r="AP244">
            <v>2933</v>
          </cell>
          <cell r="AQ244">
            <v>2933</v>
          </cell>
          <cell r="AR244">
            <v>2000</v>
          </cell>
          <cell r="AS244">
            <v>31999</v>
          </cell>
          <cell r="AT244" t="str">
            <v>2005</v>
          </cell>
          <cell r="AU244">
            <v>2933</v>
          </cell>
          <cell r="AV244">
            <v>2667</v>
          </cell>
          <cell r="AW244">
            <v>2800</v>
          </cell>
          <cell r="AX244">
            <v>2667</v>
          </cell>
          <cell r="AY244">
            <v>2933</v>
          </cell>
          <cell r="AZ244">
            <v>2800</v>
          </cell>
          <cell r="BA244">
            <v>2000</v>
          </cell>
          <cell r="BB244">
            <v>2800</v>
          </cell>
          <cell r="BC244">
            <v>2533</v>
          </cell>
          <cell r="BD244">
            <v>2933</v>
          </cell>
          <cell r="BE244">
            <v>2933</v>
          </cell>
          <cell r="BF244">
            <v>2000</v>
          </cell>
          <cell r="BG244">
            <v>31999</v>
          </cell>
          <cell r="BH244" t="str">
            <v>2006</v>
          </cell>
          <cell r="BI244">
            <v>2933</v>
          </cell>
          <cell r="BJ244">
            <v>2667</v>
          </cell>
          <cell r="BK244">
            <v>2800</v>
          </cell>
          <cell r="BL244">
            <v>2667</v>
          </cell>
          <cell r="BM244">
            <v>2933</v>
          </cell>
          <cell r="BN244">
            <v>2800</v>
          </cell>
          <cell r="BO244">
            <v>2000</v>
          </cell>
          <cell r="BP244">
            <v>2800</v>
          </cell>
          <cell r="BQ244">
            <v>2533</v>
          </cell>
          <cell r="BR244">
            <v>2933</v>
          </cell>
          <cell r="BS244">
            <v>2933</v>
          </cell>
          <cell r="BT244">
            <v>2000</v>
          </cell>
        </row>
        <row r="245">
          <cell r="E245" t="str">
            <v>NUMMI</v>
          </cell>
          <cell r="F245" t="str">
            <v>USA</v>
          </cell>
          <cell r="G245" t="str">
            <v>Volts</v>
          </cell>
          <cell r="H245" t="str">
            <v>TP036-1</v>
          </cell>
          <cell r="I245" t="str">
            <v>BA2NMBLGK5</v>
          </cell>
          <cell r="J245" t="str">
            <v>PSR</v>
          </cell>
          <cell r="K245" t="str">
            <v>215/50R17</v>
          </cell>
          <cell r="L245" t="str">
            <v>Firehawk SZ50</v>
          </cell>
          <cell r="M245" t="str">
            <v>Firehawk SZ50</v>
          </cell>
          <cell r="N245" t="str">
            <v>91V</v>
          </cell>
          <cell r="O245" t="str">
            <v>V</v>
          </cell>
          <cell r="P245" t="str">
            <v>FS</v>
          </cell>
          <cell r="Q245" t="str">
            <v>?</v>
          </cell>
          <cell r="R245" t="str">
            <v>2003</v>
          </cell>
          <cell r="S245">
            <v>1534</v>
          </cell>
          <cell r="T245">
            <v>1387</v>
          </cell>
          <cell r="U245">
            <v>1607</v>
          </cell>
          <cell r="V245">
            <v>1460</v>
          </cell>
          <cell r="W245">
            <v>1607</v>
          </cell>
          <cell r="X245">
            <v>1534</v>
          </cell>
          <cell r="Y245">
            <v>1387</v>
          </cell>
          <cell r="Z245">
            <v>1680</v>
          </cell>
          <cell r="AA245">
            <v>1387</v>
          </cell>
          <cell r="AB245">
            <v>1680</v>
          </cell>
          <cell r="AC245">
            <v>1460</v>
          </cell>
          <cell r="AD245">
            <v>1097</v>
          </cell>
          <cell r="AE245">
            <v>17820</v>
          </cell>
          <cell r="AF245" t="str">
            <v>2004</v>
          </cell>
          <cell r="AG245">
            <v>1240</v>
          </cell>
          <cell r="AH245">
            <v>1121</v>
          </cell>
          <cell r="AI245">
            <v>1298</v>
          </cell>
          <cell r="AJ245">
            <v>1181</v>
          </cell>
          <cell r="AK245">
            <v>1298</v>
          </cell>
          <cell r="AL245">
            <v>1240</v>
          </cell>
          <cell r="AM245">
            <v>1121</v>
          </cell>
          <cell r="AN245">
            <v>1357</v>
          </cell>
          <cell r="AO245">
            <v>1121</v>
          </cell>
          <cell r="AP245">
            <v>1357</v>
          </cell>
          <cell r="AQ245">
            <v>1181</v>
          </cell>
          <cell r="AR245">
            <v>886</v>
          </cell>
          <cell r="AS245">
            <v>14401</v>
          </cell>
          <cell r="AT245" t="str">
            <v>2005</v>
          </cell>
          <cell r="AU245">
            <v>1240</v>
          </cell>
          <cell r="AV245">
            <v>1121</v>
          </cell>
          <cell r="AW245">
            <v>1298</v>
          </cell>
          <cell r="AX245">
            <v>1181</v>
          </cell>
          <cell r="AY245">
            <v>1298</v>
          </cell>
          <cell r="AZ245">
            <v>1240</v>
          </cell>
          <cell r="BA245">
            <v>1121</v>
          </cell>
          <cell r="BB245">
            <v>1357</v>
          </cell>
          <cell r="BC245">
            <v>1121</v>
          </cell>
          <cell r="BD245">
            <v>1357</v>
          </cell>
          <cell r="BE245">
            <v>1181</v>
          </cell>
          <cell r="BF245">
            <v>886</v>
          </cell>
          <cell r="BG245">
            <v>14401</v>
          </cell>
          <cell r="BH245" t="str">
            <v>2006</v>
          </cell>
          <cell r="BI245">
            <v>1240</v>
          </cell>
          <cell r="BJ245">
            <v>1121</v>
          </cell>
          <cell r="BK245">
            <v>1298</v>
          </cell>
          <cell r="BL245">
            <v>1181</v>
          </cell>
          <cell r="BM245">
            <v>1298</v>
          </cell>
          <cell r="BN245">
            <v>1240</v>
          </cell>
          <cell r="BO245">
            <v>1121</v>
          </cell>
          <cell r="BP245">
            <v>1357</v>
          </cell>
          <cell r="BQ245">
            <v>1121</v>
          </cell>
          <cell r="BR245">
            <v>1357</v>
          </cell>
          <cell r="BS245">
            <v>1181</v>
          </cell>
          <cell r="BT245">
            <v>886</v>
          </cell>
        </row>
        <row r="246">
          <cell r="E246" t="str">
            <v>Toyota</v>
          </cell>
          <cell r="F246" t="str">
            <v>USA</v>
          </cell>
          <cell r="G246" t="str">
            <v>Tundra</v>
          </cell>
          <cell r="H246" t="str">
            <v>TL015-1</v>
          </cell>
          <cell r="I246" t="str">
            <v>BH6DKBL7QO</v>
          </cell>
          <cell r="J246" t="str">
            <v>PSR</v>
          </cell>
          <cell r="K246" t="str">
            <v>P265/65R17</v>
          </cell>
          <cell r="L246" t="str">
            <v>Dueler HT</v>
          </cell>
          <cell r="N246" t="str">
            <v>110S</v>
          </cell>
          <cell r="O246" t="str">
            <v>H</v>
          </cell>
          <cell r="P246" t="str">
            <v>BS</v>
          </cell>
          <cell r="Q246" t="str">
            <v>Seg 51</v>
          </cell>
          <cell r="R246" t="str">
            <v>2003</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t="str">
            <v>2004</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t="str">
            <v>2005</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t="str">
            <v>2006</v>
          </cell>
          <cell r="BI246">
            <v>0</v>
          </cell>
          <cell r="BJ246">
            <v>0</v>
          </cell>
          <cell r="BK246">
            <v>0</v>
          </cell>
          <cell r="BL246">
            <v>0</v>
          </cell>
          <cell r="BM246">
            <v>0</v>
          </cell>
          <cell r="BN246">
            <v>0</v>
          </cell>
          <cell r="BO246">
            <v>0</v>
          </cell>
          <cell r="BP246">
            <v>0</v>
          </cell>
          <cell r="BQ246">
            <v>0</v>
          </cell>
          <cell r="BR246">
            <v>0</v>
          </cell>
          <cell r="BS246">
            <v>0</v>
          </cell>
          <cell r="BT246">
            <v>0</v>
          </cell>
        </row>
        <row r="247">
          <cell r="E247" t="str">
            <v>Nissan</v>
          </cell>
          <cell r="F247" t="str">
            <v>USA</v>
          </cell>
          <cell r="G247" t="str">
            <v>Frontier</v>
          </cell>
          <cell r="H247" t="str">
            <v>NL013-1</v>
          </cell>
          <cell r="I247" t="str">
            <v>BA23FBL7QN</v>
          </cell>
          <cell r="J247" t="str">
            <v>PSR</v>
          </cell>
          <cell r="K247" t="str">
            <v>P265/55R17</v>
          </cell>
          <cell r="L247" t="str">
            <v>Fhwk GTA 02</v>
          </cell>
          <cell r="M247" t="str">
            <v>Firewark GTA02</v>
          </cell>
          <cell r="N247" t="str">
            <v>105H</v>
          </cell>
          <cell r="O247" t="str">
            <v>H</v>
          </cell>
          <cell r="P247" t="str">
            <v>FS</v>
          </cell>
          <cell r="Q247" t="str">
            <v>Seg</v>
          </cell>
          <cell r="R247" t="str">
            <v>2003</v>
          </cell>
          <cell r="S247">
            <v>481</v>
          </cell>
          <cell r="T247">
            <v>531</v>
          </cell>
          <cell r="U247">
            <v>582</v>
          </cell>
          <cell r="V247">
            <v>455</v>
          </cell>
          <cell r="W247">
            <v>556</v>
          </cell>
          <cell r="X247">
            <v>556</v>
          </cell>
          <cell r="Y247">
            <v>379</v>
          </cell>
          <cell r="Z247">
            <v>582</v>
          </cell>
          <cell r="AA247">
            <v>506</v>
          </cell>
          <cell r="AB247">
            <v>556</v>
          </cell>
          <cell r="AC247">
            <v>506</v>
          </cell>
          <cell r="AD247">
            <v>379</v>
          </cell>
          <cell r="AE247">
            <v>6069</v>
          </cell>
          <cell r="AF247" t="str">
            <v>2004</v>
          </cell>
          <cell r="AG247">
            <v>2073</v>
          </cell>
          <cell r="AH247">
            <v>2291</v>
          </cell>
          <cell r="AI247">
            <v>2509</v>
          </cell>
          <cell r="AJ247">
            <v>0</v>
          </cell>
          <cell r="AK247">
            <v>0</v>
          </cell>
          <cell r="AL247">
            <v>0</v>
          </cell>
          <cell r="AM247">
            <v>0</v>
          </cell>
          <cell r="AN247">
            <v>0</v>
          </cell>
          <cell r="AO247">
            <v>0</v>
          </cell>
          <cell r="AP247">
            <v>0</v>
          </cell>
          <cell r="AQ247">
            <v>0</v>
          </cell>
          <cell r="AR247">
            <v>0</v>
          </cell>
          <cell r="AS247">
            <v>6873</v>
          </cell>
          <cell r="AT247" t="str">
            <v>2005</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t="str">
            <v>2006</v>
          </cell>
          <cell r="BI247">
            <v>0</v>
          </cell>
          <cell r="BJ247">
            <v>0</v>
          </cell>
          <cell r="BK247">
            <v>0</v>
          </cell>
          <cell r="BL247">
            <v>0</v>
          </cell>
          <cell r="BM247">
            <v>0</v>
          </cell>
          <cell r="BN247">
            <v>0</v>
          </cell>
          <cell r="BO247">
            <v>0</v>
          </cell>
          <cell r="BP247">
            <v>0</v>
          </cell>
          <cell r="BQ247">
            <v>0</v>
          </cell>
          <cell r="BR247">
            <v>0</v>
          </cell>
          <cell r="BS247">
            <v>0</v>
          </cell>
          <cell r="BT247">
            <v>0</v>
          </cell>
        </row>
        <row r="248">
          <cell r="E248" t="str">
            <v>Ford</v>
          </cell>
          <cell r="F248" t="str">
            <v>Mexico</v>
          </cell>
          <cell r="G248" t="str">
            <v>Focus</v>
          </cell>
          <cell r="H248" t="str">
            <v>FP053-1</v>
          </cell>
          <cell r="I248" t="str">
            <v>BA23FBB6J5</v>
          </cell>
          <cell r="J248" t="str">
            <v>PSR</v>
          </cell>
          <cell r="K248" t="str">
            <v>P205/50R16</v>
          </cell>
          <cell r="L248" t="str">
            <v>Fhwk GTA-02</v>
          </cell>
          <cell r="M248" t="str">
            <v>Firewark GTA02</v>
          </cell>
          <cell r="N248" t="str">
            <v>86H</v>
          </cell>
          <cell r="O248" t="str">
            <v>H</v>
          </cell>
          <cell r="P248" t="str">
            <v>FS</v>
          </cell>
          <cell r="Q248" t="str">
            <v>Seg</v>
          </cell>
          <cell r="R248" t="str">
            <v>2003</v>
          </cell>
          <cell r="S248">
            <v>12000</v>
          </cell>
          <cell r="T248">
            <v>12000</v>
          </cell>
          <cell r="U248">
            <v>0</v>
          </cell>
          <cell r="V248">
            <v>0</v>
          </cell>
          <cell r="W248">
            <v>0</v>
          </cell>
          <cell r="X248">
            <v>0</v>
          </cell>
          <cell r="Y248">
            <v>0</v>
          </cell>
          <cell r="Z248">
            <v>0</v>
          </cell>
          <cell r="AA248">
            <v>0</v>
          </cell>
          <cell r="AB248">
            <v>0</v>
          </cell>
          <cell r="AC248">
            <v>0</v>
          </cell>
          <cell r="AD248">
            <v>0</v>
          </cell>
          <cell r="AE248">
            <v>24000</v>
          </cell>
          <cell r="AF248" t="str">
            <v>2004</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t="str">
            <v>2005</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t="str">
            <v>2006</v>
          </cell>
          <cell r="BI248">
            <v>0</v>
          </cell>
          <cell r="BJ248">
            <v>0</v>
          </cell>
          <cell r="BK248">
            <v>0</v>
          </cell>
          <cell r="BL248">
            <v>0</v>
          </cell>
          <cell r="BM248">
            <v>0</v>
          </cell>
          <cell r="BN248">
            <v>0</v>
          </cell>
          <cell r="BO248">
            <v>0</v>
          </cell>
          <cell r="BP248">
            <v>0</v>
          </cell>
          <cell r="BQ248">
            <v>0</v>
          </cell>
          <cell r="BR248">
            <v>0</v>
          </cell>
          <cell r="BS248">
            <v>0</v>
          </cell>
          <cell r="BT248">
            <v>0</v>
          </cell>
        </row>
        <row r="249">
          <cell r="E249" t="str">
            <v>Ford</v>
          </cell>
          <cell r="F249" t="str">
            <v>USA</v>
          </cell>
          <cell r="G249" t="str">
            <v>Focus</v>
          </cell>
          <cell r="H249" t="str">
            <v>FP053-1</v>
          </cell>
          <cell r="I249" t="str">
            <v>BA23FBB6J5</v>
          </cell>
          <cell r="J249" t="str">
            <v>PSR</v>
          </cell>
          <cell r="K249" t="str">
            <v>P205/50R16</v>
          </cell>
          <cell r="L249" t="str">
            <v>Fhwk GTA-02</v>
          </cell>
          <cell r="M249" t="str">
            <v>Firewark GTA02</v>
          </cell>
          <cell r="N249" t="str">
            <v>86H</v>
          </cell>
          <cell r="O249" t="str">
            <v>H</v>
          </cell>
          <cell r="P249" t="str">
            <v>FS</v>
          </cell>
          <cell r="Q249" t="str">
            <v>Seg</v>
          </cell>
          <cell r="R249" t="str">
            <v>2003</v>
          </cell>
          <cell r="S249">
            <v>2154</v>
          </cell>
          <cell r="T249">
            <v>2051</v>
          </cell>
          <cell r="U249">
            <v>2256</v>
          </cell>
          <cell r="V249">
            <v>1949</v>
          </cell>
          <cell r="W249">
            <v>2256</v>
          </cell>
          <cell r="X249">
            <v>1949</v>
          </cell>
          <cell r="Y249">
            <v>1436</v>
          </cell>
          <cell r="Z249">
            <v>2359</v>
          </cell>
          <cell r="AA249">
            <v>1949</v>
          </cell>
          <cell r="AB249">
            <v>2359</v>
          </cell>
          <cell r="AC249">
            <v>1949</v>
          </cell>
          <cell r="AD249">
            <v>1538</v>
          </cell>
          <cell r="AE249">
            <v>24205</v>
          </cell>
          <cell r="AF249" t="str">
            <v>2004</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2005</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t="str">
            <v>2006</v>
          </cell>
          <cell r="BI249">
            <v>0</v>
          </cell>
          <cell r="BJ249">
            <v>0</v>
          </cell>
          <cell r="BK249">
            <v>0</v>
          </cell>
          <cell r="BL249">
            <v>0</v>
          </cell>
          <cell r="BM249">
            <v>0</v>
          </cell>
          <cell r="BN249">
            <v>0</v>
          </cell>
          <cell r="BO249">
            <v>0</v>
          </cell>
          <cell r="BP249">
            <v>0</v>
          </cell>
          <cell r="BQ249">
            <v>0</v>
          </cell>
          <cell r="BR249">
            <v>0</v>
          </cell>
          <cell r="BS249">
            <v>0</v>
          </cell>
          <cell r="BT249">
            <v>0</v>
          </cell>
        </row>
        <row r="250">
          <cell r="E250" t="str">
            <v>Saturn</v>
          </cell>
          <cell r="F250" t="str">
            <v>USA</v>
          </cell>
          <cell r="G250" t="str">
            <v>Saturn LS</v>
          </cell>
          <cell r="H250" t="str">
            <v>GP066-1</v>
          </cell>
          <cell r="I250" t="str">
            <v>BA33GBK6KN</v>
          </cell>
          <cell r="J250" t="str">
            <v>PSR</v>
          </cell>
          <cell r="K250" t="str">
            <v>P215/55R16</v>
          </cell>
          <cell r="L250" t="str">
            <v>Fhwk GTA-02</v>
          </cell>
          <cell r="M250" t="str">
            <v>Firewark GTA02</v>
          </cell>
          <cell r="N250" t="str">
            <v>91H</v>
          </cell>
          <cell r="O250" t="str">
            <v>H</v>
          </cell>
          <cell r="P250" t="str">
            <v>FS</v>
          </cell>
          <cell r="Q250" t="str">
            <v>Seg</v>
          </cell>
          <cell r="R250" t="str">
            <v>2003</v>
          </cell>
          <cell r="S250">
            <v>13975</v>
          </cell>
          <cell r="T250">
            <v>13975</v>
          </cell>
          <cell r="U250">
            <v>13975</v>
          </cell>
          <cell r="V250">
            <v>13309</v>
          </cell>
          <cell r="W250">
            <v>14641</v>
          </cell>
          <cell r="X250">
            <v>11979</v>
          </cell>
          <cell r="Y250">
            <v>9983</v>
          </cell>
          <cell r="Z250">
            <v>14641</v>
          </cell>
          <cell r="AA250">
            <v>13309</v>
          </cell>
          <cell r="AB250">
            <v>15305</v>
          </cell>
          <cell r="AC250">
            <v>12645</v>
          </cell>
          <cell r="AD250">
            <v>10647</v>
          </cell>
          <cell r="AE250">
            <v>158384</v>
          </cell>
          <cell r="AF250" t="str">
            <v>2004</v>
          </cell>
          <cell r="AG250">
            <v>13138</v>
          </cell>
          <cell r="AH250">
            <v>13138</v>
          </cell>
          <cell r="AI250">
            <v>13138</v>
          </cell>
          <cell r="AJ250">
            <v>12512</v>
          </cell>
          <cell r="AK250">
            <v>13763</v>
          </cell>
          <cell r="AL250">
            <v>11261</v>
          </cell>
          <cell r="AM250">
            <v>9383</v>
          </cell>
          <cell r="AN250">
            <v>13763</v>
          </cell>
          <cell r="AO250">
            <v>12512</v>
          </cell>
          <cell r="AP250">
            <v>14389</v>
          </cell>
          <cell r="AQ250">
            <v>11887</v>
          </cell>
          <cell r="AR250">
            <v>10012</v>
          </cell>
          <cell r="AS250">
            <v>148896</v>
          </cell>
          <cell r="AT250" t="str">
            <v>2005</v>
          </cell>
          <cell r="AU250">
            <v>5810</v>
          </cell>
          <cell r="AV250">
            <v>5810</v>
          </cell>
          <cell r="AW250">
            <v>5810</v>
          </cell>
          <cell r="AX250">
            <v>5533</v>
          </cell>
          <cell r="AY250">
            <v>6088</v>
          </cell>
          <cell r="AZ250">
            <v>4981</v>
          </cell>
          <cell r="BA250">
            <v>4151</v>
          </cell>
          <cell r="BB250">
            <v>0</v>
          </cell>
          <cell r="BC250">
            <v>0</v>
          </cell>
          <cell r="BD250">
            <v>0</v>
          </cell>
          <cell r="BE250">
            <v>0</v>
          </cell>
          <cell r="BF250">
            <v>0</v>
          </cell>
          <cell r="BG250">
            <v>38183</v>
          </cell>
          <cell r="BH250" t="str">
            <v>2006</v>
          </cell>
          <cell r="BI250">
            <v>0</v>
          </cell>
          <cell r="BJ250">
            <v>0</v>
          </cell>
          <cell r="BK250">
            <v>0</v>
          </cell>
          <cell r="BL250">
            <v>0</v>
          </cell>
          <cell r="BM250">
            <v>0</v>
          </cell>
          <cell r="BN250">
            <v>0</v>
          </cell>
          <cell r="BO250">
            <v>0</v>
          </cell>
          <cell r="BP250">
            <v>0</v>
          </cell>
          <cell r="BQ250">
            <v>0</v>
          </cell>
          <cell r="BR250">
            <v>0</v>
          </cell>
          <cell r="BS250">
            <v>0</v>
          </cell>
          <cell r="BT250">
            <v>0</v>
          </cell>
        </row>
        <row r="251">
          <cell r="E251" t="str">
            <v>Saturn</v>
          </cell>
          <cell r="F251" t="str">
            <v>USA</v>
          </cell>
          <cell r="G251" t="str">
            <v>Delta</v>
          </cell>
          <cell r="H251" t="str">
            <v>GP054-1</v>
          </cell>
          <cell r="I251" t="str">
            <v>BA34NBB6JN</v>
          </cell>
          <cell r="J251" t="str">
            <v>PSR</v>
          </cell>
          <cell r="K251" t="str">
            <v>P205/55R16</v>
          </cell>
          <cell r="L251" t="str">
            <v>GTA 03</v>
          </cell>
          <cell r="M251" t="str">
            <v>Firewark GTA03</v>
          </cell>
          <cell r="N251" t="str">
            <v>89H</v>
          </cell>
          <cell r="O251" t="str">
            <v>H</v>
          </cell>
          <cell r="P251" t="str">
            <v>FS</v>
          </cell>
          <cell r="Q251" t="str">
            <v>Seg</v>
          </cell>
          <cell r="R251" t="str">
            <v>2003</v>
          </cell>
          <cell r="S251">
            <v>18544</v>
          </cell>
          <cell r="T251">
            <v>18544</v>
          </cell>
          <cell r="U251">
            <v>18544</v>
          </cell>
          <cell r="V251">
            <v>17661</v>
          </cell>
          <cell r="W251">
            <v>19426</v>
          </cell>
          <cell r="X251">
            <v>15894</v>
          </cell>
          <cell r="Y251">
            <v>13246</v>
          </cell>
          <cell r="Z251">
            <v>19426</v>
          </cell>
          <cell r="AA251">
            <v>17661</v>
          </cell>
          <cell r="AB251">
            <v>20309</v>
          </cell>
          <cell r="AC251">
            <v>16778</v>
          </cell>
          <cell r="AD251">
            <v>14128</v>
          </cell>
          <cell r="AE251">
            <v>210161</v>
          </cell>
          <cell r="AF251" t="str">
            <v>2004</v>
          </cell>
          <cell r="AG251">
            <v>18431</v>
          </cell>
          <cell r="AH251">
            <v>18431</v>
          </cell>
          <cell r="AI251">
            <v>18431</v>
          </cell>
          <cell r="AJ251">
            <v>17553</v>
          </cell>
          <cell r="AK251">
            <v>19308</v>
          </cell>
          <cell r="AL251">
            <v>15798</v>
          </cell>
          <cell r="AM251">
            <v>13165</v>
          </cell>
          <cell r="AN251">
            <v>0</v>
          </cell>
          <cell r="AO251">
            <v>0</v>
          </cell>
          <cell r="AP251">
            <v>0</v>
          </cell>
          <cell r="AQ251">
            <v>0</v>
          </cell>
          <cell r="AR251">
            <v>0</v>
          </cell>
          <cell r="AS251">
            <v>121117</v>
          </cell>
          <cell r="AT251" t="str">
            <v>2005</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t="str">
            <v>2006</v>
          </cell>
          <cell r="BI251">
            <v>0</v>
          </cell>
          <cell r="BJ251">
            <v>0</v>
          </cell>
          <cell r="BK251">
            <v>0</v>
          </cell>
          <cell r="BL251">
            <v>0</v>
          </cell>
          <cell r="BM251">
            <v>0</v>
          </cell>
          <cell r="BN251">
            <v>0</v>
          </cell>
          <cell r="BO251">
            <v>0</v>
          </cell>
          <cell r="BP251">
            <v>0</v>
          </cell>
          <cell r="BQ251">
            <v>0</v>
          </cell>
          <cell r="BR251">
            <v>0</v>
          </cell>
          <cell r="BS251">
            <v>0</v>
          </cell>
          <cell r="BT251">
            <v>0</v>
          </cell>
        </row>
        <row r="252">
          <cell r="E252" t="str">
            <v>Toyota</v>
          </cell>
          <cell r="F252" t="str">
            <v>USA</v>
          </cell>
          <cell r="G252" t="str">
            <v>Camry (Mex Mkt)</v>
          </cell>
          <cell r="H252" t="str">
            <v>TP022-1</v>
          </cell>
          <cell r="I252" t="str">
            <v>BH6QZBKEJO</v>
          </cell>
          <cell r="J252" t="str">
            <v>PSR</v>
          </cell>
          <cell r="K252" t="str">
            <v>205/65R15</v>
          </cell>
          <cell r="L252" t="str">
            <v>ER30</v>
          </cell>
          <cell r="M252" t="str">
            <v>Turanza EL43</v>
          </cell>
          <cell r="N252" t="str">
            <v>94V</v>
          </cell>
          <cell r="O252" t="str">
            <v>H</v>
          </cell>
          <cell r="P252" t="str">
            <v>BS</v>
          </cell>
          <cell r="Q252" t="str">
            <v>Seg</v>
          </cell>
          <cell r="R252" t="str">
            <v>2003</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t="str">
            <v>2004</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t="str">
            <v>2005</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t="str">
            <v>2006</v>
          </cell>
          <cell r="BI252">
            <v>0</v>
          </cell>
          <cell r="BJ252">
            <v>0</v>
          </cell>
          <cell r="BK252">
            <v>0</v>
          </cell>
          <cell r="BL252">
            <v>0</v>
          </cell>
          <cell r="BM252">
            <v>0</v>
          </cell>
          <cell r="BN252">
            <v>0</v>
          </cell>
          <cell r="BO252">
            <v>0</v>
          </cell>
          <cell r="BP252">
            <v>0</v>
          </cell>
          <cell r="BQ252">
            <v>0</v>
          </cell>
          <cell r="BR252">
            <v>0</v>
          </cell>
          <cell r="BS252">
            <v>0</v>
          </cell>
          <cell r="BT252">
            <v>0</v>
          </cell>
        </row>
        <row r="253">
          <cell r="E253" t="str">
            <v>Toyota</v>
          </cell>
          <cell r="F253" t="str">
            <v>USA</v>
          </cell>
          <cell r="G253" t="str">
            <v>Sienna</v>
          </cell>
          <cell r="H253" t="str">
            <v>TP029-1</v>
          </cell>
          <cell r="I253" t="str">
            <v>TP029-1</v>
          </cell>
          <cell r="J253" t="str">
            <v>PSR</v>
          </cell>
          <cell r="K253" t="str">
            <v>P215/65R16</v>
          </cell>
          <cell r="L253" t="str">
            <v>Firehawk LH30</v>
          </cell>
          <cell r="M253" t="str">
            <v>Turanza EL44</v>
          </cell>
          <cell r="N253" t="str">
            <v>98S</v>
          </cell>
          <cell r="O253" t="str">
            <v>H</v>
          </cell>
          <cell r="P253" t="str">
            <v>FS</v>
          </cell>
          <cell r="Q253" t="str">
            <v>Seg</v>
          </cell>
          <cell r="R253" t="str">
            <v>2003</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t="str">
            <v>2004</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t="str">
            <v>2005</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t="str">
            <v>2006</v>
          </cell>
          <cell r="BI253">
            <v>0</v>
          </cell>
          <cell r="BJ253">
            <v>0</v>
          </cell>
          <cell r="BK253">
            <v>0</v>
          </cell>
          <cell r="BL253">
            <v>0</v>
          </cell>
          <cell r="BM253">
            <v>0</v>
          </cell>
          <cell r="BN253">
            <v>0</v>
          </cell>
          <cell r="BO253">
            <v>0</v>
          </cell>
          <cell r="BP253">
            <v>0</v>
          </cell>
          <cell r="BQ253">
            <v>0</v>
          </cell>
          <cell r="BR253">
            <v>0</v>
          </cell>
          <cell r="BS253">
            <v>0</v>
          </cell>
          <cell r="BT253">
            <v>0</v>
          </cell>
        </row>
        <row r="254">
          <cell r="E254" t="str">
            <v>Saturn</v>
          </cell>
          <cell r="F254" t="str">
            <v>USA</v>
          </cell>
          <cell r="G254" t="str">
            <v>Delta</v>
          </cell>
          <cell r="H254" t="str">
            <v>GP053-1</v>
          </cell>
          <cell r="I254" t="str">
            <v>BA4FTBB5I6</v>
          </cell>
          <cell r="J254" t="str">
            <v>PSR</v>
          </cell>
          <cell r="K254" t="str">
            <v>P195/60R15</v>
          </cell>
          <cell r="L254" t="str">
            <v>Fhwk LH30</v>
          </cell>
          <cell r="M254" t="str">
            <v>Firewark LH30</v>
          </cell>
          <cell r="N254" t="str">
            <v>87T</v>
          </cell>
          <cell r="O254" t="str">
            <v>T</v>
          </cell>
          <cell r="P254" t="str">
            <v>FS</v>
          </cell>
          <cell r="Q254" t="str">
            <v>Seg</v>
          </cell>
          <cell r="R254" t="str">
            <v>2003</v>
          </cell>
          <cell r="S254">
            <v>34817</v>
          </cell>
          <cell r="T254">
            <v>34817</v>
          </cell>
          <cell r="U254">
            <v>34817</v>
          </cell>
          <cell r="V254">
            <v>33159</v>
          </cell>
          <cell r="W254">
            <v>36473</v>
          </cell>
          <cell r="X254">
            <v>29843</v>
          </cell>
          <cell r="Y254">
            <v>24870</v>
          </cell>
          <cell r="Z254">
            <v>36473</v>
          </cell>
          <cell r="AA254">
            <v>33159</v>
          </cell>
          <cell r="AB254">
            <v>38132</v>
          </cell>
          <cell r="AC254">
            <v>31501</v>
          </cell>
          <cell r="AD254">
            <v>26526</v>
          </cell>
          <cell r="AE254">
            <v>394587</v>
          </cell>
          <cell r="AF254" t="str">
            <v>2004</v>
          </cell>
          <cell r="AG254">
            <v>34606</v>
          </cell>
          <cell r="AH254">
            <v>34606</v>
          </cell>
          <cell r="AI254">
            <v>34606</v>
          </cell>
          <cell r="AJ254">
            <v>32957</v>
          </cell>
          <cell r="AK254">
            <v>36253</v>
          </cell>
          <cell r="AL254">
            <v>29661</v>
          </cell>
          <cell r="AM254">
            <v>24718</v>
          </cell>
          <cell r="AN254">
            <v>36253</v>
          </cell>
          <cell r="AO254">
            <v>32957</v>
          </cell>
          <cell r="AP254">
            <v>37902</v>
          </cell>
          <cell r="AQ254">
            <v>31310</v>
          </cell>
          <cell r="AR254">
            <v>26370</v>
          </cell>
          <cell r="AS254">
            <v>392199</v>
          </cell>
          <cell r="AT254" t="str">
            <v>2005</v>
          </cell>
          <cell r="AU254">
            <v>34778</v>
          </cell>
          <cell r="AV254">
            <v>34778</v>
          </cell>
          <cell r="AW254">
            <v>34778</v>
          </cell>
          <cell r="AX254">
            <v>33122</v>
          </cell>
          <cell r="AY254">
            <v>36434</v>
          </cell>
          <cell r="AZ254">
            <v>29810</v>
          </cell>
          <cell r="BA254">
            <v>24840</v>
          </cell>
          <cell r="BB254">
            <v>36434</v>
          </cell>
          <cell r="BC254">
            <v>33122</v>
          </cell>
          <cell r="BD254">
            <v>38090</v>
          </cell>
          <cell r="BE254">
            <v>31466</v>
          </cell>
          <cell r="BF254">
            <v>26489</v>
          </cell>
          <cell r="BG254">
            <v>394141</v>
          </cell>
          <cell r="BH254" t="str">
            <v>2006</v>
          </cell>
          <cell r="BI254">
            <v>34337</v>
          </cell>
          <cell r="BJ254">
            <v>34337</v>
          </cell>
          <cell r="BK254">
            <v>34337</v>
          </cell>
          <cell r="BL254">
            <v>32701</v>
          </cell>
          <cell r="BM254">
            <v>35972</v>
          </cell>
          <cell r="BN254">
            <v>29431</v>
          </cell>
          <cell r="BO254">
            <v>24527</v>
          </cell>
          <cell r="BP254">
            <v>35972</v>
          </cell>
          <cell r="BQ254">
            <v>32701</v>
          </cell>
          <cell r="BR254">
            <v>37607</v>
          </cell>
          <cell r="BS254">
            <v>31066</v>
          </cell>
          <cell r="BT254">
            <v>26165</v>
          </cell>
        </row>
        <row r="255">
          <cell r="E255" t="str">
            <v>Toyota</v>
          </cell>
          <cell r="F255" t="str">
            <v>Japan</v>
          </cell>
          <cell r="G255" t="str">
            <v>Corolla/Tercel</v>
          </cell>
          <cell r="H255" t="str">
            <v>TP002-1</v>
          </cell>
          <cell r="I255" t="str">
            <v>BA35NBB4GO</v>
          </cell>
          <cell r="J255" t="str">
            <v>PSR</v>
          </cell>
          <cell r="K255" t="str">
            <v>P175/65R14</v>
          </cell>
          <cell r="L255" t="str">
            <v>FR680-02</v>
          </cell>
          <cell r="M255" t="str">
            <v>Turanza EL46</v>
          </cell>
          <cell r="N255" t="str">
            <v>81S</v>
          </cell>
          <cell r="O255" t="str">
            <v>H</v>
          </cell>
          <cell r="P255" t="str">
            <v>FS</v>
          </cell>
          <cell r="Q255" t="str">
            <v>Seg</v>
          </cell>
          <cell r="R255" t="str">
            <v>2003</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t="str">
            <v>2004</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t="str">
            <v>2005</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t="str">
            <v>2006</v>
          </cell>
          <cell r="BI255">
            <v>0</v>
          </cell>
          <cell r="BJ255">
            <v>0</v>
          </cell>
          <cell r="BK255">
            <v>0</v>
          </cell>
          <cell r="BL255">
            <v>0</v>
          </cell>
          <cell r="BM255">
            <v>0</v>
          </cell>
          <cell r="BN255">
            <v>0</v>
          </cell>
          <cell r="BO255">
            <v>0</v>
          </cell>
          <cell r="BP255">
            <v>0</v>
          </cell>
          <cell r="BQ255">
            <v>0</v>
          </cell>
          <cell r="BR255">
            <v>0</v>
          </cell>
          <cell r="BS255">
            <v>0</v>
          </cell>
          <cell r="BT255">
            <v>0</v>
          </cell>
        </row>
        <row r="256">
          <cell r="E256" t="str">
            <v>Toyota</v>
          </cell>
          <cell r="F256" t="str">
            <v>USA</v>
          </cell>
          <cell r="G256" t="str">
            <v>Sienna</v>
          </cell>
          <cell r="H256" t="str">
            <v>TP023-1</v>
          </cell>
          <cell r="I256" t="str">
            <v>BA35TBB5J7</v>
          </cell>
          <cell r="J256" t="str">
            <v>PSR</v>
          </cell>
          <cell r="K256" t="str">
            <v>P205/70R15</v>
          </cell>
          <cell r="L256" t="str">
            <v>FR680-02</v>
          </cell>
          <cell r="M256" t="str">
            <v>Turanza EL47</v>
          </cell>
          <cell r="N256" t="str">
            <v>95S</v>
          </cell>
          <cell r="O256" t="str">
            <v>H</v>
          </cell>
          <cell r="P256" t="str">
            <v>FS</v>
          </cell>
          <cell r="Q256" t="str">
            <v>FC</v>
          </cell>
          <cell r="R256" t="str">
            <v>2003</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t="str">
            <v>2004</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t="str">
            <v>2005</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t="str">
            <v>2006</v>
          </cell>
          <cell r="BI256">
            <v>0</v>
          </cell>
          <cell r="BJ256">
            <v>0</v>
          </cell>
          <cell r="BK256">
            <v>0</v>
          </cell>
          <cell r="BL256">
            <v>0</v>
          </cell>
          <cell r="BM256">
            <v>0</v>
          </cell>
          <cell r="BN256">
            <v>0</v>
          </cell>
          <cell r="BO256">
            <v>0</v>
          </cell>
          <cell r="BP256">
            <v>0</v>
          </cell>
          <cell r="BQ256">
            <v>0</v>
          </cell>
          <cell r="BR256">
            <v>0</v>
          </cell>
          <cell r="BS256">
            <v>0</v>
          </cell>
          <cell r="BT256">
            <v>0</v>
          </cell>
        </row>
        <row r="257">
          <cell r="E257" t="str">
            <v>Honda</v>
          </cell>
          <cell r="F257" t="str">
            <v>USA</v>
          </cell>
          <cell r="G257" t="str">
            <v>Civic US</v>
          </cell>
          <cell r="H257" t="str">
            <v>HP026-2</v>
          </cell>
          <cell r="I257" t="str">
            <v>BA2CVBC4H7</v>
          </cell>
          <cell r="J257" t="str">
            <v>PSR</v>
          </cell>
          <cell r="K257" t="str">
            <v>P185/70R14</v>
          </cell>
          <cell r="L257" t="str">
            <v>FR680</v>
          </cell>
          <cell r="M257" t="str">
            <v>FR680</v>
          </cell>
          <cell r="N257" t="str">
            <v>87S</v>
          </cell>
          <cell r="O257" t="str">
            <v>S</v>
          </cell>
          <cell r="P257" t="str">
            <v>FS</v>
          </cell>
          <cell r="Q257" t="str">
            <v>?</v>
          </cell>
          <cell r="R257" t="str">
            <v>2003</v>
          </cell>
          <cell r="S257">
            <v>27405</v>
          </cell>
          <cell r="T257">
            <v>24914</v>
          </cell>
          <cell r="U257">
            <v>27405</v>
          </cell>
          <cell r="V257">
            <v>24914</v>
          </cell>
          <cell r="W257">
            <v>27405</v>
          </cell>
          <cell r="X257">
            <v>26159</v>
          </cell>
          <cell r="Y257">
            <v>21176</v>
          </cell>
          <cell r="Z257">
            <v>0</v>
          </cell>
          <cell r="AA257">
            <v>0</v>
          </cell>
          <cell r="AB257">
            <v>0</v>
          </cell>
          <cell r="AC257">
            <v>0</v>
          </cell>
          <cell r="AD257">
            <v>0</v>
          </cell>
          <cell r="AE257">
            <v>179378</v>
          </cell>
          <cell r="AF257" t="str">
            <v>2004</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t="str">
            <v>2005</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t="str">
            <v>2006</v>
          </cell>
          <cell r="BI257">
            <v>0</v>
          </cell>
          <cell r="BJ257">
            <v>0</v>
          </cell>
          <cell r="BK257">
            <v>0</v>
          </cell>
          <cell r="BL257">
            <v>0</v>
          </cell>
          <cell r="BM257">
            <v>0</v>
          </cell>
          <cell r="BN257">
            <v>0</v>
          </cell>
          <cell r="BO257">
            <v>0</v>
          </cell>
          <cell r="BP257">
            <v>0</v>
          </cell>
          <cell r="BQ257">
            <v>0</v>
          </cell>
          <cell r="BR257">
            <v>0</v>
          </cell>
          <cell r="BS257">
            <v>0</v>
          </cell>
          <cell r="BT257">
            <v>0</v>
          </cell>
        </row>
        <row r="258">
          <cell r="E258" t="str">
            <v>GM</v>
          </cell>
          <cell r="F258" t="str">
            <v>Canada</v>
          </cell>
          <cell r="G258" t="str">
            <v>Century</v>
          </cell>
          <cell r="I258" t="str">
            <v>BA35GBB5K7</v>
          </cell>
          <cell r="J258" t="str">
            <v>PSR</v>
          </cell>
          <cell r="K258" t="str">
            <v>P215/70R15</v>
          </cell>
          <cell r="L258" t="str">
            <v>FR680-02</v>
          </cell>
          <cell r="M258" t="str">
            <v>FR680</v>
          </cell>
          <cell r="N258" t="str">
            <v>97S</v>
          </cell>
          <cell r="O258" t="str">
            <v>S</v>
          </cell>
          <cell r="P258" t="str">
            <v>FS</v>
          </cell>
          <cell r="Q258" t="str">
            <v>0</v>
          </cell>
          <cell r="R258" t="str">
            <v>2003</v>
          </cell>
          <cell r="S258">
            <v>7070</v>
          </cell>
          <cell r="T258">
            <v>7424</v>
          </cell>
          <cell r="U258">
            <v>8131</v>
          </cell>
          <cell r="V258">
            <v>6717</v>
          </cell>
          <cell r="W258">
            <v>7777</v>
          </cell>
          <cell r="X258">
            <v>7070</v>
          </cell>
          <cell r="Y258">
            <v>4596</v>
          </cell>
          <cell r="Z258">
            <v>8131</v>
          </cell>
          <cell r="AA258">
            <v>7424</v>
          </cell>
          <cell r="AB258">
            <v>7777</v>
          </cell>
          <cell r="AC258">
            <v>7777</v>
          </cell>
          <cell r="AD258">
            <v>5656</v>
          </cell>
          <cell r="AE258">
            <v>85550</v>
          </cell>
          <cell r="AF258" t="str">
            <v>2004</v>
          </cell>
          <cell r="AG258">
            <v>6313</v>
          </cell>
          <cell r="AH258">
            <v>6629</v>
          </cell>
          <cell r="AI258">
            <v>7260</v>
          </cell>
          <cell r="AJ258">
            <v>5997</v>
          </cell>
          <cell r="AK258">
            <v>6944</v>
          </cell>
          <cell r="AL258">
            <v>6313</v>
          </cell>
          <cell r="AM258">
            <v>4103</v>
          </cell>
          <cell r="AN258">
            <v>0</v>
          </cell>
          <cell r="AO258">
            <v>0</v>
          </cell>
          <cell r="AP258">
            <v>0</v>
          </cell>
          <cell r="AQ258">
            <v>0</v>
          </cell>
          <cell r="AR258">
            <v>0</v>
          </cell>
          <cell r="AS258">
            <v>43559</v>
          </cell>
          <cell r="AT258" t="str">
            <v>2005</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t="str">
            <v>2006</v>
          </cell>
          <cell r="BI258">
            <v>0</v>
          </cell>
          <cell r="BJ258">
            <v>0</v>
          </cell>
          <cell r="BK258">
            <v>0</v>
          </cell>
          <cell r="BL258">
            <v>0</v>
          </cell>
          <cell r="BM258">
            <v>0</v>
          </cell>
          <cell r="BN258">
            <v>0</v>
          </cell>
          <cell r="BO258">
            <v>0</v>
          </cell>
          <cell r="BP258">
            <v>0</v>
          </cell>
          <cell r="BQ258">
            <v>0</v>
          </cell>
          <cell r="BR258">
            <v>0</v>
          </cell>
          <cell r="BS258">
            <v>0</v>
          </cell>
          <cell r="BT258">
            <v>0</v>
          </cell>
        </row>
        <row r="259">
          <cell r="E259" t="str">
            <v>GM</v>
          </cell>
          <cell r="F259" t="str">
            <v>USA</v>
          </cell>
          <cell r="G259" t="str">
            <v>Venture, etc.</v>
          </cell>
          <cell r="I259" t="str">
            <v>BA15GBB5K7</v>
          </cell>
          <cell r="J259" t="str">
            <v>PSR</v>
          </cell>
          <cell r="K259" t="str">
            <v>P215/70R15</v>
          </cell>
          <cell r="L259" t="str">
            <v>FR680-02</v>
          </cell>
          <cell r="M259" t="str">
            <v>FR680</v>
          </cell>
          <cell r="N259" t="str">
            <v>97S</v>
          </cell>
          <cell r="O259" t="str">
            <v>S</v>
          </cell>
          <cell r="P259" t="str">
            <v>FS</v>
          </cell>
          <cell r="Q259" t="str">
            <v>0</v>
          </cell>
          <cell r="R259" t="str">
            <v>2003</v>
          </cell>
          <cell r="S259">
            <v>24479</v>
          </cell>
          <cell r="T259">
            <v>24479</v>
          </cell>
          <cell r="U259">
            <v>26810</v>
          </cell>
          <cell r="V259">
            <v>20981</v>
          </cell>
          <cell r="W259">
            <v>24479</v>
          </cell>
          <cell r="X259">
            <v>23313</v>
          </cell>
          <cell r="Y259">
            <v>15153</v>
          </cell>
          <cell r="Z259">
            <v>26810</v>
          </cell>
          <cell r="AA259">
            <v>23313</v>
          </cell>
          <cell r="AB259">
            <v>25644</v>
          </cell>
          <cell r="AC259">
            <v>23313</v>
          </cell>
          <cell r="AD259">
            <v>18646</v>
          </cell>
          <cell r="AE259">
            <v>277420</v>
          </cell>
          <cell r="AF259" t="str">
            <v>2004</v>
          </cell>
          <cell r="AG259">
            <v>22048</v>
          </cell>
          <cell r="AH259">
            <v>22048</v>
          </cell>
          <cell r="AI259">
            <v>24149</v>
          </cell>
          <cell r="AJ259">
            <v>18899</v>
          </cell>
          <cell r="AK259">
            <v>22048</v>
          </cell>
          <cell r="AL259">
            <v>20999</v>
          </cell>
          <cell r="AM259">
            <v>13650</v>
          </cell>
          <cell r="AN259">
            <v>24149</v>
          </cell>
          <cell r="AO259">
            <v>0</v>
          </cell>
          <cell r="AP259">
            <v>0</v>
          </cell>
          <cell r="AQ259">
            <v>0</v>
          </cell>
          <cell r="AR259">
            <v>0</v>
          </cell>
          <cell r="AS259">
            <v>167990</v>
          </cell>
          <cell r="AT259" t="str">
            <v>2005</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t="str">
            <v>2006</v>
          </cell>
          <cell r="BI259">
            <v>0</v>
          </cell>
          <cell r="BJ259">
            <v>0</v>
          </cell>
          <cell r="BK259">
            <v>0</v>
          </cell>
          <cell r="BL259">
            <v>0</v>
          </cell>
          <cell r="BM259">
            <v>0</v>
          </cell>
          <cell r="BN259">
            <v>0</v>
          </cell>
          <cell r="BO259">
            <v>0</v>
          </cell>
          <cell r="BP259">
            <v>0</v>
          </cell>
          <cell r="BQ259">
            <v>0</v>
          </cell>
          <cell r="BR259">
            <v>0</v>
          </cell>
          <cell r="BS259">
            <v>0</v>
          </cell>
          <cell r="BT259">
            <v>0</v>
          </cell>
        </row>
        <row r="260">
          <cell r="E260" t="str">
            <v>Honda</v>
          </cell>
          <cell r="F260" t="str">
            <v>Japan</v>
          </cell>
          <cell r="G260" t="str">
            <v>Civic JA</v>
          </cell>
          <cell r="H260" t="str">
            <v>HP024-2</v>
          </cell>
          <cell r="I260" t="str">
            <v>BA3CVBC5HO</v>
          </cell>
          <cell r="J260" t="str">
            <v>PSR</v>
          </cell>
          <cell r="K260" t="str">
            <v>P185/65R15</v>
          </cell>
          <cell r="L260" t="str">
            <v>FR 690</v>
          </cell>
          <cell r="M260" t="str">
            <v>FR690</v>
          </cell>
          <cell r="N260" t="str">
            <v>86 H</v>
          </cell>
          <cell r="O260" t="str">
            <v>H</v>
          </cell>
          <cell r="P260" t="str">
            <v>FS</v>
          </cell>
          <cell r="Q260" t="str">
            <v>Seg</v>
          </cell>
          <cell r="R260" t="str">
            <v>2003</v>
          </cell>
          <cell r="S260">
            <v>1050</v>
          </cell>
          <cell r="T260">
            <v>0</v>
          </cell>
          <cell r="U260">
            <v>0</v>
          </cell>
          <cell r="V260">
            <v>0</v>
          </cell>
          <cell r="W260">
            <v>1050</v>
          </cell>
          <cell r="X260">
            <v>0</v>
          </cell>
          <cell r="Y260">
            <v>0</v>
          </cell>
          <cell r="Z260">
            <v>0</v>
          </cell>
          <cell r="AA260">
            <v>0</v>
          </cell>
          <cell r="AB260">
            <v>0</v>
          </cell>
          <cell r="AC260">
            <v>0</v>
          </cell>
          <cell r="AD260">
            <v>0</v>
          </cell>
          <cell r="AE260">
            <v>2100</v>
          </cell>
          <cell r="AF260" t="str">
            <v>2004</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t="str">
            <v>2005</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t="str">
            <v>2006</v>
          </cell>
          <cell r="BI260">
            <v>0</v>
          </cell>
          <cell r="BJ260">
            <v>0</v>
          </cell>
          <cell r="BK260">
            <v>0</v>
          </cell>
          <cell r="BL260">
            <v>0</v>
          </cell>
          <cell r="BM260">
            <v>0</v>
          </cell>
          <cell r="BN260">
            <v>0</v>
          </cell>
          <cell r="BO260">
            <v>0</v>
          </cell>
          <cell r="BP260">
            <v>0</v>
          </cell>
          <cell r="BQ260">
            <v>0</v>
          </cell>
          <cell r="BR260">
            <v>0</v>
          </cell>
          <cell r="BS260">
            <v>0</v>
          </cell>
          <cell r="BT260">
            <v>0</v>
          </cell>
        </row>
        <row r="261">
          <cell r="E261" t="str">
            <v>Honda</v>
          </cell>
          <cell r="F261" t="str">
            <v>Canada</v>
          </cell>
          <cell r="G261" t="str">
            <v>Civic Can</v>
          </cell>
          <cell r="H261" t="str">
            <v>HP024-3</v>
          </cell>
          <cell r="I261" t="str">
            <v>BA4CVBC5HO</v>
          </cell>
          <cell r="J261" t="str">
            <v>PSR</v>
          </cell>
          <cell r="K261" t="str">
            <v>P185/65R15</v>
          </cell>
          <cell r="L261" t="str">
            <v>FR690</v>
          </cell>
          <cell r="M261" t="str">
            <v>FR690</v>
          </cell>
          <cell r="N261" t="str">
            <v>86H</v>
          </cell>
          <cell r="O261" t="str">
            <v>H</v>
          </cell>
          <cell r="P261" t="str">
            <v>FS</v>
          </cell>
          <cell r="Q261" t="str">
            <v>Seg</v>
          </cell>
          <cell r="R261" t="str">
            <v>2003</v>
          </cell>
          <cell r="S261">
            <v>25430</v>
          </cell>
          <cell r="T261">
            <v>23118</v>
          </cell>
          <cell r="U261">
            <v>25430</v>
          </cell>
          <cell r="V261">
            <v>23118</v>
          </cell>
          <cell r="W261">
            <v>25430</v>
          </cell>
          <cell r="X261">
            <v>24275</v>
          </cell>
          <cell r="Y261">
            <v>19650</v>
          </cell>
          <cell r="Z261">
            <v>0</v>
          </cell>
          <cell r="AA261">
            <v>0</v>
          </cell>
          <cell r="AB261">
            <v>0</v>
          </cell>
          <cell r="AC261">
            <v>0</v>
          </cell>
          <cell r="AD261">
            <v>0</v>
          </cell>
          <cell r="AE261">
            <v>166451</v>
          </cell>
          <cell r="AF261" t="str">
            <v>2004</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t="str">
            <v>2005</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t="str">
            <v>2006</v>
          </cell>
          <cell r="BI261">
            <v>0</v>
          </cell>
          <cell r="BJ261">
            <v>0</v>
          </cell>
          <cell r="BK261">
            <v>0</v>
          </cell>
          <cell r="BL261">
            <v>0</v>
          </cell>
          <cell r="BM261">
            <v>0</v>
          </cell>
          <cell r="BN261">
            <v>0</v>
          </cell>
          <cell r="BO261">
            <v>0</v>
          </cell>
          <cell r="BP261">
            <v>0</v>
          </cell>
          <cell r="BQ261">
            <v>0</v>
          </cell>
          <cell r="BR261">
            <v>0</v>
          </cell>
          <cell r="BS261">
            <v>0</v>
          </cell>
          <cell r="BT261">
            <v>0</v>
          </cell>
        </row>
        <row r="262">
          <cell r="E262" t="str">
            <v>Toyota</v>
          </cell>
          <cell r="F262" t="str">
            <v>USA</v>
          </cell>
          <cell r="G262" t="str">
            <v>Avalon</v>
          </cell>
          <cell r="H262" t="str">
            <v>TP011-1</v>
          </cell>
          <cell r="I262" t="str">
            <v>BH2LKBB5JO</v>
          </cell>
          <cell r="J262" t="str">
            <v>PSR</v>
          </cell>
          <cell r="K262" t="str">
            <v>P205/65R15</v>
          </cell>
          <cell r="L262" t="str">
            <v>Ptz RE92</v>
          </cell>
          <cell r="N262" t="str">
            <v>92H</v>
          </cell>
          <cell r="O262" t="str">
            <v>H</v>
          </cell>
          <cell r="P262" t="str">
            <v>BS</v>
          </cell>
          <cell r="Q262" t="str">
            <v>Seg</v>
          </cell>
          <cell r="R262" t="str">
            <v>2003</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t="str">
            <v>2004</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t="str">
            <v>2005</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t="str">
            <v>2006</v>
          </cell>
          <cell r="BI262">
            <v>0</v>
          </cell>
          <cell r="BJ262">
            <v>0</v>
          </cell>
          <cell r="BK262">
            <v>0</v>
          </cell>
          <cell r="BL262">
            <v>0</v>
          </cell>
          <cell r="BM262">
            <v>0</v>
          </cell>
          <cell r="BN262">
            <v>0</v>
          </cell>
          <cell r="BO262">
            <v>0</v>
          </cell>
          <cell r="BP262">
            <v>0</v>
          </cell>
          <cell r="BQ262">
            <v>0</v>
          </cell>
          <cell r="BR262">
            <v>0</v>
          </cell>
          <cell r="BS262">
            <v>0</v>
          </cell>
          <cell r="BT262">
            <v>0</v>
          </cell>
        </row>
        <row r="263">
          <cell r="E263" t="str">
            <v>Toyota</v>
          </cell>
          <cell r="F263" t="str">
            <v>Japan</v>
          </cell>
          <cell r="G263" t="str">
            <v>Toyota Japan</v>
          </cell>
          <cell r="H263" t="str">
            <v>LVE022</v>
          </cell>
          <cell r="I263" t="str">
            <v>BH6HJBL5JO</v>
          </cell>
          <cell r="J263" t="str">
            <v>PSR</v>
          </cell>
          <cell r="K263" t="str">
            <v>P205/65R15</v>
          </cell>
          <cell r="L263" t="str">
            <v>RE88KZ</v>
          </cell>
          <cell r="N263" t="str">
            <v>92V</v>
          </cell>
          <cell r="O263" t="str">
            <v>H</v>
          </cell>
          <cell r="P263" t="str">
            <v>BS</v>
          </cell>
          <cell r="Q263" t="str">
            <v>?</v>
          </cell>
          <cell r="R263" t="str">
            <v>2003</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t="str">
            <v>2004</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t="str">
            <v>2005</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t="str">
            <v>2006</v>
          </cell>
          <cell r="BI263">
            <v>0</v>
          </cell>
          <cell r="BJ263">
            <v>0</v>
          </cell>
          <cell r="BK263">
            <v>0</v>
          </cell>
          <cell r="BL263">
            <v>0</v>
          </cell>
          <cell r="BM263">
            <v>0</v>
          </cell>
          <cell r="BN263">
            <v>0</v>
          </cell>
          <cell r="BO263">
            <v>0</v>
          </cell>
          <cell r="BP263">
            <v>0</v>
          </cell>
          <cell r="BQ263">
            <v>0</v>
          </cell>
          <cell r="BR263">
            <v>0</v>
          </cell>
          <cell r="BS263">
            <v>0</v>
          </cell>
          <cell r="BT263">
            <v>0</v>
          </cell>
        </row>
        <row r="264">
          <cell r="E264" t="str">
            <v>Toyota</v>
          </cell>
          <cell r="F264" t="str">
            <v>Japan</v>
          </cell>
          <cell r="G264" t="str">
            <v>Toyota Japan</v>
          </cell>
          <cell r="H264" t="str">
            <v>TP009-1</v>
          </cell>
          <cell r="I264" t="str">
            <v>BH2HJBL5JO</v>
          </cell>
          <cell r="J264" t="str">
            <v>PSR</v>
          </cell>
          <cell r="K264" t="str">
            <v>P205/65R15</v>
          </cell>
          <cell r="L264" t="str">
            <v>RE88KZ</v>
          </cell>
          <cell r="N264" t="str">
            <v>92V</v>
          </cell>
          <cell r="O264" t="str">
            <v>H</v>
          </cell>
          <cell r="P264" t="str">
            <v>BS</v>
          </cell>
          <cell r="R264" t="str">
            <v>2003</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t="str">
            <v>2004</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t="str">
            <v>2005</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t="str">
            <v>2006</v>
          </cell>
          <cell r="BI264">
            <v>0</v>
          </cell>
          <cell r="BJ264">
            <v>0</v>
          </cell>
          <cell r="BK264">
            <v>0</v>
          </cell>
          <cell r="BL264">
            <v>0</v>
          </cell>
          <cell r="BM264">
            <v>0</v>
          </cell>
          <cell r="BN264">
            <v>0</v>
          </cell>
          <cell r="BO264">
            <v>0</v>
          </cell>
          <cell r="BP264">
            <v>0</v>
          </cell>
          <cell r="BQ264">
            <v>0</v>
          </cell>
          <cell r="BR264">
            <v>0</v>
          </cell>
          <cell r="BS264">
            <v>0</v>
          </cell>
          <cell r="BT264">
            <v>0</v>
          </cell>
        </row>
        <row r="265">
          <cell r="E265" t="str">
            <v>Toyota</v>
          </cell>
          <cell r="F265" t="str">
            <v>Japan</v>
          </cell>
          <cell r="G265" t="str">
            <v>Toyota Japan</v>
          </cell>
          <cell r="H265" t="str">
            <v>TP013-4</v>
          </cell>
          <cell r="I265" t="str">
            <v>BH3AFBB6J6</v>
          </cell>
          <cell r="J265" t="str">
            <v>PSR</v>
          </cell>
          <cell r="K265" t="str">
            <v>P205/60R16</v>
          </cell>
          <cell r="L265" t="str">
            <v>RE92</v>
          </cell>
          <cell r="N265" t="str">
            <v>91H</v>
          </cell>
          <cell r="O265" t="str">
            <v>H</v>
          </cell>
          <cell r="P265" t="str">
            <v>BS</v>
          </cell>
          <cell r="Q265" t="str">
            <v>Seg</v>
          </cell>
          <cell r="R265" t="str">
            <v>2003</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t="str">
            <v>2004</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t="str">
            <v>2005</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t="str">
            <v>2006</v>
          </cell>
          <cell r="BI265">
            <v>0</v>
          </cell>
          <cell r="BJ265">
            <v>0</v>
          </cell>
          <cell r="BK265">
            <v>0</v>
          </cell>
          <cell r="BL265">
            <v>0</v>
          </cell>
          <cell r="BM265">
            <v>0</v>
          </cell>
          <cell r="BN265">
            <v>0</v>
          </cell>
          <cell r="BO265">
            <v>0</v>
          </cell>
          <cell r="BP265">
            <v>0</v>
          </cell>
          <cell r="BQ265">
            <v>0</v>
          </cell>
          <cell r="BR265">
            <v>0</v>
          </cell>
          <cell r="BS265">
            <v>0</v>
          </cell>
          <cell r="BT265">
            <v>0</v>
          </cell>
        </row>
        <row r="266">
          <cell r="E266" t="str">
            <v>Toyota</v>
          </cell>
          <cell r="F266" t="str">
            <v>Japan</v>
          </cell>
          <cell r="G266" t="str">
            <v>Toyota Japan</v>
          </cell>
          <cell r="H266" t="str">
            <v>TP015-1</v>
          </cell>
          <cell r="I266" t="str">
            <v>BH23TBB6J6</v>
          </cell>
          <cell r="J266" t="str">
            <v>PSR</v>
          </cell>
          <cell r="K266" t="str">
            <v>P205/60R16</v>
          </cell>
          <cell r="L266" t="str">
            <v>RE92</v>
          </cell>
          <cell r="N266" t="str">
            <v>91V</v>
          </cell>
          <cell r="O266" t="str">
            <v>H</v>
          </cell>
          <cell r="P266" t="str">
            <v>BS</v>
          </cell>
          <cell r="Q266" t="str">
            <v>Seg</v>
          </cell>
          <cell r="R266" t="str">
            <v>2003</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t="str">
            <v>2004</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t="str">
            <v>2005</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t="str">
            <v>2006</v>
          </cell>
          <cell r="BI266">
            <v>0</v>
          </cell>
          <cell r="BJ266">
            <v>0</v>
          </cell>
          <cell r="BK266">
            <v>0</v>
          </cell>
          <cell r="BL266">
            <v>0</v>
          </cell>
          <cell r="BM266">
            <v>0</v>
          </cell>
          <cell r="BN266">
            <v>0</v>
          </cell>
          <cell r="BO266">
            <v>0</v>
          </cell>
          <cell r="BP266">
            <v>0</v>
          </cell>
          <cell r="BQ266">
            <v>0</v>
          </cell>
          <cell r="BR266">
            <v>0</v>
          </cell>
          <cell r="BS266">
            <v>0</v>
          </cell>
          <cell r="BT266">
            <v>0</v>
          </cell>
        </row>
        <row r="267">
          <cell r="E267" t="str">
            <v>Honda</v>
          </cell>
          <cell r="F267" t="str">
            <v>Canada</v>
          </cell>
          <cell r="G267" t="str">
            <v>Acura EL</v>
          </cell>
          <cell r="H267" t="str">
            <v>HP024-4</v>
          </cell>
          <cell r="I267" t="str">
            <v>BA4CVBC5HO</v>
          </cell>
          <cell r="J267" t="str">
            <v>PSR</v>
          </cell>
          <cell r="K267" t="str">
            <v>P185/65R15</v>
          </cell>
          <cell r="L267" t="str">
            <v>FR690</v>
          </cell>
          <cell r="M267" t="str">
            <v>FR690</v>
          </cell>
          <cell r="N267" t="str">
            <v>86H</v>
          </cell>
          <cell r="O267" t="str">
            <v>H</v>
          </cell>
          <cell r="P267" t="str">
            <v>FS</v>
          </cell>
          <cell r="Q267" t="str">
            <v>Seg</v>
          </cell>
          <cell r="R267" t="str">
            <v>2003</v>
          </cell>
          <cell r="S267">
            <v>2972</v>
          </cell>
          <cell r="T267">
            <v>2704</v>
          </cell>
          <cell r="U267">
            <v>2972</v>
          </cell>
          <cell r="V267">
            <v>2704</v>
          </cell>
          <cell r="W267">
            <v>2972</v>
          </cell>
          <cell r="X267">
            <v>2836</v>
          </cell>
          <cell r="Y267">
            <v>2296</v>
          </cell>
          <cell r="Z267">
            <v>0</v>
          </cell>
          <cell r="AA267">
            <v>0</v>
          </cell>
          <cell r="AB267">
            <v>0</v>
          </cell>
          <cell r="AC267">
            <v>0</v>
          </cell>
          <cell r="AD267">
            <v>0</v>
          </cell>
          <cell r="AE267">
            <v>19456</v>
          </cell>
          <cell r="AF267" t="str">
            <v>2004</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t="str">
            <v>2005</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t="str">
            <v>2006</v>
          </cell>
          <cell r="BI267">
            <v>0</v>
          </cell>
          <cell r="BJ267">
            <v>0</v>
          </cell>
          <cell r="BK267">
            <v>0</v>
          </cell>
          <cell r="BL267">
            <v>0</v>
          </cell>
          <cell r="BM267">
            <v>0</v>
          </cell>
          <cell r="BN267">
            <v>0</v>
          </cell>
          <cell r="BO267">
            <v>0</v>
          </cell>
          <cell r="BP267">
            <v>0</v>
          </cell>
          <cell r="BQ267">
            <v>0</v>
          </cell>
          <cell r="BR267">
            <v>0</v>
          </cell>
          <cell r="BS267">
            <v>0</v>
          </cell>
          <cell r="BT267">
            <v>0</v>
          </cell>
        </row>
        <row r="268">
          <cell r="E268" t="str">
            <v>Honda</v>
          </cell>
          <cell r="F268" t="str">
            <v>USA</v>
          </cell>
          <cell r="G268" t="str">
            <v>Civic US</v>
          </cell>
          <cell r="H268" t="str">
            <v>HP024-1</v>
          </cell>
          <cell r="I268" t="str">
            <v>BA3CVBC5HO</v>
          </cell>
          <cell r="J268" t="str">
            <v>PSR</v>
          </cell>
          <cell r="K268" t="str">
            <v>P185/65R15</v>
          </cell>
          <cell r="L268" t="str">
            <v>FR690</v>
          </cell>
          <cell r="M268" t="str">
            <v>FR690</v>
          </cell>
          <cell r="N268" t="str">
            <v>86H</v>
          </cell>
          <cell r="O268" t="str">
            <v>H</v>
          </cell>
          <cell r="P268" t="str">
            <v>FS</v>
          </cell>
          <cell r="Q268" t="str">
            <v>Seg</v>
          </cell>
          <cell r="R268" t="str">
            <v>2003</v>
          </cell>
          <cell r="S268">
            <v>30101</v>
          </cell>
          <cell r="T268">
            <v>27365</v>
          </cell>
          <cell r="U268">
            <v>30101</v>
          </cell>
          <cell r="V268">
            <v>27365</v>
          </cell>
          <cell r="W268">
            <v>30101</v>
          </cell>
          <cell r="X268">
            <v>28733</v>
          </cell>
          <cell r="Y268">
            <v>23260</v>
          </cell>
          <cell r="Z268">
            <v>0</v>
          </cell>
          <cell r="AA268">
            <v>0</v>
          </cell>
          <cell r="AB268">
            <v>0</v>
          </cell>
          <cell r="AC268">
            <v>0</v>
          </cell>
          <cell r="AD268">
            <v>0</v>
          </cell>
          <cell r="AE268">
            <v>197026</v>
          </cell>
          <cell r="AF268" t="str">
            <v>2004</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t="str">
            <v>2005</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t="str">
            <v>2006</v>
          </cell>
          <cell r="BI268">
            <v>0</v>
          </cell>
          <cell r="BJ268">
            <v>0</v>
          </cell>
          <cell r="BK268">
            <v>0</v>
          </cell>
          <cell r="BL268">
            <v>0</v>
          </cell>
          <cell r="BM268">
            <v>0</v>
          </cell>
          <cell r="BN268">
            <v>0</v>
          </cell>
          <cell r="BO268">
            <v>0</v>
          </cell>
          <cell r="BP268">
            <v>0</v>
          </cell>
          <cell r="BQ268">
            <v>0</v>
          </cell>
          <cell r="BR268">
            <v>0</v>
          </cell>
          <cell r="BS268">
            <v>0</v>
          </cell>
          <cell r="BT268">
            <v>0</v>
          </cell>
        </row>
        <row r="269">
          <cell r="E269" t="str">
            <v>Honda</v>
          </cell>
          <cell r="F269" t="str">
            <v>Canada</v>
          </cell>
          <cell r="G269" t="str">
            <v>Civic</v>
          </cell>
          <cell r="H269" t="str">
            <v>HP026-1</v>
          </cell>
          <cell r="I269" t="str">
            <v>BA2CVBC4H7</v>
          </cell>
          <cell r="J269" t="str">
            <v>PSR</v>
          </cell>
          <cell r="K269" t="str">
            <v>P185/70R14</v>
          </cell>
          <cell r="L269" t="str">
            <v>FR690</v>
          </cell>
          <cell r="M269" t="str">
            <v>FR690</v>
          </cell>
          <cell r="N269" t="str">
            <v>87S</v>
          </cell>
          <cell r="O269" t="str">
            <v>S</v>
          </cell>
          <cell r="P269" t="str">
            <v>FS</v>
          </cell>
          <cell r="Q269" t="str">
            <v>Seg</v>
          </cell>
          <cell r="R269" t="str">
            <v>2003</v>
          </cell>
          <cell r="S269">
            <v>18224</v>
          </cell>
          <cell r="T269">
            <v>16568</v>
          </cell>
          <cell r="U269">
            <v>18224</v>
          </cell>
          <cell r="V269">
            <v>16568</v>
          </cell>
          <cell r="W269">
            <v>18224</v>
          </cell>
          <cell r="X269">
            <v>17397</v>
          </cell>
          <cell r="Y269">
            <v>14083</v>
          </cell>
          <cell r="Z269">
            <v>0</v>
          </cell>
          <cell r="AA269">
            <v>0</v>
          </cell>
          <cell r="AB269">
            <v>0</v>
          </cell>
          <cell r="AC269">
            <v>0</v>
          </cell>
          <cell r="AD269">
            <v>0</v>
          </cell>
          <cell r="AE269">
            <v>119288</v>
          </cell>
          <cell r="AF269" t="str">
            <v>2004</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t="str">
            <v>2005</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t="str">
            <v>2006</v>
          </cell>
          <cell r="BI269">
            <v>0</v>
          </cell>
          <cell r="BJ269">
            <v>0</v>
          </cell>
          <cell r="BK269">
            <v>0</v>
          </cell>
          <cell r="BL269">
            <v>0</v>
          </cell>
          <cell r="BM269">
            <v>0</v>
          </cell>
          <cell r="BN269">
            <v>0</v>
          </cell>
          <cell r="BO269">
            <v>0</v>
          </cell>
          <cell r="BP269">
            <v>0</v>
          </cell>
          <cell r="BQ269">
            <v>0</v>
          </cell>
          <cell r="BR269">
            <v>0</v>
          </cell>
          <cell r="BS269">
            <v>0</v>
          </cell>
          <cell r="BT269">
            <v>0</v>
          </cell>
        </row>
        <row r="270">
          <cell r="E270" t="str">
            <v>NUMMI</v>
          </cell>
          <cell r="F270" t="str">
            <v>USA</v>
          </cell>
          <cell r="G270" t="str">
            <v>Corolla</v>
          </cell>
          <cell r="H270" t="str">
            <v>TP026-1</v>
          </cell>
          <cell r="I270" t="str">
            <v>BA2RTBB5IO</v>
          </cell>
          <cell r="J270" t="str">
            <v>PSR</v>
          </cell>
          <cell r="K270" t="str">
            <v>P195/65R15</v>
          </cell>
          <cell r="L270" t="str">
            <v>FR690</v>
          </cell>
          <cell r="M270" t="str">
            <v>FR690</v>
          </cell>
          <cell r="N270" t="str">
            <v>89S</v>
          </cell>
          <cell r="O270" t="str">
            <v>S</v>
          </cell>
          <cell r="P270" t="str">
            <v>FS</v>
          </cell>
          <cell r="Q270" t="str">
            <v>Seg</v>
          </cell>
          <cell r="R270" t="str">
            <v>2003</v>
          </cell>
          <cell r="S270">
            <v>15320</v>
          </cell>
          <cell r="T270">
            <v>13861</v>
          </cell>
          <cell r="U270">
            <v>16050</v>
          </cell>
          <cell r="V270">
            <v>14590</v>
          </cell>
          <cell r="W270">
            <v>16050</v>
          </cell>
          <cell r="X270">
            <v>15320</v>
          </cell>
          <cell r="Y270">
            <v>13861</v>
          </cell>
          <cell r="Z270">
            <v>16779</v>
          </cell>
          <cell r="AA270">
            <v>13861</v>
          </cell>
          <cell r="AB270">
            <v>16779</v>
          </cell>
          <cell r="AC270">
            <v>14590</v>
          </cell>
          <cell r="AD270">
            <v>10943</v>
          </cell>
          <cell r="AE270">
            <v>178004</v>
          </cell>
          <cell r="AF270" t="str">
            <v>2004</v>
          </cell>
          <cell r="AG270">
            <v>15147</v>
          </cell>
          <cell r="AH270">
            <v>13705</v>
          </cell>
          <cell r="AI270">
            <v>15869</v>
          </cell>
          <cell r="AJ270">
            <v>14426</v>
          </cell>
          <cell r="AK270">
            <v>15869</v>
          </cell>
          <cell r="AL270">
            <v>15147</v>
          </cell>
          <cell r="AM270">
            <v>13705</v>
          </cell>
          <cell r="AN270">
            <v>16590</v>
          </cell>
          <cell r="AO270">
            <v>13705</v>
          </cell>
          <cell r="AP270">
            <v>16590</v>
          </cell>
          <cell r="AQ270">
            <v>14426</v>
          </cell>
          <cell r="AR270">
            <v>10821</v>
          </cell>
          <cell r="AS270">
            <v>176000</v>
          </cell>
          <cell r="AT270" t="str">
            <v>2005</v>
          </cell>
          <cell r="AU270">
            <v>16156</v>
          </cell>
          <cell r="AV270">
            <v>14617</v>
          </cell>
          <cell r="AW270">
            <v>16925</v>
          </cell>
          <cell r="AX270">
            <v>15386</v>
          </cell>
          <cell r="AY270">
            <v>16925</v>
          </cell>
          <cell r="AZ270">
            <v>16156</v>
          </cell>
          <cell r="BA270">
            <v>14617</v>
          </cell>
          <cell r="BB270">
            <v>17693</v>
          </cell>
          <cell r="BC270">
            <v>14617</v>
          </cell>
          <cell r="BD270">
            <v>17693</v>
          </cell>
          <cell r="BE270">
            <v>15386</v>
          </cell>
          <cell r="BF270">
            <v>11541</v>
          </cell>
          <cell r="BG270">
            <v>187712</v>
          </cell>
          <cell r="BH270" t="str">
            <v>2006</v>
          </cell>
          <cell r="BI270">
            <v>15532</v>
          </cell>
          <cell r="BJ270">
            <v>14054</v>
          </cell>
          <cell r="BK270">
            <v>16272</v>
          </cell>
          <cell r="BL270">
            <v>14793</v>
          </cell>
          <cell r="BM270">
            <v>16272</v>
          </cell>
          <cell r="BN270">
            <v>15532</v>
          </cell>
          <cell r="BO270">
            <v>14054</v>
          </cell>
          <cell r="BP270">
            <v>17011</v>
          </cell>
          <cell r="BQ270">
            <v>14054</v>
          </cell>
          <cell r="BR270">
            <v>17011</v>
          </cell>
          <cell r="BS270">
            <v>14793</v>
          </cell>
          <cell r="BT270">
            <v>11095</v>
          </cell>
        </row>
        <row r="271">
          <cell r="E271" t="str">
            <v>Saturn</v>
          </cell>
          <cell r="F271" t="str">
            <v>USA</v>
          </cell>
          <cell r="G271" t="str">
            <v>Delta</v>
          </cell>
          <cell r="H271" t="str">
            <v>GP052-1</v>
          </cell>
          <cell r="I271" t="str">
            <v>BA2CVBB4H7</v>
          </cell>
          <cell r="J271" t="str">
            <v>PSR</v>
          </cell>
          <cell r="K271" t="str">
            <v>P185/70R14</v>
          </cell>
          <cell r="L271" t="str">
            <v>FR690</v>
          </cell>
          <cell r="M271" t="str">
            <v>FR690</v>
          </cell>
          <cell r="N271" t="str">
            <v>87S</v>
          </cell>
          <cell r="O271" t="str">
            <v>S</v>
          </cell>
          <cell r="P271" t="str">
            <v>FS</v>
          </cell>
          <cell r="Q271" t="str">
            <v>Seg</v>
          </cell>
          <cell r="R271" t="str">
            <v>2003</v>
          </cell>
          <cell r="S271">
            <v>7191</v>
          </cell>
          <cell r="T271">
            <v>7191</v>
          </cell>
          <cell r="U271">
            <v>7191</v>
          </cell>
          <cell r="V271">
            <v>6848</v>
          </cell>
          <cell r="W271">
            <v>7533</v>
          </cell>
          <cell r="X271">
            <v>6163</v>
          </cell>
          <cell r="Y271">
            <v>5136</v>
          </cell>
          <cell r="Z271">
            <v>7533</v>
          </cell>
          <cell r="AA271">
            <v>6848</v>
          </cell>
          <cell r="AB271">
            <v>7875</v>
          </cell>
          <cell r="AC271">
            <v>6506</v>
          </cell>
          <cell r="AD271">
            <v>5478</v>
          </cell>
          <cell r="AE271">
            <v>81493</v>
          </cell>
          <cell r="AF271" t="str">
            <v>2004</v>
          </cell>
          <cell r="AG271">
            <v>7147</v>
          </cell>
          <cell r="AH271">
            <v>7147</v>
          </cell>
          <cell r="AI271">
            <v>7147</v>
          </cell>
          <cell r="AJ271">
            <v>6806</v>
          </cell>
          <cell r="AK271">
            <v>7487</v>
          </cell>
          <cell r="AL271">
            <v>6126</v>
          </cell>
          <cell r="AM271">
            <v>5105</v>
          </cell>
          <cell r="AN271">
            <v>0</v>
          </cell>
          <cell r="AO271">
            <v>0</v>
          </cell>
          <cell r="AP271">
            <v>0</v>
          </cell>
          <cell r="AQ271">
            <v>0</v>
          </cell>
          <cell r="AR271">
            <v>0</v>
          </cell>
          <cell r="AS271">
            <v>46965</v>
          </cell>
          <cell r="AT271" t="str">
            <v>2005</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t="str">
            <v>2006</v>
          </cell>
          <cell r="BI271">
            <v>0</v>
          </cell>
          <cell r="BJ271">
            <v>0</v>
          </cell>
          <cell r="BK271">
            <v>0</v>
          </cell>
          <cell r="BL271">
            <v>0</v>
          </cell>
          <cell r="BM271">
            <v>0</v>
          </cell>
          <cell r="BN271">
            <v>0</v>
          </cell>
          <cell r="BO271">
            <v>0</v>
          </cell>
          <cell r="BP271">
            <v>0</v>
          </cell>
          <cell r="BQ271">
            <v>0</v>
          </cell>
          <cell r="BR271">
            <v>0</v>
          </cell>
          <cell r="BS271">
            <v>0</v>
          </cell>
          <cell r="BT271">
            <v>0</v>
          </cell>
        </row>
        <row r="272">
          <cell r="E272" t="str">
            <v>Toyota</v>
          </cell>
          <cell r="F272" t="str">
            <v>Japan</v>
          </cell>
          <cell r="G272" t="str">
            <v>Corolla</v>
          </cell>
          <cell r="H272" t="str">
            <v>TP026-1</v>
          </cell>
          <cell r="I272" t="str">
            <v>BA2RTBB5IO</v>
          </cell>
          <cell r="J272" t="str">
            <v>PSR</v>
          </cell>
          <cell r="K272" t="str">
            <v>P195/65R15</v>
          </cell>
          <cell r="L272" t="str">
            <v>FR690</v>
          </cell>
          <cell r="M272" t="str">
            <v>FR690</v>
          </cell>
          <cell r="N272" t="str">
            <v>89S</v>
          </cell>
          <cell r="O272" t="str">
            <v>S</v>
          </cell>
          <cell r="P272" t="str">
            <v>FS</v>
          </cell>
          <cell r="Q272" t="str">
            <v>Seg</v>
          </cell>
          <cell r="R272" t="str">
            <v>2003</v>
          </cell>
          <cell r="S272">
            <v>6000</v>
          </cell>
          <cell r="T272">
            <v>6000</v>
          </cell>
          <cell r="U272">
            <v>6000</v>
          </cell>
          <cell r="V272">
            <v>6000</v>
          </cell>
          <cell r="W272">
            <v>6000</v>
          </cell>
          <cell r="X272">
            <v>6000</v>
          </cell>
          <cell r="Y272">
            <v>6000</v>
          </cell>
          <cell r="Z272">
            <v>6000</v>
          </cell>
          <cell r="AA272">
            <v>6000</v>
          </cell>
          <cell r="AB272">
            <v>6000</v>
          </cell>
          <cell r="AC272">
            <v>6000</v>
          </cell>
          <cell r="AD272">
            <v>6000</v>
          </cell>
          <cell r="AE272">
            <v>72000</v>
          </cell>
          <cell r="AF272" t="str">
            <v>2004</v>
          </cell>
          <cell r="AG272">
            <v>6000</v>
          </cell>
          <cell r="AH272">
            <v>6000</v>
          </cell>
          <cell r="AI272">
            <v>6000</v>
          </cell>
          <cell r="AJ272">
            <v>6000</v>
          </cell>
          <cell r="AK272">
            <v>6000</v>
          </cell>
          <cell r="AL272">
            <v>6000</v>
          </cell>
          <cell r="AM272">
            <v>6000</v>
          </cell>
          <cell r="AN272">
            <v>6000</v>
          </cell>
          <cell r="AO272">
            <v>6000</v>
          </cell>
          <cell r="AP272">
            <v>6000</v>
          </cell>
          <cell r="AQ272">
            <v>6000</v>
          </cell>
          <cell r="AR272">
            <v>6000</v>
          </cell>
          <cell r="AS272">
            <v>72000</v>
          </cell>
          <cell r="AT272" t="str">
            <v>2005</v>
          </cell>
          <cell r="AU272">
            <v>6000</v>
          </cell>
          <cell r="AV272">
            <v>6000</v>
          </cell>
          <cell r="AW272">
            <v>6000</v>
          </cell>
          <cell r="AX272">
            <v>6000</v>
          </cell>
          <cell r="AY272">
            <v>6000</v>
          </cell>
          <cell r="AZ272">
            <v>6000</v>
          </cell>
          <cell r="BA272">
            <v>6000</v>
          </cell>
          <cell r="BB272">
            <v>6000</v>
          </cell>
          <cell r="BC272">
            <v>6000</v>
          </cell>
          <cell r="BD272">
            <v>6000</v>
          </cell>
          <cell r="BE272">
            <v>6000</v>
          </cell>
          <cell r="BF272">
            <v>6000</v>
          </cell>
          <cell r="BG272">
            <v>72000</v>
          </cell>
          <cell r="BH272" t="str">
            <v>2006</v>
          </cell>
          <cell r="BI272">
            <v>6000</v>
          </cell>
          <cell r="BJ272">
            <v>6000</v>
          </cell>
          <cell r="BK272">
            <v>6000</v>
          </cell>
          <cell r="BL272">
            <v>6000</v>
          </cell>
          <cell r="BM272">
            <v>6000</v>
          </cell>
          <cell r="BN272">
            <v>6000</v>
          </cell>
          <cell r="BO272">
            <v>6000</v>
          </cell>
          <cell r="BP272">
            <v>6000</v>
          </cell>
          <cell r="BQ272">
            <v>6000</v>
          </cell>
          <cell r="BR272">
            <v>6000</v>
          </cell>
          <cell r="BS272">
            <v>6000</v>
          </cell>
          <cell r="BT272">
            <v>6000</v>
          </cell>
        </row>
        <row r="273">
          <cell r="E273" t="str">
            <v>Toyota</v>
          </cell>
          <cell r="F273" t="str">
            <v>USA</v>
          </cell>
          <cell r="G273" t="str">
            <v>Avalon</v>
          </cell>
          <cell r="H273" t="str">
            <v>TP013-1</v>
          </cell>
          <cell r="I273" t="str">
            <v>BH3AFBB6J6</v>
          </cell>
          <cell r="J273" t="str">
            <v>PSR</v>
          </cell>
          <cell r="K273" t="str">
            <v>P205/60R16</v>
          </cell>
          <cell r="L273" t="str">
            <v>RE92</v>
          </cell>
          <cell r="N273" t="str">
            <v>91H</v>
          </cell>
          <cell r="O273" t="str">
            <v>H</v>
          </cell>
          <cell r="P273" t="str">
            <v>BS</v>
          </cell>
          <cell r="Q273" t="str">
            <v>Seg</v>
          </cell>
          <cell r="R273" t="str">
            <v>2003</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t="str">
            <v>2004</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t="str">
            <v>2005</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t="str">
            <v>2006</v>
          </cell>
          <cell r="BI273">
            <v>0</v>
          </cell>
          <cell r="BJ273">
            <v>0</v>
          </cell>
          <cell r="BK273">
            <v>0</v>
          </cell>
          <cell r="BL273">
            <v>0</v>
          </cell>
          <cell r="BM273">
            <v>0</v>
          </cell>
          <cell r="BN273">
            <v>0</v>
          </cell>
          <cell r="BO273">
            <v>0</v>
          </cell>
          <cell r="BP273">
            <v>0</v>
          </cell>
          <cell r="BQ273">
            <v>0</v>
          </cell>
          <cell r="BR273">
            <v>0</v>
          </cell>
          <cell r="BS273">
            <v>0</v>
          </cell>
          <cell r="BT273">
            <v>0</v>
          </cell>
        </row>
        <row r="274">
          <cell r="E274" t="str">
            <v>Toyota</v>
          </cell>
          <cell r="F274" t="str">
            <v>USA</v>
          </cell>
          <cell r="G274" t="str">
            <v>Camry</v>
          </cell>
          <cell r="H274" t="str">
            <v>?</v>
          </cell>
          <cell r="I274" t="str">
            <v>BH3AFBB6J6</v>
          </cell>
          <cell r="J274" t="str">
            <v>PSR</v>
          </cell>
          <cell r="K274" t="str">
            <v>P205/60R16</v>
          </cell>
          <cell r="L274" t="str">
            <v>RE92</v>
          </cell>
          <cell r="N274" t="str">
            <v>91H</v>
          </cell>
          <cell r="O274" t="str">
            <v>H</v>
          </cell>
          <cell r="P274" t="str">
            <v>BS</v>
          </cell>
          <cell r="Q274" t="str">
            <v>?</v>
          </cell>
          <cell r="R274" t="str">
            <v>2003</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t="str">
            <v>2004</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t="str">
            <v>2005</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t="str">
            <v>2006</v>
          </cell>
          <cell r="BI274">
            <v>0</v>
          </cell>
          <cell r="BJ274">
            <v>0</v>
          </cell>
          <cell r="BK274">
            <v>0</v>
          </cell>
          <cell r="BL274">
            <v>0</v>
          </cell>
          <cell r="BM274">
            <v>0</v>
          </cell>
          <cell r="BN274">
            <v>0</v>
          </cell>
          <cell r="BO274">
            <v>0</v>
          </cell>
          <cell r="BP274">
            <v>0</v>
          </cell>
          <cell r="BQ274">
            <v>0</v>
          </cell>
          <cell r="BR274">
            <v>0</v>
          </cell>
          <cell r="BS274">
            <v>0</v>
          </cell>
          <cell r="BT274">
            <v>0</v>
          </cell>
        </row>
        <row r="275">
          <cell r="E275" t="str">
            <v>Toyota</v>
          </cell>
          <cell r="F275" t="str">
            <v>USA</v>
          </cell>
          <cell r="G275" t="str">
            <v>Avalon</v>
          </cell>
          <cell r="H275" t="str">
            <v>TP021-1</v>
          </cell>
          <cell r="I275" t="str">
            <v>BH23TBK6K6</v>
          </cell>
          <cell r="J275" t="str">
            <v>PSR</v>
          </cell>
          <cell r="K275" t="str">
            <v>P215/60R16</v>
          </cell>
          <cell r="L275" t="str">
            <v>RE92</v>
          </cell>
          <cell r="N275" t="str">
            <v>94V</v>
          </cell>
          <cell r="O275" t="str">
            <v>H</v>
          </cell>
          <cell r="P275" t="str">
            <v>BS</v>
          </cell>
          <cell r="Q275" t="str">
            <v>Seg</v>
          </cell>
          <cell r="R275" t="str">
            <v>2003</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t="str">
            <v>2004</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t="str">
            <v>2005</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t="str">
            <v>2006</v>
          </cell>
          <cell r="BI275">
            <v>0</v>
          </cell>
          <cell r="BJ275">
            <v>0</v>
          </cell>
          <cell r="BK275">
            <v>0</v>
          </cell>
          <cell r="BL275">
            <v>0</v>
          </cell>
          <cell r="BM275">
            <v>0</v>
          </cell>
          <cell r="BN275">
            <v>0</v>
          </cell>
          <cell r="BO275">
            <v>0</v>
          </cell>
          <cell r="BP275">
            <v>0</v>
          </cell>
          <cell r="BQ275">
            <v>0</v>
          </cell>
          <cell r="BR275">
            <v>0</v>
          </cell>
          <cell r="BS275">
            <v>0</v>
          </cell>
          <cell r="BT275">
            <v>0</v>
          </cell>
        </row>
        <row r="276">
          <cell r="E276" t="str">
            <v>Toyota</v>
          </cell>
          <cell r="F276" t="str">
            <v>Canada</v>
          </cell>
          <cell r="G276" t="str">
            <v>Corolla</v>
          </cell>
          <cell r="H276" t="str">
            <v>TP026-1</v>
          </cell>
          <cell r="I276" t="str">
            <v>BA2RTBB5IO</v>
          </cell>
          <cell r="J276" t="str">
            <v>PSR</v>
          </cell>
          <cell r="K276" t="str">
            <v>P195/65R15</v>
          </cell>
          <cell r="L276" t="str">
            <v>FR690</v>
          </cell>
          <cell r="M276" t="str">
            <v>FR690</v>
          </cell>
          <cell r="N276" t="str">
            <v>89S</v>
          </cell>
          <cell r="O276" t="str">
            <v>S</v>
          </cell>
          <cell r="P276" t="str">
            <v>FS</v>
          </cell>
          <cell r="Q276" t="str">
            <v>Seg</v>
          </cell>
          <cell r="R276" t="str">
            <v>2003</v>
          </cell>
          <cell r="S276">
            <v>9692</v>
          </cell>
          <cell r="T276">
            <v>8811</v>
          </cell>
          <cell r="U276">
            <v>9252</v>
          </cell>
          <cell r="V276">
            <v>8811</v>
          </cell>
          <cell r="W276">
            <v>9692</v>
          </cell>
          <cell r="X276">
            <v>9252</v>
          </cell>
          <cell r="Y276">
            <v>6609</v>
          </cell>
          <cell r="Z276">
            <v>9252</v>
          </cell>
          <cell r="AA276">
            <v>8371</v>
          </cell>
          <cell r="AB276">
            <v>9692</v>
          </cell>
          <cell r="AC276">
            <v>9692</v>
          </cell>
          <cell r="AD276">
            <v>6607</v>
          </cell>
          <cell r="AE276">
            <v>105733</v>
          </cell>
          <cell r="AF276" t="str">
            <v>2004</v>
          </cell>
          <cell r="AG276">
            <v>9063</v>
          </cell>
          <cell r="AH276">
            <v>8240</v>
          </cell>
          <cell r="AI276">
            <v>8651</v>
          </cell>
          <cell r="AJ276">
            <v>8240</v>
          </cell>
          <cell r="AK276">
            <v>9063</v>
          </cell>
          <cell r="AL276">
            <v>8651</v>
          </cell>
          <cell r="AM276">
            <v>6179</v>
          </cell>
          <cell r="AN276">
            <v>8651</v>
          </cell>
          <cell r="AO276">
            <v>7828</v>
          </cell>
          <cell r="AP276">
            <v>9063</v>
          </cell>
          <cell r="AQ276">
            <v>9063</v>
          </cell>
          <cell r="AR276">
            <v>6182</v>
          </cell>
          <cell r="AS276">
            <v>98874</v>
          </cell>
          <cell r="AT276" t="str">
            <v>2005</v>
          </cell>
          <cell r="AU276">
            <v>9124</v>
          </cell>
          <cell r="AV276">
            <v>8295</v>
          </cell>
          <cell r="AW276">
            <v>8710</v>
          </cell>
          <cell r="AX276">
            <v>8295</v>
          </cell>
          <cell r="AY276">
            <v>9124</v>
          </cell>
          <cell r="AZ276">
            <v>8710</v>
          </cell>
          <cell r="BA276">
            <v>6221</v>
          </cell>
          <cell r="BB276">
            <v>8710</v>
          </cell>
          <cell r="BC276">
            <v>7880</v>
          </cell>
          <cell r="BD276">
            <v>9124</v>
          </cell>
          <cell r="BE276">
            <v>9124</v>
          </cell>
          <cell r="BF276">
            <v>6224</v>
          </cell>
          <cell r="BG276">
            <v>99541</v>
          </cell>
          <cell r="BH276" t="str">
            <v>2006</v>
          </cell>
          <cell r="BI276">
            <v>9708</v>
          </cell>
          <cell r="BJ276">
            <v>8826</v>
          </cell>
          <cell r="BK276">
            <v>9267</v>
          </cell>
          <cell r="BL276">
            <v>8826</v>
          </cell>
          <cell r="BM276">
            <v>9708</v>
          </cell>
          <cell r="BN276">
            <v>9267</v>
          </cell>
          <cell r="BO276">
            <v>6619</v>
          </cell>
          <cell r="BP276">
            <v>9267</v>
          </cell>
          <cell r="BQ276">
            <v>8384</v>
          </cell>
          <cell r="BR276">
            <v>9708</v>
          </cell>
          <cell r="BS276">
            <v>9708</v>
          </cell>
          <cell r="BT276">
            <v>6619</v>
          </cell>
        </row>
        <row r="277">
          <cell r="E277" t="str">
            <v>Toyota</v>
          </cell>
          <cell r="F277" t="str">
            <v>USA</v>
          </cell>
          <cell r="G277" t="str">
            <v>Tundra</v>
          </cell>
          <cell r="H277" t="str">
            <v>TL003-1</v>
          </cell>
          <cell r="I277" t="str">
            <v>BH3BKBK6N7</v>
          </cell>
          <cell r="J277" t="str">
            <v>PSR</v>
          </cell>
          <cell r="K277" t="str">
            <v>P245/70R16</v>
          </cell>
          <cell r="L277" t="str">
            <v>S408</v>
          </cell>
          <cell r="M277" t="str">
            <v>S408</v>
          </cell>
          <cell r="N277" t="str">
            <v>106S</v>
          </cell>
          <cell r="O277" t="str">
            <v>H</v>
          </cell>
          <cell r="P277" t="str">
            <v>BS</v>
          </cell>
          <cell r="Q277" t="str">
            <v>Seg 51</v>
          </cell>
          <cell r="R277" t="str">
            <v>2003</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t="str">
            <v>2004</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t="str">
            <v>2005</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t="str">
            <v>2006</v>
          </cell>
          <cell r="BI277">
            <v>0</v>
          </cell>
          <cell r="BJ277">
            <v>0</v>
          </cell>
          <cell r="BK277">
            <v>0</v>
          </cell>
          <cell r="BL277">
            <v>0</v>
          </cell>
          <cell r="BM277">
            <v>0</v>
          </cell>
          <cell r="BN277">
            <v>0</v>
          </cell>
          <cell r="BO277">
            <v>0</v>
          </cell>
          <cell r="BP277">
            <v>0</v>
          </cell>
          <cell r="BQ277">
            <v>0</v>
          </cell>
          <cell r="BR277">
            <v>0</v>
          </cell>
          <cell r="BS277">
            <v>0</v>
          </cell>
          <cell r="BT277">
            <v>0</v>
          </cell>
        </row>
        <row r="278">
          <cell r="E278" t="str">
            <v>Toyota</v>
          </cell>
          <cell r="F278" t="str">
            <v>Japan</v>
          </cell>
          <cell r="G278" t="str">
            <v>T100 Pick</v>
          </cell>
          <cell r="I278" t="str">
            <v>BH1LIBK5KP</v>
          </cell>
          <cell r="J278" t="str">
            <v>PSR</v>
          </cell>
          <cell r="K278" t="str">
            <v>P215/75R15</v>
          </cell>
          <cell r="L278" t="str">
            <v>S408Z</v>
          </cell>
          <cell r="M278" t="str">
            <v>S408Z</v>
          </cell>
          <cell r="N278" t="str">
            <v>100S</v>
          </cell>
          <cell r="O278" t="str">
            <v>H</v>
          </cell>
          <cell r="P278" t="str">
            <v>BS</v>
          </cell>
          <cell r="R278" t="str">
            <v>2003</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t="str">
            <v>2004</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t="str">
            <v>2005</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t="str">
            <v>2006</v>
          </cell>
          <cell r="BI278">
            <v>0</v>
          </cell>
          <cell r="BJ278">
            <v>0</v>
          </cell>
          <cell r="BK278">
            <v>0</v>
          </cell>
          <cell r="BL278">
            <v>0</v>
          </cell>
          <cell r="BM278">
            <v>0</v>
          </cell>
          <cell r="BN278">
            <v>0</v>
          </cell>
          <cell r="BO278">
            <v>0</v>
          </cell>
          <cell r="BP278">
            <v>0</v>
          </cell>
          <cell r="BQ278">
            <v>0</v>
          </cell>
          <cell r="BR278">
            <v>0</v>
          </cell>
          <cell r="BS278">
            <v>0</v>
          </cell>
          <cell r="BT278">
            <v>0</v>
          </cell>
        </row>
        <row r="279">
          <cell r="E279" t="str">
            <v>Toyota</v>
          </cell>
          <cell r="F279" t="str">
            <v>Japan</v>
          </cell>
          <cell r="G279" t="str">
            <v>T100 Pick</v>
          </cell>
          <cell r="H279" t="str">
            <v>LVE017</v>
          </cell>
          <cell r="I279" t="str">
            <v>BH1LIBK5MP</v>
          </cell>
          <cell r="J279" t="str">
            <v>PSR</v>
          </cell>
          <cell r="K279" t="str">
            <v>P235/75R15</v>
          </cell>
          <cell r="L279" t="str">
            <v>S408Z</v>
          </cell>
          <cell r="M279" t="str">
            <v>S408Z</v>
          </cell>
          <cell r="N279" t="str">
            <v>108S</v>
          </cell>
          <cell r="O279" t="str">
            <v>H</v>
          </cell>
          <cell r="P279" t="str">
            <v>BS</v>
          </cell>
          <cell r="R279" t="str">
            <v>2003</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t="str">
            <v>2004</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t="str">
            <v>2005</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t="str">
            <v>2006</v>
          </cell>
          <cell r="BI279">
            <v>0</v>
          </cell>
          <cell r="BJ279">
            <v>0</v>
          </cell>
          <cell r="BK279">
            <v>0</v>
          </cell>
          <cell r="BL279">
            <v>0</v>
          </cell>
          <cell r="BM279">
            <v>0</v>
          </cell>
          <cell r="BN279">
            <v>0</v>
          </cell>
          <cell r="BO279">
            <v>0</v>
          </cell>
          <cell r="BP279">
            <v>0</v>
          </cell>
          <cell r="BQ279">
            <v>0</v>
          </cell>
          <cell r="BR279">
            <v>0</v>
          </cell>
          <cell r="BS279">
            <v>0</v>
          </cell>
          <cell r="BT279">
            <v>0</v>
          </cell>
        </row>
        <row r="280">
          <cell r="E280" t="str">
            <v>Honda</v>
          </cell>
          <cell r="F280" t="str">
            <v>USA</v>
          </cell>
          <cell r="G280" t="str">
            <v>SUT</v>
          </cell>
          <cell r="H280" t="str">
            <v>MI-1</v>
          </cell>
          <cell r="I280" t="str">
            <v>MI-1</v>
          </cell>
          <cell r="J280" t="str">
            <v>PSR</v>
          </cell>
          <cell r="K280" t="str">
            <v>P245/70R17</v>
          </cell>
          <cell r="L280" t="str">
            <v>Dueler H/T</v>
          </cell>
          <cell r="M280" t="str">
            <v>New Dueler HT</v>
          </cell>
          <cell r="N280" t="str">
            <v>108S</v>
          </cell>
          <cell r="O280" t="str">
            <v>S</v>
          </cell>
          <cell r="P280" t="str">
            <v>FS</v>
          </cell>
          <cell r="R280" t="str">
            <v>2003</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t="str">
            <v>2004</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t="str">
            <v>2005</v>
          </cell>
          <cell r="AU280">
            <v>11965</v>
          </cell>
          <cell r="AV280">
            <v>10878</v>
          </cell>
          <cell r="AW280">
            <v>11965</v>
          </cell>
          <cell r="AX280">
            <v>10878</v>
          </cell>
          <cell r="AY280">
            <v>11965</v>
          </cell>
          <cell r="AZ280">
            <v>11420</v>
          </cell>
          <cell r="BA280">
            <v>9245</v>
          </cell>
          <cell r="BB280">
            <v>12508</v>
          </cell>
          <cell r="BC280">
            <v>10332</v>
          </cell>
          <cell r="BD280">
            <v>12508</v>
          </cell>
          <cell r="BE280">
            <v>10878</v>
          </cell>
          <cell r="BF280">
            <v>8152</v>
          </cell>
          <cell r="BG280">
            <v>132694</v>
          </cell>
          <cell r="BH280" t="str">
            <v>2006</v>
          </cell>
          <cell r="BI280">
            <v>14280</v>
          </cell>
          <cell r="BJ280">
            <v>12980</v>
          </cell>
          <cell r="BK280">
            <v>14280</v>
          </cell>
          <cell r="BL280">
            <v>12980</v>
          </cell>
          <cell r="BM280">
            <v>14280</v>
          </cell>
          <cell r="BN280">
            <v>13630</v>
          </cell>
          <cell r="BO280">
            <v>11035</v>
          </cell>
          <cell r="BP280">
            <v>14928</v>
          </cell>
          <cell r="BQ280">
            <v>12332</v>
          </cell>
          <cell r="BR280">
            <v>14928</v>
          </cell>
          <cell r="BS280">
            <v>12980</v>
          </cell>
          <cell r="BT280">
            <v>9735</v>
          </cell>
        </row>
        <row r="281">
          <cell r="E281" t="str">
            <v>NUMMI</v>
          </cell>
          <cell r="F281" t="str">
            <v>USA</v>
          </cell>
          <cell r="G281" t="str">
            <v>Tacoma</v>
          </cell>
          <cell r="H281" t="str">
            <v>TL008-1</v>
          </cell>
          <cell r="I281" t="str">
            <v>AA41TBB5JP</v>
          </cell>
          <cell r="J281" t="str">
            <v>PSR</v>
          </cell>
          <cell r="K281" t="str">
            <v>P205/75R15</v>
          </cell>
          <cell r="L281" t="str">
            <v>Wild HT</v>
          </cell>
          <cell r="M281" t="str">
            <v>Wilderness HT</v>
          </cell>
          <cell r="N281" t="str">
            <v>97S</v>
          </cell>
          <cell r="O281" t="str">
            <v>S</v>
          </cell>
          <cell r="P281" t="str">
            <v>FS</v>
          </cell>
          <cell r="Q281" t="str">
            <v>Seg</v>
          </cell>
          <cell r="R281" t="str">
            <v>2003</v>
          </cell>
          <cell r="S281">
            <v>8520</v>
          </cell>
          <cell r="T281">
            <v>7709</v>
          </cell>
          <cell r="U281">
            <v>8926</v>
          </cell>
          <cell r="V281">
            <v>8114</v>
          </cell>
          <cell r="W281">
            <v>8926</v>
          </cell>
          <cell r="X281">
            <v>8520</v>
          </cell>
          <cell r="Y281">
            <v>7709</v>
          </cell>
          <cell r="Z281">
            <v>9332</v>
          </cell>
          <cell r="AA281">
            <v>7709</v>
          </cell>
          <cell r="AB281">
            <v>9332</v>
          </cell>
          <cell r="AC281">
            <v>8114</v>
          </cell>
          <cell r="AD281">
            <v>6086</v>
          </cell>
          <cell r="AE281">
            <v>98997</v>
          </cell>
          <cell r="AF281" t="str">
            <v>2004</v>
          </cell>
          <cell r="AG281">
            <v>8485</v>
          </cell>
          <cell r="AH281">
            <v>7677</v>
          </cell>
          <cell r="AI281">
            <v>8889</v>
          </cell>
          <cell r="AJ281">
            <v>8081</v>
          </cell>
          <cell r="AK281">
            <v>8889</v>
          </cell>
          <cell r="AL281">
            <v>8485</v>
          </cell>
          <cell r="AM281">
            <v>7677</v>
          </cell>
          <cell r="AN281">
            <v>3232</v>
          </cell>
          <cell r="AO281">
            <v>2670</v>
          </cell>
          <cell r="AP281">
            <v>3232</v>
          </cell>
          <cell r="AQ281">
            <v>2811</v>
          </cell>
          <cell r="AR281">
            <v>2108</v>
          </cell>
          <cell r="AS281">
            <v>72236</v>
          </cell>
          <cell r="AT281" t="str">
            <v>2005</v>
          </cell>
          <cell r="AU281">
            <v>2966</v>
          </cell>
          <cell r="AV281">
            <v>2684</v>
          </cell>
          <cell r="AW281">
            <v>3107</v>
          </cell>
          <cell r="AX281">
            <v>2825</v>
          </cell>
          <cell r="AY281">
            <v>3107</v>
          </cell>
          <cell r="AZ281">
            <v>2966</v>
          </cell>
          <cell r="BA281">
            <v>2684</v>
          </cell>
          <cell r="BB281">
            <v>3249</v>
          </cell>
          <cell r="BC281">
            <v>2684</v>
          </cell>
          <cell r="BD281">
            <v>3249</v>
          </cell>
          <cell r="BE281">
            <v>2825</v>
          </cell>
          <cell r="BF281">
            <v>2118</v>
          </cell>
          <cell r="BG281">
            <v>34464</v>
          </cell>
          <cell r="BH281" t="str">
            <v>2006</v>
          </cell>
          <cell r="BI281">
            <v>3206</v>
          </cell>
          <cell r="BJ281">
            <v>2901</v>
          </cell>
          <cell r="BK281">
            <v>3359</v>
          </cell>
          <cell r="BL281">
            <v>3054</v>
          </cell>
          <cell r="BM281">
            <v>3359</v>
          </cell>
          <cell r="BN281">
            <v>3206</v>
          </cell>
          <cell r="BO281">
            <v>2901</v>
          </cell>
          <cell r="BP281">
            <v>3511</v>
          </cell>
          <cell r="BQ281">
            <v>2901</v>
          </cell>
          <cell r="BR281">
            <v>3511</v>
          </cell>
          <cell r="BS281">
            <v>3054</v>
          </cell>
          <cell r="BT281">
            <v>2290</v>
          </cell>
        </row>
        <row r="282">
          <cell r="E282" t="str">
            <v>Toyota</v>
          </cell>
          <cell r="F282" t="str">
            <v>Canada</v>
          </cell>
          <cell r="G282" t="str">
            <v>Corolla</v>
          </cell>
          <cell r="H282" t="str">
            <v>TP039-1</v>
          </cell>
          <cell r="I282" t="str">
            <v>BH3DMBL5IO</v>
          </cell>
          <cell r="J282" t="str">
            <v>PSR</v>
          </cell>
          <cell r="K282" t="str">
            <v>P195/65R15</v>
          </cell>
          <cell r="L282" t="str">
            <v>Turanza EL41</v>
          </cell>
          <cell r="M282" t="str">
            <v>Turanza EL41</v>
          </cell>
          <cell r="N282" t="str">
            <v>89H</v>
          </cell>
          <cell r="O282" t="str">
            <v>H</v>
          </cell>
          <cell r="P282" t="str">
            <v>BS</v>
          </cell>
          <cell r="R282" t="str">
            <v>2003</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t="str">
            <v>2004</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t="str">
            <v>2005</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t="str">
            <v>2006</v>
          </cell>
          <cell r="BI282">
            <v>0</v>
          </cell>
          <cell r="BJ282">
            <v>0</v>
          </cell>
          <cell r="BK282">
            <v>0</v>
          </cell>
          <cell r="BL282">
            <v>0</v>
          </cell>
          <cell r="BM282">
            <v>0</v>
          </cell>
          <cell r="BN282">
            <v>0</v>
          </cell>
          <cell r="BO282">
            <v>0</v>
          </cell>
          <cell r="BP282">
            <v>0</v>
          </cell>
          <cell r="BQ282">
            <v>0</v>
          </cell>
          <cell r="BR282">
            <v>0</v>
          </cell>
          <cell r="BS282">
            <v>0</v>
          </cell>
          <cell r="BT282">
            <v>0</v>
          </cell>
        </row>
        <row r="283">
          <cell r="E283" t="str">
            <v>GM</v>
          </cell>
          <cell r="F283" t="str">
            <v>USA</v>
          </cell>
          <cell r="G283" t="str">
            <v>GMT Trk US</v>
          </cell>
          <cell r="H283" t="str">
            <v>GL001-1</v>
          </cell>
          <cell r="I283" t="str">
            <v>AA42GBK6Q7</v>
          </cell>
          <cell r="J283" t="str">
            <v>PSR</v>
          </cell>
          <cell r="K283" t="str">
            <v>P265/70R16</v>
          </cell>
          <cell r="L283" t="str">
            <v>Wild LE</v>
          </cell>
          <cell r="M283" t="str">
            <v>Wilderness LE</v>
          </cell>
          <cell r="N283" t="str">
            <v>111S</v>
          </cell>
          <cell r="O283" t="str">
            <v>S</v>
          </cell>
          <cell r="P283" t="str">
            <v>FS</v>
          </cell>
          <cell r="Q283" t="str">
            <v>Seg 51</v>
          </cell>
          <cell r="R283" t="str">
            <v>2003</v>
          </cell>
          <cell r="S283">
            <v>55687</v>
          </cell>
          <cell r="T283">
            <v>30618</v>
          </cell>
          <cell r="U283">
            <v>33534</v>
          </cell>
          <cell r="V283">
            <v>26245</v>
          </cell>
          <cell r="W283">
            <v>30618</v>
          </cell>
          <cell r="X283">
            <v>29161</v>
          </cell>
          <cell r="Y283">
            <v>18954</v>
          </cell>
          <cell r="Z283">
            <v>0</v>
          </cell>
          <cell r="AA283">
            <v>0</v>
          </cell>
          <cell r="AB283">
            <v>0</v>
          </cell>
          <cell r="AC283">
            <v>0</v>
          </cell>
          <cell r="AD283">
            <v>0</v>
          </cell>
          <cell r="AE283">
            <v>224817</v>
          </cell>
          <cell r="AF283" t="str">
            <v>2004</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t="str">
            <v>2005</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t="str">
            <v>2006</v>
          </cell>
          <cell r="BI283">
            <v>0</v>
          </cell>
          <cell r="BJ283">
            <v>0</v>
          </cell>
          <cell r="BK283">
            <v>0</v>
          </cell>
          <cell r="BL283">
            <v>0</v>
          </cell>
          <cell r="BM283">
            <v>0</v>
          </cell>
          <cell r="BN283">
            <v>0</v>
          </cell>
          <cell r="BO283">
            <v>0</v>
          </cell>
          <cell r="BP283">
            <v>0</v>
          </cell>
          <cell r="BQ283">
            <v>0</v>
          </cell>
          <cell r="BR283">
            <v>0</v>
          </cell>
          <cell r="BS283">
            <v>0</v>
          </cell>
          <cell r="BT283">
            <v>0</v>
          </cell>
        </row>
        <row r="284">
          <cell r="E284" t="str">
            <v>Toyota</v>
          </cell>
          <cell r="F284" t="str">
            <v>USA</v>
          </cell>
          <cell r="G284" t="str">
            <v>Camry</v>
          </cell>
          <cell r="H284" t="str">
            <v>TP037-1</v>
          </cell>
          <cell r="I284" t="str">
            <v>BH0T1BC6K6</v>
          </cell>
          <cell r="J284" t="str">
            <v>PSR</v>
          </cell>
          <cell r="K284" t="str">
            <v>P215/60R16</v>
          </cell>
          <cell r="L284" t="str">
            <v>Turanza ER33CZ</v>
          </cell>
          <cell r="M284" t="str">
            <v>Turanza ER33CZ</v>
          </cell>
          <cell r="N284" t="str">
            <v>94V</v>
          </cell>
          <cell r="O284" t="str">
            <v>H</v>
          </cell>
          <cell r="P284" t="str">
            <v>BS</v>
          </cell>
          <cell r="Q284" t="str">
            <v>Seg</v>
          </cell>
          <cell r="R284" t="str">
            <v>2003</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t="str">
            <v>2004</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t="str">
            <v>2005</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t="str">
            <v>2006</v>
          </cell>
          <cell r="BI284">
            <v>0</v>
          </cell>
          <cell r="BJ284">
            <v>0</v>
          </cell>
          <cell r="BK284">
            <v>0</v>
          </cell>
          <cell r="BL284">
            <v>0</v>
          </cell>
          <cell r="BM284">
            <v>0</v>
          </cell>
          <cell r="BN284">
            <v>0</v>
          </cell>
          <cell r="BO284">
            <v>0</v>
          </cell>
          <cell r="BP284">
            <v>0</v>
          </cell>
          <cell r="BQ284">
            <v>0</v>
          </cell>
          <cell r="BR284">
            <v>0</v>
          </cell>
          <cell r="BS284">
            <v>0</v>
          </cell>
          <cell r="BT284">
            <v>0</v>
          </cell>
        </row>
        <row r="285">
          <cell r="E285" t="str">
            <v>GM</v>
          </cell>
          <cell r="F285" t="str">
            <v>USA</v>
          </cell>
          <cell r="G285" t="str">
            <v>Tahoe/Yukon</v>
          </cell>
          <cell r="H285" t="str">
            <v>GL001-2</v>
          </cell>
          <cell r="I285" t="str">
            <v>EA42GBK6Q7</v>
          </cell>
          <cell r="J285" t="str">
            <v>PSR</v>
          </cell>
          <cell r="K285" t="str">
            <v>P265/70R16</v>
          </cell>
          <cell r="L285" t="str">
            <v>Wild LE</v>
          </cell>
          <cell r="M285" t="str">
            <v>Wilderness LE</v>
          </cell>
          <cell r="N285" t="str">
            <v>111S</v>
          </cell>
          <cell r="O285" t="str">
            <v>S</v>
          </cell>
          <cell r="P285" t="str">
            <v>FS</v>
          </cell>
          <cell r="Q285" t="str">
            <v>Seg 51</v>
          </cell>
          <cell r="R285" t="str">
            <v>2003</v>
          </cell>
          <cell r="S285">
            <v>86830</v>
          </cell>
          <cell r="T285">
            <v>44282</v>
          </cell>
          <cell r="U285">
            <v>48499</v>
          </cell>
          <cell r="V285">
            <v>37957</v>
          </cell>
          <cell r="W285">
            <v>44282</v>
          </cell>
          <cell r="X285">
            <v>42174</v>
          </cell>
          <cell r="Y285">
            <v>27413</v>
          </cell>
          <cell r="Z285">
            <v>0</v>
          </cell>
          <cell r="AA285">
            <v>0</v>
          </cell>
          <cell r="AB285">
            <v>0</v>
          </cell>
          <cell r="AC285">
            <v>0</v>
          </cell>
          <cell r="AD285">
            <v>0</v>
          </cell>
          <cell r="AE285">
            <v>331437</v>
          </cell>
          <cell r="AF285" t="str">
            <v>2004</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t="str">
            <v>2005</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t="str">
            <v>2006</v>
          </cell>
          <cell r="BI285">
            <v>0</v>
          </cell>
          <cell r="BJ285">
            <v>0</v>
          </cell>
          <cell r="BK285">
            <v>0</v>
          </cell>
          <cell r="BL285">
            <v>0</v>
          </cell>
          <cell r="BM285">
            <v>0</v>
          </cell>
          <cell r="BN285">
            <v>0</v>
          </cell>
          <cell r="BO285">
            <v>0</v>
          </cell>
          <cell r="BP285">
            <v>0</v>
          </cell>
          <cell r="BQ285">
            <v>0</v>
          </cell>
          <cell r="BR285">
            <v>0</v>
          </cell>
          <cell r="BS285">
            <v>0</v>
          </cell>
          <cell r="BT285">
            <v>0</v>
          </cell>
        </row>
        <row r="286">
          <cell r="E286" t="str">
            <v>Toyota</v>
          </cell>
          <cell r="F286" t="str">
            <v>Japan</v>
          </cell>
          <cell r="G286" t="str">
            <v>Toyota Japan</v>
          </cell>
          <cell r="H286" t="str">
            <v>0</v>
          </cell>
          <cell r="I286" t="str">
            <v>AA40TBK5LP</v>
          </cell>
          <cell r="J286" t="str">
            <v>PSR</v>
          </cell>
          <cell r="K286" t="str">
            <v>P225/75R15</v>
          </cell>
          <cell r="L286" t="str">
            <v>Wild AT II</v>
          </cell>
          <cell r="N286" t="str">
            <v>102S</v>
          </cell>
          <cell r="O286" t="str">
            <v>H</v>
          </cell>
          <cell r="P286" t="str">
            <v>FS</v>
          </cell>
          <cell r="Q286" t="str">
            <v>0</v>
          </cell>
          <cell r="R286" t="str">
            <v>2003</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t="str">
            <v>2004</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t="str">
            <v>2005</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t="str">
            <v>2006</v>
          </cell>
          <cell r="BI286">
            <v>0</v>
          </cell>
          <cell r="BJ286">
            <v>0</v>
          </cell>
          <cell r="BK286">
            <v>0</v>
          </cell>
          <cell r="BL286">
            <v>0</v>
          </cell>
          <cell r="BM286">
            <v>0</v>
          </cell>
          <cell r="BN286">
            <v>0</v>
          </cell>
          <cell r="BO286">
            <v>0</v>
          </cell>
          <cell r="BP286">
            <v>0</v>
          </cell>
          <cell r="BQ286">
            <v>0</v>
          </cell>
          <cell r="BR286">
            <v>0</v>
          </cell>
          <cell r="BS286">
            <v>0</v>
          </cell>
          <cell r="BT286">
            <v>0</v>
          </cell>
        </row>
        <row r="287">
          <cell r="E287" t="str">
            <v>VW</v>
          </cell>
          <cell r="F287" t="str">
            <v>Mexico</v>
          </cell>
          <cell r="G287" t="str">
            <v>VW Mex</v>
          </cell>
          <cell r="H287" t="str">
            <v>GV001-1</v>
          </cell>
          <cell r="I287" t="str">
            <v>BH3DMBCEIO</v>
          </cell>
          <cell r="J287" t="str">
            <v>PSR</v>
          </cell>
          <cell r="K287" t="str">
            <v>195/65R15</v>
          </cell>
          <cell r="L287" t="str">
            <v>Trnza EL41</v>
          </cell>
          <cell r="N287" t="str">
            <v>91H</v>
          </cell>
          <cell r="O287" t="str">
            <v>H</v>
          </cell>
          <cell r="P287" t="str">
            <v>BS</v>
          </cell>
          <cell r="Q287" t="str">
            <v>Seg</v>
          </cell>
          <cell r="R287" t="str">
            <v>2003</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t="str">
            <v>2004</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t="str">
            <v>2005</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t="str">
            <v>2006</v>
          </cell>
          <cell r="BI287">
            <v>0</v>
          </cell>
          <cell r="BJ287">
            <v>0</v>
          </cell>
          <cell r="BK287">
            <v>0</v>
          </cell>
          <cell r="BL287">
            <v>0</v>
          </cell>
          <cell r="BM287">
            <v>0</v>
          </cell>
          <cell r="BN287">
            <v>0</v>
          </cell>
          <cell r="BO287">
            <v>0</v>
          </cell>
          <cell r="BP287">
            <v>0</v>
          </cell>
          <cell r="BQ287">
            <v>0</v>
          </cell>
          <cell r="BR287">
            <v>0</v>
          </cell>
          <cell r="BS287">
            <v>0</v>
          </cell>
          <cell r="BT287">
            <v>0</v>
          </cell>
        </row>
        <row r="288">
          <cell r="E288" t="str">
            <v>VW</v>
          </cell>
          <cell r="F288" t="str">
            <v>Mexico</v>
          </cell>
          <cell r="G288" t="str">
            <v>VW Mex</v>
          </cell>
          <cell r="I288" t="str">
            <v>BH3DVBBFJN</v>
          </cell>
          <cell r="J288" t="str">
            <v>PSR</v>
          </cell>
          <cell r="K288" t="str">
            <v>205/55R16</v>
          </cell>
          <cell r="L288" t="str">
            <v>Trnza EL41</v>
          </cell>
          <cell r="N288" t="str">
            <v>91H</v>
          </cell>
          <cell r="O288" t="str">
            <v>H</v>
          </cell>
          <cell r="P288" t="str">
            <v>BS</v>
          </cell>
          <cell r="Q288" t="str">
            <v>Seg</v>
          </cell>
          <cell r="R288" t="str">
            <v>2003</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t="str">
            <v>2004</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t="str">
            <v>2005</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t="str">
            <v>2006</v>
          </cell>
          <cell r="BI288">
            <v>0</v>
          </cell>
          <cell r="BJ288">
            <v>0</v>
          </cell>
          <cell r="BK288">
            <v>0</v>
          </cell>
          <cell r="BL288">
            <v>0</v>
          </cell>
          <cell r="BM288">
            <v>0</v>
          </cell>
          <cell r="BN288">
            <v>0</v>
          </cell>
          <cell r="BO288">
            <v>0</v>
          </cell>
          <cell r="BP288">
            <v>0</v>
          </cell>
          <cell r="BQ288">
            <v>0</v>
          </cell>
          <cell r="BR288">
            <v>0</v>
          </cell>
          <cell r="BS288">
            <v>0</v>
          </cell>
          <cell r="BT288">
            <v>0</v>
          </cell>
        </row>
        <row r="289">
          <cell r="E289" t="str">
            <v>AAI</v>
          </cell>
          <cell r="F289" t="str">
            <v>USA</v>
          </cell>
          <cell r="G289" t="str">
            <v>626</v>
          </cell>
          <cell r="H289" t="str">
            <v>MQ002-1</v>
          </cell>
          <cell r="I289" t="str">
            <v>BA602BZ5B7</v>
          </cell>
          <cell r="J289" t="str">
            <v>TSR</v>
          </cell>
          <cell r="K289" t="str">
            <v>T125/70R15</v>
          </cell>
          <cell r="L289" t="str">
            <v>RTS</v>
          </cell>
          <cell r="N289" t="str">
            <v>95M</v>
          </cell>
          <cell r="P289" t="str">
            <v>FS</v>
          </cell>
          <cell r="Q289" t="str">
            <v>FC</v>
          </cell>
          <cell r="R289" t="str">
            <v>2003</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t="str">
            <v>2004</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t="str">
            <v>2005</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t="str">
            <v>2006</v>
          </cell>
          <cell r="BI289">
            <v>0</v>
          </cell>
          <cell r="BJ289">
            <v>0</v>
          </cell>
          <cell r="BK289">
            <v>0</v>
          </cell>
          <cell r="BL289">
            <v>0</v>
          </cell>
          <cell r="BM289">
            <v>0</v>
          </cell>
          <cell r="BN289">
            <v>0</v>
          </cell>
          <cell r="BO289">
            <v>0</v>
          </cell>
          <cell r="BP289">
            <v>0</v>
          </cell>
          <cell r="BQ289">
            <v>0</v>
          </cell>
          <cell r="BR289">
            <v>0</v>
          </cell>
          <cell r="BS289">
            <v>0</v>
          </cell>
          <cell r="BT289">
            <v>0</v>
          </cell>
        </row>
        <row r="290">
          <cell r="E290" t="str">
            <v>AAI</v>
          </cell>
          <cell r="F290" t="str">
            <v>USA</v>
          </cell>
          <cell r="G290" t="str">
            <v>Cougar</v>
          </cell>
          <cell r="H290" t="str">
            <v>FQ015-1</v>
          </cell>
          <cell r="I290" t="str">
            <v>BA63RBZ5B9</v>
          </cell>
          <cell r="J290" t="str">
            <v>TSR</v>
          </cell>
          <cell r="K290" t="str">
            <v>T125/90R15</v>
          </cell>
          <cell r="L290" t="str">
            <v>RTS</v>
          </cell>
          <cell r="N290" t="str">
            <v>96M</v>
          </cell>
          <cell r="P290" t="str">
            <v>FS</v>
          </cell>
          <cell r="Q290" t="str">
            <v>?</v>
          </cell>
          <cell r="R290" t="str">
            <v>2003</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t="str">
            <v>2004</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t="str">
            <v>2005</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t="str">
            <v>2006</v>
          </cell>
          <cell r="BI290">
            <v>0</v>
          </cell>
          <cell r="BJ290">
            <v>0</v>
          </cell>
          <cell r="BK290">
            <v>0</v>
          </cell>
          <cell r="BL290">
            <v>0</v>
          </cell>
          <cell r="BM290">
            <v>0</v>
          </cell>
          <cell r="BN290">
            <v>0</v>
          </cell>
          <cell r="BO290">
            <v>0</v>
          </cell>
          <cell r="BP290">
            <v>0</v>
          </cell>
          <cell r="BQ290">
            <v>0</v>
          </cell>
          <cell r="BR290">
            <v>0</v>
          </cell>
          <cell r="BS290">
            <v>0</v>
          </cell>
          <cell r="BT290">
            <v>0</v>
          </cell>
        </row>
        <row r="291">
          <cell r="E291" t="str">
            <v>Honda</v>
          </cell>
          <cell r="F291" t="str">
            <v>USA</v>
          </cell>
          <cell r="G291" t="str">
            <v>Acura TL</v>
          </cell>
          <cell r="H291" t="str">
            <v>HQ002-1 (MI-3)</v>
          </cell>
          <cell r="I291" t="str">
            <v>HQ002-1</v>
          </cell>
          <cell r="J291" t="str">
            <v>TSR</v>
          </cell>
          <cell r="K291" t="str">
            <v>T145/70R17</v>
          </cell>
          <cell r="L291" t="str">
            <v>Tempa Spare</v>
          </cell>
          <cell r="N291" t="str">
            <v>106M</v>
          </cell>
          <cell r="P291" t="str">
            <v>BS</v>
          </cell>
          <cell r="R291" t="str">
            <v>2003</v>
          </cell>
          <cell r="S291">
            <v>0</v>
          </cell>
          <cell r="T291">
            <v>0</v>
          </cell>
          <cell r="U291">
            <v>0</v>
          </cell>
          <cell r="V291">
            <v>0</v>
          </cell>
          <cell r="W291">
            <v>0</v>
          </cell>
          <cell r="X291">
            <v>0</v>
          </cell>
          <cell r="Y291">
            <v>0</v>
          </cell>
          <cell r="Z291">
            <v>0</v>
          </cell>
          <cell r="AA291">
            <v>0</v>
          </cell>
          <cell r="AB291">
            <v>367</v>
          </cell>
          <cell r="AC291">
            <v>319</v>
          </cell>
          <cell r="AD291">
            <v>239</v>
          </cell>
          <cell r="AE291">
            <v>925</v>
          </cell>
          <cell r="AF291" t="str">
            <v>2004</v>
          </cell>
          <cell r="AG291">
            <v>349</v>
          </cell>
          <cell r="AH291">
            <v>317</v>
          </cell>
          <cell r="AI291">
            <v>349</v>
          </cell>
          <cell r="AJ291">
            <v>317</v>
          </cell>
          <cell r="AK291">
            <v>349</v>
          </cell>
          <cell r="AL291">
            <v>333</v>
          </cell>
          <cell r="AM291">
            <v>270</v>
          </cell>
          <cell r="AN291">
            <v>365</v>
          </cell>
          <cell r="AO291">
            <v>302</v>
          </cell>
          <cell r="AP291">
            <v>365</v>
          </cell>
          <cell r="AQ291">
            <v>317</v>
          </cell>
          <cell r="AR291">
            <v>238</v>
          </cell>
          <cell r="AS291">
            <v>3871</v>
          </cell>
          <cell r="AT291" t="str">
            <v>2005</v>
          </cell>
          <cell r="AU291">
            <v>341</v>
          </cell>
          <cell r="AV291">
            <v>310</v>
          </cell>
          <cell r="AW291">
            <v>341</v>
          </cell>
          <cell r="AX291">
            <v>310</v>
          </cell>
          <cell r="AY291">
            <v>341</v>
          </cell>
          <cell r="AZ291">
            <v>326</v>
          </cell>
          <cell r="BA291">
            <v>264</v>
          </cell>
          <cell r="BB291">
            <v>357</v>
          </cell>
          <cell r="BC291">
            <v>295</v>
          </cell>
          <cell r="BD291">
            <v>357</v>
          </cell>
          <cell r="BE291">
            <v>310</v>
          </cell>
          <cell r="BF291">
            <v>233</v>
          </cell>
          <cell r="BG291">
            <v>3785</v>
          </cell>
          <cell r="BH291" t="str">
            <v>2006</v>
          </cell>
          <cell r="BI291">
            <v>340</v>
          </cell>
          <cell r="BJ291">
            <v>309</v>
          </cell>
          <cell r="BK291">
            <v>340</v>
          </cell>
          <cell r="BL291">
            <v>309</v>
          </cell>
          <cell r="BM291">
            <v>340</v>
          </cell>
          <cell r="BN291">
            <v>325</v>
          </cell>
          <cell r="BO291">
            <v>263</v>
          </cell>
          <cell r="BP291">
            <v>355</v>
          </cell>
          <cell r="BQ291">
            <v>294</v>
          </cell>
          <cell r="BR291">
            <v>355</v>
          </cell>
          <cell r="BS291">
            <v>309</v>
          </cell>
          <cell r="BT291">
            <v>232</v>
          </cell>
        </row>
        <row r="292">
          <cell r="E292" t="str">
            <v>AAI</v>
          </cell>
          <cell r="F292" t="str">
            <v>USA</v>
          </cell>
          <cell r="G292" t="str">
            <v>6</v>
          </cell>
          <cell r="H292" t="str">
            <v>MQ004-1</v>
          </cell>
          <cell r="I292" t="str">
            <v>BH602BZ5A7</v>
          </cell>
          <cell r="J292" t="str">
            <v>TSR</v>
          </cell>
          <cell r="K292" t="str">
            <v>T115/70R15</v>
          </cell>
          <cell r="L292" t="str">
            <v>T-Spare</v>
          </cell>
          <cell r="N292" t="str">
            <v>90M</v>
          </cell>
          <cell r="P292" t="str">
            <v>BS</v>
          </cell>
          <cell r="Q292" t="str">
            <v>FC</v>
          </cell>
          <cell r="R292" t="str">
            <v>2003</v>
          </cell>
          <cell r="S292">
            <v>9847</v>
          </cell>
          <cell r="T292">
            <v>9378</v>
          </cell>
          <cell r="U292">
            <v>10315</v>
          </cell>
          <cell r="V292">
            <v>8909</v>
          </cell>
          <cell r="W292">
            <v>10315</v>
          </cell>
          <cell r="X292">
            <v>8909</v>
          </cell>
          <cell r="Y292">
            <v>6564</v>
          </cell>
          <cell r="Z292">
            <v>10784</v>
          </cell>
          <cell r="AA292">
            <v>8909</v>
          </cell>
          <cell r="AB292">
            <v>10784</v>
          </cell>
          <cell r="AC292">
            <v>8909</v>
          </cell>
          <cell r="AD292">
            <v>7033</v>
          </cell>
          <cell r="AE292">
            <v>110656</v>
          </cell>
          <cell r="AF292" t="str">
            <v>2004</v>
          </cell>
          <cell r="AG292">
            <v>9427</v>
          </cell>
          <cell r="AH292">
            <v>8978</v>
          </cell>
          <cell r="AI292">
            <v>9876</v>
          </cell>
          <cell r="AJ292">
            <v>8529</v>
          </cell>
          <cell r="AK292">
            <v>9876</v>
          </cell>
          <cell r="AL292">
            <v>8529</v>
          </cell>
          <cell r="AM292">
            <v>6285</v>
          </cell>
          <cell r="AN292">
            <v>10325</v>
          </cell>
          <cell r="AO292">
            <v>8529</v>
          </cell>
          <cell r="AP292">
            <v>10325</v>
          </cell>
          <cell r="AQ292">
            <v>8529</v>
          </cell>
          <cell r="AR292">
            <v>6731</v>
          </cell>
          <cell r="AS292">
            <v>105939</v>
          </cell>
          <cell r="AT292" t="str">
            <v>2005</v>
          </cell>
          <cell r="AU292">
            <v>9159</v>
          </cell>
          <cell r="AV292">
            <v>8723</v>
          </cell>
          <cell r="AW292">
            <v>9595</v>
          </cell>
          <cell r="AX292">
            <v>8287</v>
          </cell>
          <cell r="AY292">
            <v>9595</v>
          </cell>
          <cell r="AZ292">
            <v>8287</v>
          </cell>
          <cell r="BA292">
            <v>6106</v>
          </cell>
          <cell r="BB292">
            <v>10032</v>
          </cell>
          <cell r="BC292">
            <v>8287</v>
          </cell>
          <cell r="BD292">
            <v>10032</v>
          </cell>
          <cell r="BE292">
            <v>8287</v>
          </cell>
          <cell r="BF292">
            <v>6542</v>
          </cell>
          <cell r="BG292">
            <v>102932</v>
          </cell>
          <cell r="BH292" t="str">
            <v>2006</v>
          </cell>
          <cell r="BI292">
            <v>8626</v>
          </cell>
          <cell r="BJ292">
            <v>8216</v>
          </cell>
          <cell r="BK292">
            <v>9037</v>
          </cell>
          <cell r="BL292">
            <v>7805</v>
          </cell>
          <cell r="BM292">
            <v>9037</v>
          </cell>
          <cell r="BN292">
            <v>7805</v>
          </cell>
          <cell r="BO292">
            <v>5751</v>
          </cell>
          <cell r="BP292">
            <v>9447</v>
          </cell>
          <cell r="BQ292">
            <v>7805</v>
          </cell>
          <cell r="BR292">
            <v>9447</v>
          </cell>
          <cell r="BS292">
            <v>7805</v>
          </cell>
          <cell r="BT292">
            <v>6161</v>
          </cell>
        </row>
        <row r="293">
          <cell r="E293" t="str">
            <v>Chrysler</v>
          </cell>
          <cell r="F293" t="str">
            <v>USA</v>
          </cell>
          <cell r="G293" t="str">
            <v>Stratus R/T</v>
          </cell>
          <cell r="H293" t="str">
            <v>CQ001-1</v>
          </cell>
          <cell r="I293" t="str">
            <v>BA602BZ5B7</v>
          </cell>
          <cell r="J293" t="str">
            <v>TSR</v>
          </cell>
          <cell r="K293" t="str">
            <v>T125/70R15</v>
          </cell>
          <cell r="L293" t="str">
            <v>RTS</v>
          </cell>
          <cell r="N293" t="str">
            <v>95M</v>
          </cell>
          <cell r="P293" t="str">
            <v>FS</v>
          </cell>
          <cell r="Q293" t="str">
            <v>FC</v>
          </cell>
          <cell r="R293" t="str">
            <v>2003</v>
          </cell>
          <cell r="S293">
            <v>254</v>
          </cell>
          <cell r="T293">
            <v>254</v>
          </cell>
          <cell r="U293">
            <v>278</v>
          </cell>
          <cell r="V293">
            <v>218</v>
          </cell>
          <cell r="W293">
            <v>254</v>
          </cell>
          <cell r="X293">
            <v>266</v>
          </cell>
          <cell r="Y293">
            <v>133</v>
          </cell>
          <cell r="Z293">
            <v>278</v>
          </cell>
          <cell r="AA293">
            <v>242</v>
          </cell>
          <cell r="AB293">
            <v>266</v>
          </cell>
          <cell r="AC293">
            <v>242</v>
          </cell>
          <cell r="AD293">
            <v>193</v>
          </cell>
          <cell r="AE293">
            <v>2878</v>
          </cell>
          <cell r="AF293" t="str">
            <v>2004</v>
          </cell>
          <cell r="AG293">
            <v>235</v>
          </cell>
          <cell r="AH293">
            <v>235</v>
          </cell>
          <cell r="AI293">
            <v>257</v>
          </cell>
          <cell r="AJ293">
            <v>201</v>
          </cell>
          <cell r="AK293">
            <v>235</v>
          </cell>
          <cell r="AL293">
            <v>246</v>
          </cell>
          <cell r="AM293">
            <v>123</v>
          </cell>
          <cell r="AN293">
            <v>257</v>
          </cell>
          <cell r="AO293">
            <v>223</v>
          </cell>
          <cell r="AP293">
            <v>246</v>
          </cell>
          <cell r="AQ293">
            <v>223</v>
          </cell>
          <cell r="AR293">
            <v>179</v>
          </cell>
          <cell r="AS293">
            <v>2660</v>
          </cell>
          <cell r="AT293" t="str">
            <v>2005</v>
          </cell>
          <cell r="AU293">
            <v>218</v>
          </cell>
          <cell r="AV293">
            <v>218</v>
          </cell>
          <cell r="AW293">
            <v>238</v>
          </cell>
          <cell r="AX293">
            <v>187</v>
          </cell>
          <cell r="AY293">
            <v>218</v>
          </cell>
          <cell r="AZ293">
            <v>228</v>
          </cell>
          <cell r="BA293">
            <v>114</v>
          </cell>
          <cell r="BB293">
            <v>238</v>
          </cell>
          <cell r="BC293">
            <v>207</v>
          </cell>
          <cell r="BD293">
            <v>228</v>
          </cell>
          <cell r="BE293">
            <v>207</v>
          </cell>
          <cell r="BF293">
            <v>166</v>
          </cell>
          <cell r="BG293">
            <v>2467</v>
          </cell>
          <cell r="BH293" t="str">
            <v>2006</v>
          </cell>
          <cell r="BI293">
            <v>159</v>
          </cell>
          <cell r="BJ293">
            <v>159</v>
          </cell>
          <cell r="BK293">
            <v>174</v>
          </cell>
          <cell r="BL293">
            <v>137</v>
          </cell>
          <cell r="BM293">
            <v>159</v>
          </cell>
          <cell r="BN293">
            <v>167</v>
          </cell>
          <cell r="BO293">
            <v>83</v>
          </cell>
          <cell r="BP293">
            <v>174</v>
          </cell>
          <cell r="BQ293">
            <v>152</v>
          </cell>
          <cell r="BR293">
            <v>167</v>
          </cell>
          <cell r="BS293">
            <v>152</v>
          </cell>
          <cell r="BT293">
            <v>121</v>
          </cell>
        </row>
        <row r="294">
          <cell r="E294" t="str">
            <v>Ford</v>
          </cell>
          <cell r="F294" t="str">
            <v>Mexico</v>
          </cell>
          <cell r="G294" t="str">
            <v>Ford 211986 Mex</v>
          </cell>
          <cell r="H294" t="str">
            <v>0</v>
          </cell>
          <cell r="I294" t="str">
            <v>BA63RBZ5B9</v>
          </cell>
          <cell r="J294" t="str">
            <v>TSR</v>
          </cell>
          <cell r="K294" t="str">
            <v>T125/90R15</v>
          </cell>
          <cell r="L294" t="str">
            <v>RTS</v>
          </cell>
          <cell r="N294" t="str">
            <v>96M</v>
          </cell>
          <cell r="P294" t="str">
            <v>FS</v>
          </cell>
          <cell r="Q294" t="str">
            <v>?</v>
          </cell>
          <cell r="R294" t="str">
            <v>2003</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t="str">
            <v>2004</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t="str">
            <v>2005</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t="str">
            <v>2006</v>
          </cell>
          <cell r="BI294">
            <v>0</v>
          </cell>
          <cell r="BJ294">
            <v>0</v>
          </cell>
          <cell r="BK294">
            <v>0</v>
          </cell>
          <cell r="BL294">
            <v>0</v>
          </cell>
          <cell r="BM294">
            <v>0</v>
          </cell>
          <cell r="BN294">
            <v>0</v>
          </cell>
          <cell r="BO294">
            <v>0</v>
          </cell>
          <cell r="BP294">
            <v>0</v>
          </cell>
          <cell r="BQ294">
            <v>0</v>
          </cell>
          <cell r="BR294">
            <v>0</v>
          </cell>
          <cell r="BS294">
            <v>0</v>
          </cell>
          <cell r="BT294">
            <v>0</v>
          </cell>
        </row>
        <row r="295">
          <cell r="E295" t="str">
            <v>Ford</v>
          </cell>
          <cell r="F295" t="str">
            <v>Canada</v>
          </cell>
          <cell r="G295" t="str">
            <v>Windstar-disc/future</v>
          </cell>
          <cell r="I295" t="str">
            <v>BA63RBZ5B9</v>
          </cell>
          <cell r="J295" t="str">
            <v>TSR</v>
          </cell>
          <cell r="K295" t="str">
            <v>T125/90R15</v>
          </cell>
          <cell r="L295" t="str">
            <v>RTS</v>
          </cell>
          <cell r="N295" t="str">
            <v>96M</v>
          </cell>
          <cell r="P295" t="str">
            <v>FS</v>
          </cell>
          <cell r="R295" t="str">
            <v>2003</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t="str">
            <v>2004</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t="str">
            <v>2005</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t="str">
            <v>2006</v>
          </cell>
          <cell r="BI295">
            <v>0</v>
          </cell>
          <cell r="BJ295">
            <v>0</v>
          </cell>
          <cell r="BK295">
            <v>0</v>
          </cell>
          <cell r="BL295">
            <v>0</v>
          </cell>
          <cell r="BM295">
            <v>0</v>
          </cell>
          <cell r="BN295">
            <v>0</v>
          </cell>
          <cell r="BO295">
            <v>0</v>
          </cell>
          <cell r="BP295">
            <v>0</v>
          </cell>
          <cell r="BQ295">
            <v>0</v>
          </cell>
          <cell r="BR295">
            <v>0</v>
          </cell>
          <cell r="BS295">
            <v>0</v>
          </cell>
          <cell r="BT295">
            <v>0</v>
          </cell>
        </row>
        <row r="296">
          <cell r="E296" t="str">
            <v>Ford</v>
          </cell>
          <cell r="F296" t="str">
            <v>USA</v>
          </cell>
          <cell r="G296" t="str">
            <v>Mini-SUV</v>
          </cell>
          <cell r="H296" t="str">
            <v>MQ003-1</v>
          </cell>
          <cell r="I296" t="str">
            <v>BA60FBZ7C9</v>
          </cell>
          <cell r="J296" t="str">
            <v>TSR</v>
          </cell>
          <cell r="K296" t="str">
            <v>T135/90R17</v>
          </cell>
          <cell r="L296" t="str">
            <v>RTS</v>
          </cell>
          <cell r="N296" t="str">
            <v>94M</v>
          </cell>
          <cell r="P296" t="str">
            <v>FS</v>
          </cell>
          <cell r="Q296" t="str">
            <v>FC</v>
          </cell>
          <cell r="R296" t="str">
            <v>2003</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t="str">
            <v>2004</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t="str">
            <v>2005</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t="str">
            <v>2006</v>
          </cell>
          <cell r="BI296">
            <v>0</v>
          </cell>
          <cell r="BJ296">
            <v>0</v>
          </cell>
          <cell r="BK296">
            <v>0</v>
          </cell>
          <cell r="BL296">
            <v>0</v>
          </cell>
          <cell r="BM296">
            <v>0</v>
          </cell>
          <cell r="BN296">
            <v>0</v>
          </cell>
          <cell r="BO296">
            <v>0</v>
          </cell>
          <cell r="BP296">
            <v>0</v>
          </cell>
          <cell r="BQ296">
            <v>0</v>
          </cell>
          <cell r="BR296">
            <v>0</v>
          </cell>
          <cell r="BS296">
            <v>0</v>
          </cell>
          <cell r="BT296">
            <v>0</v>
          </cell>
        </row>
        <row r="297">
          <cell r="E297" t="str">
            <v>Ford</v>
          </cell>
          <cell r="F297" t="str">
            <v>USA</v>
          </cell>
          <cell r="G297" t="str">
            <v>Mustang</v>
          </cell>
          <cell r="H297" t="str">
            <v>?</v>
          </cell>
          <cell r="I297" t="str">
            <v>BA63RBZ5B9</v>
          </cell>
          <cell r="J297" t="str">
            <v>TSR</v>
          </cell>
          <cell r="K297" t="str">
            <v>T125/90R15</v>
          </cell>
          <cell r="L297" t="str">
            <v>RTS</v>
          </cell>
          <cell r="N297" t="str">
            <v>96M</v>
          </cell>
          <cell r="P297" t="str">
            <v>FS</v>
          </cell>
          <cell r="Q297" t="str">
            <v>?</v>
          </cell>
          <cell r="R297" t="str">
            <v>2003</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t="str">
            <v>2004</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t="str">
            <v>2005</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t="str">
            <v>2006</v>
          </cell>
          <cell r="BI297">
            <v>0</v>
          </cell>
          <cell r="BJ297">
            <v>0</v>
          </cell>
          <cell r="BK297">
            <v>0</v>
          </cell>
          <cell r="BL297">
            <v>0</v>
          </cell>
          <cell r="BM297">
            <v>0</v>
          </cell>
          <cell r="BN297">
            <v>0</v>
          </cell>
          <cell r="BO297">
            <v>0</v>
          </cell>
          <cell r="BP297">
            <v>0</v>
          </cell>
          <cell r="BQ297">
            <v>0</v>
          </cell>
          <cell r="BR297">
            <v>0</v>
          </cell>
          <cell r="BS297">
            <v>0</v>
          </cell>
          <cell r="BT297">
            <v>0</v>
          </cell>
        </row>
        <row r="298">
          <cell r="E298" t="str">
            <v>Ford</v>
          </cell>
          <cell r="F298" t="str">
            <v>USA</v>
          </cell>
          <cell r="G298" t="str">
            <v>Contour/Myst</v>
          </cell>
          <cell r="H298" t="str">
            <v>?</v>
          </cell>
          <cell r="I298" t="str">
            <v>BA63RBZ5B9</v>
          </cell>
          <cell r="J298" t="str">
            <v>TSR</v>
          </cell>
          <cell r="K298" t="str">
            <v>T125/90R15</v>
          </cell>
          <cell r="L298" t="str">
            <v>RTS</v>
          </cell>
          <cell r="N298" t="str">
            <v>96M</v>
          </cell>
          <cell r="P298" t="str">
            <v>FS</v>
          </cell>
          <cell r="Q298" t="str">
            <v>?</v>
          </cell>
          <cell r="R298" t="str">
            <v>2003</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t="str">
            <v>2004</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t="str">
            <v>2005</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t="str">
            <v>2006</v>
          </cell>
          <cell r="BI298">
            <v>0</v>
          </cell>
          <cell r="BJ298">
            <v>0</v>
          </cell>
          <cell r="BK298">
            <v>0</v>
          </cell>
          <cell r="BL298">
            <v>0</v>
          </cell>
          <cell r="BM298">
            <v>0</v>
          </cell>
          <cell r="BN298">
            <v>0</v>
          </cell>
          <cell r="BO298">
            <v>0</v>
          </cell>
          <cell r="BP298">
            <v>0</v>
          </cell>
          <cell r="BQ298">
            <v>0</v>
          </cell>
          <cell r="BR298">
            <v>0</v>
          </cell>
          <cell r="BS298">
            <v>0</v>
          </cell>
          <cell r="BT298">
            <v>0</v>
          </cell>
        </row>
        <row r="299">
          <cell r="E299" t="str">
            <v>Ford</v>
          </cell>
          <cell r="F299" t="str">
            <v>USA</v>
          </cell>
          <cell r="G299" t="str">
            <v>Mini-SUV</v>
          </cell>
          <cell r="H299" t="str">
            <v>MQ001-1</v>
          </cell>
          <cell r="I299" t="str">
            <v>BA60FBZ7D9</v>
          </cell>
          <cell r="J299" t="str">
            <v>TSR</v>
          </cell>
          <cell r="K299" t="str">
            <v>T145/90R17</v>
          </cell>
          <cell r="L299" t="str">
            <v>RTS</v>
          </cell>
          <cell r="N299" t="str">
            <v>98M</v>
          </cell>
          <cell r="P299" t="str">
            <v>FS</v>
          </cell>
          <cell r="Q299" t="str">
            <v>FC</v>
          </cell>
          <cell r="R299" t="str">
            <v>2003</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t="str">
            <v>2004</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t="str">
            <v>2005</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t="str">
            <v>2006</v>
          </cell>
          <cell r="BI299">
            <v>0</v>
          </cell>
          <cell r="BJ299">
            <v>0</v>
          </cell>
          <cell r="BK299">
            <v>0</v>
          </cell>
          <cell r="BL299">
            <v>0</v>
          </cell>
          <cell r="BM299">
            <v>0</v>
          </cell>
          <cell r="BN299">
            <v>0</v>
          </cell>
          <cell r="BO299">
            <v>0</v>
          </cell>
          <cell r="BP299">
            <v>0</v>
          </cell>
          <cell r="BQ299">
            <v>0</v>
          </cell>
          <cell r="BR299">
            <v>0</v>
          </cell>
          <cell r="BS299">
            <v>0</v>
          </cell>
          <cell r="BT299">
            <v>0</v>
          </cell>
        </row>
        <row r="300">
          <cell r="E300" t="str">
            <v>Ford</v>
          </cell>
          <cell r="F300" t="str">
            <v>USA</v>
          </cell>
          <cell r="G300" t="str">
            <v>T-Bird</v>
          </cell>
          <cell r="H300" t="str">
            <v>FQ016-1</v>
          </cell>
          <cell r="I300" t="str">
            <v>BA60FBZ7H6</v>
          </cell>
          <cell r="J300" t="str">
            <v>TSR</v>
          </cell>
          <cell r="K300" t="str">
            <v>T185/60R17</v>
          </cell>
          <cell r="L300" t="str">
            <v>RTS</v>
          </cell>
          <cell r="N300" t="str">
            <v>102M</v>
          </cell>
          <cell r="P300" t="str">
            <v>FS</v>
          </cell>
          <cell r="Q300" t="str">
            <v>FC</v>
          </cell>
          <cell r="R300" t="str">
            <v>2003</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t="str">
            <v>2004</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t="str">
            <v>2005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t="str">
            <v>2006</v>
          </cell>
          <cell r="BI300">
            <v>0</v>
          </cell>
          <cell r="BJ300">
            <v>0</v>
          </cell>
          <cell r="BK300">
            <v>0</v>
          </cell>
          <cell r="BL300">
            <v>0</v>
          </cell>
          <cell r="BM300">
            <v>0</v>
          </cell>
          <cell r="BN300">
            <v>0</v>
          </cell>
          <cell r="BO300">
            <v>0</v>
          </cell>
          <cell r="BP300">
            <v>0</v>
          </cell>
          <cell r="BQ300">
            <v>0</v>
          </cell>
          <cell r="BR300">
            <v>0</v>
          </cell>
          <cell r="BS300">
            <v>0</v>
          </cell>
          <cell r="BT300">
            <v>0</v>
          </cell>
        </row>
        <row r="301">
          <cell r="E301" t="str">
            <v>Ford</v>
          </cell>
          <cell r="F301" t="str">
            <v>USA</v>
          </cell>
          <cell r="G301" t="str">
            <v>T-Bird/Cougar-disc</v>
          </cell>
          <cell r="H301" t="str">
            <v>?</v>
          </cell>
          <cell r="I301" t="str">
            <v>BA63RBZ5B9</v>
          </cell>
          <cell r="J301" t="str">
            <v>TSR</v>
          </cell>
          <cell r="K301" t="str">
            <v>T125/90R15</v>
          </cell>
          <cell r="L301" t="str">
            <v>RTS</v>
          </cell>
          <cell r="N301" t="str">
            <v>96M</v>
          </cell>
          <cell r="P301" t="str">
            <v>FS</v>
          </cell>
          <cell r="Q301" t="str">
            <v>?</v>
          </cell>
          <cell r="R301" t="str">
            <v>2003</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t="str">
            <v>2004</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t="str">
            <v>2005</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t="str">
            <v>2006</v>
          </cell>
          <cell r="BI301">
            <v>0</v>
          </cell>
          <cell r="BJ301">
            <v>0</v>
          </cell>
          <cell r="BK301">
            <v>0</v>
          </cell>
          <cell r="BL301">
            <v>0</v>
          </cell>
          <cell r="BM301">
            <v>0</v>
          </cell>
          <cell r="BN301">
            <v>0</v>
          </cell>
          <cell r="BO301">
            <v>0</v>
          </cell>
          <cell r="BP301">
            <v>0</v>
          </cell>
          <cell r="BQ301">
            <v>0</v>
          </cell>
          <cell r="BR301">
            <v>0</v>
          </cell>
          <cell r="BS301">
            <v>0</v>
          </cell>
          <cell r="BT301">
            <v>0</v>
          </cell>
        </row>
        <row r="302">
          <cell r="E302" t="str">
            <v>GM</v>
          </cell>
          <cell r="F302" t="str">
            <v>Canada</v>
          </cell>
          <cell r="G302" t="str">
            <v>Grand Prix</v>
          </cell>
          <cell r="I302" t="str">
            <v>BA60PBZ6B7</v>
          </cell>
          <cell r="J302" t="str">
            <v>TSR</v>
          </cell>
          <cell r="K302" t="str">
            <v>T125/70R16</v>
          </cell>
          <cell r="L302" t="str">
            <v>RTS</v>
          </cell>
          <cell r="N302" t="str">
            <v>96M</v>
          </cell>
          <cell r="P302" t="str">
            <v>FS</v>
          </cell>
          <cell r="R302" t="str">
            <v>2003</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t="str">
            <v>2004</v>
          </cell>
          <cell r="AG302">
            <v>0</v>
          </cell>
          <cell r="AH302">
            <v>0</v>
          </cell>
          <cell r="AI302">
            <v>0</v>
          </cell>
          <cell r="AJ302">
            <v>0</v>
          </cell>
          <cell r="AK302">
            <v>0</v>
          </cell>
          <cell r="AL302">
            <v>1371</v>
          </cell>
          <cell r="AM302">
            <v>891</v>
          </cell>
          <cell r="AN302">
            <v>1577</v>
          </cell>
          <cell r="AO302">
            <v>1439</v>
          </cell>
          <cell r="AP302">
            <v>1508</v>
          </cell>
          <cell r="AQ302">
            <v>1508</v>
          </cell>
          <cell r="AR302">
            <v>1096</v>
          </cell>
          <cell r="AS302">
            <v>9390</v>
          </cell>
          <cell r="AT302" t="str">
            <v>2005</v>
          </cell>
          <cell r="AU302">
            <v>1263</v>
          </cell>
          <cell r="AV302">
            <v>1326</v>
          </cell>
          <cell r="AW302">
            <v>1452</v>
          </cell>
          <cell r="AX302">
            <v>1200</v>
          </cell>
          <cell r="AY302">
            <v>1389</v>
          </cell>
          <cell r="AZ302">
            <v>1263</v>
          </cell>
          <cell r="BA302">
            <v>821</v>
          </cell>
          <cell r="BB302">
            <v>1452</v>
          </cell>
          <cell r="BC302">
            <v>1326</v>
          </cell>
          <cell r="BD302">
            <v>1389</v>
          </cell>
          <cell r="BE302">
            <v>1389</v>
          </cell>
          <cell r="BF302">
            <v>1010</v>
          </cell>
          <cell r="BG302">
            <v>15280</v>
          </cell>
          <cell r="BH302" t="str">
            <v>2006</v>
          </cell>
          <cell r="BI302">
            <v>1179</v>
          </cell>
          <cell r="BJ302">
            <v>1238</v>
          </cell>
          <cell r="BK302">
            <v>1355</v>
          </cell>
          <cell r="BL302">
            <v>1120</v>
          </cell>
          <cell r="BM302">
            <v>1297</v>
          </cell>
          <cell r="BN302">
            <v>1179</v>
          </cell>
          <cell r="BO302">
            <v>766</v>
          </cell>
          <cell r="BP302">
            <v>1355</v>
          </cell>
          <cell r="BQ302">
            <v>1238</v>
          </cell>
          <cell r="BR302">
            <v>1297</v>
          </cell>
          <cell r="BS302">
            <v>1297</v>
          </cell>
          <cell r="BT302">
            <v>943</v>
          </cell>
        </row>
        <row r="303">
          <cell r="E303" t="str">
            <v>GM</v>
          </cell>
          <cell r="F303" t="str">
            <v>USA</v>
          </cell>
          <cell r="G303" t="str">
            <v>Malibu</v>
          </cell>
          <cell r="H303" t="str">
            <v>GQ010-1</v>
          </cell>
          <cell r="I303" t="str">
            <v>BA60PBZ6B7</v>
          </cell>
          <cell r="J303" t="str">
            <v>TSR</v>
          </cell>
          <cell r="K303" t="str">
            <v>T125/70R16</v>
          </cell>
          <cell r="L303" t="str">
            <v>RTS</v>
          </cell>
          <cell r="N303" t="str">
            <v>96M</v>
          </cell>
          <cell r="P303" t="str">
            <v>FS</v>
          </cell>
          <cell r="R303" t="str">
            <v>2003</v>
          </cell>
          <cell r="S303">
            <v>3011</v>
          </cell>
          <cell r="T303">
            <v>3011</v>
          </cell>
          <cell r="U303">
            <v>3297</v>
          </cell>
          <cell r="V303">
            <v>2581</v>
          </cell>
          <cell r="W303">
            <v>3011</v>
          </cell>
          <cell r="X303">
            <v>2867</v>
          </cell>
          <cell r="Y303">
            <v>1864</v>
          </cell>
          <cell r="Z303">
            <v>3297</v>
          </cell>
          <cell r="AA303">
            <v>2867</v>
          </cell>
          <cell r="AB303">
            <v>3154</v>
          </cell>
          <cell r="AC303">
            <v>2867</v>
          </cell>
          <cell r="AD303">
            <v>2293</v>
          </cell>
          <cell r="AE303">
            <v>34120</v>
          </cell>
          <cell r="AF303" t="str">
            <v>2004</v>
          </cell>
          <cell r="AG303">
            <v>21466</v>
          </cell>
          <cell r="AH303">
            <v>21466</v>
          </cell>
          <cell r="AI303">
            <v>23510</v>
          </cell>
          <cell r="AJ303">
            <v>18400</v>
          </cell>
          <cell r="AK303">
            <v>21466</v>
          </cell>
          <cell r="AL303">
            <v>20443</v>
          </cell>
          <cell r="AM303">
            <v>13289</v>
          </cell>
          <cell r="AN303">
            <v>23510</v>
          </cell>
          <cell r="AO303">
            <v>20443</v>
          </cell>
          <cell r="AP303">
            <v>22488</v>
          </cell>
          <cell r="AQ303">
            <v>20443</v>
          </cell>
          <cell r="AR303">
            <v>16356</v>
          </cell>
          <cell r="AS303">
            <v>243280</v>
          </cell>
          <cell r="AT303" t="str">
            <v>2005</v>
          </cell>
          <cell r="AU303">
            <v>41904</v>
          </cell>
          <cell r="AV303">
            <v>41904</v>
          </cell>
          <cell r="AW303">
            <v>45894</v>
          </cell>
          <cell r="AX303">
            <v>35917</v>
          </cell>
          <cell r="AY303">
            <v>41904</v>
          </cell>
          <cell r="AZ303">
            <v>39907</v>
          </cell>
          <cell r="BA303">
            <v>25940</v>
          </cell>
          <cell r="BB303">
            <v>45894</v>
          </cell>
          <cell r="BC303">
            <v>39907</v>
          </cell>
          <cell r="BD303">
            <v>43899</v>
          </cell>
          <cell r="BE303">
            <v>39907</v>
          </cell>
          <cell r="BF303">
            <v>31928</v>
          </cell>
          <cell r="BG303">
            <v>474905</v>
          </cell>
          <cell r="BH303" t="str">
            <v>2006</v>
          </cell>
          <cell r="BI303">
            <v>44646</v>
          </cell>
          <cell r="BJ303">
            <v>44646</v>
          </cell>
          <cell r="BK303">
            <v>48898</v>
          </cell>
          <cell r="BL303">
            <v>38267</v>
          </cell>
          <cell r="BM303">
            <v>44646</v>
          </cell>
          <cell r="BN303">
            <v>42520</v>
          </cell>
          <cell r="BO303">
            <v>27638</v>
          </cell>
          <cell r="BP303">
            <v>48898</v>
          </cell>
          <cell r="BQ303">
            <v>42520</v>
          </cell>
          <cell r="BR303">
            <v>46772</v>
          </cell>
          <cell r="BS303">
            <v>42520</v>
          </cell>
          <cell r="BT303">
            <v>34017</v>
          </cell>
        </row>
        <row r="304">
          <cell r="E304" t="str">
            <v>GM</v>
          </cell>
          <cell r="F304" t="str">
            <v>USA</v>
          </cell>
          <cell r="G304" t="str">
            <v>CKG Spare</v>
          </cell>
          <cell r="I304" t="str">
            <v>BA23GBZ6C7</v>
          </cell>
          <cell r="J304" t="str">
            <v>TSR</v>
          </cell>
          <cell r="K304" t="str">
            <v>T135/70R16</v>
          </cell>
          <cell r="L304" t="str">
            <v>RTS</v>
          </cell>
          <cell r="N304" t="str">
            <v>100M</v>
          </cell>
          <cell r="P304" t="str">
            <v>FS</v>
          </cell>
          <cell r="R304" t="str">
            <v>2003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t="str">
            <v>2004</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t="str">
            <v>2005</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t="str">
            <v>2006</v>
          </cell>
          <cell r="BI304">
            <v>0</v>
          </cell>
          <cell r="BJ304">
            <v>0</v>
          </cell>
          <cell r="BK304">
            <v>0</v>
          </cell>
          <cell r="BL304">
            <v>0</v>
          </cell>
          <cell r="BM304">
            <v>0</v>
          </cell>
          <cell r="BN304">
            <v>0</v>
          </cell>
          <cell r="BO304">
            <v>0</v>
          </cell>
          <cell r="BP304">
            <v>0</v>
          </cell>
          <cell r="BQ304">
            <v>0</v>
          </cell>
          <cell r="BR304">
            <v>0</v>
          </cell>
          <cell r="BS304">
            <v>0</v>
          </cell>
          <cell r="BT304">
            <v>0</v>
          </cell>
        </row>
        <row r="305">
          <cell r="E305" t="str">
            <v>GM</v>
          </cell>
          <cell r="F305" t="str">
            <v>USA</v>
          </cell>
          <cell r="G305" t="str">
            <v>Bonn/LeSabre</v>
          </cell>
          <cell r="I305" t="str">
            <v>BA60PBZ6B7</v>
          </cell>
          <cell r="J305" t="str">
            <v>TSR</v>
          </cell>
          <cell r="K305" t="str">
            <v>T125/70R16</v>
          </cell>
          <cell r="L305" t="str">
            <v>RTS</v>
          </cell>
          <cell r="N305" t="str">
            <v>96M</v>
          </cell>
          <cell r="P305" t="str">
            <v>FS</v>
          </cell>
          <cell r="R305" t="str">
            <v>2003</v>
          </cell>
          <cell r="S305">
            <v>18072</v>
          </cell>
          <cell r="T305">
            <v>18072</v>
          </cell>
          <cell r="U305">
            <v>19792</v>
          </cell>
          <cell r="V305">
            <v>15491</v>
          </cell>
          <cell r="W305">
            <v>18072</v>
          </cell>
          <cell r="X305">
            <v>17211</v>
          </cell>
          <cell r="Y305">
            <v>11187</v>
          </cell>
          <cell r="Z305">
            <v>19792</v>
          </cell>
          <cell r="AA305">
            <v>17211</v>
          </cell>
          <cell r="AB305">
            <v>18932</v>
          </cell>
          <cell r="AC305">
            <v>17211</v>
          </cell>
          <cell r="AD305">
            <v>13770</v>
          </cell>
          <cell r="AE305">
            <v>204813</v>
          </cell>
          <cell r="AF305" t="str">
            <v>2004</v>
          </cell>
          <cell r="AG305">
            <v>16759</v>
          </cell>
          <cell r="AH305">
            <v>16759</v>
          </cell>
          <cell r="AI305">
            <v>18356</v>
          </cell>
          <cell r="AJ305">
            <v>14366</v>
          </cell>
          <cell r="AK305">
            <v>16759</v>
          </cell>
          <cell r="AL305">
            <v>15962</v>
          </cell>
          <cell r="AM305">
            <v>10375</v>
          </cell>
          <cell r="AN305">
            <v>18356</v>
          </cell>
          <cell r="AO305">
            <v>15962</v>
          </cell>
          <cell r="AP305">
            <v>17559</v>
          </cell>
          <cell r="AQ305">
            <v>15962</v>
          </cell>
          <cell r="AR305">
            <v>12769</v>
          </cell>
          <cell r="AS305">
            <v>189944</v>
          </cell>
          <cell r="AT305" t="str">
            <v>2005</v>
          </cell>
          <cell r="AU305">
            <v>14575</v>
          </cell>
          <cell r="AV305">
            <v>14575</v>
          </cell>
          <cell r="AW305">
            <v>15963</v>
          </cell>
          <cell r="AX305">
            <v>12493</v>
          </cell>
          <cell r="AY305">
            <v>14575</v>
          </cell>
          <cell r="AZ305">
            <v>13881</v>
          </cell>
          <cell r="BA305">
            <v>9023</v>
          </cell>
          <cell r="BB305">
            <v>15963</v>
          </cell>
          <cell r="BC305">
            <v>13881</v>
          </cell>
          <cell r="BD305">
            <v>15268</v>
          </cell>
          <cell r="BE305">
            <v>13881</v>
          </cell>
          <cell r="BF305">
            <v>11107</v>
          </cell>
          <cell r="BG305">
            <v>165185</v>
          </cell>
          <cell r="BH305" t="str">
            <v>2006</v>
          </cell>
          <cell r="BI305">
            <v>0</v>
          </cell>
          <cell r="BJ305">
            <v>0</v>
          </cell>
          <cell r="BK305">
            <v>0</v>
          </cell>
          <cell r="BL305">
            <v>0</v>
          </cell>
          <cell r="BM305">
            <v>0</v>
          </cell>
          <cell r="BN305">
            <v>0</v>
          </cell>
          <cell r="BO305">
            <v>0</v>
          </cell>
          <cell r="BP305">
            <v>0</v>
          </cell>
          <cell r="BQ305">
            <v>0</v>
          </cell>
          <cell r="BR305">
            <v>0</v>
          </cell>
          <cell r="BS305">
            <v>0</v>
          </cell>
          <cell r="BT305">
            <v>0</v>
          </cell>
        </row>
        <row r="306">
          <cell r="E306" t="str">
            <v>GM</v>
          </cell>
          <cell r="F306" t="str">
            <v>USA</v>
          </cell>
          <cell r="G306" t="str">
            <v>CKG Spare</v>
          </cell>
          <cell r="I306" t="str">
            <v>BA60PBZ6B7</v>
          </cell>
          <cell r="J306" t="str">
            <v>TSR</v>
          </cell>
          <cell r="K306" t="str">
            <v>T125/70R16</v>
          </cell>
          <cell r="L306" t="str">
            <v>RTS</v>
          </cell>
          <cell r="N306" t="str">
            <v>96M</v>
          </cell>
          <cell r="P306" t="str">
            <v>FS</v>
          </cell>
          <cell r="Q306" t="str">
            <v>0</v>
          </cell>
          <cell r="R306" t="str">
            <v>2003</v>
          </cell>
          <cell r="S306">
            <v>6663</v>
          </cell>
          <cell r="T306">
            <v>6663</v>
          </cell>
          <cell r="U306">
            <v>7297</v>
          </cell>
          <cell r="V306">
            <v>5711</v>
          </cell>
          <cell r="W306">
            <v>6663</v>
          </cell>
          <cell r="X306">
            <v>6346</v>
          </cell>
          <cell r="Y306">
            <v>4125</v>
          </cell>
          <cell r="Z306">
            <v>7297</v>
          </cell>
          <cell r="AA306">
            <v>6346</v>
          </cell>
          <cell r="AB306">
            <v>6980</v>
          </cell>
          <cell r="AC306">
            <v>6346</v>
          </cell>
          <cell r="AD306">
            <v>5071</v>
          </cell>
          <cell r="AE306">
            <v>75508</v>
          </cell>
          <cell r="AF306" t="str">
            <v>2004</v>
          </cell>
          <cell r="AG306">
            <v>5350</v>
          </cell>
          <cell r="AH306">
            <v>5350</v>
          </cell>
          <cell r="AI306">
            <v>5860</v>
          </cell>
          <cell r="AJ306">
            <v>4586</v>
          </cell>
          <cell r="AK306">
            <v>5350</v>
          </cell>
          <cell r="AL306">
            <v>5095</v>
          </cell>
          <cell r="AM306">
            <v>3312</v>
          </cell>
          <cell r="AN306">
            <v>5860</v>
          </cell>
          <cell r="AO306">
            <v>5095</v>
          </cell>
          <cell r="AP306">
            <v>5605</v>
          </cell>
          <cell r="AQ306">
            <v>5095</v>
          </cell>
          <cell r="AR306">
            <v>4076</v>
          </cell>
          <cell r="AS306">
            <v>60634</v>
          </cell>
          <cell r="AT306" t="str">
            <v>2005</v>
          </cell>
          <cell r="AU306">
            <v>3106</v>
          </cell>
          <cell r="AV306">
            <v>3106</v>
          </cell>
          <cell r="AW306">
            <v>3402</v>
          </cell>
          <cell r="AX306">
            <v>2662</v>
          </cell>
          <cell r="AY306">
            <v>3106</v>
          </cell>
          <cell r="AZ306">
            <v>2958</v>
          </cell>
          <cell r="BA306">
            <v>1923</v>
          </cell>
          <cell r="BB306">
            <v>3402</v>
          </cell>
          <cell r="BC306">
            <v>2958</v>
          </cell>
          <cell r="BD306">
            <v>3254</v>
          </cell>
          <cell r="BE306">
            <v>2958</v>
          </cell>
          <cell r="BF306">
            <v>2369</v>
          </cell>
          <cell r="BG306">
            <v>35204</v>
          </cell>
          <cell r="BH306" t="str">
            <v>2006</v>
          </cell>
          <cell r="BI306">
            <v>0</v>
          </cell>
          <cell r="BJ306">
            <v>0</v>
          </cell>
          <cell r="BK306">
            <v>0</v>
          </cell>
          <cell r="BL306">
            <v>0</v>
          </cell>
          <cell r="BM306">
            <v>0</v>
          </cell>
          <cell r="BN306">
            <v>0</v>
          </cell>
          <cell r="BO306">
            <v>0</v>
          </cell>
          <cell r="BP306">
            <v>0</v>
          </cell>
          <cell r="BQ306">
            <v>0</v>
          </cell>
          <cell r="BR306">
            <v>0</v>
          </cell>
          <cell r="BS306">
            <v>0</v>
          </cell>
          <cell r="BT306">
            <v>0</v>
          </cell>
        </row>
        <row r="307">
          <cell r="E307" t="str">
            <v>GM</v>
          </cell>
          <cell r="F307" t="str">
            <v>USA</v>
          </cell>
          <cell r="G307" t="str">
            <v>Alero/Grand AM</v>
          </cell>
          <cell r="I307" t="str">
            <v>BA602BZ6A7</v>
          </cell>
          <cell r="J307" t="str">
            <v>TSR</v>
          </cell>
          <cell r="K307" t="str">
            <v>T115/70R16</v>
          </cell>
          <cell r="L307" t="str">
            <v>RTS</v>
          </cell>
          <cell r="N307" t="str">
            <v>92M</v>
          </cell>
          <cell r="P307" t="str">
            <v>FS</v>
          </cell>
          <cell r="Q307" t="str">
            <v>?</v>
          </cell>
          <cell r="R307" t="str">
            <v>2003</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t="str">
            <v>2004</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t="str">
            <v>2005</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t="str">
            <v>2006</v>
          </cell>
          <cell r="BI307">
            <v>0</v>
          </cell>
          <cell r="BJ307">
            <v>0</v>
          </cell>
          <cell r="BK307">
            <v>0</v>
          </cell>
          <cell r="BL307">
            <v>0</v>
          </cell>
          <cell r="BM307">
            <v>0</v>
          </cell>
          <cell r="BN307">
            <v>0</v>
          </cell>
          <cell r="BO307">
            <v>0</v>
          </cell>
          <cell r="BP307">
            <v>0</v>
          </cell>
          <cell r="BQ307">
            <v>0</v>
          </cell>
          <cell r="BR307">
            <v>0</v>
          </cell>
          <cell r="BS307">
            <v>0</v>
          </cell>
          <cell r="BT307">
            <v>0</v>
          </cell>
        </row>
        <row r="308">
          <cell r="E308" t="str">
            <v>GM</v>
          </cell>
          <cell r="F308" t="str">
            <v>USA</v>
          </cell>
          <cell r="G308" t="str">
            <v>Malibu</v>
          </cell>
          <cell r="H308" t="str">
            <v>GQ010-1</v>
          </cell>
          <cell r="I308" t="str">
            <v>BA602BZ6A7</v>
          </cell>
          <cell r="J308" t="str">
            <v>TSR</v>
          </cell>
          <cell r="K308" t="str">
            <v>T115/70R16</v>
          </cell>
          <cell r="L308" t="str">
            <v>RTS</v>
          </cell>
          <cell r="N308" t="str">
            <v>92M</v>
          </cell>
          <cell r="P308" t="str">
            <v>FS</v>
          </cell>
          <cell r="Q308" t="str">
            <v>?</v>
          </cell>
          <cell r="R308" t="str">
            <v>2003</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t="str">
            <v>2004</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t="str">
            <v>2005</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t="str">
            <v>2006</v>
          </cell>
          <cell r="BI308">
            <v>0</v>
          </cell>
          <cell r="BJ308">
            <v>0</v>
          </cell>
          <cell r="BK308">
            <v>0</v>
          </cell>
          <cell r="BL308">
            <v>0</v>
          </cell>
          <cell r="BM308">
            <v>0</v>
          </cell>
          <cell r="BN308">
            <v>0</v>
          </cell>
          <cell r="BO308">
            <v>0</v>
          </cell>
          <cell r="BP308">
            <v>0</v>
          </cell>
          <cell r="BQ308">
            <v>0</v>
          </cell>
          <cell r="BR308">
            <v>0</v>
          </cell>
          <cell r="BS308">
            <v>0</v>
          </cell>
          <cell r="BT308">
            <v>0</v>
          </cell>
        </row>
        <row r="309">
          <cell r="E309" t="str">
            <v>GM</v>
          </cell>
          <cell r="F309" t="str">
            <v>USA</v>
          </cell>
          <cell r="G309" t="str">
            <v>J-Car</v>
          </cell>
          <cell r="H309" t="str">
            <v>0</v>
          </cell>
          <cell r="I309" t="str">
            <v>BA62RBZ4A7</v>
          </cell>
          <cell r="J309" t="str">
            <v>TSR</v>
          </cell>
          <cell r="K309" t="str">
            <v>T115/70R14</v>
          </cell>
          <cell r="L309" t="str">
            <v>RTS</v>
          </cell>
          <cell r="N309" t="str">
            <v>88M</v>
          </cell>
          <cell r="P309" t="str">
            <v>FS</v>
          </cell>
          <cell r="Q309" t="str">
            <v>0</v>
          </cell>
          <cell r="R309" t="str">
            <v>2003</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t="str">
            <v>2004</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t="str">
            <v>2005</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t="str">
            <v>2006</v>
          </cell>
          <cell r="BI309">
            <v>0</v>
          </cell>
          <cell r="BJ309">
            <v>0</v>
          </cell>
          <cell r="BK309">
            <v>0</v>
          </cell>
          <cell r="BL309">
            <v>0</v>
          </cell>
          <cell r="BM309">
            <v>0</v>
          </cell>
          <cell r="BN309">
            <v>0</v>
          </cell>
          <cell r="BO309">
            <v>0</v>
          </cell>
          <cell r="BP309">
            <v>0</v>
          </cell>
          <cell r="BQ309">
            <v>0</v>
          </cell>
          <cell r="BR309">
            <v>0</v>
          </cell>
          <cell r="BS309">
            <v>0</v>
          </cell>
          <cell r="BT309">
            <v>0</v>
          </cell>
        </row>
        <row r="310">
          <cell r="E310" t="str">
            <v>GM</v>
          </cell>
          <cell r="F310" t="str">
            <v>USA</v>
          </cell>
          <cell r="G310" t="str">
            <v>Jimmy</v>
          </cell>
          <cell r="H310" t="str">
            <v>GQ009-1</v>
          </cell>
          <cell r="I310" t="str">
            <v>BA602BZ6E9</v>
          </cell>
          <cell r="J310" t="str">
            <v>TSR</v>
          </cell>
          <cell r="K310" t="str">
            <v>T155/90R16</v>
          </cell>
          <cell r="L310" t="str">
            <v>RTS</v>
          </cell>
          <cell r="N310" t="str">
            <v>111M</v>
          </cell>
          <cell r="P310" t="str">
            <v>FS</v>
          </cell>
          <cell r="Q310" t="str">
            <v>FC</v>
          </cell>
          <cell r="R310" t="str">
            <v>2003</v>
          </cell>
          <cell r="S310">
            <v>2088</v>
          </cell>
          <cell r="T310">
            <v>2088</v>
          </cell>
          <cell r="U310">
            <v>2287</v>
          </cell>
          <cell r="V310">
            <v>1790</v>
          </cell>
          <cell r="W310">
            <v>2088</v>
          </cell>
          <cell r="X310">
            <v>1988</v>
          </cell>
          <cell r="Y310">
            <v>1292</v>
          </cell>
          <cell r="Z310">
            <v>2287</v>
          </cell>
          <cell r="AA310">
            <v>1988</v>
          </cell>
          <cell r="AB310">
            <v>2187</v>
          </cell>
          <cell r="AC310">
            <v>1988</v>
          </cell>
          <cell r="AD310">
            <v>1591</v>
          </cell>
          <cell r="AE310">
            <v>23662</v>
          </cell>
          <cell r="AF310" t="str">
            <v>2004</v>
          </cell>
          <cell r="AG310">
            <v>16999</v>
          </cell>
          <cell r="AH310">
            <v>16999</v>
          </cell>
          <cell r="AI310">
            <v>18617</v>
          </cell>
          <cell r="AJ310">
            <v>14570</v>
          </cell>
          <cell r="AK310">
            <v>16999</v>
          </cell>
          <cell r="AL310">
            <v>16189</v>
          </cell>
          <cell r="AM310">
            <v>10523</v>
          </cell>
          <cell r="AN310">
            <v>18617</v>
          </cell>
          <cell r="AO310">
            <v>16189</v>
          </cell>
          <cell r="AP310">
            <v>17808</v>
          </cell>
          <cell r="AQ310">
            <v>16189</v>
          </cell>
          <cell r="AR310">
            <v>12950</v>
          </cell>
          <cell r="AS310">
            <v>192649</v>
          </cell>
          <cell r="AT310" t="str">
            <v>2005</v>
          </cell>
          <cell r="AU310">
            <v>17129</v>
          </cell>
          <cell r="AV310">
            <v>17129</v>
          </cell>
          <cell r="AW310">
            <v>18760</v>
          </cell>
          <cell r="AX310">
            <v>14682</v>
          </cell>
          <cell r="AY310">
            <v>17129</v>
          </cell>
          <cell r="AZ310">
            <v>16313</v>
          </cell>
          <cell r="BA310">
            <v>10603</v>
          </cell>
          <cell r="BB310">
            <v>18760</v>
          </cell>
          <cell r="BC310">
            <v>16313</v>
          </cell>
          <cell r="BD310">
            <v>17944</v>
          </cell>
          <cell r="BE310">
            <v>16313</v>
          </cell>
          <cell r="BF310">
            <v>13053</v>
          </cell>
          <cell r="BG310">
            <v>194128</v>
          </cell>
          <cell r="BH310" t="str">
            <v>2006</v>
          </cell>
          <cell r="BI310">
            <v>16992</v>
          </cell>
          <cell r="BJ310">
            <v>16992</v>
          </cell>
          <cell r="BK310">
            <v>18610</v>
          </cell>
          <cell r="BL310">
            <v>14565</v>
          </cell>
          <cell r="BM310">
            <v>16992</v>
          </cell>
          <cell r="BN310">
            <v>16183</v>
          </cell>
          <cell r="BO310">
            <v>10519</v>
          </cell>
          <cell r="BP310">
            <v>18610</v>
          </cell>
          <cell r="BQ310">
            <v>16183</v>
          </cell>
          <cell r="BR310">
            <v>17801</v>
          </cell>
          <cell r="BS310">
            <v>16183</v>
          </cell>
          <cell r="BT310">
            <v>12947</v>
          </cell>
        </row>
        <row r="311">
          <cell r="E311" t="str">
            <v>Honda</v>
          </cell>
          <cell r="F311" t="str">
            <v>USA</v>
          </cell>
          <cell r="G311" t="str">
            <v>Accord</v>
          </cell>
          <cell r="H311" t="str">
            <v>HQ001-1</v>
          </cell>
          <cell r="I311" t="str">
            <v>BA602BZ6C8</v>
          </cell>
          <cell r="J311" t="str">
            <v>TSR</v>
          </cell>
          <cell r="K311" t="str">
            <v>T135/80R16</v>
          </cell>
          <cell r="L311" t="str">
            <v>RTS</v>
          </cell>
          <cell r="N311" t="str">
            <v>100M</v>
          </cell>
          <cell r="P311" t="str">
            <v>FS</v>
          </cell>
          <cell r="R311" t="str">
            <v>2003</v>
          </cell>
          <cell r="S311">
            <v>273</v>
          </cell>
          <cell r="T311">
            <v>248</v>
          </cell>
          <cell r="U311">
            <v>273</v>
          </cell>
          <cell r="V311">
            <v>248</v>
          </cell>
          <cell r="W311">
            <v>273</v>
          </cell>
          <cell r="X311">
            <v>260</v>
          </cell>
          <cell r="Y311">
            <v>211</v>
          </cell>
          <cell r="Z311">
            <v>285</v>
          </cell>
          <cell r="AA311">
            <v>235</v>
          </cell>
          <cell r="AB311">
            <v>285</v>
          </cell>
          <cell r="AC311">
            <v>248</v>
          </cell>
          <cell r="AD311">
            <v>186</v>
          </cell>
          <cell r="AE311">
            <v>3025</v>
          </cell>
          <cell r="AF311" t="str">
            <v>2004</v>
          </cell>
          <cell r="AG311">
            <v>271</v>
          </cell>
          <cell r="AH311">
            <v>247</v>
          </cell>
          <cell r="AI311">
            <v>271</v>
          </cell>
          <cell r="AJ311">
            <v>247</v>
          </cell>
          <cell r="AK311">
            <v>271</v>
          </cell>
          <cell r="AL311">
            <v>259</v>
          </cell>
          <cell r="AM311">
            <v>210</v>
          </cell>
          <cell r="AN311">
            <v>284</v>
          </cell>
          <cell r="AO311">
            <v>234</v>
          </cell>
          <cell r="AP311">
            <v>284</v>
          </cell>
          <cell r="AQ311">
            <v>247</v>
          </cell>
          <cell r="AR311">
            <v>185</v>
          </cell>
          <cell r="AS311">
            <v>3010</v>
          </cell>
          <cell r="AT311" t="str">
            <v>2005</v>
          </cell>
          <cell r="AU311">
            <v>263</v>
          </cell>
          <cell r="AV311">
            <v>239</v>
          </cell>
          <cell r="AW311">
            <v>263</v>
          </cell>
          <cell r="AX311">
            <v>239</v>
          </cell>
          <cell r="AY311">
            <v>263</v>
          </cell>
          <cell r="AZ311">
            <v>251</v>
          </cell>
          <cell r="BA311">
            <v>204</v>
          </cell>
          <cell r="BB311">
            <v>275</v>
          </cell>
          <cell r="BC311">
            <v>227</v>
          </cell>
          <cell r="BD311">
            <v>275</v>
          </cell>
          <cell r="BE311">
            <v>239</v>
          </cell>
          <cell r="BF311">
            <v>180</v>
          </cell>
          <cell r="BG311">
            <v>2918</v>
          </cell>
          <cell r="BH311" t="str">
            <v>2006</v>
          </cell>
          <cell r="BI311">
            <v>258</v>
          </cell>
          <cell r="BJ311">
            <v>234</v>
          </cell>
          <cell r="BK311">
            <v>258</v>
          </cell>
          <cell r="BL311">
            <v>234</v>
          </cell>
          <cell r="BM311">
            <v>258</v>
          </cell>
          <cell r="BN311">
            <v>246</v>
          </cell>
          <cell r="BO311">
            <v>199</v>
          </cell>
          <cell r="BP311">
            <v>269</v>
          </cell>
          <cell r="BQ311">
            <v>223</v>
          </cell>
          <cell r="BR311">
            <v>269</v>
          </cell>
          <cell r="BS311">
            <v>234</v>
          </cell>
          <cell r="BT311">
            <v>176</v>
          </cell>
        </row>
        <row r="312">
          <cell r="E312" t="str">
            <v>Honda</v>
          </cell>
          <cell r="F312" t="str">
            <v>USA</v>
          </cell>
          <cell r="G312" t="str">
            <v>Acura CL</v>
          </cell>
          <cell r="H312" t="str">
            <v>HQ001-1</v>
          </cell>
          <cell r="I312" t="str">
            <v>BA602BZ6C8</v>
          </cell>
          <cell r="J312" t="str">
            <v>TSR</v>
          </cell>
          <cell r="K312" t="str">
            <v>T135/80R16</v>
          </cell>
          <cell r="L312" t="str">
            <v>RTS</v>
          </cell>
          <cell r="N312" t="str">
            <v>100M</v>
          </cell>
          <cell r="P312" t="str">
            <v>FS</v>
          </cell>
          <cell r="Q312" t="str">
            <v>?</v>
          </cell>
          <cell r="R312" t="str">
            <v>2003</v>
          </cell>
          <cell r="S312">
            <v>637</v>
          </cell>
          <cell r="T312">
            <v>579</v>
          </cell>
          <cell r="U312">
            <v>637</v>
          </cell>
          <cell r="V312">
            <v>579</v>
          </cell>
          <cell r="W312">
            <v>637</v>
          </cell>
          <cell r="X312">
            <v>608</v>
          </cell>
          <cell r="Y312">
            <v>492</v>
          </cell>
          <cell r="Z312">
            <v>666</v>
          </cell>
          <cell r="AA312">
            <v>550</v>
          </cell>
          <cell r="AB312">
            <v>666</v>
          </cell>
          <cell r="AC312">
            <v>579</v>
          </cell>
          <cell r="AD312">
            <v>435</v>
          </cell>
          <cell r="AE312">
            <v>7065</v>
          </cell>
          <cell r="AF312" t="str">
            <v>2004</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t="str">
            <v>2005</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t="str">
            <v>2006</v>
          </cell>
          <cell r="BI312">
            <v>0</v>
          </cell>
          <cell r="BJ312">
            <v>0</v>
          </cell>
          <cell r="BK312">
            <v>0</v>
          </cell>
          <cell r="BL312">
            <v>0</v>
          </cell>
          <cell r="BM312">
            <v>0</v>
          </cell>
          <cell r="BN312">
            <v>0</v>
          </cell>
          <cell r="BO312">
            <v>0</v>
          </cell>
          <cell r="BP312">
            <v>0</v>
          </cell>
          <cell r="BQ312">
            <v>0</v>
          </cell>
          <cell r="BR312">
            <v>0</v>
          </cell>
          <cell r="BS312">
            <v>0</v>
          </cell>
          <cell r="BT312">
            <v>0</v>
          </cell>
        </row>
        <row r="313">
          <cell r="E313" t="str">
            <v>Honda</v>
          </cell>
          <cell r="F313" t="str">
            <v>USA</v>
          </cell>
          <cell r="G313" t="str">
            <v>Acura TL</v>
          </cell>
          <cell r="H313" t="str">
            <v>HQ001-1</v>
          </cell>
          <cell r="I313" t="str">
            <v>BA602BZ6C8</v>
          </cell>
          <cell r="J313" t="str">
            <v>TSR</v>
          </cell>
          <cell r="K313" t="str">
            <v>T135/80R16</v>
          </cell>
          <cell r="L313" t="str">
            <v>RTS</v>
          </cell>
          <cell r="N313" t="str">
            <v>101M</v>
          </cell>
          <cell r="P313" t="str">
            <v>FS</v>
          </cell>
          <cell r="Q313" t="str">
            <v>FC</v>
          </cell>
          <cell r="R313" t="str">
            <v>2003</v>
          </cell>
          <cell r="S313">
            <v>8252</v>
          </cell>
          <cell r="T313">
            <v>7502</v>
          </cell>
          <cell r="U313">
            <v>8252</v>
          </cell>
          <cell r="V313">
            <v>7502</v>
          </cell>
          <cell r="W313">
            <v>8252</v>
          </cell>
          <cell r="X313">
            <v>7877</v>
          </cell>
          <cell r="Y313">
            <v>6377</v>
          </cell>
          <cell r="Z313">
            <v>8627</v>
          </cell>
          <cell r="AA313">
            <v>7127</v>
          </cell>
          <cell r="AB313">
            <v>8260</v>
          </cell>
          <cell r="AC313">
            <v>7183</v>
          </cell>
          <cell r="AD313">
            <v>5387</v>
          </cell>
          <cell r="AE313">
            <v>90598</v>
          </cell>
          <cell r="AF313" t="str">
            <v>2004</v>
          </cell>
          <cell r="AG313">
            <v>7868</v>
          </cell>
          <cell r="AH313">
            <v>7153</v>
          </cell>
          <cell r="AI313">
            <v>7868</v>
          </cell>
          <cell r="AJ313">
            <v>7153</v>
          </cell>
          <cell r="AK313">
            <v>7868</v>
          </cell>
          <cell r="AL313">
            <v>7511</v>
          </cell>
          <cell r="AM313">
            <v>6080</v>
          </cell>
          <cell r="AN313">
            <v>8226</v>
          </cell>
          <cell r="AO313">
            <v>6795</v>
          </cell>
          <cell r="AP313">
            <v>8226</v>
          </cell>
          <cell r="AQ313">
            <v>7153</v>
          </cell>
          <cell r="AR313">
            <v>5364</v>
          </cell>
          <cell r="AS313">
            <v>87265</v>
          </cell>
          <cell r="AT313" t="str">
            <v>2005</v>
          </cell>
          <cell r="AU313">
            <v>7694</v>
          </cell>
          <cell r="AV313">
            <v>6994</v>
          </cell>
          <cell r="AW313">
            <v>7694</v>
          </cell>
          <cell r="AX313">
            <v>6994</v>
          </cell>
          <cell r="AY313">
            <v>7694</v>
          </cell>
          <cell r="AZ313">
            <v>7343</v>
          </cell>
          <cell r="BA313">
            <v>5945</v>
          </cell>
          <cell r="BB313">
            <v>8043</v>
          </cell>
          <cell r="BC313">
            <v>6644</v>
          </cell>
          <cell r="BD313">
            <v>8043</v>
          </cell>
          <cell r="BE313">
            <v>6994</v>
          </cell>
          <cell r="BF313">
            <v>5245</v>
          </cell>
          <cell r="BG313">
            <v>85327</v>
          </cell>
          <cell r="BH313" t="str">
            <v>2006</v>
          </cell>
          <cell r="BI313">
            <v>7660</v>
          </cell>
          <cell r="BJ313">
            <v>6963</v>
          </cell>
          <cell r="BK313">
            <v>7660</v>
          </cell>
          <cell r="BL313">
            <v>6963</v>
          </cell>
          <cell r="BM313">
            <v>7660</v>
          </cell>
          <cell r="BN313">
            <v>7311</v>
          </cell>
          <cell r="BO313">
            <v>5919</v>
          </cell>
          <cell r="BP313">
            <v>8008</v>
          </cell>
          <cell r="BQ313">
            <v>6615</v>
          </cell>
          <cell r="BR313">
            <v>8008</v>
          </cell>
          <cell r="BS313">
            <v>6963</v>
          </cell>
          <cell r="BT313">
            <v>5223</v>
          </cell>
        </row>
        <row r="314">
          <cell r="E314" t="str">
            <v>MMMA</v>
          </cell>
          <cell r="F314" t="str">
            <v>USA</v>
          </cell>
          <cell r="G314" t="str">
            <v>Montero Sport</v>
          </cell>
          <cell r="H314" t="str">
            <v>JQ002-1</v>
          </cell>
          <cell r="I314" t="str">
            <v>JQ002-1</v>
          </cell>
          <cell r="J314" t="str">
            <v>TSR</v>
          </cell>
          <cell r="K314" t="str">
            <v>T155/90R16</v>
          </cell>
          <cell r="L314" t="str">
            <v>RTS</v>
          </cell>
          <cell r="N314" t="str">
            <v>110M</v>
          </cell>
          <cell r="P314" t="str">
            <v>FS</v>
          </cell>
          <cell r="Q314" t="str">
            <v>?</v>
          </cell>
          <cell r="R314" t="str">
            <v>2003</v>
          </cell>
          <cell r="S314">
            <v>150</v>
          </cell>
          <cell r="T314">
            <v>450</v>
          </cell>
          <cell r="U314">
            <v>1200</v>
          </cell>
          <cell r="V314">
            <v>2668</v>
          </cell>
          <cell r="W314">
            <v>2669</v>
          </cell>
          <cell r="X314">
            <v>2439</v>
          </cell>
          <cell r="Y314">
            <v>2319</v>
          </cell>
          <cell r="Z314">
            <v>2677</v>
          </cell>
          <cell r="AA314">
            <v>2486</v>
          </cell>
          <cell r="AB314">
            <v>2722</v>
          </cell>
          <cell r="AC314">
            <v>1702</v>
          </cell>
          <cell r="AD314">
            <v>1806</v>
          </cell>
          <cell r="AE314">
            <v>23288</v>
          </cell>
          <cell r="AF314" t="str">
            <v>2004</v>
          </cell>
          <cell r="AG314">
            <v>2083</v>
          </cell>
          <cell r="AH314">
            <v>2083</v>
          </cell>
          <cell r="AI314">
            <v>2292</v>
          </cell>
          <cell r="AJ314">
            <v>2083</v>
          </cell>
          <cell r="AK314">
            <v>2292</v>
          </cell>
          <cell r="AL314">
            <v>2188</v>
          </cell>
          <cell r="AM314">
            <v>1979</v>
          </cell>
          <cell r="AN314">
            <v>2396</v>
          </cell>
          <cell r="AO314">
            <v>1979</v>
          </cell>
          <cell r="AP314">
            <v>2396</v>
          </cell>
          <cell r="AQ314">
            <v>1979</v>
          </cell>
          <cell r="AR314">
            <v>1563</v>
          </cell>
          <cell r="AS314">
            <v>25313</v>
          </cell>
          <cell r="AT314" t="str">
            <v>2005</v>
          </cell>
          <cell r="AU314">
            <v>2036</v>
          </cell>
          <cell r="AV314">
            <v>2036</v>
          </cell>
          <cell r="AW314">
            <v>2240</v>
          </cell>
          <cell r="AX314">
            <v>2036</v>
          </cell>
          <cell r="AY314">
            <v>2240</v>
          </cell>
          <cell r="AZ314">
            <v>2138</v>
          </cell>
          <cell r="BA314">
            <v>1935</v>
          </cell>
          <cell r="BB314">
            <v>2342</v>
          </cell>
          <cell r="BC314">
            <v>1935</v>
          </cell>
          <cell r="BD314">
            <v>2342</v>
          </cell>
          <cell r="BE314">
            <v>1935</v>
          </cell>
          <cell r="BF314">
            <v>1527</v>
          </cell>
          <cell r="BG314">
            <v>24742</v>
          </cell>
          <cell r="BH314" t="str">
            <v>2006</v>
          </cell>
          <cell r="BI314">
            <v>1933</v>
          </cell>
          <cell r="BJ314">
            <v>1933</v>
          </cell>
          <cell r="BK314">
            <v>2126</v>
          </cell>
          <cell r="BL314">
            <v>1933</v>
          </cell>
          <cell r="BM314">
            <v>2126</v>
          </cell>
          <cell r="BN314">
            <v>2029</v>
          </cell>
          <cell r="BO314">
            <v>1836</v>
          </cell>
          <cell r="BP314">
            <v>2223</v>
          </cell>
          <cell r="BQ314">
            <v>1836</v>
          </cell>
          <cell r="BR314">
            <v>2223</v>
          </cell>
          <cell r="BS314">
            <v>1836</v>
          </cell>
          <cell r="BT314">
            <v>1450</v>
          </cell>
        </row>
        <row r="315">
          <cell r="E315" t="str">
            <v>MMMA</v>
          </cell>
          <cell r="F315" t="str">
            <v>USA</v>
          </cell>
          <cell r="G315" t="str">
            <v>Montero Sport</v>
          </cell>
          <cell r="H315" t="str">
            <v>JQ001-1</v>
          </cell>
          <cell r="I315" t="str">
            <v>JQ001-1</v>
          </cell>
          <cell r="J315" t="str">
            <v>TSR</v>
          </cell>
          <cell r="K315" t="str">
            <v>T135/90R16</v>
          </cell>
          <cell r="L315" t="str">
            <v>RTS</v>
          </cell>
          <cell r="N315" t="str">
            <v>102M</v>
          </cell>
          <cell r="P315" t="str">
            <v>FS</v>
          </cell>
          <cell r="Q315" t="str">
            <v>?</v>
          </cell>
          <cell r="R315" t="str">
            <v>2003</v>
          </cell>
          <cell r="S315">
            <v>175</v>
          </cell>
          <cell r="T315">
            <v>525</v>
          </cell>
          <cell r="U315">
            <v>1400</v>
          </cell>
          <cell r="V315">
            <v>3113</v>
          </cell>
          <cell r="W315">
            <v>3114</v>
          </cell>
          <cell r="X315">
            <v>2846</v>
          </cell>
          <cell r="Y315">
            <v>2705</v>
          </cell>
          <cell r="Z315">
            <v>3123</v>
          </cell>
          <cell r="AA315">
            <v>2900</v>
          </cell>
          <cell r="AB315">
            <v>3176</v>
          </cell>
          <cell r="AC315">
            <v>1986</v>
          </cell>
          <cell r="AD315">
            <v>2107</v>
          </cell>
          <cell r="AE315">
            <v>27170</v>
          </cell>
          <cell r="AF315" t="str">
            <v>2004</v>
          </cell>
          <cell r="AG315">
            <v>2431</v>
          </cell>
          <cell r="AH315">
            <v>2431</v>
          </cell>
          <cell r="AI315">
            <v>2674</v>
          </cell>
          <cell r="AJ315">
            <v>2431</v>
          </cell>
          <cell r="AK315">
            <v>2674</v>
          </cell>
          <cell r="AL315">
            <v>2553</v>
          </cell>
          <cell r="AM315">
            <v>2309</v>
          </cell>
          <cell r="AN315">
            <v>2795</v>
          </cell>
          <cell r="AO315">
            <v>2309</v>
          </cell>
          <cell r="AP315">
            <v>2795</v>
          </cell>
          <cell r="AQ315">
            <v>2309</v>
          </cell>
          <cell r="AR315">
            <v>1824</v>
          </cell>
          <cell r="AS315">
            <v>29535</v>
          </cell>
          <cell r="AT315" t="str">
            <v>2005</v>
          </cell>
          <cell r="AU315">
            <v>2376</v>
          </cell>
          <cell r="AV315">
            <v>2376</v>
          </cell>
          <cell r="AW315">
            <v>2613</v>
          </cell>
          <cell r="AX315">
            <v>2376</v>
          </cell>
          <cell r="AY315">
            <v>2613</v>
          </cell>
          <cell r="AZ315">
            <v>2494</v>
          </cell>
          <cell r="BA315">
            <v>2257</v>
          </cell>
          <cell r="BB315">
            <v>2732</v>
          </cell>
          <cell r="BC315">
            <v>2257</v>
          </cell>
          <cell r="BD315">
            <v>2732</v>
          </cell>
          <cell r="BE315">
            <v>2257</v>
          </cell>
          <cell r="BF315">
            <v>1782</v>
          </cell>
          <cell r="BG315">
            <v>28865</v>
          </cell>
          <cell r="BH315" t="str">
            <v>2006</v>
          </cell>
          <cell r="BI315">
            <v>2255</v>
          </cell>
          <cell r="BJ315">
            <v>2255</v>
          </cell>
          <cell r="BK315">
            <v>2480</v>
          </cell>
          <cell r="BL315">
            <v>2255</v>
          </cell>
          <cell r="BM315">
            <v>2480</v>
          </cell>
          <cell r="BN315">
            <v>2368</v>
          </cell>
          <cell r="BO315">
            <v>2142</v>
          </cell>
          <cell r="BP315">
            <v>2594</v>
          </cell>
          <cell r="BQ315">
            <v>2142</v>
          </cell>
          <cell r="BR315">
            <v>2594</v>
          </cell>
          <cell r="BS315">
            <v>2142</v>
          </cell>
          <cell r="BT315">
            <v>1691</v>
          </cell>
        </row>
        <row r="316">
          <cell r="E316" t="str">
            <v>Nissan</v>
          </cell>
          <cell r="F316" t="str">
            <v>Mexico</v>
          </cell>
          <cell r="G316" t="str">
            <v>Sentra (MX)</v>
          </cell>
          <cell r="H316" t="str">
            <v>NQ006-1</v>
          </cell>
          <cell r="I316" t="str">
            <v>BA62RBZ4A7</v>
          </cell>
          <cell r="J316" t="str">
            <v>TSR</v>
          </cell>
          <cell r="K316" t="str">
            <v>T115/70R14</v>
          </cell>
          <cell r="L316" t="str">
            <v>RTS</v>
          </cell>
          <cell r="N316" t="str">
            <v>88M</v>
          </cell>
          <cell r="P316" t="str">
            <v>FS</v>
          </cell>
          <cell r="Q316" t="str">
            <v>FC</v>
          </cell>
          <cell r="R316" t="str">
            <v>2003</v>
          </cell>
          <cell r="S316">
            <v>6333</v>
          </cell>
          <cell r="T316">
            <v>6333</v>
          </cell>
          <cell r="U316">
            <v>6333</v>
          </cell>
          <cell r="V316">
            <v>6333</v>
          </cell>
          <cell r="W316">
            <v>6333</v>
          </cell>
          <cell r="X316">
            <v>6333</v>
          </cell>
          <cell r="Y316">
            <v>6333</v>
          </cell>
          <cell r="Z316">
            <v>0</v>
          </cell>
          <cell r="AA316">
            <v>0</v>
          </cell>
          <cell r="AB316">
            <v>0</v>
          </cell>
          <cell r="AC316">
            <v>0</v>
          </cell>
          <cell r="AD316">
            <v>0</v>
          </cell>
          <cell r="AE316">
            <v>44331</v>
          </cell>
          <cell r="AF316" t="str">
            <v>2004</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t="str">
            <v>2005</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t="str">
            <v>2006</v>
          </cell>
          <cell r="BI316">
            <v>0</v>
          </cell>
          <cell r="BJ316">
            <v>0</v>
          </cell>
          <cell r="BK316">
            <v>0</v>
          </cell>
          <cell r="BL316">
            <v>0</v>
          </cell>
          <cell r="BM316">
            <v>0</v>
          </cell>
          <cell r="BN316">
            <v>0</v>
          </cell>
          <cell r="BO316">
            <v>0</v>
          </cell>
          <cell r="BP316">
            <v>0</v>
          </cell>
          <cell r="BQ316">
            <v>0</v>
          </cell>
          <cell r="BR316">
            <v>0</v>
          </cell>
          <cell r="BS316">
            <v>0</v>
          </cell>
          <cell r="BT316">
            <v>0</v>
          </cell>
        </row>
        <row r="317">
          <cell r="E317" t="str">
            <v>Nissan</v>
          </cell>
          <cell r="F317" t="str">
            <v>Mexico</v>
          </cell>
          <cell r="G317" t="str">
            <v>Sentra HS</v>
          </cell>
          <cell r="H317" t="str">
            <v>NQ002-1</v>
          </cell>
          <cell r="I317" t="str">
            <v>BA602BZ5B7</v>
          </cell>
          <cell r="J317" t="str">
            <v>TSR</v>
          </cell>
          <cell r="K317" t="str">
            <v>T125/70R15</v>
          </cell>
          <cell r="L317" t="str">
            <v>RTS</v>
          </cell>
          <cell r="N317" t="str">
            <v>95M</v>
          </cell>
          <cell r="P317" t="str">
            <v>FS</v>
          </cell>
          <cell r="Q317" t="str">
            <v>FC</v>
          </cell>
          <cell r="R317" t="str">
            <v>2003</v>
          </cell>
          <cell r="S317">
            <v>1250</v>
          </cell>
          <cell r="T317">
            <v>1250</v>
          </cell>
          <cell r="U317">
            <v>1250</v>
          </cell>
          <cell r="V317">
            <v>1250</v>
          </cell>
          <cell r="W317">
            <v>1250</v>
          </cell>
          <cell r="X317">
            <v>1250</v>
          </cell>
          <cell r="Y317">
            <v>1250</v>
          </cell>
          <cell r="Z317">
            <v>1250</v>
          </cell>
          <cell r="AA317">
            <v>1250</v>
          </cell>
          <cell r="AB317">
            <v>1250</v>
          </cell>
          <cell r="AC317">
            <v>0</v>
          </cell>
          <cell r="AD317">
            <v>0</v>
          </cell>
          <cell r="AE317">
            <v>12500</v>
          </cell>
          <cell r="AF317" t="str">
            <v>2004</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t="str">
            <v>2005</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t="str">
            <v>2006</v>
          </cell>
          <cell r="BI317">
            <v>0</v>
          </cell>
          <cell r="BJ317">
            <v>0</v>
          </cell>
          <cell r="BK317">
            <v>0</v>
          </cell>
          <cell r="BL317">
            <v>0</v>
          </cell>
          <cell r="BM317">
            <v>0</v>
          </cell>
          <cell r="BN317">
            <v>0</v>
          </cell>
          <cell r="BO317">
            <v>0</v>
          </cell>
          <cell r="BP317">
            <v>0</v>
          </cell>
          <cell r="BQ317">
            <v>0</v>
          </cell>
          <cell r="BR317">
            <v>0</v>
          </cell>
          <cell r="BS317">
            <v>0</v>
          </cell>
          <cell r="BT317">
            <v>0</v>
          </cell>
        </row>
        <row r="318">
          <cell r="E318" t="str">
            <v>Nissan</v>
          </cell>
          <cell r="F318" t="str">
            <v>USA</v>
          </cell>
          <cell r="G318" t="str">
            <v>Altima</v>
          </cell>
          <cell r="H318" t="str">
            <v>NQ007-1</v>
          </cell>
          <cell r="I318" t="str">
            <v>BA63NBZ6C9</v>
          </cell>
          <cell r="J318" t="str">
            <v>TSR</v>
          </cell>
          <cell r="K318" t="str">
            <v>T135/90R16</v>
          </cell>
          <cell r="L318" t="str">
            <v>RTS</v>
          </cell>
          <cell r="N318" t="str">
            <v>102M</v>
          </cell>
          <cell r="P318" t="str">
            <v>FS</v>
          </cell>
          <cell r="Q318" t="str">
            <v>FC</v>
          </cell>
          <cell r="R318" t="str">
            <v>2003</v>
          </cell>
          <cell r="S318">
            <v>1557</v>
          </cell>
          <cell r="T318">
            <v>1721</v>
          </cell>
          <cell r="U318">
            <v>1884</v>
          </cell>
          <cell r="V318">
            <v>1475</v>
          </cell>
          <cell r="W318">
            <v>1802</v>
          </cell>
          <cell r="X318">
            <v>1802</v>
          </cell>
          <cell r="Y318">
            <v>1229</v>
          </cell>
          <cell r="Z318">
            <v>1884</v>
          </cell>
          <cell r="AA318">
            <v>1639</v>
          </cell>
          <cell r="AB318">
            <v>1802</v>
          </cell>
          <cell r="AC318">
            <v>1639</v>
          </cell>
          <cell r="AD318">
            <v>1229</v>
          </cell>
          <cell r="AE318">
            <v>19663</v>
          </cell>
          <cell r="AF318" t="str">
            <v>2004</v>
          </cell>
          <cell r="AG318">
            <v>1537</v>
          </cell>
          <cell r="AH318">
            <v>1699</v>
          </cell>
          <cell r="AI318">
            <v>1860</v>
          </cell>
          <cell r="AJ318">
            <v>1456</v>
          </cell>
          <cell r="AK318">
            <v>1779</v>
          </cell>
          <cell r="AL318">
            <v>1779</v>
          </cell>
          <cell r="AM318">
            <v>1213</v>
          </cell>
          <cell r="AN318">
            <v>1860</v>
          </cell>
          <cell r="AO318">
            <v>1618</v>
          </cell>
          <cell r="AP318">
            <v>1779</v>
          </cell>
          <cell r="AQ318">
            <v>1618</v>
          </cell>
          <cell r="AR318">
            <v>1213</v>
          </cell>
          <cell r="AS318">
            <v>19411</v>
          </cell>
          <cell r="AT318" t="str">
            <v>2005</v>
          </cell>
          <cell r="AU318">
            <v>1373</v>
          </cell>
          <cell r="AV318">
            <v>1517</v>
          </cell>
          <cell r="AW318">
            <v>1662</v>
          </cell>
          <cell r="AX318">
            <v>1301</v>
          </cell>
          <cell r="AY318">
            <v>1590</v>
          </cell>
          <cell r="AZ318">
            <v>1590</v>
          </cell>
          <cell r="BA318">
            <v>1084</v>
          </cell>
          <cell r="BB318">
            <v>1662</v>
          </cell>
          <cell r="BC318">
            <v>1445</v>
          </cell>
          <cell r="BD318">
            <v>1590</v>
          </cell>
          <cell r="BE318">
            <v>1445</v>
          </cell>
          <cell r="BF318">
            <v>1084</v>
          </cell>
          <cell r="BG318">
            <v>17343</v>
          </cell>
          <cell r="BH318" t="str">
            <v>2006</v>
          </cell>
          <cell r="BI318">
            <v>1348</v>
          </cell>
          <cell r="BJ318">
            <v>1490</v>
          </cell>
          <cell r="BK318">
            <v>1631</v>
          </cell>
          <cell r="BL318">
            <v>1277</v>
          </cell>
          <cell r="BM318">
            <v>1561</v>
          </cell>
          <cell r="BN318">
            <v>1561</v>
          </cell>
          <cell r="BO318">
            <v>1064</v>
          </cell>
          <cell r="BP318">
            <v>1631</v>
          </cell>
          <cell r="BQ318">
            <v>1419</v>
          </cell>
          <cell r="BR318">
            <v>1561</v>
          </cell>
          <cell r="BS318">
            <v>1419</v>
          </cell>
          <cell r="BT318">
            <v>1064</v>
          </cell>
        </row>
        <row r="319">
          <cell r="E319" t="str">
            <v>Nissan</v>
          </cell>
          <cell r="F319" t="str">
            <v>USA</v>
          </cell>
          <cell r="G319" t="str">
            <v>Pickup</v>
          </cell>
          <cell r="H319" t="str">
            <v>NQ001-1</v>
          </cell>
          <cell r="I319" t="str">
            <v>BA23GBZ6C7</v>
          </cell>
          <cell r="J319" t="str">
            <v>TSR</v>
          </cell>
          <cell r="K319" t="str">
            <v>T135/70R16</v>
          </cell>
          <cell r="L319" t="str">
            <v>RTS</v>
          </cell>
          <cell r="N319" t="str">
            <v>100M</v>
          </cell>
          <cell r="P319" t="str">
            <v>FS</v>
          </cell>
          <cell r="Q319" t="str">
            <v>FC</v>
          </cell>
          <cell r="R319" t="str">
            <v>2003</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t="str">
            <v>2004</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t="str">
            <v>2005</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t="str">
            <v>2006</v>
          </cell>
          <cell r="BI319">
            <v>0</v>
          </cell>
          <cell r="BJ319">
            <v>0</v>
          </cell>
          <cell r="BK319">
            <v>0</v>
          </cell>
          <cell r="BL319">
            <v>0</v>
          </cell>
          <cell r="BM319">
            <v>0</v>
          </cell>
          <cell r="BN319">
            <v>0</v>
          </cell>
          <cell r="BO319">
            <v>0</v>
          </cell>
          <cell r="BP319">
            <v>0</v>
          </cell>
          <cell r="BQ319">
            <v>0</v>
          </cell>
          <cell r="BR319">
            <v>0</v>
          </cell>
          <cell r="BS319">
            <v>0</v>
          </cell>
          <cell r="BT319">
            <v>0</v>
          </cell>
        </row>
        <row r="320">
          <cell r="E320" t="str">
            <v>Nissan</v>
          </cell>
          <cell r="F320" t="str">
            <v>USA</v>
          </cell>
          <cell r="G320" t="str">
            <v>Altima/Maxima</v>
          </cell>
          <cell r="H320" t="str">
            <v>NQ005-1</v>
          </cell>
          <cell r="I320" t="str">
            <v>BA23GBZ6C7</v>
          </cell>
          <cell r="J320" t="str">
            <v>TSR</v>
          </cell>
          <cell r="K320" t="str">
            <v>T135/70R16</v>
          </cell>
          <cell r="L320" t="str">
            <v>RTS</v>
          </cell>
          <cell r="N320" t="str">
            <v>100M</v>
          </cell>
          <cell r="P320" t="str">
            <v>FS</v>
          </cell>
          <cell r="Q320" t="str">
            <v>FC</v>
          </cell>
          <cell r="R320" t="str">
            <v>2003</v>
          </cell>
          <cell r="S320">
            <v>8406</v>
          </cell>
          <cell r="T320">
            <v>9291</v>
          </cell>
          <cell r="U320">
            <v>10176</v>
          </cell>
          <cell r="V320">
            <v>7964</v>
          </cell>
          <cell r="W320">
            <v>9734</v>
          </cell>
          <cell r="X320">
            <v>9734</v>
          </cell>
          <cell r="Y320">
            <v>6637</v>
          </cell>
          <cell r="Z320">
            <v>10176</v>
          </cell>
          <cell r="AA320">
            <v>8849</v>
          </cell>
          <cell r="AB320">
            <v>9734</v>
          </cell>
          <cell r="AC320">
            <v>8849</v>
          </cell>
          <cell r="AD320">
            <v>6637</v>
          </cell>
          <cell r="AE320">
            <v>106187</v>
          </cell>
          <cell r="AF320" t="str">
            <v>2004</v>
          </cell>
          <cell r="AG320">
            <v>8299</v>
          </cell>
          <cell r="AH320">
            <v>9172</v>
          </cell>
          <cell r="AI320">
            <v>10046</v>
          </cell>
          <cell r="AJ320">
            <v>7862</v>
          </cell>
          <cell r="AK320">
            <v>9609</v>
          </cell>
          <cell r="AL320">
            <v>9609</v>
          </cell>
          <cell r="AM320">
            <v>6552</v>
          </cell>
          <cell r="AN320">
            <v>10046</v>
          </cell>
          <cell r="AO320">
            <v>8736</v>
          </cell>
          <cell r="AP320">
            <v>9609</v>
          </cell>
          <cell r="AQ320">
            <v>8736</v>
          </cell>
          <cell r="AR320">
            <v>6552</v>
          </cell>
          <cell r="AS320">
            <v>104828</v>
          </cell>
          <cell r="AT320" t="str">
            <v>2005</v>
          </cell>
          <cell r="AU320">
            <v>7413</v>
          </cell>
          <cell r="AV320">
            <v>8193</v>
          </cell>
          <cell r="AW320">
            <v>8974</v>
          </cell>
          <cell r="AX320">
            <v>7023</v>
          </cell>
          <cell r="AY320">
            <v>8584</v>
          </cell>
          <cell r="AZ320">
            <v>8584</v>
          </cell>
          <cell r="BA320">
            <v>5853</v>
          </cell>
          <cell r="BB320">
            <v>8974</v>
          </cell>
          <cell r="BC320">
            <v>7804</v>
          </cell>
          <cell r="BD320">
            <v>8584</v>
          </cell>
          <cell r="BE320">
            <v>7804</v>
          </cell>
          <cell r="BF320">
            <v>5852</v>
          </cell>
          <cell r="BG320">
            <v>93642</v>
          </cell>
          <cell r="BH320" t="str">
            <v>2006</v>
          </cell>
          <cell r="BI320">
            <v>7278</v>
          </cell>
          <cell r="BJ320">
            <v>8044</v>
          </cell>
          <cell r="BK320">
            <v>8810</v>
          </cell>
          <cell r="BL320">
            <v>6895</v>
          </cell>
          <cell r="BM320">
            <v>8427</v>
          </cell>
          <cell r="BN320">
            <v>8427</v>
          </cell>
          <cell r="BO320">
            <v>5746</v>
          </cell>
          <cell r="BP320">
            <v>8810</v>
          </cell>
          <cell r="BQ320">
            <v>7661</v>
          </cell>
          <cell r="BR320">
            <v>8427</v>
          </cell>
          <cell r="BS320">
            <v>7661</v>
          </cell>
          <cell r="BT320">
            <v>5745</v>
          </cell>
        </row>
        <row r="321">
          <cell r="E321" t="str">
            <v>Nissan</v>
          </cell>
          <cell r="F321" t="str">
            <v>USA</v>
          </cell>
          <cell r="G321" t="str">
            <v>Altima</v>
          </cell>
          <cell r="H321" t="str">
            <v>NQ003-1</v>
          </cell>
          <cell r="I321" t="str">
            <v>BA602BZ5B7</v>
          </cell>
          <cell r="J321" t="str">
            <v>TSR</v>
          </cell>
          <cell r="K321" t="str">
            <v>T125/70R15</v>
          </cell>
          <cell r="L321" t="str">
            <v>RTS</v>
          </cell>
          <cell r="N321" t="str">
            <v>95M</v>
          </cell>
          <cell r="P321" t="str">
            <v>FS</v>
          </cell>
          <cell r="Q321" t="str">
            <v>FC</v>
          </cell>
          <cell r="R321" t="str">
            <v>2003</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t="str">
            <v>2004</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t="str">
            <v>2005</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t="str">
            <v>2006</v>
          </cell>
          <cell r="BI321">
            <v>0</v>
          </cell>
          <cell r="BJ321">
            <v>0</v>
          </cell>
          <cell r="BK321">
            <v>0</v>
          </cell>
          <cell r="BL321">
            <v>0</v>
          </cell>
          <cell r="BM321">
            <v>0</v>
          </cell>
          <cell r="BN321">
            <v>0</v>
          </cell>
          <cell r="BO321">
            <v>0</v>
          </cell>
          <cell r="BP321">
            <v>0</v>
          </cell>
          <cell r="BQ321">
            <v>0</v>
          </cell>
          <cell r="BR321">
            <v>0</v>
          </cell>
          <cell r="BS321">
            <v>0</v>
          </cell>
          <cell r="BT321">
            <v>0</v>
          </cell>
        </row>
        <row r="322">
          <cell r="E322" t="str">
            <v>Nissan</v>
          </cell>
          <cell r="F322" t="str">
            <v>USA</v>
          </cell>
          <cell r="G322" t="str">
            <v>Frontier</v>
          </cell>
          <cell r="H322" t="str">
            <v>NQ007-1</v>
          </cell>
          <cell r="I322" t="str">
            <v>BA63NBZ6C9</v>
          </cell>
          <cell r="J322" t="str">
            <v>TSR</v>
          </cell>
          <cell r="K322" t="str">
            <v>T135/90R16</v>
          </cell>
          <cell r="L322" t="str">
            <v>RTS</v>
          </cell>
          <cell r="N322" t="str">
            <v>102M</v>
          </cell>
          <cell r="P322" t="str">
            <v>FS</v>
          </cell>
          <cell r="Q322" t="str">
            <v>FC</v>
          </cell>
          <cell r="R322" t="str">
            <v>2003</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t="str">
            <v>2004</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t="str">
            <v>2005</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t="str">
            <v>2006</v>
          </cell>
          <cell r="BI322">
            <v>0</v>
          </cell>
          <cell r="BJ322">
            <v>0</v>
          </cell>
          <cell r="BK322">
            <v>0</v>
          </cell>
          <cell r="BL322">
            <v>0</v>
          </cell>
          <cell r="BM322">
            <v>0</v>
          </cell>
          <cell r="BN322">
            <v>0</v>
          </cell>
          <cell r="BO322">
            <v>0</v>
          </cell>
          <cell r="BP322">
            <v>0</v>
          </cell>
          <cell r="BQ322">
            <v>0</v>
          </cell>
          <cell r="BR322">
            <v>0</v>
          </cell>
          <cell r="BS322">
            <v>0</v>
          </cell>
          <cell r="BT322">
            <v>0</v>
          </cell>
        </row>
        <row r="323">
          <cell r="E323" t="str">
            <v>NUMMI</v>
          </cell>
          <cell r="F323" t="str">
            <v>USA</v>
          </cell>
          <cell r="G323" t="str">
            <v>Vibe</v>
          </cell>
          <cell r="H323" t="str">
            <v>TQ003-1</v>
          </cell>
          <cell r="I323" t="str">
            <v>BA602BZ6C8</v>
          </cell>
          <cell r="J323" t="str">
            <v>TSR</v>
          </cell>
          <cell r="K323" t="str">
            <v>T135/80R16</v>
          </cell>
          <cell r="L323" t="str">
            <v>RTS</v>
          </cell>
          <cell r="N323" t="str">
            <v>101M</v>
          </cell>
          <cell r="P323" t="str">
            <v>FS</v>
          </cell>
          <cell r="Q323" t="str">
            <v>FC</v>
          </cell>
          <cell r="R323" t="str">
            <v>2003</v>
          </cell>
          <cell r="S323">
            <v>783</v>
          </cell>
          <cell r="T323">
            <v>708</v>
          </cell>
          <cell r="U323">
            <v>820</v>
          </cell>
          <cell r="V323">
            <v>746</v>
          </cell>
          <cell r="W323">
            <v>820</v>
          </cell>
          <cell r="X323">
            <v>783</v>
          </cell>
          <cell r="Y323">
            <v>708</v>
          </cell>
          <cell r="Z323">
            <v>858</v>
          </cell>
          <cell r="AA323">
            <v>708</v>
          </cell>
          <cell r="AB323">
            <v>858</v>
          </cell>
          <cell r="AC323">
            <v>746</v>
          </cell>
          <cell r="AD323">
            <v>559</v>
          </cell>
          <cell r="AE323">
            <v>9097</v>
          </cell>
          <cell r="AF323" t="str">
            <v>2004</v>
          </cell>
          <cell r="AG323">
            <v>710</v>
          </cell>
          <cell r="AH323">
            <v>642</v>
          </cell>
          <cell r="AI323">
            <v>744</v>
          </cell>
          <cell r="AJ323">
            <v>676</v>
          </cell>
          <cell r="AK323">
            <v>744</v>
          </cell>
          <cell r="AL323">
            <v>710</v>
          </cell>
          <cell r="AM323">
            <v>642</v>
          </cell>
          <cell r="AN323">
            <v>778</v>
          </cell>
          <cell r="AO323">
            <v>642</v>
          </cell>
          <cell r="AP323">
            <v>778</v>
          </cell>
          <cell r="AQ323">
            <v>676</v>
          </cell>
          <cell r="AR323">
            <v>507</v>
          </cell>
          <cell r="AS323">
            <v>8249</v>
          </cell>
          <cell r="AT323" t="str">
            <v>2005</v>
          </cell>
          <cell r="AU323">
            <v>683</v>
          </cell>
          <cell r="AV323">
            <v>618</v>
          </cell>
          <cell r="AW323">
            <v>716</v>
          </cell>
          <cell r="AX323">
            <v>651</v>
          </cell>
          <cell r="AY323">
            <v>716</v>
          </cell>
          <cell r="AZ323">
            <v>683</v>
          </cell>
          <cell r="BA323">
            <v>618</v>
          </cell>
          <cell r="BB323">
            <v>748</v>
          </cell>
          <cell r="BC323">
            <v>618</v>
          </cell>
          <cell r="BD323">
            <v>748</v>
          </cell>
          <cell r="BE323">
            <v>651</v>
          </cell>
          <cell r="BF323">
            <v>488</v>
          </cell>
          <cell r="BG323">
            <v>7938</v>
          </cell>
          <cell r="BH323" t="str">
            <v>2006</v>
          </cell>
          <cell r="BI323">
            <v>664</v>
          </cell>
          <cell r="BJ323">
            <v>601</v>
          </cell>
          <cell r="BK323">
            <v>696</v>
          </cell>
          <cell r="BL323">
            <v>633</v>
          </cell>
          <cell r="BM323">
            <v>696</v>
          </cell>
          <cell r="BN323">
            <v>664</v>
          </cell>
          <cell r="BO323">
            <v>601</v>
          </cell>
          <cell r="BP323">
            <v>727</v>
          </cell>
          <cell r="BQ323">
            <v>601</v>
          </cell>
          <cell r="BR323">
            <v>727</v>
          </cell>
          <cell r="BS323">
            <v>633</v>
          </cell>
          <cell r="BT323">
            <v>474</v>
          </cell>
        </row>
        <row r="324">
          <cell r="E324" t="str">
            <v>Nissan</v>
          </cell>
          <cell r="F324" t="str">
            <v>USA</v>
          </cell>
          <cell r="G324" t="str">
            <v>Sentra</v>
          </cell>
          <cell r="H324" t="str">
            <v>NQ006-1</v>
          </cell>
          <cell r="I324" t="str">
            <v>BA62RBZ4A7</v>
          </cell>
          <cell r="J324" t="str">
            <v>TSR</v>
          </cell>
          <cell r="K324" t="str">
            <v>T115/70R14</v>
          </cell>
          <cell r="N324" t="str">
            <v>88M</v>
          </cell>
          <cell r="P324" t="str">
            <v>FS</v>
          </cell>
          <cell r="R324" t="str">
            <v>2003</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t="str">
            <v>2004</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t="str">
            <v>2005</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t="str">
            <v>2006</v>
          </cell>
          <cell r="BI324">
            <v>0</v>
          </cell>
          <cell r="BJ324">
            <v>0</v>
          </cell>
          <cell r="BK324">
            <v>0</v>
          </cell>
          <cell r="BL324">
            <v>0</v>
          </cell>
          <cell r="BM324">
            <v>0</v>
          </cell>
          <cell r="BN324">
            <v>0</v>
          </cell>
          <cell r="BO324">
            <v>0</v>
          </cell>
          <cell r="BP324">
            <v>0</v>
          </cell>
          <cell r="BQ324">
            <v>0</v>
          </cell>
          <cell r="BR324">
            <v>0</v>
          </cell>
          <cell r="BS324">
            <v>0</v>
          </cell>
          <cell r="BT324">
            <v>0</v>
          </cell>
        </row>
        <row r="325">
          <cell r="E325" t="str">
            <v>NUMMI</v>
          </cell>
          <cell r="F325" t="str">
            <v>USA</v>
          </cell>
          <cell r="G325" t="str">
            <v>Corolla</v>
          </cell>
          <cell r="H325" t="str">
            <v>TQ-004</v>
          </cell>
          <cell r="I325" t="str">
            <v>BA60PBZ6B7</v>
          </cell>
          <cell r="J325" t="str">
            <v>TSR</v>
          </cell>
          <cell r="K325" t="str">
            <v>T125/70R16</v>
          </cell>
          <cell r="L325" t="str">
            <v>RTS</v>
          </cell>
          <cell r="N325" t="str">
            <v>96M</v>
          </cell>
          <cell r="P325" t="str">
            <v>FS</v>
          </cell>
          <cell r="Q325" t="str">
            <v>FC</v>
          </cell>
          <cell r="R325" t="str">
            <v>2003</v>
          </cell>
          <cell r="S325">
            <v>13927</v>
          </cell>
          <cell r="T325">
            <v>12601</v>
          </cell>
          <cell r="U325">
            <v>14591</v>
          </cell>
          <cell r="V325">
            <v>13264</v>
          </cell>
          <cell r="W325">
            <v>14591</v>
          </cell>
          <cell r="X325">
            <v>13927</v>
          </cell>
          <cell r="Y325">
            <v>12601</v>
          </cell>
          <cell r="Z325">
            <v>15254</v>
          </cell>
          <cell r="AA325">
            <v>12601</v>
          </cell>
          <cell r="AB325">
            <v>15254</v>
          </cell>
          <cell r="AC325">
            <v>13264</v>
          </cell>
          <cell r="AD325">
            <v>9948</v>
          </cell>
          <cell r="AE325">
            <v>161823</v>
          </cell>
          <cell r="AF325" t="str">
            <v>2004</v>
          </cell>
          <cell r="AG325">
            <v>13770</v>
          </cell>
          <cell r="AH325">
            <v>12459</v>
          </cell>
          <cell r="AI325">
            <v>14426</v>
          </cell>
          <cell r="AJ325">
            <v>13115</v>
          </cell>
          <cell r="AK325">
            <v>14426</v>
          </cell>
          <cell r="AL325">
            <v>13770</v>
          </cell>
          <cell r="AM325">
            <v>12459</v>
          </cell>
          <cell r="AN325">
            <v>15082</v>
          </cell>
          <cell r="AO325">
            <v>12459</v>
          </cell>
          <cell r="AP325">
            <v>15082</v>
          </cell>
          <cell r="AQ325">
            <v>13115</v>
          </cell>
          <cell r="AR325">
            <v>9837</v>
          </cell>
          <cell r="AS325">
            <v>160000</v>
          </cell>
          <cell r="AT325" t="str">
            <v>2005</v>
          </cell>
          <cell r="AU325">
            <v>14687</v>
          </cell>
          <cell r="AV325">
            <v>13288</v>
          </cell>
          <cell r="AW325">
            <v>15386</v>
          </cell>
          <cell r="AX325">
            <v>13987</v>
          </cell>
          <cell r="AY325">
            <v>15386</v>
          </cell>
          <cell r="AZ325">
            <v>14687</v>
          </cell>
          <cell r="BA325">
            <v>13288</v>
          </cell>
          <cell r="BB325">
            <v>16085</v>
          </cell>
          <cell r="BC325">
            <v>13288</v>
          </cell>
          <cell r="BD325">
            <v>16085</v>
          </cell>
          <cell r="BE325">
            <v>13987</v>
          </cell>
          <cell r="BF325">
            <v>10492</v>
          </cell>
          <cell r="BG325">
            <v>170646</v>
          </cell>
          <cell r="BH325" t="str">
            <v>2006</v>
          </cell>
          <cell r="BI325">
            <v>14120</v>
          </cell>
          <cell r="BJ325">
            <v>12776</v>
          </cell>
          <cell r="BK325">
            <v>14793</v>
          </cell>
          <cell r="BL325">
            <v>13448</v>
          </cell>
          <cell r="BM325">
            <v>14793</v>
          </cell>
          <cell r="BN325">
            <v>14120</v>
          </cell>
          <cell r="BO325">
            <v>12776</v>
          </cell>
          <cell r="BP325">
            <v>15465</v>
          </cell>
          <cell r="BQ325">
            <v>12776</v>
          </cell>
          <cell r="BR325">
            <v>15465</v>
          </cell>
          <cell r="BS325">
            <v>13448</v>
          </cell>
          <cell r="BT325">
            <v>10086</v>
          </cell>
        </row>
        <row r="326">
          <cell r="E326" t="str">
            <v>NUMMI</v>
          </cell>
          <cell r="F326" t="str">
            <v>USA</v>
          </cell>
          <cell r="G326" t="str">
            <v>Vibe</v>
          </cell>
          <cell r="H326" t="str">
            <v>TQ005-1</v>
          </cell>
          <cell r="I326" t="str">
            <v>BA23GBZ6C7</v>
          </cell>
          <cell r="J326" t="str">
            <v>TSR</v>
          </cell>
          <cell r="K326" t="str">
            <v>T135/70R16</v>
          </cell>
          <cell r="L326" t="str">
            <v>RTS</v>
          </cell>
          <cell r="N326" t="str">
            <v>100M</v>
          </cell>
          <cell r="P326" t="str">
            <v>FS</v>
          </cell>
          <cell r="Q326" t="str">
            <v>FC</v>
          </cell>
          <cell r="R326" t="str">
            <v>2003</v>
          </cell>
          <cell r="S326">
            <v>4437</v>
          </cell>
          <cell r="T326">
            <v>4015</v>
          </cell>
          <cell r="U326">
            <v>4649</v>
          </cell>
          <cell r="V326">
            <v>4225</v>
          </cell>
          <cell r="W326">
            <v>4649</v>
          </cell>
          <cell r="X326">
            <v>4437</v>
          </cell>
          <cell r="Y326">
            <v>4015</v>
          </cell>
          <cell r="Z326">
            <v>4859</v>
          </cell>
          <cell r="AA326">
            <v>4015</v>
          </cell>
          <cell r="AB326">
            <v>4859</v>
          </cell>
          <cell r="AC326">
            <v>4225</v>
          </cell>
          <cell r="AD326">
            <v>3170</v>
          </cell>
          <cell r="AE326">
            <v>51555</v>
          </cell>
          <cell r="AF326" t="str">
            <v>2004</v>
          </cell>
          <cell r="AG326">
            <v>4024</v>
          </cell>
          <cell r="AH326">
            <v>3641</v>
          </cell>
          <cell r="AI326">
            <v>4215</v>
          </cell>
          <cell r="AJ326">
            <v>3832</v>
          </cell>
          <cell r="AK326">
            <v>4215</v>
          </cell>
          <cell r="AL326">
            <v>4024</v>
          </cell>
          <cell r="AM326">
            <v>3641</v>
          </cell>
          <cell r="AN326">
            <v>4406</v>
          </cell>
          <cell r="AO326">
            <v>3641</v>
          </cell>
          <cell r="AP326">
            <v>4406</v>
          </cell>
          <cell r="AQ326">
            <v>3832</v>
          </cell>
          <cell r="AR326">
            <v>2874</v>
          </cell>
          <cell r="AS326">
            <v>46751</v>
          </cell>
          <cell r="AT326" t="str">
            <v>2005</v>
          </cell>
          <cell r="AU326">
            <v>3872</v>
          </cell>
          <cell r="AV326">
            <v>3503</v>
          </cell>
          <cell r="AW326">
            <v>4056</v>
          </cell>
          <cell r="AX326">
            <v>3687</v>
          </cell>
          <cell r="AY326">
            <v>4056</v>
          </cell>
          <cell r="AZ326">
            <v>3872</v>
          </cell>
          <cell r="BA326">
            <v>3503</v>
          </cell>
          <cell r="BB326">
            <v>4241</v>
          </cell>
          <cell r="BC326">
            <v>3503</v>
          </cell>
          <cell r="BD326">
            <v>4241</v>
          </cell>
          <cell r="BE326">
            <v>3687</v>
          </cell>
          <cell r="BF326">
            <v>2768</v>
          </cell>
          <cell r="BG326">
            <v>44989</v>
          </cell>
          <cell r="BH326" t="str">
            <v>2006</v>
          </cell>
          <cell r="BI326">
            <v>3764</v>
          </cell>
          <cell r="BJ326">
            <v>3405</v>
          </cell>
          <cell r="BK326">
            <v>3943</v>
          </cell>
          <cell r="BL326">
            <v>3584</v>
          </cell>
          <cell r="BM326">
            <v>3943</v>
          </cell>
          <cell r="BN326">
            <v>3764</v>
          </cell>
          <cell r="BO326">
            <v>3405</v>
          </cell>
          <cell r="BP326">
            <v>4123</v>
          </cell>
          <cell r="BQ326">
            <v>3405</v>
          </cell>
          <cell r="BR326">
            <v>4123</v>
          </cell>
          <cell r="BS326">
            <v>3584</v>
          </cell>
          <cell r="BT326">
            <v>2688</v>
          </cell>
        </row>
        <row r="327">
          <cell r="E327" t="str">
            <v>NUMMI</v>
          </cell>
          <cell r="F327" t="str">
            <v>USA</v>
          </cell>
          <cell r="G327" t="str">
            <v>Volts</v>
          </cell>
          <cell r="H327" t="str">
            <v>TQ003-1</v>
          </cell>
          <cell r="I327" t="str">
            <v>BA602BZ6C8</v>
          </cell>
          <cell r="J327" t="str">
            <v>TSR</v>
          </cell>
          <cell r="K327" t="str">
            <v>T135/80R16</v>
          </cell>
          <cell r="L327" t="str">
            <v>RTS</v>
          </cell>
          <cell r="N327" t="str">
            <v>101M</v>
          </cell>
          <cell r="P327" t="str">
            <v>FS</v>
          </cell>
          <cell r="Q327" t="str">
            <v>FC</v>
          </cell>
          <cell r="R327" t="str">
            <v>2003</v>
          </cell>
          <cell r="S327">
            <v>383</v>
          </cell>
          <cell r="T327">
            <v>347</v>
          </cell>
          <cell r="U327">
            <v>402</v>
          </cell>
          <cell r="V327">
            <v>365</v>
          </cell>
          <cell r="W327">
            <v>402</v>
          </cell>
          <cell r="X327">
            <v>383</v>
          </cell>
          <cell r="Y327">
            <v>347</v>
          </cell>
          <cell r="Z327">
            <v>420</v>
          </cell>
          <cell r="AA327">
            <v>347</v>
          </cell>
          <cell r="AB327">
            <v>420</v>
          </cell>
          <cell r="AC327">
            <v>365</v>
          </cell>
          <cell r="AD327">
            <v>274</v>
          </cell>
          <cell r="AE327">
            <v>4455</v>
          </cell>
          <cell r="AF327" t="str">
            <v>2004</v>
          </cell>
          <cell r="AG327">
            <v>310</v>
          </cell>
          <cell r="AH327">
            <v>280</v>
          </cell>
          <cell r="AI327">
            <v>325</v>
          </cell>
          <cell r="AJ327">
            <v>295</v>
          </cell>
          <cell r="AK327">
            <v>325</v>
          </cell>
          <cell r="AL327">
            <v>310</v>
          </cell>
          <cell r="AM327">
            <v>280</v>
          </cell>
          <cell r="AN327">
            <v>339</v>
          </cell>
          <cell r="AO327">
            <v>280</v>
          </cell>
          <cell r="AP327">
            <v>339</v>
          </cell>
          <cell r="AQ327">
            <v>295</v>
          </cell>
          <cell r="AR327">
            <v>221</v>
          </cell>
          <cell r="AS327">
            <v>3599</v>
          </cell>
          <cell r="AT327" t="str">
            <v>2005</v>
          </cell>
          <cell r="AU327">
            <v>310</v>
          </cell>
          <cell r="AV327">
            <v>280</v>
          </cell>
          <cell r="AW327">
            <v>325</v>
          </cell>
          <cell r="AX327">
            <v>295</v>
          </cell>
          <cell r="AY327">
            <v>325</v>
          </cell>
          <cell r="AZ327">
            <v>310</v>
          </cell>
          <cell r="BA327">
            <v>280</v>
          </cell>
          <cell r="BB327">
            <v>339</v>
          </cell>
          <cell r="BC327">
            <v>280</v>
          </cell>
          <cell r="BD327">
            <v>339</v>
          </cell>
          <cell r="BE327">
            <v>295</v>
          </cell>
          <cell r="BF327">
            <v>221</v>
          </cell>
          <cell r="BG327">
            <v>3599</v>
          </cell>
          <cell r="BH327" t="str">
            <v>2006</v>
          </cell>
          <cell r="BI327">
            <v>310</v>
          </cell>
          <cell r="BJ327">
            <v>280</v>
          </cell>
          <cell r="BK327">
            <v>325</v>
          </cell>
          <cell r="BL327">
            <v>295</v>
          </cell>
          <cell r="BM327">
            <v>325</v>
          </cell>
          <cell r="BN327">
            <v>310</v>
          </cell>
          <cell r="BO327">
            <v>280</v>
          </cell>
          <cell r="BP327">
            <v>339</v>
          </cell>
          <cell r="BQ327">
            <v>280</v>
          </cell>
          <cell r="BR327">
            <v>339</v>
          </cell>
          <cell r="BS327">
            <v>295</v>
          </cell>
          <cell r="BT327">
            <v>221</v>
          </cell>
        </row>
        <row r="328">
          <cell r="E328" t="str">
            <v>NUMMI</v>
          </cell>
          <cell r="F328" t="str">
            <v>USA</v>
          </cell>
          <cell r="G328" t="str">
            <v>Volts</v>
          </cell>
          <cell r="H328" t="str">
            <v>TQ005-1</v>
          </cell>
          <cell r="I328" t="str">
            <v>BA23GBZ6C7</v>
          </cell>
          <cell r="J328" t="str">
            <v>TSR</v>
          </cell>
          <cell r="K328" t="str">
            <v>T135/70R16</v>
          </cell>
          <cell r="L328" t="str">
            <v>RTS</v>
          </cell>
          <cell r="N328" t="str">
            <v>100M</v>
          </cell>
          <cell r="P328" t="str">
            <v>FS</v>
          </cell>
          <cell r="Q328" t="str">
            <v>FC</v>
          </cell>
          <cell r="R328" t="str">
            <v>2003</v>
          </cell>
          <cell r="S328">
            <v>895</v>
          </cell>
          <cell r="T328">
            <v>809</v>
          </cell>
          <cell r="U328">
            <v>937</v>
          </cell>
          <cell r="V328">
            <v>852</v>
          </cell>
          <cell r="W328">
            <v>937</v>
          </cell>
          <cell r="X328">
            <v>895</v>
          </cell>
          <cell r="Y328">
            <v>809</v>
          </cell>
          <cell r="Z328">
            <v>980</v>
          </cell>
          <cell r="AA328">
            <v>809</v>
          </cell>
          <cell r="AB328">
            <v>980</v>
          </cell>
          <cell r="AC328">
            <v>852</v>
          </cell>
          <cell r="AD328">
            <v>640</v>
          </cell>
          <cell r="AE328">
            <v>10395</v>
          </cell>
          <cell r="AF328" t="str">
            <v>2004</v>
          </cell>
          <cell r="AG328">
            <v>723</v>
          </cell>
          <cell r="AH328">
            <v>654</v>
          </cell>
          <cell r="AI328">
            <v>757</v>
          </cell>
          <cell r="AJ328">
            <v>689</v>
          </cell>
          <cell r="AK328">
            <v>757</v>
          </cell>
          <cell r="AL328">
            <v>723</v>
          </cell>
          <cell r="AM328">
            <v>654</v>
          </cell>
          <cell r="AN328">
            <v>792</v>
          </cell>
          <cell r="AO328">
            <v>654</v>
          </cell>
          <cell r="AP328">
            <v>792</v>
          </cell>
          <cell r="AQ328">
            <v>689</v>
          </cell>
          <cell r="AR328">
            <v>517</v>
          </cell>
          <cell r="AS328">
            <v>8401</v>
          </cell>
          <cell r="AT328" t="str">
            <v>2005</v>
          </cell>
          <cell r="AU328">
            <v>723</v>
          </cell>
          <cell r="AV328">
            <v>654</v>
          </cell>
          <cell r="AW328">
            <v>757</v>
          </cell>
          <cell r="AX328">
            <v>689</v>
          </cell>
          <cell r="AY328">
            <v>757</v>
          </cell>
          <cell r="AZ328">
            <v>723</v>
          </cell>
          <cell r="BA328">
            <v>654</v>
          </cell>
          <cell r="BB328">
            <v>792</v>
          </cell>
          <cell r="BC328">
            <v>654</v>
          </cell>
          <cell r="BD328">
            <v>792</v>
          </cell>
          <cell r="BE328">
            <v>689</v>
          </cell>
          <cell r="BF328">
            <v>517</v>
          </cell>
          <cell r="BG328">
            <v>8401</v>
          </cell>
          <cell r="BH328" t="str">
            <v>2006</v>
          </cell>
          <cell r="BI328">
            <v>723</v>
          </cell>
          <cell r="BJ328">
            <v>654</v>
          </cell>
          <cell r="BK328">
            <v>757</v>
          </cell>
          <cell r="BL328">
            <v>689</v>
          </cell>
          <cell r="BM328">
            <v>757</v>
          </cell>
          <cell r="BN328">
            <v>723</v>
          </cell>
          <cell r="BO328">
            <v>654</v>
          </cell>
          <cell r="BP328">
            <v>792</v>
          </cell>
          <cell r="BQ328">
            <v>654</v>
          </cell>
          <cell r="BR328">
            <v>792</v>
          </cell>
          <cell r="BS328">
            <v>689</v>
          </cell>
          <cell r="BT328">
            <v>517</v>
          </cell>
        </row>
        <row r="329">
          <cell r="E329" t="str">
            <v>Saturn</v>
          </cell>
          <cell r="F329" t="str">
            <v>USA</v>
          </cell>
          <cell r="G329" t="str">
            <v>Saturn LS</v>
          </cell>
          <cell r="H329" t="str">
            <v>GQ001-1</v>
          </cell>
          <cell r="I329" t="str">
            <v>BA602BZ6A7</v>
          </cell>
          <cell r="J329" t="str">
            <v>TSR</v>
          </cell>
          <cell r="K329" t="str">
            <v>T115/70R16</v>
          </cell>
          <cell r="L329" t="str">
            <v>RTS</v>
          </cell>
          <cell r="N329" t="str">
            <v>92M</v>
          </cell>
          <cell r="P329" t="str">
            <v>FS</v>
          </cell>
          <cell r="Q329" t="str">
            <v>FC</v>
          </cell>
          <cell r="R329" t="str">
            <v>2003</v>
          </cell>
          <cell r="S329">
            <v>7764</v>
          </cell>
          <cell r="T329">
            <v>7764</v>
          </cell>
          <cell r="U329">
            <v>7764</v>
          </cell>
          <cell r="V329">
            <v>7394</v>
          </cell>
          <cell r="W329">
            <v>8134</v>
          </cell>
          <cell r="X329">
            <v>6655</v>
          </cell>
          <cell r="Y329">
            <v>5546</v>
          </cell>
          <cell r="Z329">
            <v>8134</v>
          </cell>
          <cell r="AA329">
            <v>7394</v>
          </cell>
          <cell r="AB329">
            <v>8503</v>
          </cell>
          <cell r="AC329">
            <v>7025</v>
          </cell>
          <cell r="AD329">
            <v>5915</v>
          </cell>
          <cell r="AE329">
            <v>87992</v>
          </cell>
          <cell r="AF329" t="str">
            <v>2004</v>
          </cell>
          <cell r="AG329">
            <v>7299</v>
          </cell>
          <cell r="AH329">
            <v>7299</v>
          </cell>
          <cell r="AI329">
            <v>7299</v>
          </cell>
          <cell r="AJ329">
            <v>6951</v>
          </cell>
          <cell r="AK329">
            <v>7646</v>
          </cell>
          <cell r="AL329">
            <v>6256</v>
          </cell>
          <cell r="AM329">
            <v>5213</v>
          </cell>
          <cell r="AN329">
            <v>7646</v>
          </cell>
          <cell r="AO329">
            <v>6951</v>
          </cell>
          <cell r="AP329">
            <v>7994</v>
          </cell>
          <cell r="AQ329">
            <v>6604</v>
          </cell>
          <cell r="AR329">
            <v>5562</v>
          </cell>
          <cell r="AS329">
            <v>82720</v>
          </cell>
          <cell r="AT329" t="str">
            <v>2005</v>
          </cell>
          <cell r="AU329">
            <v>3228</v>
          </cell>
          <cell r="AV329">
            <v>3228</v>
          </cell>
          <cell r="AW329">
            <v>3228</v>
          </cell>
          <cell r="AX329">
            <v>3074</v>
          </cell>
          <cell r="AY329">
            <v>3382</v>
          </cell>
          <cell r="AZ329">
            <v>2767</v>
          </cell>
          <cell r="BA329">
            <v>2306</v>
          </cell>
          <cell r="BB329">
            <v>0</v>
          </cell>
          <cell r="BC329">
            <v>0</v>
          </cell>
          <cell r="BD329">
            <v>0</v>
          </cell>
          <cell r="BE329">
            <v>0</v>
          </cell>
          <cell r="BF329">
            <v>0</v>
          </cell>
          <cell r="BG329">
            <v>21213</v>
          </cell>
          <cell r="BH329" t="str">
            <v>2006</v>
          </cell>
          <cell r="BI329">
            <v>0</v>
          </cell>
          <cell r="BJ329">
            <v>0</v>
          </cell>
          <cell r="BK329">
            <v>0</v>
          </cell>
          <cell r="BL329">
            <v>0</v>
          </cell>
          <cell r="BM329">
            <v>0</v>
          </cell>
          <cell r="BN329">
            <v>0</v>
          </cell>
          <cell r="BO329">
            <v>0</v>
          </cell>
          <cell r="BP329">
            <v>0</v>
          </cell>
          <cell r="BQ329">
            <v>0</v>
          </cell>
          <cell r="BR329">
            <v>0</v>
          </cell>
          <cell r="BS329">
            <v>0</v>
          </cell>
          <cell r="BT329">
            <v>0</v>
          </cell>
        </row>
        <row r="330">
          <cell r="E330" t="str">
            <v>Saturn</v>
          </cell>
          <cell r="F330" t="str">
            <v>USA</v>
          </cell>
          <cell r="G330" t="str">
            <v>Saturn LS</v>
          </cell>
          <cell r="H330" t="str">
            <v>GQ010-1</v>
          </cell>
          <cell r="I330" t="str">
            <v>BA602BZ6A7</v>
          </cell>
          <cell r="J330" t="str">
            <v>TSR</v>
          </cell>
          <cell r="K330" t="str">
            <v>T115/70R16</v>
          </cell>
          <cell r="L330" t="str">
            <v>RTS</v>
          </cell>
          <cell r="N330" t="str">
            <v>92M</v>
          </cell>
          <cell r="P330" t="str">
            <v>FS</v>
          </cell>
          <cell r="Q330" t="str">
            <v>?</v>
          </cell>
          <cell r="R330" t="str">
            <v>2003</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t="str">
            <v>2004</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t="str">
            <v>2005</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t="str">
            <v>2006</v>
          </cell>
          <cell r="BI330">
            <v>0</v>
          </cell>
          <cell r="BJ330">
            <v>0</v>
          </cell>
          <cell r="BK330">
            <v>0</v>
          </cell>
          <cell r="BL330">
            <v>0</v>
          </cell>
          <cell r="BM330">
            <v>0</v>
          </cell>
          <cell r="BN330">
            <v>0</v>
          </cell>
          <cell r="BO330">
            <v>0</v>
          </cell>
          <cell r="BP330">
            <v>0</v>
          </cell>
          <cell r="BQ330">
            <v>0</v>
          </cell>
          <cell r="BR330">
            <v>0</v>
          </cell>
          <cell r="BS330">
            <v>0</v>
          </cell>
          <cell r="BT330">
            <v>0</v>
          </cell>
        </row>
        <row r="331">
          <cell r="E331" t="str">
            <v>Saturn</v>
          </cell>
          <cell r="F331" t="str">
            <v>USA</v>
          </cell>
          <cell r="G331" t="str">
            <v>Saturn</v>
          </cell>
          <cell r="H331" t="str">
            <v>0</v>
          </cell>
          <cell r="I331" t="str">
            <v>BA62RBZ4A7</v>
          </cell>
          <cell r="J331" t="str">
            <v>TSR</v>
          </cell>
          <cell r="K331" t="str">
            <v>T115/70R14</v>
          </cell>
          <cell r="L331" t="str">
            <v>RTS</v>
          </cell>
          <cell r="N331" t="str">
            <v>88M</v>
          </cell>
          <cell r="P331" t="str">
            <v>FS</v>
          </cell>
          <cell r="Q331" t="str">
            <v>0</v>
          </cell>
          <cell r="R331" t="str">
            <v>2003</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t="str">
            <v>2004</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t="str">
            <v>2005</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t="str">
            <v>2006</v>
          </cell>
          <cell r="BI331">
            <v>0</v>
          </cell>
          <cell r="BJ331">
            <v>0</v>
          </cell>
          <cell r="BK331">
            <v>0</v>
          </cell>
          <cell r="BL331">
            <v>0</v>
          </cell>
          <cell r="BM331">
            <v>0</v>
          </cell>
          <cell r="BN331">
            <v>0</v>
          </cell>
          <cell r="BO331">
            <v>0</v>
          </cell>
          <cell r="BP331">
            <v>0</v>
          </cell>
          <cell r="BQ331">
            <v>0</v>
          </cell>
          <cell r="BR331">
            <v>0</v>
          </cell>
          <cell r="BS331">
            <v>0</v>
          </cell>
          <cell r="BT331">
            <v>0</v>
          </cell>
        </row>
        <row r="332">
          <cell r="E332" t="str">
            <v>Saturn</v>
          </cell>
          <cell r="F332" t="str">
            <v>USA</v>
          </cell>
          <cell r="G332" t="str">
            <v>Delta</v>
          </cell>
          <cell r="H332" t="str">
            <v>GQ005-1</v>
          </cell>
          <cell r="I332" t="str">
            <v>BA62RBZ4A7</v>
          </cell>
          <cell r="J332" t="str">
            <v>TSR</v>
          </cell>
          <cell r="K332" t="str">
            <v>T115/70R14</v>
          </cell>
          <cell r="L332" t="str">
            <v>RTS</v>
          </cell>
          <cell r="N332" t="str">
            <v>88M</v>
          </cell>
          <cell r="P332" t="str">
            <v>FS</v>
          </cell>
          <cell r="Q332" t="str">
            <v>FC</v>
          </cell>
          <cell r="R332" t="str">
            <v>2003</v>
          </cell>
          <cell r="S332">
            <v>15138</v>
          </cell>
          <cell r="T332">
            <v>15138</v>
          </cell>
          <cell r="U332">
            <v>15138</v>
          </cell>
          <cell r="V332">
            <v>14417</v>
          </cell>
          <cell r="W332">
            <v>15858</v>
          </cell>
          <cell r="X332">
            <v>12975</v>
          </cell>
          <cell r="Y332">
            <v>10813</v>
          </cell>
          <cell r="Z332">
            <v>15858</v>
          </cell>
          <cell r="AA332">
            <v>14417</v>
          </cell>
          <cell r="AB332">
            <v>16579</v>
          </cell>
          <cell r="AC332">
            <v>13696</v>
          </cell>
          <cell r="AD332">
            <v>11533</v>
          </cell>
          <cell r="AE332">
            <v>171560</v>
          </cell>
          <cell r="AF332" t="str">
            <v>2004</v>
          </cell>
          <cell r="AG332">
            <v>15046</v>
          </cell>
          <cell r="AH332">
            <v>15046</v>
          </cell>
          <cell r="AI332">
            <v>15046</v>
          </cell>
          <cell r="AJ332">
            <v>14329</v>
          </cell>
          <cell r="AK332">
            <v>15762</v>
          </cell>
          <cell r="AL332">
            <v>12896</v>
          </cell>
          <cell r="AM332">
            <v>10747</v>
          </cell>
          <cell r="AN332">
            <v>0</v>
          </cell>
          <cell r="AO332">
            <v>0</v>
          </cell>
          <cell r="AP332">
            <v>0</v>
          </cell>
          <cell r="AQ332">
            <v>0</v>
          </cell>
          <cell r="AR332">
            <v>0</v>
          </cell>
          <cell r="AS332">
            <v>98872</v>
          </cell>
          <cell r="AT332" t="str">
            <v>2005</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t="str">
            <v>2006</v>
          </cell>
          <cell r="BI332">
            <v>0</v>
          </cell>
          <cell r="BJ332">
            <v>0</v>
          </cell>
          <cell r="BK332">
            <v>0</v>
          </cell>
          <cell r="BL332">
            <v>0</v>
          </cell>
          <cell r="BM332">
            <v>0</v>
          </cell>
          <cell r="BN332">
            <v>0</v>
          </cell>
          <cell r="BO332">
            <v>0</v>
          </cell>
          <cell r="BP332">
            <v>0</v>
          </cell>
          <cell r="BQ332">
            <v>0</v>
          </cell>
          <cell r="BR332">
            <v>0</v>
          </cell>
          <cell r="BS332">
            <v>0</v>
          </cell>
          <cell r="BT332">
            <v>0</v>
          </cell>
        </row>
        <row r="333">
          <cell r="E333" t="str">
            <v>Saturn</v>
          </cell>
          <cell r="F333" t="str">
            <v>USA</v>
          </cell>
          <cell r="G333" t="str">
            <v>Saturn SUV</v>
          </cell>
          <cell r="H333" t="str">
            <v>GQ009-1</v>
          </cell>
          <cell r="I333" t="str">
            <v>BA602BZ6E9</v>
          </cell>
          <cell r="J333" t="str">
            <v>TSR</v>
          </cell>
          <cell r="K333" t="str">
            <v>T155/90R16</v>
          </cell>
          <cell r="L333" t="str">
            <v>RTS</v>
          </cell>
          <cell r="N333" t="str">
            <v>110M</v>
          </cell>
          <cell r="P333" t="str">
            <v>FS</v>
          </cell>
          <cell r="Q333" t="str">
            <v>FC</v>
          </cell>
          <cell r="R333" t="str">
            <v>2003</v>
          </cell>
          <cell r="S333">
            <v>6635</v>
          </cell>
          <cell r="T333">
            <v>6635</v>
          </cell>
          <cell r="U333">
            <v>6635</v>
          </cell>
          <cell r="V333">
            <v>6319</v>
          </cell>
          <cell r="W333">
            <v>6951</v>
          </cell>
          <cell r="X333">
            <v>5687</v>
          </cell>
          <cell r="Y333">
            <v>4739</v>
          </cell>
          <cell r="Z333">
            <v>6951</v>
          </cell>
          <cell r="AA333">
            <v>6319</v>
          </cell>
          <cell r="AB333">
            <v>7267</v>
          </cell>
          <cell r="AC333">
            <v>6003</v>
          </cell>
          <cell r="AD333">
            <v>5059</v>
          </cell>
          <cell r="AE333">
            <v>75200</v>
          </cell>
          <cell r="AF333" t="str">
            <v>2004</v>
          </cell>
          <cell r="AG333">
            <v>5972</v>
          </cell>
          <cell r="AH333">
            <v>5972</v>
          </cell>
          <cell r="AI333">
            <v>5972</v>
          </cell>
          <cell r="AJ333">
            <v>5687</v>
          </cell>
          <cell r="AK333">
            <v>6256</v>
          </cell>
          <cell r="AL333">
            <v>5119</v>
          </cell>
          <cell r="AM333">
            <v>4266</v>
          </cell>
          <cell r="AN333">
            <v>6256</v>
          </cell>
          <cell r="AO333">
            <v>5687</v>
          </cell>
          <cell r="AP333">
            <v>6541</v>
          </cell>
          <cell r="AQ333">
            <v>5403</v>
          </cell>
          <cell r="AR333">
            <v>4549</v>
          </cell>
          <cell r="AS333">
            <v>67680</v>
          </cell>
          <cell r="AT333" t="str">
            <v>2005</v>
          </cell>
          <cell r="AU333">
            <v>5487</v>
          </cell>
          <cell r="AV333">
            <v>5487</v>
          </cell>
          <cell r="AW333">
            <v>5487</v>
          </cell>
          <cell r="AX333">
            <v>5226</v>
          </cell>
          <cell r="AY333">
            <v>5748</v>
          </cell>
          <cell r="AZ333">
            <v>4703</v>
          </cell>
          <cell r="BA333">
            <v>3919</v>
          </cell>
          <cell r="BB333">
            <v>5748</v>
          </cell>
          <cell r="BC333">
            <v>5226</v>
          </cell>
          <cell r="BD333">
            <v>6009</v>
          </cell>
          <cell r="BE333">
            <v>4964</v>
          </cell>
          <cell r="BF333">
            <v>4180</v>
          </cell>
          <cell r="BG333">
            <v>62184</v>
          </cell>
          <cell r="BH333" t="str">
            <v>2006</v>
          </cell>
          <cell r="BI333">
            <v>5221</v>
          </cell>
          <cell r="BJ333">
            <v>5221</v>
          </cell>
          <cell r="BK333">
            <v>5221</v>
          </cell>
          <cell r="BL333">
            <v>4972</v>
          </cell>
          <cell r="BM333">
            <v>5470</v>
          </cell>
          <cell r="BN333">
            <v>4475</v>
          </cell>
          <cell r="BO333">
            <v>3729</v>
          </cell>
          <cell r="BP333">
            <v>5470</v>
          </cell>
          <cell r="BQ333">
            <v>4972</v>
          </cell>
          <cell r="BR333">
            <v>5718</v>
          </cell>
          <cell r="BS333">
            <v>4724</v>
          </cell>
          <cell r="BT333">
            <v>3979</v>
          </cell>
        </row>
        <row r="334">
          <cell r="E334" t="str">
            <v>Subaru</v>
          </cell>
          <cell r="F334" t="str">
            <v>USA</v>
          </cell>
          <cell r="G334" t="str">
            <v>ST/X</v>
          </cell>
          <cell r="H334" t="str">
            <v>SQ002-1</v>
          </cell>
          <cell r="I334" t="str">
            <v>BA60SBZ6D8</v>
          </cell>
          <cell r="J334" t="str">
            <v>TSR</v>
          </cell>
          <cell r="K334" t="str">
            <v>T145/80R16</v>
          </cell>
          <cell r="L334" t="str">
            <v>RTS</v>
          </cell>
          <cell r="N334" t="str">
            <v>105M</v>
          </cell>
          <cell r="P334" t="str">
            <v>FS</v>
          </cell>
          <cell r="Q334" t="str">
            <v>FC</v>
          </cell>
          <cell r="R334" t="str">
            <v>2003</v>
          </cell>
          <cell r="S334">
            <v>1500</v>
          </cell>
          <cell r="T334">
            <v>1500</v>
          </cell>
          <cell r="U334">
            <v>1572</v>
          </cell>
          <cell r="V334">
            <v>1429</v>
          </cell>
          <cell r="W334">
            <v>1643</v>
          </cell>
          <cell r="X334">
            <v>1429</v>
          </cell>
          <cell r="Y334">
            <v>1286</v>
          </cell>
          <cell r="Z334">
            <v>1643</v>
          </cell>
          <cell r="AA334">
            <v>1572</v>
          </cell>
          <cell r="AB334">
            <v>1500</v>
          </cell>
          <cell r="AC334">
            <v>1500</v>
          </cell>
          <cell r="AD334">
            <v>1288</v>
          </cell>
          <cell r="AE334">
            <v>17862</v>
          </cell>
          <cell r="AF334" t="str">
            <v>2004</v>
          </cell>
          <cell r="AG334">
            <v>1234</v>
          </cell>
          <cell r="AH334">
            <v>1234</v>
          </cell>
          <cell r="AI334">
            <v>1292</v>
          </cell>
          <cell r="AJ334">
            <v>1175</v>
          </cell>
          <cell r="AK334">
            <v>1351</v>
          </cell>
          <cell r="AL334">
            <v>1175</v>
          </cell>
          <cell r="AM334">
            <v>423</v>
          </cell>
          <cell r="AN334">
            <v>540</v>
          </cell>
          <cell r="AO334">
            <v>517</v>
          </cell>
          <cell r="AP334">
            <v>494</v>
          </cell>
          <cell r="AQ334">
            <v>494</v>
          </cell>
          <cell r="AR334">
            <v>423</v>
          </cell>
          <cell r="AS334">
            <v>10352</v>
          </cell>
          <cell r="AT334" t="str">
            <v>2005</v>
          </cell>
          <cell r="AU334">
            <v>295</v>
          </cell>
          <cell r="AV334">
            <v>295</v>
          </cell>
          <cell r="AW334">
            <v>309</v>
          </cell>
          <cell r="AX334">
            <v>281</v>
          </cell>
          <cell r="AY334">
            <v>323</v>
          </cell>
          <cell r="AZ334">
            <v>281</v>
          </cell>
          <cell r="BA334">
            <v>253</v>
          </cell>
          <cell r="BB334">
            <v>323</v>
          </cell>
          <cell r="BC334">
            <v>309</v>
          </cell>
          <cell r="BD334">
            <v>295</v>
          </cell>
          <cell r="BE334">
            <v>295</v>
          </cell>
          <cell r="BF334">
            <v>254</v>
          </cell>
          <cell r="BG334">
            <v>3513</v>
          </cell>
          <cell r="BH334" t="str">
            <v>2006</v>
          </cell>
          <cell r="BI334">
            <v>0</v>
          </cell>
          <cell r="BJ334">
            <v>0</v>
          </cell>
          <cell r="BK334">
            <v>0</v>
          </cell>
          <cell r="BL334">
            <v>0</v>
          </cell>
          <cell r="BM334">
            <v>0</v>
          </cell>
          <cell r="BN334">
            <v>0</v>
          </cell>
          <cell r="BO334">
            <v>0</v>
          </cell>
          <cell r="BP334">
            <v>0</v>
          </cell>
          <cell r="BQ334">
            <v>0</v>
          </cell>
          <cell r="BR334">
            <v>0</v>
          </cell>
          <cell r="BS334">
            <v>0</v>
          </cell>
          <cell r="BT334">
            <v>0</v>
          </cell>
        </row>
        <row r="335">
          <cell r="E335" t="str">
            <v>Subaru</v>
          </cell>
          <cell r="F335" t="str">
            <v>USA</v>
          </cell>
          <cell r="G335" t="str">
            <v>Outback</v>
          </cell>
          <cell r="I335" t="str">
            <v>BA23GBZ6C7</v>
          </cell>
          <cell r="J335" t="str">
            <v>TSR</v>
          </cell>
          <cell r="K335" t="str">
            <v>T135/70R16</v>
          </cell>
          <cell r="L335" t="str">
            <v>RTS</v>
          </cell>
          <cell r="N335" t="str">
            <v>100M</v>
          </cell>
          <cell r="P335" t="str">
            <v>FS</v>
          </cell>
          <cell r="Q335" t="str">
            <v>FC</v>
          </cell>
          <cell r="R335" t="str">
            <v>2003</v>
          </cell>
          <cell r="S335">
            <v>1063</v>
          </cell>
          <cell r="T335">
            <v>1063</v>
          </cell>
          <cell r="U335">
            <v>1113</v>
          </cell>
          <cell r="V335">
            <v>1012</v>
          </cell>
          <cell r="W335">
            <v>1164</v>
          </cell>
          <cell r="X335">
            <v>1012</v>
          </cell>
          <cell r="Y335">
            <v>911</v>
          </cell>
          <cell r="Z335">
            <v>1164</v>
          </cell>
          <cell r="AA335">
            <v>1113</v>
          </cell>
          <cell r="AB335">
            <v>1063</v>
          </cell>
          <cell r="AC335">
            <v>1063</v>
          </cell>
          <cell r="AD335">
            <v>911</v>
          </cell>
          <cell r="AE335">
            <v>12652</v>
          </cell>
          <cell r="AF335" t="str">
            <v>2004</v>
          </cell>
          <cell r="AG335">
            <v>1038</v>
          </cell>
          <cell r="AH335">
            <v>1038</v>
          </cell>
          <cell r="AI335">
            <v>1087</v>
          </cell>
          <cell r="AJ335">
            <v>988</v>
          </cell>
          <cell r="AK335">
            <v>1136</v>
          </cell>
          <cell r="AL335">
            <v>988</v>
          </cell>
          <cell r="AM335">
            <v>889</v>
          </cell>
          <cell r="AN335">
            <v>1136</v>
          </cell>
          <cell r="AO335">
            <v>1087</v>
          </cell>
          <cell r="AP335">
            <v>1038</v>
          </cell>
          <cell r="AQ335">
            <v>1038</v>
          </cell>
          <cell r="AR335">
            <v>889</v>
          </cell>
          <cell r="AS335">
            <v>12352</v>
          </cell>
          <cell r="AT335" t="str">
            <v>2005</v>
          </cell>
          <cell r="AU335">
            <v>1211</v>
          </cell>
          <cell r="AV335">
            <v>1211</v>
          </cell>
          <cell r="AW335">
            <v>1269</v>
          </cell>
          <cell r="AX335">
            <v>1153</v>
          </cell>
          <cell r="AY335">
            <v>1326</v>
          </cell>
          <cell r="AZ335">
            <v>1153</v>
          </cell>
          <cell r="BA335">
            <v>1038</v>
          </cell>
          <cell r="BB335">
            <v>1326</v>
          </cell>
          <cell r="BC335">
            <v>1269</v>
          </cell>
          <cell r="BD335">
            <v>1211</v>
          </cell>
          <cell r="BE335">
            <v>1211</v>
          </cell>
          <cell r="BF335">
            <v>1038</v>
          </cell>
          <cell r="BG335">
            <v>14416</v>
          </cell>
          <cell r="BH335" t="str">
            <v>2006</v>
          </cell>
          <cell r="BI335">
            <v>1380</v>
          </cell>
          <cell r="BJ335">
            <v>1380</v>
          </cell>
          <cell r="BK335">
            <v>1446</v>
          </cell>
          <cell r="BL335">
            <v>1315</v>
          </cell>
          <cell r="BM335">
            <v>1512</v>
          </cell>
          <cell r="BN335">
            <v>1315</v>
          </cell>
          <cell r="BO335">
            <v>1183</v>
          </cell>
          <cell r="BP335">
            <v>1512</v>
          </cell>
          <cell r="BQ335">
            <v>1446</v>
          </cell>
          <cell r="BR335">
            <v>1380</v>
          </cell>
          <cell r="BS335">
            <v>1380</v>
          </cell>
          <cell r="BT335">
            <v>1183</v>
          </cell>
        </row>
        <row r="336">
          <cell r="E336" t="str">
            <v>Subaru</v>
          </cell>
          <cell r="F336" t="str">
            <v>USA</v>
          </cell>
          <cell r="G336" t="str">
            <v>Legacy</v>
          </cell>
          <cell r="H336" t="str">
            <v>SQ002-1</v>
          </cell>
          <cell r="I336" t="str">
            <v>BA60SBZ6D8</v>
          </cell>
          <cell r="J336" t="str">
            <v>TSR</v>
          </cell>
          <cell r="K336" t="str">
            <v>T145/80R16</v>
          </cell>
          <cell r="L336" t="str">
            <v>RTS</v>
          </cell>
          <cell r="N336" t="str">
            <v>105M</v>
          </cell>
          <cell r="P336" t="str">
            <v>FS</v>
          </cell>
          <cell r="Q336" t="str">
            <v>FC</v>
          </cell>
          <cell r="R336" t="str">
            <v>2003</v>
          </cell>
          <cell r="S336">
            <v>7439</v>
          </cell>
          <cell r="T336">
            <v>7439</v>
          </cell>
          <cell r="U336">
            <v>7793</v>
          </cell>
          <cell r="V336">
            <v>7085</v>
          </cell>
          <cell r="W336">
            <v>8147</v>
          </cell>
          <cell r="X336">
            <v>7085</v>
          </cell>
          <cell r="Y336">
            <v>6376</v>
          </cell>
          <cell r="Z336">
            <v>8147</v>
          </cell>
          <cell r="AA336">
            <v>7793</v>
          </cell>
          <cell r="AB336">
            <v>7439</v>
          </cell>
          <cell r="AC336">
            <v>7439</v>
          </cell>
          <cell r="AD336">
            <v>6376</v>
          </cell>
          <cell r="AE336">
            <v>88558</v>
          </cell>
          <cell r="AF336" t="str">
            <v>2004</v>
          </cell>
          <cell r="AG336">
            <v>7262</v>
          </cell>
          <cell r="AH336">
            <v>7262</v>
          </cell>
          <cell r="AI336">
            <v>7608</v>
          </cell>
          <cell r="AJ336">
            <v>6917</v>
          </cell>
          <cell r="AK336">
            <v>7954</v>
          </cell>
          <cell r="AL336">
            <v>6917</v>
          </cell>
          <cell r="AM336">
            <v>6225</v>
          </cell>
          <cell r="AN336">
            <v>7954</v>
          </cell>
          <cell r="AO336">
            <v>7608</v>
          </cell>
          <cell r="AP336">
            <v>7262</v>
          </cell>
          <cell r="AQ336">
            <v>7262</v>
          </cell>
          <cell r="AR336">
            <v>6226</v>
          </cell>
          <cell r="AS336">
            <v>86457</v>
          </cell>
          <cell r="AT336" t="str">
            <v>2005</v>
          </cell>
          <cell r="AU336">
            <v>8476</v>
          </cell>
          <cell r="AV336">
            <v>8476</v>
          </cell>
          <cell r="AW336">
            <v>8880</v>
          </cell>
          <cell r="AX336">
            <v>8073</v>
          </cell>
          <cell r="AY336">
            <v>9284</v>
          </cell>
          <cell r="AZ336">
            <v>8073</v>
          </cell>
          <cell r="BA336">
            <v>7265</v>
          </cell>
          <cell r="BB336">
            <v>9284</v>
          </cell>
          <cell r="BC336">
            <v>8880</v>
          </cell>
          <cell r="BD336">
            <v>8476</v>
          </cell>
          <cell r="BE336">
            <v>8476</v>
          </cell>
          <cell r="BF336">
            <v>7264</v>
          </cell>
          <cell r="BG336">
            <v>100907</v>
          </cell>
          <cell r="BH336" t="str">
            <v>2006</v>
          </cell>
          <cell r="BI336">
            <v>9662</v>
          </cell>
          <cell r="BJ336">
            <v>9662</v>
          </cell>
          <cell r="BK336">
            <v>10122</v>
          </cell>
          <cell r="BL336">
            <v>9201</v>
          </cell>
          <cell r="BM336">
            <v>10581</v>
          </cell>
          <cell r="BN336">
            <v>9201</v>
          </cell>
          <cell r="BO336">
            <v>8282</v>
          </cell>
          <cell r="BP336">
            <v>10581</v>
          </cell>
          <cell r="BQ336">
            <v>10122</v>
          </cell>
          <cell r="BR336">
            <v>9662</v>
          </cell>
          <cell r="BS336">
            <v>9662</v>
          </cell>
          <cell r="BT336">
            <v>8281</v>
          </cell>
        </row>
        <row r="337">
          <cell r="E337" t="str">
            <v>Toyota</v>
          </cell>
          <cell r="F337" t="str">
            <v>Japan</v>
          </cell>
          <cell r="G337" t="str">
            <v>Corolla</v>
          </cell>
          <cell r="H337" t="str">
            <v>TQ004-1</v>
          </cell>
          <cell r="I337" t="str">
            <v>BA60PBZ6B7</v>
          </cell>
          <cell r="J337" t="str">
            <v>TSR</v>
          </cell>
          <cell r="K337" t="str">
            <v>T125/70R16</v>
          </cell>
          <cell r="L337" t="str">
            <v>RTS</v>
          </cell>
          <cell r="N337" t="str">
            <v>96M</v>
          </cell>
          <cell r="P337" t="str">
            <v>FS</v>
          </cell>
          <cell r="Q337" t="str">
            <v>FC</v>
          </cell>
          <cell r="R337" t="str">
            <v>2003</v>
          </cell>
          <cell r="S337">
            <v>6000</v>
          </cell>
          <cell r="T337">
            <v>6000</v>
          </cell>
          <cell r="U337">
            <v>6000</v>
          </cell>
          <cell r="V337">
            <v>6000</v>
          </cell>
          <cell r="W337">
            <v>6000</v>
          </cell>
          <cell r="X337">
            <v>6000</v>
          </cell>
          <cell r="Y337">
            <v>6000</v>
          </cell>
          <cell r="Z337">
            <v>6000</v>
          </cell>
          <cell r="AA337">
            <v>6000</v>
          </cell>
          <cell r="AB337">
            <v>6000</v>
          </cell>
          <cell r="AC337">
            <v>6000</v>
          </cell>
          <cell r="AD337">
            <v>6000</v>
          </cell>
          <cell r="AE337">
            <v>72000</v>
          </cell>
          <cell r="AF337" t="str">
            <v>2004</v>
          </cell>
          <cell r="AG337">
            <v>6000</v>
          </cell>
          <cell r="AH337">
            <v>6000</v>
          </cell>
          <cell r="AI337">
            <v>6000</v>
          </cell>
          <cell r="AJ337">
            <v>6000</v>
          </cell>
          <cell r="AK337">
            <v>6000</v>
          </cell>
          <cell r="AL337">
            <v>6000</v>
          </cell>
          <cell r="AM337">
            <v>6000</v>
          </cell>
          <cell r="AN337">
            <v>6000</v>
          </cell>
          <cell r="AO337">
            <v>6000</v>
          </cell>
          <cell r="AP337">
            <v>6000</v>
          </cell>
          <cell r="AQ337">
            <v>6000</v>
          </cell>
          <cell r="AR337">
            <v>6000</v>
          </cell>
          <cell r="AS337">
            <v>72000</v>
          </cell>
          <cell r="AT337" t="str">
            <v>2005</v>
          </cell>
          <cell r="AU337">
            <v>6000</v>
          </cell>
          <cell r="AV337">
            <v>6000</v>
          </cell>
          <cell r="AW337">
            <v>6000</v>
          </cell>
          <cell r="AX337">
            <v>6000</v>
          </cell>
          <cell r="AY337">
            <v>6000</v>
          </cell>
          <cell r="AZ337">
            <v>6000</v>
          </cell>
          <cell r="BA337">
            <v>6000</v>
          </cell>
          <cell r="BB337">
            <v>6000</v>
          </cell>
          <cell r="BC337">
            <v>6000</v>
          </cell>
          <cell r="BD337">
            <v>6000</v>
          </cell>
          <cell r="BE337">
            <v>6000</v>
          </cell>
          <cell r="BF337">
            <v>6000</v>
          </cell>
          <cell r="BG337">
            <v>72000</v>
          </cell>
          <cell r="BH337" t="str">
            <v>2006</v>
          </cell>
          <cell r="BI337">
            <v>6000</v>
          </cell>
          <cell r="BJ337">
            <v>6000</v>
          </cell>
          <cell r="BK337">
            <v>6000</v>
          </cell>
          <cell r="BL337">
            <v>6000</v>
          </cell>
          <cell r="BM337">
            <v>6000</v>
          </cell>
          <cell r="BN337">
            <v>6000</v>
          </cell>
          <cell r="BO337">
            <v>6000</v>
          </cell>
          <cell r="BP337">
            <v>6000</v>
          </cell>
          <cell r="BQ337">
            <v>6000</v>
          </cell>
          <cell r="BR337">
            <v>6000</v>
          </cell>
          <cell r="BS337">
            <v>6000</v>
          </cell>
          <cell r="BT337">
            <v>6000</v>
          </cell>
        </row>
        <row r="338">
          <cell r="E338" t="str">
            <v>Toyota</v>
          </cell>
          <cell r="F338" t="str">
            <v>Canada</v>
          </cell>
          <cell r="G338" t="str">
            <v>Matrix</v>
          </cell>
          <cell r="H338" t="str">
            <v>TQ003-1</v>
          </cell>
          <cell r="I338" t="str">
            <v>BA602BZ6C8</v>
          </cell>
          <cell r="J338" t="str">
            <v>TSR</v>
          </cell>
          <cell r="K338" t="str">
            <v>T135/80R16</v>
          </cell>
          <cell r="L338" t="str">
            <v>RTS</v>
          </cell>
          <cell r="N338" t="str">
            <v>101M</v>
          </cell>
          <cell r="P338" t="str">
            <v>FS</v>
          </cell>
          <cell r="Q338" t="str">
            <v>FC</v>
          </cell>
          <cell r="R338" t="str">
            <v>2003</v>
          </cell>
          <cell r="S338">
            <v>1721</v>
          </cell>
          <cell r="T338">
            <v>1564</v>
          </cell>
          <cell r="U338">
            <v>1643</v>
          </cell>
          <cell r="V338">
            <v>1564</v>
          </cell>
          <cell r="W338">
            <v>1721</v>
          </cell>
          <cell r="X338">
            <v>1643</v>
          </cell>
          <cell r="Y338">
            <v>1173</v>
          </cell>
          <cell r="Z338">
            <v>1643</v>
          </cell>
          <cell r="AA338">
            <v>1486</v>
          </cell>
          <cell r="AB338">
            <v>1721</v>
          </cell>
          <cell r="AC338">
            <v>1721</v>
          </cell>
          <cell r="AD338">
            <v>1173</v>
          </cell>
          <cell r="AE338">
            <v>18773</v>
          </cell>
          <cell r="AF338" t="str">
            <v>2004</v>
          </cell>
          <cell r="AG338">
            <v>1833</v>
          </cell>
          <cell r="AH338">
            <v>1667</v>
          </cell>
          <cell r="AI338">
            <v>1750</v>
          </cell>
          <cell r="AJ338">
            <v>1667</v>
          </cell>
          <cell r="AK338">
            <v>1833</v>
          </cell>
          <cell r="AL338">
            <v>1750</v>
          </cell>
          <cell r="AM338">
            <v>1250</v>
          </cell>
          <cell r="AN338">
            <v>1750</v>
          </cell>
          <cell r="AO338">
            <v>1583</v>
          </cell>
          <cell r="AP338">
            <v>1833</v>
          </cell>
          <cell r="AQ338">
            <v>1833</v>
          </cell>
          <cell r="AR338">
            <v>1250</v>
          </cell>
          <cell r="AS338">
            <v>19999</v>
          </cell>
          <cell r="AT338" t="str">
            <v>2005</v>
          </cell>
          <cell r="AU338">
            <v>1833</v>
          </cell>
          <cell r="AV338">
            <v>1667</v>
          </cell>
          <cell r="AW338">
            <v>1750</v>
          </cell>
          <cell r="AX338">
            <v>1667</v>
          </cell>
          <cell r="AY338">
            <v>1833</v>
          </cell>
          <cell r="AZ338">
            <v>1750</v>
          </cell>
          <cell r="BA338">
            <v>1250</v>
          </cell>
          <cell r="BB338">
            <v>1750</v>
          </cell>
          <cell r="BC338">
            <v>1583</v>
          </cell>
          <cell r="BD338">
            <v>1833</v>
          </cell>
          <cell r="BE338">
            <v>1833</v>
          </cell>
          <cell r="BF338">
            <v>1250</v>
          </cell>
          <cell r="BG338">
            <v>19999</v>
          </cell>
          <cell r="BH338" t="str">
            <v>2006</v>
          </cell>
          <cell r="BI338">
            <v>1833</v>
          </cell>
          <cell r="BJ338">
            <v>1667</v>
          </cell>
          <cell r="BK338">
            <v>1750</v>
          </cell>
          <cell r="BL338">
            <v>1667</v>
          </cell>
          <cell r="BM338">
            <v>1833</v>
          </cell>
          <cell r="BN338">
            <v>1750</v>
          </cell>
          <cell r="BO338">
            <v>1250</v>
          </cell>
          <cell r="BP338">
            <v>1750</v>
          </cell>
          <cell r="BQ338">
            <v>1583</v>
          </cell>
          <cell r="BR338">
            <v>1833</v>
          </cell>
          <cell r="BS338">
            <v>1833</v>
          </cell>
          <cell r="BT338">
            <v>1250</v>
          </cell>
        </row>
        <row r="339">
          <cell r="E339" t="str">
            <v>Toyota</v>
          </cell>
          <cell r="F339" t="str">
            <v>Canada</v>
          </cell>
          <cell r="G339" t="str">
            <v>Corolla</v>
          </cell>
          <cell r="H339" t="str">
            <v>TQ005-1</v>
          </cell>
          <cell r="I339" t="str">
            <v>BA23GBZ6C7</v>
          </cell>
          <cell r="J339" t="str">
            <v>TSR</v>
          </cell>
          <cell r="K339" t="str">
            <v>T135/70R16</v>
          </cell>
          <cell r="L339" t="str">
            <v>RTS</v>
          </cell>
          <cell r="N339" t="str">
            <v>100M</v>
          </cell>
          <cell r="P339" t="str">
            <v>FS</v>
          </cell>
          <cell r="Q339" t="str">
            <v>FC</v>
          </cell>
          <cell r="R339" t="str">
            <v>2003</v>
          </cell>
          <cell r="S339">
            <v>5713</v>
          </cell>
          <cell r="T339">
            <v>5193</v>
          </cell>
          <cell r="U339">
            <v>5453</v>
          </cell>
          <cell r="V339">
            <v>5193</v>
          </cell>
          <cell r="W339">
            <v>5713</v>
          </cell>
          <cell r="X339">
            <v>5453</v>
          </cell>
          <cell r="Y339">
            <v>3895</v>
          </cell>
          <cell r="Z339">
            <v>5453</v>
          </cell>
          <cell r="AA339">
            <v>4934</v>
          </cell>
          <cell r="AB339">
            <v>5713</v>
          </cell>
          <cell r="AC339">
            <v>5713</v>
          </cell>
          <cell r="AD339">
            <v>3894</v>
          </cell>
          <cell r="AE339">
            <v>62320</v>
          </cell>
          <cell r="AF339" t="str">
            <v>2004</v>
          </cell>
          <cell r="AG339">
            <v>6086</v>
          </cell>
          <cell r="AH339">
            <v>5534</v>
          </cell>
          <cell r="AI339">
            <v>5810</v>
          </cell>
          <cell r="AJ339">
            <v>5534</v>
          </cell>
          <cell r="AK339">
            <v>6086</v>
          </cell>
          <cell r="AL339">
            <v>5810</v>
          </cell>
          <cell r="AM339">
            <v>4150</v>
          </cell>
          <cell r="AN339">
            <v>5810</v>
          </cell>
          <cell r="AO339">
            <v>5256</v>
          </cell>
          <cell r="AP339">
            <v>6086</v>
          </cell>
          <cell r="AQ339">
            <v>6086</v>
          </cell>
          <cell r="AR339">
            <v>4151</v>
          </cell>
          <cell r="AS339">
            <v>66399</v>
          </cell>
          <cell r="AT339" t="str">
            <v>2005</v>
          </cell>
          <cell r="AU339">
            <v>6086</v>
          </cell>
          <cell r="AV339">
            <v>5534</v>
          </cell>
          <cell r="AW339">
            <v>5810</v>
          </cell>
          <cell r="AX339">
            <v>5534</v>
          </cell>
          <cell r="AY339">
            <v>6086</v>
          </cell>
          <cell r="AZ339">
            <v>5810</v>
          </cell>
          <cell r="BA339">
            <v>4150</v>
          </cell>
          <cell r="BB339">
            <v>5810</v>
          </cell>
          <cell r="BC339">
            <v>5256</v>
          </cell>
          <cell r="BD339">
            <v>6086</v>
          </cell>
          <cell r="BE339">
            <v>6086</v>
          </cell>
          <cell r="BF339">
            <v>4151</v>
          </cell>
          <cell r="BG339">
            <v>66399</v>
          </cell>
          <cell r="BH339" t="str">
            <v>2006</v>
          </cell>
          <cell r="BI339">
            <v>6086</v>
          </cell>
          <cell r="BJ339">
            <v>5534</v>
          </cell>
          <cell r="BK339">
            <v>5810</v>
          </cell>
          <cell r="BL339">
            <v>5534</v>
          </cell>
          <cell r="BM339">
            <v>6086</v>
          </cell>
          <cell r="BN339">
            <v>5810</v>
          </cell>
          <cell r="BO339">
            <v>4150</v>
          </cell>
          <cell r="BP339">
            <v>5810</v>
          </cell>
          <cell r="BQ339">
            <v>5256</v>
          </cell>
          <cell r="BR339">
            <v>6086</v>
          </cell>
          <cell r="BS339">
            <v>6086</v>
          </cell>
          <cell r="BT339">
            <v>4151</v>
          </cell>
        </row>
        <row r="340">
          <cell r="E340" t="str">
            <v>Toyota</v>
          </cell>
          <cell r="F340" t="str">
            <v>Canada</v>
          </cell>
          <cell r="G340" t="str">
            <v>Corolla</v>
          </cell>
          <cell r="H340" t="str">
            <v>TQ004-1</v>
          </cell>
          <cell r="I340" t="str">
            <v>BA60PBZ6B7</v>
          </cell>
          <cell r="J340" t="str">
            <v>TSR</v>
          </cell>
          <cell r="K340" t="str">
            <v>T125/70R16</v>
          </cell>
          <cell r="L340" t="str">
            <v>RTS</v>
          </cell>
          <cell r="N340" t="str">
            <v>96M</v>
          </cell>
          <cell r="P340" t="str">
            <v>FS</v>
          </cell>
          <cell r="Q340" t="str">
            <v>FC</v>
          </cell>
          <cell r="R340" t="str">
            <v>2003</v>
          </cell>
          <cell r="S340">
            <v>11077</v>
          </cell>
          <cell r="T340">
            <v>10070</v>
          </cell>
          <cell r="U340">
            <v>10574</v>
          </cell>
          <cell r="V340">
            <v>10070</v>
          </cell>
          <cell r="W340">
            <v>11077</v>
          </cell>
          <cell r="X340">
            <v>10574</v>
          </cell>
          <cell r="Y340">
            <v>7553</v>
          </cell>
          <cell r="Z340">
            <v>10574</v>
          </cell>
          <cell r="AA340">
            <v>9567</v>
          </cell>
          <cell r="AB340">
            <v>11077</v>
          </cell>
          <cell r="AC340">
            <v>11077</v>
          </cell>
          <cell r="AD340">
            <v>7551</v>
          </cell>
          <cell r="AE340">
            <v>120841</v>
          </cell>
          <cell r="AF340" t="str">
            <v>2004</v>
          </cell>
          <cell r="AG340">
            <v>10358</v>
          </cell>
          <cell r="AH340">
            <v>9417</v>
          </cell>
          <cell r="AI340">
            <v>9887</v>
          </cell>
          <cell r="AJ340">
            <v>9417</v>
          </cell>
          <cell r="AK340">
            <v>10358</v>
          </cell>
          <cell r="AL340">
            <v>9887</v>
          </cell>
          <cell r="AM340">
            <v>7062</v>
          </cell>
          <cell r="AN340">
            <v>9887</v>
          </cell>
          <cell r="AO340">
            <v>8946</v>
          </cell>
          <cell r="AP340">
            <v>10358</v>
          </cell>
          <cell r="AQ340">
            <v>10358</v>
          </cell>
          <cell r="AR340">
            <v>7065</v>
          </cell>
          <cell r="AS340">
            <v>113000</v>
          </cell>
          <cell r="AT340" t="str">
            <v>2005</v>
          </cell>
          <cell r="AU340">
            <v>10428</v>
          </cell>
          <cell r="AV340">
            <v>9480</v>
          </cell>
          <cell r="AW340">
            <v>9954</v>
          </cell>
          <cell r="AX340">
            <v>9480</v>
          </cell>
          <cell r="AY340">
            <v>10428</v>
          </cell>
          <cell r="AZ340">
            <v>9954</v>
          </cell>
          <cell r="BA340">
            <v>7110</v>
          </cell>
          <cell r="BB340">
            <v>9954</v>
          </cell>
          <cell r="BC340">
            <v>9006</v>
          </cell>
          <cell r="BD340">
            <v>10428</v>
          </cell>
          <cell r="BE340">
            <v>10428</v>
          </cell>
          <cell r="BF340">
            <v>7113</v>
          </cell>
          <cell r="BG340">
            <v>113763</v>
          </cell>
          <cell r="BH340" t="str">
            <v>2006</v>
          </cell>
          <cell r="BI340">
            <v>11095</v>
          </cell>
          <cell r="BJ340">
            <v>10087</v>
          </cell>
          <cell r="BK340">
            <v>10591</v>
          </cell>
          <cell r="BL340">
            <v>10087</v>
          </cell>
          <cell r="BM340">
            <v>11095</v>
          </cell>
          <cell r="BN340">
            <v>10591</v>
          </cell>
          <cell r="BO340">
            <v>7565</v>
          </cell>
          <cell r="BP340">
            <v>10591</v>
          </cell>
          <cell r="BQ340">
            <v>9582</v>
          </cell>
          <cell r="BR340">
            <v>11095</v>
          </cell>
          <cell r="BS340">
            <v>11095</v>
          </cell>
          <cell r="BT340">
            <v>7565</v>
          </cell>
        </row>
        <row r="341">
          <cell r="E341" t="str">
            <v>Toyota</v>
          </cell>
          <cell r="F341" t="str">
            <v>USA</v>
          </cell>
          <cell r="G341" t="str">
            <v>Sienna</v>
          </cell>
          <cell r="H341" t="str">
            <v>TQ006-1</v>
          </cell>
          <cell r="I341" t="str">
            <v>BA60FBZ7E8</v>
          </cell>
          <cell r="J341" t="str">
            <v>TSR</v>
          </cell>
          <cell r="K341" t="str">
            <v>T155/80R17</v>
          </cell>
          <cell r="L341" t="str">
            <v>RTS</v>
          </cell>
          <cell r="N341" t="str">
            <v>100M</v>
          </cell>
          <cell r="P341" t="str">
            <v>FS</v>
          </cell>
          <cell r="Q341" t="str">
            <v>?</v>
          </cell>
          <cell r="R341" t="str">
            <v>2003</v>
          </cell>
          <cell r="S341">
            <v>9089</v>
          </cell>
          <cell r="T341">
            <v>8263</v>
          </cell>
          <cell r="U341">
            <v>8676</v>
          </cell>
          <cell r="V341">
            <v>9089</v>
          </cell>
          <cell r="W341">
            <v>9089</v>
          </cell>
          <cell r="X341">
            <v>8676</v>
          </cell>
          <cell r="Y341">
            <v>6610</v>
          </cell>
          <cell r="Z341">
            <v>9089</v>
          </cell>
          <cell r="AA341">
            <v>8263</v>
          </cell>
          <cell r="AB341">
            <v>9503</v>
          </cell>
          <cell r="AC341">
            <v>8676</v>
          </cell>
          <cell r="AD341">
            <v>7439</v>
          </cell>
          <cell r="AE341">
            <v>102462</v>
          </cell>
          <cell r="AF341" t="str">
            <v>2004</v>
          </cell>
          <cell r="AG341">
            <v>8871</v>
          </cell>
          <cell r="AH341">
            <v>8065</v>
          </cell>
          <cell r="AI341">
            <v>8468</v>
          </cell>
          <cell r="AJ341">
            <v>8871</v>
          </cell>
          <cell r="AK341">
            <v>8871</v>
          </cell>
          <cell r="AL341">
            <v>8468</v>
          </cell>
          <cell r="AM341">
            <v>6452</v>
          </cell>
          <cell r="AN341">
            <v>8871</v>
          </cell>
          <cell r="AO341">
            <v>8065</v>
          </cell>
          <cell r="AP341">
            <v>9274</v>
          </cell>
          <cell r="AQ341">
            <v>8468</v>
          </cell>
          <cell r="AR341">
            <v>7256</v>
          </cell>
          <cell r="AS341">
            <v>100000</v>
          </cell>
          <cell r="AT341" t="str">
            <v>2005</v>
          </cell>
          <cell r="AU341">
            <v>8871</v>
          </cell>
          <cell r="AV341">
            <v>8065</v>
          </cell>
          <cell r="AW341">
            <v>8468</v>
          </cell>
          <cell r="AX341">
            <v>8871</v>
          </cell>
          <cell r="AY341">
            <v>8871</v>
          </cell>
          <cell r="AZ341">
            <v>8468</v>
          </cell>
          <cell r="BA341">
            <v>6452</v>
          </cell>
          <cell r="BB341">
            <v>8871</v>
          </cell>
          <cell r="BC341">
            <v>8065</v>
          </cell>
          <cell r="BD341">
            <v>9274</v>
          </cell>
          <cell r="BE341">
            <v>8468</v>
          </cell>
          <cell r="BF341">
            <v>7256</v>
          </cell>
          <cell r="BG341">
            <v>100000</v>
          </cell>
          <cell r="BH341" t="str">
            <v>2006</v>
          </cell>
          <cell r="BI341">
            <v>8871</v>
          </cell>
          <cell r="BJ341">
            <v>8065</v>
          </cell>
          <cell r="BK341">
            <v>8468</v>
          </cell>
          <cell r="BL341">
            <v>8871</v>
          </cell>
          <cell r="BM341">
            <v>8871</v>
          </cell>
          <cell r="BN341">
            <v>8468</v>
          </cell>
          <cell r="BO341">
            <v>6452</v>
          </cell>
          <cell r="BP341">
            <v>8871</v>
          </cell>
          <cell r="BQ341">
            <v>8065</v>
          </cell>
          <cell r="BR341">
            <v>9274</v>
          </cell>
          <cell r="BS341">
            <v>8468</v>
          </cell>
          <cell r="BT341">
            <v>7256</v>
          </cell>
        </row>
        <row r="342">
          <cell r="E342" t="str">
            <v>CAMI</v>
          </cell>
          <cell r="F342" t="str">
            <v>Canada</v>
          </cell>
          <cell r="G342" t="str">
            <v>GMT191</v>
          </cell>
          <cell r="H342" t="str">
            <v>TAM-8</v>
          </cell>
          <cell r="I342" t="str">
            <v>TAM-8</v>
          </cell>
          <cell r="J342" t="str">
            <v>TSR</v>
          </cell>
          <cell r="K342" t="str">
            <v>T155/90R16</v>
          </cell>
          <cell r="P342" t="str">
            <v>FS</v>
          </cell>
          <cell r="R342" t="str">
            <v>2003</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t="str">
            <v>2004</v>
          </cell>
          <cell r="AG342">
            <v>0</v>
          </cell>
          <cell r="AH342">
            <v>0</v>
          </cell>
          <cell r="AI342">
            <v>5000</v>
          </cell>
          <cell r="AJ342">
            <v>8630</v>
          </cell>
          <cell r="AK342">
            <v>9993</v>
          </cell>
          <cell r="AL342">
            <v>9084</v>
          </cell>
          <cell r="AM342">
            <v>5905</v>
          </cell>
          <cell r="AN342">
            <v>10447</v>
          </cell>
          <cell r="AO342">
            <v>9539</v>
          </cell>
          <cell r="AP342">
            <v>9993</v>
          </cell>
          <cell r="AQ342">
            <v>9993</v>
          </cell>
          <cell r="AR342">
            <v>7266</v>
          </cell>
          <cell r="AS342">
            <v>85850</v>
          </cell>
          <cell r="AT342" t="str">
            <v>2005</v>
          </cell>
          <cell r="AU342">
            <v>8760</v>
          </cell>
          <cell r="AV342">
            <v>9198</v>
          </cell>
          <cell r="AW342">
            <v>10074</v>
          </cell>
          <cell r="AX342">
            <v>8322</v>
          </cell>
          <cell r="AY342">
            <v>9636</v>
          </cell>
          <cell r="AZ342">
            <v>8760</v>
          </cell>
          <cell r="BA342">
            <v>5694</v>
          </cell>
          <cell r="BB342">
            <v>10074</v>
          </cell>
          <cell r="BC342">
            <v>9198</v>
          </cell>
          <cell r="BD342">
            <v>9636</v>
          </cell>
          <cell r="BE342">
            <v>9636</v>
          </cell>
          <cell r="BF342">
            <v>7005</v>
          </cell>
          <cell r="BG342">
            <v>105993</v>
          </cell>
          <cell r="BH342" t="str">
            <v>2006</v>
          </cell>
          <cell r="BI342">
            <v>8344</v>
          </cell>
          <cell r="BJ342">
            <v>8762</v>
          </cell>
          <cell r="BK342">
            <v>9596</v>
          </cell>
          <cell r="BL342">
            <v>7927</v>
          </cell>
          <cell r="BM342">
            <v>9179</v>
          </cell>
          <cell r="BN342">
            <v>8344</v>
          </cell>
          <cell r="BO342">
            <v>5424</v>
          </cell>
          <cell r="BP342">
            <v>9596</v>
          </cell>
          <cell r="BQ342">
            <v>8762</v>
          </cell>
          <cell r="BR342">
            <v>9179</v>
          </cell>
          <cell r="BS342">
            <v>9179</v>
          </cell>
          <cell r="BT342">
            <v>6674</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Assumptions"/>
      <sheetName val="Micro Assume"/>
      <sheetName val="Mobile"/>
      <sheetName val="Consolidated"/>
      <sheetName val="tables"/>
      <sheetName val="LOCAL RA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Profit (f)"/>
      <sheetName val="Price perf"/>
      <sheetName val="GDRs"/>
      <sheetName val="Mkt_value"/>
      <sheetName val="Regional Stock"/>
      <sheetName val="Cashflow"/>
      <sheetName val="WACC"/>
      <sheetName val="Valuation (2)"/>
      <sheetName val="Liberalization"/>
      <sheetName val="Bids"/>
      <sheetName val="Supply Demand"/>
      <sheetName val="Line Demand"/>
      <sheetName val="Waiting List"/>
      <sheetName val="Basic Tariff"/>
      <sheetName val="Non-Usage"/>
      <sheetName val="Usage"/>
      <sheetName val="Fixed Line"/>
      <sheetName val="Interconnect"/>
      <sheetName val="Income Distribution"/>
      <sheetName val="GDP"/>
      <sheetName val="Afford"/>
      <sheetName val="Line Summary"/>
      <sheetName val="Network"/>
      <sheetName val="1996 staff"/>
      <sheetName val="Subs potential"/>
      <sheetName val="Roll-out"/>
      <sheetName val="Use Dist"/>
      <sheetName val="Res Rev"/>
      <sheetName val="Bus Rev"/>
      <sheetName val="Rev sum"/>
      <sheetName val="Cost"/>
      <sheetName val="Earnings Sensitivity"/>
      <sheetName val="CAPEX"/>
      <sheetName val="CF Model"/>
      <sheetName val="Balance"/>
      <sheetName val="Adj. Balance"/>
      <sheetName val="Inc. Exps"/>
      <sheetName val="c1"/>
      <sheetName val="c2"/>
      <sheetName val="c3"/>
      <sheetName val="c4"/>
      <sheetName val="c5"/>
      <sheetName val="c6"/>
      <sheetName val="c7"/>
      <sheetName val="c8"/>
      <sheetName val="ARPU"/>
      <sheetName val="c9"/>
      <sheetName val="c10"/>
      <sheetName val="c11"/>
      <sheetName val="c12"/>
      <sheetName val="Assumptions"/>
      <sheetName val="Micro Assume"/>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EUROMacroSystem"/>
      <sheetName val="Figures"/>
      <sheetName val="projections"/>
      <sheetName val="eval"/>
      <sheetName val="dayval"/>
      <sheetName val="dcf"/>
      <sheetName val="debt"/>
      <sheetName val="Oildisc"/>
      <sheetName val="assms"/>
      <sheetName val="chem"/>
      <sheetName val="health"/>
      <sheetName val="r&amp;m"/>
      <sheetName val="group e&amp;p"/>
      <sheetName val="euro"/>
      <sheetName val="row"/>
      <sheetName val="africa"/>
      <sheetName val="lr"/>
      <sheetName val="Figures ex San"/>
      <sheetName val="eval ex San"/>
      <sheetName val="proj ex Sanofi"/>
      <sheetName val="EG-Page"/>
      <sheetName val="Beta"/>
      <sheetName val="CCCC"/>
      <sheetName val="qtly"/>
      <sheetName val="refinery"/>
      <sheetName val="dev proj"/>
      <sheetName val="half"/>
      <sheetName val="Presentation"/>
      <sheetName val="ELF"/>
      <sheetName val="Rev sum"/>
    </sheetNames>
    <sheetDataSet>
      <sheetData sheetId="0" refreshError="1"/>
      <sheetData sheetId="1" refreshError="1"/>
      <sheetData sheetId="2" refreshError="1">
        <row r="15">
          <cell r="L15">
            <v>-472.53636850034695</v>
          </cell>
          <cell r="M15">
            <v>19.380879258423921</v>
          </cell>
          <cell r="N15">
            <v>2.2944946612128438</v>
          </cell>
          <cell r="O15">
            <v>5.1095002397815472</v>
          </cell>
          <cell r="P15">
            <v>-462.38943623314981</v>
          </cell>
          <cell r="Q15">
            <v>-1522.7943709621265</v>
          </cell>
          <cell r="R15">
            <v>-195.10430723794067</v>
          </cell>
          <cell r="S15">
            <v>-86</v>
          </cell>
          <cell r="T15">
            <v>-823</v>
          </cell>
          <cell r="U15">
            <v>-683</v>
          </cell>
          <cell r="V15">
            <v>0</v>
          </cell>
          <cell r="W15">
            <v>0</v>
          </cell>
          <cell r="X15">
            <v>0</v>
          </cell>
        </row>
        <row r="17">
          <cell r="L17">
            <v>-101.08491161049905</v>
          </cell>
          <cell r="M17">
            <v>-219.55354264393668</v>
          </cell>
          <cell r="N17">
            <v>-239.7746920967422</v>
          </cell>
          <cell r="O17">
            <v>-260.14655506544904</v>
          </cell>
          <cell r="P17">
            <v>-253.73375323781909</v>
          </cell>
          <cell r="Q17">
            <v>-214.48235928164814</v>
          </cell>
          <cell r="R17">
            <v>-193.57167324549809</v>
          </cell>
          <cell r="S17">
            <v>-174</v>
          </cell>
        </row>
        <row r="19">
          <cell r="L19">
            <v>75.457750920513377</v>
          </cell>
          <cell r="M19">
            <v>-59.588972048288475</v>
          </cell>
          <cell r="N19">
            <v>-5.1626129877288989</v>
          </cell>
          <cell r="O19">
            <v>54.890631147367472</v>
          </cell>
          <cell r="P19">
            <v>21.257551519032972</v>
          </cell>
          <cell r="Q19">
            <v>-55.291486387053773</v>
          </cell>
          <cell r="R19">
            <v>-72.033797644801353</v>
          </cell>
          <cell r="S19">
            <v>-40</v>
          </cell>
          <cell r="T19">
            <v>-55</v>
          </cell>
          <cell r="U19">
            <v>-2</v>
          </cell>
          <cell r="V19">
            <v>0</v>
          </cell>
          <cell r="W19">
            <v>0</v>
          </cell>
          <cell r="X19">
            <v>0</v>
          </cell>
        </row>
        <row r="20">
          <cell r="L20">
            <v>-143.08498051908668</v>
          </cell>
          <cell r="M20">
            <v>-115.27284155943184</v>
          </cell>
          <cell r="N20">
            <v>-144.83997548906078</v>
          </cell>
          <cell r="O20">
            <v>-88.467347008789062</v>
          </cell>
          <cell r="P20">
            <v>-186.94584314610557</v>
          </cell>
          <cell r="Q20">
            <v>-318.38174578918876</v>
          </cell>
          <cell r="R20">
            <v>-277.71327943059583</v>
          </cell>
          <cell r="S20">
            <v>-188</v>
          </cell>
          <cell r="T20">
            <v>-200</v>
          </cell>
        </row>
        <row r="23">
          <cell r="L23">
            <v>-679.26213139956474</v>
          </cell>
          <cell r="M23">
            <v>-985.82144048818998</v>
          </cell>
          <cell r="N23">
            <v>-854.98607313443597</v>
          </cell>
          <cell r="O23">
            <v>-530.80408205273443</v>
          </cell>
          <cell r="P23">
            <v>-355.04633920086985</v>
          </cell>
          <cell r="Q23">
            <v>-416.35704446954503</v>
          </cell>
          <cell r="R23">
            <v>-887.70160842274345</v>
          </cell>
          <cell r="S23">
            <v>-1699</v>
          </cell>
          <cell r="T23">
            <v>-1835</v>
          </cell>
        </row>
        <row r="24">
          <cell r="L24">
            <v>-22.210205931320917</v>
          </cell>
          <cell r="M24">
            <v>-153.02216608516798</v>
          </cell>
          <cell r="N24">
            <v>-127.63126552996445</v>
          </cell>
          <cell r="O24">
            <v>-140.43826373342424</v>
          </cell>
          <cell r="P24">
            <v>-15.83009155672668</v>
          </cell>
          <cell r="Q24">
            <v>-15.038069099775614</v>
          </cell>
          <cell r="R24">
            <v>-33.919082827174648</v>
          </cell>
          <cell r="S24">
            <v>-250</v>
          </cell>
          <cell r="T24">
            <v>-219</v>
          </cell>
        </row>
        <row r="25">
          <cell r="L25">
            <v>-287.02419972783957</v>
          </cell>
          <cell r="M25">
            <v>173.56011276200528</v>
          </cell>
          <cell r="N25">
            <v>155.88223104614758</v>
          </cell>
          <cell r="O25">
            <v>60.584074271695485</v>
          </cell>
          <cell r="P25">
            <v>-301.52555346146056</v>
          </cell>
          <cell r="Q25">
            <v>-1321.5272845257357</v>
          </cell>
          <cell r="R25">
            <v>-44.446385780834873</v>
          </cell>
          <cell r="S25">
            <v>0</v>
          </cell>
          <cell r="T25">
            <v>0</v>
          </cell>
          <cell r="U25">
            <v>0</v>
          </cell>
          <cell r="V25">
            <v>0</v>
          </cell>
          <cell r="W25">
            <v>0</v>
          </cell>
          <cell r="X25">
            <v>0</v>
          </cell>
        </row>
        <row r="26">
          <cell r="P26">
            <v>161.31617110188142</v>
          </cell>
          <cell r="Q26">
            <v>-826.18240236039958</v>
          </cell>
        </row>
        <row r="28">
          <cell r="L28">
            <v>-287.02419972783957</v>
          </cell>
          <cell r="M28">
            <v>173.56011276200528</v>
          </cell>
          <cell r="N28">
            <v>155.88223104614758</v>
          </cell>
          <cell r="O28">
            <v>60.584074271695485</v>
          </cell>
          <cell r="P28">
            <v>-301.52555346146056</v>
          </cell>
          <cell r="Q28">
            <v>-1321.5272845257357</v>
          </cell>
          <cell r="R28">
            <v>-44.446385780834873</v>
          </cell>
          <cell r="S28">
            <v>-83</v>
          </cell>
          <cell r="T28">
            <v>-692.82891073260191</v>
          </cell>
          <cell r="U28">
            <v>-682</v>
          </cell>
          <cell r="V28">
            <v>0</v>
          </cell>
          <cell r="W28">
            <v>0</v>
          </cell>
          <cell r="X28">
            <v>0</v>
          </cell>
        </row>
        <row r="29">
          <cell r="S29">
            <v>-114.42986819773728</v>
          </cell>
          <cell r="T29">
            <v>-753.32477720128577</v>
          </cell>
        </row>
        <row r="33">
          <cell r="L33">
            <v>1.494917706915831</v>
          </cell>
          <cell r="M33">
            <v>1.5186509866675462</v>
          </cell>
          <cell r="N33">
            <v>1.8642769122354357</v>
          </cell>
          <cell r="O33">
            <v>1.897814374776003</v>
          </cell>
          <cell r="P33">
            <v>1.9599160974994938</v>
          </cell>
          <cell r="Q33">
            <v>1.9746959423947774</v>
          </cell>
          <cell r="R33">
            <v>1.9924241901753565</v>
          </cell>
          <cell r="S33">
            <v>2.1561482567541344</v>
          </cell>
          <cell r="T33">
            <v>2.268594992575645</v>
          </cell>
        </row>
        <row r="62">
          <cell r="L62">
            <v>24.915295115263849</v>
          </cell>
          <cell r="M62">
            <v>64.217241721941946</v>
          </cell>
          <cell r="N62">
            <v>24.522411691712271</v>
          </cell>
          <cell r="O62">
            <v>1.4598572113661563</v>
          </cell>
          <cell r="P62">
            <v>0.90457666038438178</v>
          </cell>
          <cell r="Q62">
            <v>4.1012915726660761</v>
          </cell>
          <cell r="R62">
            <v>-11.954545141052138</v>
          </cell>
          <cell r="S62">
            <v>3.8502647442038116</v>
          </cell>
          <cell r="T62">
            <v>5.7471073145249667</v>
          </cell>
          <cell r="U62">
            <v>19</v>
          </cell>
          <cell r="V62">
            <v>20</v>
          </cell>
          <cell r="W62">
            <v>20</v>
          </cell>
          <cell r="X62">
            <v>20</v>
          </cell>
        </row>
        <row r="63">
          <cell r="L63">
            <v>-0.56949245977745944</v>
          </cell>
          <cell r="M63">
            <v>-0.57853370920668423</v>
          </cell>
          <cell r="N63">
            <v>22.084511114173623</v>
          </cell>
          <cell r="O63">
            <v>21.897858170492345</v>
          </cell>
          <cell r="P63">
            <v>21.559077072494432</v>
          </cell>
          <cell r="Q63">
            <v>32.35463351769905</v>
          </cell>
          <cell r="R63">
            <v>49.963868153628169</v>
          </cell>
          <cell r="S63">
            <v>48</v>
          </cell>
          <cell r="T63">
            <v>68</v>
          </cell>
        </row>
        <row r="64">
          <cell r="L64">
            <v>19.789862977266715</v>
          </cell>
          <cell r="M64">
            <v>20.68258010413896</v>
          </cell>
          <cell r="N64">
            <v>10.755443724435207</v>
          </cell>
          <cell r="O64">
            <v>8.4671718259237068</v>
          </cell>
          <cell r="P64">
            <v>7.5381388365365147</v>
          </cell>
          <cell r="Q64">
            <v>13.367172533133878</v>
          </cell>
          <cell r="R64">
            <v>28.200465460943505</v>
          </cell>
          <cell r="S64">
            <v>27</v>
          </cell>
          <cell r="T64">
            <v>26.769420912392611</v>
          </cell>
        </row>
        <row r="65">
          <cell r="L65">
            <v>25.057668230208215</v>
          </cell>
          <cell r="M65">
            <v>24.876949495887423</v>
          </cell>
          <cell r="N65">
            <v>30.832272010047589</v>
          </cell>
          <cell r="O65">
            <v>7.8832289413772436</v>
          </cell>
          <cell r="P65">
            <v>22.765179286340274</v>
          </cell>
          <cell r="Q65">
            <v>54.228188571918125</v>
          </cell>
          <cell r="R65">
            <v>28.660255658676281</v>
          </cell>
          <cell r="S65">
            <v>24.333673183368088</v>
          </cell>
          <cell r="T65">
            <v>18.14875994060516</v>
          </cell>
        </row>
        <row r="66">
          <cell r="L66">
            <v>0</v>
          </cell>
          <cell r="M66">
            <v>0</v>
          </cell>
          <cell r="N66">
            <v>0</v>
          </cell>
          <cell r="O66">
            <v>75.328632106493657</v>
          </cell>
          <cell r="P66">
            <v>30.755606453068978</v>
          </cell>
          <cell r="Q66">
            <v>24.152050372366894</v>
          </cell>
          <cell r="R66">
            <v>0</v>
          </cell>
          <cell r="S66">
            <v>0</v>
          </cell>
          <cell r="T66">
            <v>0</v>
          </cell>
          <cell r="U66">
            <v>0</v>
          </cell>
          <cell r="V66">
            <v>0</v>
          </cell>
          <cell r="W66">
            <v>0</v>
          </cell>
          <cell r="X66">
            <v>0</v>
          </cell>
        </row>
        <row r="71">
          <cell r="P71">
            <v>-186.94584314610557</v>
          </cell>
          <cell r="Q71">
            <v>-318.38174578918876</v>
          </cell>
          <cell r="R71">
            <v>-277.71327943059583</v>
          </cell>
          <cell r="S71">
            <v>-188</v>
          </cell>
          <cell r="T71">
            <v>-200</v>
          </cell>
          <cell r="U71">
            <v>-191</v>
          </cell>
          <cell r="V71">
            <v>-288.24</v>
          </cell>
          <cell r="W71">
            <v>-339.48719569877852</v>
          </cell>
          <cell r="X71">
            <v>-126.11954189009657</v>
          </cell>
        </row>
        <row r="76">
          <cell r="Q76">
            <v>-260.65986439611061</v>
          </cell>
        </row>
        <row r="77">
          <cell r="O77">
            <v>-4.3454345434543448E-2</v>
          </cell>
          <cell r="P77">
            <v>0.19999999999999998</v>
          </cell>
          <cell r="Q77">
            <v>0.55052935514918189</v>
          </cell>
          <cell r="R77">
            <v>1.6229281767955801E-2</v>
          </cell>
          <cell r="S77">
            <v>-6.8620374605351045E-2</v>
          </cell>
        </row>
        <row r="94">
          <cell r="R94">
            <v>0.21389423789068282</v>
          </cell>
        </row>
        <row r="103">
          <cell r="L103">
            <v>3417.8089973544224</v>
          </cell>
          <cell r="M103">
            <v>4042.5042930817067</v>
          </cell>
          <cell r="N103">
            <v>3783.0480726746764</v>
          </cell>
          <cell r="O103">
            <v>3561.4676528488744</v>
          </cell>
          <cell r="P103">
            <v>3692.9342160192386</v>
          </cell>
          <cell r="Q103">
            <v>3911.8726618840542</v>
          </cell>
          <cell r="R103">
            <v>4387.3180667661354</v>
          </cell>
          <cell r="S103">
            <v>4746.6971751377623</v>
          </cell>
          <cell r="T103">
            <v>5056.0330485893728</v>
          </cell>
          <cell r="U103">
            <v>4611</v>
          </cell>
          <cell r="V103">
            <v>4445.9052618235919</v>
          </cell>
          <cell r="W103">
            <v>5609.6348614733324</v>
          </cell>
        </row>
        <row r="107">
          <cell r="L107">
            <v>125.14596803609652</v>
          </cell>
          <cell r="M107">
            <v>-286.22955263000625</v>
          </cell>
          <cell r="N107">
            <v>-1547.3498371554115</v>
          </cell>
          <cell r="O107">
            <v>-2085.2600407154177</v>
          </cell>
          <cell r="P107">
            <v>-1973.63551018199</v>
          </cell>
          <cell r="Q107">
            <v>-1011.1962221940031</v>
          </cell>
          <cell r="R107">
            <v>-821.64508334846778</v>
          </cell>
          <cell r="S107">
            <v>-280.30282486223769</v>
          </cell>
          <cell r="T107">
            <v>258.03304858937281</v>
          </cell>
        </row>
        <row r="110">
          <cell r="L110">
            <v>429.68206090209316</v>
          </cell>
          <cell r="M110">
            <v>568.55400272286897</v>
          </cell>
          <cell r="N110">
            <v>746.85801222478074</v>
          </cell>
          <cell r="O110">
            <v>392.11764697294956</v>
          </cell>
          <cell r="P110">
            <v>715.97242669423815</v>
          </cell>
          <cell r="Q110">
            <v>2100.3169842686607</v>
          </cell>
          <cell r="R110">
            <v>1255.3805032097189</v>
          </cell>
          <cell r="S110">
            <v>1167</v>
          </cell>
          <cell r="T110">
            <v>864</v>
          </cell>
        </row>
        <row r="111">
          <cell r="L111">
            <v>440.78716386775358</v>
          </cell>
          <cell r="M111">
            <v>-415.43734787155381</v>
          </cell>
          <cell r="N111">
            <v>-149.15853554831301</v>
          </cell>
          <cell r="O111">
            <v>-248.78837598066048</v>
          </cell>
          <cell r="P111">
            <v>51.396330528638828</v>
          </cell>
          <cell r="Q111">
            <v>334.85488083960763</v>
          </cell>
          <cell r="R111">
            <v>-50.09014884597309</v>
          </cell>
          <cell r="S111">
            <v>413.92526289393572</v>
          </cell>
          <cell r="T111">
            <v>-74.469350695697358</v>
          </cell>
        </row>
        <row r="112">
          <cell r="L112">
            <v>674.27907237651198</v>
          </cell>
        </row>
        <row r="113">
          <cell r="L113">
            <v>210.42746388777118</v>
          </cell>
          <cell r="M113">
            <v>-926.88322107177146</v>
          </cell>
          <cell r="N113">
            <v>-2524.8583952510539</v>
          </cell>
          <cell r="O113">
            <v>-1668.3640570938678</v>
          </cell>
          <cell r="P113">
            <v>-2424.0448042596636</v>
          </cell>
          <cell r="Q113">
            <v>1190.0075175959128</v>
          </cell>
          <cell r="R113">
            <v>1209.0859517475355</v>
          </cell>
          <cell r="S113">
            <v>-129.81282323558298</v>
          </cell>
          <cell r="T113">
            <v>693.57841847624968</v>
          </cell>
        </row>
        <row r="130">
          <cell r="L130">
            <v>1607.3924677218795</v>
          </cell>
          <cell r="M130">
            <v>1923.769216539527</v>
          </cell>
          <cell r="N130">
            <v>1970.253884400204</v>
          </cell>
          <cell r="O130">
            <v>2043.654110191482</v>
          </cell>
          <cell r="P130">
            <v>2763.7832230277481</v>
          </cell>
          <cell r="Q130">
            <v>3942.7082985229881</v>
          </cell>
          <cell r="R130">
            <v>2748.0127484495497</v>
          </cell>
          <cell r="S130">
            <v>2704</v>
          </cell>
          <cell r="T130">
            <v>3828.3760274844822</v>
          </cell>
          <cell r="U130">
            <v>3586</v>
          </cell>
          <cell r="V130">
            <v>2765.4533192724425</v>
          </cell>
          <cell r="W130">
            <v>2809.8144695697597</v>
          </cell>
        </row>
        <row r="138">
          <cell r="U138">
            <v>4355</v>
          </cell>
          <cell r="V138">
            <v>-3442.3232071614452</v>
          </cell>
          <cell r="W138">
            <v>-3442.3232071614448</v>
          </cell>
        </row>
        <row r="214">
          <cell r="M214">
            <v>-12686.665709193379</v>
          </cell>
          <cell r="N214">
            <v>-14076.00771695917</v>
          </cell>
          <cell r="O214">
            <v>-15428.354952602085</v>
          </cell>
          <cell r="P214">
            <v>-18332.150599349879</v>
          </cell>
          <cell r="Q214">
            <v>-20446.305586931281</v>
          </cell>
          <cell r="R214">
            <v>-20522.428949003905</v>
          </cell>
          <cell r="S214">
            <v>-23195.842946160978</v>
          </cell>
          <cell r="T214">
            <v>-26852.905208119395</v>
          </cell>
        </row>
        <row r="215">
          <cell r="L215">
            <v>11756.459966530927</v>
          </cell>
          <cell r="M215">
            <v>12672.92553359972</v>
          </cell>
          <cell r="N215">
            <v>15839.326864101238</v>
          </cell>
          <cell r="O215">
            <v>16501.933945840756</v>
          </cell>
          <cell r="P215">
            <v>18818.812842636682</v>
          </cell>
          <cell r="Q215">
            <v>16972.359725195238</v>
          </cell>
          <cell r="R215">
            <v>14782.714647306431</v>
          </cell>
          <cell r="S215">
            <v>17002.769110404035</v>
          </cell>
          <cell r="T215">
            <v>17017.487237640773</v>
          </cell>
        </row>
        <row r="216">
          <cell r="L216">
            <v>1850.8504942767431</v>
          </cell>
        </row>
        <row r="217">
          <cell r="M217">
            <v>-505.49382841934033</v>
          </cell>
          <cell r="N217">
            <v>-551.10893644006001</v>
          </cell>
          <cell r="O217">
            <v>-687.44676083232298</v>
          </cell>
          <cell r="P217">
            <v>-916.33615696937875</v>
          </cell>
          <cell r="Q217">
            <v>-1058.4370251236007</v>
          </cell>
          <cell r="R217">
            <v>-1137.8274759893727</v>
          </cell>
          <cell r="S217">
            <v>-1336.6579085977953</v>
          </cell>
          <cell r="T217">
            <v>-1625.9776510120505</v>
          </cell>
        </row>
        <row r="218">
          <cell r="L218">
            <v>1228.2528626250355</v>
          </cell>
          <cell r="M218">
            <v>1640.5769658828549</v>
          </cell>
          <cell r="N218">
            <v>1905.8646279699183</v>
          </cell>
          <cell r="O218">
            <v>1975.3327926995462</v>
          </cell>
          <cell r="P218">
            <v>2678.3007286214233</v>
          </cell>
          <cell r="Q218">
            <v>3427.3126575579518</v>
          </cell>
          <cell r="R218">
            <v>3255.6211267465324</v>
          </cell>
          <cell r="S218">
            <v>3827.0091451488206</v>
          </cell>
          <cell r="T218">
            <v>3818.9528105018403</v>
          </cell>
        </row>
        <row r="219">
          <cell r="L219">
            <v>12984.712829155962</v>
          </cell>
        </row>
        <row r="221">
          <cell r="L221">
            <v>603.3772611342182</v>
          </cell>
          <cell r="M221">
            <v>1364.1824863093614</v>
          </cell>
          <cell r="N221">
            <v>2241.4344721722969</v>
          </cell>
          <cell r="O221">
            <v>2584.8231784449163</v>
          </cell>
          <cell r="P221">
            <v>2950.276777843661</v>
          </cell>
          <cell r="Q221">
            <v>2234.2925089757523</v>
          </cell>
          <cell r="R221">
            <v>2057.8676616526545</v>
          </cell>
          <cell r="S221">
            <v>1084.0805413780251</v>
          </cell>
          <cell r="T221">
            <v>1007.1049370374146</v>
          </cell>
        </row>
        <row r="222">
          <cell r="L222">
            <v>-1645.6908356419133</v>
          </cell>
          <cell r="M222">
            <v>-1575.4919235971029</v>
          </cell>
          <cell r="N222">
            <v>-1393.9055066868027</v>
          </cell>
          <cell r="O222">
            <v>-1395.4775083449088</v>
          </cell>
          <cell r="P222">
            <v>-2323.8574405274767</v>
          </cell>
          <cell r="Q222">
            <v>-2775.3591971919213</v>
          </cell>
          <cell r="R222">
            <v>-2800.1223041925973</v>
          </cell>
          <cell r="S222">
            <v>-3052.9519209740861</v>
          </cell>
          <cell r="T222">
            <v>-3385.4999272537207</v>
          </cell>
        </row>
        <row r="223">
          <cell r="L223">
            <v>-2603.0076605278227</v>
          </cell>
          <cell r="M223">
            <v>-2402.2165940534546</v>
          </cell>
          <cell r="N223">
            <v>-2782.3615885532249</v>
          </cell>
          <cell r="O223">
            <v>-2295.3334934310074</v>
          </cell>
          <cell r="P223">
            <v>-1775.2316960043493</v>
          </cell>
          <cell r="Q223">
            <v>-1593.7315252004619</v>
          </cell>
          <cell r="R223">
            <v>-1436.0780509186993</v>
          </cell>
          <cell r="S223">
            <v>-1426.7541036121645</v>
          </cell>
          <cell r="T223">
            <v>-1599.8131887643449</v>
          </cell>
        </row>
        <row r="224">
          <cell r="L224">
            <v>-1281.3580344992836</v>
          </cell>
          <cell r="M224">
            <v>-1394.4108726154107</v>
          </cell>
          <cell r="N224">
            <v>-1591.0886416347814</v>
          </cell>
          <cell r="O224">
            <v>-1755.7702681100761</v>
          </cell>
          <cell r="P224">
            <v>-1900.6663262443167</v>
          </cell>
          <cell r="Q224">
            <v>-2051.1014853966676</v>
          </cell>
          <cell r="R224">
            <v>-2073.500528375569</v>
          </cell>
          <cell r="S224">
            <v>-2148.4477272657268</v>
          </cell>
          <cell r="T224">
            <v>-2177.8511928726193</v>
          </cell>
        </row>
        <row r="225">
          <cell r="L225">
            <v>-3884.3656950271061</v>
          </cell>
          <cell r="M225">
            <v>-3796.6274666688651</v>
          </cell>
          <cell r="N225">
            <v>-4373.4502301880066</v>
          </cell>
          <cell r="O225">
            <v>-4051.1037615410833</v>
          </cell>
          <cell r="P225">
            <v>-3675.8980222486662</v>
          </cell>
          <cell r="Q225">
            <v>-3644.8330105971295</v>
          </cell>
          <cell r="R225">
            <v>-3509.5785792942684</v>
          </cell>
          <cell r="S225">
            <v>-3575.2018308778916</v>
          </cell>
          <cell r="T225">
            <v>-3777.6643816369642</v>
          </cell>
        </row>
        <row r="228">
          <cell r="L228">
            <v>1545.0330433762474</v>
          </cell>
          <cell r="M228">
            <v>1827.7326208112172</v>
          </cell>
          <cell r="N228">
            <v>1845.920954945733</v>
          </cell>
          <cell r="O228">
            <v>1852.4128155025157</v>
          </cell>
          <cell r="P228">
            <v>2331.0940538105519</v>
          </cell>
          <cell r="Q228">
            <v>2065.228156369184</v>
          </cell>
          <cell r="R228">
            <v>1885.9061277005969</v>
          </cell>
          <cell r="S228">
            <v>1971.0275278528152</v>
          </cell>
          <cell r="T228">
            <v>1876.2792985262301</v>
          </cell>
        </row>
        <row r="229">
          <cell r="L229">
            <v>0</v>
          </cell>
          <cell r="M229">
            <v>0</v>
          </cell>
          <cell r="N229">
            <v>454.88356658544632</v>
          </cell>
          <cell r="O229">
            <v>657.37370227818019</v>
          </cell>
          <cell r="P229">
            <v>1140.8219315214362</v>
          </cell>
          <cell r="Q229">
            <v>1046.5888494692322</v>
          </cell>
          <cell r="R229">
            <v>965.86594203731511</v>
          </cell>
          <cell r="S229">
            <v>1054.8185293220763</v>
          </cell>
          <cell r="T229">
            <v>1035.8404736100395</v>
          </cell>
        </row>
      </sheetData>
      <sheetData sheetId="3" refreshError="1"/>
      <sheetData sheetId="4" refreshError="1"/>
      <sheetData sheetId="5" refreshError="1"/>
      <sheetData sheetId="6" refreshError="1">
        <row r="5">
          <cell r="L5">
            <v>3125.9441117184747</v>
          </cell>
          <cell r="M5">
            <v>3422.171523384839</v>
          </cell>
          <cell r="N5">
            <v>5084.0265455823592</v>
          </cell>
          <cell r="O5">
            <v>6139.4295024003704</v>
          </cell>
          <cell r="P5">
            <v>7158.2166391750743</v>
          </cell>
          <cell r="Q5">
            <v>6728.5485741783896</v>
          </cell>
          <cell r="R5">
            <v>5123.7487001347954</v>
          </cell>
          <cell r="S5">
            <v>4555.4792347521816</v>
          </cell>
          <cell r="T5">
            <v>4120.9784238467446</v>
          </cell>
        </row>
        <row r="6">
          <cell r="L6">
            <v>506.84828920193888</v>
          </cell>
          <cell r="M6">
            <v>544.97875407269657</v>
          </cell>
          <cell r="N6">
            <v>562.15119199714673</v>
          </cell>
          <cell r="O6">
            <v>916.060400132263</v>
          </cell>
          <cell r="P6">
            <v>882.41453220496442</v>
          </cell>
          <cell r="Q6">
            <v>757.37184375233539</v>
          </cell>
          <cell r="R6">
            <v>840.49648145551191</v>
          </cell>
          <cell r="S6">
            <v>519.78574046751453</v>
          </cell>
          <cell r="T6">
            <v>505.14048501351027</v>
          </cell>
        </row>
        <row r="7">
          <cell r="L7">
            <v>1521.5414794104272</v>
          </cell>
          <cell r="M7">
            <v>1839.4479284226525</v>
          </cell>
          <cell r="N7">
            <v>1973.4088145593716</v>
          </cell>
          <cell r="O7">
            <v>1977.3765927954587</v>
          </cell>
          <cell r="P7">
            <v>2827.2543520313852</v>
          </cell>
          <cell r="Q7">
            <v>2862.8534174087977</v>
          </cell>
          <cell r="R7">
            <v>1877.0168505444301</v>
          </cell>
          <cell r="S7">
            <v>2394.5566497152345</v>
          </cell>
          <cell r="T7">
            <v>1838.1669026509592</v>
          </cell>
        </row>
        <row r="8">
          <cell r="L8">
            <v>0</v>
          </cell>
          <cell r="M8">
            <v>0</v>
          </cell>
          <cell r="N8">
            <v>454.88356658544632</v>
          </cell>
          <cell r="O8">
            <v>657.37370227818019</v>
          </cell>
          <cell r="P8">
            <v>1140.8219315214362</v>
          </cell>
          <cell r="Q8">
            <v>1046.5888494692322</v>
          </cell>
          <cell r="R8">
            <v>965.86594203731511</v>
          </cell>
          <cell r="S8">
            <v>1054.8185293220763</v>
          </cell>
          <cell r="T8">
            <v>1035.8404736100395</v>
          </cell>
        </row>
        <row r="11">
          <cell r="L11">
            <v>3050.9134801427945</v>
          </cell>
          <cell r="M11">
            <v>2910.4584575915269</v>
          </cell>
          <cell r="N11">
            <v>2562.8071306584211</v>
          </cell>
          <cell r="O11">
            <v>3053.291357572316</v>
          </cell>
          <cell r="P11">
            <v>2947.7138106392385</v>
          </cell>
          <cell r="Q11">
            <v>3524.3765581110483</v>
          </cell>
          <cell r="R11">
            <v>2145.2277992218819</v>
          </cell>
          <cell r="S11">
            <v>1732.9271560712516</v>
          </cell>
          <cell r="T11">
            <v>1401.9917054117486</v>
          </cell>
        </row>
        <row r="12">
          <cell r="L12">
            <v>586.57723357078316</v>
          </cell>
          <cell r="M12">
            <v>452.41336059962708</v>
          </cell>
          <cell r="N12">
            <v>543.07820512581497</v>
          </cell>
          <cell r="O12">
            <v>0</v>
          </cell>
          <cell r="P12">
            <v>0</v>
          </cell>
          <cell r="Q12">
            <v>0</v>
          </cell>
          <cell r="R12">
            <v>0</v>
          </cell>
          <cell r="S12">
            <v>0</v>
          </cell>
          <cell r="T12">
            <v>0</v>
          </cell>
        </row>
        <row r="19">
          <cell r="L19">
            <v>-670.43499827301412</v>
          </cell>
          <cell r="M19">
            <v>-675.72737235340719</v>
          </cell>
          <cell r="N19">
            <v>-735.24213300239069</v>
          </cell>
          <cell r="O19">
            <v>-735.0381059228597</v>
          </cell>
          <cell r="P19">
            <v>-892.06334991573112</v>
          </cell>
          <cell r="Q19">
            <v>-849.42305460550733</v>
          </cell>
          <cell r="R19">
            <v>-692.90382798329131</v>
          </cell>
          <cell r="S19">
            <v>-506.54082974745347</v>
          </cell>
          <cell r="T19">
            <v>-484.57189041415774</v>
          </cell>
        </row>
        <row r="21">
          <cell r="L21">
            <v>527.35001775392743</v>
          </cell>
          <cell r="M21">
            <v>560.45453079397532</v>
          </cell>
          <cell r="N21">
            <v>590.40215751332994</v>
          </cell>
          <cell r="O21">
            <v>646.57075891407055</v>
          </cell>
          <cell r="P21">
            <v>705.11750676962561</v>
          </cell>
          <cell r="Q21">
            <v>531.04130881631863</v>
          </cell>
          <cell r="R21">
            <v>416.723182545138</v>
          </cell>
          <cell r="S21">
            <v>316.49176197355331</v>
          </cell>
          <cell r="T21">
            <v>285.99420873070295</v>
          </cell>
        </row>
        <row r="23">
          <cell r="L23">
            <v>0</v>
          </cell>
          <cell r="M23">
            <v>0</v>
          </cell>
          <cell r="N23">
            <v>0</v>
          </cell>
          <cell r="O23">
            <v>0</v>
          </cell>
          <cell r="P23">
            <v>0</v>
          </cell>
          <cell r="Q23">
            <v>0</v>
          </cell>
          <cell r="R23">
            <v>0</v>
          </cell>
          <cell r="S23">
            <v>0</v>
          </cell>
          <cell r="T23">
            <v>0</v>
          </cell>
        </row>
        <row r="36">
          <cell r="M36">
            <v>2168.633608961256</v>
          </cell>
          <cell r="N36">
            <v>3273.3834460527737</v>
          </cell>
          <cell r="O36">
            <v>4437.0900082262951</v>
          </cell>
          <cell r="P36">
            <v>5376.200618217842</v>
          </cell>
          <cell r="Q36">
            <v>4936.5879562990676</v>
          </cell>
          <cell r="R36">
            <v>3774.2644697891023</v>
          </cell>
          <cell r="S36">
            <v>2940.2161692637987</v>
          </cell>
          <cell r="T36">
            <v>2695.3933305122096</v>
          </cell>
        </row>
        <row r="37">
          <cell r="M37">
            <v>61.469206603210203</v>
          </cell>
          <cell r="N37">
            <v>939.45215785033383</v>
          </cell>
          <cell r="O37">
            <v>832.99452480552873</v>
          </cell>
          <cell r="P37">
            <v>848.94519577074232</v>
          </cell>
          <cell r="Q37">
            <v>657.42184912958442</v>
          </cell>
          <cell r="R37">
            <v>643.55301342664018</v>
          </cell>
          <cell r="S37">
            <v>345.90778461927044</v>
          </cell>
          <cell r="T37">
            <v>322.59420794425671</v>
          </cell>
        </row>
        <row r="38">
          <cell r="M38">
            <v>1552.3505752288354</v>
          </cell>
          <cell r="N38">
            <v>1108.0975154494779</v>
          </cell>
          <cell r="O38">
            <v>1395.769479787182</v>
          </cell>
          <cell r="P38">
            <v>1538.9864248672948</v>
          </cell>
          <cell r="Q38">
            <v>1479.9586589809476</v>
          </cell>
          <cell r="R38">
            <v>1126.9457746430305</v>
          </cell>
          <cell r="S38">
            <v>1039.2634597554927</v>
          </cell>
          <cell r="T38">
            <v>906.22807970088434</v>
          </cell>
        </row>
        <row r="39">
          <cell r="M39">
            <v>103.26826709339313</v>
          </cell>
          <cell r="N39">
            <v>283.37009065978623</v>
          </cell>
          <cell r="O39">
            <v>331.53357270125406</v>
          </cell>
          <cell r="P39">
            <v>198.10228862417961</v>
          </cell>
          <cell r="Q39">
            <v>332.05271769807564</v>
          </cell>
          <cell r="R39">
            <v>342.3904339116728</v>
          </cell>
          <cell r="S39">
            <v>756.65402753093304</v>
          </cell>
          <cell r="T39">
            <v>718.08593498327753</v>
          </cell>
        </row>
        <row r="40">
          <cell r="M40">
            <v>0</v>
          </cell>
          <cell r="N40">
            <v>0</v>
          </cell>
          <cell r="O40">
            <v>0</v>
          </cell>
          <cell r="P40">
            <v>0</v>
          </cell>
          <cell r="Q40">
            <v>0</v>
          </cell>
          <cell r="R40">
            <v>0</v>
          </cell>
          <cell r="S40">
            <v>0</v>
          </cell>
          <cell r="T40">
            <v>0</v>
          </cell>
        </row>
        <row r="51">
          <cell r="M51">
            <v>2342.7722554324678</v>
          </cell>
          <cell r="N51">
            <v>3055.6932650702051</v>
          </cell>
          <cell r="O51">
            <v>4705.4117636753945</v>
          </cell>
          <cell r="P51">
            <v>4175.3751015575754</v>
          </cell>
          <cell r="Q51">
            <v>3514.8068777748276</v>
          </cell>
          <cell r="R51">
            <v>2226.6106642205827</v>
          </cell>
          <cell r="S51">
            <v>2085.6114066403206</v>
          </cell>
          <cell r="T51">
            <v>2548.5396146594794</v>
          </cell>
        </row>
        <row r="68">
          <cell r="L68">
            <v>21327.777364895745</v>
          </cell>
          <cell r="M68">
            <v>25380.129189469935</v>
          </cell>
          <cell r="N68">
            <v>28777.83885276414</v>
          </cell>
          <cell r="O68">
            <v>29279.334188323039</v>
          </cell>
          <cell r="P68">
            <v>31611.185211015872</v>
          </cell>
          <cell r="Q68">
            <v>31545.615780068696</v>
          </cell>
          <cell r="R68">
            <v>31923.233428586536</v>
          </cell>
          <cell r="S68">
            <v>35839.342313177454</v>
          </cell>
          <cell r="T68">
            <v>38461.154545462799</v>
          </cell>
        </row>
        <row r="73">
          <cell r="L73">
            <v>2465.9023508363994</v>
          </cell>
          <cell r="M73">
            <v>2998.1063145363396</v>
          </cell>
          <cell r="N73">
            <v>3156.077406498267</v>
          </cell>
          <cell r="O73">
            <v>3227.3063371671615</v>
          </cell>
          <cell r="P73">
            <v>3412.6662140768108</v>
          </cell>
          <cell r="Q73">
            <v>3306.40050600824</v>
          </cell>
          <cell r="R73">
            <v>3254.2417561533339</v>
          </cell>
          <cell r="S73">
            <v>3431.6639612139734</v>
          </cell>
          <cell r="T73">
            <v>3649.8668637218693</v>
          </cell>
        </row>
        <row r="77">
          <cell r="L77">
            <v>3559.4702467240659</v>
          </cell>
          <cell r="M77">
            <v>4613.3724306414015</v>
          </cell>
          <cell r="N77">
            <v>4729.0969026759976</v>
          </cell>
          <cell r="O77">
            <v>4711.3971782419958</v>
          </cell>
          <cell r="P77">
            <v>5336.2484823841987</v>
          </cell>
          <cell r="Q77">
            <v>5459.8823810336835</v>
          </cell>
          <cell r="R77">
            <v>5465.6793438487357</v>
          </cell>
          <cell r="S77">
            <v>6001.484662085365</v>
          </cell>
          <cell r="T77">
            <v>6031.5891265939526</v>
          </cell>
        </row>
        <row r="81">
          <cell r="L81">
            <v>1422.0226720643161</v>
          </cell>
          <cell r="M81">
            <v>1959.0597728011346</v>
          </cell>
          <cell r="N81">
            <v>1838.8940650457687</v>
          </cell>
          <cell r="O81">
            <v>2068.1797113424336</v>
          </cell>
          <cell r="P81">
            <v>2031.0761281163984</v>
          </cell>
          <cell r="Q81">
            <v>2347.1539770680079</v>
          </cell>
          <cell r="R81">
            <v>2289.2953945114846</v>
          </cell>
          <cell r="S81">
            <v>1671.6309413435267</v>
          </cell>
          <cell r="T81">
            <v>1951.8991316120848</v>
          </cell>
        </row>
        <row r="85">
          <cell r="L85">
            <v>2484.6956020090556</v>
          </cell>
          <cell r="M85">
            <v>3235.7390355929851</v>
          </cell>
          <cell r="N85">
            <v>3461.245196439575</v>
          </cell>
          <cell r="O85">
            <v>3613.0006124101001</v>
          </cell>
          <cell r="P85">
            <v>3677.1041244625117</v>
          </cell>
          <cell r="Q85">
            <v>3924.6322356656819</v>
          </cell>
          <cell r="R85">
            <v>3814.1129535926093</v>
          </cell>
          <cell r="S85">
            <v>3990.4143808928302</v>
          </cell>
          <cell r="T85">
            <v>4212.7809012129728</v>
          </cell>
        </row>
        <row r="89">
          <cell r="L89">
            <v>2490.6752728367187</v>
          </cell>
          <cell r="M89">
            <v>3447.3377397353297</v>
          </cell>
          <cell r="N89">
            <v>3226.2028995815845</v>
          </cell>
          <cell r="O89">
            <v>3108.4739601619563</v>
          </cell>
          <cell r="P89">
            <v>3868.8743764640008</v>
          </cell>
          <cell r="Q89">
            <v>4289.6471856329626</v>
          </cell>
          <cell r="R89">
            <v>4245.8559492636841</v>
          </cell>
          <cell r="S89">
            <v>4579.0428549867092</v>
          </cell>
          <cell r="T89">
            <v>4810.7825412559123</v>
          </cell>
        </row>
      </sheetData>
      <sheetData sheetId="7" refreshError="1"/>
      <sheetData sheetId="8" refreshError="1"/>
      <sheetData sheetId="9" refreshError="1">
        <row r="7">
          <cell r="C7">
            <v>3099.8898316836558</v>
          </cell>
          <cell r="D7">
            <v>4363.8797685460195</v>
          </cell>
          <cell r="E7">
            <v>3956.8560432615495</v>
          </cell>
          <cell r="F7">
            <v>3502.6354072308186</v>
          </cell>
          <cell r="G7">
            <v>3359.5977166675939</v>
          </cell>
          <cell r="H7">
            <v>4253.1912605425978</v>
          </cell>
          <cell r="I7">
            <v>4459.9649180079132</v>
          </cell>
          <cell r="K7">
            <v>4088.9156146183423</v>
          </cell>
        </row>
        <row r="9">
          <cell r="C9">
            <v>864.20480771229461</v>
          </cell>
          <cell r="D9">
            <v>1721.1377848898856</v>
          </cell>
          <cell r="E9">
            <v>1677.849221011892</v>
          </cell>
          <cell r="F9">
            <v>1325.6963336416065</v>
          </cell>
          <cell r="G9">
            <v>1547.1276148107543</v>
          </cell>
          <cell r="H9">
            <v>1727.8589495954304</v>
          </cell>
          <cell r="I9">
            <v>1806.6689502913155</v>
          </cell>
          <cell r="K9">
            <v>1828.941283014485</v>
          </cell>
        </row>
        <row r="11">
          <cell r="C11">
            <v>1803.8673663451027</v>
          </cell>
          <cell r="D11">
            <v>2003.1729681281442</v>
          </cell>
          <cell r="E11">
            <v>2093.72637835672</v>
          </cell>
          <cell r="F11">
            <v>2363.0708680383973</v>
          </cell>
          <cell r="G11">
            <v>2487.5858160570497</v>
          </cell>
          <cell r="H11">
            <v>2111.4056614836468</v>
          </cell>
          <cell r="I11">
            <v>2237.6456289661696</v>
          </cell>
          <cell r="K11">
            <v>2861.4544839687469</v>
          </cell>
        </row>
        <row r="17">
          <cell r="H17">
            <v>121.51975030121707</v>
          </cell>
          <cell r="I17">
            <v>582.40091712818116</v>
          </cell>
          <cell r="K17">
            <v>241.98346587473546</v>
          </cell>
        </row>
        <row r="19">
          <cell r="H19">
            <v>106.32978151356494</v>
          </cell>
          <cell r="I19">
            <v>153.26339924425818</v>
          </cell>
          <cell r="K19">
            <v>151.23966617170967</v>
          </cell>
        </row>
        <row r="21">
          <cell r="H21">
            <v>91.139812725912805</v>
          </cell>
          <cell r="I21">
            <v>76.631699622129091</v>
          </cell>
          <cell r="K21">
            <v>241.98346587473546</v>
          </cell>
        </row>
        <row r="23">
          <cell r="L23">
            <v>-36</v>
          </cell>
          <cell r="M23">
            <v>-19.818372240863351</v>
          </cell>
          <cell r="N23">
            <v>-19.818372240863351</v>
          </cell>
          <cell r="O23">
            <v>-19.818372240863351</v>
          </cell>
        </row>
        <row r="24">
          <cell r="C24">
            <v>846.26579522930467</v>
          </cell>
          <cell r="D24">
            <v>711.01792861501497</v>
          </cell>
          <cell r="E24">
            <v>451.87204234260446</v>
          </cell>
          <cell r="F24">
            <v>228.75962502107669</v>
          </cell>
          <cell r="G24">
            <v>-27.288062588262182</v>
          </cell>
          <cell r="H24">
            <v>277.67262943828104</v>
          </cell>
          <cell r="I24">
            <v>760.03319685227632</v>
          </cell>
          <cell r="K24">
            <v>622</v>
          </cell>
        </row>
        <row r="25">
          <cell r="C25">
            <v>-519.0923770871542</v>
          </cell>
          <cell r="D25">
            <v>117.73160982356025</v>
          </cell>
          <cell r="G25">
            <v>-90.457666038438177</v>
          </cell>
          <cell r="H25">
            <v>-284.35621570484795</v>
          </cell>
        </row>
        <row r="30">
          <cell r="C30">
            <v>19.789862977266715</v>
          </cell>
          <cell r="D30">
            <v>20.68258010413896</v>
          </cell>
          <cell r="E30">
            <v>10.755443724435207</v>
          </cell>
          <cell r="F30">
            <v>8.4671718259237068</v>
          </cell>
          <cell r="G30">
            <v>7.5381388365365147</v>
          </cell>
          <cell r="H30">
            <v>13.367172533133878</v>
          </cell>
          <cell r="I30">
            <v>28.200465460943505</v>
          </cell>
          <cell r="K30">
            <v>26.769420912392611</v>
          </cell>
        </row>
        <row r="33">
          <cell r="C33">
            <v>175.83079695629058</v>
          </cell>
          <cell r="D33">
            <v>416.68890405611432</v>
          </cell>
          <cell r="E33">
            <v>505.50585504845469</v>
          </cell>
          <cell r="F33">
            <v>504.08869508473373</v>
          </cell>
          <cell r="G33">
            <v>561.13905499177815</v>
          </cell>
          <cell r="H33">
            <v>463.74974708701967</v>
          </cell>
          <cell r="I33">
            <v>520.17597703501224</v>
          </cell>
          <cell r="K33">
            <v>527</v>
          </cell>
        </row>
        <row r="35">
          <cell r="C35">
            <v>-468.69229439684909</v>
          </cell>
          <cell r="D35">
            <v>-882.11927311289185</v>
          </cell>
          <cell r="E35">
            <v>-882.80682090164169</v>
          </cell>
          <cell r="F35">
            <v>-701.89934722484793</v>
          </cell>
          <cell r="G35">
            <v>-498.27097709506359</v>
          </cell>
          <cell r="H35">
            <v>-457.06616082045275</v>
          </cell>
          <cell r="I35">
            <v>-804.7861094315997</v>
          </cell>
          <cell r="K35">
            <v>-532.6661042567614</v>
          </cell>
          <cell r="L35">
            <v>-835</v>
          </cell>
          <cell r="M35">
            <v>-609.79606894964149</v>
          </cell>
          <cell r="N35">
            <v>-609.79606894964149</v>
          </cell>
          <cell r="O35">
            <v>-609.79606894964149</v>
          </cell>
        </row>
        <row r="37">
          <cell r="C37">
            <v>981.80500065633998</v>
          </cell>
          <cell r="D37">
            <v>292.4487900039789</v>
          </cell>
          <cell r="E37">
            <v>0</v>
          </cell>
          <cell r="F37">
            <v>0</v>
          </cell>
          <cell r="G37">
            <v>0</v>
          </cell>
          <cell r="H37">
            <v>0</v>
          </cell>
          <cell r="I37">
            <v>0</v>
          </cell>
          <cell r="K37">
            <v>0</v>
          </cell>
          <cell r="L37">
            <v>0</v>
          </cell>
          <cell r="M37">
            <v>0</v>
          </cell>
          <cell r="N37">
            <v>0</v>
          </cell>
          <cell r="O37">
            <v>0</v>
          </cell>
        </row>
        <row r="41">
          <cell r="C41">
            <v>136.58460505056331</v>
          </cell>
          <cell r="D41">
            <v>983.94120593326818</v>
          </cell>
          <cell r="E41">
            <v>1017.8951940805479</v>
          </cell>
          <cell r="F41">
            <v>1076.352721940267</v>
          </cell>
          <cell r="G41">
            <v>1194.7950055910376</v>
          </cell>
          <cell r="H41">
            <v>1164.007308197783</v>
          </cell>
          <cell r="I41">
            <v>1156.9854008949051</v>
          </cell>
          <cell r="K41">
            <v>1603</v>
          </cell>
        </row>
        <row r="42">
          <cell r="C42">
            <v>-21.011806287236691</v>
          </cell>
          <cell r="D42">
            <v>-150.9972981029446</v>
          </cell>
          <cell r="E42">
            <v>-150.71961805841869</v>
          </cell>
          <cell r="F42">
            <v>-206.4238096871745</v>
          </cell>
          <cell r="G42">
            <v>-284.18783413742659</v>
          </cell>
          <cell r="H42">
            <v>-329.92612206780439</v>
          </cell>
          <cell r="I42">
            <v>-371.81700656657034</v>
          </cell>
        </row>
        <row r="44">
          <cell r="C44">
            <v>6369.0129611685206</v>
          </cell>
          <cell r="D44">
            <v>5900.3206667716713</v>
          </cell>
          <cell r="E44">
            <v>6416.9845378306954</v>
          </cell>
          <cell r="F44">
            <v>7094.9060472395195</v>
          </cell>
          <cell r="G44">
            <v>7792.4756408812564</v>
          </cell>
          <cell r="H44">
            <v>7753.4157682812793</v>
          </cell>
          <cell r="I44">
            <v>6357.6723274503183</v>
          </cell>
          <cell r="K44">
            <v>7217</v>
          </cell>
        </row>
        <row r="45">
          <cell r="C45">
            <v>-330.4159427700198</v>
          </cell>
          <cell r="D45">
            <v>-2493.1910198262058</v>
          </cell>
          <cell r="E45">
            <v>-2773.9006394900025</v>
          </cell>
          <cell r="F45">
            <v>-3221.6128940428334</v>
          </cell>
          <cell r="G45">
            <v>-3739.3691512523033</v>
          </cell>
          <cell r="H45">
            <v>-4211.5707460644308</v>
          </cell>
          <cell r="I45">
            <v>-3755.1065448835698</v>
          </cell>
          <cell r="K45">
            <v>-4419</v>
          </cell>
        </row>
        <row r="49">
          <cell r="C49">
            <v>117.457819829101</v>
          </cell>
          <cell r="D49">
            <v>93.867094318784524</v>
          </cell>
          <cell r="E49">
            <v>139.53395658500608</v>
          </cell>
          <cell r="F49">
            <v>218.68661026265019</v>
          </cell>
          <cell r="G49">
            <v>176.84473710514663</v>
          </cell>
          <cell r="H49">
            <v>139.59581315852313</v>
          </cell>
          <cell r="I49">
            <v>146.2132828790223</v>
          </cell>
          <cell r="K49">
            <v>199.48511968048504</v>
          </cell>
          <cell r="L49">
            <v>200</v>
          </cell>
          <cell r="M49">
            <v>200</v>
          </cell>
          <cell r="N49">
            <v>200</v>
          </cell>
          <cell r="O49">
            <v>200</v>
          </cell>
        </row>
        <row r="153">
          <cell r="D153">
            <v>6884.2618727049394</v>
          </cell>
        </row>
        <row r="158">
          <cell r="D158">
            <v>832.94390783032361</v>
          </cell>
        </row>
        <row r="159">
          <cell r="D159">
            <v>3407.1296469454651</v>
          </cell>
        </row>
        <row r="194">
          <cell r="E194">
            <v>1122.361179002135</v>
          </cell>
          <cell r="F194">
            <v>2783.6699440030388</v>
          </cell>
          <cell r="G194">
            <v>5460.0304117697742</v>
          </cell>
          <cell r="H194">
            <v>5459.4676687905285</v>
          </cell>
          <cell r="I194">
            <v>4233.9558492934138</v>
          </cell>
          <cell r="J194">
            <v>4552.5693085847606</v>
          </cell>
          <cell r="K194">
            <v>5164.1224807741746</v>
          </cell>
        </row>
        <row r="195">
          <cell r="E195">
            <v>57.114053340790839</v>
          </cell>
          <cell r="F195">
            <v>212.45779839055092</v>
          </cell>
          <cell r="G195">
            <v>200.40680981466517</v>
          </cell>
          <cell r="H195">
            <v>151.28397119835742</v>
          </cell>
          <cell r="I195">
            <v>182.99774430272416</v>
          </cell>
          <cell r="J195">
            <v>360.38948621044756</v>
          </cell>
          <cell r="K195">
            <v>261.21909730468224</v>
          </cell>
        </row>
        <row r="196">
          <cell r="E196">
            <v>41.396016862807528</v>
          </cell>
          <cell r="F196">
            <v>-38.266042964640256</v>
          </cell>
          <cell r="G196">
            <v>355.40554071707504</v>
          </cell>
          <cell r="H196">
            <v>174.97727797164103</v>
          </cell>
          <cell r="I196">
            <v>189.61743762557191</v>
          </cell>
          <cell r="J196">
            <v>149.95781985288548</v>
          </cell>
          <cell r="K196">
            <v>524.14365117500984</v>
          </cell>
        </row>
        <row r="197">
          <cell r="E197">
            <v>-21.943001419758879</v>
          </cell>
          <cell r="F197">
            <v>-149.66602904702927</v>
          </cell>
          <cell r="G197">
            <v>163.43997634122658</v>
          </cell>
          <cell r="H197">
            <v>-30.168496202007073</v>
          </cell>
          <cell r="I197">
            <v>40.894994305592697</v>
          </cell>
          <cell r="J197">
            <v>51.669778159127041</v>
          </cell>
          <cell r="K197">
            <v>407.88836195018388</v>
          </cell>
        </row>
        <row r="198">
          <cell r="E198">
            <v>80.302047748904826</v>
          </cell>
          <cell r="F198">
            <v>179.21509697339238</v>
          </cell>
          <cell r="G198">
            <v>275.06817033385414</v>
          </cell>
          <cell r="H198">
            <v>453.55758680285754</v>
          </cell>
          <cell r="I198">
            <v>280.67499688874415</v>
          </cell>
          <cell r="J198">
            <v>276.10135647600566</v>
          </cell>
          <cell r="K198">
            <v>433.7544531958053</v>
          </cell>
        </row>
        <row r="199">
          <cell r="E199">
            <v>0</v>
          </cell>
          <cell r="F199">
            <v>109.92253268607085</v>
          </cell>
          <cell r="G199">
            <v>0</v>
          </cell>
          <cell r="H199">
            <v>0</v>
          </cell>
          <cell r="I199">
            <v>0</v>
          </cell>
          <cell r="J199">
            <v>0</v>
          </cell>
          <cell r="K199">
            <v>0</v>
          </cell>
        </row>
        <row r="200">
          <cell r="E200">
            <v>2035.4079118370664</v>
          </cell>
          <cell r="F200">
            <v>2551.2665247621926</v>
          </cell>
          <cell r="G200">
            <v>2544.0167288019952</v>
          </cell>
          <cell r="H200">
            <v>2958.1314251538738</v>
          </cell>
          <cell r="I200">
            <v>3808.3831207823359</v>
          </cell>
          <cell r="J200">
            <v>2695.7768616094272</v>
          </cell>
          <cell r="K200">
            <v>2775.062075065955</v>
          </cell>
        </row>
        <row r="214">
          <cell r="E214">
            <v>2177.6483607566383</v>
          </cell>
          <cell r="F214">
            <v>2922.846053936209</v>
          </cell>
          <cell r="G214">
            <v>3120.058960644003</v>
          </cell>
          <cell r="H214">
            <v>3761.9378946922284</v>
          </cell>
          <cell r="I214">
            <v>3808.3831207823359</v>
          </cell>
          <cell r="J214">
            <v>3850.2644467905925</v>
          </cell>
          <cell r="K214">
            <v>4150.0864311175328</v>
          </cell>
        </row>
      </sheetData>
      <sheetData sheetId="10" refreshError="1">
        <row r="5">
          <cell r="L5">
            <v>884.49376542001903</v>
          </cell>
          <cell r="M5">
            <v>1067.0035356384185</v>
          </cell>
        </row>
        <row r="7">
          <cell r="L7">
            <v>309.57281789700664</v>
          </cell>
          <cell r="M7">
            <v>373.45123747344644</v>
          </cell>
        </row>
        <row r="11">
          <cell r="C11">
            <v>-61.641863846312212</v>
          </cell>
          <cell r="D11">
            <v>-75.220952871053086</v>
          </cell>
          <cell r="E11">
            <v>-77.043394486874277</v>
          </cell>
          <cell r="F11">
            <v>-92.881955215960332</v>
          </cell>
          <cell r="G11">
            <v>-95.025778173379308</v>
          </cell>
          <cell r="H11">
            <v>-102.40925056947194</v>
          </cell>
          <cell r="I11">
            <v>-125.88595823725636</v>
          </cell>
          <cell r="J11">
            <v>-123.75</v>
          </cell>
          <cell r="K11">
            <v>-103.62</v>
          </cell>
          <cell r="L11">
            <v>-142.23000000000002</v>
          </cell>
          <cell r="M11">
            <v>-162.83890836623732</v>
          </cell>
        </row>
        <row r="16">
          <cell r="C16">
            <v>18.864437730128344</v>
          </cell>
          <cell r="D16">
            <v>19.366415915693757</v>
          </cell>
          <cell r="E16">
            <v>19.392065035156676</v>
          </cell>
          <cell r="F16">
            <v>20.215372734392851</v>
          </cell>
          <cell r="G16">
            <v>38.493505968773711</v>
          </cell>
          <cell r="H16">
            <v>61.439626253855977</v>
          </cell>
          <cell r="I16">
            <v>60.62716915604743</v>
          </cell>
          <cell r="J16">
            <v>71.718881390284395</v>
          </cell>
          <cell r="K16">
            <v>75.900000000000006</v>
          </cell>
        </row>
        <row r="18">
          <cell r="C18">
            <v>107.63407489793983</v>
          </cell>
          <cell r="D18">
            <v>141.88539218293931</v>
          </cell>
          <cell r="E18">
            <v>149.14215297883484</v>
          </cell>
          <cell r="F18">
            <v>163.64999339414612</v>
          </cell>
          <cell r="G18">
            <v>212.12322686013752</v>
          </cell>
          <cell r="H18">
            <v>313.06525671351051</v>
          </cell>
          <cell r="I18">
            <v>196.483677831139</v>
          </cell>
          <cell r="J18">
            <v>209</v>
          </cell>
          <cell r="K18">
            <v>285</v>
          </cell>
          <cell r="L18">
            <v>246</v>
          </cell>
          <cell r="M18">
            <v>246.24795918367346</v>
          </cell>
        </row>
        <row r="20">
          <cell r="C20">
            <v>-308.38016696949427</v>
          </cell>
          <cell r="D20">
            <v>-374.74521013862972</v>
          </cell>
          <cell r="G20">
            <v>-277.10198363108225</v>
          </cell>
          <cell r="H20">
            <v>-253.67247875379064</v>
          </cell>
          <cell r="K20">
            <v>-339.83552988783163</v>
          </cell>
          <cell r="L20">
            <v>-362</v>
          </cell>
          <cell r="M20">
            <v>-228.67352585611556</v>
          </cell>
        </row>
        <row r="29">
          <cell r="I29">
            <v>157.59355006310619</v>
          </cell>
        </row>
        <row r="30">
          <cell r="C30">
            <v>108.50824582369823</v>
          </cell>
          <cell r="D30">
            <v>153.70989803198745</v>
          </cell>
          <cell r="E30">
            <v>153.75598737626393</v>
          </cell>
          <cell r="F30">
            <v>181.54130994447434</v>
          </cell>
          <cell r="G30">
            <v>203.6438760084711</v>
          </cell>
          <cell r="H30">
            <v>251.74764388394135</v>
          </cell>
          <cell r="I30">
            <v>294.47677024973507</v>
          </cell>
          <cell r="J30">
            <v>301.00390241272987</v>
          </cell>
          <cell r="K30">
            <v>261.18799999999999</v>
          </cell>
        </row>
        <row r="33">
          <cell r="C33">
            <v>-142.37311494436486</v>
          </cell>
          <cell r="D33">
            <v>-158.66286974993315</v>
          </cell>
          <cell r="E33">
            <v>-184.85022614395973</v>
          </cell>
          <cell r="F33">
            <v>-221.75231040651914</v>
          </cell>
          <cell r="G33">
            <v>-285.092410797811</v>
          </cell>
          <cell r="H33">
            <v>-338.43250458888957</v>
          </cell>
          <cell r="I33">
            <v>-375.18880134994407</v>
          </cell>
          <cell r="J33">
            <v>-494.99003551484202</v>
          </cell>
          <cell r="K33">
            <v>-655</v>
          </cell>
        </row>
        <row r="34">
          <cell r="D34">
            <v>615.99376687781705</v>
          </cell>
          <cell r="E34">
            <v>590.83237526230732</v>
          </cell>
          <cell r="F34">
            <v>586.86259896919478</v>
          </cell>
          <cell r="G34">
            <v>1254.6478279531375</v>
          </cell>
          <cell r="H34">
            <v>2119.1525455653496</v>
          </cell>
          <cell r="I34">
            <v>2049.8979648919531</v>
          </cell>
          <cell r="J34">
            <v>2373.765220096534</v>
          </cell>
          <cell r="K34">
            <v>2381</v>
          </cell>
        </row>
        <row r="38">
          <cell r="C38">
            <v>2340.0708392483834</v>
          </cell>
          <cell r="D38">
            <v>2051.7697997015057</v>
          </cell>
          <cell r="E38">
            <v>2158.2590407033313</v>
          </cell>
          <cell r="F38">
            <v>2369.3482540472714</v>
          </cell>
          <cell r="G38">
            <v>3503.726931222172</v>
          </cell>
          <cell r="H38">
            <v>4017.8986440218664</v>
          </cell>
          <cell r="I38">
            <v>3877.8705276782207</v>
          </cell>
          <cell r="J38">
            <v>4486.9445223053535</v>
          </cell>
          <cell r="K38">
            <v>4720</v>
          </cell>
        </row>
        <row r="50">
          <cell r="C50">
            <v>2539.3932001704943</v>
          </cell>
          <cell r="D50">
            <v>2275.373078309889</v>
          </cell>
          <cell r="E50">
            <v>2474.3256802854003</v>
          </cell>
          <cell r="F50">
            <v>2689.786911942143</v>
          </cell>
          <cell r="G50">
            <v>3826.3592734259346</v>
          </cell>
          <cell r="H50">
            <v>4333.5461954292778</v>
          </cell>
          <cell r="I50">
            <v>4221.6403321830921</v>
          </cell>
          <cell r="J50">
            <v>4837.6266352074363</v>
          </cell>
          <cell r="K50">
            <v>5069.8173478551644</v>
          </cell>
          <cell r="L50">
            <v>5213</v>
          </cell>
          <cell r="M50">
            <v>7211.6735258561157</v>
          </cell>
        </row>
        <row r="58">
          <cell r="C58">
            <v>15</v>
          </cell>
        </row>
      </sheetData>
      <sheetData sheetId="11" refreshError="1">
        <row r="22">
          <cell r="C22">
            <v>-171.70197662290403</v>
          </cell>
          <cell r="D22">
            <v>-177.60984872645207</v>
          </cell>
          <cell r="E22">
            <v>-208.9424200866946</v>
          </cell>
          <cell r="F22">
            <v>-230.8034251169893</v>
          </cell>
          <cell r="G22">
            <v>-253.58299046108834</v>
          </cell>
          <cell r="H22">
            <v>-268.40674847781321</v>
          </cell>
          <cell r="I22">
            <v>-268.51747547594033</v>
          </cell>
          <cell r="J22">
            <v>-262</v>
          </cell>
          <cell r="K22">
            <v>-259.37602748448205</v>
          </cell>
        </row>
        <row r="29">
          <cell r="L29">
            <v>127.36942569448183</v>
          </cell>
          <cell r="M29">
            <v>75</v>
          </cell>
          <cell r="N29">
            <v>75</v>
          </cell>
          <cell r="O29">
            <v>75</v>
          </cell>
        </row>
        <row r="30">
          <cell r="C30">
            <v>172.5562153125702</v>
          </cell>
          <cell r="D30">
            <v>196.55682770297096</v>
          </cell>
          <cell r="E30">
            <v>498.90918289746776</v>
          </cell>
          <cell r="F30">
            <v>130.8032061384076</v>
          </cell>
          <cell r="G30">
            <v>205.94195301417759</v>
          </cell>
          <cell r="H30">
            <v>61.215574214238103</v>
          </cell>
          <cell r="I30">
            <v>31.265733445828669</v>
          </cell>
          <cell r="J30">
            <v>68</v>
          </cell>
          <cell r="K30">
            <v>343</v>
          </cell>
        </row>
        <row r="31">
          <cell r="E31">
            <v>155.88223104614758</v>
          </cell>
          <cell r="H31">
            <v>-411.95195352112592</v>
          </cell>
          <cell r="I31">
            <v>-30.652679848851637</v>
          </cell>
          <cell r="J31">
            <v>-46.203176930445736</v>
          </cell>
          <cell r="K31">
            <v>-816.69419732723213</v>
          </cell>
        </row>
        <row r="36">
          <cell r="C36">
            <v>-0.56949245977745944</v>
          </cell>
          <cell r="D36">
            <v>-0.57853370920668423</v>
          </cell>
          <cell r="E36">
            <v>22.084511114173623</v>
          </cell>
          <cell r="F36">
            <v>21.897858170492345</v>
          </cell>
          <cell r="G36">
            <v>21.559077072494432</v>
          </cell>
          <cell r="H36">
            <v>32.35463351769905</v>
          </cell>
          <cell r="I36">
            <v>49.963868153628169</v>
          </cell>
          <cell r="J36">
            <v>48.667346366736176</v>
          </cell>
          <cell r="K36">
            <v>67.301651446410801</v>
          </cell>
          <cell r="L36">
            <v>94</v>
          </cell>
          <cell r="M36">
            <v>57.930626550215948</v>
          </cell>
        </row>
        <row r="42">
          <cell r="C42">
            <v>-34.169547586647568</v>
          </cell>
          <cell r="D42">
            <v>-57.853370920668425</v>
          </cell>
          <cell r="E42">
            <v>-215.10887448870412</v>
          </cell>
          <cell r="F42">
            <v>-218.97858170492344</v>
          </cell>
          <cell r="G42">
            <v>-331.67810880760663</v>
          </cell>
          <cell r="H42">
            <v>-367.14154559755212</v>
          </cell>
          <cell r="I42">
            <v>-798.50231006258514</v>
          </cell>
          <cell r="J42">
            <v>-600.64130009579458</v>
          </cell>
          <cell r="K42">
            <v>-493.64627038446031</v>
          </cell>
          <cell r="L42">
            <v>-193</v>
          </cell>
          <cell r="M42">
            <v>-36.587764136978493</v>
          </cell>
          <cell r="N42">
            <v>-36.587764136978493</v>
          </cell>
          <cell r="O42">
            <v>-36.587764136978493</v>
          </cell>
        </row>
        <row r="43">
          <cell r="H43">
            <v>-367.14154559755212</v>
          </cell>
          <cell r="I43">
            <v>-531.8239953775759</v>
          </cell>
          <cell r="J43">
            <v>-400.88956516650086</v>
          </cell>
          <cell r="K43">
            <v>-393.22313204644513</v>
          </cell>
          <cell r="L43">
            <v>-183</v>
          </cell>
          <cell r="M43">
            <v>-182.93882068489245</v>
          </cell>
          <cell r="N43">
            <v>-182.93882068489245</v>
          </cell>
          <cell r="O43">
            <v>-182.93882068489245</v>
          </cell>
        </row>
        <row r="46">
          <cell r="C46">
            <v>0</v>
          </cell>
          <cell r="D46">
            <v>700.31505499469131</v>
          </cell>
          <cell r="E46">
            <v>228.87584245598117</v>
          </cell>
          <cell r="F46">
            <v>0</v>
          </cell>
          <cell r="G46">
            <v>0</v>
          </cell>
          <cell r="H46">
            <v>0</v>
          </cell>
          <cell r="I46">
            <v>0</v>
          </cell>
          <cell r="J46">
            <v>0</v>
          </cell>
          <cell r="K46">
            <v>0</v>
          </cell>
          <cell r="L46">
            <v>0</v>
          </cell>
          <cell r="M46">
            <v>0</v>
          </cell>
          <cell r="N46">
            <v>0</v>
          </cell>
          <cell r="O46">
            <v>0</v>
          </cell>
        </row>
        <row r="48">
          <cell r="C48">
            <v>170.84773793323782</v>
          </cell>
          <cell r="D48">
            <v>215.06990639758487</v>
          </cell>
          <cell r="E48">
            <v>495.03722315667108</v>
          </cell>
          <cell r="F48">
            <v>590.36625627647356</v>
          </cell>
          <cell r="G48">
            <v>605.16178579715142</v>
          </cell>
          <cell r="H48">
            <v>606.38355400307319</v>
          </cell>
          <cell r="I48">
            <v>666.08273311554603</v>
          </cell>
          <cell r="J48">
            <v>692.12359041807713</v>
          </cell>
          <cell r="K48">
            <v>726</v>
          </cell>
        </row>
        <row r="49">
          <cell r="C49">
            <v>-56.949245977745939</v>
          </cell>
        </row>
        <row r="50">
          <cell r="D50">
            <v>127.71131630737554</v>
          </cell>
          <cell r="E50">
            <v>379.30864868174825</v>
          </cell>
          <cell r="F50">
            <v>442.48272076508198</v>
          </cell>
          <cell r="G50">
            <v>443.24256358834708</v>
          </cell>
          <cell r="H50">
            <v>387.19230439725294</v>
          </cell>
          <cell r="I50">
            <v>436.9539512453801</v>
          </cell>
          <cell r="J50">
            <v>439.39221260853896</v>
          </cell>
          <cell r="K50">
            <v>415</v>
          </cell>
        </row>
        <row r="51">
          <cell r="D51">
            <v>2718.9637998441144</v>
          </cell>
          <cell r="E51">
            <v>2797.9928334327374</v>
          </cell>
          <cell r="F51">
            <v>3099.7148168937597</v>
          </cell>
          <cell r="G51">
            <v>3943.9542392759045</v>
          </cell>
          <cell r="H51">
            <v>4304.685254732738</v>
          </cell>
          <cell r="I51">
            <v>4338.8868326049496</v>
          </cell>
          <cell r="J51">
            <v>6697.9205490169506</v>
          </cell>
          <cell r="K51">
            <v>7289</v>
          </cell>
        </row>
        <row r="53">
          <cell r="D53">
            <v>1270.6046588451802</v>
          </cell>
          <cell r="E53">
            <v>1224.1129017570522</v>
          </cell>
          <cell r="F53">
            <v>1337.667162774809</v>
          </cell>
          <cell r="G53">
            <v>2000.7728099935216</v>
          </cell>
          <cell r="H53">
            <v>1874.59404808415</v>
          </cell>
          <cell r="I53">
            <v>1870.7330511754155</v>
          </cell>
          <cell r="J53">
            <v>4033.9993777972172</v>
          </cell>
          <cell r="K53">
            <v>3665</v>
          </cell>
        </row>
        <row r="56">
          <cell r="C56">
            <v>0</v>
          </cell>
          <cell r="D56">
            <v>305.61043188843092</v>
          </cell>
          <cell r="E56">
            <v>545.08588795437629</v>
          </cell>
          <cell r="F56">
            <v>512.84783835293069</v>
          </cell>
          <cell r="G56">
            <v>600.63890249522944</v>
          </cell>
          <cell r="H56">
            <v>897.72715535024122</v>
          </cell>
          <cell r="I56">
            <v>1206.7960056492889</v>
          </cell>
          <cell r="J56">
            <v>759.42621814675977</v>
          </cell>
          <cell r="K56">
            <v>795.97436306170789</v>
          </cell>
          <cell r="L56">
            <v>846</v>
          </cell>
          <cell r="M56">
            <v>846</v>
          </cell>
          <cell r="N56">
            <v>846</v>
          </cell>
          <cell r="O56">
            <v>846</v>
          </cell>
        </row>
      </sheetData>
      <sheetData sheetId="12" refreshError="1">
        <row r="166">
          <cell r="L166">
            <v>0.413904761904762</v>
          </cell>
          <cell r="M166">
            <v>0.38684046360442598</v>
          </cell>
          <cell r="N166">
            <v>0.4163167163370361</v>
          </cell>
          <cell r="O166">
            <v>0.39831938808489231</v>
          </cell>
          <cell r="P166">
            <v>0.38162669892549644</v>
          </cell>
          <cell r="Q166">
            <v>0.38266928711809883</v>
          </cell>
          <cell r="R166">
            <v>0.38766609880749564</v>
          </cell>
          <cell r="S166">
            <v>0.30858143607705779</v>
          </cell>
          <cell r="T166">
            <v>0.29678793838085876</v>
          </cell>
        </row>
        <row r="167">
          <cell r="L167">
            <v>-1709.3316180220447</v>
          </cell>
          <cell r="M167">
            <v>-1892.3837628150636</v>
          </cell>
          <cell r="N167">
            <v>-2133.5932230952922</v>
          </cell>
          <cell r="O167">
            <v>-1853.1427441081985</v>
          </cell>
          <cell r="P167">
            <v>-1889.9621690964343</v>
          </cell>
          <cell r="Q167">
            <v>-1780.4162416007066</v>
          </cell>
          <cell r="R167">
            <v>-2005.2983157118742</v>
          </cell>
          <cell r="S167">
            <v>-1794.4867627898093</v>
          </cell>
          <cell r="T167">
            <v>-1837.0082670626321</v>
          </cell>
        </row>
        <row r="169">
          <cell r="L169">
            <v>-113.04425326582577</v>
          </cell>
          <cell r="M169">
            <v>-89.383458072432859</v>
          </cell>
          <cell r="N169">
            <v>-130.78619568913211</v>
          </cell>
          <cell r="O169">
            <v>-157.22662166413511</v>
          </cell>
          <cell r="P169">
            <v>-221.92280734763517</v>
          </cell>
          <cell r="Q169">
            <v>-194.73539985770026</v>
          </cell>
          <cell r="R169">
            <v>-73.259904838755347</v>
          </cell>
          <cell r="S169">
            <v>-170</v>
          </cell>
          <cell r="T169">
            <v>-352</v>
          </cell>
        </row>
        <row r="184">
          <cell r="L184">
            <v>248.29871246297228</v>
          </cell>
          <cell r="M184">
            <v>543.96632008158508</v>
          </cell>
          <cell r="N184">
            <v>324.95780639426914</v>
          </cell>
          <cell r="O184">
            <v>191.38728041010313</v>
          </cell>
          <cell r="P184">
            <v>106.13699481843423</v>
          </cell>
          <cell r="Q184">
            <v>371.24283717021831</v>
          </cell>
          <cell r="R184">
            <v>553.43413467101641</v>
          </cell>
          <cell r="S184">
            <v>906.51323721019071</v>
          </cell>
          <cell r="T184">
            <v>802.99173293736794</v>
          </cell>
        </row>
        <row r="202">
          <cell r="L202">
            <v>249.8425</v>
          </cell>
          <cell r="M202">
            <v>261.2791666666667</v>
          </cell>
          <cell r="N202">
            <v>272.16833333333329</v>
          </cell>
          <cell r="O202">
            <v>279.95499999999998</v>
          </cell>
          <cell r="P202">
            <v>302.58499999999998</v>
          </cell>
          <cell r="Q202">
            <v>333.91416666666669</v>
          </cell>
          <cell r="R202">
            <v>360.98500000000001</v>
          </cell>
          <cell r="S202">
            <v>394.2</v>
          </cell>
          <cell r="T202">
            <v>394.7475</v>
          </cell>
        </row>
        <row r="204">
          <cell r="L204">
            <v>1607.565080819599</v>
          </cell>
          <cell r="M204">
            <v>1242.2404875228822</v>
          </cell>
          <cell r="N204">
            <v>1402.010331859635</v>
          </cell>
          <cell r="O204">
            <v>1491.5220649388543</v>
          </cell>
          <cell r="P204">
            <v>1740.314218602068</v>
          </cell>
          <cell r="Q204">
            <v>2377.7084130309936</v>
          </cell>
          <cell r="R204">
            <v>3023.7139401576392</v>
          </cell>
          <cell r="S204">
            <v>3256.1392288260336</v>
          </cell>
          <cell r="T204">
            <v>2808.5021909519578</v>
          </cell>
        </row>
        <row r="213">
          <cell r="L213">
            <v>5694.9245977745941</v>
          </cell>
          <cell r="M213">
            <v>5870.2369138929234</v>
          </cell>
          <cell r="N213">
            <v>9371.7200378075358</v>
          </cell>
          <cell r="O213">
            <v>9509.509874839141</v>
          </cell>
          <cell r="P213">
            <v>10705.061724542235</v>
          </cell>
          <cell r="Q213">
            <v>9656.5669576862147</v>
          </cell>
          <cell r="R213">
            <v>8475.1594514089884</v>
          </cell>
          <cell r="S213">
            <v>7995</v>
          </cell>
          <cell r="T213">
            <v>8455</v>
          </cell>
        </row>
        <row r="229">
          <cell r="M229">
            <v>0.14677938147647263</v>
          </cell>
          <cell r="N229">
            <v>0.1133398939853739</v>
          </cell>
          <cell r="O229">
            <v>9.5910617014820093E-2</v>
          </cell>
          <cell r="P229">
            <v>9.0277231420566317E-2</v>
          </cell>
          <cell r="Q229">
            <v>0.10243995453986367</v>
          </cell>
        </row>
        <row r="230">
          <cell r="M230">
            <v>10.888086642599278</v>
          </cell>
          <cell r="N230">
            <v>12.214788732394366</v>
          </cell>
          <cell r="O230">
            <v>11.577049180327869</v>
          </cell>
          <cell r="P230">
            <v>10.724242424242425</v>
          </cell>
          <cell r="Q230">
            <v>9.1491712707182327</v>
          </cell>
        </row>
      </sheetData>
      <sheetData sheetId="13" refreshError="1">
        <row r="42">
          <cell r="L42">
            <v>1946.9523468641894</v>
          </cell>
          <cell r="M42">
            <v>2062.7619401764327</v>
          </cell>
          <cell r="N42">
            <v>2167.0068015992051</v>
          </cell>
          <cell r="O42">
            <v>2049.055581873537</v>
          </cell>
          <cell r="P42">
            <v>2096.6579359942662</v>
          </cell>
          <cell r="Q42">
            <v>2143.0007965619634</v>
          </cell>
          <cell r="R42">
            <v>2291.7476088993926</v>
          </cell>
          <cell r="S42">
            <v>2639</v>
          </cell>
          <cell r="T42">
            <v>2702</v>
          </cell>
        </row>
        <row r="43">
          <cell r="L43">
            <v>-436.23122418953392</v>
          </cell>
          <cell r="M43">
            <v>-437.08221730564992</v>
          </cell>
          <cell r="N43">
            <v>-496.04106457095168</v>
          </cell>
          <cell r="O43">
            <v>-564.96474079870245</v>
          </cell>
          <cell r="P43">
            <v>-613.45373851734155</v>
          </cell>
          <cell r="Q43">
            <v>-555.34525887656207</v>
          </cell>
          <cell r="R43">
            <v>-505.76921750605203</v>
          </cell>
          <cell r="S43">
            <v>-449</v>
          </cell>
          <cell r="T43">
            <v>-454</v>
          </cell>
        </row>
        <row r="44">
          <cell r="L44">
            <v>-196.33252550827913</v>
          </cell>
          <cell r="M44">
            <v>-180.21325041788214</v>
          </cell>
          <cell r="N44">
            <v>-204.06661893161731</v>
          </cell>
          <cell r="O44">
            <v>-251.24142607611549</v>
          </cell>
          <cell r="P44">
            <v>-230.81781117474807</v>
          </cell>
          <cell r="Q44">
            <v>-149.92499193412658</v>
          </cell>
          <cell r="R44">
            <v>-133.03263054401611</v>
          </cell>
          <cell r="S44">
            <v>-110</v>
          </cell>
          <cell r="T44">
            <v>-108</v>
          </cell>
        </row>
        <row r="46">
          <cell r="L46">
            <v>-592.98402374327964</v>
          </cell>
          <cell r="M46">
            <v>-586.1992808536728</v>
          </cell>
          <cell r="N46">
            <v>-550.53531277475679</v>
          </cell>
          <cell r="O46">
            <v>-478.68717960696262</v>
          </cell>
          <cell r="P46">
            <v>-471.4352028369936</v>
          </cell>
          <cell r="Q46">
            <v>-656.81425037807833</v>
          </cell>
          <cell r="R46">
            <v>-844.02153963812987</v>
          </cell>
          <cell r="S46">
            <v>-894</v>
          </cell>
          <cell r="T46">
            <v>-717</v>
          </cell>
        </row>
        <row r="49">
          <cell r="L49">
            <v>721.40457342309674</v>
          </cell>
          <cell r="M49">
            <v>859.26719159922777</v>
          </cell>
          <cell r="N49">
            <v>916.36380532187923</v>
          </cell>
          <cell r="O49">
            <v>754.16223539175644</v>
          </cell>
          <cell r="P49">
            <v>780.95118346518302</v>
          </cell>
          <cell r="Q49">
            <v>780.91629537319659</v>
          </cell>
          <cell r="R49">
            <v>808.92422121119444</v>
          </cell>
          <cell r="S49">
            <v>1096</v>
          </cell>
          <cell r="T49">
            <v>1331</v>
          </cell>
        </row>
        <row r="57">
          <cell r="L57">
            <v>1214.727416705321</v>
          </cell>
          <cell r="M57">
            <v>1236.037269720081</v>
          </cell>
          <cell r="N57">
            <v>1311.0168870504883</v>
          </cell>
          <cell r="O57">
            <v>1175.3310408708924</v>
          </cell>
          <cell r="P57">
            <v>1222.2338309560307</v>
          </cell>
          <cell r="Q57">
            <v>1449.4268217177671</v>
          </cell>
          <cell r="R57">
            <v>1633.7878359437923</v>
          </cell>
          <cell r="S57">
            <v>1577</v>
          </cell>
          <cell r="T57">
            <v>1502</v>
          </cell>
          <cell r="U57">
            <v>1306</v>
          </cell>
          <cell r="V57">
            <v>1564.0786973707882</v>
          </cell>
          <cell r="W57">
            <v>1976.1877240723384</v>
          </cell>
        </row>
        <row r="58">
          <cell r="L58">
            <v>228.79359571559431</v>
          </cell>
          <cell r="M58">
            <v>225.33887973600352</v>
          </cell>
          <cell r="N58">
            <v>299.86177103725356</v>
          </cell>
          <cell r="O58">
            <v>297.37291395528604</v>
          </cell>
          <cell r="P58">
            <v>179.70922986303052</v>
          </cell>
          <cell r="Q58">
            <v>144.91230223420138</v>
          </cell>
          <cell r="R58">
            <v>152.34381884879264</v>
          </cell>
          <cell r="S58">
            <v>140</v>
          </cell>
          <cell r="T58">
            <v>137</v>
          </cell>
          <cell r="U58">
            <v>111</v>
          </cell>
          <cell r="V58">
            <v>106.71431206618726</v>
          </cell>
          <cell r="W58">
            <v>106.71431206618726</v>
          </cell>
        </row>
        <row r="61">
          <cell r="L61">
            <v>650.50276218080319</v>
          </cell>
          <cell r="M61">
            <v>576.07494094255594</v>
          </cell>
          <cell r="N61">
            <v>-1.2906532469326066</v>
          </cell>
          <cell r="O61">
            <v>-261.02246939226893</v>
          </cell>
          <cell r="P61">
            <v>168.25125883149531</v>
          </cell>
          <cell r="Q61">
            <v>588.61129052152069</v>
          </cell>
          <cell r="R61">
            <v>1106.5617425435441</v>
          </cell>
          <cell r="S61">
            <v>1097</v>
          </cell>
          <cell r="T61">
            <v>819</v>
          </cell>
          <cell r="U61">
            <v>372</v>
          </cell>
          <cell r="V61">
            <v>847.56831635495939</v>
          </cell>
          <cell r="W61">
            <v>1259.6773430565095</v>
          </cell>
        </row>
      </sheetData>
      <sheetData sheetId="14" refreshError="1">
        <row r="42">
          <cell r="L42">
            <v>105.92559751860745</v>
          </cell>
          <cell r="M42">
            <v>123.80621377023043</v>
          </cell>
          <cell r="N42">
            <v>135.51859092788359</v>
          </cell>
          <cell r="O42">
            <v>133.13897767659344</v>
          </cell>
          <cell r="P42">
            <v>116.99191474304671</v>
          </cell>
          <cell r="Q42">
            <v>95.544903674331934</v>
          </cell>
          <cell r="R42">
            <v>144.52738548733547</v>
          </cell>
          <cell r="S42">
            <v>178</v>
          </cell>
          <cell r="T42">
            <v>202</v>
          </cell>
        </row>
        <row r="43">
          <cell r="L43">
            <v>-37.301756115423593</v>
          </cell>
          <cell r="M43">
            <v>-24.153782359379068</v>
          </cell>
          <cell r="N43">
            <v>-35.277855416147474</v>
          </cell>
          <cell r="O43">
            <v>-37.080373168700369</v>
          </cell>
          <cell r="P43">
            <v>-34.223150317875778</v>
          </cell>
          <cell r="Q43">
            <v>-26.582445378391235</v>
          </cell>
          <cell r="R43">
            <v>-33.258157636004029</v>
          </cell>
          <cell r="S43">
            <v>-31</v>
          </cell>
          <cell r="T43">
            <v>-36</v>
          </cell>
        </row>
        <row r="44">
          <cell r="L44">
            <v>-120.59002835787703</v>
          </cell>
          <cell r="M44">
            <v>-116.57454240514687</v>
          </cell>
          <cell r="N44">
            <v>-151.1498358073961</v>
          </cell>
          <cell r="O44">
            <v>-123.50392008157682</v>
          </cell>
          <cell r="P44">
            <v>-126.48996967708271</v>
          </cell>
          <cell r="Q44">
            <v>-171.19094823683955</v>
          </cell>
          <cell r="R44">
            <v>-106.97785267249222</v>
          </cell>
          <cell r="S44">
            <v>-122</v>
          </cell>
          <cell r="T44">
            <v>-140</v>
          </cell>
        </row>
        <row r="46">
          <cell r="L46">
            <v>-74.74588534579155</v>
          </cell>
          <cell r="M46">
            <v>-98.495363992437987</v>
          </cell>
          <cell r="N46">
            <v>-78.299630313888301</v>
          </cell>
          <cell r="O46">
            <v>-98.978318930625392</v>
          </cell>
          <cell r="P46">
            <v>-111.86598033420188</v>
          </cell>
          <cell r="Q46">
            <v>-118.17795716793361</v>
          </cell>
          <cell r="R46">
            <v>-58.853145309795146</v>
          </cell>
          <cell r="S46">
            <v>-65</v>
          </cell>
          <cell r="T46">
            <v>-78</v>
          </cell>
        </row>
        <row r="49">
          <cell r="L49">
            <v>-126.71207230048472</v>
          </cell>
          <cell r="M49">
            <v>-115.41747498673352</v>
          </cell>
          <cell r="N49">
            <v>-129.20873060954827</v>
          </cell>
          <cell r="O49">
            <v>-126.42363450430915</v>
          </cell>
          <cell r="P49">
            <v>-155.58718558611366</v>
          </cell>
          <cell r="Q49">
            <v>-220.40644710883248</v>
          </cell>
          <cell r="T49">
            <v>-52</v>
          </cell>
        </row>
        <row r="57">
          <cell r="L57">
            <v>67.200110253740206</v>
          </cell>
          <cell r="M57">
            <v>95.891962301007894</v>
          </cell>
          <cell r="N57">
            <v>92.496816030142796</v>
          </cell>
          <cell r="O57">
            <v>91.533047152657971</v>
          </cell>
          <cell r="P57">
            <v>78.848932230171954</v>
          </cell>
          <cell r="Q57">
            <v>68.962458295940678</v>
          </cell>
          <cell r="R57">
            <v>111.26922785133144</v>
          </cell>
          <cell r="S57">
            <v>147</v>
          </cell>
          <cell r="T57">
            <v>165</v>
          </cell>
          <cell r="U57">
            <v>59</v>
          </cell>
          <cell r="V57">
            <v>160.59387836469273</v>
          </cell>
          <cell r="W57">
            <v>302.35509565624989</v>
          </cell>
        </row>
        <row r="58">
          <cell r="L58">
            <v>173.12570777234765</v>
          </cell>
          <cell r="M58">
            <v>169.07647651565347</v>
          </cell>
          <cell r="N58">
            <v>188.00515630312739</v>
          </cell>
          <cell r="O58">
            <v>152.2631071454901</v>
          </cell>
          <cell r="P58">
            <v>175.6386348913008</v>
          </cell>
          <cell r="Q58">
            <v>142.3300075403005</v>
          </cell>
          <cell r="R58">
            <v>119.08566121278861</v>
          </cell>
          <cell r="S58">
            <v>136</v>
          </cell>
          <cell r="T58">
            <v>174</v>
          </cell>
          <cell r="U58">
            <v>158</v>
          </cell>
          <cell r="V58">
            <v>150</v>
          </cell>
          <cell r="W58">
            <v>150</v>
          </cell>
        </row>
        <row r="61">
          <cell r="L61">
            <v>-153.76296413991403</v>
          </cell>
          <cell r="M61">
            <v>-130.02545114420229</v>
          </cell>
          <cell r="N61">
            <v>-142.68888674417371</v>
          </cell>
          <cell r="O61">
            <v>-95.328675902210037</v>
          </cell>
          <cell r="P61">
            <v>-157.24557613015168</v>
          </cell>
          <cell r="Q61">
            <v>-176.3555376246413</v>
          </cell>
          <cell r="R61">
            <v>-57.473774716596836</v>
          </cell>
          <cell r="S61">
            <v>-76</v>
          </cell>
          <cell r="T61">
            <v>-105</v>
          </cell>
          <cell r="U61">
            <v>-273</v>
          </cell>
          <cell r="V61">
            <v>-89.406121635307272</v>
          </cell>
          <cell r="W61">
            <v>52.355095656249887</v>
          </cell>
        </row>
      </sheetData>
      <sheetData sheetId="15" refreshError="1">
        <row r="42">
          <cell r="L42">
            <v>1684.4163229067806</v>
          </cell>
          <cell r="M42">
            <v>2218.5321413803322</v>
          </cell>
          <cell r="N42">
            <v>1931.9645047412146</v>
          </cell>
          <cell r="O42">
            <v>1883.0698169412049</v>
          </cell>
          <cell r="P42">
            <v>2023.6887520565926</v>
          </cell>
          <cell r="Q42">
            <v>2012.3670649881549</v>
          </cell>
          <cell r="R42">
            <v>2062.0057734322495</v>
          </cell>
          <cell r="S42">
            <v>2893</v>
          </cell>
          <cell r="T42">
            <v>3198</v>
          </cell>
        </row>
        <row r="43">
          <cell r="L43">
            <v>-324.61070207315186</v>
          </cell>
          <cell r="M43">
            <v>-307.34603301605102</v>
          </cell>
          <cell r="N43">
            <v>-370.84769961852589</v>
          </cell>
          <cell r="O43">
            <v>-435.47540615052441</v>
          </cell>
          <cell r="P43">
            <v>-504.75377649448501</v>
          </cell>
          <cell r="Q43">
            <v>-447.34458079635539</v>
          </cell>
          <cell r="R43">
            <v>-376.87469874163088</v>
          </cell>
          <cell r="S43">
            <v>-370</v>
          </cell>
          <cell r="T43">
            <v>-358</v>
          </cell>
        </row>
        <row r="44">
          <cell r="L44">
            <v>-185.79691500239613</v>
          </cell>
          <cell r="M44">
            <v>-173.27084590740193</v>
          </cell>
          <cell r="N44">
            <v>-172.51731733994072</v>
          </cell>
          <cell r="O44">
            <v>-183.21208002645261</v>
          </cell>
          <cell r="P44">
            <v>-161.61769665534288</v>
          </cell>
          <cell r="Q44">
            <v>-161.16556883698914</v>
          </cell>
          <cell r="R44">
            <v>-105.44521868004963</v>
          </cell>
          <cell r="S44">
            <v>-121</v>
          </cell>
          <cell r="T44">
            <v>-109</v>
          </cell>
        </row>
        <row r="46">
          <cell r="L46">
            <v>-355.64804113102338</v>
          </cell>
          <cell r="M46">
            <v>-398.17582536150042</v>
          </cell>
          <cell r="N46">
            <v>-330.26382529832375</v>
          </cell>
          <cell r="O46">
            <v>-395.4753185590917</v>
          </cell>
          <cell r="P46">
            <v>-524.6544630229414</v>
          </cell>
          <cell r="Q46">
            <v>-575.85171673989248</v>
          </cell>
          <cell r="R46">
            <v>-606.15674401104116</v>
          </cell>
          <cell r="S46">
            <v>-631</v>
          </cell>
          <cell r="T46">
            <v>-724</v>
          </cell>
        </row>
        <row r="49">
          <cell r="L49">
            <v>818.36066470020921</v>
          </cell>
          <cell r="M49">
            <v>1339.7394370953789</v>
          </cell>
          <cell r="N49">
            <v>1058.3356624844241</v>
          </cell>
          <cell r="O49">
            <v>868.9070122051362</v>
          </cell>
          <cell r="P49">
            <v>832.66281588382321</v>
          </cell>
          <cell r="Q49">
            <v>828.00519861491784</v>
          </cell>
          <cell r="R49">
            <v>973.52911199952769</v>
          </cell>
          <cell r="S49">
            <v>1545</v>
          </cell>
          <cell r="T49">
            <v>1699</v>
          </cell>
        </row>
        <row r="57">
          <cell r="L57">
            <v>767.9605820099041</v>
          </cell>
          <cell r="M57">
            <v>1042.6623774177465</v>
          </cell>
          <cell r="N57">
            <v>909.76713317089252</v>
          </cell>
          <cell r="O57">
            <v>846.71718259237059</v>
          </cell>
          <cell r="P57">
            <v>926.73878856379895</v>
          </cell>
          <cell r="Q57">
            <v>1034.4368744391104</v>
          </cell>
          <cell r="R57">
            <v>997.59146568087624</v>
          </cell>
          <cell r="S57">
            <v>1328</v>
          </cell>
          <cell r="T57">
            <v>1390</v>
          </cell>
          <cell r="U57">
            <v>935</v>
          </cell>
          <cell r="V57">
            <v>1229.5190104948765</v>
          </cell>
          <cell r="W57">
            <v>1778.8334830000003</v>
          </cell>
          <cell r="X57">
            <v>1427.2703375000001</v>
          </cell>
        </row>
        <row r="58">
          <cell r="L58">
            <v>232.49529670414782</v>
          </cell>
          <cell r="M58">
            <v>280.29958211063854</v>
          </cell>
          <cell r="N58">
            <v>224.86047679885871</v>
          </cell>
          <cell r="O58">
            <v>215.62091011878127</v>
          </cell>
          <cell r="P58">
            <v>197.80076307071815</v>
          </cell>
          <cell r="Q58">
            <v>153.72248413103961</v>
          </cell>
          <cell r="R58">
            <v>115.25407623168216</v>
          </cell>
          <cell r="S58">
            <v>129</v>
          </cell>
          <cell r="T58">
            <v>179</v>
          </cell>
          <cell r="U58">
            <v>192</v>
          </cell>
          <cell r="V58">
            <v>122</v>
          </cell>
          <cell r="W58">
            <v>122</v>
          </cell>
          <cell r="X58">
            <v>122</v>
          </cell>
        </row>
        <row r="61">
          <cell r="L61">
            <v>255.7021144400793</v>
          </cell>
          <cell r="M61">
            <v>470.05863873043074</v>
          </cell>
          <cell r="N61">
            <v>225.29069454783598</v>
          </cell>
          <cell r="O61">
            <v>63.50378869442784</v>
          </cell>
          <cell r="P61">
            <v>-36.936880299029099</v>
          </cell>
          <cell r="Q61">
            <v>-42.076213541796506</v>
          </cell>
          <cell r="R61">
            <v>215.18181253893817</v>
          </cell>
          <cell r="S61">
            <v>778</v>
          </cell>
          <cell r="T61">
            <v>762</v>
          </cell>
          <cell r="U61">
            <v>75</v>
          </cell>
          <cell r="V61">
            <v>40.375889833003839</v>
          </cell>
          <cell r="W61">
            <v>437.24134510071735</v>
          </cell>
          <cell r="X61">
            <v>85.678199600717107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EUROMacroSystem"/>
      <sheetName val="Figures"/>
      <sheetName val="eval"/>
      <sheetName val="dayval"/>
      <sheetName val="dcf"/>
      <sheetName val="Oildisc"/>
      <sheetName val="assms"/>
      <sheetName val="debt"/>
      <sheetName val="projections"/>
      <sheetName val="chems"/>
      <sheetName val="r&amp;m"/>
      <sheetName val="YPF R&amp;M"/>
      <sheetName val="GAS"/>
      <sheetName val="LPG"/>
      <sheetName val="group E&amp;P"/>
      <sheetName val="row"/>
      <sheetName val="LatAm"/>
      <sheetName val="NAf, MEast"/>
      <sheetName val="YPF Argtna"/>
      <sheetName val="YPF other LatAm"/>
      <sheetName val="YPF USA"/>
      <sheetName val="YPF ROW"/>
      <sheetName val="Astra"/>
      <sheetName val="lr"/>
      <sheetName val="Premium deal"/>
      <sheetName val="chem"/>
      <sheetName val="africa"/>
      <sheetName val="euro"/>
      <sheetName val="heal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K5">
            <v>96.193637108450375</v>
          </cell>
          <cell r="L5">
            <v>124.17326510026479</v>
          </cell>
          <cell r="M5">
            <v>198.26824612771745</v>
          </cell>
          <cell r="N5">
            <v>202.02520985580091</v>
          </cell>
          <cell r="O5">
            <v>812.28389990534276</v>
          </cell>
          <cell r="P5">
            <v>1054.2619673736342</v>
          </cell>
          <cell r="Q5">
            <v>1368.3439286368996</v>
          </cell>
          <cell r="R5">
            <v>1356.4899909877595</v>
          </cell>
          <cell r="S5">
            <v>1985.203629961856</v>
          </cell>
          <cell r="T5">
            <v>2834.2261943497688</v>
          </cell>
        </row>
        <row r="6">
          <cell r="K6">
            <v>286.78609123426583</v>
          </cell>
          <cell r="L6">
            <v>1120.0980734099919</v>
          </cell>
          <cell r="M6">
            <v>1345.5677226681782</v>
          </cell>
          <cell r="N6">
            <v>1245.8045092591628</v>
          </cell>
          <cell r="O6">
            <v>1483.7481644462555</v>
          </cell>
          <cell r="P6">
            <v>1500.3046568523264</v>
          </cell>
          <cell r="Q6">
            <v>955.61982728823307</v>
          </cell>
          <cell r="R6">
            <v>566.77540302738475</v>
          </cell>
          <cell r="S6">
            <v>1014.3795355695937</v>
          </cell>
          <cell r="T6">
            <v>1513.5095458767853</v>
          </cell>
        </row>
        <row r="7">
          <cell r="K7">
            <v>0</v>
          </cell>
          <cell r="L7">
            <v>0</v>
          </cell>
          <cell r="M7">
            <v>0</v>
          </cell>
          <cell r="N7">
            <v>0</v>
          </cell>
          <cell r="O7">
            <v>0</v>
          </cell>
          <cell r="P7">
            <v>0</v>
          </cell>
          <cell r="Q7">
            <v>0</v>
          </cell>
          <cell r="R7">
            <v>0</v>
          </cell>
          <cell r="S7">
            <v>0</v>
          </cell>
          <cell r="T7">
            <v>0</v>
          </cell>
        </row>
        <row r="8">
          <cell r="K8">
            <v>0</v>
          </cell>
          <cell r="L8">
            <v>0</v>
          </cell>
          <cell r="M8">
            <v>0</v>
          </cell>
          <cell r="N8">
            <v>0</v>
          </cell>
          <cell r="O8">
            <v>0</v>
          </cell>
          <cell r="P8">
            <v>0</v>
          </cell>
          <cell r="Q8">
            <v>0</v>
          </cell>
          <cell r="R8">
            <v>0</v>
          </cell>
          <cell r="S8">
            <v>0</v>
          </cell>
          <cell r="T8">
            <v>666.21185925350483</v>
          </cell>
        </row>
        <row r="11">
          <cell r="K11">
            <v>71.494878041248171</v>
          </cell>
          <cell r="L11">
            <v>26.391612428042688</v>
          </cell>
          <cell r="M11">
            <v>26.663953758105801</v>
          </cell>
          <cell r="N11">
            <v>45.167992426274523</v>
          </cell>
          <cell r="O11">
            <v>8.1093988408256159</v>
          </cell>
          <cell r="P11">
            <v>68.834743083687854</v>
          </cell>
          <cell r="Q11">
            <v>36.28115527782532</v>
          </cell>
          <cell r="R11">
            <v>56.368303068099067</v>
          </cell>
          <cell r="S11">
            <v>30.751970538430175</v>
          </cell>
          <cell r="T11">
            <v>62.170449670911069</v>
          </cell>
        </row>
        <row r="12">
          <cell r="K12">
            <v>724.19900703576752</v>
          </cell>
          <cell r="L12">
            <v>1176.2483188577398</v>
          </cell>
          <cell r="M12">
            <v>1294.0091705302937</v>
          </cell>
          <cell r="N12">
            <v>1297.0885287441606</v>
          </cell>
          <cell r="O12">
            <v>881.45541087443348</v>
          </cell>
          <cell r="P12">
            <v>904.17107321710307</v>
          </cell>
          <cell r="Q12">
            <v>712.47630011411661</v>
          </cell>
          <cell r="R12">
            <v>705.64378262249591</v>
          </cell>
          <cell r="S12">
            <v>510.99410320544223</v>
          </cell>
          <cell r="T12">
            <v>897.74900954540362</v>
          </cell>
        </row>
        <row r="19">
          <cell r="K19">
            <v>-131.40698998860981</v>
          </cell>
          <cell r="L19">
            <v>-165.80467232473899</v>
          </cell>
          <cell r="M19">
            <v>-215.48276046357944</v>
          </cell>
          <cell r="N19">
            <v>-222.14014329337954</v>
          </cell>
          <cell r="O19">
            <v>-289.76377087106505</v>
          </cell>
          <cell r="P19">
            <v>-235.92618049889035</v>
          </cell>
          <cell r="Q19">
            <v>-202.26822734246414</v>
          </cell>
          <cell r="R19">
            <v>-206.82080764335294</v>
          </cell>
          <cell r="S19">
            <v>-174.61992900519081</v>
          </cell>
          <cell r="T19">
            <v>-302.33417937511217</v>
          </cell>
        </row>
        <row r="21">
          <cell r="K21">
            <v>211.55624344881585</v>
          </cell>
          <cell r="L21">
            <v>222.10831278805236</v>
          </cell>
          <cell r="M21">
            <v>277.60335977252487</v>
          </cell>
          <cell r="N21">
            <v>244.39946152685619</v>
          </cell>
          <cell r="O21">
            <v>287.59673412309769</v>
          </cell>
          <cell r="P21">
            <v>145.90118681316201</v>
          </cell>
          <cell r="Q21">
            <v>109.90074841572655</v>
          </cell>
          <cell r="R21">
            <v>141.32264336209056</v>
          </cell>
          <cell r="S21">
            <v>123.97218630776818</v>
          </cell>
          <cell r="T21">
            <v>142.29334762263017</v>
          </cell>
        </row>
        <row r="23">
          <cell r="K23">
            <v>0</v>
          </cell>
          <cell r="L23">
            <v>0</v>
          </cell>
          <cell r="M23">
            <v>0</v>
          </cell>
          <cell r="N23">
            <v>0</v>
          </cell>
          <cell r="O23">
            <v>0</v>
          </cell>
          <cell r="P23">
            <v>0</v>
          </cell>
          <cell r="Q23">
            <v>0</v>
          </cell>
          <cell r="R23">
            <v>0</v>
          </cell>
          <cell r="S23">
            <v>0</v>
          </cell>
          <cell r="T23">
            <v>0</v>
          </cell>
        </row>
        <row r="68">
          <cell r="K68">
            <v>5908.3878773345832</v>
          </cell>
          <cell r="L68">
            <v>7821.2053468931263</v>
          </cell>
          <cell r="M68">
            <v>10944.946491950472</v>
          </cell>
          <cell r="N68">
            <v>12858.011880441571</v>
          </cell>
          <cell r="O68">
            <v>13989.754990219377</v>
          </cell>
          <cell r="P68">
            <v>14551.760030590771</v>
          </cell>
          <cell r="Q68">
            <v>14660.022258189829</v>
          </cell>
          <cell r="R68">
            <v>15202.513544054009</v>
          </cell>
          <cell r="S68">
            <v>16806.122985472972</v>
          </cell>
          <cell r="T68">
            <v>18853.838418211591</v>
          </cell>
        </row>
        <row r="73">
          <cell r="K73">
            <v>449.4316705814818</v>
          </cell>
          <cell r="L73">
            <v>851.06622536045597</v>
          </cell>
          <cell r="M73">
            <v>1285.2164787375598</v>
          </cell>
          <cell r="N73">
            <v>1073.6980964931324</v>
          </cell>
          <cell r="O73">
            <v>1036.4853708370326</v>
          </cell>
          <cell r="P73">
            <v>943.42943673742332</v>
          </cell>
          <cell r="Q73">
            <v>1000.0445757888695</v>
          </cell>
          <cell r="R73">
            <v>1032.1406272031811</v>
          </cell>
          <cell r="S73">
            <v>1270.4427270304975</v>
          </cell>
          <cell r="T73">
            <v>1204.9902718287017</v>
          </cell>
        </row>
        <row r="77">
          <cell r="K77">
            <v>914.17381052295036</v>
          </cell>
          <cell r="L77">
            <v>1413.9032164733546</v>
          </cell>
          <cell r="M77">
            <v>2057.8143900931182</v>
          </cell>
          <cell r="N77">
            <v>2048.0223718292359</v>
          </cell>
          <cell r="O77">
            <v>2314.2668857674212</v>
          </cell>
          <cell r="P77">
            <v>2205.0282034111242</v>
          </cell>
          <cell r="Q77">
            <v>2083.0732475870027</v>
          </cell>
          <cell r="R77">
            <v>1969.4055528343567</v>
          </cell>
          <cell r="S77">
            <v>2248.9190414839109</v>
          </cell>
          <cell r="T77">
            <v>2539.4515751305107</v>
          </cell>
        </row>
        <row r="81">
          <cell r="K81">
            <v>40.641412022024696</v>
          </cell>
          <cell r="L81">
            <v>32.159265013305138</v>
          </cell>
          <cell r="M81">
            <v>28.240148068929788</v>
          </cell>
          <cell r="N81">
            <v>32.008863590608129</v>
          </cell>
          <cell r="O81">
            <v>36.613105194751782</v>
          </cell>
          <cell r="P81">
            <v>36.183225758680628</v>
          </cell>
          <cell r="Q81">
            <v>42.215783105577145</v>
          </cell>
          <cell r="R81">
            <v>31.316405666656976</v>
          </cell>
          <cell r="S81">
            <v>31.828258400689617</v>
          </cell>
          <cell r="T81">
            <v>25.735057659761402</v>
          </cell>
        </row>
        <row r="85">
          <cell r="K85">
            <v>727.22186192601646</v>
          </cell>
          <cell r="L85">
            <v>1225.8179181377282</v>
          </cell>
          <cell r="M85">
            <v>2009.3695943633807</v>
          </cell>
          <cell r="N85">
            <v>1724.8200332392432</v>
          </cell>
          <cell r="O85">
            <v>1580.4417971796008</v>
          </cell>
          <cell r="P85">
            <v>1482.3976865241762</v>
          </cell>
          <cell r="Q85">
            <v>1436.4820150537278</v>
          </cell>
          <cell r="R85">
            <v>1578.3308928850263</v>
          </cell>
          <cell r="S85">
            <v>1946.2208568698463</v>
          </cell>
          <cell r="T85">
            <v>2003.5667740982244</v>
          </cell>
        </row>
        <row r="89">
          <cell r="K89">
            <v>710.37089920849894</v>
          </cell>
          <cell r="L89">
            <v>819.72762368042618</v>
          </cell>
          <cell r="M89">
            <v>1196.717804050413</v>
          </cell>
          <cell r="N89">
            <v>1291.9997916621535</v>
          </cell>
          <cell r="O89">
            <v>1243.063623058772</v>
          </cell>
          <cell r="P89">
            <v>1222.8842593950678</v>
          </cell>
          <cell r="Q89">
            <v>1191.0288289052901</v>
          </cell>
          <cell r="R89">
            <v>1289.8383227360168</v>
          </cell>
          <cell r="S89">
            <v>1139.3720178855153</v>
          </cell>
          <cell r="T89">
            <v>1103.5872723218274</v>
          </cell>
        </row>
      </sheetData>
      <sheetData sheetId="8" refreshError="1">
        <row r="14">
          <cell r="B14">
            <v>-0.23979377735147775</v>
          </cell>
          <cell r="C14">
            <v>-5.5068810588011186</v>
          </cell>
          <cell r="D14">
            <v>-14.208928125516247</v>
          </cell>
          <cell r="E14">
            <v>-15.786472607430275</v>
          </cell>
          <cell r="F14">
            <v>-9.4383133622272073</v>
          </cell>
          <cell r="G14">
            <v>-16.799115021009268</v>
          </cell>
          <cell r="H14">
            <v>-2.5928596659954954</v>
          </cell>
          <cell r="I14">
            <v>-17.627749506329447</v>
          </cell>
          <cell r="J14">
            <v>-6.1342186831665293</v>
          </cell>
          <cell r="K14">
            <v>-7.9634601003852925</v>
          </cell>
          <cell r="L14">
            <v>-12.452705512660211</v>
          </cell>
          <cell r="M14">
            <v>-100</v>
          </cell>
          <cell r="N14">
            <v>-50</v>
          </cell>
          <cell r="O14">
            <v>0</v>
          </cell>
          <cell r="P14">
            <v>0</v>
          </cell>
          <cell r="Q14">
            <v>0</v>
          </cell>
          <cell r="R14">
            <v>0</v>
          </cell>
          <cell r="S14">
            <v>0</v>
          </cell>
        </row>
        <row r="16">
          <cell r="B16">
            <v>25.265544359123883</v>
          </cell>
          <cell r="C16">
            <v>30.809388876328821</v>
          </cell>
          <cell r="D16">
            <v>23.805169959062294</v>
          </cell>
          <cell r="E16">
            <v>-7.1926531998350951</v>
          </cell>
          <cell r="F16">
            <v>-43.461545370383838</v>
          </cell>
          <cell r="G16">
            <v>-4.6865636629354386</v>
          </cell>
          <cell r="H16">
            <v>2.1523252567244162</v>
          </cell>
          <cell r="I16">
            <v>5.0128337440553974</v>
          </cell>
          <cell r="J16">
            <v>2.227231529993527</v>
          </cell>
          <cell r="K16">
            <v>13.455293674534422</v>
          </cell>
          <cell r="L16">
            <v>1.2321120728184454</v>
          </cell>
        </row>
        <row r="18">
          <cell r="B18">
            <v>0</v>
          </cell>
          <cell r="C18">
            <v>-7.454997756482852</v>
          </cell>
          <cell r="D18">
            <v>-12.130515039184615</v>
          </cell>
          <cell r="E18">
            <v>-37.208747072739996</v>
          </cell>
          <cell r="F18">
            <v>-30.247906663265752</v>
          </cell>
          <cell r="G18">
            <v>-30.50294945661275</v>
          </cell>
          <cell r="H18">
            <v>-17.90457706251744</v>
          </cell>
          <cell r="I18">
            <v>-41.158003372244316</v>
          </cell>
          <cell r="J18">
            <v>-5.5183082880007213</v>
          </cell>
          <cell r="K18">
            <v>-22.883644618518222</v>
          </cell>
          <cell r="L18">
            <v>-24.056091052795086</v>
          </cell>
          <cell r="M18">
            <v>-150</v>
          </cell>
          <cell r="N18">
            <v>-215</v>
          </cell>
          <cell r="O18">
            <v>-215</v>
          </cell>
          <cell r="P18">
            <v>-215</v>
          </cell>
          <cell r="Q18">
            <v>-215</v>
          </cell>
          <cell r="R18">
            <v>-215</v>
          </cell>
          <cell r="S18">
            <v>-215</v>
          </cell>
        </row>
        <row r="19">
          <cell r="B19">
            <v>-167.41965545994083</v>
          </cell>
          <cell r="C19">
            <v>-184.45750621750267</v>
          </cell>
          <cell r="D19">
            <v>-57.623809657476983</v>
          </cell>
          <cell r="E19">
            <v>3.1915452510090789</v>
          </cell>
          <cell r="F19">
            <v>39.739074580321429</v>
          </cell>
          <cell r="G19">
            <v>-106.79053733379392</v>
          </cell>
          <cell r="H19">
            <v>-23.222456717289756</v>
          </cell>
          <cell r="I19">
            <v>-43.195042298837208</v>
          </cell>
          <cell r="J19">
            <v>-10.638452280136679</v>
          </cell>
          <cell r="K19">
            <v>20.665209102286738</v>
          </cell>
          <cell r="L19">
            <v>-53.36361123148626</v>
          </cell>
          <cell r="M19">
            <v>-162</v>
          </cell>
          <cell r="N19">
            <v>0</v>
          </cell>
          <cell r="O19">
            <v>0</v>
          </cell>
          <cell r="P19">
            <v>0</v>
          </cell>
          <cell r="Q19">
            <v>0</v>
          </cell>
          <cell r="R19">
            <v>0</v>
          </cell>
          <cell r="S19">
            <v>0</v>
          </cell>
        </row>
        <row r="22">
          <cell r="B22">
            <v>-215.04415293756463</v>
          </cell>
          <cell r="C22">
            <v>-126.25943731195545</v>
          </cell>
          <cell r="D22">
            <v>-269.29743386989844</v>
          </cell>
          <cell r="E22">
            <v>-336.31102688925915</v>
          </cell>
          <cell r="F22">
            <v>-238.52505529020596</v>
          </cell>
          <cell r="G22">
            <v>-210.9692218525708</v>
          </cell>
          <cell r="H22">
            <v>-306.60565550396734</v>
          </cell>
          <cell r="I22">
            <v>-371.5939412989315</v>
          </cell>
          <cell r="J22">
            <v>-343.39181991486788</v>
          </cell>
          <cell r="K22">
            <v>-366.91597199844875</v>
          </cell>
        </row>
        <row r="23">
          <cell r="B23">
            <v>-37.37149687632273</v>
          </cell>
          <cell r="C23">
            <v>-62.439441085933019</v>
          </cell>
          <cell r="D23">
            <v>-81.776669538044558</v>
          </cell>
          <cell r="E23">
            <v>-103.64737809069729</v>
          </cell>
          <cell r="F23">
            <v>-104.95404458796654</v>
          </cell>
          <cell r="G23">
            <v>-72.406737164893656</v>
          </cell>
          <cell r="H23">
            <v>-66.237495108258713</v>
          </cell>
          <cell r="I23">
            <v>-65.160703013302722</v>
          </cell>
          <cell r="J23">
            <v>-85.928832101314498</v>
          </cell>
          <cell r="K23">
            <v>-132.86499667864635</v>
          </cell>
        </row>
        <row r="29">
          <cell r="E29">
            <v>-123.08466709501356</v>
          </cell>
          <cell r="F29">
            <v>-8.2377599025519057</v>
          </cell>
          <cell r="G29">
            <v>-4.5858495441044482</v>
          </cell>
          <cell r="H29">
            <v>-3.4109949974989289</v>
          </cell>
          <cell r="I29">
            <v>-7.4057409168603003</v>
          </cell>
          <cell r="J29">
            <v>48.849782048908303</v>
          </cell>
          <cell r="K29">
            <v>-22.799247615183326</v>
          </cell>
        </row>
        <row r="34">
          <cell r="B34">
            <v>0.1937727493749315</v>
          </cell>
          <cell r="C34">
            <v>0.23009252334823616</v>
          </cell>
          <cell r="D34">
            <v>0.24467068550372364</v>
          </cell>
          <cell r="E34">
            <v>0.25688047142268194</v>
          </cell>
          <cell r="F34">
            <v>0.2617558905791012</v>
          </cell>
          <cell r="G34">
            <v>0.25738052590142096</v>
          </cell>
          <cell r="H34">
            <v>0.29368960618071954</v>
          </cell>
          <cell r="I34">
            <v>0.34973258679456265</v>
          </cell>
          <cell r="J34">
            <v>0.3753527997475124</v>
          </cell>
          <cell r="K34">
            <v>0.40189049207092059</v>
          </cell>
          <cell r="L34">
            <v>0.44</v>
          </cell>
          <cell r="M34">
            <v>0.42</v>
          </cell>
        </row>
        <row r="42">
          <cell r="L42">
            <v>65.478304429013406</v>
          </cell>
          <cell r="M42">
            <v>90.15181565756734</v>
          </cell>
          <cell r="N42">
            <v>90.15181565756734</v>
          </cell>
          <cell r="O42">
            <v>90.15181565756734</v>
          </cell>
          <cell r="P42">
            <v>90.15181565756734</v>
          </cell>
          <cell r="Q42">
            <v>90.15181565756734</v>
          </cell>
          <cell r="R42">
            <v>90.15181565756734</v>
          </cell>
          <cell r="S42">
            <v>90.15181565756734</v>
          </cell>
        </row>
        <row r="43">
          <cell r="B43">
            <v>492.2966249025838</v>
          </cell>
          <cell r="C43">
            <v>511.3729633906766</v>
          </cell>
          <cell r="E43">
            <v>614.41916635950645</v>
          </cell>
          <cell r="F43">
            <v>537.33450568762953</v>
          </cell>
          <cell r="G43">
            <v>634.92866220892097</v>
          </cell>
          <cell r="H43">
            <v>610.64362473675476</v>
          </cell>
          <cell r="I43">
            <v>684.61074213948257</v>
          </cell>
          <cell r="J43">
            <v>929.25947469425455</v>
          </cell>
          <cell r="K43">
            <v>861.56680854425861</v>
          </cell>
        </row>
        <row r="71">
          <cell r="K71">
            <v>9.4042375144595436</v>
          </cell>
          <cell r="L71">
            <v>48.681980455086368</v>
          </cell>
          <cell r="M71">
            <v>48.681980455086368</v>
          </cell>
          <cell r="N71">
            <v>48.681980455086368</v>
          </cell>
          <cell r="O71">
            <v>48.681980455086368</v>
          </cell>
          <cell r="P71">
            <v>48.681980455086368</v>
          </cell>
          <cell r="Q71">
            <v>48.681980455086368</v>
          </cell>
          <cell r="R71">
            <v>48.681980455086368</v>
          </cell>
          <cell r="S71">
            <v>48.681980455086368</v>
          </cell>
        </row>
        <row r="81">
          <cell r="B81">
            <v>137.76515832747475</v>
          </cell>
          <cell r="C81">
            <v>123.30658326231976</v>
          </cell>
          <cell r="D81">
            <v>51.674448778386434</v>
          </cell>
          <cell r="E81">
            <v>40.174548879165506</v>
          </cell>
          <cell r="F81">
            <v>-119.73821863855923</v>
          </cell>
          <cell r="G81">
            <v>61.811611863873424</v>
          </cell>
          <cell r="H81">
            <v>99.982430858423399</v>
          </cell>
          <cell r="I81">
            <v>41.34820881418522</v>
          </cell>
          <cell r="J81">
            <v>35.641925797019319</v>
          </cell>
          <cell r="K81">
            <v>51.289264598090888</v>
          </cell>
          <cell r="L81">
            <v>58.238072914788503</v>
          </cell>
          <cell r="M81">
            <v>150</v>
          </cell>
          <cell r="N81">
            <v>215</v>
          </cell>
          <cell r="O81">
            <v>215</v>
          </cell>
          <cell r="P81">
            <v>215</v>
          </cell>
          <cell r="Q81">
            <v>215</v>
          </cell>
          <cell r="R81">
            <v>215</v>
          </cell>
          <cell r="S81">
            <v>215</v>
          </cell>
        </row>
        <row r="85">
          <cell r="B85">
            <v>-135.64334672181926</v>
          </cell>
          <cell r="C85">
            <v>-175.8290365919438</v>
          </cell>
          <cell r="D85">
            <v>-231.34514732692085</v>
          </cell>
          <cell r="E85">
            <v>-249.43093775142421</v>
          </cell>
          <cell r="F85">
            <v>-255.68768430807992</v>
          </cell>
          <cell r="G85">
            <v>-256.57928913383216</v>
          </cell>
          <cell r="H85">
            <v>-277.06467668798956</v>
          </cell>
          <cell r="I85">
            <v>-332.71840322997804</v>
          </cell>
          <cell r="J85">
            <v>-385.82742401007977</v>
          </cell>
          <cell r="K85">
            <v>-448.42539214781254</v>
          </cell>
        </row>
        <row r="88">
          <cell r="B88">
            <v>-508.64620063109368</v>
          </cell>
          <cell r="C88">
            <v>-477.91751049584309</v>
          </cell>
          <cell r="D88">
            <v>0</v>
          </cell>
          <cell r="E88">
            <v>0</v>
          </cell>
          <cell r="F88">
            <v>-444.33314114158753</v>
          </cell>
          <cell r="G88">
            <v>0</v>
          </cell>
          <cell r="H88">
            <v>0</v>
          </cell>
          <cell r="I88">
            <v>0</v>
          </cell>
          <cell r="J88">
            <v>-426.14778028351003</v>
          </cell>
          <cell r="K88">
            <v>-920.8737884591643</v>
          </cell>
        </row>
        <row r="89">
          <cell r="B89">
            <v>303.03393626935383</v>
          </cell>
          <cell r="C89">
            <v>48.610880432704029</v>
          </cell>
          <cell r="D89">
            <v>102.65351771376228</v>
          </cell>
          <cell r="E89">
            <v>367.31572136430589</v>
          </cell>
          <cell r="F89">
            <v>219.86739743575524</v>
          </cell>
          <cell r="G89">
            <v>180.66770063362003</v>
          </cell>
          <cell r="H89">
            <v>75.092236734607411</v>
          </cell>
          <cell r="I89">
            <v>88.911840618245733</v>
          </cell>
          <cell r="J89">
            <v>114.82685013712437</v>
          </cell>
          <cell r="K89">
            <v>356.86670024421539</v>
          </cell>
        </row>
        <row r="108">
          <cell r="L108">
            <v>55.635710269837901</v>
          </cell>
          <cell r="M108">
            <v>65.111462414935488</v>
          </cell>
          <cell r="N108">
            <v>67.343793088360968</v>
          </cell>
          <cell r="O108">
            <v>69.232688273567135</v>
          </cell>
          <cell r="P108">
            <v>72.32360766754087</v>
          </cell>
          <cell r="Q108">
            <v>83.313543290558599</v>
          </cell>
          <cell r="R108">
            <v>91.727712751931548</v>
          </cell>
          <cell r="S108">
            <v>94.475196657685984</v>
          </cell>
        </row>
        <row r="109">
          <cell r="C109">
            <v>1.7793821805597148</v>
          </cell>
          <cell r="D109">
            <v>-7.3555734505119332</v>
          </cell>
          <cell r="E109">
            <v>2.42090383674104</v>
          </cell>
          <cell r="F109">
            <v>11.084355212599647</v>
          </cell>
          <cell r="G109">
            <v>6.0831327773918602</v>
          </cell>
          <cell r="H109">
            <v>6.2555886116492943</v>
          </cell>
          <cell r="I109">
            <v>7.3505199821032008</v>
          </cell>
          <cell r="J109">
            <v>6.0595628776918318</v>
          </cell>
          <cell r="K109">
            <v>9.0606211437389419</v>
          </cell>
        </row>
        <row r="115">
          <cell r="L115">
            <v>-692.47138400541871</v>
          </cell>
          <cell r="M115">
            <v>-1145.4173045508637</v>
          </cell>
          <cell r="N115">
            <v>-1565.3048417535128</v>
          </cell>
          <cell r="O115">
            <v>-1560.050605219189</v>
          </cell>
          <cell r="P115">
            <v>-1835.050605219189</v>
          </cell>
          <cell r="Q115">
            <v>-1845.050605219189</v>
          </cell>
          <cell r="R115">
            <v>-1845.050605219189</v>
          </cell>
          <cell r="S115">
            <v>-1845.050605219189</v>
          </cell>
        </row>
        <row r="116">
          <cell r="B116">
            <v>-46.781586017842841</v>
          </cell>
          <cell r="C116">
            <v>-79.167167533349783</v>
          </cell>
          <cell r="D116">
            <v>-115.41760105435655</v>
          </cell>
          <cell r="E116">
            <v>-81.890380586867096</v>
          </cell>
          <cell r="F116">
            <v>-76.676857754733831</v>
          </cell>
          <cell r="G116">
            <v>-32.121089632497338</v>
          </cell>
          <cell r="H116">
            <v>-35.362326367059929</v>
          </cell>
          <cell r="I116">
            <v>-56.153554988488374</v>
          </cell>
          <cell r="J116">
            <v>-168.59147271311338</v>
          </cell>
          <cell r="K116">
            <v>-169.03514096502923</v>
          </cell>
        </row>
        <row r="117">
          <cell r="L117">
            <v>-281.39139269633301</v>
          </cell>
          <cell r="M117">
            <v>-30.050605219189116</v>
          </cell>
          <cell r="N117">
            <v>-30.050605219189116</v>
          </cell>
          <cell r="O117">
            <v>-30.050605219189116</v>
          </cell>
          <cell r="P117">
            <v>-30.050605219189116</v>
          </cell>
          <cell r="Q117">
            <v>-30.050605219189116</v>
          </cell>
          <cell r="R117">
            <v>-30.050605219189116</v>
          </cell>
          <cell r="S117">
            <v>-30.050605219189116</v>
          </cell>
        </row>
        <row r="191">
          <cell r="B191">
            <v>2199.9407782034727</v>
          </cell>
          <cell r="C191">
            <v>3499.7686381328986</v>
          </cell>
          <cell r="D191">
            <v>4691.9441411880071</v>
          </cell>
          <cell r="E191">
            <v>4495.9858530834108</v>
          </cell>
          <cell r="F191">
            <v>4276.9301715144638</v>
          </cell>
          <cell r="G191">
            <v>4157.6466822080192</v>
          </cell>
          <cell r="H191">
            <v>3874.091061873391</v>
          </cell>
          <cell r="I191">
            <v>3794.8746713947899</v>
          </cell>
          <cell r="J191">
            <v>4092.9361006589706</v>
          </cell>
          <cell r="K191">
            <v>4730.0963638352878</v>
          </cell>
        </row>
        <row r="192">
          <cell r="B192">
            <v>-727.22186192601646</v>
          </cell>
          <cell r="C192">
            <v>-1225.8179181377282</v>
          </cell>
          <cell r="D192">
            <v>-2009.3695943633807</v>
          </cell>
          <cell r="E192">
            <v>-1724.8200332392432</v>
          </cell>
          <cell r="F192">
            <v>-1580.4417971796008</v>
          </cell>
          <cell r="G192">
            <v>-1482.3976865241762</v>
          </cell>
          <cell r="H192">
            <v>-1436.4820150537278</v>
          </cell>
          <cell r="I192">
            <v>-1578.3308928850263</v>
          </cell>
          <cell r="J192">
            <v>-1946.2208568698463</v>
          </cell>
          <cell r="K192">
            <v>-2003.5667740982244</v>
          </cell>
        </row>
        <row r="194">
          <cell r="B194">
            <v>-1437.5927611345155</v>
          </cell>
          <cell r="C194">
            <v>-2045.5455418181543</v>
          </cell>
          <cell r="D194">
            <v>-3206.0873984137934</v>
          </cell>
          <cell r="E194">
            <v>-3016.8198249013967</v>
          </cell>
          <cell r="F194">
            <v>-2823.5054202383726</v>
          </cell>
          <cell r="G194">
            <v>-2705.2819459192442</v>
          </cell>
          <cell r="H194">
            <v>-2627.5108439590176</v>
          </cell>
          <cell r="I194">
            <v>-2868.1692156210429</v>
          </cell>
          <cell r="J194">
            <v>-3085.5928747553617</v>
          </cell>
          <cell r="K194">
            <v>-3107.1540464200516</v>
          </cell>
        </row>
        <row r="195">
          <cell r="B195">
            <v>5624.1523199139656</v>
          </cell>
          <cell r="C195">
            <v>7510.7645143916861</v>
          </cell>
          <cell r="D195">
            <v>8209.1135755939358</v>
          </cell>
          <cell r="E195">
            <v>10614.931603978712</v>
          </cell>
          <cell r="F195">
            <v>11192.729701950069</v>
          </cell>
          <cell r="G195">
            <v>11452.719451415298</v>
          </cell>
          <cell r="H195">
            <v>11738.674963247</v>
          </cell>
          <cell r="I195">
            <v>12107.484457132225</v>
          </cell>
          <cell r="J195">
            <v>15634.692520453218</v>
          </cell>
          <cell r="K195">
            <v>18277.925324169042</v>
          </cell>
        </row>
        <row r="198">
          <cell r="B198">
            <v>0</v>
          </cell>
          <cell r="C198">
            <v>0</v>
          </cell>
          <cell r="D198">
            <v>0</v>
          </cell>
          <cell r="E198">
            <v>0</v>
          </cell>
          <cell r="F198">
            <v>153.88981170844215</v>
          </cell>
          <cell r="G198">
            <v>177.1695635728903</v>
          </cell>
          <cell r="H198">
            <v>183.42594132306971</v>
          </cell>
          <cell r="I198">
            <v>258.09037773555235</v>
          </cell>
          <cell r="J198">
            <v>580.46133019959791</v>
          </cell>
          <cell r="K198">
            <v>669.06930065212907</v>
          </cell>
        </row>
        <row r="199">
          <cell r="B199">
            <v>0</v>
          </cell>
          <cell r="C199">
            <v>0</v>
          </cell>
          <cell r="D199">
            <v>0</v>
          </cell>
          <cell r="E199">
            <v>0</v>
          </cell>
          <cell r="F199">
            <v>-36.046806393018144</v>
          </cell>
          <cell r="G199">
            <v>-42.071644572999226</v>
          </cell>
          <cell r="H199">
            <v>-49.245453607802801</v>
          </cell>
          <cell r="I199">
            <v>-60.976183290602869</v>
          </cell>
          <cell r="J199">
            <v>-82.096500753616141</v>
          </cell>
          <cell r="K199">
            <v>-110.49376243751857</v>
          </cell>
        </row>
        <row r="200">
          <cell r="B200">
            <v>0</v>
          </cell>
          <cell r="C200">
            <v>0</v>
          </cell>
          <cell r="D200">
            <v>0</v>
          </cell>
          <cell r="E200">
            <v>0</v>
          </cell>
          <cell r="F200">
            <v>117.84300531542401</v>
          </cell>
          <cell r="G200">
            <v>135.09791899989108</v>
          </cell>
          <cell r="H200">
            <v>134.18048771526691</v>
          </cell>
          <cell r="I200">
            <v>197.11419444494948</v>
          </cell>
          <cell r="J200">
            <v>498.36482944598174</v>
          </cell>
          <cell r="K200">
            <v>558.57553821461056</v>
          </cell>
        </row>
        <row r="201">
          <cell r="B201">
            <v>2297.1444557680397</v>
          </cell>
          <cell r="C201">
            <v>3199.2294538862106</v>
          </cell>
          <cell r="D201">
            <v>3677.307685808566</v>
          </cell>
          <cell r="E201">
            <v>4877.872134818469</v>
          </cell>
          <cell r="F201">
            <v>5265.7784871496651</v>
          </cell>
          <cell r="G201">
            <v>5396.5646293209811</v>
          </cell>
          <cell r="H201">
            <v>5800.2774196215541</v>
          </cell>
          <cell r="I201">
            <v>6024.947578920026</v>
          </cell>
          <cell r="J201">
            <v>8551.1070656512638</v>
          </cell>
          <cell r="K201">
            <v>10131.215216114173</v>
          </cell>
        </row>
        <row r="202">
          <cell r="B202">
            <v>512.95522214531866</v>
          </cell>
          <cell r="C202">
            <v>511.1658801196632</v>
          </cell>
          <cell r="D202">
            <v>506.94735844011524</v>
          </cell>
          <cell r="E202">
            <v>69.458922621351249</v>
          </cell>
          <cell r="F202">
            <v>42.374251671055269</v>
          </cell>
          <cell r="G202">
            <v>52.680198423196927</v>
          </cell>
          <cell r="H202">
            <v>63.770502416340669</v>
          </cell>
          <cell r="I202">
            <v>65.087075100293347</v>
          </cell>
          <cell r="J202">
            <v>307.03444264871661</v>
          </cell>
          <cell r="K202">
            <v>345.32842421685928</v>
          </cell>
        </row>
        <row r="203">
          <cell r="B203">
            <v>70.593834756654744</v>
          </cell>
          <cell r="C203">
            <v>124.88655192264432</v>
          </cell>
          <cell r="D203">
            <v>133.59792072773323</v>
          </cell>
          <cell r="E203">
            <v>161.14189814911938</v>
          </cell>
          <cell r="F203">
            <v>341.56123460296794</v>
          </cell>
          <cell r="G203">
            <v>430.3850011377674</v>
          </cell>
          <cell r="H203">
            <v>206.34631730257357</v>
          </cell>
          <cell r="I203">
            <v>184.11273213937616</v>
          </cell>
          <cell r="J203">
            <v>226.19464795392361</v>
          </cell>
          <cell r="K203">
            <v>644.67856668834486</v>
          </cell>
        </row>
        <row r="206">
          <cell r="B206">
            <v>0</v>
          </cell>
          <cell r="C206">
            <v>0</v>
          </cell>
          <cell r="D206">
            <v>27.668391309121088</v>
          </cell>
          <cell r="E206">
            <v>17.351108206095702</v>
          </cell>
          <cell r="F206">
            <v>-9.5138198691250242</v>
          </cell>
          <cell r="G206">
            <v>3.477994236963549</v>
          </cell>
          <cell r="H206">
            <v>-29.050097617075746</v>
          </cell>
          <cell r="I206">
            <v>-28.696479095406481</v>
          </cell>
          <cell r="J206">
            <v>-53.42245013423021</v>
          </cell>
          <cell r="K206">
            <v>-196.8379252064955</v>
          </cell>
        </row>
        <row r="207">
          <cell r="B207">
            <v>-117.26642360297419</v>
          </cell>
          <cell r="C207">
            <v>-142.18950967843168</v>
          </cell>
          <cell r="D207">
            <v>-90.438011804876382</v>
          </cell>
          <cell r="E207">
            <v>-149.43437605761289</v>
          </cell>
          <cell r="F207">
            <v>-199.45798862127512</v>
          </cell>
          <cell r="G207">
            <v>-200.36738227696185</v>
          </cell>
          <cell r="H207">
            <v>-187.07608357131579</v>
          </cell>
          <cell r="I207">
            <v>-180.10001088036486</v>
          </cell>
          <cell r="J207">
            <v>-190.29142683774302</v>
          </cell>
          <cell r="K207">
            <v>-182.1649033409862</v>
          </cell>
        </row>
        <row r="215">
          <cell r="B215">
            <v>3101.7252435632631</v>
          </cell>
          <cell r="C215">
            <v>4587.4083262492322</v>
          </cell>
          <cell r="D215">
            <v>5089.9022989002633</v>
          </cell>
          <cell r="E215">
            <v>5689.9538241891341</v>
          </cell>
        </row>
        <row r="403">
          <cell r="B403">
            <v>0.40844278837084907</v>
          </cell>
          <cell r="C403">
            <v>0.42595257084096233</v>
          </cell>
          <cell r="D403">
            <v>0.44795429518009927</v>
          </cell>
          <cell r="E403">
            <v>0.45952930426703215</v>
          </cell>
          <cell r="F403">
            <v>0.4640834638731805</v>
          </cell>
          <cell r="G403">
            <v>0.46402546252729326</v>
          </cell>
          <cell r="H403">
            <v>0.48651470626273158</v>
          </cell>
          <cell r="I403">
            <v>0.48723554378816308</v>
          </cell>
          <cell r="J403">
            <v>0.5273528172726526</v>
          </cell>
          <cell r="K403">
            <v>0.53471357419619236</v>
          </cell>
        </row>
        <row r="411">
          <cell r="B411">
            <v>2388.5640167637653</v>
          </cell>
          <cell r="C411">
            <v>3668.4724762518254</v>
          </cell>
          <cell r="D411">
            <v>4866.1290654194572</v>
          </cell>
          <cell r="E411">
            <v>4771.126622557279</v>
          </cell>
          <cell r="F411">
            <v>4514.2773252970637</v>
          </cell>
          <cell r="G411">
            <v>4339.7713804273935</v>
          </cell>
          <cell r="H411">
            <v>4040.4997883011893</v>
          </cell>
          <cell r="I411">
            <v>3962.9487898169573</v>
          </cell>
          <cell r="J411">
            <v>4344.7999030619249</v>
          </cell>
          <cell r="K411">
            <v>4979.5919907653752</v>
          </cell>
        </row>
        <row r="412">
          <cell r="B412">
            <v>449.4316705814818</v>
          </cell>
          <cell r="C412">
            <v>851.06622536045597</v>
          </cell>
          <cell r="D412">
            <v>1285.2164787375598</v>
          </cell>
          <cell r="E412">
            <v>1073.6980964931324</v>
          </cell>
          <cell r="F412">
            <v>1036.4853708370326</v>
          </cell>
          <cell r="G412">
            <v>943.42943673742332</v>
          </cell>
          <cell r="H412">
            <v>1000.0445757888695</v>
          </cell>
          <cell r="I412">
            <v>1032.1406272031811</v>
          </cell>
          <cell r="J412">
            <v>1270.4427270304975</v>
          </cell>
          <cell r="K412">
            <v>1204.9902718287017</v>
          </cell>
        </row>
        <row r="413">
          <cell r="B413">
            <v>914.17381052295036</v>
          </cell>
          <cell r="C413">
            <v>1413.9032164733546</v>
          </cell>
          <cell r="D413">
            <v>2057.8143900931182</v>
          </cell>
          <cell r="E413">
            <v>2048.0223718292359</v>
          </cell>
          <cell r="F413">
            <v>2314.2668857674212</v>
          </cell>
          <cell r="G413">
            <v>2205.0282034111242</v>
          </cell>
          <cell r="H413">
            <v>2083.0732475870027</v>
          </cell>
          <cell r="I413">
            <v>1969.4055528343567</v>
          </cell>
          <cell r="J413">
            <v>2248.9190414839109</v>
          </cell>
          <cell r="K413">
            <v>2539.4515751305107</v>
          </cell>
        </row>
        <row r="414">
          <cell r="B414">
            <v>795.69388507701569</v>
          </cell>
          <cell r="C414">
            <v>1202.6399312857825</v>
          </cell>
          <cell r="D414">
            <v>1320.6731242883995</v>
          </cell>
          <cell r="E414">
            <v>1342.2565211704352</v>
          </cell>
          <cell r="F414">
            <v>889.56480971525912</v>
          </cell>
          <cell r="G414">
            <v>973.00581630079091</v>
          </cell>
          <cell r="H414">
            <v>748.7574553919419</v>
          </cell>
          <cell r="I414">
            <v>762.01208569059497</v>
          </cell>
          <cell r="J414">
            <v>541.74607374387244</v>
          </cell>
          <cell r="K414">
            <v>959.91945921631464</v>
          </cell>
        </row>
        <row r="415">
          <cell r="B415">
            <v>229.26465058231724</v>
          </cell>
          <cell r="C415">
            <v>200.86310313223248</v>
          </cell>
          <cell r="D415">
            <v>202.42507230037972</v>
          </cell>
          <cell r="E415">
            <v>307.14963306447589</v>
          </cell>
          <cell r="F415">
            <v>273.96025897735126</v>
          </cell>
          <cell r="G415">
            <v>218.30792397805544</v>
          </cell>
          <cell r="H415">
            <v>208.6245095333752</v>
          </cell>
          <cell r="I415">
            <v>199.39052408882435</v>
          </cell>
          <cell r="J415">
            <v>283.69206080364438</v>
          </cell>
          <cell r="K415">
            <v>275.23068458984835</v>
          </cell>
        </row>
        <row r="421">
          <cell r="E421">
            <v>746.54913975128227</v>
          </cell>
          <cell r="F421">
            <v>692.35691499953896</v>
          </cell>
          <cell r="G421">
            <v>617.26340576596522</v>
          </cell>
          <cell r="H421">
            <v>625.30712721677776</v>
          </cell>
          <cell r="I421">
            <v>644.15833960024474</v>
          </cell>
          <cell r="J421">
            <v>830.31564717186052</v>
          </cell>
          <cell r="K421">
            <v>891.7507939512451</v>
          </cell>
        </row>
        <row r="422">
          <cell r="E422">
            <v>1418.6652168436649</v>
          </cell>
          <cell r="F422">
            <v>1585.2213590662327</v>
          </cell>
          <cell r="G422">
            <v>1422.3586431517283</v>
          </cell>
          <cell r="H422">
            <v>835.15883974740836</v>
          </cell>
          <cell r="I422">
            <v>1188.0906826164689</v>
          </cell>
          <cell r="J422">
            <v>736.92745584020463</v>
          </cell>
          <cell r="K422">
            <v>383.53012494066064</v>
          </cell>
        </row>
        <row r="425">
          <cell r="E425">
            <v>725.08794400242368</v>
          </cell>
          <cell r="F425">
            <v>862.76755041722367</v>
          </cell>
          <cell r="G425">
            <v>936.40392104203033</v>
          </cell>
          <cell r="H425">
            <v>853.84379204920594</v>
          </cell>
          <cell r="I425">
            <v>809.52049655989845</v>
          </cell>
          <cell r="J425">
            <v>1361.8836461026899</v>
          </cell>
          <cell r="K425">
            <v>2601.4472024373708</v>
          </cell>
        </row>
        <row r="426">
          <cell r="E426">
            <v>346.11140608686992</v>
          </cell>
          <cell r="F426">
            <v>332.75717589868236</v>
          </cell>
          <cell r="G426">
            <v>740.92258534223424</v>
          </cell>
          <cell r="H426">
            <v>732.05490793186425</v>
          </cell>
          <cell r="I426">
            <v>337.82940752471268</v>
          </cell>
          <cell r="J426">
            <v>566.79931779773824</v>
          </cell>
          <cell r="K426">
            <v>1370.4204550798549</v>
          </cell>
        </row>
        <row r="429">
          <cell r="E429">
            <v>4.4837318648322668</v>
          </cell>
          <cell r="F429">
            <v>9.53647182119437</v>
          </cell>
          <cell r="G429">
            <v>12.011837239242837</v>
          </cell>
          <cell r="H429">
            <v>20.012848878314749</v>
          </cell>
          <cell r="I429">
            <v>27.751587545119417</v>
          </cell>
          <cell r="J429">
            <v>43.275481906801602</v>
          </cell>
          <cell r="K429">
            <v>70.164051558201677</v>
          </cell>
        </row>
        <row r="430">
          <cell r="E430">
            <v>7.9010205604249162</v>
          </cell>
          <cell r="F430">
            <v>5.7309438735443603</v>
          </cell>
          <cell r="G430">
            <v>8.8225568095947935</v>
          </cell>
          <cell r="H430">
            <v>22.870029189872888</v>
          </cell>
          <cell r="I430">
            <v>23.990428322223504</v>
          </cell>
          <cell r="J430">
            <v>524.96096014632349</v>
          </cell>
          <cell r="K430">
            <v>571.48827972484912</v>
          </cell>
        </row>
        <row r="431">
          <cell r="E431">
            <v>1498.8041396708322</v>
          </cell>
          <cell r="F431">
            <v>1635.0481029681025</v>
          </cell>
          <cell r="G431">
            <v>2001.1895411717874</v>
          </cell>
          <cell r="H431">
            <v>3711.9051724258911</v>
          </cell>
          <cell r="I431">
            <v>4129.482857725342</v>
          </cell>
          <cell r="J431">
            <v>5481.3723282421424</v>
          </cell>
          <cell r="K431">
            <v>6026.6272424954441</v>
          </cell>
        </row>
      </sheetData>
      <sheetData sheetId="9" refreshError="1">
        <row r="16">
          <cell r="B16">
            <v>1060.9276022620547</v>
          </cell>
          <cell r="C16">
            <v>1115.3581674290183</v>
          </cell>
          <cell r="D16">
            <v>1110.050296283194</v>
          </cell>
          <cell r="E16">
            <v>936.08022212096284</v>
          </cell>
          <cell r="F16">
            <v>777.36969111579185</v>
          </cell>
          <cell r="G16">
            <v>760.06259771913267</v>
          </cell>
          <cell r="H16">
            <v>933.83225407542625</v>
          </cell>
          <cell r="I16">
            <v>1246.7353153284414</v>
          </cell>
          <cell r="J16">
            <v>1071.5472186118018</v>
          </cell>
          <cell r="K16">
            <v>1195.8814238259142</v>
          </cell>
        </row>
        <row r="22">
          <cell r="B22">
            <v>-625.30224007353684</v>
          </cell>
          <cell r="C22">
            <v>-788.77250953931014</v>
          </cell>
          <cell r="D22">
            <v>-884.38408434085954</v>
          </cell>
          <cell r="E22">
            <v>-885.73164972211725</v>
          </cell>
          <cell r="F22">
            <v>-799.14576770512247</v>
          </cell>
          <cell r="G22">
            <v>-733.56135591740463</v>
          </cell>
          <cell r="H22">
            <v>-749.90284485604673</v>
          </cell>
        </row>
        <row r="23">
          <cell r="B23">
            <v>-32.037901949777741</v>
          </cell>
          <cell r="C23">
            <v>-40.626669872520232</v>
          </cell>
          <cell r="D23">
            <v>-39.791179905605581</v>
          </cell>
          <cell r="E23">
            <v>-40.680525565301089</v>
          </cell>
          <cell r="F23">
            <v>-38.561173072715476</v>
          </cell>
          <cell r="G23">
            <v>-40.440075847937173</v>
          </cell>
          <cell r="H23">
            <v>-36.765743128023509</v>
          </cell>
          <cell r="I23">
            <v>-35.654316874793047</v>
          </cell>
          <cell r="J23">
            <v>-35.828565310705926</v>
          </cell>
          <cell r="K23">
            <v>-45.074028138214103</v>
          </cell>
        </row>
        <row r="27">
          <cell r="I27">
            <v>385.68141532139322</v>
          </cell>
          <cell r="J27">
            <v>149.74088183076591</v>
          </cell>
          <cell r="K27">
            <v>171.07875411720985</v>
          </cell>
        </row>
        <row r="38">
          <cell r="B38">
            <v>-46.781586017842841</v>
          </cell>
          <cell r="C38">
            <v>-79.167167533349783</v>
          </cell>
          <cell r="D38">
            <v>-115.41760105435655</v>
          </cell>
          <cell r="E38">
            <v>-81.890380586867096</v>
          </cell>
          <cell r="F38">
            <v>-76.676857754733831</v>
          </cell>
          <cell r="G38">
            <v>-32.121089632497338</v>
          </cell>
          <cell r="H38">
            <v>-35.362326367059929</v>
          </cell>
          <cell r="I38">
            <v>-56.153554988488374</v>
          </cell>
          <cell r="J38">
            <v>-168.59147271311338</v>
          </cell>
          <cell r="K38">
            <v>-169.03514096502923</v>
          </cell>
          <cell r="L38">
            <v>-182.37651128339826</v>
          </cell>
          <cell r="M38">
            <v>-270.45544697270202</v>
          </cell>
          <cell r="N38">
            <v>-78.1315735698917</v>
          </cell>
          <cell r="O38">
            <v>-66.111331482216059</v>
          </cell>
          <cell r="P38">
            <v>-108.18217878908081</v>
          </cell>
          <cell r="Q38">
            <v>-384.64774680562067</v>
          </cell>
          <cell r="R38">
            <v>-294.49593114805333</v>
          </cell>
          <cell r="S38">
            <v>-96.161936701405168</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row>
        <row r="49">
          <cell r="B49">
            <v>0</v>
          </cell>
          <cell r="C49">
            <v>0</v>
          </cell>
          <cell r="D49">
            <v>0</v>
          </cell>
          <cell r="E49">
            <v>0</v>
          </cell>
          <cell r="F49">
            <v>0</v>
          </cell>
          <cell r="G49">
            <v>0</v>
          </cell>
          <cell r="H49">
            <v>0</v>
          </cell>
          <cell r="I49">
            <v>0</v>
          </cell>
          <cell r="J49">
            <v>0</v>
          </cell>
          <cell r="K49">
            <v>0</v>
          </cell>
        </row>
        <row r="151">
          <cell r="B151">
            <v>470.45359172929466</v>
          </cell>
          <cell r="C151">
            <v>689.03507041862804</v>
          </cell>
          <cell r="D151">
            <v>737.42714418462299</v>
          </cell>
          <cell r="E151">
            <v>746.54913975128227</v>
          </cell>
          <cell r="F151">
            <v>692.35691499953896</v>
          </cell>
          <cell r="G151">
            <v>617.26340576596522</v>
          </cell>
          <cell r="H151">
            <v>625.30712721677776</v>
          </cell>
          <cell r="I151">
            <v>644.15833960024474</v>
          </cell>
          <cell r="J151">
            <v>830.31564717186052</v>
          </cell>
          <cell r="K151">
            <v>891.7507939512451</v>
          </cell>
        </row>
      </sheetData>
      <sheetData sheetId="10" refreshError="1">
        <row r="41">
          <cell r="L41">
            <v>-402.00704031362119</v>
          </cell>
          <cell r="M41">
            <v>-577.38824288574176</v>
          </cell>
          <cell r="N41">
            <v>-614.9202428857418</v>
          </cell>
          <cell r="O41">
            <v>-651.4202428857418</v>
          </cell>
          <cell r="P41">
            <v>-687.9202428857418</v>
          </cell>
          <cell r="Q41">
            <v>-729.1702428857418</v>
          </cell>
          <cell r="R41">
            <v>-733.73356465308734</v>
          </cell>
          <cell r="S41">
            <v>-737.88203898703796</v>
          </cell>
        </row>
        <row r="42">
          <cell r="J42">
            <v>21.452653109946606</v>
          </cell>
          <cell r="K42">
            <v>17.642708465149511</v>
          </cell>
        </row>
        <row r="43">
          <cell r="L43">
            <v>-72.340288572765715</v>
          </cell>
          <cell r="M43">
            <v>-74.090288572765715</v>
          </cell>
          <cell r="N43">
            <v>-75.840288572765715</v>
          </cell>
          <cell r="O43">
            <v>-77.590288572765715</v>
          </cell>
          <cell r="P43">
            <v>-79.340288572765715</v>
          </cell>
          <cell r="Q43">
            <v>-81.090288572765715</v>
          </cell>
          <cell r="R43">
            <v>-78.89551292644353</v>
          </cell>
          <cell r="S43">
            <v>-76.900262338877923</v>
          </cell>
        </row>
        <row r="44">
          <cell r="B44" t="e">
            <v>#DIV/0!</v>
          </cell>
          <cell r="C44" t="e">
            <v>#DIV/0!</v>
          </cell>
          <cell r="D44" t="e">
            <v>#DIV/0!</v>
          </cell>
          <cell r="E44" t="e">
            <v>#DIV/0!</v>
          </cell>
          <cell r="F44">
            <v>17.655279503105589</v>
          </cell>
          <cell r="G44">
            <v>21.12604494625991</v>
          </cell>
          <cell r="H44">
            <v>21.257811661118865</v>
          </cell>
          <cell r="I44">
            <v>21.058438862362465</v>
          </cell>
          <cell r="J44">
            <v>23.530090427190522</v>
          </cell>
          <cell r="K44">
            <v>18.385967716157904</v>
          </cell>
        </row>
        <row r="47">
          <cell r="L47">
            <v>647.49983794268235</v>
          </cell>
        </row>
        <row r="53">
          <cell r="B53">
            <v>280.21536998181563</v>
          </cell>
          <cell r="C53">
            <v>519.02397154988796</v>
          </cell>
          <cell r="D53">
            <v>562.38207234736524</v>
          </cell>
          <cell r="E53">
            <v>745.84376285691621</v>
          </cell>
          <cell r="F53">
            <v>446.98769439121878</v>
          </cell>
          <cell r="G53">
            <v>426.48297718884959</v>
          </cell>
          <cell r="H53">
            <v>277.69591770797092</v>
          </cell>
          <cell r="I53">
            <v>216.21327645078014</v>
          </cell>
          <cell r="J53">
            <v>341.08254914369263</v>
          </cell>
          <cell r="K53">
            <v>488.01352950781757</v>
          </cell>
          <cell r="L53">
            <v>652.65072308859521</v>
          </cell>
          <cell r="M53">
            <v>543.27719827500005</v>
          </cell>
          <cell r="N53">
            <v>726.36371358749989</v>
          </cell>
          <cell r="O53">
            <v>733.28129999999999</v>
          </cell>
          <cell r="P53">
            <v>733.28129999999999</v>
          </cell>
          <cell r="Q53">
            <v>733.28129999999999</v>
          </cell>
          <cell r="R53">
            <v>733.28129999999999</v>
          </cell>
          <cell r="S53">
            <v>733.28129999999999</v>
          </cell>
        </row>
        <row r="66">
          <cell r="B66">
            <v>235.24496205990124</v>
          </cell>
          <cell r="C66">
            <v>357.70183679716791</v>
          </cell>
          <cell r="D66">
            <v>552.31702997520574</v>
          </cell>
          <cell r="E66">
            <v>928.63847270641486</v>
          </cell>
          <cell r="F66">
            <v>662.01840052799594</v>
          </cell>
          <cell r="G66">
            <v>698.64041378140575</v>
          </cell>
          <cell r="H66">
            <v>565.82868861647819</v>
          </cell>
          <cell r="I66">
            <v>473.67290702702167</v>
          </cell>
          <cell r="J66">
            <v>457.06150506713527</v>
          </cell>
          <cell r="K66">
            <v>690.88592601419884</v>
          </cell>
          <cell r="L66">
            <v>958.31591615295156</v>
          </cell>
          <cell r="M66">
            <v>891.29648373392661</v>
          </cell>
          <cell r="N66">
            <v>1076.6752711328145</v>
          </cell>
          <cell r="O66">
            <v>1084.9696108609801</v>
          </cell>
          <cell r="P66">
            <v>1090.1853159731509</v>
          </cell>
          <cell r="Q66">
            <v>1070.8639853873879</v>
          </cell>
          <cell r="R66">
            <v>1089.1144645545871</v>
          </cell>
          <cell r="S66">
            <v>1108.7060097222475</v>
          </cell>
        </row>
        <row r="68">
          <cell r="B68">
            <v>-82.335736720965429</v>
          </cell>
          <cell r="C68">
            <v>-125.19564287900876</v>
          </cell>
          <cell r="D68">
            <v>-193.31096049132199</v>
          </cell>
          <cell r="E68">
            <v>-325.0234654472452</v>
          </cell>
          <cell r="F68">
            <v>-231.70644018479857</v>
          </cell>
          <cell r="G68">
            <v>-244.52414482349201</v>
          </cell>
          <cell r="H68">
            <v>-198.04004101576734</v>
          </cell>
          <cell r="I68">
            <v>-165.78551745945757</v>
          </cell>
          <cell r="J68">
            <v>-159.97152677349735</v>
          </cell>
          <cell r="K68">
            <v>-241.81007410496957</v>
          </cell>
          <cell r="L68">
            <v>-335.410570653533</v>
          </cell>
          <cell r="M68">
            <v>-311.95376930687428</v>
          </cell>
          <cell r="N68">
            <v>-376.83634489648506</v>
          </cell>
          <cell r="O68">
            <v>-379.73936380134302</v>
          </cell>
          <cell r="P68">
            <v>-381.56486059060279</v>
          </cell>
          <cell r="Q68">
            <v>-374.80239488558573</v>
          </cell>
          <cell r="R68">
            <v>-381.19006259410548</v>
          </cell>
          <cell r="S68">
            <v>-388.0471034027866</v>
          </cell>
        </row>
        <row r="87">
          <cell r="B87">
            <v>49.100319180050633</v>
          </cell>
          <cell r="C87">
            <v>-16.645660114089196</v>
          </cell>
          <cell r="D87">
            <v>-199.36076512551415</v>
          </cell>
          <cell r="E87">
            <v>50.068728370129179</v>
          </cell>
          <cell r="F87">
            <v>-183.67675114709664</v>
          </cell>
          <cell r="G87">
            <v>146.57563569560023</v>
          </cell>
          <cell r="H87">
            <v>165.70922071936286</v>
          </cell>
          <cell r="I87">
            <v>34.095859382761091</v>
          </cell>
          <cell r="J87">
            <v>-21.652983180351725</v>
          </cell>
          <cell r="K87">
            <v>213.30076637844263</v>
          </cell>
        </row>
      </sheetData>
      <sheetData sheetId="11" refreshError="1"/>
      <sheetData sheetId="12" refreshError="1">
        <row r="16">
          <cell r="I16">
            <v>1849.3675119913948</v>
          </cell>
          <cell r="J16">
            <v>2080.8128315063827</v>
          </cell>
          <cell r="K16">
            <v>2429.1266066996618</v>
          </cell>
        </row>
        <row r="19">
          <cell r="B19">
            <v>30.286680727301796</v>
          </cell>
          <cell r="C19">
            <v>30.533277848310938</v>
          </cell>
          <cell r="D19">
            <v>32.134275189789051</v>
          </cell>
          <cell r="E19">
            <v>56.700525874024713</v>
          </cell>
          <cell r="F19">
            <v>64.021967198659596</v>
          </cell>
          <cell r="G19">
            <v>73.058021800000731</v>
          </cell>
          <cell r="H19">
            <v>89.541765358698811</v>
          </cell>
          <cell r="I19">
            <v>103.9196635533247</v>
          </cell>
          <cell r="J19">
            <v>116.71190922535912</v>
          </cell>
          <cell r="K19">
            <v>179.37377387355366</v>
          </cell>
        </row>
        <row r="21">
          <cell r="E21">
            <v>34.632158101803398</v>
          </cell>
          <cell r="F21">
            <v>54.047557637457878</v>
          </cell>
          <cell r="G21">
            <v>106.89796572721364</v>
          </cell>
          <cell r="H21">
            <v>131.46805442389783</v>
          </cell>
          <cell r="I21">
            <v>190.11954270905821</v>
          </cell>
          <cell r="J21">
            <v>235.32132017319876</v>
          </cell>
        </row>
        <row r="22">
          <cell r="D22">
            <v>92.446886906906954</v>
          </cell>
          <cell r="E22">
            <v>123.02239304133533</v>
          </cell>
          <cell r="F22">
            <v>180.00751244439729</v>
          </cell>
          <cell r="G22">
            <v>259.58728414958443</v>
          </cell>
          <cell r="H22">
            <v>300.41929372806061</v>
          </cell>
        </row>
        <row r="25">
          <cell r="H25">
            <v>195.2725409232394</v>
          </cell>
        </row>
        <row r="32">
          <cell r="B32">
            <v>-22.853073629405987</v>
          </cell>
          <cell r="C32">
            <v>-66.059563453278599</v>
          </cell>
          <cell r="D32">
            <v>-21.618586674929016</v>
          </cell>
          <cell r="E32">
            <v>-201.98589310532583</v>
          </cell>
          <cell r="F32">
            <v>-178.7239018271344</v>
          </cell>
          <cell r="G32">
            <v>-268.77241178697079</v>
          </cell>
          <cell r="H32">
            <v>-344.08884038423236</v>
          </cell>
          <cell r="I32">
            <v>-295.84922579053017</v>
          </cell>
          <cell r="J32">
            <v>-455.07690490493434</v>
          </cell>
          <cell r="K32">
            <v>-382.31842510706679</v>
          </cell>
        </row>
        <row r="35">
          <cell r="K35">
            <v>0</v>
          </cell>
          <cell r="L35">
            <v>-234.93975903614458</v>
          </cell>
        </row>
        <row r="39">
          <cell r="B39">
            <v>0</v>
          </cell>
          <cell r="C39">
            <v>0</v>
          </cell>
          <cell r="D39">
            <v>0</v>
          </cell>
          <cell r="E39">
            <v>0</v>
          </cell>
          <cell r="F39">
            <v>0</v>
          </cell>
          <cell r="G39">
            <v>0</v>
          </cell>
          <cell r="H39">
            <v>0</v>
          </cell>
          <cell r="I39">
            <v>0</v>
          </cell>
          <cell r="J39">
            <v>0</v>
          </cell>
          <cell r="K39">
            <v>0</v>
          </cell>
        </row>
        <row r="40">
          <cell r="B40">
            <v>0</v>
          </cell>
          <cell r="C40">
            <v>0</v>
          </cell>
          <cell r="D40">
            <v>0</v>
          </cell>
          <cell r="E40">
            <v>0</v>
          </cell>
          <cell r="F40">
            <v>0</v>
          </cell>
          <cell r="G40">
            <v>0</v>
          </cell>
          <cell r="H40">
            <v>0</v>
          </cell>
          <cell r="I40">
            <v>0</v>
          </cell>
          <cell r="J40">
            <v>0</v>
          </cell>
          <cell r="K40">
            <v>0</v>
          </cell>
        </row>
        <row r="49">
          <cell r="B49">
            <v>0</v>
          </cell>
          <cell r="C49">
            <v>0</v>
          </cell>
          <cell r="D49">
            <v>0</v>
          </cell>
          <cell r="E49">
            <v>0</v>
          </cell>
          <cell r="F49">
            <v>0</v>
          </cell>
          <cell r="G49">
            <v>0</v>
          </cell>
          <cell r="H49">
            <v>0</v>
          </cell>
          <cell r="I49">
            <v>0</v>
          </cell>
          <cell r="J49">
            <v>0</v>
          </cell>
          <cell r="K49">
            <v>0</v>
          </cell>
        </row>
      </sheetData>
      <sheetData sheetId="13" refreshError="1">
        <row r="6">
          <cell r="C6">
            <v>848.64258411452113</v>
          </cell>
          <cell r="D6">
            <v>957.34488275806984</v>
          </cell>
          <cell r="E6">
            <v>1022.462118829372</v>
          </cell>
          <cell r="F6">
            <v>987.76102193587099</v>
          </cell>
          <cell r="G6">
            <v>899.77322336148313</v>
          </cell>
          <cell r="H6">
            <v>1032.6315353775217</v>
          </cell>
        </row>
        <row r="7">
          <cell r="L7">
            <v>496.60354559690688</v>
          </cell>
          <cell r="M7">
            <v>550</v>
          </cell>
        </row>
        <row r="16">
          <cell r="B16">
            <v>0</v>
          </cell>
          <cell r="C16">
            <v>69.073775509140503</v>
          </cell>
          <cell r="D16">
            <v>92.446886906906954</v>
          </cell>
          <cell r="E16">
            <v>86.45195501879715</v>
          </cell>
          <cell r="F16">
            <v>120.36492264581112</v>
          </cell>
          <cell r="G16">
            <v>145.69975857550003</v>
          </cell>
          <cell r="H16">
            <v>168.64915856637691</v>
          </cell>
          <cell r="I16">
            <v>162.84040093908231</v>
          </cell>
          <cell r="J16">
            <v>154.31354991608782</v>
          </cell>
          <cell r="K16">
            <v>75.366523978059746</v>
          </cell>
        </row>
        <row r="26">
          <cell r="B26">
            <v>-68.442957238592996</v>
          </cell>
          <cell r="C26">
            <v>-75.178897128647023</v>
          </cell>
          <cell r="D26">
            <v>-80.857222856730573</v>
          </cell>
          <cell r="E26">
            <v>-63.799767993342471</v>
          </cell>
          <cell r="F26">
            <v>-69.473536996682029</v>
          </cell>
          <cell r="G26">
            <v>-58.10533229089296</v>
          </cell>
          <cell r="H26">
            <v>-56.319177550955558</v>
          </cell>
          <cell r="I26">
            <v>-59.792001023035311</v>
          </cell>
          <cell r="J26">
            <v>-106.63959680340515</v>
          </cell>
          <cell r="K26">
            <v>-164.68266693590115</v>
          </cell>
          <cell r="L26">
            <v>-162.21413362577212</v>
          </cell>
          <cell r="M26">
            <v>-180.30363131513468</v>
          </cell>
          <cell r="N26">
            <v>-180.30363131513468</v>
          </cell>
          <cell r="O26">
            <v>-180.30363131513468</v>
          </cell>
          <cell r="P26">
            <v>-180.30363131513468</v>
          </cell>
          <cell r="Q26">
            <v>-180.30363131513468</v>
          </cell>
          <cell r="R26">
            <v>-180.30363131513468</v>
          </cell>
          <cell r="S26">
            <v>-180.30363131513468</v>
          </cell>
        </row>
        <row r="28">
          <cell r="L28">
            <v>-234.93975903614458</v>
          </cell>
        </row>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6">
          <cell r="B36">
            <v>335.42789564610803</v>
          </cell>
          <cell r="C36">
            <v>403.89674573471547</v>
          </cell>
          <cell r="D36">
            <v>461.32271429592089</v>
          </cell>
          <cell r="E36">
            <v>430.65621821177143</v>
          </cell>
          <cell r="F36">
            <v>443.05708117501445</v>
          </cell>
          <cell r="G36">
            <v>385.63436100386377</v>
          </cell>
          <cell r="H36">
            <v>365.19043858831702</v>
          </cell>
          <cell r="I36">
            <v>356.2486570958929</v>
          </cell>
          <cell r="J36">
            <v>519.17513522203853</v>
          </cell>
          <cell r="K36">
            <v>839.50904888694606</v>
          </cell>
        </row>
        <row r="40">
          <cell r="B40">
            <v>0</v>
          </cell>
          <cell r="C40">
            <v>0</v>
          </cell>
          <cell r="D40">
            <v>0</v>
          </cell>
          <cell r="E40">
            <v>0</v>
          </cell>
          <cell r="F40">
            <v>0</v>
          </cell>
          <cell r="G40">
            <v>0</v>
          </cell>
          <cell r="H40">
            <v>0</v>
          </cell>
          <cell r="I40">
            <v>0</v>
          </cell>
          <cell r="J40">
            <v>0</v>
          </cell>
          <cell r="K40">
            <v>0</v>
          </cell>
        </row>
      </sheetData>
      <sheetData sheetId="14" refreshError="1">
        <row r="33">
          <cell r="B33">
            <v>12.643671896714281</v>
          </cell>
          <cell r="C33">
            <v>16.38105371223876</v>
          </cell>
          <cell r="D33">
            <v>18.599092867723062</v>
          </cell>
        </row>
        <row r="39">
          <cell r="B39">
            <v>0</v>
          </cell>
          <cell r="C39">
            <v>0</v>
          </cell>
          <cell r="D39">
            <v>0.82672936891258209</v>
          </cell>
        </row>
        <row r="45">
          <cell r="B45">
            <v>521.66046291098746</v>
          </cell>
          <cell r="C45">
            <v>632.60871394286221</v>
          </cell>
          <cell r="D45">
            <v>669.02494696048188</v>
          </cell>
        </row>
        <row r="85">
          <cell r="B85">
            <v>0</v>
          </cell>
          <cell r="C85">
            <v>0</v>
          </cell>
          <cell r="D85">
            <v>-0.18543462480282213</v>
          </cell>
        </row>
        <row r="92">
          <cell r="B92">
            <v>-80.359981325151281</v>
          </cell>
          <cell r="C92">
            <v>-130.90730628358983</v>
          </cell>
          <cell r="D92">
            <v>-113.64051923332951</v>
          </cell>
        </row>
        <row r="166">
          <cell r="L166">
            <v>522.18870919403105</v>
          </cell>
          <cell r="M166">
            <v>1892.8976069995997</v>
          </cell>
          <cell r="N166">
            <v>3666.7408520856243</v>
          </cell>
          <cell r="O166">
            <v>2808.8776812626966</v>
          </cell>
          <cell r="P166">
            <v>2935.9521270960304</v>
          </cell>
          <cell r="Q166">
            <v>3114.8739104293622</v>
          </cell>
          <cell r="R166">
            <v>3261.5917437626958</v>
          </cell>
          <cell r="S166">
            <v>3341.3129145960293</v>
          </cell>
        </row>
        <row r="168">
          <cell r="L168">
            <v>548.32287623519483</v>
          </cell>
          <cell r="M168">
            <v>1024.763192206907</v>
          </cell>
          <cell r="N168">
            <v>1312.6173231500741</v>
          </cell>
          <cell r="O168">
            <v>1300</v>
          </cell>
          <cell r="P168">
            <v>1575</v>
          </cell>
          <cell r="Q168">
            <v>1585</v>
          </cell>
          <cell r="R168">
            <v>1585</v>
          </cell>
          <cell r="S168">
            <v>1585</v>
          </cell>
        </row>
        <row r="172">
          <cell r="B172">
            <v>-182.45560344827581</v>
          </cell>
          <cell r="C172">
            <v>-31.080084745762807</v>
          </cell>
          <cell r="D172">
            <v>-29.42009803921572</v>
          </cell>
          <cell r="E172">
            <v>52.988349514563026</v>
          </cell>
          <cell r="F172">
            <v>-54.854782608695636</v>
          </cell>
          <cell r="G172">
            <v>58.001398601398499</v>
          </cell>
          <cell r="H172">
            <v>-9.1749999999999332</v>
          </cell>
          <cell r="I172">
            <v>16.849630238290839</v>
          </cell>
          <cell r="J172">
            <v>-247.43679609356556</v>
          </cell>
          <cell r="K172">
            <v>-1046.3660459426399</v>
          </cell>
        </row>
        <row r="175">
          <cell r="B175">
            <v>15.097625164793387</v>
          </cell>
          <cell r="C175">
            <v>16.776984229017916</v>
          </cell>
          <cell r="D175">
            <v>18.848903595247485</v>
          </cell>
          <cell r="E175">
            <v>18.464846654619773</v>
          </cell>
          <cell r="F175">
            <v>16.759817914307465</v>
          </cell>
          <cell r="G175">
            <v>14.531525490429599</v>
          </cell>
          <cell r="H175">
            <v>15.901878573111452</v>
          </cell>
          <cell r="I175">
            <v>18.535416528865674</v>
          </cell>
          <cell r="J175">
            <v>20.300044672809427</v>
          </cell>
          <cell r="K175">
            <v>17.199096451337976</v>
          </cell>
        </row>
        <row r="178">
          <cell r="B178">
            <v>-2.4428099062014978</v>
          </cell>
          <cell r="C178">
            <v>-0.28394099937253792</v>
          </cell>
          <cell r="D178">
            <v>-2.2132273062374048E-2</v>
          </cell>
          <cell r="E178">
            <v>-0.26172444028942721</v>
          </cell>
          <cell r="F178">
            <v>0.26385438631012709</v>
          </cell>
          <cell r="G178">
            <v>-0.12704807225355172</v>
          </cell>
          <cell r="H178">
            <v>-3.4378801502089183E-2</v>
          </cell>
          <cell r="I178">
            <v>7.9140177196751441E-2</v>
          </cell>
          <cell r="J178">
            <v>-0.10981577728709765</v>
          </cell>
          <cell r="K178">
            <v>-5.4314763623525192E-2</v>
          </cell>
        </row>
        <row r="183">
          <cell r="B183">
            <v>1.3512892973588631</v>
          </cell>
          <cell r="C183">
            <v>1.357037937472535</v>
          </cell>
          <cell r="D183">
            <v>0.71230850518315969</v>
          </cell>
          <cell r="E183">
            <v>0.86197289111550035</v>
          </cell>
          <cell r="F183">
            <v>1.5404209030323526</v>
          </cell>
          <cell r="G183">
            <v>1.3839030277386428</v>
          </cell>
          <cell r="H183">
            <v>1.0880890675411232</v>
          </cell>
          <cell r="I183">
            <v>1.419509520857237</v>
          </cell>
          <cell r="J183">
            <v>2.1039079976591029</v>
          </cell>
          <cell r="K183">
            <v>2.1041969316293749</v>
          </cell>
          <cell r="L183">
            <v>1.1390858677482758</v>
          </cell>
          <cell r="M183">
            <v>3.4932824107688778</v>
          </cell>
          <cell r="N183">
            <v>5.2730650784354935</v>
          </cell>
          <cell r="O183">
            <v>2.7358104919391892</v>
          </cell>
          <cell r="P183">
            <v>2.8432389720785967</v>
          </cell>
          <cell r="Q183">
            <v>2.8519345534908429</v>
          </cell>
          <cell r="R183">
            <v>2.842029398121253</v>
          </cell>
          <cell r="S183">
            <v>2.831321452775057</v>
          </cell>
        </row>
        <row r="192">
          <cell r="L192">
            <v>6.0656303718932305</v>
          </cell>
          <cell r="M192">
            <v>3.9157188139581094</v>
          </cell>
          <cell r="N192">
            <v>3.1353198293345934</v>
          </cell>
          <cell r="O192">
            <v>2.8099754127151386</v>
          </cell>
          <cell r="P192">
            <v>3.2739518157440703</v>
          </cell>
          <cell r="Q192">
            <v>3.0991786036098428</v>
          </cell>
          <cell r="R192">
            <v>2.9483755256928754</v>
          </cell>
          <cell r="S192">
            <v>2.8694707621748838</v>
          </cell>
        </row>
        <row r="193">
          <cell r="B193">
            <v>1.7841301295798575</v>
          </cell>
          <cell r="C193">
            <v>2.4387552840177542</v>
          </cell>
          <cell r="D193">
            <v>3.0132622191188556</v>
          </cell>
          <cell r="E193">
            <v>3.5240664940402771</v>
          </cell>
          <cell r="F193">
            <v>4.0254253159041165</v>
          </cell>
          <cell r="G193">
            <v>3.6008419570063412</v>
          </cell>
          <cell r="H193">
            <v>4.0429951388855496</v>
          </cell>
          <cell r="I193">
            <v>5.2346198972348521</v>
          </cell>
          <cell r="J193">
            <v>6.2937352920268861</v>
          </cell>
          <cell r="K193">
            <v>8.2431954271922674</v>
          </cell>
        </row>
        <row r="195">
          <cell r="D195">
            <v>1.7610743192377771</v>
          </cell>
          <cell r="E195">
            <v>1.607200441204526</v>
          </cell>
          <cell r="F195">
            <v>2.2245305026242477</v>
          </cell>
          <cell r="G195">
            <v>6.4689105784996204E-2</v>
          </cell>
          <cell r="H195">
            <v>0.61292835265438006</v>
          </cell>
          <cell r="I195">
            <v>0</v>
          </cell>
          <cell r="J195">
            <v>3.9085887333446601</v>
          </cell>
          <cell r="K195">
            <v>10.789871672888909</v>
          </cell>
          <cell r="L195">
            <v>1.0194582409188846</v>
          </cell>
          <cell r="M195">
            <v>0</v>
          </cell>
          <cell r="N195">
            <v>0</v>
          </cell>
          <cell r="O195">
            <v>0</v>
          </cell>
          <cell r="P195">
            <v>0</v>
          </cell>
          <cell r="Q195">
            <v>0</v>
          </cell>
          <cell r="R195">
            <v>0</v>
          </cell>
          <cell r="S195">
            <v>0</v>
          </cell>
        </row>
        <row r="211">
          <cell r="B211">
            <v>-1.3055235903337095</v>
          </cell>
          <cell r="C211">
            <v>0.6634168291585455</v>
          </cell>
          <cell r="D211">
            <v>1.2907180385288959</v>
          </cell>
          <cell r="E211">
            <v>-0.57712208082785343</v>
          </cell>
          <cell r="F211">
            <v>-0.48595374825392018</v>
          </cell>
          <cell r="H211">
            <v>-0.30853391684901971</v>
          </cell>
          <cell r="I211">
            <v>-5.4427112557515943E-2</v>
          </cell>
          <cell r="J211">
            <v>-2.5886490182674651E-2</v>
          </cell>
          <cell r="K211">
            <v>-0.1162245346621706</v>
          </cell>
        </row>
        <row r="213">
          <cell r="B213">
            <v>-21.952030344812584</v>
          </cell>
          <cell r="C213">
            <v>-30.755700620880702</v>
          </cell>
          <cell r="D213">
            <v>-12.408666976388901</v>
          </cell>
          <cell r="E213">
            <v>15.879883687947512</v>
          </cell>
          <cell r="F213">
            <v>17.290990079600363</v>
          </cell>
          <cell r="H213">
            <v>19.805168371087063</v>
          </cell>
          <cell r="I213">
            <v>24.634672561055723</v>
          </cell>
          <cell r="J213">
            <v>26.477925675007072</v>
          </cell>
          <cell r="K213">
            <v>38.135388792609604</v>
          </cell>
        </row>
        <row r="217">
          <cell r="B217">
            <v>-493.40839605212244</v>
          </cell>
          <cell r="C217">
            <v>-576.90331404025414</v>
          </cell>
          <cell r="D217">
            <v>-633.55284852424211</v>
          </cell>
          <cell r="E217">
            <v>-566.90406340302002</v>
          </cell>
          <cell r="F217">
            <v>-601.3036183314606</v>
          </cell>
          <cell r="H217">
            <v>-553.30492469577166</v>
          </cell>
          <cell r="I217">
            <v>-512.20484816859789</v>
          </cell>
          <cell r="J217">
            <v>-664.61086560376657</v>
          </cell>
          <cell r="K217">
            <v>-702.22526624798013</v>
          </cell>
        </row>
        <row r="265">
          <cell r="D265">
            <v>0</v>
          </cell>
          <cell r="F265">
            <v>0</v>
          </cell>
          <cell r="H265">
            <v>0</v>
          </cell>
          <cell r="J265">
            <v>0</v>
          </cell>
          <cell r="L265">
            <v>0</v>
          </cell>
          <cell r="M265">
            <v>0</v>
          </cell>
          <cell r="N265">
            <v>0</v>
          </cell>
          <cell r="O265">
            <v>0</v>
          </cell>
          <cell r="P265">
            <v>0</v>
          </cell>
          <cell r="Q265">
            <v>0</v>
          </cell>
          <cell r="R265">
            <v>0</v>
          </cell>
          <cell r="S265">
            <v>0</v>
          </cell>
        </row>
      </sheetData>
      <sheetData sheetId="15" refreshError="1">
        <row r="19">
          <cell r="B19">
            <v>144.89357334510504</v>
          </cell>
          <cell r="C19">
            <v>261.50782253604865</v>
          </cell>
          <cell r="D19">
            <v>252.87101668944845</v>
          </cell>
          <cell r="E19">
            <v>284.79481598394676</v>
          </cell>
          <cell r="F19">
            <v>274.48125387494673</v>
          </cell>
          <cell r="G19">
            <v>235.43603845391286</v>
          </cell>
          <cell r="H19">
            <v>249.83335684633298</v>
          </cell>
          <cell r="I19">
            <v>233.98950754381474</v>
          </cell>
          <cell r="J19">
            <v>282.63443689275397</v>
          </cell>
          <cell r="K19">
            <v>254.22788747422297</v>
          </cell>
        </row>
        <row r="20">
          <cell r="B20">
            <v>-28.920582844208528</v>
          </cell>
          <cell r="C20">
            <v>-53.856989965043809</v>
          </cell>
          <cell r="D20">
            <v>-60.38214970141896</v>
          </cell>
          <cell r="E20">
            <v>-57.650205192617655</v>
          </cell>
          <cell r="F20">
            <v>-72.539101176733425</v>
          </cell>
          <cell r="G20">
            <v>-59.374330188163448</v>
          </cell>
          <cell r="H20">
            <v>-69.635903408349904</v>
          </cell>
          <cell r="I20">
            <v>-62.608268695644156</v>
          </cell>
          <cell r="J20">
            <v>-68.882423184604278</v>
          </cell>
          <cell r="K20">
            <v>-55.708050558410662</v>
          </cell>
        </row>
        <row r="21">
          <cell r="B21">
            <v>0</v>
          </cell>
          <cell r="C21">
            <v>-23.875934172768641</v>
          </cell>
          <cell r="D21">
            <v>-13.065414605898843</v>
          </cell>
          <cell r="E21">
            <v>-18.448688402174433</v>
          </cell>
          <cell r="F21">
            <v>-33.660800775047107</v>
          </cell>
          <cell r="G21">
            <v>-19.504967680268553</v>
          </cell>
          <cell r="H21">
            <v>-47.791690057208235</v>
          </cell>
          <cell r="I21">
            <v>-39.225270655748048</v>
          </cell>
          <cell r="J21">
            <v>-33.955948856716951</v>
          </cell>
          <cell r="K21">
            <v>-31.082210656765003</v>
          </cell>
        </row>
        <row r="22">
          <cell r="B22">
            <v>-10.136736951676104</v>
          </cell>
          <cell r="C22">
            <v>-11.665690933755574</v>
          </cell>
          <cell r="D22">
            <v>-1.0739755353163449</v>
          </cell>
          <cell r="E22">
            <v>-8.6483092045636258</v>
          </cell>
          <cell r="F22">
            <v>16.407563948895778</v>
          </cell>
          <cell r="G22">
            <v>-0.83928432359159011</v>
          </cell>
          <cell r="H22">
            <v>0.98805574650799222</v>
          </cell>
          <cell r="I22">
            <v>0.34973258679456265</v>
          </cell>
          <cell r="J22">
            <v>-2.6502810943498392</v>
          </cell>
          <cell r="K22">
            <v>-0.48829694786616856</v>
          </cell>
        </row>
        <row r="23">
          <cell r="B23">
            <v>-17.490412790454755</v>
          </cell>
          <cell r="C23">
            <v>-38.693892676395052</v>
          </cell>
          <cell r="D23">
            <v>-53.946022932221005</v>
          </cell>
          <cell r="E23">
            <v>-72.105569902675853</v>
          </cell>
          <cell r="F23">
            <v>-36.220471358883131</v>
          </cell>
          <cell r="G23">
            <v>-30.032950235401458</v>
          </cell>
          <cell r="H23">
            <v>-28.093508614087117</v>
          </cell>
          <cell r="I23">
            <v>-23.646831394846394</v>
          </cell>
          <cell r="J23">
            <v>-22.272315299935268</v>
          </cell>
          <cell r="K23">
            <v>-19.073722753685892</v>
          </cell>
        </row>
        <row r="25">
          <cell r="B25">
            <v>-52.703765670614182</v>
          </cell>
          <cell r="C25">
            <v>-104.11686681507686</v>
          </cell>
          <cell r="D25">
            <v>-86.180741877111586</v>
          </cell>
          <cell r="E25">
            <v>-91.496153366733452</v>
          </cell>
          <cell r="F25">
            <v>-100.84649061272526</v>
          </cell>
          <cell r="G25">
            <v>-47.228207457145956</v>
          </cell>
          <cell r="H25">
            <v>-52.56834172344751</v>
          </cell>
          <cell r="I25">
            <v>-54.889609148493989</v>
          </cell>
          <cell r="J25">
            <v>-77.16299627516679</v>
          </cell>
          <cell r="K25">
            <v>-70.634263433924659</v>
          </cell>
        </row>
        <row r="36">
          <cell r="B36">
            <v>44.688840324593578</v>
          </cell>
          <cell r="C36">
            <v>82.41147211255992</v>
          </cell>
          <cell r="D36">
            <v>61.139341086030484</v>
          </cell>
          <cell r="E36">
            <v>77.196473790870826</v>
          </cell>
          <cell r="F36">
            <v>78.821242550631851</v>
          </cell>
          <cell r="G36">
            <v>44.663354564250056</v>
          </cell>
          <cell r="H36">
            <v>33.241467853854871</v>
          </cell>
          <cell r="I36">
            <v>34.752374940428119</v>
          </cell>
          <cell r="J36">
            <v>21.052937143849427</v>
          </cell>
          <cell r="K36">
            <v>33.11979545156457</v>
          </cell>
          <cell r="L36">
            <v>35.175465318507328</v>
          </cell>
          <cell r="M36">
            <v>30.050605219189116</v>
          </cell>
          <cell r="N36">
            <v>30.050605219189116</v>
          </cell>
          <cell r="O36">
            <v>30.050605219189116</v>
          </cell>
          <cell r="P36">
            <v>30.050605219189116</v>
          </cell>
          <cell r="Q36">
            <v>30.050605219189116</v>
          </cell>
          <cell r="R36">
            <v>30.050605219189116</v>
          </cell>
          <cell r="S36">
            <v>30.050605219189116</v>
          </cell>
        </row>
        <row r="37">
          <cell r="B37">
            <v>4.1055601273813611</v>
          </cell>
          <cell r="C37">
            <v>5.2691187846746086</v>
          </cell>
          <cell r="D37">
            <v>30.233570285560127</v>
          </cell>
          <cell r="E37">
            <v>29.611312523996432</v>
          </cell>
          <cell r="F37">
            <v>81.72069241550804</v>
          </cell>
          <cell r="G37">
            <v>100.25083388436825</v>
          </cell>
          <cell r="H37">
            <v>115.41372188031892</v>
          </cell>
          <cell r="I37">
            <v>74.419413074232466</v>
          </cell>
          <cell r="J37">
            <v>81.965853094035523</v>
          </cell>
          <cell r="K37">
            <v>78.043114655252083</v>
          </cell>
          <cell r="L37">
            <v>77.494534133575272</v>
          </cell>
          <cell r="M37">
            <v>150.25302609594559</v>
          </cell>
          <cell r="N37">
            <v>120</v>
          </cell>
          <cell r="O37">
            <v>120</v>
          </cell>
          <cell r="P37">
            <v>120</v>
          </cell>
          <cell r="Q37">
            <v>120</v>
          </cell>
          <cell r="R37">
            <v>120</v>
          </cell>
          <cell r="S37">
            <v>120</v>
          </cell>
        </row>
        <row r="40">
          <cell r="B40">
            <v>0</v>
          </cell>
          <cell r="C40">
            <v>142.50396946034093</v>
          </cell>
          <cell r="D40">
            <v>0</v>
          </cell>
          <cell r="E40">
            <v>18.01277002642685</v>
          </cell>
          <cell r="F40">
            <v>37.881614510635117</v>
          </cell>
          <cell r="G40">
            <v>0</v>
          </cell>
          <cell r="H40">
            <v>0</v>
          </cell>
          <cell r="I40">
            <v>0</v>
          </cell>
          <cell r="J40">
            <v>0</v>
          </cell>
          <cell r="K40">
            <v>0</v>
          </cell>
          <cell r="L40">
            <v>0</v>
          </cell>
          <cell r="M40">
            <v>0</v>
          </cell>
          <cell r="N40">
            <v>0</v>
          </cell>
          <cell r="O40">
            <v>0</v>
          </cell>
          <cell r="P40">
            <v>0</v>
          </cell>
          <cell r="Q40">
            <v>0</v>
          </cell>
          <cell r="R40">
            <v>0</v>
          </cell>
          <cell r="S40">
            <v>0</v>
          </cell>
        </row>
      </sheetData>
      <sheetData sheetId="16" refreshError="1">
        <row r="19">
          <cell r="B19">
            <v>0</v>
          </cell>
          <cell r="C19">
            <v>0</v>
          </cell>
          <cell r="D19">
            <v>0.82672936891258209</v>
          </cell>
          <cell r="E19">
            <v>81.493383494668407</v>
          </cell>
          <cell r="F19">
            <v>123.36253096965449</v>
          </cell>
          <cell r="G19">
            <v>102.70825838384442</v>
          </cell>
          <cell r="H19">
            <v>83.468683859461791</v>
          </cell>
          <cell r="I19">
            <v>79.088649890910744</v>
          </cell>
          <cell r="J19">
            <v>222.63605455963227</v>
          </cell>
          <cell r="K19">
            <v>407.31802316633843</v>
          </cell>
        </row>
        <row r="20">
          <cell r="B20">
            <v>0</v>
          </cell>
          <cell r="C20">
            <v>0</v>
          </cell>
          <cell r="D20">
            <v>-0.94262600941434593</v>
          </cell>
          <cell r="E20">
            <v>-32.008863590608129</v>
          </cell>
          <cell r="F20">
            <v>-36.57535194130287</v>
          </cell>
          <cell r="G20">
            <v>-39.647791446466712</v>
          </cell>
          <cell r="H20">
            <v>-29.194844637264815</v>
          </cell>
          <cell r="I20">
            <v>-28.543087609970268</v>
          </cell>
          <cell r="J20">
            <v>-64.950550762939727</v>
          </cell>
          <cell r="K20">
            <v>-137.81427808849975</v>
          </cell>
        </row>
        <row r="21">
          <cell r="B21">
            <v>0</v>
          </cell>
          <cell r="C21">
            <v>0</v>
          </cell>
          <cell r="D21">
            <v>-0.21634039560329249</v>
          </cell>
          <cell r="E21">
            <v>-19.865423123354073</v>
          </cell>
          <cell r="F21">
            <v>-21.421196006910868</v>
          </cell>
          <cell r="G21">
            <v>-17.833113307674104</v>
          </cell>
          <cell r="H21">
            <v>-14.600568992984345</v>
          </cell>
          <cell r="I21">
            <v>-12.848070820137091</v>
          </cell>
          <cell r="J21">
            <v>-42.85243234244529</v>
          </cell>
          <cell r="K21">
            <v>-60.187120092541072</v>
          </cell>
        </row>
        <row r="22">
          <cell r="B22">
            <v>0</v>
          </cell>
          <cell r="C22">
            <v>0</v>
          </cell>
          <cell r="D22">
            <v>0</v>
          </cell>
          <cell r="E22">
            <v>0</v>
          </cell>
          <cell r="F22">
            <v>0</v>
          </cell>
          <cell r="G22">
            <v>-6.8082744329749785</v>
          </cell>
          <cell r="H22">
            <v>0</v>
          </cell>
          <cell r="I22">
            <v>-1.9879536512533034</v>
          </cell>
          <cell r="J22">
            <v>-0.49148405270806877</v>
          </cell>
          <cell r="K22">
            <v>0.30744622643425429</v>
          </cell>
        </row>
        <row r="23">
          <cell r="B23">
            <v>0</v>
          </cell>
          <cell r="C23">
            <v>0</v>
          </cell>
          <cell r="D23">
            <v>-2.9051424552442136</v>
          </cell>
          <cell r="E23">
            <v>-6.4687173258257191</v>
          </cell>
          <cell r="F23">
            <v>-7.9357338749606354</v>
          </cell>
          <cell r="G23">
            <v>-5.5057051627608304</v>
          </cell>
          <cell r="H23">
            <v>-7.8415124850252127</v>
          </cell>
          <cell r="I23">
            <v>-8.3997177424869509</v>
          </cell>
          <cell r="J23">
            <v>-12.106683121137998</v>
          </cell>
          <cell r="K23">
            <v>-13.358839956437402</v>
          </cell>
        </row>
        <row r="25">
          <cell r="B25">
            <v>0</v>
          </cell>
          <cell r="C25">
            <v>0</v>
          </cell>
          <cell r="D25">
            <v>-0.18543462480282213</v>
          </cell>
          <cell r="E25">
            <v>-23.64078762759652</v>
          </cell>
          <cell r="F25">
            <v>-29.394683135320413</v>
          </cell>
          <cell r="G25">
            <v>-31.751804530117035</v>
          </cell>
          <cell r="H25">
            <v>-27.822894619820598</v>
          </cell>
          <cell r="I25">
            <v>-24.039513597563094</v>
          </cell>
          <cell r="J25">
            <v>-47.418879110644305</v>
          </cell>
          <cell r="K25">
            <v>-97.418255277991165</v>
          </cell>
        </row>
        <row r="36">
          <cell r="B36">
            <v>0</v>
          </cell>
          <cell r="C36">
            <v>0</v>
          </cell>
          <cell r="D36">
            <v>1.8852520188286919</v>
          </cell>
          <cell r="E36">
            <v>6.7956561076364048</v>
          </cell>
          <cell r="F36">
            <v>8.1698040463438701</v>
          </cell>
          <cell r="G36">
            <v>10.642125223141361</v>
          </cell>
          <cell r="H36">
            <v>7.5897785368703099</v>
          </cell>
          <cell r="I36">
            <v>8.4181247207392964</v>
          </cell>
          <cell r="J36">
            <v>11.845387801976747</v>
          </cell>
          <cell r="K36">
            <v>16.987911099837817</v>
          </cell>
          <cell r="L36">
            <v>39.600279636208164</v>
          </cell>
          <cell r="M36">
            <v>40</v>
          </cell>
          <cell r="N36">
            <v>35</v>
          </cell>
          <cell r="O36">
            <v>35</v>
          </cell>
          <cell r="P36">
            <v>35</v>
          </cell>
          <cell r="Q36">
            <v>35</v>
          </cell>
          <cell r="R36">
            <v>35</v>
          </cell>
          <cell r="S36">
            <v>35</v>
          </cell>
        </row>
        <row r="37">
          <cell r="B37">
            <v>0</v>
          </cell>
          <cell r="C37">
            <v>0</v>
          </cell>
          <cell r="D37">
            <v>0.42495434850646741</v>
          </cell>
          <cell r="E37">
            <v>7.1848689431253172</v>
          </cell>
          <cell r="F37">
            <v>5.7384945242341416</v>
          </cell>
          <cell r="G37">
            <v>10.944267579634335</v>
          </cell>
          <cell r="H37">
            <v>4.9025186403167256</v>
          </cell>
          <cell r="I37">
            <v>3.8163801576529468</v>
          </cell>
          <cell r="J37">
            <v>22.633151693062711</v>
          </cell>
          <cell r="K37">
            <v>69.519017318427856</v>
          </cell>
          <cell r="L37">
            <v>110.75298180490431</v>
          </cell>
          <cell r="M37">
            <v>120</v>
          </cell>
          <cell r="N37">
            <v>120</v>
          </cell>
          <cell r="O37">
            <v>120</v>
          </cell>
          <cell r="P37">
            <v>370</v>
          </cell>
          <cell r="Q37">
            <v>370</v>
          </cell>
          <cell r="R37">
            <v>370</v>
          </cell>
          <cell r="S37">
            <v>370</v>
          </cell>
        </row>
        <row r="40">
          <cell r="B40">
            <v>0</v>
          </cell>
          <cell r="C40">
            <v>0</v>
          </cell>
          <cell r="D40">
            <v>7.672357601216766</v>
          </cell>
          <cell r="E40">
            <v>62.102800030610815</v>
          </cell>
          <cell r="F40">
            <v>0</v>
          </cell>
          <cell r="G40">
            <v>0</v>
          </cell>
          <cell r="H40">
            <v>0</v>
          </cell>
          <cell r="I40">
            <v>0</v>
          </cell>
          <cell r="J40">
            <v>191.79698558148166</v>
          </cell>
          <cell r="K40">
            <v>779.81625409965227</v>
          </cell>
          <cell r="L40">
            <v>81.991688739848868</v>
          </cell>
        </row>
      </sheetData>
      <sheetData sheetId="17" refreshError="1">
        <row r="19">
          <cell r="B19">
            <v>0</v>
          </cell>
          <cell r="C19">
            <v>0</v>
          </cell>
          <cell r="D19">
            <v>11.66692847717756</v>
          </cell>
          <cell r="E19">
            <v>554.1456666556935</v>
          </cell>
          <cell r="F19">
            <v>601.66604956457024</v>
          </cell>
          <cell r="G19">
            <v>541.17724612644599</v>
          </cell>
          <cell r="H19">
            <v>499.23876598080261</v>
          </cell>
          <cell r="I19">
            <v>467.23046463870077</v>
          </cell>
          <cell r="J19">
            <v>560.82063204264375</v>
          </cell>
          <cell r="K19">
            <v>592.61164398809672</v>
          </cell>
        </row>
        <row r="20">
          <cell r="B20">
            <v>0</v>
          </cell>
          <cell r="C20">
            <v>0</v>
          </cell>
          <cell r="D20">
            <v>-0.74946494191140611</v>
          </cell>
          <cell r="E20">
            <v>-141.44772867338042</v>
          </cell>
          <cell r="F20">
            <v>-139.18114416474728</v>
          </cell>
          <cell r="G20">
            <v>-138.74377010157295</v>
          </cell>
          <cell r="H20">
            <v>-164.42632158607844</v>
          </cell>
          <cell r="I20">
            <v>-152.72269855970981</v>
          </cell>
          <cell r="J20">
            <v>-184.35629030250888</v>
          </cell>
          <cell r="K20">
            <v>-180.71206921214983</v>
          </cell>
        </row>
        <row r="21">
          <cell r="B21">
            <v>0</v>
          </cell>
          <cell r="C21">
            <v>0</v>
          </cell>
          <cell r="D21">
            <v>0</v>
          </cell>
          <cell r="E21">
            <v>-316.56236761655174</v>
          </cell>
          <cell r="F21">
            <v>-337.30266761393102</v>
          </cell>
          <cell r="G21">
            <v>-273.94240322029498</v>
          </cell>
          <cell r="H21">
            <v>-238.27876862602295</v>
          </cell>
          <cell r="I21">
            <v>-222.5649097085257</v>
          </cell>
          <cell r="J21">
            <v>-265.49470821920045</v>
          </cell>
          <cell r="K21">
            <v>-242.32188164662196</v>
          </cell>
        </row>
        <row r="22">
          <cell r="B22">
            <v>0</v>
          </cell>
          <cell r="C22">
            <v>0</v>
          </cell>
          <cell r="D22">
            <v>-2.3179328100352767E-2</v>
          </cell>
          <cell r="E22">
            <v>-4.3981050410247065</v>
          </cell>
          <cell r="F22">
            <v>-0.67200791139057714</v>
          </cell>
          <cell r="G22">
            <v>-4.0285647532396322E-2</v>
          </cell>
          <cell r="H22">
            <v>-2.7879534758155451</v>
          </cell>
          <cell r="I22">
            <v>4.9698841281332582</v>
          </cell>
          <cell r="J22">
            <v>-2.6253958258582912</v>
          </cell>
          <cell r="K22">
            <v>-3.7797800779270085</v>
          </cell>
        </row>
        <row r="23">
          <cell r="B23">
            <v>0</v>
          </cell>
          <cell r="C23">
            <v>0</v>
          </cell>
          <cell r="D23">
            <v>-5.9570873217906612</v>
          </cell>
          <cell r="E23">
            <v>-12.742828233906982</v>
          </cell>
          <cell r="F23">
            <v>-17.011616004078316</v>
          </cell>
          <cell r="G23">
            <v>-16.0874019146036</v>
          </cell>
          <cell r="H23">
            <v>-11.812615517168799</v>
          </cell>
          <cell r="I23">
            <v>-14.811481833720601</v>
          </cell>
          <cell r="J23">
            <v>-15.5843993928318</v>
          </cell>
          <cell r="K23">
            <v>-34.849934019929883</v>
          </cell>
        </row>
        <row r="25">
          <cell r="B25">
            <v>0</v>
          </cell>
          <cell r="C25">
            <v>0</v>
          </cell>
          <cell r="D25">
            <v>-4.612686291970201</v>
          </cell>
          <cell r="E25">
            <v>-48.846210853858466</v>
          </cell>
          <cell r="F25">
            <v>-41.823054170701198</v>
          </cell>
          <cell r="G25">
            <v>-63.147752507031235</v>
          </cell>
          <cell r="H25">
            <v>-51.032764639702606</v>
          </cell>
          <cell r="I25">
            <v>-47.404104659206858</v>
          </cell>
          <cell r="J25">
            <v>-55.301287905342065</v>
          </cell>
          <cell r="K25">
            <v>-70.977879804645298</v>
          </cell>
        </row>
        <row r="36">
          <cell r="B36">
            <v>0</v>
          </cell>
          <cell r="C36">
            <v>0</v>
          </cell>
          <cell r="D36">
            <v>25.736780634091691</v>
          </cell>
          <cell r="E36">
            <v>20.589358997363448</v>
          </cell>
          <cell r="F36">
            <v>15.871467749921271</v>
          </cell>
          <cell r="G36">
            <v>13.099549722617537</v>
          </cell>
          <cell r="H36">
            <v>12.718857730526448</v>
          </cell>
          <cell r="I36">
            <v>17.443679723805992</v>
          </cell>
          <cell r="J36">
            <v>18.925246687822092</v>
          </cell>
          <cell r="K36">
            <v>37.749573920221572</v>
          </cell>
          <cell r="L36">
            <v>35.892839846853924</v>
          </cell>
          <cell r="M36">
            <v>36.060726263026936</v>
          </cell>
          <cell r="N36">
            <v>35</v>
          </cell>
          <cell r="O36">
            <v>35</v>
          </cell>
          <cell r="P36">
            <v>35</v>
          </cell>
          <cell r="Q36">
            <v>35</v>
          </cell>
          <cell r="R36">
            <v>35</v>
          </cell>
          <cell r="S36">
            <v>35</v>
          </cell>
        </row>
        <row r="37">
          <cell r="B37">
            <v>0</v>
          </cell>
          <cell r="C37">
            <v>0</v>
          </cell>
          <cell r="D37">
            <v>12.153694367284968</v>
          </cell>
          <cell r="E37">
            <v>34.289650806573157</v>
          </cell>
          <cell r="F37">
            <v>49.743686744282272</v>
          </cell>
          <cell r="G37">
            <v>38.291507979542708</v>
          </cell>
          <cell r="H37">
            <v>37.804145664162483</v>
          </cell>
          <cell r="I37">
            <v>81.518371020220329</v>
          </cell>
          <cell r="J37">
            <v>174.10355968399119</v>
          </cell>
          <cell r="K37">
            <v>365.67413037794961</v>
          </cell>
          <cell r="L37">
            <v>299.59127676672813</v>
          </cell>
          <cell r="M37">
            <v>270.45544697270202</v>
          </cell>
          <cell r="N37">
            <v>210.3542365343238</v>
          </cell>
          <cell r="O37">
            <v>200</v>
          </cell>
          <cell r="P37">
            <v>200</v>
          </cell>
          <cell r="Q37">
            <v>200</v>
          </cell>
          <cell r="R37">
            <v>200</v>
          </cell>
          <cell r="S37">
            <v>200</v>
          </cell>
        </row>
        <row r="40">
          <cell r="B40">
            <v>0</v>
          </cell>
          <cell r="C40">
            <v>0</v>
          </cell>
          <cell r="D40">
            <v>79.628718467411872</v>
          </cell>
          <cell r="E40">
            <v>0</v>
          </cell>
          <cell r="F40">
            <v>94.7833181088305</v>
          </cell>
          <cell r="G40">
            <v>3.914422085231176</v>
          </cell>
          <cell r="H40">
            <v>32.089785041046191</v>
          </cell>
          <cell r="I40">
            <v>0</v>
          </cell>
          <cell r="J40">
            <v>13.469151571050238</v>
          </cell>
          <cell r="K40">
            <v>6.9808378472718911</v>
          </cell>
          <cell r="L40">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EUROMacroSystem"/>
      <sheetName val="EG-Page"/>
      <sheetName val="Figures"/>
      <sheetName val="projections"/>
      <sheetName val="eval"/>
      <sheetName val="dayval"/>
      <sheetName val="dcf"/>
      <sheetName val="debt"/>
      <sheetName val="Oildisc"/>
      <sheetName val="assms"/>
      <sheetName val="chem"/>
      <sheetName val="health"/>
      <sheetName val="r&amp;m"/>
      <sheetName val="group e&amp;p"/>
      <sheetName val="row"/>
      <sheetName val="euro"/>
      <sheetName val="africa"/>
      <sheetName val="lr"/>
      <sheetName val="Figures ex San"/>
      <sheetName val="eval ex San"/>
      <sheetName val="proj ex Sanofi"/>
      <sheetName val="Beta"/>
      <sheetName val="CCCC"/>
      <sheetName val="qtly"/>
      <sheetName val="refinery"/>
      <sheetName val="dev proj"/>
      <sheetName val="half"/>
      <sheetName val="Presentation"/>
      <sheetName val="ELF"/>
      <sheetName val="chems"/>
      <sheetName val="GAS"/>
      <sheetName val="LPG"/>
      <sheetName val="LatAm"/>
      <sheetName val="NAf, ME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J7">
            <v>3977.6315019420736</v>
          </cell>
        </row>
        <row r="9">
          <cell r="J9">
            <v>1832.7260182410143</v>
          </cell>
        </row>
        <row r="11">
          <cell r="J11">
            <v>2470.0218387016293</v>
          </cell>
        </row>
        <row r="17">
          <cell r="J17">
            <v>292.62012055948969</v>
          </cell>
        </row>
        <row r="19">
          <cell r="J19">
            <v>169.41164874496772</v>
          </cell>
        </row>
        <row r="21">
          <cell r="J21">
            <v>138.60953079133722</v>
          </cell>
        </row>
        <row r="24">
          <cell r="J24">
            <v>561.36859970491571</v>
          </cell>
        </row>
        <row r="30">
          <cell r="J30">
            <v>27.567895568499292</v>
          </cell>
        </row>
        <row r="33">
          <cell r="J33">
            <v>469.88630938263316</v>
          </cell>
        </row>
        <row r="35">
          <cell r="J35">
            <v>-825.18873997776086</v>
          </cell>
        </row>
        <row r="37">
          <cell r="J37">
            <v>0</v>
          </cell>
        </row>
        <row r="41">
          <cell r="J41">
            <v>1470.6471216960879</v>
          </cell>
        </row>
        <row r="42">
          <cell r="J42">
            <v>-439.23820201877083</v>
          </cell>
        </row>
        <row r="44">
          <cell r="J44">
            <v>6812.0423960351518</v>
          </cell>
        </row>
        <row r="45">
          <cell r="J45">
            <v>-4079.2784911890544</v>
          </cell>
        </row>
        <row r="49">
          <cell r="J49">
            <v>147.85016617742636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Dem-HH"/>
      <sheetName val="Dem-Indiv"/>
      <sheetName val="Output"/>
      <sheetName val="Tables"/>
      <sheetName val="chem"/>
    </sheetNames>
    <sheetDataSet>
      <sheetData sheetId="0" refreshError="1">
        <row r="13">
          <cell r="I13">
            <v>36.4</v>
          </cell>
        </row>
      </sheetData>
      <sheetData sheetId="1" refreshError="1"/>
      <sheetData sheetId="2" refreshError="1"/>
      <sheetData sheetId="3" refreshError="1"/>
      <sheetData sheetId="4"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Interface"/>
      <sheetName val="Summary finl"/>
      <sheetName val="full model in one sheet"/>
      <sheetName val="Key Nos Summary"/>
      <sheetName val="product mix"/>
      <sheetName val="orders - list"/>
      <sheetName val="Qtr"/>
      <sheetName val="raw material co"/>
      <sheetName val="tax"/>
      <sheetName val="Other income"/>
      <sheetName val="Working capital"/>
      <sheetName val="income statement"/>
      <sheetName val="balance sheet"/>
      <sheetName val="cashflow statem"/>
      <sheetName val="DCF assn"/>
      <sheetName val="DCF"/>
      <sheetName val="VRS"/>
      <sheetName val="backlog breakup"/>
      <sheetName val="Format"/>
      <sheetName val="dupont"/>
      <sheetName val="wages"/>
      <sheetName val="Sheet1"/>
      <sheetName val="mfd prod"/>
      <sheetName val="Integrated Energy Policy"/>
      <sheetName val="DCF (no wk cap)-Intg Energy Pol"/>
      <sheetName val="model in one sheet"/>
      <sheetName val="DCF (LT)"/>
      <sheetName val="DCF (LT) (2)"/>
      <sheetName val="DCF (no work cap)"/>
      <sheetName val="DCF with equity stakes"/>
      <sheetName val="DCF (no work cap) (2)"/>
      <sheetName val="exh"/>
      <sheetName val="DCF-surprise"/>
      <sheetName val="sens"/>
      <sheetName val="wage cost calc2"/>
      <sheetName val="wage cost calc1"/>
      <sheetName val="Dem-HH"/>
    </sheetNames>
    <sheetDataSet>
      <sheetData sheetId="0" refreshError="1">
        <row r="29">
          <cell r="B29" t="str">
            <v>+"As at "&amp;@&lt;&lt;XL&gt;&gt;TEXT($C$26,"MMM YY");As at Jan 00; ERR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MAINQ"/>
      <sheetName val="DETAILS"/>
      <sheetName val="SUMMARY"/>
      <sheetName val="CANTEEN"/>
      <sheetName val="TBI"/>
    </sheetNames>
    <sheetDataSet>
      <sheetData sheetId="0" refreshError="1"/>
      <sheetData sheetId="1">
        <row r="11">
          <cell r="AN11" t="str">
            <v>MS1</v>
          </cell>
          <cell r="AO11" t="str">
            <v>MS2</v>
          </cell>
          <cell r="AP11" t="str">
            <v>MS3</v>
          </cell>
          <cell r="AQ11" t="str">
            <v>M1</v>
          </cell>
          <cell r="AR11" t="str">
            <v>M2</v>
          </cell>
          <cell r="AS11" t="str">
            <v>TM1</v>
          </cell>
          <cell r="AT11" t="str">
            <v>TM2</v>
          </cell>
          <cell r="AU11" t="str">
            <v>S1</v>
          </cell>
          <cell r="AV11" t="str">
            <v>S2</v>
          </cell>
          <cell r="AW11" t="str">
            <v>S3</v>
          </cell>
          <cell r="AX11" t="str">
            <v>AS1</v>
          </cell>
          <cell r="AY11" t="str">
            <v>AS2</v>
          </cell>
          <cell r="AZ11" t="str">
            <v>AS3</v>
          </cell>
          <cell r="BA11" t="str">
            <v>T1</v>
          </cell>
          <cell r="BB11" t="str">
            <v>T2</v>
          </cell>
          <cell r="BC11" t="str">
            <v>T3</v>
          </cell>
          <cell r="BD11" t="str">
            <v>T4</v>
          </cell>
          <cell r="BE11" t="str">
            <v>T5</v>
          </cell>
        </row>
        <row r="12">
          <cell r="AN12">
            <v>15</v>
          </cell>
          <cell r="AO12">
            <v>15</v>
          </cell>
          <cell r="AP12">
            <v>15</v>
          </cell>
          <cell r="AQ12">
            <v>0</v>
          </cell>
          <cell r="AR12">
            <v>0</v>
          </cell>
          <cell r="AS12">
            <v>0</v>
          </cell>
          <cell r="AT12">
            <v>0</v>
          </cell>
          <cell r="AU12">
            <v>10</v>
          </cell>
          <cell r="AV12">
            <v>10</v>
          </cell>
          <cell r="AW12">
            <v>10</v>
          </cell>
          <cell r="AX12">
            <v>5</v>
          </cell>
          <cell r="AY12">
            <v>5</v>
          </cell>
          <cell r="AZ12">
            <v>5</v>
          </cell>
          <cell r="BA12">
            <v>5</v>
          </cell>
          <cell r="BB12">
            <v>5</v>
          </cell>
          <cell r="BC12">
            <v>5</v>
          </cell>
          <cell r="BD12">
            <v>5</v>
          </cell>
          <cell r="BE12">
            <v>5</v>
          </cell>
        </row>
        <row r="13">
          <cell r="AN13">
            <v>30</v>
          </cell>
          <cell r="AO13">
            <v>30</v>
          </cell>
          <cell r="AP13">
            <v>30</v>
          </cell>
          <cell r="AQ13">
            <v>0</v>
          </cell>
          <cell r="AR13">
            <v>0</v>
          </cell>
          <cell r="AS13">
            <v>0</v>
          </cell>
          <cell r="AT13">
            <v>0</v>
          </cell>
          <cell r="AU13">
            <v>20</v>
          </cell>
          <cell r="AV13">
            <v>20</v>
          </cell>
          <cell r="AW13">
            <v>20</v>
          </cell>
          <cell r="AX13">
            <v>10</v>
          </cell>
          <cell r="AY13">
            <v>10</v>
          </cell>
          <cell r="AZ13">
            <v>10</v>
          </cell>
          <cell r="BA13">
            <v>10</v>
          </cell>
          <cell r="BB13">
            <v>10</v>
          </cell>
          <cell r="BC13">
            <v>10</v>
          </cell>
          <cell r="BD13">
            <v>10</v>
          </cell>
          <cell r="BE13">
            <v>10</v>
          </cell>
        </row>
      </sheetData>
      <sheetData sheetId="2" refreshError="1"/>
      <sheetData sheetId="3" refreshError="1"/>
      <sheetData sheetId="4"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Users Authorisations"/>
      <sheetName val="Interface"/>
      <sheetName val="fig to words"/>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MAIN"/>
      <sheetName val="Sheet1"/>
    </sheetNames>
    <sheetDataSet>
      <sheetData sheetId="0"/>
      <sheetData sheetId="1" refreshError="1">
        <row r="2">
          <cell r="B2" t="str">
            <v>E1OCD4</v>
          </cell>
          <cell r="C2" t="str">
            <v>DEPT</v>
          </cell>
        </row>
        <row r="3">
          <cell r="B3" t="str">
            <v>7359U'</v>
          </cell>
          <cell r="C3" t="str">
            <v>J P</v>
          </cell>
        </row>
        <row r="4">
          <cell r="B4" t="str">
            <v>7359U</v>
          </cell>
          <cell r="C4" t="str">
            <v xml:space="preserve">E N G G </v>
          </cell>
        </row>
        <row r="5">
          <cell r="B5" t="str">
            <v>ME11</v>
          </cell>
          <cell r="C5" t="str">
            <v xml:space="preserve">E N G G </v>
          </cell>
        </row>
        <row r="6">
          <cell r="B6" t="str">
            <v>ME11H</v>
          </cell>
          <cell r="C6" t="str">
            <v xml:space="preserve">E N G G </v>
          </cell>
        </row>
        <row r="7">
          <cell r="B7" t="str">
            <v>ME12</v>
          </cell>
          <cell r="C7" t="str">
            <v xml:space="preserve">E N G G </v>
          </cell>
        </row>
        <row r="8">
          <cell r="B8" t="str">
            <v>ME12J</v>
          </cell>
          <cell r="C8" t="str">
            <v xml:space="preserve">E N G G </v>
          </cell>
        </row>
        <row r="9">
          <cell r="B9" t="str">
            <v>ME12H</v>
          </cell>
          <cell r="C9" t="str">
            <v xml:space="preserve">E N G G </v>
          </cell>
        </row>
        <row r="10">
          <cell r="B10" t="str">
            <v>ME13</v>
          </cell>
          <cell r="C10" t="str">
            <v xml:space="preserve">E N G G </v>
          </cell>
        </row>
        <row r="11">
          <cell r="B11" t="str">
            <v>FA10</v>
          </cell>
          <cell r="C11" t="str">
            <v>F &amp; A</v>
          </cell>
        </row>
        <row r="12">
          <cell r="B12" t="str">
            <v>FA11</v>
          </cell>
          <cell r="C12" t="str">
            <v>F &amp; A</v>
          </cell>
        </row>
        <row r="13">
          <cell r="B13" t="str">
            <v>FA12</v>
          </cell>
          <cell r="C13" t="str">
            <v>F &amp; A</v>
          </cell>
        </row>
        <row r="14">
          <cell r="B14" t="str">
            <v>FTSV</v>
          </cell>
          <cell r="C14" t="str">
            <v>F &amp; A</v>
          </cell>
        </row>
        <row r="15">
          <cell r="B15" t="str">
            <v>7359W</v>
          </cell>
          <cell r="C15" t="str">
            <v>J P</v>
          </cell>
        </row>
        <row r="16">
          <cell r="B16" t="str">
            <v>AEDR</v>
          </cell>
          <cell r="C16" t="str">
            <v>H R D</v>
          </cell>
        </row>
        <row r="17">
          <cell r="B17" t="str">
            <v>AH10</v>
          </cell>
          <cell r="C17" t="str">
            <v>H R D</v>
          </cell>
        </row>
        <row r="18">
          <cell r="B18" t="str">
            <v>AH11</v>
          </cell>
          <cell r="C18" t="str">
            <v>H R D</v>
          </cell>
        </row>
        <row r="19">
          <cell r="B19" t="str">
            <v>AH12</v>
          </cell>
          <cell r="C19" t="str">
            <v>H R D</v>
          </cell>
        </row>
        <row r="20">
          <cell r="B20" t="str">
            <v>AH13</v>
          </cell>
          <cell r="C20" t="str">
            <v>H R D</v>
          </cell>
        </row>
        <row r="21">
          <cell r="B21" t="str">
            <v>AH21</v>
          </cell>
          <cell r="C21" t="str">
            <v>H R D</v>
          </cell>
        </row>
        <row r="22">
          <cell r="B22" t="str">
            <v>7359A'</v>
          </cell>
          <cell r="C22" t="str">
            <v>J P</v>
          </cell>
        </row>
        <row r="23">
          <cell r="B23" t="str">
            <v>7359C'</v>
          </cell>
          <cell r="C23" t="str">
            <v>J P</v>
          </cell>
        </row>
        <row r="24">
          <cell r="B24" t="str">
            <v>7359P</v>
          </cell>
          <cell r="C24" t="str">
            <v>J P</v>
          </cell>
        </row>
        <row r="25">
          <cell r="B25" t="str">
            <v>7359Q</v>
          </cell>
          <cell r="C25" t="str">
            <v>J P</v>
          </cell>
        </row>
        <row r="26">
          <cell r="B26" t="str">
            <v>7359R</v>
          </cell>
          <cell r="C26" t="str">
            <v>J P</v>
          </cell>
        </row>
        <row r="27">
          <cell r="B27" t="str">
            <v>7359S</v>
          </cell>
          <cell r="C27" t="str">
            <v>J P</v>
          </cell>
        </row>
        <row r="28">
          <cell r="B28" t="str">
            <v>7359V</v>
          </cell>
          <cell r="C28" t="str">
            <v>J P</v>
          </cell>
        </row>
        <row r="29">
          <cell r="B29" t="str">
            <v>MP10</v>
          </cell>
          <cell r="C29" t="str">
            <v>J P</v>
          </cell>
        </row>
        <row r="30">
          <cell r="B30" t="str">
            <v>QA10'</v>
          </cell>
          <cell r="C30" t="str">
            <v>J P</v>
          </cell>
        </row>
        <row r="31">
          <cell r="B31" t="str">
            <v>FM11</v>
          </cell>
          <cell r="C31" t="str">
            <v>M I S</v>
          </cell>
        </row>
        <row r="32">
          <cell r="B32" t="str">
            <v>MC10</v>
          </cell>
          <cell r="C32" t="str">
            <v xml:space="preserve">P P C </v>
          </cell>
        </row>
        <row r="33">
          <cell r="B33" t="str">
            <v>MC11</v>
          </cell>
          <cell r="C33" t="str">
            <v xml:space="preserve">P P C </v>
          </cell>
        </row>
        <row r="34">
          <cell r="B34" t="str">
            <v>MC12</v>
          </cell>
          <cell r="C34" t="str">
            <v xml:space="preserve">P P C </v>
          </cell>
        </row>
        <row r="35">
          <cell r="B35" t="str">
            <v>MP11</v>
          </cell>
          <cell r="C35" t="str">
            <v>P R D-I</v>
          </cell>
        </row>
        <row r="36">
          <cell r="B36" t="str">
            <v>MP12</v>
          </cell>
          <cell r="C36" t="str">
            <v>P R D-II</v>
          </cell>
        </row>
        <row r="37">
          <cell r="B37" t="str">
            <v>MP12H</v>
          </cell>
          <cell r="C37" t="str">
            <v>P R D-II</v>
          </cell>
        </row>
        <row r="38">
          <cell r="B38" t="str">
            <v>MP12J</v>
          </cell>
          <cell r="C38" t="str">
            <v>P R D-II</v>
          </cell>
        </row>
        <row r="39">
          <cell r="B39" t="str">
            <v>FP10</v>
          </cell>
          <cell r="C39" t="str">
            <v>P U R</v>
          </cell>
        </row>
        <row r="40">
          <cell r="B40" t="str">
            <v>FP11</v>
          </cell>
          <cell r="C40" t="str">
            <v>P U R</v>
          </cell>
        </row>
        <row r="41">
          <cell r="B41" t="str">
            <v>FP12</v>
          </cell>
          <cell r="C41" t="str">
            <v>P U R</v>
          </cell>
        </row>
        <row r="42">
          <cell r="B42" t="str">
            <v>QA10</v>
          </cell>
          <cell r="C42" t="str">
            <v>Q A C</v>
          </cell>
        </row>
        <row r="43">
          <cell r="B43" t="str">
            <v>QA11</v>
          </cell>
          <cell r="C43" t="str">
            <v>Q A C</v>
          </cell>
        </row>
        <row r="44">
          <cell r="B44" t="str">
            <v>QA12</v>
          </cell>
          <cell r="C44" t="str">
            <v>Q A C</v>
          </cell>
        </row>
        <row r="45">
          <cell r="B45" t="str">
            <v>QA13</v>
          </cell>
          <cell r="C45" t="str">
            <v>Q A C</v>
          </cell>
        </row>
        <row r="46">
          <cell r="B46" t="str">
            <v>SE11</v>
          </cell>
          <cell r="C46" t="str">
            <v>S &amp; M</v>
          </cell>
        </row>
        <row r="47">
          <cell r="B47" t="str">
            <v>SE12</v>
          </cell>
          <cell r="C47" t="str">
            <v>S &amp; M</v>
          </cell>
        </row>
        <row r="48">
          <cell r="B48" t="str">
            <v>SE13</v>
          </cell>
          <cell r="C48" t="str">
            <v>S &amp; M</v>
          </cell>
        </row>
        <row r="49">
          <cell r="B49" t="str">
            <v>SE14</v>
          </cell>
          <cell r="C49" t="str">
            <v>S &amp; M</v>
          </cell>
        </row>
        <row r="50">
          <cell r="B50" t="str">
            <v>SE21</v>
          </cell>
          <cell r="C50" t="str">
            <v>S &amp; M</v>
          </cell>
        </row>
        <row r="51">
          <cell r="B51" t="str">
            <v>SESV</v>
          </cell>
          <cell r="C51" t="str">
            <v>S &amp; M</v>
          </cell>
        </row>
        <row r="52">
          <cell r="B52" t="str">
            <v>SM10</v>
          </cell>
          <cell r="C52" t="str">
            <v>S &amp; M</v>
          </cell>
        </row>
        <row r="53">
          <cell r="B53" t="str">
            <v>SM11</v>
          </cell>
          <cell r="C53" t="str">
            <v>S &amp; M</v>
          </cell>
        </row>
        <row r="54">
          <cell r="B54" t="str">
            <v>SM12</v>
          </cell>
          <cell r="C54" t="str">
            <v>S &amp; M</v>
          </cell>
        </row>
        <row r="55">
          <cell r="B55" t="str">
            <v>SM13</v>
          </cell>
          <cell r="C55" t="str">
            <v>S &amp; M</v>
          </cell>
        </row>
        <row r="56">
          <cell r="B56" t="str">
            <v>SR10</v>
          </cell>
          <cell r="C56" t="str">
            <v>S &amp; M</v>
          </cell>
        </row>
        <row r="57">
          <cell r="B57" t="str">
            <v>SR11</v>
          </cell>
          <cell r="C57" t="str">
            <v>S &amp; M</v>
          </cell>
        </row>
        <row r="58">
          <cell r="B58" t="str">
            <v>SR12</v>
          </cell>
          <cell r="C58" t="str">
            <v>S &amp; M</v>
          </cell>
        </row>
        <row r="59">
          <cell r="B59" t="str">
            <v>SR13</v>
          </cell>
          <cell r="C59" t="str">
            <v>S &amp; M</v>
          </cell>
        </row>
        <row r="60">
          <cell r="B60" t="str">
            <v>SR14</v>
          </cell>
          <cell r="C60" t="str">
            <v>S &amp; M</v>
          </cell>
        </row>
        <row r="61">
          <cell r="B61" t="str">
            <v>SR20</v>
          </cell>
          <cell r="C61" t="str">
            <v>S &amp; M</v>
          </cell>
        </row>
        <row r="62">
          <cell r="B62" t="str">
            <v>SR21</v>
          </cell>
          <cell r="C62" t="str">
            <v>S &amp; M</v>
          </cell>
        </row>
        <row r="63">
          <cell r="B63" t="str">
            <v>SR22</v>
          </cell>
          <cell r="C63" t="str">
            <v>S &amp; M</v>
          </cell>
        </row>
        <row r="64">
          <cell r="B64" t="str">
            <v>SR24</v>
          </cell>
          <cell r="C64" t="str">
            <v>S &amp; M</v>
          </cell>
        </row>
        <row r="65">
          <cell r="B65" t="str">
            <v>SR23</v>
          </cell>
          <cell r="C65" t="str">
            <v>S &amp; M</v>
          </cell>
        </row>
        <row r="66">
          <cell r="B66" t="str">
            <v>SH01</v>
          </cell>
          <cell r="C66" t="str">
            <v>S H E</v>
          </cell>
        </row>
        <row r="67">
          <cell r="B67" t="str">
            <v>QT10</v>
          </cell>
          <cell r="C67" t="str">
            <v>Q T</v>
          </cell>
        </row>
        <row r="68">
          <cell r="B68" t="str">
            <v>QT11</v>
          </cell>
          <cell r="C68" t="str">
            <v>Q T</v>
          </cell>
        </row>
        <row r="69">
          <cell r="B69" t="str">
            <v>QT12</v>
          </cell>
          <cell r="C69" t="str">
            <v>Q T</v>
          </cell>
        </row>
        <row r="70">
          <cell r="B70" t="str">
            <v>ST11</v>
          </cell>
          <cell r="C70" t="str">
            <v>S T</v>
          </cell>
        </row>
        <row r="71">
          <cell r="B71" t="str">
            <v>ST10</v>
          </cell>
          <cell r="C71" t="str">
            <v>S T</v>
          </cell>
        </row>
        <row r="72">
          <cell r="B72" t="str">
            <v>ST12</v>
          </cell>
          <cell r="C72" t="str">
            <v>S T</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isclaimer"/>
      <sheetName val="Balance Sheet_VDF"/>
      <sheetName val="Income Statement_VDF"/>
      <sheetName val="Forecasts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Broadway"/>
      <sheetName val="Input"/>
      <sheetName val="Main"/>
      <sheetName val="P&amp;L"/>
      <sheetName val="Bal Sheet"/>
      <sheetName val="Cash Flow"/>
      <sheetName val="Ratios"/>
      <sheetName val="tax"/>
      <sheetName val="MI"/>
      <sheetName val="Interest"/>
      <sheetName val="Half Yr"/>
      <sheetName val="Assoc sum"/>
      <sheetName val="Steel"/>
      <sheetName val="Natsteel - J"/>
      <sheetName val="Ind Sum"/>
      <sheetName val="Ind Comp"/>
      <sheetName val="Constr Econs"/>
      <sheetName val="Steeldata"/>
      <sheetName val="Elec Sum"/>
      <sheetName val="NEL-IPO"/>
      <sheetName val="NEL - IPO 2"/>
      <sheetName val="Resorts"/>
      <sheetName val="forex"/>
      <sheetName val="Assets"/>
      <sheetName val="Electronics"/>
      <sheetName val="Elec C'titors"/>
      <sheetName val="Industrial"/>
      <sheetName val="Chart Data"/>
      <sheetName val="RNAV"/>
      <sheetName val="Charts"/>
      <sheetName val="Junk"/>
      <sheetName val="Chartsbb"/>
      <sheetName val="page1"/>
      <sheetName val="page 2"/>
      <sheetName val="page 3"/>
      <sheetName val="page 4"/>
      <sheetName val="page 5"/>
      <sheetName val="Users Authoris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DATA"/>
      <sheetName val="Welcome"/>
      <sheetName val="Part A - General"/>
      <sheetName val="KeyPersons"/>
      <sheetName val="Holding-Subsidiaries"/>
      <sheetName val="Shareholders Info"/>
      <sheetName val="Nature of Business"/>
      <sheetName val="Balance Sheet"/>
      <sheetName val="Profit and Loss Account"/>
      <sheetName val="Other Information"/>
      <sheetName val="Quantitative Details"/>
      <sheetName val="QD - Goods Traded"/>
      <sheetName val="QD - Raw Material"/>
      <sheetName val="QD - Finished Goods"/>
      <sheetName val="Part B - TI"/>
      <sheetName val="Part B - TTI"/>
      <sheetName val="Part C - Computation FBT"/>
      <sheetName val="Part C - Verification"/>
      <sheetName val="Bank Account"/>
      <sheetName val="Sch - House Property"/>
      <sheetName val="Sch - Business-Profession"/>
      <sheetName val="DPM"/>
      <sheetName val="DOA"/>
      <sheetName val="DEP"/>
      <sheetName val="DCG"/>
      <sheetName val="Sch - ESR"/>
      <sheetName val="Sch - Capital Gains"/>
      <sheetName val="Sch  - Other Sources"/>
      <sheetName val="Sch - Set off- Current CYLA"/>
      <sheetName val="Sch  - BFLA"/>
      <sheetName val="Sch  - CFL"/>
      <sheetName val="Sch  - Ded Sec10A (STP)"/>
      <sheetName val="Sch  - Ded Sec10A (EHTP)"/>
      <sheetName val="Sch  - Ded Sec10A (FTZ)"/>
      <sheetName val="Sch  - Ded Sec10A (EPZ)"/>
      <sheetName val="Sch  - Ded Sec10A (SEZ)"/>
      <sheetName val="Sch  - Ded Sec10AA (SEZ)"/>
      <sheetName val="Sch  - Ded Sec10B (EOU)"/>
      <sheetName val="Sch  - Ded Sec10BA (HWA)"/>
      <sheetName val="Sch - 80G 100"/>
      <sheetName val="Sch - 80G 50 Appr Not Required"/>
      <sheetName val="Sch - 80G 50 Approval Required"/>
      <sheetName val="Sch - 80-IA"/>
      <sheetName val="Sch - 80-IB"/>
      <sheetName val="Sch - 80-IC"/>
      <sheetName val="Sch - Chapter VIA"/>
      <sheetName val="Sch - STTC"/>
      <sheetName val="Sch - SI"/>
      <sheetName val="Sch - EI"/>
      <sheetName val="Sch - MAT"/>
      <sheetName val="Sch - MATC"/>
      <sheetName val="Sch - DDT"/>
      <sheetName val="Sch - FBI"/>
      <sheetName val="Sch - FB"/>
      <sheetName val="Sch - Adv Tax &amp; SA Tax"/>
      <sheetName val="Sch - TDS2"/>
      <sheetName val="Sch - TCS"/>
      <sheetName val="Sch - Adv &amp; SA FBT"/>
      <sheetName val="Sch - DDTP"/>
    </sheetNames>
    <sheetDataSet>
      <sheetData sheetId="0">
        <row r="16">
          <cell r="A16" t="str">
            <v xml:space="preserve">01 - ANDAMAN AND NICOBAR ISLANDS </v>
          </cell>
        </row>
        <row r="17">
          <cell r="A17" t="str">
            <v xml:space="preserve">02 - ANDHRA PRADESH </v>
          </cell>
        </row>
        <row r="18">
          <cell r="A18" t="str">
            <v xml:space="preserve">03 - ARUNACHAL PRADESH </v>
          </cell>
        </row>
        <row r="19">
          <cell r="A19" t="str">
            <v xml:space="preserve">04 - ASSAM </v>
          </cell>
        </row>
        <row r="20">
          <cell r="A20" t="str">
            <v xml:space="preserve">05 - BIHAR </v>
          </cell>
        </row>
        <row r="21">
          <cell r="A21" t="str">
            <v xml:space="preserve">06 - CHANDIGARH </v>
          </cell>
        </row>
        <row r="22">
          <cell r="A22" t="str">
            <v xml:space="preserve">07 - DADRA &amp; NAGAR HAVELI </v>
          </cell>
        </row>
        <row r="23">
          <cell r="A23" t="str">
            <v xml:space="preserve">08 - DAMAN &amp; DIU </v>
          </cell>
        </row>
        <row r="24">
          <cell r="A24" t="str">
            <v xml:space="preserve">09 - DELHI </v>
          </cell>
        </row>
        <row r="25">
          <cell r="A25" t="str">
            <v xml:space="preserve">10 - GOA </v>
          </cell>
        </row>
        <row r="26">
          <cell r="A26" t="str">
            <v xml:space="preserve">11 - GUJARAT </v>
          </cell>
        </row>
        <row r="27">
          <cell r="A27" t="str">
            <v xml:space="preserve">12 - HARYANA </v>
          </cell>
        </row>
        <row r="28">
          <cell r="A28" t="str">
            <v xml:space="preserve">13 - HIMACHAL PRADESH </v>
          </cell>
        </row>
        <row r="29">
          <cell r="A29" t="str">
            <v xml:space="preserve">14 - JAMMU &amp; KASHMIR </v>
          </cell>
        </row>
        <row r="30">
          <cell r="A30" t="str">
            <v xml:space="preserve">15 - KARNATAKA </v>
          </cell>
        </row>
        <row r="31">
          <cell r="A31" t="str">
            <v xml:space="preserve">16 - KERALA </v>
          </cell>
        </row>
        <row r="32">
          <cell r="A32" t="str">
            <v xml:space="preserve">17 - LAKHSWADEEP </v>
          </cell>
        </row>
        <row r="33">
          <cell r="A33" t="str">
            <v xml:space="preserve">18 - MADHYA PRADESH </v>
          </cell>
        </row>
        <row r="34">
          <cell r="A34" t="str">
            <v xml:space="preserve">19 - MAHARASHTRA </v>
          </cell>
        </row>
        <row r="35">
          <cell r="A35" t="str">
            <v xml:space="preserve">20 - MANIPUR </v>
          </cell>
        </row>
        <row r="36">
          <cell r="A36" t="str">
            <v xml:space="preserve">21 - MEGHALAYA </v>
          </cell>
        </row>
        <row r="37">
          <cell r="A37" t="str">
            <v xml:space="preserve">22 - MIZORAM </v>
          </cell>
        </row>
        <row r="38">
          <cell r="A38" t="str">
            <v xml:space="preserve">23 - NAGALAND </v>
          </cell>
        </row>
        <row r="39">
          <cell r="A39" t="str">
            <v xml:space="preserve">24 - ORISSA </v>
          </cell>
        </row>
        <row r="40">
          <cell r="A40" t="str">
            <v xml:space="preserve">25 - PONDICHERRY </v>
          </cell>
        </row>
        <row r="41">
          <cell r="A41" t="str">
            <v xml:space="preserve">26 - PUNJAB </v>
          </cell>
        </row>
        <row r="42">
          <cell r="A42" t="str">
            <v xml:space="preserve">27 - RAJASTHAN </v>
          </cell>
        </row>
        <row r="43">
          <cell r="A43" t="str">
            <v xml:space="preserve">28 - SIKKIM </v>
          </cell>
        </row>
        <row r="44">
          <cell r="A44" t="str">
            <v xml:space="preserve">29 - TAMILNADU </v>
          </cell>
        </row>
        <row r="45">
          <cell r="A45" t="str">
            <v xml:space="preserve">30 - TRIPURA </v>
          </cell>
        </row>
        <row r="46">
          <cell r="A46" t="str">
            <v xml:space="preserve">31 - UTTAR PRADESH </v>
          </cell>
        </row>
        <row r="47">
          <cell r="A47" t="str">
            <v xml:space="preserve">32 - WEST BENGAL </v>
          </cell>
        </row>
        <row r="48">
          <cell r="A48" t="str">
            <v xml:space="preserve">33 - CHHATISHGARH </v>
          </cell>
        </row>
        <row r="49">
          <cell r="A49" t="str">
            <v xml:space="preserve">34 - UTTARANCHAL </v>
          </cell>
        </row>
        <row r="50">
          <cell r="A50" t="str">
            <v>35 - JHARKHAND</v>
          </cell>
        </row>
        <row r="51">
          <cell r="A51" t="str">
            <v>99 - OTHERS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 val="Computation AY04-05"/>
      <sheetName val="Sheet1"/>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A2" t="str">
            <v>RELIANCE ENERGY LIMITED</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0000000"/>
      <sheetName val="HG Unit"/>
      <sheetName val="HD Unit"/>
      <sheetName val="ASME B 36.10 M"/>
    </sheetNames>
    <sheetDataSet>
      <sheetData sheetId="0" refreshError="1"/>
      <sheetData sheetId="1" refreshError="1"/>
      <sheetData sheetId="2" refreshError="1"/>
      <sheetData sheetId="3" refreshError="1">
        <row r="3">
          <cell r="E3">
            <v>5</v>
          </cell>
          <cell r="F3">
            <v>10</v>
          </cell>
          <cell r="G3">
            <v>20</v>
          </cell>
          <cell r="H3">
            <v>30</v>
          </cell>
          <cell r="I3" t="str">
            <v>STD</v>
          </cell>
          <cell r="J3">
            <v>40</v>
          </cell>
          <cell r="K3">
            <v>60</v>
          </cell>
          <cell r="L3" t="str">
            <v>XS</v>
          </cell>
          <cell r="M3">
            <v>80</v>
          </cell>
          <cell r="N3">
            <v>100</v>
          </cell>
          <cell r="O3">
            <v>120</v>
          </cell>
          <cell r="P3">
            <v>140</v>
          </cell>
          <cell r="Q3">
            <v>160</v>
          </cell>
          <cell r="R3" t="str">
            <v>XXS</v>
          </cell>
          <cell r="T3" t="str">
            <v>Sch05S</v>
          </cell>
          <cell r="U3" t="str">
            <v>Sch10S</v>
          </cell>
          <cell r="V3" t="str">
            <v>Sch40S</v>
          </cell>
          <cell r="W3" t="str">
            <v>Sch80S</v>
          </cell>
        </row>
        <row r="4">
          <cell r="D4">
            <v>1</v>
          </cell>
          <cell r="E4">
            <v>2</v>
          </cell>
          <cell r="F4">
            <v>3</v>
          </cell>
          <cell r="G4">
            <v>4</v>
          </cell>
          <cell r="H4">
            <v>5</v>
          </cell>
          <cell r="I4">
            <v>6</v>
          </cell>
          <cell r="J4">
            <v>7</v>
          </cell>
          <cell r="K4">
            <v>8</v>
          </cell>
          <cell r="L4">
            <v>9</v>
          </cell>
          <cell r="M4">
            <v>10</v>
          </cell>
          <cell r="N4">
            <v>11</v>
          </cell>
          <cell r="O4">
            <v>12</v>
          </cell>
          <cell r="P4">
            <v>13</v>
          </cell>
          <cell r="Q4">
            <v>14</v>
          </cell>
          <cell r="R4">
            <v>15</v>
          </cell>
          <cell r="S4">
            <v>16</v>
          </cell>
          <cell r="T4">
            <v>17</v>
          </cell>
          <cell r="U4">
            <v>18</v>
          </cell>
          <cell r="V4">
            <v>19</v>
          </cell>
          <cell r="W4">
            <v>20</v>
          </cell>
        </row>
        <row r="5">
          <cell r="D5">
            <v>10.3</v>
          </cell>
          <cell r="F5">
            <v>1.24</v>
          </cell>
          <cell r="H5">
            <v>1.45</v>
          </cell>
          <cell r="I5">
            <v>1.73</v>
          </cell>
          <cell r="J5">
            <v>1.73</v>
          </cell>
          <cell r="L5">
            <v>2.41</v>
          </cell>
          <cell r="M5">
            <v>2.41</v>
          </cell>
          <cell r="U5">
            <v>1.24</v>
          </cell>
          <cell r="V5">
            <v>1.73</v>
          </cell>
          <cell r="W5">
            <v>2.41</v>
          </cell>
        </row>
        <row r="6">
          <cell r="D6">
            <v>13.7</v>
          </cell>
          <cell r="F6">
            <v>1.65</v>
          </cell>
          <cell r="H6">
            <v>1.85</v>
          </cell>
          <cell r="I6">
            <v>2.2400000000000002</v>
          </cell>
          <cell r="J6">
            <v>2.2400000000000002</v>
          </cell>
          <cell r="L6">
            <v>3.02</v>
          </cell>
          <cell r="M6">
            <v>3.02</v>
          </cell>
          <cell r="U6">
            <v>1.65</v>
          </cell>
          <cell r="V6">
            <v>2.2400000000000002</v>
          </cell>
          <cell r="W6">
            <v>3.02</v>
          </cell>
        </row>
        <row r="7">
          <cell r="D7">
            <v>17.100000000000001</v>
          </cell>
          <cell r="F7">
            <v>1.65</v>
          </cell>
          <cell r="H7">
            <v>1.85</v>
          </cell>
          <cell r="I7">
            <v>2.31</v>
          </cell>
          <cell r="J7">
            <v>2.31</v>
          </cell>
          <cell r="L7">
            <v>3.2</v>
          </cell>
          <cell r="M7">
            <v>3.2</v>
          </cell>
          <cell r="U7">
            <v>1.65</v>
          </cell>
          <cell r="V7">
            <v>2.31</v>
          </cell>
          <cell r="W7">
            <v>3.2</v>
          </cell>
        </row>
        <row r="8">
          <cell r="D8">
            <v>21.3</v>
          </cell>
          <cell r="E8">
            <v>1.65</v>
          </cell>
          <cell r="F8">
            <v>2.11</v>
          </cell>
          <cell r="H8">
            <v>2.41</v>
          </cell>
          <cell r="I8">
            <v>2.77</v>
          </cell>
          <cell r="J8">
            <v>2.77</v>
          </cell>
          <cell r="L8">
            <v>3.73</v>
          </cell>
          <cell r="M8">
            <v>3.73</v>
          </cell>
          <cell r="Q8">
            <v>4.78</v>
          </cell>
          <cell r="R8">
            <v>7.47</v>
          </cell>
          <cell r="T8">
            <v>1.65</v>
          </cell>
          <cell r="U8">
            <v>2.11</v>
          </cell>
          <cell r="V8">
            <v>2.77</v>
          </cell>
          <cell r="W8">
            <v>3.73</v>
          </cell>
        </row>
        <row r="9">
          <cell r="D9">
            <v>26.7</v>
          </cell>
          <cell r="E9">
            <v>1.65</v>
          </cell>
          <cell r="F9">
            <v>2.11</v>
          </cell>
          <cell r="H9">
            <v>2.41</v>
          </cell>
          <cell r="I9">
            <v>2.87</v>
          </cell>
          <cell r="J9">
            <v>2.87</v>
          </cell>
          <cell r="L9">
            <v>3.91</v>
          </cell>
          <cell r="M9">
            <v>3.91</v>
          </cell>
          <cell r="Q9">
            <v>5.56</v>
          </cell>
          <cell r="R9">
            <v>7.82</v>
          </cell>
          <cell r="T9">
            <v>1.65</v>
          </cell>
          <cell r="U9">
            <v>2.11</v>
          </cell>
          <cell r="V9">
            <v>2.87</v>
          </cell>
          <cell r="W9">
            <v>3.91</v>
          </cell>
        </row>
        <row r="10">
          <cell r="D10">
            <v>33.4</v>
          </cell>
          <cell r="E10">
            <v>1.65</v>
          </cell>
          <cell r="F10">
            <v>2.77</v>
          </cell>
          <cell r="H10">
            <v>2.9</v>
          </cell>
          <cell r="I10">
            <v>3.38</v>
          </cell>
          <cell r="J10">
            <v>3.38</v>
          </cell>
          <cell r="L10">
            <v>4.55</v>
          </cell>
          <cell r="M10">
            <v>4.55</v>
          </cell>
          <cell r="Q10">
            <v>6.35</v>
          </cell>
          <cell r="R10">
            <v>9.09</v>
          </cell>
          <cell r="T10">
            <v>1.65</v>
          </cell>
          <cell r="U10">
            <v>2.77</v>
          </cell>
          <cell r="V10">
            <v>3.38</v>
          </cell>
          <cell r="W10">
            <v>4.55</v>
          </cell>
        </row>
        <row r="11">
          <cell r="D11">
            <v>42.2</v>
          </cell>
          <cell r="E11">
            <v>1.65</v>
          </cell>
          <cell r="F11">
            <v>2.77</v>
          </cell>
          <cell r="H11">
            <v>2.97</v>
          </cell>
          <cell r="I11">
            <v>3.56</v>
          </cell>
          <cell r="J11">
            <v>3.56</v>
          </cell>
          <cell r="L11">
            <v>4.8499999999999996</v>
          </cell>
          <cell r="M11">
            <v>4.8499999999999996</v>
          </cell>
          <cell r="Q11">
            <v>69.349999999999994</v>
          </cell>
          <cell r="R11">
            <v>9.6999999999999993</v>
          </cell>
          <cell r="T11">
            <v>1.65</v>
          </cell>
          <cell r="U11">
            <v>2.77</v>
          </cell>
          <cell r="V11">
            <v>3.56</v>
          </cell>
          <cell r="W11">
            <v>4.8499999999999996</v>
          </cell>
        </row>
        <row r="12">
          <cell r="D12">
            <v>48.3</v>
          </cell>
          <cell r="E12">
            <v>1.65</v>
          </cell>
          <cell r="F12">
            <v>2.77</v>
          </cell>
          <cell r="H12">
            <v>3.18</v>
          </cell>
          <cell r="I12">
            <v>3.68</v>
          </cell>
          <cell r="J12">
            <v>3.68</v>
          </cell>
          <cell r="L12">
            <v>5.08</v>
          </cell>
          <cell r="M12">
            <v>5.08</v>
          </cell>
          <cell r="Q12">
            <v>7.14</v>
          </cell>
          <cell r="R12">
            <v>10.15</v>
          </cell>
          <cell r="T12">
            <v>1.65</v>
          </cell>
          <cell r="U12">
            <v>2.77</v>
          </cell>
          <cell r="V12">
            <v>3.68</v>
          </cell>
          <cell r="W12">
            <v>5.08</v>
          </cell>
        </row>
        <row r="13">
          <cell r="D13">
            <v>60.3</v>
          </cell>
          <cell r="E13">
            <v>1.65</v>
          </cell>
          <cell r="F13">
            <v>2.77</v>
          </cell>
          <cell r="H13">
            <v>3.18</v>
          </cell>
          <cell r="I13">
            <v>3.9140000000000001</v>
          </cell>
          <cell r="J13">
            <v>3.9140000000000001</v>
          </cell>
          <cell r="L13">
            <v>5.54</v>
          </cell>
          <cell r="M13">
            <v>5.54</v>
          </cell>
          <cell r="Q13">
            <v>8.74</v>
          </cell>
          <cell r="R13">
            <v>11.07</v>
          </cell>
          <cell r="T13">
            <v>1.65</v>
          </cell>
          <cell r="U13">
            <v>2.77</v>
          </cell>
          <cell r="V13">
            <v>3.91</v>
          </cell>
          <cell r="W13">
            <v>5.54</v>
          </cell>
        </row>
        <row r="14">
          <cell r="D14">
            <v>73</v>
          </cell>
          <cell r="E14">
            <v>2.11</v>
          </cell>
          <cell r="F14">
            <v>3.05</v>
          </cell>
          <cell r="H14">
            <v>4.78</v>
          </cell>
          <cell r="I14">
            <v>5.16</v>
          </cell>
          <cell r="J14">
            <v>5.16</v>
          </cell>
          <cell r="L14">
            <v>7.01</v>
          </cell>
          <cell r="M14">
            <v>7.01</v>
          </cell>
          <cell r="Q14">
            <v>9.5299999999999994</v>
          </cell>
          <cell r="R14">
            <v>14.02</v>
          </cell>
          <cell r="T14">
            <v>2.11</v>
          </cell>
          <cell r="U14">
            <v>3.05</v>
          </cell>
          <cell r="V14">
            <v>5.16</v>
          </cell>
          <cell r="W14">
            <v>7.01</v>
          </cell>
        </row>
        <row r="15">
          <cell r="D15">
            <v>88.9</v>
          </cell>
          <cell r="E15">
            <v>2.11</v>
          </cell>
          <cell r="F15">
            <v>3.05</v>
          </cell>
          <cell r="H15">
            <v>4.78</v>
          </cell>
          <cell r="I15">
            <v>5.49</v>
          </cell>
          <cell r="J15">
            <v>5.49</v>
          </cell>
          <cell r="L15">
            <v>7.62</v>
          </cell>
          <cell r="M15">
            <v>7.62</v>
          </cell>
          <cell r="Q15">
            <v>11.13</v>
          </cell>
          <cell r="R15">
            <v>15.24</v>
          </cell>
          <cell r="T15">
            <v>2.11</v>
          </cell>
          <cell r="U15">
            <v>3.05</v>
          </cell>
          <cell r="V15">
            <v>5.49</v>
          </cell>
          <cell r="W15">
            <v>7.62</v>
          </cell>
        </row>
        <row r="16">
          <cell r="D16">
            <v>101.6</v>
          </cell>
          <cell r="E16">
            <v>2.11</v>
          </cell>
          <cell r="F16">
            <v>3.05</v>
          </cell>
          <cell r="H16">
            <v>4.78</v>
          </cell>
          <cell r="I16">
            <v>5.74</v>
          </cell>
          <cell r="J16">
            <v>5.74</v>
          </cell>
          <cell r="L16">
            <v>8.08</v>
          </cell>
          <cell r="M16">
            <v>8.08</v>
          </cell>
          <cell r="T16">
            <v>2.11</v>
          </cell>
          <cell r="U16">
            <v>3.05</v>
          </cell>
          <cell r="V16">
            <v>5.74</v>
          </cell>
          <cell r="W16">
            <v>8.08</v>
          </cell>
        </row>
        <row r="17">
          <cell r="D17">
            <v>114.3</v>
          </cell>
          <cell r="E17">
            <v>2.11</v>
          </cell>
          <cell r="F17">
            <v>3.05</v>
          </cell>
          <cell r="H17">
            <v>4.78</v>
          </cell>
          <cell r="I17">
            <v>6.02</v>
          </cell>
          <cell r="J17">
            <v>6.02</v>
          </cell>
          <cell r="L17">
            <v>8.56</v>
          </cell>
          <cell r="M17">
            <v>8.56</v>
          </cell>
          <cell r="O17">
            <v>11.13</v>
          </cell>
          <cell r="Q17">
            <v>13.49</v>
          </cell>
          <cell r="R17">
            <v>17.12</v>
          </cell>
          <cell r="T17">
            <v>2.11</v>
          </cell>
          <cell r="U17">
            <v>3.05</v>
          </cell>
          <cell r="V17">
            <v>6.02</v>
          </cell>
          <cell r="W17">
            <v>8.56</v>
          </cell>
        </row>
        <row r="18">
          <cell r="D18">
            <v>141.30000000000001</v>
          </cell>
          <cell r="E18">
            <v>2.77</v>
          </cell>
          <cell r="F18">
            <v>3.4</v>
          </cell>
          <cell r="I18">
            <v>6.55</v>
          </cell>
          <cell r="J18">
            <v>6.55</v>
          </cell>
          <cell r="L18">
            <v>9.5299999999999994</v>
          </cell>
          <cell r="M18">
            <v>9.5299999999999994</v>
          </cell>
          <cell r="O18">
            <v>12.7</v>
          </cell>
          <cell r="Q18">
            <v>15.88</v>
          </cell>
          <cell r="R18">
            <v>19.05</v>
          </cell>
          <cell r="T18">
            <v>2.77</v>
          </cell>
          <cell r="U18">
            <v>3.4</v>
          </cell>
          <cell r="V18">
            <v>6.55</v>
          </cell>
          <cell r="W18">
            <v>9.5299999999999994</v>
          </cell>
        </row>
        <row r="19">
          <cell r="D19">
            <v>168.3</v>
          </cell>
          <cell r="E19">
            <v>2.77</v>
          </cell>
          <cell r="F19">
            <v>3.4</v>
          </cell>
          <cell r="I19">
            <v>7.1</v>
          </cell>
          <cell r="J19">
            <v>7.1</v>
          </cell>
          <cell r="L19">
            <v>10.97</v>
          </cell>
          <cell r="M19">
            <v>10.97</v>
          </cell>
          <cell r="O19">
            <v>14.27</v>
          </cell>
          <cell r="Q19">
            <v>18.260000000000002</v>
          </cell>
          <cell r="R19">
            <v>21.95</v>
          </cell>
          <cell r="T19">
            <v>2.77</v>
          </cell>
          <cell r="U19">
            <v>3.4</v>
          </cell>
          <cell r="V19">
            <v>7.11</v>
          </cell>
          <cell r="W19">
            <v>10.97</v>
          </cell>
        </row>
        <row r="20">
          <cell r="D20">
            <v>219.1</v>
          </cell>
          <cell r="E20">
            <v>2.77</v>
          </cell>
          <cell r="F20">
            <v>3.76</v>
          </cell>
          <cell r="G20">
            <v>6.35</v>
          </cell>
          <cell r="H20">
            <v>7.04</v>
          </cell>
          <cell r="I20">
            <v>8.18</v>
          </cell>
          <cell r="J20">
            <v>8.18</v>
          </cell>
          <cell r="K20">
            <v>10.31</v>
          </cell>
          <cell r="L20">
            <v>12.7</v>
          </cell>
          <cell r="M20">
            <v>12.7</v>
          </cell>
          <cell r="N20">
            <v>15.09</v>
          </cell>
          <cell r="O20">
            <v>18.260000000000002</v>
          </cell>
          <cell r="P20">
            <v>20.62</v>
          </cell>
          <cell r="Q20">
            <v>23.01</v>
          </cell>
          <cell r="R20">
            <v>22.23</v>
          </cell>
          <cell r="T20">
            <v>2.77</v>
          </cell>
          <cell r="U20">
            <v>3.76</v>
          </cell>
          <cell r="V20">
            <v>8.18</v>
          </cell>
          <cell r="W20">
            <v>12.7</v>
          </cell>
        </row>
        <row r="21">
          <cell r="D21">
            <v>273</v>
          </cell>
          <cell r="E21">
            <v>3.4</v>
          </cell>
          <cell r="F21">
            <v>4.1900000000000004</v>
          </cell>
          <cell r="G21">
            <v>6.35</v>
          </cell>
          <cell r="H21">
            <v>7.8</v>
          </cell>
          <cell r="I21">
            <v>9.27</v>
          </cell>
          <cell r="J21">
            <v>9.27</v>
          </cell>
          <cell r="K21">
            <v>12.7</v>
          </cell>
          <cell r="L21">
            <v>12.7</v>
          </cell>
          <cell r="M21">
            <v>15.09</v>
          </cell>
          <cell r="N21">
            <v>18.260000000000002</v>
          </cell>
          <cell r="O21">
            <v>21.44</v>
          </cell>
          <cell r="P21">
            <v>25.4</v>
          </cell>
          <cell r="Q21">
            <v>28.58</v>
          </cell>
          <cell r="R21">
            <v>25.4</v>
          </cell>
          <cell r="T21">
            <v>3.4</v>
          </cell>
          <cell r="U21">
            <v>4.1900000000000004</v>
          </cell>
          <cell r="V21">
            <v>9.27</v>
          </cell>
          <cell r="W21">
            <v>12.7</v>
          </cell>
        </row>
        <row r="22">
          <cell r="D22">
            <v>323.8</v>
          </cell>
          <cell r="E22">
            <v>3.96</v>
          </cell>
          <cell r="F22">
            <v>4.57</v>
          </cell>
          <cell r="G22">
            <v>6.35</v>
          </cell>
          <cell r="H22">
            <v>8.3800000000000008</v>
          </cell>
          <cell r="I22">
            <v>9.5299999999999994</v>
          </cell>
          <cell r="J22">
            <v>10.31</v>
          </cell>
          <cell r="K22">
            <v>14.27</v>
          </cell>
          <cell r="L22">
            <v>12.7</v>
          </cell>
          <cell r="M22">
            <v>17.48</v>
          </cell>
          <cell r="N22">
            <v>21.44</v>
          </cell>
          <cell r="O22">
            <v>25.4</v>
          </cell>
          <cell r="P22">
            <v>28.58</v>
          </cell>
          <cell r="Q22">
            <v>33.32</v>
          </cell>
          <cell r="R22">
            <v>25.4</v>
          </cell>
          <cell r="T22">
            <v>3.96</v>
          </cell>
          <cell r="U22">
            <v>4.57</v>
          </cell>
          <cell r="V22">
            <v>9.5299999999999994</v>
          </cell>
          <cell r="W22">
            <v>12.7</v>
          </cell>
        </row>
        <row r="23">
          <cell r="D23">
            <v>355.6</v>
          </cell>
          <cell r="E23">
            <v>3.96</v>
          </cell>
          <cell r="F23">
            <v>6.35</v>
          </cell>
          <cell r="G23">
            <v>7.92</v>
          </cell>
          <cell r="H23">
            <v>9.5299999999999994</v>
          </cell>
          <cell r="I23">
            <v>9.5299999999999994</v>
          </cell>
          <cell r="J23">
            <v>11.13</v>
          </cell>
          <cell r="K23">
            <v>15.09</v>
          </cell>
          <cell r="L23">
            <v>12.7</v>
          </cell>
          <cell r="M23">
            <v>19.05</v>
          </cell>
          <cell r="N23">
            <v>23.83</v>
          </cell>
          <cell r="O23">
            <v>27.79</v>
          </cell>
          <cell r="P23">
            <v>31.75</v>
          </cell>
          <cell r="Q23">
            <v>35.71</v>
          </cell>
          <cell r="T23">
            <v>3.96</v>
          </cell>
          <cell r="U23">
            <v>4.78</v>
          </cell>
        </row>
        <row r="24">
          <cell r="D24">
            <v>406.4</v>
          </cell>
          <cell r="E24">
            <v>4.1900000000000004</v>
          </cell>
          <cell r="F24">
            <v>6.35</v>
          </cell>
          <cell r="G24">
            <v>7.92</v>
          </cell>
          <cell r="H24">
            <v>9.5299999999999994</v>
          </cell>
          <cell r="I24">
            <v>9.5299999999999994</v>
          </cell>
          <cell r="J24">
            <v>12.7</v>
          </cell>
          <cell r="K24">
            <v>16.66</v>
          </cell>
          <cell r="L24">
            <v>12.7</v>
          </cell>
          <cell r="M24">
            <v>21.44</v>
          </cell>
          <cell r="N24">
            <v>26.19</v>
          </cell>
          <cell r="O24">
            <v>30.96</v>
          </cell>
          <cell r="P24">
            <v>36.53</v>
          </cell>
          <cell r="Q24">
            <v>40.49</v>
          </cell>
          <cell r="T24">
            <v>4.1900000000000004</v>
          </cell>
          <cell r="U24">
            <v>4.78</v>
          </cell>
        </row>
        <row r="25">
          <cell r="D25">
            <v>457</v>
          </cell>
          <cell r="E25">
            <v>4.1900000000000004</v>
          </cell>
          <cell r="F25">
            <v>6.35</v>
          </cell>
          <cell r="G25">
            <v>7.92</v>
          </cell>
          <cell r="H25">
            <v>11.13</v>
          </cell>
          <cell r="I25">
            <v>9.5299999999999994</v>
          </cell>
          <cell r="J25">
            <v>14.27</v>
          </cell>
          <cell r="K25">
            <v>19.05</v>
          </cell>
          <cell r="L25">
            <v>12.7</v>
          </cell>
          <cell r="M25">
            <v>23.83</v>
          </cell>
          <cell r="N25">
            <v>29.36</v>
          </cell>
          <cell r="O25">
            <v>34.93</v>
          </cell>
          <cell r="P25">
            <v>39.67</v>
          </cell>
          <cell r="Q25">
            <v>45.24</v>
          </cell>
          <cell r="T25">
            <v>4.1900000000000004</v>
          </cell>
          <cell r="U25">
            <v>4.78</v>
          </cell>
        </row>
        <row r="26">
          <cell r="D26">
            <v>508</v>
          </cell>
          <cell r="E26">
            <v>4.78</v>
          </cell>
          <cell r="F26">
            <v>6.35</v>
          </cell>
          <cell r="G26">
            <v>9.5299999999999994</v>
          </cell>
          <cell r="H26">
            <v>12.7</v>
          </cell>
          <cell r="I26">
            <v>9.5299999999999994</v>
          </cell>
          <cell r="J26">
            <v>15.09</v>
          </cell>
          <cell r="K26">
            <v>20.62</v>
          </cell>
          <cell r="L26">
            <v>12.7</v>
          </cell>
          <cell r="M26">
            <v>26.19</v>
          </cell>
          <cell r="N26">
            <v>32.54</v>
          </cell>
          <cell r="O26">
            <v>38.1</v>
          </cell>
          <cell r="P26">
            <v>44.45</v>
          </cell>
          <cell r="Q26">
            <v>50.01</v>
          </cell>
          <cell r="T26">
            <v>4.78</v>
          </cell>
          <cell r="U26">
            <v>5.54</v>
          </cell>
        </row>
        <row r="27">
          <cell r="D27">
            <v>559</v>
          </cell>
          <cell r="E27">
            <v>4.78</v>
          </cell>
          <cell r="F27">
            <v>6.35</v>
          </cell>
          <cell r="G27">
            <v>9.5299999999999994</v>
          </cell>
          <cell r="H27">
            <v>12.7</v>
          </cell>
          <cell r="I27">
            <v>9.5299999999999994</v>
          </cell>
          <cell r="K27">
            <v>2.23</v>
          </cell>
          <cell r="L27">
            <v>12.7</v>
          </cell>
          <cell r="M27">
            <v>28.58</v>
          </cell>
          <cell r="N27">
            <v>34.93</v>
          </cell>
          <cell r="O27">
            <v>41.28</v>
          </cell>
          <cell r="P27">
            <v>47.63</v>
          </cell>
          <cell r="Q27">
            <v>53.98</v>
          </cell>
          <cell r="T27">
            <v>4.78</v>
          </cell>
          <cell r="U27">
            <v>5.54</v>
          </cell>
        </row>
        <row r="28">
          <cell r="D28">
            <v>610</v>
          </cell>
          <cell r="E28">
            <v>5.54</v>
          </cell>
          <cell r="F28">
            <v>6.35</v>
          </cell>
          <cell r="G28">
            <v>9.5299999999999994</v>
          </cell>
          <cell r="H28">
            <v>14.27</v>
          </cell>
          <cell r="I28">
            <v>9.5299999999999994</v>
          </cell>
          <cell r="J28">
            <v>17.48</v>
          </cell>
          <cell r="K28">
            <v>24.61</v>
          </cell>
          <cell r="L28">
            <v>12.7</v>
          </cell>
          <cell r="M28">
            <v>30.96</v>
          </cell>
          <cell r="N28">
            <v>38.89</v>
          </cell>
          <cell r="O28">
            <v>46.02</v>
          </cell>
          <cell r="P28">
            <v>52.37</v>
          </cell>
          <cell r="Q28">
            <v>59.54</v>
          </cell>
          <cell r="T28">
            <v>5.54</v>
          </cell>
          <cell r="U28">
            <v>6.35</v>
          </cell>
        </row>
        <row r="29">
          <cell r="D29">
            <v>660</v>
          </cell>
          <cell r="F29">
            <v>7.92</v>
          </cell>
          <cell r="G29">
            <v>12.7</v>
          </cell>
          <cell r="I29">
            <v>9.5299999999999994</v>
          </cell>
          <cell r="L29">
            <v>12.7</v>
          </cell>
        </row>
        <row r="30">
          <cell r="D30">
            <v>711</v>
          </cell>
          <cell r="F30">
            <v>7.92</v>
          </cell>
          <cell r="G30">
            <v>12.7</v>
          </cell>
          <cell r="H30">
            <v>15.88</v>
          </cell>
          <cell r="I30">
            <v>9.5299999999999994</v>
          </cell>
          <cell r="L30">
            <v>12.7</v>
          </cell>
        </row>
        <row r="31">
          <cell r="D31">
            <v>762</v>
          </cell>
          <cell r="F31">
            <v>7.92</v>
          </cell>
          <cell r="G31">
            <v>12.7</v>
          </cell>
          <cell r="H31">
            <v>15.88</v>
          </cell>
          <cell r="I31">
            <v>9.5299999999999994</v>
          </cell>
          <cell r="L31">
            <v>12.7</v>
          </cell>
          <cell r="T31">
            <v>6.35</v>
          </cell>
          <cell r="U31">
            <v>7.92</v>
          </cell>
        </row>
        <row r="32">
          <cell r="D32">
            <v>813</v>
          </cell>
          <cell r="F32">
            <v>7.92</v>
          </cell>
          <cell r="G32">
            <v>12.7</v>
          </cell>
          <cell r="H32">
            <v>15.88</v>
          </cell>
          <cell r="I32">
            <v>9.5299999999999994</v>
          </cell>
          <cell r="J32">
            <v>17.48</v>
          </cell>
          <cell r="L32">
            <v>12.7</v>
          </cell>
        </row>
        <row r="33">
          <cell r="D33">
            <v>864</v>
          </cell>
          <cell r="F33">
            <v>7.92</v>
          </cell>
          <cell r="G33">
            <v>12.7</v>
          </cell>
          <cell r="H33">
            <v>15.88</v>
          </cell>
          <cell r="I33">
            <v>9.5299999999999994</v>
          </cell>
          <cell r="J33">
            <v>18.48</v>
          </cell>
          <cell r="L33">
            <v>12.7</v>
          </cell>
        </row>
        <row r="34">
          <cell r="D34">
            <v>914</v>
          </cell>
          <cell r="F34">
            <v>7.92</v>
          </cell>
          <cell r="G34">
            <v>12.7</v>
          </cell>
          <cell r="H34">
            <v>15.88</v>
          </cell>
          <cell r="I34">
            <v>9.5299999999999994</v>
          </cell>
          <cell r="J34">
            <v>19.05</v>
          </cell>
          <cell r="L34">
            <v>12.7</v>
          </cell>
        </row>
        <row r="35">
          <cell r="D35">
            <v>965</v>
          </cell>
          <cell r="I35">
            <v>9.5299999999999994</v>
          </cell>
          <cell r="L35">
            <v>12.7</v>
          </cell>
        </row>
        <row r="36">
          <cell r="D36">
            <v>1016</v>
          </cell>
          <cell r="I36">
            <v>9.5299999999999994</v>
          </cell>
          <cell r="L36">
            <v>12.7</v>
          </cell>
        </row>
        <row r="37">
          <cell r="D37">
            <v>1067</v>
          </cell>
          <cell r="I37">
            <v>9.5299999999999994</v>
          </cell>
          <cell r="L37">
            <v>12.7</v>
          </cell>
        </row>
        <row r="38">
          <cell r="D38">
            <v>1118</v>
          </cell>
          <cell r="I38">
            <v>9.5299999999999994</v>
          </cell>
          <cell r="L38">
            <v>12.7</v>
          </cell>
        </row>
        <row r="39">
          <cell r="D39">
            <v>1168</v>
          </cell>
          <cell r="I39">
            <v>9.5299999999999994</v>
          </cell>
          <cell r="L39">
            <v>12.7</v>
          </cell>
        </row>
        <row r="40">
          <cell r="D40">
            <v>1219</v>
          </cell>
          <cell r="I40">
            <v>9.5299999999999994</v>
          </cell>
          <cell r="L40">
            <v>12.7</v>
          </cell>
        </row>
        <row r="41">
          <cell r="D41">
            <v>1321</v>
          </cell>
          <cell r="I41">
            <v>9.5299999999999994</v>
          </cell>
          <cell r="L41">
            <v>12.7</v>
          </cell>
        </row>
        <row r="42">
          <cell r="D42">
            <v>1422</v>
          </cell>
        </row>
        <row r="43">
          <cell r="D43">
            <v>1524</v>
          </cell>
        </row>
        <row r="44">
          <cell r="D44">
            <v>1626</v>
          </cell>
        </row>
        <row r="45">
          <cell r="D45">
            <v>1727</v>
          </cell>
        </row>
        <row r="46">
          <cell r="D46">
            <v>1829</v>
          </cell>
        </row>
        <row r="47">
          <cell r="D47">
            <v>1930</v>
          </cell>
        </row>
        <row r="48">
          <cell r="D48">
            <v>2032</v>
          </cell>
        </row>
      </sheetData>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Sheet3"/>
      <sheetName val="Comparision"/>
      <sheetName val="IT Provision"/>
      <sheetName val="Cash flow"/>
      <sheetName val="BS"/>
      <sheetName val="Profit &amp; Loss"/>
      <sheetName val="P&amp;L schedule"/>
      <sheetName val="Sch"/>
      <sheetName val="FA-March10"/>
      <sheetName val="FA-June 09"/>
      <sheetName val="FA sch-2"/>
      <sheetName val="CWIP_June09"/>
      <sheetName val="CWIP March10"/>
      <sheetName val="Phase-1"/>
      <sheetName val="Sheet7"/>
      <sheetName val="CWIP MAR 11"/>
      <sheetName val="CWIP Year"/>
      <sheetName val="Preop"/>
      <sheetName val="CWIP M 10 PRINT"/>
      <sheetName val="Sheet6"/>
      <sheetName val="Fixed Assets Grouping"/>
      <sheetName val="Profit"/>
      <sheetName val="Summary"/>
      <sheetName val="Grouping"/>
      <sheetName val="Sheet5"/>
      <sheetName val="tb-Mar"/>
      <sheetName val="Sheet2"/>
      <sheetName val="FX Gain  Loss"/>
      <sheetName val="Po commitment"/>
      <sheetName val="capital commi."/>
      <sheetName val="Sheet1"/>
      <sheetName val="Apportion"/>
      <sheetName val="Sheet4"/>
      <sheetName val="EPS"/>
    </sheetNames>
    <sheetDataSet>
      <sheetData sheetId="0"/>
      <sheetData sheetId="1"/>
      <sheetData sheetId="2"/>
      <sheetData sheetId="3"/>
      <sheetData sheetId="4"/>
      <sheetData sheetId="5">
        <row r="1">
          <cell r="A1" t="str">
            <v>Rosa Power Supply Company Limited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Acct no.   Name</v>
          </cell>
        </row>
      </sheetData>
      <sheetData sheetId="22"/>
      <sheetData sheetId="23">
        <row r="261">
          <cell r="B261" t="str">
            <v xml:space="preserve">Sales </v>
          </cell>
        </row>
      </sheetData>
      <sheetData sheetId="24"/>
      <sheetData sheetId="25">
        <row r="1">
          <cell r="B1" t="str">
            <v>ROSA POWER SUPPLY COMPANY LIMITED</v>
          </cell>
        </row>
        <row r="2">
          <cell r="B2" t="str">
            <v>TRIAL BALANCE FOR THE YEAR MARCH 2011</v>
          </cell>
        </row>
        <row r="3">
          <cell r="D3" t="str">
            <v>DR.</v>
          </cell>
          <cell r="E3" t="str">
            <v xml:space="preserve">CR. </v>
          </cell>
        </row>
        <row r="6">
          <cell r="B6" t="str">
            <v>GL NO.</v>
          </cell>
          <cell r="C6" t="str">
            <v>GL DESCRIPTION</v>
          </cell>
          <cell r="D6" t="str">
            <v>AMOUNT IN RS.</v>
          </cell>
          <cell r="E6" t="str">
            <v>AMOUNT IN RS.</v>
          </cell>
          <cell r="F6" t="str">
            <v>Balance</v>
          </cell>
        </row>
        <row r="7">
          <cell r="B7">
            <v>1000000</v>
          </cell>
          <cell r="C7" t="str">
            <v>Equity Shares Of Rs.10/- Each</v>
          </cell>
          <cell r="D7">
            <v>0</v>
          </cell>
          <cell r="E7">
            <v>4169000000</v>
          </cell>
          <cell r="F7">
            <v>-4169000000</v>
          </cell>
        </row>
        <row r="8">
          <cell r="B8">
            <v>1025000</v>
          </cell>
          <cell r="C8" t="str">
            <v>Preference Share Capital</v>
          </cell>
          <cell r="D8">
            <v>0</v>
          </cell>
          <cell r="E8">
            <v>2750000</v>
          </cell>
          <cell r="F8">
            <v>-2750000</v>
          </cell>
        </row>
        <row r="9">
          <cell r="B9">
            <v>1099000</v>
          </cell>
          <cell r="C9" t="str">
            <v>Application Money Pending Allotment</v>
          </cell>
          <cell r="D9">
            <v>0</v>
          </cell>
          <cell r="E9">
            <v>8520000000</v>
          </cell>
          <cell r="F9">
            <v>-8520000000</v>
          </cell>
        </row>
        <row r="10">
          <cell r="B10">
            <v>1115000</v>
          </cell>
          <cell r="C10" t="str">
            <v>Share Premium On Issue Of Shares</v>
          </cell>
          <cell r="D10">
            <v>0</v>
          </cell>
          <cell r="E10">
            <v>2747250000</v>
          </cell>
          <cell r="F10">
            <v>-2747250000</v>
          </cell>
        </row>
        <row r="11">
          <cell r="B11">
            <v>1140000</v>
          </cell>
          <cell r="C11" t="str">
            <v>Profit And Loss Account</v>
          </cell>
          <cell r="D11">
            <v>63305323.340000004</v>
          </cell>
          <cell r="E11">
            <v>0</v>
          </cell>
          <cell r="F11">
            <v>63305323.340000004</v>
          </cell>
        </row>
        <row r="12">
          <cell r="B12">
            <v>1700000</v>
          </cell>
          <cell r="C12" t="str">
            <v>Secured Term Loans from Banks-INR</v>
          </cell>
          <cell r="D12">
            <v>0</v>
          </cell>
          <cell r="E12">
            <v>25056778861.959999</v>
          </cell>
          <cell r="F12">
            <v>-25056778861.959999</v>
          </cell>
        </row>
        <row r="13">
          <cell r="B13">
            <v>1700500</v>
          </cell>
          <cell r="C13" t="str">
            <v>Secured Term Loans from Banks-FC</v>
          </cell>
          <cell r="D13">
            <v>0</v>
          </cell>
          <cell r="E13">
            <v>7004468703.71</v>
          </cell>
          <cell r="F13">
            <v>-7004468703.71</v>
          </cell>
        </row>
        <row r="14">
          <cell r="B14">
            <v>3000000</v>
          </cell>
          <cell r="C14" t="str">
            <v>Sundry Creditors - Supplies (Domestic)</v>
          </cell>
          <cell r="D14">
            <v>0</v>
          </cell>
          <cell r="E14">
            <v>803529323.99000001</v>
          </cell>
          <cell r="F14">
            <v>-803529323.99000001</v>
          </cell>
        </row>
        <row r="15">
          <cell r="B15">
            <v>3000100</v>
          </cell>
          <cell r="C15" t="str">
            <v>Retention Payable - Supplies (Domestic)</v>
          </cell>
          <cell r="D15">
            <v>0</v>
          </cell>
          <cell r="E15">
            <v>175529741</v>
          </cell>
          <cell r="F15">
            <v>-175529741</v>
          </cell>
        </row>
        <row r="16">
          <cell r="B16">
            <v>3005000</v>
          </cell>
          <cell r="C16" t="str">
            <v>Sundry Creditors - Supplies (Foreign)</v>
          </cell>
          <cell r="D16">
            <v>0</v>
          </cell>
          <cell r="E16">
            <v>1259366164.28</v>
          </cell>
          <cell r="F16">
            <v>-1259366164.28</v>
          </cell>
        </row>
        <row r="17">
          <cell r="B17">
            <v>3005100</v>
          </cell>
          <cell r="C17" t="str">
            <v>Retention Payable - Supplies (Foreign)</v>
          </cell>
          <cell r="D17">
            <v>0</v>
          </cell>
          <cell r="E17">
            <v>1977125</v>
          </cell>
          <cell r="F17">
            <v>-1977125</v>
          </cell>
        </row>
        <row r="18">
          <cell r="B18">
            <v>3010000</v>
          </cell>
          <cell r="C18" t="str">
            <v>Sundry Creditors - Govt. Agencies</v>
          </cell>
          <cell r="D18">
            <v>0</v>
          </cell>
          <cell r="E18">
            <v>2730280</v>
          </cell>
          <cell r="F18">
            <v>-2730280</v>
          </cell>
        </row>
        <row r="19">
          <cell r="B19">
            <v>3020000</v>
          </cell>
          <cell r="C19" t="str">
            <v>Sundry Creditors - Services ( Local )</v>
          </cell>
          <cell r="D19">
            <v>0</v>
          </cell>
          <cell r="E19">
            <v>186486175.94999999</v>
          </cell>
          <cell r="F19">
            <v>-186486175.94999999</v>
          </cell>
        </row>
        <row r="20">
          <cell r="B20">
            <v>3020100</v>
          </cell>
          <cell r="C20" t="str">
            <v>Retention Payable - Services (Local)</v>
          </cell>
          <cell r="D20">
            <v>0</v>
          </cell>
          <cell r="E20">
            <v>7016198</v>
          </cell>
          <cell r="F20">
            <v>-7016198</v>
          </cell>
        </row>
        <row r="21">
          <cell r="B21">
            <v>3020200</v>
          </cell>
          <cell r="C21" t="str">
            <v>Retention Payable  - Service Tax Bills</v>
          </cell>
          <cell r="D21">
            <v>0</v>
          </cell>
          <cell r="E21">
            <v>1963479315.75</v>
          </cell>
          <cell r="F21">
            <v>-1963479315.75</v>
          </cell>
        </row>
        <row r="22">
          <cell r="B22">
            <v>3025000</v>
          </cell>
          <cell r="C22" t="str">
            <v>Sundry Creditors - Services ( Foreign )</v>
          </cell>
          <cell r="D22">
            <v>0</v>
          </cell>
          <cell r="E22">
            <v>0</v>
          </cell>
          <cell r="F22">
            <v>0</v>
          </cell>
        </row>
        <row r="23">
          <cell r="B23">
            <v>3026600</v>
          </cell>
          <cell r="C23" t="str">
            <v>Sundry Creditors - Consultants</v>
          </cell>
          <cell r="D23">
            <v>0</v>
          </cell>
          <cell r="E23">
            <v>0</v>
          </cell>
          <cell r="F23">
            <v>0</v>
          </cell>
        </row>
        <row r="24">
          <cell r="B24">
            <v>3030000</v>
          </cell>
          <cell r="C24" t="str">
            <v>Suppliers' Credit</v>
          </cell>
          <cell r="D24">
            <v>0</v>
          </cell>
          <cell r="E24">
            <v>4566228656.6999998</v>
          </cell>
          <cell r="F24">
            <v>-4566228656.6999998</v>
          </cell>
        </row>
        <row r="25">
          <cell r="B25">
            <v>3040010</v>
          </cell>
          <cell r="C25" t="str">
            <v>Prov liab-Stores &amp; Spares (GR/IR)</v>
          </cell>
          <cell r="D25">
            <v>0</v>
          </cell>
          <cell r="E25">
            <v>3863546772.4099998</v>
          </cell>
          <cell r="F25">
            <v>-3863546772.4099998</v>
          </cell>
        </row>
        <row r="26">
          <cell r="B26">
            <v>3040020</v>
          </cell>
          <cell r="C26" t="str">
            <v>Prov liab-Chemicals &amp; Catalysts (GR/IR)</v>
          </cell>
          <cell r="D26">
            <v>0</v>
          </cell>
          <cell r="E26">
            <v>324922.02</v>
          </cell>
          <cell r="F26">
            <v>-324922.02</v>
          </cell>
        </row>
        <row r="27">
          <cell r="B27">
            <v>3040070</v>
          </cell>
          <cell r="C27" t="str">
            <v>Prov liab-Fuel (GR/IR)</v>
          </cell>
          <cell r="D27">
            <v>0</v>
          </cell>
          <cell r="E27">
            <v>0</v>
          </cell>
          <cell r="F27">
            <v>0</v>
          </cell>
        </row>
        <row r="28">
          <cell r="B28">
            <v>3040090</v>
          </cell>
          <cell r="C28" t="str">
            <v>Prov liab-Emergency Purchases (GR/IR)</v>
          </cell>
          <cell r="D28">
            <v>17177</v>
          </cell>
          <cell r="E28">
            <v>0</v>
          </cell>
          <cell r="F28">
            <v>17177</v>
          </cell>
        </row>
        <row r="29">
          <cell r="B29">
            <v>3040300</v>
          </cell>
          <cell r="C29" t="str">
            <v>Prov liab-Services (SR/IR)</v>
          </cell>
          <cell r="D29">
            <v>0</v>
          </cell>
          <cell r="E29">
            <v>4311422.26</v>
          </cell>
          <cell r="F29">
            <v>-4311422.26</v>
          </cell>
        </row>
        <row r="30">
          <cell r="B30">
            <v>3040340</v>
          </cell>
          <cell r="C30" t="str">
            <v>Provisional Liability (GR/IR) -For Upload only</v>
          </cell>
          <cell r="D30">
            <v>3838778035.8400002</v>
          </cell>
          <cell r="E30">
            <v>0</v>
          </cell>
          <cell r="F30">
            <v>3838778035.8400002</v>
          </cell>
        </row>
        <row r="31">
          <cell r="B31">
            <v>3040510</v>
          </cell>
          <cell r="C31" t="str">
            <v>Prov Freight - Stores &amp; Spares</v>
          </cell>
          <cell r="D31">
            <v>0</v>
          </cell>
          <cell r="E31">
            <v>264447</v>
          </cell>
          <cell r="F31">
            <v>-264447</v>
          </cell>
        </row>
        <row r="32">
          <cell r="B32">
            <v>3040512</v>
          </cell>
          <cell r="C32" t="str">
            <v>Prov-Duty/Tax - Stores &amp; Spares</v>
          </cell>
          <cell r="D32">
            <v>0</v>
          </cell>
          <cell r="E32">
            <v>0</v>
          </cell>
          <cell r="F32">
            <v>0</v>
          </cell>
        </row>
        <row r="33">
          <cell r="B33">
            <v>3040514</v>
          </cell>
          <cell r="C33" t="str">
            <v>Prov-Other Expenses - Stores &amp; Spares</v>
          </cell>
          <cell r="D33">
            <v>0</v>
          </cell>
          <cell r="E33">
            <v>0</v>
          </cell>
          <cell r="F33">
            <v>0</v>
          </cell>
        </row>
        <row r="34">
          <cell r="B34">
            <v>3040520</v>
          </cell>
          <cell r="C34" t="str">
            <v>Prov-Freight - Chem &amp; Catalysts</v>
          </cell>
          <cell r="D34">
            <v>0</v>
          </cell>
          <cell r="E34">
            <v>54940.81</v>
          </cell>
          <cell r="F34">
            <v>-54940.81</v>
          </cell>
        </row>
        <row r="35">
          <cell r="B35">
            <v>3040560</v>
          </cell>
          <cell r="C35" t="str">
            <v>Provision for Freight - Non Stock</v>
          </cell>
          <cell r="D35">
            <v>0</v>
          </cell>
          <cell r="E35">
            <v>1015266</v>
          </cell>
          <cell r="F35">
            <v>-1015266</v>
          </cell>
        </row>
        <row r="36">
          <cell r="B36">
            <v>3040564</v>
          </cell>
          <cell r="C36" t="str">
            <v>Provision for Other Expenses - Non Stock</v>
          </cell>
          <cell r="D36">
            <v>0</v>
          </cell>
          <cell r="E36">
            <v>0</v>
          </cell>
          <cell r="F36">
            <v>0</v>
          </cell>
        </row>
        <row r="37">
          <cell r="B37">
            <v>3040570</v>
          </cell>
          <cell r="C37" t="str">
            <v>Provision for Freight - Fuel</v>
          </cell>
          <cell r="D37">
            <v>0</v>
          </cell>
          <cell r="E37">
            <v>0</v>
          </cell>
          <cell r="F37">
            <v>0</v>
          </cell>
        </row>
        <row r="38">
          <cell r="B38">
            <v>3070000</v>
          </cell>
          <cell r="C38" t="str">
            <v>Outstanding Liabilities Against Exp.</v>
          </cell>
          <cell r="D38">
            <v>0</v>
          </cell>
          <cell r="E38">
            <v>256930599.53999999</v>
          </cell>
          <cell r="F38">
            <v>-256930599.53999999</v>
          </cell>
        </row>
        <row r="39">
          <cell r="B39">
            <v>3100000</v>
          </cell>
          <cell r="C39" t="str">
            <v>Salaries Payable</v>
          </cell>
          <cell r="D39">
            <v>0</v>
          </cell>
          <cell r="E39">
            <v>0</v>
          </cell>
          <cell r="F39">
            <v>0</v>
          </cell>
        </row>
        <row r="40">
          <cell r="B40">
            <v>3100001</v>
          </cell>
          <cell r="C40" t="str">
            <v>Document Split Account - Payroll</v>
          </cell>
          <cell r="D40">
            <v>0</v>
          </cell>
          <cell r="E40">
            <v>0</v>
          </cell>
          <cell r="F40">
            <v>0</v>
          </cell>
        </row>
        <row r="41">
          <cell r="B41">
            <v>3100002</v>
          </cell>
          <cell r="C41" t="str">
            <v>Salary Arrears Clearing Account - Payroll</v>
          </cell>
          <cell r="D41">
            <v>0</v>
          </cell>
          <cell r="E41">
            <v>0</v>
          </cell>
          <cell r="F41">
            <v>0</v>
          </cell>
        </row>
        <row r="42">
          <cell r="B42">
            <v>3100030</v>
          </cell>
          <cell r="C42" t="str">
            <v>Final Settlement Payable</v>
          </cell>
          <cell r="D42">
            <v>7107</v>
          </cell>
          <cell r="E42">
            <v>0</v>
          </cell>
          <cell r="F42">
            <v>7107</v>
          </cell>
        </row>
        <row r="43">
          <cell r="B43">
            <v>3100066</v>
          </cell>
          <cell r="C43" t="str">
            <v>Salary &amp; Wages Payable - FS</v>
          </cell>
          <cell r="D43">
            <v>0</v>
          </cell>
          <cell r="E43">
            <v>18682</v>
          </cell>
          <cell r="F43">
            <v>-18682</v>
          </cell>
        </row>
        <row r="44">
          <cell r="B44">
            <v>3100070</v>
          </cell>
          <cell r="C44" t="str">
            <v>Employee Reimbursement Payable</v>
          </cell>
          <cell r="D44">
            <v>0</v>
          </cell>
          <cell r="E44">
            <v>0</v>
          </cell>
          <cell r="F44">
            <v>0</v>
          </cell>
        </row>
        <row r="45">
          <cell r="B45">
            <v>3100075</v>
          </cell>
          <cell r="C45" t="str">
            <v>Employee Reimbursement Payable</v>
          </cell>
          <cell r="D45">
            <v>0</v>
          </cell>
          <cell r="E45">
            <v>444822</v>
          </cell>
          <cell r="F45">
            <v>-444822</v>
          </cell>
        </row>
        <row r="46">
          <cell r="B46">
            <v>3100080</v>
          </cell>
          <cell r="C46" t="str">
            <v>Liability towards food coupons</v>
          </cell>
          <cell r="D46">
            <v>0</v>
          </cell>
          <cell r="E46">
            <v>0</v>
          </cell>
          <cell r="F46">
            <v>0</v>
          </cell>
        </row>
        <row r="47">
          <cell r="B47">
            <v>3110030</v>
          </cell>
          <cell r="C47" t="str">
            <v>Deduction from Payroll - GSLI Scheme</v>
          </cell>
          <cell r="D47">
            <v>0</v>
          </cell>
          <cell r="E47">
            <v>150</v>
          </cell>
          <cell r="F47">
            <v>-150</v>
          </cell>
        </row>
        <row r="48">
          <cell r="B48">
            <v>3110040</v>
          </cell>
          <cell r="C48" t="str">
            <v>Deduction from Payroll - Others (Non-statutory)</v>
          </cell>
          <cell r="D48">
            <v>0</v>
          </cell>
          <cell r="E48">
            <v>108787</v>
          </cell>
          <cell r="F48">
            <v>-108787</v>
          </cell>
        </row>
        <row r="49">
          <cell r="B49">
            <v>3120000</v>
          </cell>
          <cell r="C49" t="str">
            <v>Employees' Contr. - Provident Fund</v>
          </cell>
          <cell r="D49">
            <v>0</v>
          </cell>
          <cell r="E49">
            <v>469342</v>
          </cell>
          <cell r="F49">
            <v>-469342</v>
          </cell>
        </row>
        <row r="50">
          <cell r="B50">
            <v>3120010</v>
          </cell>
          <cell r="C50" t="str">
            <v>Employers' Contr. - Provident Fund</v>
          </cell>
          <cell r="D50">
            <v>0</v>
          </cell>
          <cell r="E50">
            <v>379904</v>
          </cell>
          <cell r="F50">
            <v>-379904</v>
          </cell>
        </row>
        <row r="51">
          <cell r="B51">
            <v>3120040</v>
          </cell>
          <cell r="C51" t="str">
            <v>Employers' Contr. -  Pension Fund</v>
          </cell>
          <cell r="D51">
            <v>0</v>
          </cell>
          <cell r="E51">
            <v>84865</v>
          </cell>
          <cell r="F51">
            <v>-84865</v>
          </cell>
        </row>
        <row r="52">
          <cell r="B52">
            <v>3220600</v>
          </cell>
          <cell r="C52" t="str">
            <v>Security Deposits From Vendors</v>
          </cell>
          <cell r="D52">
            <v>0</v>
          </cell>
          <cell r="E52">
            <v>13348555</v>
          </cell>
          <cell r="F52">
            <v>-13348555</v>
          </cell>
        </row>
        <row r="53">
          <cell r="B53">
            <v>3235800</v>
          </cell>
          <cell r="C53" t="str">
            <v>Provision towards R &amp; R Expenses</v>
          </cell>
          <cell r="D53">
            <v>0</v>
          </cell>
          <cell r="E53">
            <v>0</v>
          </cell>
          <cell r="F53">
            <v>0</v>
          </cell>
        </row>
        <row r="54">
          <cell r="B54">
            <v>3245100</v>
          </cell>
          <cell r="C54" t="str">
            <v>CST Payable - Domestic Sales</v>
          </cell>
          <cell r="D54">
            <v>0</v>
          </cell>
          <cell r="E54">
            <v>5888</v>
          </cell>
          <cell r="F54">
            <v>-5888</v>
          </cell>
        </row>
        <row r="55">
          <cell r="B55">
            <v>3245901</v>
          </cell>
          <cell r="C55" t="str">
            <v>VAT Payable Account</v>
          </cell>
          <cell r="D55">
            <v>0</v>
          </cell>
          <cell r="E55">
            <v>224003</v>
          </cell>
          <cell r="F55">
            <v>-224003</v>
          </cell>
        </row>
        <row r="56">
          <cell r="B56">
            <v>3245902</v>
          </cell>
          <cell r="C56" t="str">
            <v>Deferred VAT Payable Account</v>
          </cell>
          <cell r="D56">
            <v>0</v>
          </cell>
          <cell r="E56">
            <v>33740190</v>
          </cell>
          <cell r="F56">
            <v>-33740190</v>
          </cell>
        </row>
        <row r="57">
          <cell r="B57">
            <v>3245903</v>
          </cell>
          <cell r="C57" t="str">
            <v>Deferred Entry Tax Payable</v>
          </cell>
          <cell r="D57">
            <v>0</v>
          </cell>
          <cell r="E57">
            <v>114337329</v>
          </cell>
          <cell r="F57">
            <v>-114337329</v>
          </cell>
        </row>
        <row r="58">
          <cell r="B58">
            <v>3246000</v>
          </cell>
          <cell r="C58" t="str">
            <v>Service Tax Payable</v>
          </cell>
          <cell r="D58">
            <v>0</v>
          </cell>
          <cell r="E58">
            <v>2590828.0299999998</v>
          </cell>
          <cell r="F58">
            <v>-2590828.0299999998</v>
          </cell>
        </row>
        <row r="59">
          <cell r="B59">
            <v>3246100</v>
          </cell>
          <cell r="C59" t="str">
            <v>Service tax Edu. Cess Payable</v>
          </cell>
          <cell r="D59">
            <v>0</v>
          </cell>
          <cell r="E59">
            <v>12811.77</v>
          </cell>
          <cell r="F59">
            <v>-12811.77</v>
          </cell>
        </row>
        <row r="60">
          <cell r="B60">
            <v>3246115</v>
          </cell>
          <cell r="C60" t="str">
            <v>Service tax Edu. Cess 1% -Sec. &amp; Higher-payable</v>
          </cell>
          <cell r="D60">
            <v>0</v>
          </cell>
          <cell r="E60">
            <v>6449.08</v>
          </cell>
          <cell r="F60">
            <v>-6449.08</v>
          </cell>
        </row>
        <row r="61">
          <cell r="B61">
            <v>3255000</v>
          </cell>
          <cell r="C61" t="str">
            <v>TDS - Employees</v>
          </cell>
          <cell r="D61">
            <v>0</v>
          </cell>
          <cell r="E61">
            <v>1763562</v>
          </cell>
          <cell r="F61">
            <v>-1763562</v>
          </cell>
        </row>
        <row r="62">
          <cell r="B62">
            <v>3255015</v>
          </cell>
          <cell r="C62" t="str">
            <v>TDS - Payments to Contractors</v>
          </cell>
          <cell r="D62">
            <v>0</v>
          </cell>
          <cell r="E62">
            <v>8147905</v>
          </cell>
          <cell r="F62">
            <v>-8147905</v>
          </cell>
        </row>
        <row r="63">
          <cell r="B63">
            <v>3255016</v>
          </cell>
          <cell r="C63" t="str">
            <v>TDS - Payments to Sub-Contractors-Mumbai</v>
          </cell>
          <cell r="D63">
            <v>0</v>
          </cell>
          <cell r="E63">
            <v>0</v>
          </cell>
          <cell r="F63">
            <v>0</v>
          </cell>
        </row>
        <row r="64">
          <cell r="B64">
            <v>3255020</v>
          </cell>
          <cell r="C64" t="str">
            <v>TDS - Interest on Se</v>
          </cell>
          <cell r="D64">
            <v>0</v>
          </cell>
          <cell r="E64">
            <v>0</v>
          </cell>
          <cell r="F64">
            <v>0</v>
          </cell>
        </row>
        <row r="65">
          <cell r="B65">
            <v>3255025</v>
          </cell>
          <cell r="C65" t="str">
            <v>TDS - Other Interest</v>
          </cell>
          <cell r="D65">
            <v>0</v>
          </cell>
          <cell r="E65">
            <v>707073</v>
          </cell>
          <cell r="F65">
            <v>-707073</v>
          </cell>
        </row>
        <row r="66">
          <cell r="B66">
            <v>3255033</v>
          </cell>
          <cell r="C66" t="str">
            <v>TDS - Works Contract  Tax - Head Office</v>
          </cell>
          <cell r="D66">
            <v>0</v>
          </cell>
          <cell r="E66">
            <v>37923</v>
          </cell>
          <cell r="F66">
            <v>-37923</v>
          </cell>
        </row>
        <row r="67">
          <cell r="B67">
            <v>3255040</v>
          </cell>
          <cell r="C67" t="str">
            <v>TDS - Withholding Tax (DTAA)</v>
          </cell>
          <cell r="D67">
            <v>0</v>
          </cell>
          <cell r="E67">
            <v>8667654</v>
          </cell>
          <cell r="F67">
            <v>-8667654</v>
          </cell>
        </row>
        <row r="68">
          <cell r="B68">
            <v>3255055</v>
          </cell>
          <cell r="C68" t="str">
            <v>TDS - Rent</v>
          </cell>
          <cell r="D68">
            <v>0</v>
          </cell>
          <cell r="E68">
            <v>205413</v>
          </cell>
          <cell r="F68">
            <v>-205413</v>
          </cell>
        </row>
        <row r="69">
          <cell r="B69">
            <v>3255065</v>
          </cell>
          <cell r="C69" t="str">
            <v>TDS - Professional Fees</v>
          </cell>
          <cell r="D69">
            <v>0</v>
          </cell>
          <cell r="E69">
            <v>36343052</v>
          </cell>
          <cell r="F69">
            <v>-36343052</v>
          </cell>
        </row>
        <row r="70">
          <cell r="B70">
            <v>3257500</v>
          </cell>
          <cell r="C70" t="str">
            <v>Entry Tax Payable</v>
          </cell>
          <cell r="D70">
            <v>0</v>
          </cell>
          <cell r="E70">
            <v>147144834.25</v>
          </cell>
          <cell r="F70">
            <v>-147144834.25</v>
          </cell>
        </row>
        <row r="71">
          <cell r="B71">
            <v>3257600</v>
          </cell>
          <cell r="C71" t="str">
            <v>Cess Payable</v>
          </cell>
          <cell r="D71">
            <v>0</v>
          </cell>
          <cell r="E71">
            <v>0</v>
          </cell>
          <cell r="F71">
            <v>0</v>
          </cell>
        </row>
        <row r="72">
          <cell r="B72">
            <v>3275000</v>
          </cell>
          <cell r="C72" t="str">
            <v>Interest Payable - Accrued But Not Due</v>
          </cell>
          <cell r="D72">
            <v>0</v>
          </cell>
          <cell r="E72">
            <v>12229098.630000001</v>
          </cell>
          <cell r="F72">
            <v>-12229098.630000001</v>
          </cell>
        </row>
        <row r="73">
          <cell r="B73">
            <v>3290800</v>
          </cell>
          <cell r="C73" t="str">
            <v>Unencashed/Stale Cheques</v>
          </cell>
          <cell r="D73">
            <v>0</v>
          </cell>
          <cell r="E73">
            <v>0</v>
          </cell>
          <cell r="F73">
            <v>0</v>
          </cell>
        </row>
        <row r="74">
          <cell r="B74">
            <v>3290900</v>
          </cell>
          <cell r="C74" t="str">
            <v>Current Liabilities-Others</v>
          </cell>
          <cell r="D74">
            <v>0</v>
          </cell>
          <cell r="E74">
            <v>19464323.129999999</v>
          </cell>
          <cell r="F74">
            <v>-19464323.129999999</v>
          </cell>
        </row>
        <row r="75">
          <cell r="B75">
            <v>3290910</v>
          </cell>
          <cell r="C75" t="str">
            <v>Current Liabilities-Others-(STALE CHQUES)</v>
          </cell>
          <cell r="D75">
            <v>0</v>
          </cell>
          <cell r="E75">
            <v>0</v>
          </cell>
          <cell r="F75">
            <v>0</v>
          </cell>
        </row>
        <row r="76">
          <cell r="B76">
            <v>3601000</v>
          </cell>
          <cell r="C76" t="str">
            <v>Cum.Depn - Leasehold Land</v>
          </cell>
          <cell r="D76">
            <v>0</v>
          </cell>
          <cell r="E76">
            <v>10702501.99</v>
          </cell>
          <cell r="F76">
            <v>-10702501.99</v>
          </cell>
        </row>
        <row r="77">
          <cell r="B77">
            <v>3601100</v>
          </cell>
          <cell r="C77" t="str">
            <v>Cum.Depn - Leasehold Land - Manual Posting</v>
          </cell>
          <cell r="D77">
            <v>0</v>
          </cell>
          <cell r="E77">
            <v>0</v>
          </cell>
          <cell r="F77">
            <v>0</v>
          </cell>
        </row>
        <row r="78">
          <cell r="B78">
            <v>3605000</v>
          </cell>
          <cell r="C78" t="str">
            <v>Cum.Depn - Buildings</v>
          </cell>
          <cell r="D78">
            <v>0</v>
          </cell>
          <cell r="E78">
            <v>21907866.09</v>
          </cell>
          <cell r="F78">
            <v>-21907866.09</v>
          </cell>
        </row>
        <row r="79">
          <cell r="B79">
            <v>3606000</v>
          </cell>
          <cell r="C79" t="str">
            <v>Cum.Depn - Plant &amp; Machinery</v>
          </cell>
          <cell r="D79">
            <v>0</v>
          </cell>
          <cell r="E79">
            <v>1374716723.4400001</v>
          </cell>
          <cell r="F79">
            <v>-1374716723.4400001</v>
          </cell>
        </row>
        <row r="80">
          <cell r="B80">
            <v>3606100</v>
          </cell>
          <cell r="C80" t="str">
            <v>Cum.Depn - Plant &amp; Machinery - Manual Posting</v>
          </cell>
          <cell r="D80">
            <v>361581448</v>
          </cell>
          <cell r="E80">
            <v>0</v>
          </cell>
          <cell r="F80">
            <v>361581448</v>
          </cell>
        </row>
        <row r="81">
          <cell r="B81">
            <v>3607000</v>
          </cell>
          <cell r="C81" t="str">
            <v>Cum.Depn - Electrical Installations</v>
          </cell>
          <cell r="D81">
            <v>0</v>
          </cell>
          <cell r="E81">
            <v>3995659.55</v>
          </cell>
          <cell r="F81">
            <v>-3995659.55</v>
          </cell>
        </row>
        <row r="82">
          <cell r="B82">
            <v>3608000</v>
          </cell>
          <cell r="C82" t="str">
            <v>Cum.Depn - Equipments</v>
          </cell>
          <cell r="D82">
            <v>0</v>
          </cell>
          <cell r="E82">
            <v>5093908.76</v>
          </cell>
          <cell r="F82">
            <v>-5093908.76</v>
          </cell>
        </row>
        <row r="83">
          <cell r="B83">
            <v>3608050</v>
          </cell>
          <cell r="C83" t="str">
            <v>Cum.Depn - Refridgerator &amp; Domestic Appliances</v>
          </cell>
          <cell r="D83">
            <v>0</v>
          </cell>
          <cell r="E83">
            <v>113910.91</v>
          </cell>
          <cell r="F83">
            <v>-113910.91</v>
          </cell>
        </row>
        <row r="84">
          <cell r="B84">
            <v>3608100</v>
          </cell>
          <cell r="C84" t="str">
            <v>Cum.Depn - Equipments - Manual Posting</v>
          </cell>
          <cell r="D84">
            <v>0</v>
          </cell>
          <cell r="E84">
            <v>0</v>
          </cell>
          <cell r="F84">
            <v>0</v>
          </cell>
        </row>
        <row r="85">
          <cell r="B85">
            <v>3609000</v>
          </cell>
          <cell r="C85" t="str">
            <v>Cum.Depn - Furniture &amp; Fixtures</v>
          </cell>
          <cell r="D85">
            <v>0</v>
          </cell>
          <cell r="E85">
            <v>1217152.98</v>
          </cell>
          <cell r="F85">
            <v>-1217152.98</v>
          </cell>
        </row>
        <row r="86">
          <cell r="B86">
            <v>3610000</v>
          </cell>
          <cell r="C86" t="str">
            <v>Cum.Depn - Vehicles</v>
          </cell>
          <cell r="D86">
            <v>0</v>
          </cell>
          <cell r="E86">
            <v>1181660.6499999999</v>
          </cell>
          <cell r="F86">
            <v>-1181660.6499999999</v>
          </cell>
        </row>
        <row r="87">
          <cell r="B87">
            <v>3610100</v>
          </cell>
          <cell r="C87" t="str">
            <v>Cum.Depn - Vehicles - Manual Posting</v>
          </cell>
          <cell r="D87">
            <v>0</v>
          </cell>
          <cell r="E87">
            <v>0</v>
          </cell>
          <cell r="F87">
            <v>0</v>
          </cell>
        </row>
        <row r="88">
          <cell r="B88">
            <v>3614000</v>
          </cell>
          <cell r="C88" t="str">
            <v>Cum.Depn - Lab Equipment</v>
          </cell>
          <cell r="D88">
            <v>0</v>
          </cell>
          <cell r="E88">
            <v>2443975.73</v>
          </cell>
          <cell r="F88">
            <v>-2443975.73</v>
          </cell>
        </row>
        <row r="89">
          <cell r="B89">
            <v>3615500</v>
          </cell>
          <cell r="C89" t="str">
            <v>Cum.Depn - Roads &amp; Bridges</v>
          </cell>
          <cell r="D89">
            <v>0</v>
          </cell>
          <cell r="E89">
            <v>3225370.86</v>
          </cell>
          <cell r="F89">
            <v>-3225370.86</v>
          </cell>
        </row>
        <row r="90">
          <cell r="B90">
            <v>3616000</v>
          </cell>
          <cell r="C90" t="str">
            <v>Cum.Depn -Water supply &amp; Drainage.</v>
          </cell>
          <cell r="D90">
            <v>0</v>
          </cell>
          <cell r="E90">
            <v>1367634.06</v>
          </cell>
          <cell r="F90">
            <v>-1367634.06</v>
          </cell>
        </row>
        <row r="91">
          <cell r="B91">
            <v>3700000</v>
          </cell>
          <cell r="C91" t="str">
            <v>Provision For Wealth Tax</v>
          </cell>
          <cell r="D91">
            <v>0</v>
          </cell>
          <cell r="E91">
            <v>0</v>
          </cell>
          <cell r="F91">
            <v>0</v>
          </cell>
        </row>
        <row r="92">
          <cell r="B92">
            <v>3705000</v>
          </cell>
          <cell r="C92" t="str">
            <v>Provision For Income Tax</v>
          </cell>
          <cell r="D92">
            <v>0</v>
          </cell>
          <cell r="E92">
            <v>336915463</v>
          </cell>
          <cell r="F92">
            <v>-336915463</v>
          </cell>
        </row>
        <row r="93">
          <cell r="B93">
            <v>3710000</v>
          </cell>
          <cell r="C93" t="str">
            <v>Provision For Gratuity</v>
          </cell>
          <cell r="D93">
            <v>0</v>
          </cell>
          <cell r="E93">
            <v>102108</v>
          </cell>
          <cell r="F93">
            <v>-102108</v>
          </cell>
        </row>
        <row r="94">
          <cell r="B94">
            <v>3715000</v>
          </cell>
          <cell r="C94" t="str">
            <v>Provision For Superannuation</v>
          </cell>
          <cell r="D94">
            <v>0</v>
          </cell>
          <cell r="E94">
            <v>47625.06</v>
          </cell>
          <cell r="F94">
            <v>-47625.06</v>
          </cell>
        </row>
        <row r="95">
          <cell r="B95">
            <v>3720000</v>
          </cell>
          <cell r="C95" t="str">
            <v>Provision For Leave Encashment</v>
          </cell>
          <cell r="D95">
            <v>0</v>
          </cell>
          <cell r="E95">
            <v>4005790</v>
          </cell>
          <cell r="F95">
            <v>-4005790</v>
          </cell>
        </row>
        <row r="96">
          <cell r="B96">
            <v>4001000</v>
          </cell>
          <cell r="C96" t="str">
            <v>Gross Block-Leasehold Land</v>
          </cell>
          <cell r="D96">
            <v>227071399</v>
          </cell>
          <cell r="E96">
            <v>0</v>
          </cell>
          <cell r="F96">
            <v>227071399</v>
          </cell>
        </row>
        <row r="97">
          <cell r="B97">
            <v>4002000</v>
          </cell>
          <cell r="C97" t="str">
            <v>Gross Block-Freehold Land</v>
          </cell>
          <cell r="D97">
            <v>59376827</v>
          </cell>
          <cell r="E97">
            <v>0</v>
          </cell>
          <cell r="F97">
            <v>59376827</v>
          </cell>
        </row>
        <row r="98">
          <cell r="B98">
            <v>4005000</v>
          </cell>
          <cell r="C98" t="str">
            <v>Gross Block-Buildings</v>
          </cell>
          <cell r="D98">
            <v>1061801538.86</v>
          </cell>
          <cell r="E98">
            <v>0</v>
          </cell>
          <cell r="F98">
            <v>1061801538.86</v>
          </cell>
        </row>
        <row r="99">
          <cell r="B99">
            <v>4006000</v>
          </cell>
          <cell r="C99" t="str">
            <v>Gross Block-Plant &amp; Machinery</v>
          </cell>
          <cell r="D99">
            <v>28422781364.380001</v>
          </cell>
          <cell r="E99">
            <v>0</v>
          </cell>
          <cell r="F99">
            <v>28422781364.380001</v>
          </cell>
        </row>
        <row r="100">
          <cell r="B100">
            <v>4006100</v>
          </cell>
          <cell r="C100" t="str">
            <v>Gross Block-Plant &amp; Machinery - Manual Posting</v>
          </cell>
          <cell r="D100">
            <v>0</v>
          </cell>
          <cell r="E100">
            <v>0</v>
          </cell>
          <cell r="F100">
            <v>0</v>
          </cell>
        </row>
        <row r="101">
          <cell r="B101">
            <v>4007000</v>
          </cell>
          <cell r="C101" t="str">
            <v>Gross Block-Electrical Installations</v>
          </cell>
          <cell r="D101">
            <v>90256842.689999998</v>
          </cell>
          <cell r="E101">
            <v>0</v>
          </cell>
          <cell r="F101">
            <v>90256842.689999998</v>
          </cell>
        </row>
        <row r="102">
          <cell r="B102">
            <v>4008000</v>
          </cell>
          <cell r="C102" t="str">
            <v>Gross Block-Equipments</v>
          </cell>
          <cell r="D102">
            <v>53556302.240000002</v>
          </cell>
          <cell r="E102">
            <v>0</v>
          </cell>
          <cell r="F102">
            <v>53556302.240000002</v>
          </cell>
        </row>
        <row r="103">
          <cell r="B103">
            <v>4008050</v>
          </cell>
          <cell r="C103" t="str">
            <v>Gross Block-Refridgerators &amp; Domestic Appliances</v>
          </cell>
          <cell r="D103">
            <v>1821928</v>
          </cell>
          <cell r="E103">
            <v>0</v>
          </cell>
          <cell r="F103">
            <v>1821928</v>
          </cell>
        </row>
        <row r="104">
          <cell r="B104">
            <v>4009000</v>
          </cell>
          <cell r="C104" t="str">
            <v>Gross Block-Furniture &amp; Fixtures</v>
          </cell>
          <cell r="D104">
            <v>2631609.36</v>
          </cell>
          <cell r="E104">
            <v>0</v>
          </cell>
          <cell r="F104">
            <v>2631609.36</v>
          </cell>
        </row>
        <row r="105">
          <cell r="B105">
            <v>4010000</v>
          </cell>
          <cell r="C105" t="str">
            <v>Gross Block-Vehicles</v>
          </cell>
          <cell r="D105">
            <v>5273821</v>
          </cell>
          <cell r="E105">
            <v>0</v>
          </cell>
          <cell r="F105">
            <v>5273821</v>
          </cell>
        </row>
        <row r="106">
          <cell r="B106">
            <v>4015000</v>
          </cell>
          <cell r="C106" t="str">
            <v>Gross Block-Lab Equipments</v>
          </cell>
          <cell r="D106">
            <v>50903459.609999999</v>
          </cell>
          <cell r="E106">
            <v>0</v>
          </cell>
          <cell r="F106">
            <v>50903459.609999999</v>
          </cell>
        </row>
        <row r="107">
          <cell r="B107">
            <v>4015500</v>
          </cell>
          <cell r="C107" t="str">
            <v>Gross Block-Roads&amp;Bridges</v>
          </cell>
          <cell r="D107">
            <v>191852105.50999999</v>
          </cell>
          <cell r="E107">
            <v>0</v>
          </cell>
          <cell r="F107">
            <v>191852105.50999999</v>
          </cell>
        </row>
        <row r="108">
          <cell r="B108">
            <v>4015600</v>
          </cell>
          <cell r="C108" t="str">
            <v>Gross Block-Water Supply &amp; Drainage</v>
          </cell>
          <cell r="D108">
            <v>90024413.150000006</v>
          </cell>
          <cell r="E108">
            <v>0</v>
          </cell>
          <cell r="F108">
            <v>90024413.150000006</v>
          </cell>
        </row>
        <row r="109">
          <cell r="B109">
            <v>4200000</v>
          </cell>
          <cell r="C109" t="str">
            <v>Capital Work In Progress</v>
          </cell>
          <cell r="D109">
            <v>14560500337.34</v>
          </cell>
          <cell r="E109">
            <v>0</v>
          </cell>
          <cell r="F109">
            <v>14560500337.34</v>
          </cell>
        </row>
        <row r="110">
          <cell r="B110">
            <v>4200010</v>
          </cell>
          <cell r="C110" t="str">
            <v>Capital Work In Progress - Manual Posting</v>
          </cell>
          <cell r="D110">
            <v>2426284648.1100001</v>
          </cell>
          <cell r="E110">
            <v>0</v>
          </cell>
          <cell r="F110">
            <v>2426284648.1100001</v>
          </cell>
        </row>
        <row r="111">
          <cell r="B111">
            <v>4202000</v>
          </cell>
          <cell r="C111" t="str">
            <v>Capital Advances</v>
          </cell>
          <cell r="D111">
            <v>4084903921.5900002</v>
          </cell>
          <cell r="E111">
            <v>0</v>
          </cell>
          <cell r="F111">
            <v>4084903921.5900002</v>
          </cell>
        </row>
        <row r="112">
          <cell r="B112">
            <v>4202010</v>
          </cell>
          <cell r="C112" t="str">
            <v>Capital Advances - Manual Posting</v>
          </cell>
          <cell r="D112">
            <v>0</v>
          </cell>
          <cell r="E112">
            <v>0</v>
          </cell>
          <cell r="F112">
            <v>0</v>
          </cell>
        </row>
        <row r="113">
          <cell r="B113">
            <v>4210060</v>
          </cell>
          <cell r="C113" t="str">
            <v>INCIDENTAL EXPENDITURE PENDING ALLOCATION</v>
          </cell>
          <cell r="D113">
            <v>0</v>
          </cell>
          <cell r="E113">
            <v>0</v>
          </cell>
          <cell r="F113">
            <v>0</v>
          </cell>
        </row>
        <row r="114">
          <cell r="B114">
            <v>4210100</v>
          </cell>
          <cell r="C114" t="str">
            <v>Other Preoperative Expenses</v>
          </cell>
          <cell r="D114">
            <v>0</v>
          </cell>
          <cell r="E114">
            <v>0</v>
          </cell>
          <cell r="F114">
            <v>0</v>
          </cell>
        </row>
        <row r="115">
          <cell r="B115">
            <v>4210300</v>
          </cell>
          <cell r="C115" t="str">
            <v>Advance for Acq. of Flats / Buildings/ Properties</v>
          </cell>
          <cell r="D115">
            <v>0</v>
          </cell>
          <cell r="E115">
            <v>0</v>
          </cell>
          <cell r="F115">
            <v>0</v>
          </cell>
        </row>
        <row r="116">
          <cell r="B116">
            <v>4660210</v>
          </cell>
          <cell r="C116" t="str">
            <v>Cur Invt-Others-Units-Unquoted-Fully Paid</v>
          </cell>
          <cell r="D116">
            <v>1499999999.99</v>
          </cell>
          <cell r="E116">
            <v>0</v>
          </cell>
          <cell r="F116">
            <v>1499999999.99</v>
          </cell>
        </row>
        <row r="117">
          <cell r="B117">
            <v>4660220</v>
          </cell>
          <cell r="C117" t="str">
            <v>Investments under R &amp; R Expenses</v>
          </cell>
          <cell r="D117">
            <v>0</v>
          </cell>
          <cell r="E117">
            <v>0</v>
          </cell>
          <cell r="F117">
            <v>0</v>
          </cell>
        </row>
        <row r="118">
          <cell r="B118">
            <v>5000500</v>
          </cell>
          <cell r="C118" t="str">
            <v>Interest Accrued On Investment-Not Due</v>
          </cell>
          <cell r="D118">
            <v>10228756.85</v>
          </cell>
          <cell r="E118">
            <v>0</v>
          </cell>
          <cell r="F118">
            <v>10228756.85</v>
          </cell>
        </row>
        <row r="119">
          <cell r="B119">
            <v>5100000</v>
          </cell>
          <cell r="C119" t="str">
            <v>Inventories - Stores &amp; Spares - Mech.</v>
          </cell>
          <cell r="D119">
            <v>137207192.13999999</v>
          </cell>
          <cell r="E119">
            <v>0</v>
          </cell>
          <cell r="F119">
            <v>137207192.13999999</v>
          </cell>
        </row>
        <row r="120">
          <cell r="B120">
            <v>5100100</v>
          </cell>
          <cell r="C120" t="str">
            <v>Inventories - Stores &amp; Spares - Elect.</v>
          </cell>
          <cell r="D120">
            <v>853318308.75999999</v>
          </cell>
          <cell r="E120">
            <v>0</v>
          </cell>
          <cell r="F120">
            <v>853318308.75999999</v>
          </cell>
        </row>
        <row r="121">
          <cell r="B121">
            <v>5100200</v>
          </cell>
          <cell r="C121" t="str">
            <v>Inventories - Stores &amp; Spares - Inst.</v>
          </cell>
          <cell r="D121">
            <v>52332558.109999999</v>
          </cell>
          <cell r="E121">
            <v>0</v>
          </cell>
          <cell r="F121">
            <v>52332558.109999999</v>
          </cell>
        </row>
        <row r="122">
          <cell r="B122">
            <v>5100400</v>
          </cell>
          <cell r="C122" t="str">
            <v>Inventories - Lubes, Oils and Greases</v>
          </cell>
          <cell r="D122">
            <v>1094058.52</v>
          </cell>
          <cell r="E122">
            <v>0</v>
          </cell>
          <cell r="F122">
            <v>1094058.52</v>
          </cell>
        </row>
        <row r="123">
          <cell r="B123">
            <v>5100500</v>
          </cell>
          <cell r="C123" t="str">
            <v>Inventories - Other consumables</v>
          </cell>
          <cell r="D123">
            <v>265640.59999999998</v>
          </cell>
          <cell r="E123">
            <v>0</v>
          </cell>
          <cell r="F123">
            <v>265640.59999999998</v>
          </cell>
        </row>
        <row r="124">
          <cell r="B124">
            <v>5100510</v>
          </cell>
          <cell r="C124" t="str">
            <v>Inventories - Other consumables - Manual Posting</v>
          </cell>
          <cell r="D124">
            <v>53553741.359999999</v>
          </cell>
          <cell r="E124">
            <v>0</v>
          </cell>
          <cell r="F124">
            <v>53553741.359999999</v>
          </cell>
        </row>
        <row r="125">
          <cell r="B125">
            <v>5100900</v>
          </cell>
          <cell r="C125" t="str">
            <v>Material in Transit - Stores &amp; Spares</v>
          </cell>
          <cell r="D125">
            <v>0</v>
          </cell>
          <cell r="E125">
            <v>0</v>
          </cell>
          <cell r="F125">
            <v>0</v>
          </cell>
        </row>
        <row r="126">
          <cell r="B126">
            <v>5110000</v>
          </cell>
          <cell r="C126" t="str">
            <v>Inventories - Chemicals &amp; Catalysts</v>
          </cell>
          <cell r="D126">
            <v>1551500.21</v>
          </cell>
          <cell r="E126">
            <v>0</v>
          </cell>
          <cell r="F126">
            <v>1551500.21</v>
          </cell>
        </row>
        <row r="127">
          <cell r="B127">
            <v>5115000</v>
          </cell>
          <cell r="C127" t="str">
            <v>Inventories - Fuels</v>
          </cell>
          <cell r="D127">
            <v>234893316.72</v>
          </cell>
          <cell r="E127">
            <v>0</v>
          </cell>
          <cell r="F127">
            <v>234893316.72</v>
          </cell>
        </row>
        <row r="128">
          <cell r="B128">
            <v>5115800</v>
          </cell>
          <cell r="C128" t="str">
            <v>Inventories - Fuels - Manual Posting</v>
          </cell>
          <cell r="D128">
            <v>0</v>
          </cell>
          <cell r="E128">
            <v>0</v>
          </cell>
          <cell r="F128">
            <v>0</v>
          </cell>
        </row>
        <row r="129">
          <cell r="B129">
            <v>5115900</v>
          </cell>
          <cell r="C129" t="str">
            <v>Material in Transit - Fuels</v>
          </cell>
          <cell r="D129">
            <v>24542266</v>
          </cell>
          <cell r="E129">
            <v>0</v>
          </cell>
          <cell r="F129">
            <v>24542266</v>
          </cell>
        </row>
        <row r="130">
          <cell r="B130">
            <v>5140140</v>
          </cell>
          <cell r="C130" t="str">
            <v>Inv. - Stock In Process-Potential Fin.Goods- MP</v>
          </cell>
          <cell r="D130">
            <v>0</v>
          </cell>
          <cell r="E130">
            <v>0</v>
          </cell>
          <cell r="F130">
            <v>0</v>
          </cell>
        </row>
        <row r="131">
          <cell r="B131">
            <v>5190010</v>
          </cell>
          <cell r="C131" t="str">
            <v>Material in Transit - Manual Posting</v>
          </cell>
          <cell r="D131">
            <v>35614317</v>
          </cell>
          <cell r="E131">
            <v>0</v>
          </cell>
          <cell r="F131">
            <v>35614317</v>
          </cell>
        </row>
        <row r="132">
          <cell r="B132">
            <v>5300000</v>
          </cell>
          <cell r="C132" t="str">
            <v>Sundry Debtors-Domestic</v>
          </cell>
          <cell r="D132">
            <v>1005276253</v>
          </cell>
          <cell r="E132">
            <v>0</v>
          </cell>
          <cell r="F132">
            <v>1005276253</v>
          </cell>
        </row>
        <row r="133">
          <cell r="B133">
            <v>5300999</v>
          </cell>
          <cell r="C133" t="str">
            <v>Sundry Debtors - Manual Posting</v>
          </cell>
          <cell r="D133">
            <v>2312700356</v>
          </cell>
          <cell r="E133">
            <v>0</v>
          </cell>
          <cell r="F133">
            <v>2312700356</v>
          </cell>
        </row>
        <row r="134">
          <cell r="B134">
            <v>5346000</v>
          </cell>
          <cell r="C134" t="str">
            <v>Cheques on Hand</v>
          </cell>
          <cell r="D134">
            <v>2499103800</v>
          </cell>
          <cell r="E134">
            <v>0</v>
          </cell>
          <cell r="F134">
            <v>2499103800</v>
          </cell>
        </row>
        <row r="135">
          <cell r="B135">
            <v>5401050</v>
          </cell>
          <cell r="C135" t="str">
            <v>Cash In Hand-Mumbai City</v>
          </cell>
          <cell r="D135">
            <v>0</v>
          </cell>
          <cell r="E135">
            <v>0</v>
          </cell>
          <cell r="F135">
            <v>0</v>
          </cell>
        </row>
        <row r="136">
          <cell r="B136">
            <v>5506010</v>
          </cell>
          <cell r="C136" t="str">
            <v>RPSL-ICICI Bank - 039305000462-CIBD Branch-Main</v>
          </cell>
          <cell r="D136">
            <v>7241.74</v>
          </cell>
          <cell r="E136">
            <v>0</v>
          </cell>
          <cell r="F136">
            <v>7241.74</v>
          </cell>
        </row>
        <row r="137">
          <cell r="B137">
            <v>5506011</v>
          </cell>
          <cell r="C137" t="str">
            <v>RPSL-ICICI Bank - 039305000462-Main-CIBD Br-Paymen</v>
          </cell>
          <cell r="D137">
            <v>0</v>
          </cell>
          <cell r="E137">
            <v>0</v>
          </cell>
          <cell r="F137">
            <v>0</v>
          </cell>
        </row>
        <row r="138">
          <cell r="B138">
            <v>5506012</v>
          </cell>
          <cell r="C138" t="str">
            <v>RPSL-ICICI Bank - 039305000462-CIBD Br-Receip</v>
          </cell>
          <cell r="D138">
            <v>0</v>
          </cell>
          <cell r="E138">
            <v>0</v>
          </cell>
          <cell r="F138">
            <v>0</v>
          </cell>
        </row>
        <row r="139">
          <cell r="B139">
            <v>5519360</v>
          </cell>
          <cell r="C139" t="str">
            <v>(RPSL)IDBI Bk Ltd -126103000001359-Cuf Parade-Main</v>
          </cell>
          <cell r="D139">
            <v>34027465.659999996</v>
          </cell>
          <cell r="E139">
            <v>0</v>
          </cell>
          <cell r="F139">
            <v>34027465.659999996</v>
          </cell>
        </row>
        <row r="140">
          <cell r="B140">
            <v>5519361</v>
          </cell>
          <cell r="C140" t="str">
            <v>(RPSL)IDBI Bk Ltd -126103000001359-Cuf Parade-Pyt.</v>
          </cell>
          <cell r="D140">
            <v>0</v>
          </cell>
          <cell r="E140">
            <v>0</v>
          </cell>
          <cell r="F140">
            <v>0</v>
          </cell>
        </row>
        <row r="141">
          <cell r="B141">
            <v>5519362</v>
          </cell>
          <cell r="C141" t="str">
            <v>(RPSL)IDBI Bk Ltd -126103000001359-Cuf Parade-Rect</v>
          </cell>
          <cell r="D141">
            <v>0</v>
          </cell>
          <cell r="E141">
            <v>0</v>
          </cell>
          <cell r="F141">
            <v>0</v>
          </cell>
        </row>
        <row r="142">
          <cell r="B142">
            <v>5519370</v>
          </cell>
          <cell r="C142" t="str">
            <v>(RPSL)IDBI Bk Ltd -126103000001489-Cuf Parade-Main</v>
          </cell>
          <cell r="D142">
            <v>500621.05</v>
          </cell>
          <cell r="E142">
            <v>0</v>
          </cell>
          <cell r="F142">
            <v>500621.05</v>
          </cell>
        </row>
        <row r="143">
          <cell r="B143">
            <v>5519371</v>
          </cell>
          <cell r="C143" t="str">
            <v>(RPSL)IDBI Bk Ltd -126103000001489-Cuf Parade-Pmt</v>
          </cell>
          <cell r="D143">
            <v>0</v>
          </cell>
          <cell r="E143">
            <v>90376</v>
          </cell>
          <cell r="F143">
            <v>-90376</v>
          </cell>
        </row>
        <row r="144">
          <cell r="B144">
            <v>5519372</v>
          </cell>
          <cell r="C144" t="str">
            <v>(RPSL)IDBI Bk Ltd -126103000001489-Cuf Parade-Rcpt</v>
          </cell>
          <cell r="D144">
            <v>0</v>
          </cell>
          <cell r="E144">
            <v>0</v>
          </cell>
          <cell r="F144">
            <v>0</v>
          </cell>
        </row>
        <row r="145">
          <cell r="B145">
            <v>5519550</v>
          </cell>
          <cell r="C145" t="str">
            <v>(RPSL)ICICI BANK-039305002003-MUMBAI-MAIN</v>
          </cell>
          <cell r="D145">
            <v>52128802</v>
          </cell>
          <cell r="E145">
            <v>0</v>
          </cell>
          <cell r="F145">
            <v>52128802</v>
          </cell>
        </row>
        <row r="146">
          <cell r="B146">
            <v>5519551</v>
          </cell>
          <cell r="C146" t="str">
            <v>(RPSL)ICICI BANK-039305002003-MUMBAI-PAYMENT</v>
          </cell>
          <cell r="D146">
            <v>0</v>
          </cell>
          <cell r="E146">
            <v>0</v>
          </cell>
          <cell r="F146">
            <v>0</v>
          </cell>
        </row>
        <row r="147">
          <cell r="B147">
            <v>5519552</v>
          </cell>
          <cell r="C147" t="str">
            <v>(RPSL)ICICI BANK-039305002003-MUMBAI-RECEIPT</v>
          </cell>
          <cell r="D147">
            <v>0</v>
          </cell>
          <cell r="E147">
            <v>0</v>
          </cell>
          <cell r="F147">
            <v>0</v>
          </cell>
        </row>
        <row r="148">
          <cell r="B148">
            <v>5519570</v>
          </cell>
          <cell r="C148" t="str">
            <v>(RPSL)CANARA BANK-1903201009904-MUMBAI-MAIN</v>
          </cell>
          <cell r="D148">
            <v>258721</v>
          </cell>
          <cell r="E148">
            <v>0</v>
          </cell>
          <cell r="F148">
            <v>258721</v>
          </cell>
        </row>
        <row r="149">
          <cell r="B149">
            <v>5519571</v>
          </cell>
          <cell r="C149" t="str">
            <v>(RPSL)CANARA BANK-1903201009904-MUMBAI-PAYMENT</v>
          </cell>
          <cell r="D149">
            <v>0</v>
          </cell>
          <cell r="E149">
            <v>0</v>
          </cell>
          <cell r="F149">
            <v>0</v>
          </cell>
        </row>
        <row r="150">
          <cell r="B150">
            <v>5519572</v>
          </cell>
          <cell r="C150" t="str">
            <v>(RPSL)CANARA BANK-1903201009904-MUMBAI-RECEIPT</v>
          </cell>
          <cell r="D150">
            <v>0</v>
          </cell>
          <cell r="E150">
            <v>0</v>
          </cell>
          <cell r="F150">
            <v>0</v>
          </cell>
        </row>
        <row r="151">
          <cell r="B151">
            <v>5519620</v>
          </cell>
          <cell r="C151" t="str">
            <v>(RPSL) Canara CA 366 Shahjahanpur</v>
          </cell>
          <cell r="D151">
            <v>0</v>
          </cell>
          <cell r="E151">
            <v>0</v>
          </cell>
          <cell r="F151">
            <v>0</v>
          </cell>
        </row>
        <row r="152">
          <cell r="B152">
            <v>5519621</v>
          </cell>
          <cell r="C152" t="str">
            <v>(RPSL) Canara  -00366 -Payment Shahjahanpur</v>
          </cell>
          <cell r="D152">
            <v>0</v>
          </cell>
          <cell r="E152">
            <v>0</v>
          </cell>
          <cell r="F152">
            <v>0</v>
          </cell>
        </row>
        <row r="153">
          <cell r="B153">
            <v>5520350</v>
          </cell>
          <cell r="C153" t="str">
            <v>(RPSL)ICICI Bank-090805000145-Mumbai-Main</v>
          </cell>
          <cell r="D153">
            <v>0</v>
          </cell>
          <cell r="E153">
            <v>0</v>
          </cell>
          <cell r="F153">
            <v>0</v>
          </cell>
        </row>
        <row r="154">
          <cell r="B154">
            <v>5520351</v>
          </cell>
          <cell r="C154" t="str">
            <v>(RPSL)ICICI Bank-090805000145-Mumbai-Payment</v>
          </cell>
          <cell r="D154">
            <v>0</v>
          </cell>
          <cell r="E154">
            <v>0</v>
          </cell>
          <cell r="F154">
            <v>0</v>
          </cell>
        </row>
        <row r="155">
          <cell r="B155">
            <v>5520352</v>
          </cell>
          <cell r="C155" t="str">
            <v>(RPSL)ICICI Bank-090805000145-Mumbai-Receipt</v>
          </cell>
          <cell r="D155">
            <v>0</v>
          </cell>
          <cell r="E155">
            <v>0</v>
          </cell>
          <cell r="F155">
            <v>0</v>
          </cell>
        </row>
        <row r="156">
          <cell r="B156">
            <v>5540040</v>
          </cell>
          <cell r="C156" t="str">
            <v>(RPSL) AXIS- 909020033615893 Shahajahanpur - MAIN</v>
          </cell>
          <cell r="D156">
            <v>8212861.2300000004</v>
          </cell>
          <cell r="E156">
            <v>0</v>
          </cell>
          <cell r="F156">
            <v>8212861.2300000004</v>
          </cell>
        </row>
        <row r="157">
          <cell r="B157">
            <v>5540041</v>
          </cell>
          <cell r="C157" t="str">
            <v>(RPSL)AXIS BANK-909020033615893-PAYMENT</v>
          </cell>
          <cell r="D157">
            <v>0</v>
          </cell>
          <cell r="E157">
            <v>7747494</v>
          </cell>
          <cell r="F157">
            <v>-7747494</v>
          </cell>
        </row>
        <row r="158">
          <cell r="B158">
            <v>5540042</v>
          </cell>
          <cell r="C158" t="str">
            <v>(RPSL)AXIS BANK-909020033615893-RECEIPT</v>
          </cell>
          <cell r="D158">
            <v>5890</v>
          </cell>
          <cell r="E158">
            <v>0</v>
          </cell>
          <cell r="F158">
            <v>5890</v>
          </cell>
        </row>
        <row r="159">
          <cell r="B159">
            <v>5540270</v>
          </cell>
          <cell r="C159" t="str">
            <v>(RPSL) IDBI-126103000003636 Mumbai - MAIN</v>
          </cell>
          <cell r="D159">
            <v>376688167.19999999</v>
          </cell>
          <cell r="E159">
            <v>0</v>
          </cell>
          <cell r="F159">
            <v>376688167.19999999</v>
          </cell>
        </row>
        <row r="160">
          <cell r="B160">
            <v>5540271</v>
          </cell>
          <cell r="C160" t="str">
            <v>(RPSL) IDBI-126103000003636 Mumbai - Payment</v>
          </cell>
          <cell r="D160">
            <v>0</v>
          </cell>
          <cell r="E160">
            <v>0</v>
          </cell>
          <cell r="F160">
            <v>0</v>
          </cell>
        </row>
        <row r="161">
          <cell r="B161">
            <v>5540272</v>
          </cell>
          <cell r="C161" t="str">
            <v>(RPSL) IDBI-126103000003636 Mumbai - Receipt</v>
          </cell>
          <cell r="D161">
            <v>0</v>
          </cell>
          <cell r="E161">
            <v>0</v>
          </cell>
          <cell r="F161">
            <v>0</v>
          </cell>
        </row>
        <row r="162">
          <cell r="B162">
            <v>5540320</v>
          </cell>
          <cell r="C162" t="str">
            <v>(RPSL) HDFC- 00600310009535 FORT-Mumbai  - MAIN</v>
          </cell>
          <cell r="D162">
            <v>4213.1099999999997</v>
          </cell>
          <cell r="E162">
            <v>0</v>
          </cell>
          <cell r="F162">
            <v>4213.1099999999997</v>
          </cell>
        </row>
        <row r="163">
          <cell r="B163">
            <v>5540340</v>
          </cell>
          <cell r="C163" t="str">
            <v>(RPSL) PNB01- 2175002100003820 FORT-Mumbai  - MAIN</v>
          </cell>
          <cell r="D163">
            <v>1753274.6</v>
          </cell>
          <cell r="E163">
            <v>0</v>
          </cell>
          <cell r="F163">
            <v>1753274.6</v>
          </cell>
        </row>
        <row r="164">
          <cell r="B164">
            <v>5540341</v>
          </cell>
          <cell r="C164" t="str">
            <v>(RPSL) PNB01- 2175002100003829 FORT-Mumbai  - Pymt</v>
          </cell>
          <cell r="D164">
            <v>0</v>
          </cell>
          <cell r="E164">
            <v>0</v>
          </cell>
          <cell r="F164">
            <v>0</v>
          </cell>
        </row>
        <row r="165">
          <cell r="B165">
            <v>5540342</v>
          </cell>
          <cell r="C165" t="str">
            <v>(RPSL) PNB01- 2175002100003820 FORT-Mumbai  -Rect</v>
          </cell>
          <cell r="D165">
            <v>0</v>
          </cell>
          <cell r="E165">
            <v>0</v>
          </cell>
          <cell r="F165">
            <v>0</v>
          </cell>
        </row>
        <row r="166">
          <cell r="B166">
            <v>5540360</v>
          </cell>
          <cell r="C166" t="str">
            <v>(RPSL) SBI-31232964642 Mumbai - MAIN</v>
          </cell>
          <cell r="D166">
            <v>8450</v>
          </cell>
          <cell r="E166">
            <v>0</v>
          </cell>
          <cell r="F166">
            <v>8450</v>
          </cell>
        </row>
        <row r="167">
          <cell r="B167">
            <v>5540362</v>
          </cell>
          <cell r="C167" t="str">
            <v>(RPSL) SBI-31232964642 Mumbai - Receipt</v>
          </cell>
          <cell r="D167">
            <v>0</v>
          </cell>
          <cell r="E167">
            <v>0</v>
          </cell>
          <cell r="F167">
            <v>0</v>
          </cell>
        </row>
        <row r="168">
          <cell r="B168">
            <v>5540370</v>
          </cell>
          <cell r="C168" t="str">
            <v>(RPSL) SBI-31259409393 Mumbai - MAIN</v>
          </cell>
          <cell r="D168">
            <v>17379324</v>
          </cell>
          <cell r="E168">
            <v>0</v>
          </cell>
          <cell r="F168">
            <v>17379324</v>
          </cell>
        </row>
        <row r="169">
          <cell r="B169">
            <v>5540372</v>
          </cell>
          <cell r="C169" t="str">
            <v>(RPSL) SBI-31259409393 Mumbai - Receipt</v>
          </cell>
          <cell r="D169">
            <v>0</v>
          </cell>
          <cell r="E169">
            <v>0</v>
          </cell>
          <cell r="F169">
            <v>0</v>
          </cell>
        </row>
        <row r="170">
          <cell r="B170">
            <v>5597000</v>
          </cell>
          <cell r="C170" t="str">
            <v>Fixed Deposits With Scheduled Banks-INR</v>
          </cell>
          <cell r="D170">
            <v>1218516200</v>
          </cell>
          <cell r="E170">
            <v>0</v>
          </cell>
          <cell r="F170">
            <v>1218516200</v>
          </cell>
        </row>
        <row r="171">
          <cell r="B171">
            <v>5597010</v>
          </cell>
          <cell r="C171" t="str">
            <v>Fixed Deposits With Scheduled Banks-FC</v>
          </cell>
          <cell r="D171">
            <v>0</v>
          </cell>
          <cell r="E171">
            <v>0</v>
          </cell>
          <cell r="F171">
            <v>0</v>
          </cell>
        </row>
        <row r="172">
          <cell r="B172">
            <v>5620000</v>
          </cell>
          <cell r="C172" t="str">
            <v>Advances to Vendors</v>
          </cell>
          <cell r="D172">
            <v>126696144.3</v>
          </cell>
          <cell r="E172">
            <v>0</v>
          </cell>
          <cell r="F172">
            <v>126696144.3</v>
          </cell>
        </row>
        <row r="173">
          <cell r="B173">
            <v>5620500</v>
          </cell>
          <cell r="C173" t="str">
            <v>Sundry Creditors - Debit Balances</v>
          </cell>
          <cell r="D173">
            <v>0</v>
          </cell>
          <cell r="E173">
            <v>0</v>
          </cell>
          <cell r="F173">
            <v>0</v>
          </cell>
        </row>
        <row r="174">
          <cell r="B174">
            <v>5625500</v>
          </cell>
          <cell r="C174" t="str">
            <v>Advance To Employees - Salary/Bonus</v>
          </cell>
          <cell r="D174">
            <v>0</v>
          </cell>
          <cell r="E174">
            <v>660717.53</v>
          </cell>
          <cell r="F174">
            <v>-660717.53</v>
          </cell>
        </row>
        <row r="175">
          <cell r="B175">
            <v>5625550</v>
          </cell>
          <cell r="C175" t="str">
            <v>Advance To Employees - Final Settlement</v>
          </cell>
          <cell r="D175">
            <v>0</v>
          </cell>
          <cell r="E175">
            <v>329816.74</v>
          </cell>
          <cell r="F175">
            <v>-329816.74</v>
          </cell>
        </row>
        <row r="176">
          <cell r="B176">
            <v>5625590</v>
          </cell>
          <cell r="C176" t="str">
            <v>Advance To Employees -Others Including Imprest</v>
          </cell>
          <cell r="D176">
            <v>194642</v>
          </cell>
          <cell r="E176">
            <v>0</v>
          </cell>
          <cell r="F176">
            <v>194642</v>
          </cell>
        </row>
        <row r="177">
          <cell r="B177">
            <v>5625620</v>
          </cell>
          <cell r="C177" t="str">
            <v>Advance To Employees - Tempaorary Advance</v>
          </cell>
          <cell r="D177">
            <v>4660</v>
          </cell>
          <cell r="E177">
            <v>0</v>
          </cell>
          <cell r="F177">
            <v>4660</v>
          </cell>
        </row>
        <row r="178">
          <cell r="B178">
            <v>5625730</v>
          </cell>
          <cell r="C178" t="str">
            <v>Advance To Employees - Reimbursements</v>
          </cell>
          <cell r="D178">
            <v>0</v>
          </cell>
          <cell r="E178">
            <v>0</v>
          </cell>
          <cell r="F178">
            <v>0</v>
          </cell>
        </row>
        <row r="179">
          <cell r="B179">
            <v>5635510</v>
          </cell>
          <cell r="C179" t="str">
            <v>VAT Recoverable Account</v>
          </cell>
          <cell r="D179">
            <v>215093.37</v>
          </cell>
          <cell r="E179">
            <v>0</v>
          </cell>
          <cell r="F179">
            <v>215093.37</v>
          </cell>
        </row>
        <row r="180">
          <cell r="B180">
            <v>5640810</v>
          </cell>
          <cell r="C180" t="str">
            <v>Claims Receivable - Others - Contra</v>
          </cell>
          <cell r="D180">
            <v>0</v>
          </cell>
          <cell r="E180">
            <v>0</v>
          </cell>
          <cell r="F180">
            <v>0</v>
          </cell>
        </row>
        <row r="181">
          <cell r="B181">
            <v>5650100</v>
          </cell>
          <cell r="C181" t="str">
            <v>Prepaid Insurance</v>
          </cell>
          <cell r="D181">
            <v>16928493</v>
          </cell>
          <cell r="E181">
            <v>0</v>
          </cell>
          <cell r="F181">
            <v>16928493</v>
          </cell>
        </row>
        <row r="182">
          <cell r="B182">
            <v>5650900</v>
          </cell>
          <cell r="C182" t="str">
            <v>Other Prepaid Expenses</v>
          </cell>
          <cell r="D182">
            <v>1534893.5</v>
          </cell>
          <cell r="E182">
            <v>0</v>
          </cell>
          <cell r="F182">
            <v>1534893.5</v>
          </cell>
        </row>
        <row r="183">
          <cell r="B183">
            <v>5660000</v>
          </cell>
          <cell r="C183" t="str">
            <v>Inter Corporate Deposits Given</v>
          </cell>
          <cell r="D183">
            <v>0</v>
          </cell>
          <cell r="E183">
            <v>2585150000</v>
          </cell>
          <cell r="F183">
            <v>-2585150000</v>
          </cell>
        </row>
        <row r="184">
          <cell r="B184">
            <v>5680000</v>
          </cell>
          <cell r="C184" t="str">
            <v>Advance Income Tax Paid</v>
          </cell>
          <cell r="D184">
            <v>0</v>
          </cell>
          <cell r="E184">
            <v>0</v>
          </cell>
          <cell r="F184">
            <v>0</v>
          </cell>
        </row>
        <row r="185">
          <cell r="B185">
            <v>5680010</v>
          </cell>
          <cell r="C185" t="str">
            <v>Advance Income Tax Paid For Current Year</v>
          </cell>
          <cell r="D185">
            <v>373272346</v>
          </cell>
          <cell r="E185">
            <v>0</v>
          </cell>
          <cell r="F185">
            <v>373272346</v>
          </cell>
        </row>
        <row r="186">
          <cell r="B186">
            <v>5680800</v>
          </cell>
          <cell r="C186" t="str">
            <v>TDS On Other Income</v>
          </cell>
          <cell r="D186">
            <v>0</v>
          </cell>
          <cell r="E186">
            <v>0</v>
          </cell>
          <cell r="F186">
            <v>0</v>
          </cell>
        </row>
        <row r="187">
          <cell r="B187">
            <v>5720040</v>
          </cell>
          <cell r="C187" t="str">
            <v>Deposits To Others</v>
          </cell>
          <cell r="D187">
            <v>710150</v>
          </cell>
          <cell r="E187">
            <v>0</v>
          </cell>
          <cell r="F187">
            <v>710150</v>
          </cell>
        </row>
        <row r="188">
          <cell r="B188">
            <v>5720120</v>
          </cell>
          <cell r="C188" t="str">
            <v>Deposits With Railways</v>
          </cell>
          <cell r="D188">
            <v>121048116</v>
          </cell>
          <cell r="E188">
            <v>0</v>
          </cell>
          <cell r="F188">
            <v>121048116</v>
          </cell>
        </row>
        <row r="189">
          <cell r="B189">
            <v>5750900</v>
          </cell>
          <cell r="C189" t="str">
            <v>Deposits Paid - Others</v>
          </cell>
          <cell r="D189">
            <v>5223000</v>
          </cell>
          <cell r="E189">
            <v>0</v>
          </cell>
          <cell r="F189">
            <v>5223000</v>
          </cell>
        </row>
        <row r="190">
          <cell r="B190">
            <v>6090000</v>
          </cell>
          <cell r="C190" t="str">
            <v>Sale of Power</v>
          </cell>
          <cell r="D190">
            <v>0</v>
          </cell>
          <cell r="E190">
            <v>2031210170</v>
          </cell>
          <cell r="F190">
            <v>-2031210170</v>
          </cell>
        </row>
        <row r="191">
          <cell r="B191">
            <v>6173070</v>
          </cell>
          <cell r="C191" t="str">
            <v>Estimated Power Factor Adjustment - ISU A/c.</v>
          </cell>
          <cell r="D191">
            <v>0</v>
          </cell>
          <cell r="E191">
            <v>8205635083</v>
          </cell>
          <cell r="F191">
            <v>-8205635083</v>
          </cell>
        </row>
        <row r="192">
          <cell r="B192">
            <v>6370110</v>
          </cell>
          <cell r="C192" t="str">
            <v>Recovered From Contractors</v>
          </cell>
          <cell r="D192">
            <v>0</v>
          </cell>
          <cell r="E192">
            <v>95314</v>
          </cell>
          <cell r="F192">
            <v>-95314</v>
          </cell>
        </row>
        <row r="193">
          <cell r="B193">
            <v>6335020</v>
          </cell>
          <cell r="C193" t="str">
            <v>Interest Income-Customer Dues</v>
          </cell>
          <cell r="D193">
            <v>0</v>
          </cell>
          <cell r="E193">
            <v>91212247</v>
          </cell>
          <cell r="F193">
            <v>-91212247</v>
          </cell>
        </row>
        <row r="194">
          <cell r="B194">
            <v>6335040</v>
          </cell>
          <cell r="C194" t="str">
            <v>Interest Income-Bank Fixed Deposits-INR</v>
          </cell>
          <cell r="D194">
            <v>0</v>
          </cell>
          <cell r="E194">
            <v>9669852.7400000002</v>
          </cell>
          <cell r="F194">
            <v>-9669852.7400000002</v>
          </cell>
        </row>
        <row r="195">
          <cell r="B195">
            <v>6335900</v>
          </cell>
          <cell r="C195" t="str">
            <v>Interest Recd-Others</v>
          </cell>
          <cell r="D195">
            <v>0</v>
          </cell>
          <cell r="E195">
            <v>2382</v>
          </cell>
          <cell r="F195">
            <v>-2382</v>
          </cell>
        </row>
        <row r="196">
          <cell r="B196">
            <v>6320600</v>
          </cell>
          <cell r="C196" t="str">
            <v>Dividend Income-Cu Invt-Units</v>
          </cell>
          <cell r="D196">
            <v>0</v>
          </cell>
          <cell r="E196">
            <v>17535457.809999999</v>
          </cell>
          <cell r="F196">
            <v>-17535457.809999999</v>
          </cell>
        </row>
        <row r="197">
          <cell r="B197">
            <v>6345600</v>
          </cell>
          <cell r="C197" t="str">
            <v>Profit/Loss on Sale of Cu Invt-Units</v>
          </cell>
          <cell r="D197">
            <v>0</v>
          </cell>
          <cell r="E197">
            <v>0</v>
          </cell>
          <cell r="F197">
            <v>0</v>
          </cell>
        </row>
        <row r="198">
          <cell r="B198">
            <v>6365005</v>
          </cell>
          <cell r="C198" t="str">
            <v>Sale Of Scrap - Manual Posting</v>
          </cell>
          <cell r="D198">
            <v>0</v>
          </cell>
          <cell r="E198">
            <v>296630</v>
          </cell>
          <cell r="F198">
            <v>-296630</v>
          </cell>
        </row>
        <row r="199">
          <cell r="B199">
            <v>6370050</v>
          </cell>
          <cell r="C199" t="str">
            <v>Rent Received</v>
          </cell>
          <cell r="D199">
            <v>0</v>
          </cell>
          <cell r="E199">
            <v>16869</v>
          </cell>
          <cell r="F199">
            <v>-16869</v>
          </cell>
        </row>
        <row r="200">
          <cell r="B200">
            <v>6370500</v>
          </cell>
          <cell r="C200" t="str">
            <v>Insurance Claims Received</v>
          </cell>
          <cell r="D200">
            <v>0</v>
          </cell>
          <cell r="E200">
            <v>1450306</v>
          </cell>
          <cell r="F200">
            <v>-1450306</v>
          </cell>
        </row>
        <row r="201">
          <cell r="B201">
            <v>6370900</v>
          </cell>
          <cell r="C201" t="str">
            <v>Miscellaneous Income - Others</v>
          </cell>
          <cell r="D201">
            <v>0</v>
          </cell>
          <cell r="E201">
            <v>950014.5</v>
          </cell>
          <cell r="F201">
            <v>-950014.5</v>
          </cell>
        </row>
        <row r="202">
          <cell r="B202">
            <v>6370930</v>
          </cell>
          <cell r="C202" t="str">
            <v>RECOVERY FROM EMPLOYEES - ELECTRICITY</v>
          </cell>
          <cell r="D202">
            <v>0</v>
          </cell>
          <cell r="E202">
            <v>424866.3</v>
          </cell>
          <cell r="F202">
            <v>-424866.3</v>
          </cell>
        </row>
        <row r="203">
          <cell r="B203">
            <v>6400000</v>
          </cell>
          <cell r="C203" t="str">
            <v>Realised Forex Gain - Settlement of Creditors</v>
          </cell>
          <cell r="D203">
            <v>0</v>
          </cell>
          <cell r="E203">
            <v>129129607.31999999</v>
          </cell>
          <cell r="F203">
            <v>-129129607.31999999</v>
          </cell>
        </row>
        <row r="204">
          <cell r="B204">
            <v>6405200</v>
          </cell>
          <cell r="C204" t="str">
            <v>Unrealised Forex Gain-Revaluation of Loans</v>
          </cell>
          <cell r="D204">
            <v>1074118.3500000001</v>
          </cell>
          <cell r="E204">
            <v>0</v>
          </cell>
          <cell r="F204">
            <v>1074118.3500000001</v>
          </cell>
        </row>
        <row r="205">
          <cell r="B205">
            <v>6500500</v>
          </cell>
          <cell r="C205" t="str">
            <v>Clearing Account for Sale of Assets</v>
          </cell>
          <cell r="D205">
            <v>0</v>
          </cell>
          <cell r="E205">
            <v>0</v>
          </cell>
          <cell r="F205">
            <v>0</v>
          </cell>
        </row>
        <row r="206">
          <cell r="B206">
            <v>6370000</v>
          </cell>
          <cell r="C206" t="str">
            <v>Recoveries from Employees</v>
          </cell>
          <cell r="D206">
            <v>0</v>
          </cell>
          <cell r="E206">
            <v>120029.7</v>
          </cell>
          <cell r="F206">
            <v>-120029.7</v>
          </cell>
        </row>
        <row r="207">
          <cell r="B207">
            <v>7090300</v>
          </cell>
          <cell r="C207" t="str">
            <v>Sub-Contracts - Project Management Works (EPC)</v>
          </cell>
          <cell r="D207">
            <v>0</v>
          </cell>
          <cell r="E207">
            <v>0</v>
          </cell>
          <cell r="F207">
            <v>0</v>
          </cell>
        </row>
        <row r="208">
          <cell r="B208">
            <v>7100000</v>
          </cell>
          <cell r="C208" t="str">
            <v>Stores &amp; Spares Consumed - Mechanical</v>
          </cell>
          <cell r="D208">
            <v>8451994.9299999997</v>
          </cell>
          <cell r="E208">
            <v>0</v>
          </cell>
          <cell r="F208">
            <v>8451994.9299999997</v>
          </cell>
        </row>
        <row r="209">
          <cell r="B209">
            <v>7100070</v>
          </cell>
          <cell r="C209" t="str">
            <v>Stores &amp; Sp Cons-Mech-Trf posting</v>
          </cell>
          <cell r="D209">
            <v>14957385.189999999</v>
          </cell>
          <cell r="E209">
            <v>0</v>
          </cell>
          <cell r="F209">
            <v>14957385.189999999</v>
          </cell>
        </row>
        <row r="210">
          <cell r="B210">
            <v>7100090</v>
          </cell>
          <cell r="C210" t="str">
            <v>Diff Costs - Stores &amp; Spares - Mech</v>
          </cell>
          <cell r="D210">
            <v>38406.43</v>
          </cell>
          <cell r="E210">
            <v>0</v>
          </cell>
          <cell r="F210">
            <v>38406.43</v>
          </cell>
        </row>
        <row r="211">
          <cell r="B211">
            <v>7100100</v>
          </cell>
          <cell r="C211" t="str">
            <v>Stores &amp; Spares Consumed - Electrical</v>
          </cell>
          <cell r="D211">
            <v>1728863.54</v>
          </cell>
          <cell r="E211">
            <v>0</v>
          </cell>
          <cell r="F211">
            <v>1728863.54</v>
          </cell>
        </row>
        <row r="212">
          <cell r="B212">
            <v>7100170</v>
          </cell>
          <cell r="C212" t="str">
            <v>Stores &amp; Sp Cons- Elec-Trf posting</v>
          </cell>
          <cell r="D212">
            <v>2345045.9500000002</v>
          </cell>
          <cell r="E212">
            <v>0</v>
          </cell>
          <cell r="F212">
            <v>2345045.9500000002</v>
          </cell>
        </row>
        <row r="213">
          <cell r="B213">
            <v>7100190</v>
          </cell>
          <cell r="C213" t="str">
            <v>Diff Costs - Stores &amp; Spares - Elec</v>
          </cell>
          <cell r="D213">
            <v>68554.460000000006</v>
          </cell>
          <cell r="E213">
            <v>0</v>
          </cell>
          <cell r="F213">
            <v>68554.460000000006</v>
          </cell>
        </row>
        <row r="214">
          <cell r="B214">
            <v>7100200</v>
          </cell>
          <cell r="C214" t="str">
            <v>Stores &amp; Spares Consumed - Inst.</v>
          </cell>
          <cell r="D214">
            <v>710171.47</v>
          </cell>
          <cell r="E214">
            <v>0</v>
          </cell>
          <cell r="F214">
            <v>710171.47</v>
          </cell>
        </row>
        <row r="215">
          <cell r="B215">
            <v>7100270</v>
          </cell>
          <cell r="C215" t="str">
            <v>Stores &amp; Sp Cons -Inst -Trf posting</v>
          </cell>
          <cell r="D215">
            <v>1856492.07</v>
          </cell>
          <cell r="E215">
            <v>0</v>
          </cell>
          <cell r="F215">
            <v>1856492.07</v>
          </cell>
        </row>
        <row r="216">
          <cell r="B216">
            <v>7100290</v>
          </cell>
          <cell r="C216" t="str">
            <v>Diff Costs - Stores &amp; Spares - Inst</v>
          </cell>
          <cell r="D216">
            <v>60.54</v>
          </cell>
          <cell r="E216">
            <v>0</v>
          </cell>
          <cell r="F216">
            <v>60.54</v>
          </cell>
        </row>
        <row r="217">
          <cell r="B217">
            <v>7100400</v>
          </cell>
          <cell r="C217" t="str">
            <v>Lubes, Oils &amp; Greases consumed</v>
          </cell>
          <cell r="D217">
            <v>342847.39</v>
          </cell>
          <cell r="E217">
            <v>0</v>
          </cell>
          <cell r="F217">
            <v>342847.39</v>
          </cell>
        </row>
        <row r="218">
          <cell r="B218">
            <v>7100470</v>
          </cell>
          <cell r="C218" t="str">
            <v>Lubes &amp; Greases Consumed - Trf posting</v>
          </cell>
          <cell r="D218">
            <v>0</v>
          </cell>
          <cell r="E218">
            <v>217607222.44</v>
          </cell>
          <cell r="F218">
            <v>-217607222.44</v>
          </cell>
        </row>
        <row r="219">
          <cell r="B219">
            <v>7100490</v>
          </cell>
          <cell r="C219" t="str">
            <v>Diff Costs - Lubes, Oils &amp; Greases</v>
          </cell>
          <cell r="D219">
            <v>0</v>
          </cell>
          <cell r="E219">
            <v>0</v>
          </cell>
          <cell r="F219">
            <v>0</v>
          </cell>
        </row>
        <row r="220">
          <cell r="B220">
            <v>7100500</v>
          </cell>
          <cell r="C220" t="str">
            <v>Other consumables - consumed</v>
          </cell>
          <cell r="D220">
            <v>880017.26</v>
          </cell>
          <cell r="E220">
            <v>0</v>
          </cell>
          <cell r="F220">
            <v>880017.26</v>
          </cell>
        </row>
        <row r="221">
          <cell r="B221">
            <v>7100570</v>
          </cell>
          <cell r="C221" t="str">
            <v>Other Consumables consumed -Tfr posting</v>
          </cell>
          <cell r="D221">
            <v>2583974.58</v>
          </cell>
          <cell r="E221">
            <v>0</v>
          </cell>
          <cell r="F221">
            <v>2583974.58</v>
          </cell>
        </row>
        <row r="222">
          <cell r="B222">
            <v>7100590</v>
          </cell>
          <cell r="C222" t="str">
            <v>Differential Costs - Other consumables</v>
          </cell>
          <cell r="D222">
            <v>0</v>
          </cell>
          <cell r="E222">
            <v>0</v>
          </cell>
          <cell r="F222">
            <v>0</v>
          </cell>
        </row>
        <row r="223">
          <cell r="B223">
            <v>7105000</v>
          </cell>
          <cell r="C223" t="str">
            <v>Chemicals &amp; Catalysts Consumed</v>
          </cell>
          <cell r="D223">
            <v>6315941.2300000004</v>
          </cell>
          <cell r="E223">
            <v>0</v>
          </cell>
          <cell r="F223">
            <v>6315941.2300000004</v>
          </cell>
        </row>
        <row r="224">
          <cell r="B224">
            <v>7105300</v>
          </cell>
          <cell r="C224" t="str">
            <v>Diff Costs - Chemicals &amp; Catalysts</v>
          </cell>
          <cell r="D224">
            <v>502.97</v>
          </cell>
          <cell r="E224">
            <v>0</v>
          </cell>
          <cell r="F224">
            <v>502.97</v>
          </cell>
        </row>
        <row r="225">
          <cell r="B225">
            <v>7105400</v>
          </cell>
          <cell r="C225" t="str">
            <v>Chemicals &amp; Cat Consumed - Tfr posting</v>
          </cell>
          <cell r="D225">
            <v>15085819.74</v>
          </cell>
          <cell r="E225">
            <v>0</v>
          </cell>
          <cell r="F225">
            <v>15085819.74</v>
          </cell>
        </row>
        <row r="226">
          <cell r="B226">
            <v>7115000</v>
          </cell>
          <cell r="C226" t="str">
            <v>Lab Consumables &amp; Chemicals Consumed</v>
          </cell>
          <cell r="D226">
            <v>172486.57</v>
          </cell>
          <cell r="E226">
            <v>0</v>
          </cell>
          <cell r="F226">
            <v>172486.57</v>
          </cell>
        </row>
        <row r="227">
          <cell r="B227">
            <v>7115100</v>
          </cell>
          <cell r="C227" t="str">
            <v>Non-Stock Items Consumed</v>
          </cell>
          <cell r="D227">
            <v>227097853.75</v>
          </cell>
          <cell r="E227">
            <v>0</v>
          </cell>
          <cell r="F227">
            <v>227097853.75</v>
          </cell>
        </row>
        <row r="228">
          <cell r="B228">
            <v>7125000</v>
          </cell>
          <cell r="C228" t="str">
            <v>Fuel Consumed</v>
          </cell>
          <cell r="D228">
            <v>1645151878.47</v>
          </cell>
          <cell r="E228">
            <v>0</v>
          </cell>
          <cell r="F228">
            <v>1645151878.47</v>
          </cell>
        </row>
        <row r="229">
          <cell r="B229">
            <v>7125200</v>
          </cell>
          <cell r="C229" t="str">
            <v>Detention/Demmurage Charges - Fuel</v>
          </cell>
          <cell r="D229">
            <v>2396597</v>
          </cell>
          <cell r="E229">
            <v>0</v>
          </cell>
          <cell r="F229">
            <v>2396597</v>
          </cell>
        </row>
        <row r="230">
          <cell r="B230">
            <v>7125300</v>
          </cell>
          <cell r="C230" t="str">
            <v>Differential Costs - Fuel</v>
          </cell>
          <cell r="D230">
            <v>0</v>
          </cell>
          <cell r="E230">
            <v>81690291.159999996</v>
          </cell>
          <cell r="F230">
            <v>-81690291.159999996</v>
          </cell>
        </row>
        <row r="231">
          <cell r="B231">
            <v>7125400</v>
          </cell>
          <cell r="C231" t="str">
            <v>Fuels Consumed - Transfer posting</v>
          </cell>
          <cell r="D231">
            <v>4030600460.6799998</v>
          </cell>
          <cell r="E231">
            <v>0</v>
          </cell>
          <cell r="F231">
            <v>4030600460.6799998</v>
          </cell>
        </row>
        <row r="232">
          <cell r="B232">
            <v>7142030</v>
          </cell>
          <cell r="C232" t="str">
            <v>Inward Freight on Local Purchases</v>
          </cell>
          <cell r="D232">
            <v>273970.15999999997</v>
          </cell>
          <cell r="E232">
            <v>0</v>
          </cell>
          <cell r="F232">
            <v>273970.15999999997</v>
          </cell>
        </row>
        <row r="233">
          <cell r="B233">
            <v>7142520</v>
          </cell>
          <cell r="C233" t="str">
            <v>Inward Freight/Delivery Costs on Purchases - Fuel</v>
          </cell>
          <cell r="D233">
            <v>0</v>
          </cell>
          <cell r="E233">
            <v>0</v>
          </cell>
          <cell r="F233">
            <v>0</v>
          </cell>
        </row>
        <row r="234">
          <cell r="B234">
            <v>7142560</v>
          </cell>
          <cell r="C234" t="str">
            <v>Inward Freight/Delivery Cost on Pur.-Non Stk.(IMP)</v>
          </cell>
          <cell r="D234">
            <v>0</v>
          </cell>
          <cell r="E234">
            <v>0</v>
          </cell>
          <cell r="F234">
            <v>0</v>
          </cell>
        </row>
        <row r="235">
          <cell r="B235">
            <v>7145000</v>
          </cell>
          <cell r="C235" t="str">
            <v>Repairs &amp; Maintenance-Plant &amp; Machinery-Civil</v>
          </cell>
          <cell r="D235">
            <v>2058012.99</v>
          </cell>
          <cell r="E235">
            <v>0</v>
          </cell>
          <cell r="F235">
            <v>2058012.99</v>
          </cell>
        </row>
        <row r="236">
          <cell r="B236">
            <v>7145030</v>
          </cell>
          <cell r="C236" t="str">
            <v>Road Restoration Work</v>
          </cell>
          <cell r="D236">
            <v>187119</v>
          </cell>
          <cell r="E236">
            <v>0</v>
          </cell>
          <cell r="F236">
            <v>187119</v>
          </cell>
        </row>
        <row r="237">
          <cell r="B237">
            <v>7145100</v>
          </cell>
          <cell r="C237" t="str">
            <v>Repairs &amp; Maintenance-Plant &amp; Machinery-Electrical</v>
          </cell>
          <cell r="D237">
            <v>8782250.3200000003</v>
          </cell>
          <cell r="E237">
            <v>0</v>
          </cell>
          <cell r="F237">
            <v>8782250.3200000003</v>
          </cell>
        </row>
        <row r="238">
          <cell r="B238">
            <v>7145200</v>
          </cell>
          <cell r="C238" t="str">
            <v>Repairs &amp; Maintenance-Plant &amp; Machinery-Mechanical</v>
          </cell>
          <cell r="D238">
            <v>156087671.18000001</v>
          </cell>
          <cell r="E238">
            <v>0</v>
          </cell>
          <cell r="F238">
            <v>156087671.18000001</v>
          </cell>
        </row>
        <row r="239">
          <cell r="B239">
            <v>7145300</v>
          </cell>
          <cell r="C239" t="str">
            <v>Repairs &amp; Maintenance-Plant &amp; Mach-Intrumentation</v>
          </cell>
          <cell r="D239">
            <v>2806172.32</v>
          </cell>
          <cell r="E239">
            <v>0</v>
          </cell>
          <cell r="F239">
            <v>2806172.32</v>
          </cell>
        </row>
        <row r="240">
          <cell r="B240">
            <v>7145350</v>
          </cell>
          <cell r="C240" t="str">
            <v>Repairs &amp; Maint.-Plant &amp; Mach-Power &amp; Electronics</v>
          </cell>
          <cell r="D240">
            <v>804042.5</v>
          </cell>
          <cell r="E240">
            <v>0</v>
          </cell>
          <cell r="F240">
            <v>804042.5</v>
          </cell>
        </row>
        <row r="241">
          <cell r="B241">
            <v>7146000</v>
          </cell>
          <cell r="C241" t="str">
            <v>Repairs &amp; Maintenance-Factory Bldg.</v>
          </cell>
          <cell r="D241">
            <v>197997.4</v>
          </cell>
          <cell r="E241">
            <v>0</v>
          </cell>
          <cell r="F241">
            <v>197997.4</v>
          </cell>
        </row>
        <row r="242">
          <cell r="B242">
            <v>7146110</v>
          </cell>
          <cell r="C242" t="str">
            <v>Repairs &amp; Maintenance-Electrical &amp; other Utilities</v>
          </cell>
          <cell r="D242">
            <v>2504611.1</v>
          </cell>
          <cell r="E242">
            <v>0</v>
          </cell>
          <cell r="F242">
            <v>2504611.1</v>
          </cell>
        </row>
        <row r="243">
          <cell r="B243">
            <v>7147000</v>
          </cell>
          <cell r="C243" t="str">
            <v>Repairs &amp; Maintenance-Others (Manufacturing)</v>
          </cell>
          <cell r="D243">
            <v>1675388.4</v>
          </cell>
          <cell r="E243">
            <v>0</v>
          </cell>
          <cell r="F243">
            <v>1675388.4</v>
          </cell>
        </row>
        <row r="244">
          <cell r="B244">
            <v>7148000</v>
          </cell>
          <cell r="C244" t="str">
            <v>Project Contract Expenses</v>
          </cell>
          <cell r="D244">
            <v>0</v>
          </cell>
          <cell r="E244">
            <v>1641.52</v>
          </cell>
          <cell r="F244">
            <v>-1641.52</v>
          </cell>
        </row>
        <row r="245">
          <cell r="B245">
            <v>7155200</v>
          </cell>
          <cell r="C245" t="str">
            <v>Hire Chgs - Vehicles - Non Employee</v>
          </cell>
          <cell r="D245">
            <v>7302826.3200000003</v>
          </cell>
          <cell r="E245">
            <v>0</v>
          </cell>
          <cell r="F245">
            <v>7302826.3200000003</v>
          </cell>
        </row>
        <row r="246">
          <cell r="B246">
            <v>7155300</v>
          </cell>
          <cell r="C246" t="str">
            <v>Hire Charges - Contracted Services (Operations)</v>
          </cell>
          <cell r="D246">
            <v>4282350.71</v>
          </cell>
          <cell r="E246">
            <v>0</v>
          </cell>
          <cell r="F246">
            <v>4282350.71</v>
          </cell>
        </row>
        <row r="247">
          <cell r="B247">
            <v>7155400</v>
          </cell>
          <cell r="C247" t="str">
            <v>Hire Chgs-Vehicls Employees -Other than Cars/Jeeps</v>
          </cell>
          <cell r="D247">
            <v>1600</v>
          </cell>
          <cell r="E247">
            <v>0</v>
          </cell>
          <cell r="F247">
            <v>1600</v>
          </cell>
        </row>
        <row r="248">
          <cell r="B248">
            <v>7155900</v>
          </cell>
          <cell r="C248" t="str">
            <v>Hire Chgs - Others</v>
          </cell>
          <cell r="D248">
            <v>0</v>
          </cell>
          <cell r="E248">
            <v>0</v>
          </cell>
          <cell r="F248">
            <v>0</v>
          </cell>
        </row>
        <row r="249">
          <cell r="B249">
            <v>7165900</v>
          </cell>
          <cell r="C249" t="str">
            <v>Lease Rent - Others</v>
          </cell>
          <cell r="D249">
            <v>0</v>
          </cell>
          <cell r="E249">
            <v>0</v>
          </cell>
          <cell r="F249">
            <v>0</v>
          </cell>
        </row>
        <row r="250">
          <cell r="B250">
            <v>7300000</v>
          </cell>
          <cell r="C250" t="str">
            <v>Salaries And Wages</v>
          </cell>
          <cell r="D250">
            <v>81356127.209999993</v>
          </cell>
          <cell r="E250">
            <v>0</v>
          </cell>
          <cell r="F250">
            <v>81356127.209999993</v>
          </cell>
        </row>
        <row r="251">
          <cell r="B251">
            <v>7300020</v>
          </cell>
          <cell r="C251" t="str">
            <v>Salaries &amp; Wages Subordinate Staff</v>
          </cell>
          <cell r="D251">
            <v>7233790.6200000001</v>
          </cell>
          <cell r="E251">
            <v>0</v>
          </cell>
          <cell r="F251">
            <v>7233790.6200000001</v>
          </cell>
        </row>
        <row r="252">
          <cell r="B252">
            <v>7300090</v>
          </cell>
          <cell r="C252" t="str">
            <v>Leave Encashment</v>
          </cell>
          <cell r="D252">
            <v>1576510.74</v>
          </cell>
          <cell r="E252">
            <v>0</v>
          </cell>
          <cell r="F252">
            <v>1576510.74</v>
          </cell>
        </row>
        <row r="253">
          <cell r="B253">
            <v>7325000</v>
          </cell>
          <cell r="C253" t="str">
            <v>Co. Contribution To Provident Fund</v>
          </cell>
          <cell r="D253">
            <v>2887740</v>
          </cell>
          <cell r="E253">
            <v>0</v>
          </cell>
          <cell r="F253">
            <v>2887740</v>
          </cell>
        </row>
        <row r="254">
          <cell r="B254">
            <v>7325020</v>
          </cell>
          <cell r="C254" t="str">
            <v>Co. Contribution To Pension Scheme</v>
          </cell>
          <cell r="D254">
            <v>869492</v>
          </cell>
          <cell r="E254">
            <v>0</v>
          </cell>
          <cell r="F254">
            <v>869492</v>
          </cell>
        </row>
        <row r="255">
          <cell r="B255">
            <v>7325040</v>
          </cell>
          <cell r="C255" t="str">
            <v>Co. Contribution To Gratuity</v>
          </cell>
          <cell r="D255">
            <v>1110812</v>
          </cell>
          <cell r="E255">
            <v>0</v>
          </cell>
          <cell r="F255">
            <v>1110812</v>
          </cell>
        </row>
        <row r="256">
          <cell r="B256">
            <v>7325060</v>
          </cell>
          <cell r="C256" t="str">
            <v>Co. Contribution To Superannuation</v>
          </cell>
          <cell r="D256">
            <v>446520.62</v>
          </cell>
          <cell r="E256">
            <v>0</v>
          </cell>
          <cell r="F256">
            <v>446520.62</v>
          </cell>
        </row>
        <row r="257">
          <cell r="B257">
            <v>7325100</v>
          </cell>
          <cell r="C257" t="str">
            <v>PF Administration and Inspection Charges</v>
          </cell>
          <cell r="D257">
            <v>386804</v>
          </cell>
          <cell r="E257">
            <v>0</v>
          </cell>
          <cell r="F257">
            <v>386804</v>
          </cell>
        </row>
        <row r="258">
          <cell r="B258">
            <v>7325110</v>
          </cell>
          <cell r="C258" t="str">
            <v>Employers Deposit Linked Insurance Charges</v>
          </cell>
          <cell r="D258">
            <v>47195</v>
          </cell>
          <cell r="E258">
            <v>0</v>
          </cell>
          <cell r="F258">
            <v>47195</v>
          </cell>
        </row>
        <row r="259">
          <cell r="B259">
            <v>7325130</v>
          </cell>
          <cell r="C259" t="str">
            <v>Co. Cont. EDLI Administration Charges</v>
          </cell>
          <cell r="D259">
            <v>951</v>
          </cell>
          <cell r="E259">
            <v>0</v>
          </cell>
          <cell r="F259">
            <v>951</v>
          </cell>
        </row>
        <row r="260">
          <cell r="B260">
            <v>7330000</v>
          </cell>
          <cell r="C260" t="str">
            <v>Leave Travel Allowance - Non Taxable</v>
          </cell>
          <cell r="D260">
            <v>1228234</v>
          </cell>
          <cell r="E260">
            <v>0</v>
          </cell>
          <cell r="F260">
            <v>1228234</v>
          </cell>
        </row>
        <row r="261">
          <cell r="B261">
            <v>7330001</v>
          </cell>
          <cell r="C261" t="str">
            <v>Education Allowance - Non Taxable</v>
          </cell>
          <cell r="D261">
            <v>88754.92</v>
          </cell>
          <cell r="E261">
            <v>0</v>
          </cell>
          <cell r="F261">
            <v>88754.92</v>
          </cell>
        </row>
        <row r="262">
          <cell r="B262">
            <v>7330010</v>
          </cell>
          <cell r="C262" t="str">
            <v>Medical Expenses - Reimbursement Non Taxable</v>
          </cell>
          <cell r="D262">
            <v>1497796.68</v>
          </cell>
          <cell r="E262">
            <v>0</v>
          </cell>
          <cell r="F262">
            <v>1497796.68</v>
          </cell>
        </row>
        <row r="263">
          <cell r="B263">
            <v>7330021</v>
          </cell>
          <cell r="C263" t="str">
            <v>Medical Expenses- Others (Non-FBT)</v>
          </cell>
          <cell r="D263">
            <v>1853</v>
          </cell>
          <cell r="E263">
            <v>0</v>
          </cell>
          <cell r="F263">
            <v>1853</v>
          </cell>
        </row>
        <row r="264">
          <cell r="B264">
            <v>7330030</v>
          </cell>
          <cell r="C264" t="str">
            <v>CANTEEN / FOOD TO EMPLOYEES - NON FBT</v>
          </cell>
          <cell r="D264">
            <v>2220400.23</v>
          </cell>
          <cell r="E264">
            <v>0</v>
          </cell>
          <cell r="F264">
            <v>2220400.23</v>
          </cell>
        </row>
        <row r="265">
          <cell r="B265">
            <v>7330035</v>
          </cell>
          <cell r="C265" t="str">
            <v>Food &amp; Beverages Coupons</v>
          </cell>
          <cell r="D265">
            <v>639897.59</v>
          </cell>
          <cell r="E265">
            <v>0</v>
          </cell>
          <cell r="F265">
            <v>639897.59</v>
          </cell>
        </row>
        <row r="266">
          <cell r="B266">
            <v>7330110</v>
          </cell>
          <cell r="C266" t="str">
            <v>Conveyance Reimbursement - Non Taxable</v>
          </cell>
          <cell r="D266">
            <v>226374.39</v>
          </cell>
          <cell r="E266">
            <v>0</v>
          </cell>
          <cell r="F266">
            <v>226374.39</v>
          </cell>
        </row>
        <row r="267">
          <cell r="B267">
            <v>7330220</v>
          </cell>
          <cell r="C267" t="str">
            <v>Exp On Flats For Employees - Owned By Company</v>
          </cell>
          <cell r="D267">
            <v>91826</v>
          </cell>
          <cell r="E267">
            <v>0</v>
          </cell>
          <cell r="F267">
            <v>91826</v>
          </cell>
        </row>
        <row r="268">
          <cell r="B268">
            <v>7330300</v>
          </cell>
          <cell r="C268" t="str">
            <v>Fuel &amp; Maintenance OYCS Cars</v>
          </cell>
          <cell r="D268">
            <v>7509747.6799999997</v>
          </cell>
          <cell r="E268">
            <v>0</v>
          </cell>
          <cell r="F268">
            <v>7509747.6799999997</v>
          </cell>
        </row>
        <row r="269">
          <cell r="B269">
            <v>7330320</v>
          </cell>
          <cell r="C269" t="str">
            <v>Fuel &amp; Maintenance  OYSS Two Wheelers</v>
          </cell>
          <cell r="D269">
            <v>2086763.37</v>
          </cell>
          <cell r="E269">
            <v>0</v>
          </cell>
          <cell r="F269">
            <v>2086763.37</v>
          </cell>
        </row>
        <row r="270">
          <cell r="B270">
            <v>7330500</v>
          </cell>
          <cell r="C270" t="str">
            <v>Employee Welfare - Transport &amp; Hire Charges</v>
          </cell>
          <cell r="D270">
            <v>1895331</v>
          </cell>
          <cell r="E270">
            <v>0</v>
          </cell>
          <cell r="F270">
            <v>1895331</v>
          </cell>
        </row>
        <row r="271">
          <cell r="B271">
            <v>7330900</v>
          </cell>
          <cell r="C271" t="str">
            <v>Other Employee  Amenities - NO FBT</v>
          </cell>
          <cell r="D271">
            <v>397322.1</v>
          </cell>
          <cell r="E271">
            <v>0</v>
          </cell>
          <cell r="F271">
            <v>397322.1</v>
          </cell>
        </row>
        <row r="272">
          <cell r="B272">
            <v>7330901</v>
          </cell>
          <cell r="C272" t="str">
            <v>Other Employee Welfare &amp; Amenities Reimbursement</v>
          </cell>
          <cell r="D272">
            <v>1326041.04</v>
          </cell>
          <cell r="E272">
            <v>0</v>
          </cell>
          <cell r="F272">
            <v>1326041.04</v>
          </cell>
        </row>
        <row r="273">
          <cell r="B273">
            <v>7330902</v>
          </cell>
          <cell r="C273" t="str">
            <v>Other Employee Welfare &amp; Amenities (FBT)</v>
          </cell>
          <cell r="D273">
            <v>2303659.4</v>
          </cell>
          <cell r="E273">
            <v>0</v>
          </cell>
          <cell r="F273">
            <v>2303659.4</v>
          </cell>
        </row>
        <row r="274">
          <cell r="B274">
            <v>7330911</v>
          </cell>
          <cell r="C274" t="str">
            <v>Festival Celebration</v>
          </cell>
          <cell r="D274">
            <v>994685</v>
          </cell>
          <cell r="E274">
            <v>0</v>
          </cell>
          <cell r="F274">
            <v>994685</v>
          </cell>
        </row>
        <row r="275">
          <cell r="B275">
            <v>7330915</v>
          </cell>
          <cell r="C275" t="str">
            <v>Club Expenses</v>
          </cell>
          <cell r="D275">
            <v>840085.21</v>
          </cell>
          <cell r="E275">
            <v>0</v>
          </cell>
          <cell r="F275">
            <v>840085.21</v>
          </cell>
        </row>
        <row r="276">
          <cell r="B276">
            <v>7400500</v>
          </cell>
          <cell r="C276" t="str">
            <v>Testing Charges</v>
          </cell>
          <cell r="D276">
            <v>344323</v>
          </cell>
          <cell r="E276">
            <v>0</v>
          </cell>
          <cell r="F276">
            <v>344323</v>
          </cell>
        </row>
        <row r="277">
          <cell r="B277">
            <v>7405030</v>
          </cell>
          <cell r="C277" t="str">
            <v>FOOD EXPENSES EMPLOYEES - FBT</v>
          </cell>
          <cell r="D277">
            <v>585224</v>
          </cell>
          <cell r="E277">
            <v>0</v>
          </cell>
          <cell r="F277">
            <v>585224</v>
          </cell>
        </row>
        <row r="278">
          <cell r="B278">
            <v>7405040</v>
          </cell>
          <cell r="C278" t="str">
            <v>FOOD EXPENSES OUTSIDERS</v>
          </cell>
          <cell r="D278">
            <v>50344</v>
          </cell>
          <cell r="E278">
            <v>0</v>
          </cell>
          <cell r="F278">
            <v>50344</v>
          </cell>
        </row>
        <row r="279">
          <cell r="B279">
            <v>7420000</v>
          </cell>
          <cell r="C279" t="str">
            <v>Freight &amp; Forwarding-Road Transport Charges-MP</v>
          </cell>
          <cell r="D279">
            <v>109036.52</v>
          </cell>
          <cell r="E279">
            <v>0</v>
          </cell>
          <cell r="F279">
            <v>109036.52</v>
          </cell>
        </row>
        <row r="280">
          <cell r="B280">
            <v>7440205</v>
          </cell>
          <cell r="C280" t="str">
            <v>Cash Discount - Manual Posting</v>
          </cell>
          <cell r="D280">
            <v>34361669</v>
          </cell>
          <cell r="E280">
            <v>0</v>
          </cell>
          <cell r="F280">
            <v>34361669</v>
          </cell>
        </row>
        <row r="281">
          <cell r="B281">
            <v>7500000</v>
          </cell>
          <cell r="C281" t="str">
            <v>Insurance On Fixed Assets</v>
          </cell>
          <cell r="D281">
            <v>60087924</v>
          </cell>
          <cell r="E281">
            <v>0</v>
          </cell>
          <cell r="F281">
            <v>60087924</v>
          </cell>
        </row>
        <row r="282">
          <cell r="B282">
            <v>7500010</v>
          </cell>
          <cell r="C282" t="str">
            <v>Insurance On Stocks</v>
          </cell>
          <cell r="D282">
            <v>99271</v>
          </cell>
          <cell r="E282">
            <v>0</v>
          </cell>
          <cell r="F282">
            <v>99271</v>
          </cell>
        </row>
        <row r="283">
          <cell r="B283">
            <v>7500030</v>
          </cell>
          <cell r="C283" t="str">
            <v>Insurance - Group Medical Cover</v>
          </cell>
          <cell r="D283">
            <v>282800</v>
          </cell>
          <cell r="E283">
            <v>0</v>
          </cell>
          <cell r="F283">
            <v>282800</v>
          </cell>
        </row>
        <row r="284">
          <cell r="B284">
            <v>7500041</v>
          </cell>
          <cell r="C284" t="str">
            <v>Insurance - Motor Car/Jeeps</v>
          </cell>
          <cell r="D284">
            <v>0</v>
          </cell>
          <cell r="E284">
            <v>0</v>
          </cell>
          <cell r="F284">
            <v>0</v>
          </cell>
        </row>
        <row r="285">
          <cell r="B285">
            <v>7500900</v>
          </cell>
          <cell r="C285" t="str">
            <v>Insurance - Others</v>
          </cell>
          <cell r="D285">
            <v>131981</v>
          </cell>
          <cell r="E285">
            <v>0</v>
          </cell>
          <cell r="F285">
            <v>131981</v>
          </cell>
        </row>
        <row r="286">
          <cell r="B286">
            <v>7505000</v>
          </cell>
          <cell r="C286" t="str">
            <v>Rent For Office Premises</v>
          </cell>
          <cell r="D286">
            <v>0</v>
          </cell>
          <cell r="E286">
            <v>0</v>
          </cell>
          <cell r="F286">
            <v>0</v>
          </cell>
        </row>
        <row r="287">
          <cell r="B287">
            <v>7505105</v>
          </cell>
          <cell r="C287" t="str">
            <v>Rent for Guest House</v>
          </cell>
          <cell r="D287">
            <v>0</v>
          </cell>
          <cell r="E287">
            <v>0</v>
          </cell>
          <cell r="F287">
            <v>0</v>
          </cell>
        </row>
        <row r="288">
          <cell r="B288">
            <v>7505900</v>
          </cell>
          <cell r="C288" t="str">
            <v>Rent - Others</v>
          </cell>
          <cell r="D288">
            <v>0</v>
          </cell>
          <cell r="E288">
            <v>0</v>
          </cell>
          <cell r="F288">
            <v>0</v>
          </cell>
        </row>
        <row r="289">
          <cell r="B289">
            <v>7510100</v>
          </cell>
          <cell r="C289" t="str">
            <v>Rates &amp; Taxes - Others</v>
          </cell>
          <cell r="D289">
            <v>126172</v>
          </cell>
          <cell r="E289">
            <v>0</v>
          </cell>
          <cell r="F289">
            <v>126172</v>
          </cell>
        </row>
        <row r="290">
          <cell r="B290">
            <v>7510200</v>
          </cell>
          <cell r="C290" t="str">
            <v>Licence and Application Fees</v>
          </cell>
          <cell r="D290">
            <v>287505</v>
          </cell>
          <cell r="E290">
            <v>0</v>
          </cell>
          <cell r="F290">
            <v>287505</v>
          </cell>
        </row>
        <row r="291">
          <cell r="B291">
            <v>7510400</v>
          </cell>
          <cell r="C291" t="str">
            <v>Inspection Fees</v>
          </cell>
          <cell r="D291">
            <v>18222</v>
          </cell>
          <cell r="E291">
            <v>0</v>
          </cell>
          <cell r="F291">
            <v>18222</v>
          </cell>
        </row>
        <row r="292">
          <cell r="B292">
            <v>7515000</v>
          </cell>
          <cell r="C292" t="str">
            <v>Repairs &amp; Maintenance - Office Bldgs</v>
          </cell>
          <cell r="D292">
            <v>963704.72</v>
          </cell>
          <cell r="E292">
            <v>0</v>
          </cell>
          <cell r="F292">
            <v>963704.72</v>
          </cell>
        </row>
        <row r="293">
          <cell r="B293">
            <v>7515020</v>
          </cell>
          <cell r="C293" t="str">
            <v>Repairs &amp; Maintenance - Resi Bldgs</v>
          </cell>
          <cell r="D293">
            <v>861165.2</v>
          </cell>
          <cell r="E293">
            <v>0</v>
          </cell>
          <cell r="F293">
            <v>861165.2</v>
          </cell>
        </row>
        <row r="294">
          <cell r="B294">
            <v>7515040</v>
          </cell>
          <cell r="C294" t="str">
            <v>Repairs &amp; Maintenance - Computers</v>
          </cell>
          <cell r="D294">
            <v>1796986.01</v>
          </cell>
          <cell r="E294">
            <v>0</v>
          </cell>
          <cell r="F294">
            <v>1796986.01</v>
          </cell>
        </row>
        <row r="295">
          <cell r="B295">
            <v>7515045</v>
          </cell>
          <cell r="C295" t="str">
            <v>Maintenance of Guest House</v>
          </cell>
          <cell r="D295">
            <v>0</v>
          </cell>
          <cell r="E295">
            <v>0</v>
          </cell>
          <cell r="F295">
            <v>0</v>
          </cell>
        </row>
        <row r="296">
          <cell r="B296">
            <v>7515110</v>
          </cell>
          <cell r="C296" t="str">
            <v>Repairs To COC Cars/Jeeps - Labour Charges</v>
          </cell>
          <cell r="D296">
            <v>14592</v>
          </cell>
          <cell r="E296">
            <v>0</v>
          </cell>
          <cell r="F296">
            <v>14592</v>
          </cell>
        </row>
        <row r="297">
          <cell r="B297">
            <v>7515111</v>
          </cell>
          <cell r="C297" t="str">
            <v>Repairs To COC Cars /Jeeps - Material</v>
          </cell>
          <cell r="D297">
            <v>17199</v>
          </cell>
          <cell r="E297">
            <v>0</v>
          </cell>
          <cell r="F297">
            <v>17199</v>
          </cell>
        </row>
        <row r="298">
          <cell r="B298">
            <v>7515113</v>
          </cell>
          <cell r="C298" t="str">
            <v>Repairs To COC Cars / Jeeps - Accident - Material</v>
          </cell>
          <cell r="D298">
            <v>4574</v>
          </cell>
          <cell r="E298">
            <v>0</v>
          </cell>
          <cell r="F298">
            <v>4574</v>
          </cell>
        </row>
        <row r="299">
          <cell r="B299">
            <v>7515120</v>
          </cell>
          <cell r="C299" t="str">
            <v>Repairs Vehicles (Other than Cars/Jeeps)</v>
          </cell>
          <cell r="D299">
            <v>21468</v>
          </cell>
          <cell r="F299">
            <v>21468</v>
          </cell>
        </row>
        <row r="300">
          <cell r="B300">
            <v>7515900</v>
          </cell>
          <cell r="C300" t="str">
            <v>Repairs &amp; Maintenance -  Others</v>
          </cell>
          <cell r="D300">
            <v>582960.51</v>
          </cell>
          <cell r="E300">
            <v>0</v>
          </cell>
          <cell r="F300">
            <v>582960.51</v>
          </cell>
        </row>
        <row r="301">
          <cell r="B301">
            <v>7520000</v>
          </cell>
          <cell r="C301" t="str">
            <v>Travelling - Directors - Inland - Fare</v>
          </cell>
          <cell r="D301">
            <v>5232</v>
          </cell>
          <cell r="F301">
            <v>5232</v>
          </cell>
        </row>
        <row r="302">
          <cell r="B302">
            <v>7520060</v>
          </cell>
          <cell r="C302" t="str">
            <v>Travelling - Inland - Fare</v>
          </cell>
          <cell r="D302">
            <v>6183479</v>
          </cell>
          <cell r="E302">
            <v>0</v>
          </cell>
          <cell r="F302">
            <v>6183479</v>
          </cell>
        </row>
        <row r="303">
          <cell r="B303">
            <v>7520061</v>
          </cell>
          <cell r="C303" t="str">
            <v>Travelling / Hotel - Others</v>
          </cell>
          <cell r="D303">
            <v>384270</v>
          </cell>
          <cell r="E303">
            <v>0</v>
          </cell>
          <cell r="F303">
            <v>384270</v>
          </cell>
        </row>
        <row r="304">
          <cell r="B304">
            <v>7520070</v>
          </cell>
          <cell r="C304" t="str">
            <v>Travelling - Inland - Lodging/Boarding/Allow.</v>
          </cell>
          <cell r="D304">
            <v>741294</v>
          </cell>
          <cell r="E304">
            <v>0</v>
          </cell>
          <cell r="F304">
            <v>741294</v>
          </cell>
        </row>
        <row r="305">
          <cell r="B305">
            <v>7520080</v>
          </cell>
          <cell r="C305" t="str">
            <v>Travelling - Inland - Other Expenses</v>
          </cell>
          <cell r="D305">
            <v>311817.75</v>
          </cell>
          <cell r="E305">
            <v>0</v>
          </cell>
          <cell r="F305">
            <v>311817.75</v>
          </cell>
        </row>
        <row r="306">
          <cell r="B306">
            <v>7520090</v>
          </cell>
          <cell r="C306" t="str">
            <v>Travelling-Foreign-Fare</v>
          </cell>
          <cell r="D306">
            <v>215401</v>
          </cell>
          <cell r="E306">
            <v>0</v>
          </cell>
          <cell r="F306">
            <v>215401</v>
          </cell>
        </row>
        <row r="307">
          <cell r="B307">
            <v>7520100</v>
          </cell>
          <cell r="C307" t="str">
            <v>Travelling-Foreign-Lodging/Boarding/Allowances</v>
          </cell>
          <cell r="D307">
            <v>309078</v>
          </cell>
          <cell r="E307">
            <v>0</v>
          </cell>
          <cell r="F307">
            <v>309078</v>
          </cell>
        </row>
        <row r="308">
          <cell r="B308">
            <v>7525000</v>
          </cell>
          <cell r="C308" t="str">
            <v>Audit Fees</v>
          </cell>
          <cell r="D308">
            <v>2316300</v>
          </cell>
          <cell r="E308">
            <v>0</v>
          </cell>
          <cell r="F308">
            <v>2316300</v>
          </cell>
        </row>
        <row r="309">
          <cell r="B309">
            <v>7525200</v>
          </cell>
          <cell r="C309" t="str">
            <v>Auditors' Fees - Certification &amp; Consultation Work</v>
          </cell>
          <cell r="D309">
            <v>187081</v>
          </cell>
          <cell r="E309">
            <v>0</v>
          </cell>
          <cell r="F309">
            <v>187081</v>
          </cell>
        </row>
        <row r="310">
          <cell r="B310">
            <v>7525300</v>
          </cell>
          <cell r="C310" t="str">
            <v>Auditors'  Out  Of  Pocket  Expenses</v>
          </cell>
          <cell r="D310">
            <v>22531</v>
          </cell>
          <cell r="E310">
            <v>0</v>
          </cell>
          <cell r="F310">
            <v>22531</v>
          </cell>
        </row>
        <row r="311">
          <cell r="B311">
            <v>7530000</v>
          </cell>
          <cell r="C311" t="str">
            <v>Professional Fees  Paid To 'Full Time' Consultants</v>
          </cell>
          <cell r="D311">
            <v>490818.46</v>
          </cell>
          <cell r="E311">
            <v>0</v>
          </cell>
          <cell r="F311">
            <v>490818.46</v>
          </cell>
        </row>
        <row r="312">
          <cell r="B312">
            <v>7530020</v>
          </cell>
          <cell r="C312" t="str">
            <v>Professional Fees Paid To Others</v>
          </cell>
          <cell r="D312">
            <v>8657025</v>
          </cell>
          <cell r="E312">
            <v>0</v>
          </cell>
          <cell r="F312">
            <v>8657025</v>
          </cell>
        </row>
        <row r="313">
          <cell r="B313">
            <v>7530040</v>
          </cell>
          <cell r="C313" t="str">
            <v>Professional Fees To Foreign Consultants</v>
          </cell>
          <cell r="D313">
            <v>0</v>
          </cell>
          <cell r="E313">
            <v>0</v>
          </cell>
          <cell r="F313">
            <v>0</v>
          </cell>
        </row>
        <row r="314">
          <cell r="B314">
            <v>7530101</v>
          </cell>
          <cell r="C314" t="str">
            <v>Reimbursement to Legal  Consultnats</v>
          </cell>
          <cell r="D314">
            <v>106755</v>
          </cell>
          <cell r="E314">
            <v>0</v>
          </cell>
          <cell r="F314">
            <v>106755</v>
          </cell>
        </row>
        <row r="315">
          <cell r="B315">
            <v>7530130</v>
          </cell>
          <cell r="C315" t="str">
            <v>Internal Audit Fees</v>
          </cell>
          <cell r="D315">
            <v>0</v>
          </cell>
          <cell r="E315">
            <v>0</v>
          </cell>
          <cell r="F315">
            <v>0</v>
          </cell>
        </row>
        <row r="316">
          <cell r="B316">
            <v>7530150</v>
          </cell>
          <cell r="C316" t="str">
            <v>Legal Fee</v>
          </cell>
          <cell r="D316">
            <v>122550</v>
          </cell>
          <cell r="E316">
            <v>0</v>
          </cell>
          <cell r="F316">
            <v>122550</v>
          </cell>
        </row>
        <row r="317">
          <cell r="B317">
            <v>7535000</v>
          </cell>
          <cell r="C317" t="str">
            <v>Bank Charges</v>
          </cell>
          <cell r="D317">
            <v>788167.46</v>
          </cell>
          <cell r="E317">
            <v>0</v>
          </cell>
          <cell r="F317">
            <v>788167.46</v>
          </cell>
        </row>
        <row r="318">
          <cell r="B318">
            <v>7535020</v>
          </cell>
          <cell r="C318" t="str">
            <v>Guarantee Commission</v>
          </cell>
          <cell r="D318">
            <v>2365603</v>
          </cell>
          <cell r="E318">
            <v>0</v>
          </cell>
          <cell r="F318">
            <v>2365603</v>
          </cell>
        </row>
        <row r="319">
          <cell r="B319">
            <v>7535030</v>
          </cell>
          <cell r="C319" t="str">
            <v>LC Charges - Inland</v>
          </cell>
          <cell r="D319">
            <v>121458</v>
          </cell>
          <cell r="E319">
            <v>0</v>
          </cell>
          <cell r="F319">
            <v>121458</v>
          </cell>
        </row>
        <row r="320">
          <cell r="B320">
            <v>7535040</v>
          </cell>
          <cell r="C320" t="str">
            <v>LC Charges - Foreign</v>
          </cell>
          <cell r="D320">
            <v>0</v>
          </cell>
          <cell r="E320">
            <v>0</v>
          </cell>
          <cell r="F320">
            <v>0</v>
          </cell>
        </row>
        <row r="321">
          <cell r="B321">
            <v>7540000</v>
          </cell>
          <cell r="C321" t="str">
            <v>Hire Charges - Cars / Jeeps for Employees</v>
          </cell>
          <cell r="D321">
            <v>411395</v>
          </cell>
          <cell r="E321">
            <v>0</v>
          </cell>
          <cell r="F321">
            <v>411395</v>
          </cell>
        </row>
        <row r="322">
          <cell r="B322">
            <v>7540300</v>
          </cell>
          <cell r="C322" t="str">
            <v>Hire Charges-Contracted Services (Admn)</v>
          </cell>
          <cell r="D322">
            <v>5376050.0899999999</v>
          </cell>
          <cell r="E322">
            <v>0</v>
          </cell>
          <cell r="F322">
            <v>5376050.0899999999</v>
          </cell>
        </row>
        <row r="323">
          <cell r="B323">
            <v>7540400</v>
          </cell>
          <cell r="C323" t="str">
            <v>Hire Charges - Aircraft &amp; Helicopters</v>
          </cell>
          <cell r="D323">
            <v>365225</v>
          </cell>
          <cell r="E323">
            <v>0</v>
          </cell>
          <cell r="F323">
            <v>365225</v>
          </cell>
        </row>
        <row r="324">
          <cell r="B324">
            <v>7541000</v>
          </cell>
          <cell r="C324" t="str">
            <v>Local Conveyance</v>
          </cell>
          <cell r="D324">
            <v>208684</v>
          </cell>
          <cell r="E324">
            <v>0</v>
          </cell>
          <cell r="F324">
            <v>208684</v>
          </cell>
        </row>
        <row r="325">
          <cell r="B325">
            <v>7545000</v>
          </cell>
          <cell r="C325" t="str">
            <v>Postage &amp; Courier</v>
          </cell>
          <cell r="D325">
            <v>112002.14</v>
          </cell>
          <cell r="E325">
            <v>0</v>
          </cell>
          <cell r="F325">
            <v>112002.14</v>
          </cell>
        </row>
        <row r="326">
          <cell r="B326">
            <v>7545100</v>
          </cell>
          <cell r="C326" t="str">
            <v>Telex/Fax Charges</v>
          </cell>
          <cell r="D326">
            <v>0</v>
          </cell>
          <cell r="E326">
            <v>0</v>
          </cell>
          <cell r="F326">
            <v>0</v>
          </cell>
        </row>
        <row r="327">
          <cell r="B327">
            <v>7545900</v>
          </cell>
          <cell r="C327" t="str">
            <v>Communication Expenses - Others</v>
          </cell>
          <cell r="D327">
            <v>220653</v>
          </cell>
          <cell r="E327">
            <v>0</v>
          </cell>
          <cell r="F327">
            <v>220653</v>
          </cell>
        </row>
        <row r="328">
          <cell r="B328">
            <v>7550000</v>
          </cell>
          <cell r="C328" t="str">
            <v>Telephone Expenses - Residential</v>
          </cell>
          <cell r="D328">
            <v>1304</v>
          </cell>
          <cell r="E328">
            <v>0</v>
          </cell>
          <cell r="F328">
            <v>1304</v>
          </cell>
        </row>
        <row r="329">
          <cell r="B329">
            <v>7550100</v>
          </cell>
          <cell r="C329" t="str">
            <v>Telephone Expenses - Mobile</v>
          </cell>
          <cell r="D329">
            <v>2433970.5699999998</v>
          </cell>
          <cell r="E329">
            <v>0</v>
          </cell>
          <cell r="F329">
            <v>2433970.5699999998</v>
          </cell>
        </row>
        <row r="330">
          <cell r="B330">
            <v>7550500</v>
          </cell>
          <cell r="C330" t="str">
            <v>Telephone Expenses - Office</v>
          </cell>
          <cell r="D330">
            <v>532547</v>
          </cell>
          <cell r="E330">
            <v>0</v>
          </cell>
          <cell r="F330">
            <v>532547</v>
          </cell>
        </row>
        <row r="331">
          <cell r="B331">
            <v>7550600</v>
          </cell>
          <cell r="C331" t="str">
            <v>Telephone Expenses - Lease Line and Airtime charge</v>
          </cell>
          <cell r="D331">
            <v>146975</v>
          </cell>
          <cell r="E331">
            <v>0</v>
          </cell>
          <cell r="F331">
            <v>146975</v>
          </cell>
        </row>
        <row r="332">
          <cell r="B332">
            <v>7552000</v>
          </cell>
          <cell r="C332" t="str">
            <v>Electricity Expenses - Office</v>
          </cell>
          <cell r="D332">
            <v>0</v>
          </cell>
          <cell r="E332">
            <v>0</v>
          </cell>
          <cell r="F332">
            <v>0</v>
          </cell>
        </row>
        <row r="333">
          <cell r="B333">
            <v>7552100</v>
          </cell>
          <cell r="C333" t="str">
            <v>Electricity Expenses - Residence</v>
          </cell>
          <cell r="D333">
            <v>0</v>
          </cell>
          <cell r="E333">
            <v>0</v>
          </cell>
          <cell r="F333">
            <v>0</v>
          </cell>
        </row>
        <row r="334">
          <cell r="B334">
            <v>7553000</v>
          </cell>
          <cell r="C334" t="str">
            <v>Water Expenses</v>
          </cell>
          <cell r="D334">
            <v>1805478</v>
          </cell>
          <cell r="E334">
            <v>0</v>
          </cell>
          <cell r="F334">
            <v>1805478</v>
          </cell>
        </row>
        <row r="335">
          <cell r="B335">
            <v>7555000</v>
          </cell>
          <cell r="C335" t="str">
            <v>Printing &amp; Stationery</v>
          </cell>
          <cell r="D335">
            <v>1035830.46</v>
          </cell>
          <cell r="E335">
            <v>0</v>
          </cell>
          <cell r="F335">
            <v>1035830.46</v>
          </cell>
        </row>
        <row r="336">
          <cell r="B336">
            <v>7560000</v>
          </cell>
          <cell r="C336" t="str">
            <v>Donation To Charitable Trust</v>
          </cell>
          <cell r="D336">
            <v>0</v>
          </cell>
          <cell r="E336">
            <v>0</v>
          </cell>
          <cell r="F336">
            <v>0</v>
          </cell>
        </row>
        <row r="337">
          <cell r="B337">
            <v>7565070</v>
          </cell>
          <cell r="C337" t="str">
            <v>Loan Syndication Charges</v>
          </cell>
          <cell r="D337">
            <v>10009380.5</v>
          </cell>
          <cell r="E337">
            <v>0</v>
          </cell>
          <cell r="F337">
            <v>10009380.5</v>
          </cell>
        </row>
        <row r="338">
          <cell r="B338">
            <v>7570000</v>
          </cell>
          <cell r="C338" t="str">
            <v>Service Tax Paid - Expenses-Basic amount</v>
          </cell>
          <cell r="D338">
            <v>619240.69999999995</v>
          </cell>
          <cell r="E338">
            <v>0</v>
          </cell>
          <cell r="F338">
            <v>619240.69999999995</v>
          </cell>
        </row>
        <row r="339">
          <cell r="B339">
            <v>7570005</v>
          </cell>
          <cell r="C339" t="str">
            <v>Service Tax Paid -Expn.(Manaual Posting)-Basic amt</v>
          </cell>
          <cell r="D339">
            <v>0</v>
          </cell>
          <cell r="E339">
            <v>909140.23</v>
          </cell>
          <cell r="F339">
            <v>-909140.23</v>
          </cell>
        </row>
        <row r="340">
          <cell r="B340">
            <v>7570100</v>
          </cell>
          <cell r="C340" t="str">
            <v>Service tax Edu. Cess Paid - Expn.</v>
          </cell>
          <cell r="D340">
            <v>12384.82</v>
          </cell>
          <cell r="E340">
            <v>0</v>
          </cell>
          <cell r="F340">
            <v>12384.82</v>
          </cell>
        </row>
        <row r="341">
          <cell r="B341">
            <v>7570105</v>
          </cell>
          <cell r="C341" t="str">
            <v>Service Tax Edu Cess Paid Exp-( Manual Posting)</v>
          </cell>
          <cell r="D341">
            <v>180881.48</v>
          </cell>
          <cell r="E341">
            <v>0</v>
          </cell>
          <cell r="F341">
            <v>180881.48</v>
          </cell>
        </row>
        <row r="342">
          <cell r="B342">
            <v>7570125</v>
          </cell>
          <cell r="C342" t="str">
            <v>Service tax -Edu. Cess-1%-Sec. &amp; High.- Manualpost</v>
          </cell>
          <cell r="D342">
            <v>90440.83</v>
          </cell>
          <cell r="E342">
            <v>0</v>
          </cell>
          <cell r="F342">
            <v>90440.83</v>
          </cell>
        </row>
        <row r="343">
          <cell r="B343">
            <v>7570130</v>
          </cell>
          <cell r="C343" t="str">
            <v>Service tax- Edu. Cess-1%-Sec.&amp; High.- Autopost</v>
          </cell>
          <cell r="D343">
            <v>6192.4</v>
          </cell>
          <cell r="E343">
            <v>0</v>
          </cell>
          <cell r="F343">
            <v>6192.4</v>
          </cell>
        </row>
        <row r="344">
          <cell r="B344">
            <v>7575000</v>
          </cell>
          <cell r="C344" t="str">
            <v>Books &amp; Periodicals</v>
          </cell>
          <cell r="D344">
            <v>452307.8</v>
          </cell>
          <cell r="E344">
            <v>0</v>
          </cell>
          <cell r="F344">
            <v>452307.8</v>
          </cell>
        </row>
        <row r="345">
          <cell r="B345">
            <v>7575005</v>
          </cell>
          <cell r="C345" t="str">
            <v>Membership fees</v>
          </cell>
          <cell r="D345">
            <v>0</v>
          </cell>
          <cell r="E345">
            <v>0</v>
          </cell>
          <cell r="F345">
            <v>0</v>
          </cell>
        </row>
        <row r="346">
          <cell r="B346">
            <v>7575020</v>
          </cell>
          <cell r="C346" t="str">
            <v>Seminar &amp; Training - Fees</v>
          </cell>
          <cell r="D346">
            <v>445479.07</v>
          </cell>
          <cell r="E346">
            <v>0</v>
          </cell>
          <cell r="F346">
            <v>445479.07</v>
          </cell>
        </row>
        <row r="347">
          <cell r="B347">
            <v>7575021</v>
          </cell>
          <cell r="C347" t="str">
            <v>Seminar &amp; Training - Other Expenses</v>
          </cell>
          <cell r="D347">
            <v>154414</v>
          </cell>
          <cell r="E347">
            <v>0</v>
          </cell>
          <cell r="F347">
            <v>154414</v>
          </cell>
        </row>
        <row r="348">
          <cell r="B348">
            <v>7575030</v>
          </cell>
          <cell r="C348" t="str">
            <v>Transit Flat Expenses</v>
          </cell>
          <cell r="D348">
            <v>0</v>
          </cell>
          <cell r="E348">
            <v>0</v>
          </cell>
          <cell r="F348">
            <v>0</v>
          </cell>
        </row>
        <row r="349">
          <cell r="B349">
            <v>7575040</v>
          </cell>
          <cell r="C349" t="str">
            <v>Guest House Expenses</v>
          </cell>
          <cell r="D349">
            <v>0</v>
          </cell>
          <cell r="E349">
            <v>0</v>
          </cell>
          <cell r="F349">
            <v>0</v>
          </cell>
        </row>
        <row r="350">
          <cell r="B350">
            <v>7575050</v>
          </cell>
          <cell r="C350" t="str">
            <v>Entertainment / Hospitality Expenses</v>
          </cell>
          <cell r="D350">
            <v>2498930</v>
          </cell>
          <cell r="E350">
            <v>0</v>
          </cell>
          <cell r="F350">
            <v>2498930</v>
          </cell>
        </row>
        <row r="351">
          <cell r="B351">
            <v>7575060</v>
          </cell>
          <cell r="C351" t="str">
            <v>Security Expenses</v>
          </cell>
          <cell r="D351">
            <v>1037741.74</v>
          </cell>
          <cell r="E351">
            <v>0</v>
          </cell>
          <cell r="F351">
            <v>1037741.74</v>
          </cell>
        </row>
        <row r="352">
          <cell r="B352">
            <v>7575080</v>
          </cell>
          <cell r="C352" t="str">
            <v>Horticulture Expenses</v>
          </cell>
          <cell r="D352">
            <v>0</v>
          </cell>
          <cell r="E352">
            <v>0</v>
          </cell>
          <cell r="F352">
            <v>0</v>
          </cell>
        </row>
        <row r="353">
          <cell r="B353">
            <v>7575090</v>
          </cell>
          <cell r="C353" t="str">
            <v>Recruitment Expenses</v>
          </cell>
          <cell r="D353">
            <v>1433119</v>
          </cell>
          <cell r="E353">
            <v>0</v>
          </cell>
          <cell r="F353">
            <v>1433119</v>
          </cell>
        </row>
        <row r="354">
          <cell r="B354">
            <v>7575100</v>
          </cell>
          <cell r="C354" t="str">
            <v>Advertisement Expenses - General</v>
          </cell>
          <cell r="D354">
            <v>1329294</v>
          </cell>
          <cell r="E354">
            <v>0</v>
          </cell>
          <cell r="F354">
            <v>1329294</v>
          </cell>
        </row>
        <row r="355">
          <cell r="B355">
            <v>7575170</v>
          </cell>
          <cell r="C355" t="str">
            <v>Social Welfare Expenses</v>
          </cell>
          <cell r="D355">
            <v>0</v>
          </cell>
          <cell r="E355">
            <v>0</v>
          </cell>
          <cell r="F355">
            <v>0</v>
          </cell>
        </row>
        <row r="356">
          <cell r="B356">
            <v>7575200</v>
          </cell>
          <cell r="C356" t="str">
            <v>Gifts &amp;  Compliments to Employees</v>
          </cell>
          <cell r="D356">
            <v>257286.63</v>
          </cell>
          <cell r="E356">
            <v>0</v>
          </cell>
          <cell r="F356">
            <v>257286.63</v>
          </cell>
        </row>
        <row r="357">
          <cell r="B357">
            <v>7575201</v>
          </cell>
          <cell r="C357" t="str">
            <v>Gifts, Compliments  to Outsiders</v>
          </cell>
          <cell r="D357">
            <v>681487</v>
          </cell>
          <cell r="E357">
            <v>0</v>
          </cell>
          <cell r="F357">
            <v>681487</v>
          </cell>
        </row>
        <row r="358">
          <cell r="B358">
            <v>7575255</v>
          </cell>
          <cell r="C358" t="str">
            <v>Tender Fees</v>
          </cell>
          <cell r="D358">
            <v>4537</v>
          </cell>
          <cell r="E358">
            <v>0</v>
          </cell>
          <cell r="F358">
            <v>4537</v>
          </cell>
        </row>
        <row r="359">
          <cell r="B359">
            <v>7575700</v>
          </cell>
          <cell r="C359" t="str">
            <v>Software Development Charges</v>
          </cell>
          <cell r="D359">
            <v>0</v>
          </cell>
          <cell r="E359">
            <v>0</v>
          </cell>
          <cell r="F359">
            <v>0</v>
          </cell>
        </row>
        <row r="360">
          <cell r="B360">
            <v>7575800</v>
          </cell>
          <cell r="C360" t="str">
            <v>Rounding Off Differences</v>
          </cell>
          <cell r="D360">
            <v>0</v>
          </cell>
          <cell r="E360">
            <v>413.2</v>
          </cell>
          <cell r="F360">
            <v>-413.2</v>
          </cell>
        </row>
        <row r="361">
          <cell r="B361">
            <v>7575900</v>
          </cell>
          <cell r="C361" t="str">
            <v>Other Miscellaneous Expenses</v>
          </cell>
          <cell r="D361">
            <v>548914.63</v>
          </cell>
          <cell r="E361">
            <v>0</v>
          </cell>
          <cell r="F361">
            <v>548914.63</v>
          </cell>
        </row>
        <row r="362">
          <cell r="B362">
            <v>7580000</v>
          </cell>
          <cell r="C362" t="str">
            <v>Wealth Tax</v>
          </cell>
          <cell r="D362">
            <v>698614</v>
          </cell>
          <cell r="E362">
            <v>0</v>
          </cell>
          <cell r="F362">
            <v>698614</v>
          </cell>
        </row>
        <row r="363">
          <cell r="B363">
            <v>7700000</v>
          </cell>
          <cell r="C363" t="str">
            <v>Loss On Sale / Discarding Of Assets</v>
          </cell>
          <cell r="D363">
            <v>0</v>
          </cell>
          <cell r="E363">
            <v>0</v>
          </cell>
          <cell r="F363">
            <v>0</v>
          </cell>
        </row>
        <row r="364">
          <cell r="B364">
            <v>7700010</v>
          </cell>
          <cell r="C364" t="str">
            <v>Loss On Sale / Discarding Of Assets - Manual Post.</v>
          </cell>
          <cell r="D364">
            <v>522721.14</v>
          </cell>
          <cell r="E364">
            <v>0</v>
          </cell>
          <cell r="F364">
            <v>522721.14</v>
          </cell>
        </row>
        <row r="365">
          <cell r="B365">
            <v>8020000</v>
          </cell>
          <cell r="C365" t="str">
            <v>Int On Secured Term Loans fm Banks-INR</v>
          </cell>
          <cell r="D365">
            <v>1667734642.6300001</v>
          </cell>
          <cell r="E365">
            <v>0</v>
          </cell>
          <cell r="F365">
            <v>1667734642.6300001</v>
          </cell>
        </row>
        <row r="366">
          <cell r="B366">
            <v>8020500</v>
          </cell>
          <cell r="C366" t="str">
            <v>Int On Secured Term Loans fm Banks-FC</v>
          </cell>
          <cell r="D366">
            <v>53335295.170000002</v>
          </cell>
          <cell r="E366">
            <v>0</v>
          </cell>
          <cell r="F366">
            <v>53335295.170000002</v>
          </cell>
        </row>
        <row r="367">
          <cell r="B367">
            <v>8035400</v>
          </cell>
          <cell r="C367" t="str">
            <v>Interest On Buyers' Credit</v>
          </cell>
          <cell r="D367">
            <v>0</v>
          </cell>
          <cell r="E367">
            <v>0</v>
          </cell>
          <cell r="F367">
            <v>0</v>
          </cell>
        </row>
        <row r="368">
          <cell r="B368">
            <v>8095900</v>
          </cell>
          <cell r="C368" t="str">
            <v>Interest Paid - Others</v>
          </cell>
          <cell r="D368">
            <v>0</v>
          </cell>
          <cell r="E368">
            <v>0</v>
          </cell>
          <cell r="F368">
            <v>0</v>
          </cell>
        </row>
        <row r="369">
          <cell r="B369">
            <v>8101000</v>
          </cell>
          <cell r="C369" t="str">
            <v>Depn. on Leasehold Land</v>
          </cell>
          <cell r="D369">
            <v>2522990.31</v>
          </cell>
          <cell r="E369">
            <v>0</v>
          </cell>
          <cell r="F369">
            <v>2522990.31</v>
          </cell>
        </row>
        <row r="370">
          <cell r="B370">
            <v>8105000</v>
          </cell>
          <cell r="C370" t="str">
            <v>Depn. on Buildings</v>
          </cell>
          <cell r="D370">
            <v>17519281.010000002</v>
          </cell>
          <cell r="E370">
            <v>0</v>
          </cell>
          <cell r="F370">
            <v>17519281.010000002</v>
          </cell>
        </row>
        <row r="371">
          <cell r="B371">
            <v>8106000</v>
          </cell>
          <cell r="C371" t="str">
            <v>Depn. on Plant &amp; Machinery</v>
          </cell>
          <cell r="D371">
            <v>962270228.73000002</v>
          </cell>
          <cell r="E371">
            <v>0</v>
          </cell>
          <cell r="F371">
            <v>962270228.73000002</v>
          </cell>
        </row>
        <row r="372">
          <cell r="B372">
            <v>8107000</v>
          </cell>
          <cell r="C372" t="str">
            <v>Depn. on Electrical Installations</v>
          </cell>
          <cell r="D372">
            <v>3790459.54</v>
          </cell>
          <cell r="E372">
            <v>0</v>
          </cell>
          <cell r="F372">
            <v>3790459.54</v>
          </cell>
        </row>
        <row r="373">
          <cell r="B373">
            <v>8108000</v>
          </cell>
          <cell r="C373" t="str">
            <v>Depn. on Equipment</v>
          </cell>
          <cell r="D373">
            <v>3118786.29</v>
          </cell>
          <cell r="E373">
            <v>0</v>
          </cell>
          <cell r="F373">
            <v>3118786.29</v>
          </cell>
        </row>
        <row r="374">
          <cell r="B374">
            <v>8108050</v>
          </cell>
          <cell r="C374" t="str">
            <v>Depn. on Refridgerators &amp; Domestic Appliances</v>
          </cell>
          <cell r="D374">
            <v>76285.2</v>
          </cell>
          <cell r="E374">
            <v>0</v>
          </cell>
          <cell r="F374">
            <v>76285.2</v>
          </cell>
        </row>
        <row r="375">
          <cell r="B375">
            <v>8109000</v>
          </cell>
          <cell r="C375" t="str">
            <v>Depn. on Furniture &amp; Fixtures</v>
          </cell>
          <cell r="D375">
            <v>425781.66</v>
          </cell>
          <cell r="E375">
            <v>0</v>
          </cell>
          <cell r="F375">
            <v>425781.66</v>
          </cell>
        </row>
        <row r="376">
          <cell r="B376">
            <v>8109500</v>
          </cell>
          <cell r="C376" t="str">
            <v>Depn. on Lab Equipments</v>
          </cell>
          <cell r="D376">
            <v>2317912.38</v>
          </cell>
          <cell r="E376">
            <v>0</v>
          </cell>
          <cell r="F376">
            <v>2317912.38</v>
          </cell>
        </row>
        <row r="377">
          <cell r="B377">
            <v>8110000</v>
          </cell>
          <cell r="C377" t="str">
            <v>Depn. on Vehicles</v>
          </cell>
          <cell r="D377">
            <v>549270.22</v>
          </cell>
          <cell r="E377">
            <v>0</v>
          </cell>
          <cell r="F377">
            <v>549270.22</v>
          </cell>
        </row>
        <row r="378">
          <cell r="B378">
            <v>8113500</v>
          </cell>
          <cell r="C378" t="str">
            <v>Depn. on Roads&amp;Bridges</v>
          </cell>
          <cell r="D378">
            <v>3066915.22</v>
          </cell>
          <cell r="E378">
            <v>0</v>
          </cell>
          <cell r="F378">
            <v>3066915.22</v>
          </cell>
        </row>
        <row r="379">
          <cell r="B379">
            <v>8114000</v>
          </cell>
          <cell r="C379" t="str">
            <v>Depn. on WS &amp; Drainage</v>
          </cell>
          <cell r="D379">
            <v>1319986.74</v>
          </cell>
          <cell r="E379">
            <v>0</v>
          </cell>
          <cell r="F379">
            <v>1319986.74</v>
          </cell>
        </row>
        <row r="380">
          <cell r="B380">
            <v>8700000</v>
          </cell>
          <cell r="C380" t="str">
            <v>Income Tax For The Year</v>
          </cell>
          <cell r="D380">
            <v>329187446</v>
          </cell>
          <cell r="E380">
            <v>0</v>
          </cell>
          <cell r="F380">
            <v>329187446</v>
          </cell>
        </row>
        <row r="381">
          <cell r="B381">
            <v>8700050</v>
          </cell>
          <cell r="C381" t="str">
            <v>Income Tax For Earlier Years</v>
          </cell>
          <cell r="D381">
            <v>0</v>
          </cell>
          <cell r="E381">
            <v>267734</v>
          </cell>
          <cell r="F381">
            <v>-267734</v>
          </cell>
        </row>
        <row r="383">
          <cell r="D383">
            <v>76142763387.540039</v>
          </cell>
          <cell r="E383">
            <v>76142763387.539993</v>
          </cell>
          <cell r="F383">
            <v>1.6570091247558594E-5</v>
          </cell>
        </row>
        <row r="384">
          <cell r="D384">
            <v>76142763387.540039</v>
          </cell>
          <cell r="E384">
            <v>76142763387.539993</v>
          </cell>
        </row>
        <row r="385">
          <cell r="D385">
            <v>0</v>
          </cell>
          <cell r="E385">
            <v>0</v>
          </cell>
        </row>
      </sheetData>
      <sheetData sheetId="26"/>
      <sheetData sheetId="27"/>
      <sheetData sheetId="28"/>
      <sheetData sheetId="29"/>
      <sheetData sheetId="30"/>
      <sheetData sheetId="31"/>
      <sheetData sheetId="32"/>
      <sheetData sheetId="33"/>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NIRAJ"/>
      <sheetName val="Interface"/>
      <sheetName val="DCF1"/>
      <sheetName val="dcf"/>
      <sheetName val="main"/>
      <sheetName val="pl1"/>
      <sheetName val="bs"/>
      <sheetName val="Tables"/>
      <sheetName val="qq"/>
      <sheetName val="Cover Page"/>
      <sheetName val="Financial Summary"/>
      <sheetName val="int-oi"/>
      <sheetName val="depn"/>
      <sheetName val="Investments"/>
      <sheetName val="QTRFinal model"/>
      <sheetName val="GE Upload1"/>
      <sheetName val="Sheet2"/>
      <sheetName val="Final model"/>
      <sheetName val="inc sales"/>
      <sheetName val="volume"/>
      <sheetName val="pl"/>
      <sheetName val="Capacity"/>
      <sheetName val="Asset dep"/>
      <sheetName val="Cash flow"/>
      <sheetName val="YoY growth"/>
      <sheetName val="trends"/>
      <sheetName val="Interim results"/>
      <sheetName val="10yr"/>
      <sheetName val="Inventory"/>
      <sheetName val="emission"/>
      <sheetName val="equity"/>
      <sheetName val="GE3"/>
      <sheetName val="B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01.11.2004"/>
      <sheetName val="RIM  list as on 01.11.04"/>
      <sheetName val="Key"/>
      <sheetName val="2-Part"/>
      <sheetName val="#REF"/>
    </sheetNames>
    <sheetDataSet>
      <sheetData sheetId="0" refreshError="1">
        <row r="37">
          <cell r="D37">
            <v>9321044117</v>
          </cell>
        </row>
      </sheetData>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Historical Valuation"/>
      <sheetName val="P&amp;L"/>
      <sheetName val="P&amp;L-Qtrly"/>
      <sheetName val="P&amp;L-Qtrly_revised&amp;formatted"/>
      <sheetName val="Revenue"/>
      <sheetName val="KDSB"/>
      <sheetName val="Minutes by Month"/>
      <sheetName val="Cost"/>
      <sheetName val="Balance"/>
      <sheetName val="Cash Flow"/>
      <sheetName val="Depreciation"/>
      <sheetName val="Interconnect"/>
      <sheetName val="Interconnection"/>
      <sheetName val="DCF"/>
      <sheetName val="F-P&amp;L"/>
      <sheetName val="F-Balance"/>
      <sheetName val="F-Cash Flow"/>
      <sheetName val="F-WACC"/>
      <sheetName val="F-Assumption"/>
      <sheetName val="F-DCF"/>
      <sheetName val="NX"/>
      <sheetName val="Report"/>
      <sheetName val="ownership"/>
      <sheetName val="DATA"/>
      <sheetName val="Company profile"/>
      <sheetName val="GEM"/>
      <sheetName val="GS data"/>
      <sheetName val="EROCE"/>
      <sheetName val="CROCI"/>
      <sheetName val="Comps"/>
      <sheetName val="GS Master Data Link"/>
      <sheetName val="Company profile (2)"/>
      <sheetName val="GS data (2)"/>
      <sheetName val="NIRAJ"/>
    </sheetNames>
    <sheetDataSet>
      <sheetData sheetId="0" refreshError="1"/>
      <sheetData sheetId="1" refreshError="1"/>
      <sheetData sheetId="2" refreshError="1"/>
      <sheetData sheetId="3" refreshError="1"/>
      <sheetData sheetId="4" refreshError="1">
        <row r="309">
          <cell r="A309" t="str">
            <v>Revenue per subscriber - per annum (Won)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Civil Boq"/>
      <sheetName val="Calculations"/>
      <sheetName val="List"/>
      <sheetName val="Pre-cast"/>
      <sheetName val="SPT vs PHI"/>
    </sheetNames>
    <sheetDataSet>
      <sheetData sheetId="0" refreshError="1">
        <row r="3">
          <cell r="D3" t="str">
            <v>Gujarat rehabilitation work of Mathak village for TWRI</v>
          </cell>
        </row>
      </sheetData>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sign"/>
      <sheetName val="BS"/>
      <sheetName val="P&amp;L"/>
      <sheetName val="Sch_1_2"/>
      <sheetName val="Sch_3"/>
      <sheetName val="Sch_5"/>
      <sheetName val="Sch_4"/>
      <sheetName val="Sch_5(a)"/>
      <sheetName val="XSSA"/>
      <sheetName val="TRAIL_GROUP"/>
      <sheetName val="Sch_6_7"/>
      <sheetName val="Sch_8_9_10"/>
      <sheetName val="Trial_SAP"/>
      <sheetName val="RPOWER EXPENSE PRO.STAND"/>
      <sheetName val="TRAIL_LINKED"/>
      <sheetName val="DEC  FA"/>
      <sheetName val="CWIP"/>
      <sheetName val="RNRL M"/>
      <sheetName val="LIABILITIES"/>
      <sheetName val="ADVANCE"/>
      <sheetName val="SCHEDULES (N)"/>
      <sheetName val="Cash Flow "/>
      <sheetName val="Sch_8"/>
      <sheetName val="SCHEDULES"/>
      <sheetName val="ASSETS"/>
      <sheetName val="Sheet1"/>
      <sheetName val="Wealth Tax"/>
      <sheetName val="Sheet2"/>
      <sheetName val="Os Liab"/>
      <sheetName val="Ledger Details"/>
      <sheetName val="EXPENSE PROVISIONS"/>
      <sheetName val="SAM"/>
      <sheetName val="LA"/>
      <sheetName val="agewise anlaysis"/>
      <sheetName val="Sheet3"/>
      <sheetName val="Sheet4"/>
    </sheetNames>
    <sheetDataSet>
      <sheetData sheetId="0"/>
      <sheetData sheetId="1"/>
      <sheetData sheetId="2"/>
      <sheetData sheetId="3"/>
      <sheetData sheetId="4">
        <row r="29">
          <cell r="H29">
            <v>8560855</v>
          </cell>
        </row>
      </sheetData>
      <sheetData sheetId="5"/>
      <sheetData sheetId="6">
        <row r="25">
          <cell r="H25">
            <v>2254452</v>
          </cell>
        </row>
      </sheetData>
      <sheetData sheetId="7"/>
      <sheetData sheetId="8"/>
      <sheetData sheetId="9">
        <row r="891">
          <cell r="H891">
            <v>0</v>
          </cell>
        </row>
      </sheetData>
      <sheetData sheetId="10"/>
      <sheetData sheetId="11">
        <row r="21">
          <cell r="D21">
            <v>671303251</v>
          </cell>
        </row>
      </sheetData>
      <sheetData sheetId="12">
        <row r="6">
          <cell r="B6">
            <v>9000</v>
          </cell>
          <cell r="C6" t="str">
            <v>Upload from legacy s</v>
          </cell>
        </row>
        <row r="7">
          <cell r="B7">
            <v>9998</v>
          </cell>
          <cell r="C7" t="str">
            <v>Asset Control Accoun</v>
          </cell>
        </row>
        <row r="8">
          <cell r="B8">
            <v>1000000</v>
          </cell>
          <cell r="C8" t="str">
            <v>Equity Shares Of Rs.</v>
          </cell>
          <cell r="D8">
            <v>0</v>
          </cell>
          <cell r="E8">
            <v>28050826060</v>
          </cell>
        </row>
        <row r="9">
          <cell r="B9">
            <v>1115000</v>
          </cell>
          <cell r="C9" t="str">
            <v>Share Premium On Iss</v>
          </cell>
          <cell r="D9">
            <v>0</v>
          </cell>
          <cell r="E9">
            <v>110478160092.47</v>
          </cell>
        </row>
        <row r="10">
          <cell r="B10">
            <v>1135000</v>
          </cell>
          <cell r="C10" t="str">
            <v>General Reserve</v>
          </cell>
          <cell r="D10">
            <v>0</v>
          </cell>
          <cell r="E10">
            <v>11225688730.763201</v>
          </cell>
        </row>
        <row r="11">
          <cell r="B11">
            <v>1140000</v>
          </cell>
          <cell r="C11" t="str">
            <v>Profit And Loss Acco</v>
          </cell>
          <cell r="D11">
            <v>0</v>
          </cell>
          <cell r="E11">
            <v>6168216387.4399996</v>
          </cell>
        </row>
        <row r="12">
          <cell r="B12">
            <v>2510500</v>
          </cell>
          <cell r="C12" t="str">
            <v>Unsecured Deb-Convertible-FC</v>
          </cell>
          <cell r="D12">
            <v>0</v>
          </cell>
          <cell r="E12">
            <v>13443000000</v>
          </cell>
        </row>
        <row r="13">
          <cell r="B13">
            <v>3000000</v>
          </cell>
          <cell r="C13" t="str">
            <v>Sundry Creditors - S</v>
          </cell>
          <cell r="D13">
            <v>295123</v>
          </cell>
          <cell r="E13">
            <v>18016773</v>
          </cell>
        </row>
        <row r="14">
          <cell r="B14">
            <v>3000100</v>
          </cell>
          <cell r="C14" t="str">
            <v>Retention Payable -</v>
          </cell>
          <cell r="D14">
            <v>0</v>
          </cell>
          <cell r="E14">
            <v>325834</v>
          </cell>
        </row>
        <row r="15">
          <cell r="B15">
            <v>3000500</v>
          </cell>
          <cell r="C15" t="str">
            <v>Sundry Creditors - C</v>
          </cell>
          <cell r="D15">
            <v>0</v>
          </cell>
          <cell r="E15">
            <v>0</v>
          </cell>
        </row>
        <row r="16">
          <cell r="B16">
            <v>3005000</v>
          </cell>
          <cell r="C16" t="str">
            <v>Sundry Creditors - S</v>
          </cell>
          <cell r="D16">
            <v>0</v>
          </cell>
          <cell r="E16">
            <v>809143380.91550016</v>
          </cell>
        </row>
        <row r="17">
          <cell r="B17">
            <v>3020000</v>
          </cell>
          <cell r="C17" t="str">
            <v>Sundry Creditors - S</v>
          </cell>
          <cell r="D17">
            <v>0</v>
          </cell>
          <cell r="E17">
            <v>219249170.67000002</v>
          </cell>
        </row>
        <row r="18">
          <cell r="B18">
            <v>3020100</v>
          </cell>
          <cell r="C18" t="str">
            <v>Retention Payable -</v>
          </cell>
          <cell r="D18">
            <v>0</v>
          </cell>
          <cell r="E18">
            <v>81805</v>
          </cell>
        </row>
        <row r="19">
          <cell r="B19">
            <v>3025000</v>
          </cell>
          <cell r="C19" t="str">
            <v>Sundry Creditors - S</v>
          </cell>
          <cell r="D19">
            <v>0</v>
          </cell>
          <cell r="E19">
            <v>1</v>
          </cell>
        </row>
        <row r="20">
          <cell r="B20">
            <v>3026500</v>
          </cell>
          <cell r="C20" t="str">
            <v xml:space="preserve">Sundry Creditors - Others - Oil &amp; Gas Blocks  </v>
          </cell>
          <cell r="D20">
            <v>0</v>
          </cell>
          <cell r="E20">
            <v>1767983</v>
          </cell>
        </row>
        <row r="21">
          <cell r="B21">
            <v>3026550</v>
          </cell>
          <cell r="C21" t="str">
            <v xml:space="preserve">Sundry Creditors Control - </v>
          </cell>
          <cell r="D21">
            <v>0</v>
          </cell>
          <cell r="E21">
            <v>-16386453.090000033</v>
          </cell>
        </row>
        <row r="22">
          <cell r="B22">
            <v>3026600</v>
          </cell>
          <cell r="C22" t="str">
            <v>Sundry Creditors - C</v>
          </cell>
          <cell r="D22">
            <v>0</v>
          </cell>
          <cell r="E22">
            <v>0</v>
          </cell>
        </row>
        <row r="23">
          <cell r="B23">
            <v>3040300</v>
          </cell>
          <cell r="C23" t="str">
            <v>Prov liab-Services (</v>
          </cell>
          <cell r="D23">
            <v>0</v>
          </cell>
          <cell r="E23">
            <v>3001414.97</v>
          </cell>
        </row>
        <row r="24">
          <cell r="B24">
            <v>3040350</v>
          </cell>
          <cell r="C24" t="str">
            <v>Provisional liabilit</v>
          </cell>
          <cell r="D24">
            <v>0</v>
          </cell>
          <cell r="E24">
            <v>0</v>
          </cell>
        </row>
        <row r="25">
          <cell r="B25">
            <v>3040510</v>
          </cell>
          <cell r="C25" t="str">
            <v>Prov Freight - Store</v>
          </cell>
          <cell r="D25">
            <v>0</v>
          </cell>
          <cell r="E25">
            <v>3000</v>
          </cell>
        </row>
        <row r="26">
          <cell r="B26">
            <v>3040564</v>
          </cell>
          <cell r="C26" t="str">
            <v>Provision for Other</v>
          </cell>
          <cell r="D26">
            <v>0</v>
          </cell>
          <cell r="E26">
            <v>5469</v>
          </cell>
        </row>
        <row r="27">
          <cell r="B27">
            <v>3070000</v>
          </cell>
          <cell r="C27" t="str">
            <v>Outstanding Liabilit</v>
          </cell>
          <cell r="D27">
            <v>0</v>
          </cell>
          <cell r="E27">
            <v>212608108.00999999</v>
          </cell>
        </row>
        <row r="28">
          <cell r="B28">
            <v>3070300</v>
          </cell>
          <cell r="C28" t="str">
            <v>Outstanding Liabilit</v>
          </cell>
          <cell r="D28">
            <v>0</v>
          </cell>
          <cell r="E28">
            <v>0</v>
          </cell>
        </row>
        <row r="29">
          <cell r="B29">
            <v>3100000</v>
          </cell>
          <cell r="C29" t="str">
            <v>Salaries Payable</v>
          </cell>
          <cell r="D29">
            <v>0</v>
          </cell>
          <cell r="E29">
            <v>138990</v>
          </cell>
        </row>
        <row r="30">
          <cell r="B30">
            <v>3100001</v>
          </cell>
          <cell r="C30" t="str">
            <v>Document Split Accou</v>
          </cell>
          <cell r="D30">
            <v>549591.07999999996</v>
          </cell>
          <cell r="E30">
            <v>0</v>
          </cell>
        </row>
        <row r="31">
          <cell r="B31">
            <v>3100002</v>
          </cell>
          <cell r="C31" t="str">
            <v>Salary Arrears Clear</v>
          </cell>
          <cell r="D31">
            <v>0</v>
          </cell>
          <cell r="E31">
            <v>2281.27</v>
          </cell>
        </row>
        <row r="32">
          <cell r="B32">
            <v>3100070</v>
          </cell>
          <cell r="C32" t="str">
            <v>Employee Reimburseme</v>
          </cell>
          <cell r="D32">
            <v>0</v>
          </cell>
          <cell r="E32">
            <v>120403</v>
          </cell>
        </row>
        <row r="33">
          <cell r="B33">
            <v>3100075</v>
          </cell>
          <cell r="C33" t="str">
            <v>Employee Reimburseme</v>
          </cell>
          <cell r="D33">
            <v>0</v>
          </cell>
          <cell r="E33">
            <v>0</v>
          </cell>
        </row>
        <row r="34">
          <cell r="B34">
            <v>3100080</v>
          </cell>
          <cell r="C34" t="str">
            <v>Liability towards fo</v>
          </cell>
          <cell r="D34">
            <v>0</v>
          </cell>
          <cell r="E34">
            <v>1713925.33</v>
          </cell>
        </row>
        <row r="35">
          <cell r="B35">
            <v>3110020</v>
          </cell>
          <cell r="C35" t="str">
            <v>Deduction from Payro</v>
          </cell>
          <cell r="D35">
            <v>0</v>
          </cell>
          <cell r="E35">
            <v>3718</v>
          </cell>
        </row>
        <row r="36">
          <cell r="B36">
            <v>3110030</v>
          </cell>
          <cell r="C36" t="str">
            <v>Deduction from Payro</v>
          </cell>
          <cell r="D36">
            <v>0</v>
          </cell>
          <cell r="E36">
            <v>59550</v>
          </cell>
        </row>
        <row r="37">
          <cell r="B37">
            <v>3110040</v>
          </cell>
          <cell r="C37" t="str">
            <v>Deduction from Payro</v>
          </cell>
          <cell r="D37">
            <v>0</v>
          </cell>
          <cell r="E37">
            <v>2056103.64</v>
          </cell>
        </row>
        <row r="38">
          <cell r="B38">
            <v>3120000</v>
          </cell>
          <cell r="C38" t="str">
            <v>Employees' Contr. -</v>
          </cell>
          <cell r="D38">
            <v>0</v>
          </cell>
          <cell r="E38">
            <v>2271041</v>
          </cell>
        </row>
        <row r="39">
          <cell r="B39">
            <v>3120010</v>
          </cell>
          <cell r="C39" t="str">
            <v>Employers' Contr. -</v>
          </cell>
          <cell r="D39">
            <v>0</v>
          </cell>
          <cell r="E39">
            <v>2072542</v>
          </cell>
        </row>
        <row r="40">
          <cell r="B40">
            <v>3120020</v>
          </cell>
          <cell r="C40" t="str">
            <v>Employees' Contr. -</v>
          </cell>
          <cell r="D40">
            <v>0</v>
          </cell>
          <cell r="E40">
            <v>82610</v>
          </cell>
        </row>
        <row r="41">
          <cell r="B41">
            <v>3120040</v>
          </cell>
          <cell r="C41" t="str">
            <v>Employers' Contr. -</v>
          </cell>
          <cell r="D41">
            <v>0</v>
          </cell>
          <cell r="E41">
            <v>198499</v>
          </cell>
        </row>
        <row r="42">
          <cell r="B42">
            <v>3120060</v>
          </cell>
          <cell r="C42" t="str">
            <v>Professional Tax Pay</v>
          </cell>
          <cell r="D42">
            <v>0</v>
          </cell>
          <cell r="E42">
            <v>59400</v>
          </cell>
        </row>
        <row r="43">
          <cell r="B43">
            <v>3245901</v>
          </cell>
          <cell r="C43" t="str">
            <v>VAT Payable Account</v>
          </cell>
          <cell r="D43">
            <v>0</v>
          </cell>
          <cell r="E43">
            <v>36471</v>
          </cell>
        </row>
        <row r="44">
          <cell r="B44">
            <v>3246000</v>
          </cell>
          <cell r="C44" t="str">
            <v>Service Tax Payable</v>
          </cell>
          <cell r="D44">
            <v>0</v>
          </cell>
          <cell r="E44">
            <v>1169605078.769655</v>
          </cell>
        </row>
        <row r="45">
          <cell r="B45">
            <v>3246100</v>
          </cell>
          <cell r="C45" t="str">
            <v>Service tax Edu. Ces</v>
          </cell>
          <cell r="D45">
            <v>0</v>
          </cell>
          <cell r="E45">
            <v>587908</v>
          </cell>
        </row>
        <row r="46">
          <cell r="B46">
            <v>3246115</v>
          </cell>
          <cell r="C46" t="str">
            <v>Service tax Edu. Cess 1% -Sec. &amp; Higher-payable</v>
          </cell>
          <cell r="D46">
            <v>0</v>
          </cell>
          <cell r="E46">
            <v>293651</v>
          </cell>
        </row>
        <row r="47">
          <cell r="B47">
            <v>3255000</v>
          </cell>
          <cell r="C47" t="str">
            <v>TDS - Employees</v>
          </cell>
          <cell r="D47">
            <v>0</v>
          </cell>
          <cell r="E47">
            <v>9596829</v>
          </cell>
        </row>
        <row r="48">
          <cell r="B48">
            <v>3255015</v>
          </cell>
          <cell r="C48" t="str">
            <v>TDS - Payments to Co</v>
          </cell>
          <cell r="D48">
            <v>0</v>
          </cell>
          <cell r="E48">
            <v>39136</v>
          </cell>
        </row>
        <row r="49">
          <cell r="B49">
            <v>3255033</v>
          </cell>
          <cell r="C49" t="str">
            <v>TDS - Works Contract</v>
          </cell>
          <cell r="D49">
            <v>0</v>
          </cell>
          <cell r="E49">
            <v>0</v>
          </cell>
        </row>
        <row r="50">
          <cell r="B50">
            <v>3255034</v>
          </cell>
          <cell r="C50" t="str">
            <v>TDS - VAT - WCT Payable</v>
          </cell>
          <cell r="D50">
            <v>0</v>
          </cell>
          <cell r="E50">
            <v>0</v>
          </cell>
        </row>
        <row r="51">
          <cell r="B51">
            <v>3255040</v>
          </cell>
          <cell r="C51" t="str">
            <v>TDS - Withholding Tax (DTAA)</v>
          </cell>
          <cell r="D51">
            <v>0</v>
          </cell>
          <cell r="E51">
            <v>0</v>
          </cell>
        </row>
        <row r="52">
          <cell r="B52">
            <v>3255045</v>
          </cell>
          <cell r="C52" t="str">
            <v>TDS - Other Payments</v>
          </cell>
          <cell r="D52">
            <v>0</v>
          </cell>
          <cell r="E52">
            <v>0</v>
          </cell>
        </row>
        <row r="53">
          <cell r="B53">
            <v>3255055</v>
          </cell>
          <cell r="C53" t="str">
            <v>TDS - Rent</v>
          </cell>
          <cell r="D53">
            <v>0</v>
          </cell>
          <cell r="E53">
            <v>654537</v>
          </cell>
        </row>
        <row r="54">
          <cell r="B54">
            <v>3255065</v>
          </cell>
          <cell r="C54" t="str">
            <v>TDS - Professional F</v>
          </cell>
          <cell r="D54">
            <v>0</v>
          </cell>
          <cell r="E54">
            <v>2658690</v>
          </cell>
        </row>
        <row r="55">
          <cell r="B55">
            <v>3275000</v>
          </cell>
          <cell r="C55" t="str">
            <v>Interest Payable - Accrued But Not Due</v>
          </cell>
          <cell r="D55">
            <v>0</v>
          </cell>
          <cell r="E55">
            <v>180487007.7449764</v>
          </cell>
        </row>
        <row r="56">
          <cell r="B56">
            <v>3280000</v>
          </cell>
          <cell r="C56" t="str">
            <v>Excess Appln Money R</v>
          </cell>
          <cell r="D56">
            <v>0</v>
          </cell>
          <cell r="E56">
            <v>33551382.190000001</v>
          </cell>
        </row>
        <row r="57">
          <cell r="B57">
            <v>3290800</v>
          </cell>
          <cell r="C57" t="str">
            <v>Unencashed/Stale Che</v>
          </cell>
          <cell r="D57">
            <v>0</v>
          </cell>
          <cell r="E57">
            <v>400939</v>
          </cell>
        </row>
        <row r="58">
          <cell r="B58">
            <v>3290900</v>
          </cell>
          <cell r="C58" t="str">
            <v>Current Liabilities-Others</v>
          </cell>
          <cell r="D58">
            <v>0</v>
          </cell>
          <cell r="E58">
            <v>0</v>
          </cell>
        </row>
        <row r="59">
          <cell r="B59">
            <v>3605000</v>
          </cell>
          <cell r="C59" t="str">
            <v>Cum.Depn - Buildings</v>
          </cell>
          <cell r="D59">
            <v>0</v>
          </cell>
          <cell r="E59">
            <v>17529174.559999999</v>
          </cell>
        </row>
        <row r="60">
          <cell r="B60">
            <v>3606000</v>
          </cell>
          <cell r="C60" t="str">
            <v>Cum.Depn - Plant &amp; M</v>
          </cell>
          <cell r="D60">
            <v>0</v>
          </cell>
          <cell r="E60">
            <v>30191825.690000001</v>
          </cell>
        </row>
        <row r="61">
          <cell r="B61">
            <v>3607000</v>
          </cell>
          <cell r="C61" t="str">
            <v>Cum.Depn - Electrica</v>
          </cell>
          <cell r="D61">
            <v>0</v>
          </cell>
          <cell r="E61">
            <v>1292152.77</v>
          </cell>
        </row>
        <row r="62">
          <cell r="B62">
            <v>3608000</v>
          </cell>
          <cell r="C62" t="str">
            <v>Cum.Depn - Equipment</v>
          </cell>
          <cell r="D62">
            <v>0</v>
          </cell>
          <cell r="E62">
            <v>1529889.97</v>
          </cell>
        </row>
        <row r="63">
          <cell r="B63">
            <v>3609000</v>
          </cell>
          <cell r="C63" t="str">
            <v>Cum.Depn - Furniture</v>
          </cell>
          <cell r="D63">
            <v>0</v>
          </cell>
          <cell r="E63">
            <v>1511916.48</v>
          </cell>
        </row>
        <row r="64">
          <cell r="B64">
            <v>3610000</v>
          </cell>
          <cell r="C64" t="str">
            <v>Cum.Depn - Vehicles</v>
          </cell>
          <cell r="D64">
            <v>0</v>
          </cell>
          <cell r="E64">
            <v>90901593.980000004</v>
          </cell>
        </row>
        <row r="65">
          <cell r="B65">
            <v>3610100</v>
          </cell>
          <cell r="C65" t="str">
            <v>Cum.Depn - Vehicles</v>
          </cell>
          <cell r="D65">
            <v>0</v>
          </cell>
          <cell r="E65">
            <v>72897671</v>
          </cell>
        </row>
        <row r="66">
          <cell r="B66">
            <v>3700000</v>
          </cell>
          <cell r="C66" t="str">
            <v>Provision For Wealth</v>
          </cell>
          <cell r="D66">
            <v>0</v>
          </cell>
          <cell r="E66">
            <v>169848</v>
          </cell>
        </row>
        <row r="67">
          <cell r="B67">
            <v>3705000</v>
          </cell>
          <cell r="C67" t="str">
            <v>Provision For Income</v>
          </cell>
          <cell r="D67">
            <v>0</v>
          </cell>
          <cell r="E67">
            <v>579224745.79999995</v>
          </cell>
        </row>
        <row r="68">
          <cell r="B68">
            <v>3705010</v>
          </cell>
          <cell r="C68" t="str">
            <v>Provision for Fringe</v>
          </cell>
          <cell r="D68">
            <v>0</v>
          </cell>
          <cell r="E68">
            <v>9589140</v>
          </cell>
        </row>
        <row r="69">
          <cell r="B69">
            <v>3710000</v>
          </cell>
          <cell r="C69" t="str">
            <v>Provision For Gratui</v>
          </cell>
          <cell r="D69">
            <v>0</v>
          </cell>
          <cell r="E69">
            <v>5609859</v>
          </cell>
        </row>
        <row r="70">
          <cell r="B70">
            <v>3715000</v>
          </cell>
          <cell r="C70" t="str">
            <v>Provision For Supera</v>
          </cell>
          <cell r="D70">
            <v>0</v>
          </cell>
          <cell r="E70">
            <v>334347.81</v>
          </cell>
        </row>
        <row r="71">
          <cell r="B71">
            <v>3720000</v>
          </cell>
          <cell r="C71" t="str">
            <v>Provision For Leave</v>
          </cell>
          <cell r="D71">
            <v>0</v>
          </cell>
          <cell r="E71">
            <v>34512087</v>
          </cell>
        </row>
        <row r="72">
          <cell r="B72">
            <v>4002000</v>
          </cell>
          <cell r="C72" t="str">
            <v>Gross Block-Freehold</v>
          </cell>
          <cell r="D72">
            <v>659095913</v>
          </cell>
          <cell r="E72">
            <v>0</v>
          </cell>
        </row>
        <row r="73">
          <cell r="B73">
            <v>4005000</v>
          </cell>
          <cell r="C73" t="str">
            <v>Gross Block-Building</v>
          </cell>
          <cell r="D73">
            <v>93940975</v>
          </cell>
          <cell r="E73">
            <v>0</v>
          </cell>
        </row>
        <row r="74">
          <cell r="B74">
            <v>4006000</v>
          </cell>
          <cell r="C74" t="str">
            <v>Gross Block-Plant &amp;</v>
          </cell>
          <cell r="D74">
            <v>49513855.5</v>
          </cell>
          <cell r="E74">
            <v>0</v>
          </cell>
        </row>
        <row r="75">
          <cell r="B75">
            <v>4007000</v>
          </cell>
          <cell r="C75" t="str">
            <v>Gross Block-Electric</v>
          </cell>
          <cell r="D75">
            <v>6525969</v>
          </cell>
          <cell r="E75">
            <v>0</v>
          </cell>
        </row>
        <row r="76">
          <cell r="B76">
            <v>4008000</v>
          </cell>
          <cell r="C76" t="str">
            <v>Gross Block-Equipmen</v>
          </cell>
          <cell r="D76">
            <v>4982323.1500000004</v>
          </cell>
          <cell r="E76">
            <v>0</v>
          </cell>
        </row>
        <row r="77">
          <cell r="B77">
            <v>4009000</v>
          </cell>
          <cell r="C77" t="str">
            <v>Gross Block-Furnitur</v>
          </cell>
          <cell r="D77">
            <v>19007873.890000001</v>
          </cell>
          <cell r="E77">
            <v>0</v>
          </cell>
        </row>
        <row r="78">
          <cell r="B78">
            <v>4010000</v>
          </cell>
          <cell r="C78" t="str">
            <v>Gross Block-Vehicles</v>
          </cell>
          <cell r="D78">
            <v>211295357.29000002</v>
          </cell>
          <cell r="E78">
            <v>0</v>
          </cell>
        </row>
        <row r="79">
          <cell r="B79">
            <v>4010100</v>
          </cell>
          <cell r="C79" t="str">
            <v>Gross Block - Vehicl</v>
          </cell>
          <cell r="D79">
            <v>0</v>
          </cell>
          <cell r="E79">
            <v>0</v>
          </cell>
        </row>
        <row r="80">
          <cell r="B80">
            <v>4200010</v>
          </cell>
          <cell r="C80" t="str">
            <v>Capital Work In Prog</v>
          </cell>
          <cell r="D80">
            <v>280112083</v>
          </cell>
          <cell r="E80">
            <v>0</v>
          </cell>
        </row>
        <row r="81">
          <cell r="B81">
            <v>4202000</v>
          </cell>
          <cell r="C81" t="str">
            <v>Capital Advances</v>
          </cell>
          <cell r="D81">
            <v>7875897172</v>
          </cell>
          <cell r="E81">
            <v>0</v>
          </cell>
        </row>
        <row r="82">
          <cell r="B82">
            <v>4202010</v>
          </cell>
          <cell r="C82" t="str">
            <v>Capital Advances - M</v>
          </cell>
          <cell r="D82">
            <v>1681914</v>
          </cell>
          <cell r="E82">
            <v>0</v>
          </cell>
        </row>
        <row r="83">
          <cell r="B83">
            <v>4210060</v>
          </cell>
          <cell r="C83" t="str">
            <v>INCIDENTAL EXPENDITU</v>
          </cell>
          <cell r="D83">
            <v>273790520.66000003</v>
          </cell>
          <cell r="E83">
            <v>0</v>
          </cell>
        </row>
        <row r="84">
          <cell r="B84">
            <v>4510210</v>
          </cell>
          <cell r="C84" t="str">
            <v>LT Invt-Others-Equit</v>
          </cell>
          <cell r="D84">
            <v>268987</v>
          </cell>
          <cell r="E84">
            <v>0</v>
          </cell>
        </row>
        <row r="85">
          <cell r="B85">
            <v>4515110</v>
          </cell>
          <cell r="C85" t="str">
            <v>LT Trade Invt-Equity</v>
          </cell>
          <cell r="D85">
            <v>18893497157</v>
          </cell>
          <cell r="E85">
            <v>0</v>
          </cell>
        </row>
        <row r="86">
          <cell r="B86">
            <v>4520110</v>
          </cell>
          <cell r="C86" t="str">
            <v>LT Trade Invt-Pref S</v>
          </cell>
          <cell r="D86">
            <v>5935050000</v>
          </cell>
          <cell r="E86">
            <v>0</v>
          </cell>
        </row>
        <row r="87">
          <cell r="B87">
            <v>4520500</v>
          </cell>
          <cell r="C87" t="str">
            <v>LT-INS-Others-Preference Shares</v>
          </cell>
          <cell r="D87">
            <v>12318269000</v>
          </cell>
          <cell r="E87">
            <v>0</v>
          </cell>
        </row>
        <row r="88">
          <cell r="B88">
            <v>4660200</v>
          </cell>
          <cell r="C88" t="str">
            <v>Cur Invt-Others-Units / Bonds -Quoted-Fully Paid</v>
          </cell>
          <cell r="D88">
            <v>3075700872.4695659</v>
          </cell>
          <cell r="E88">
            <v>0</v>
          </cell>
        </row>
        <row r="89">
          <cell r="B89">
            <v>4660210</v>
          </cell>
          <cell r="C89" t="str">
            <v>Cur Invt-Others-Unit</v>
          </cell>
          <cell r="D89">
            <v>39715940346.290001</v>
          </cell>
          <cell r="E89">
            <v>0</v>
          </cell>
        </row>
        <row r="90">
          <cell r="B90">
            <v>4670500</v>
          </cell>
          <cell r="C90" t="str">
            <v>ST-INS-Others-Certificate of Deposits</v>
          </cell>
          <cell r="D90">
            <v>0</v>
          </cell>
          <cell r="E90">
            <v>0</v>
          </cell>
        </row>
        <row r="91">
          <cell r="B91">
            <v>4900000</v>
          </cell>
          <cell r="C91" t="str">
            <v>Provision in Dimunition in Value - Investments</v>
          </cell>
          <cell r="D91">
            <v>0</v>
          </cell>
          <cell r="E91">
            <v>0</v>
          </cell>
        </row>
        <row r="92">
          <cell r="B92">
            <v>5000000</v>
          </cell>
          <cell r="C92" t="str">
            <v>Int On Inv-Acc.&amp; Due</v>
          </cell>
          <cell r="D92">
            <v>93449668</v>
          </cell>
          <cell r="E92">
            <v>0</v>
          </cell>
        </row>
        <row r="93">
          <cell r="B93">
            <v>5000500</v>
          </cell>
          <cell r="C93" t="str">
            <v>Interest Accrued On Investment-Not Due</v>
          </cell>
          <cell r="D93">
            <v>543130522.28358698</v>
          </cell>
          <cell r="E93">
            <v>0</v>
          </cell>
        </row>
        <row r="94">
          <cell r="B94">
            <v>5300000</v>
          </cell>
          <cell r="C94" t="str">
            <v>Sundry Debtors-Domes</v>
          </cell>
          <cell r="D94">
            <v>1338913883.47068</v>
          </cell>
          <cell r="E94">
            <v>0</v>
          </cell>
        </row>
        <row r="95">
          <cell r="B95">
            <v>5300999</v>
          </cell>
          <cell r="C95" t="str">
            <v>Sundry Debtors - Man</v>
          </cell>
          <cell r="D95">
            <v>170180</v>
          </cell>
          <cell r="E95">
            <v>0</v>
          </cell>
        </row>
        <row r="96">
          <cell r="B96">
            <v>5512490</v>
          </cell>
          <cell r="C96" t="str">
            <v>(REGL) ICICI - 70500</v>
          </cell>
          <cell r="D96">
            <v>444.23</v>
          </cell>
          <cell r="E96">
            <v>0</v>
          </cell>
        </row>
        <row r="97">
          <cell r="B97">
            <v>5512492</v>
          </cell>
          <cell r="C97" t="str">
            <v>(REGL) ICICI - 70500</v>
          </cell>
          <cell r="D97">
            <v>0</v>
          </cell>
          <cell r="E97">
            <v>0</v>
          </cell>
        </row>
        <row r="98">
          <cell r="B98">
            <v>5519750</v>
          </cell>
          <cell r="C98" t="str">
            <v>(REGL) ICICI BANK-03</v>
          </cell>
          <cell r="D98">
            <v>133947946.18000001</v>
          </cell>
          <cell r="E98">
            <v>0</v>
          </cell>
        </row>
        <row r="99">
          <cell r="B99">
            <v>5519751</v>
          </cell>
          <cell r="C99" t="str">
            <v>(REGL) ICICI BANK-03</v>
          </cell>
          <cell r="D99">
            <v>0</v>
          </cell>
          <cell r="E99">
            <v>4241471.57</v>
          </cell>
        </row>
        <row r="100">
          <cell r="B100">
            <v>5519752</v>
          </cell>
          <cell r="C100" t="str">
            <v>(REGL) ICICI BANK-03</v>
          </cell>
          <cell r="D100">
            <v>513689</v>
          </cell>
          <cell r="E100">
            <v>0</v>
          </cell>
        </row>
        <row r="101">
          <cell r="B101">
            <v>5519760</v>
          </cell>
          <cell r="C101" t="str">
            <v>(REGL) CANARA BANK-1</v>
          </cell>
          <cell r="D101">
            <v>400786</v>
          </cell>
          <cell r="E101">
            <v>0</v>
          </cell>
        </row>
        <row r="102">
          <cell r="B102">
            <v>5519761</v>
          </cell>
          <cell r="C102" t="str">
            <v>(REGL) CANARA BANK-1</v>
          </cell>
          <cell r="D102">
            <v>0</v>
          </cell>
          <cell r="E102">
            <v>0</v>
          </cell>
        </row>
        <row r="103">
          <cell r="B103">
            <v>5519762</v>
          </cell>
          <cell r="C103" t="str">
            <v>(REGL) CANARA BANK-1</v>
          </cell>
          <cell r="D103">
            <v>0</v>
          </cell>
          <cell r="E103">
            <v>0</v>
          </cell>
        </row>
        <row r="104">
          <cell r="B104">
            <v>5519770</v>
          </cell>
          <cell r="C104" t="str">
            <v>(REGL) SBI BANK-3021</v>
          </cell>
          <cell r="D104">
            <v>1280973</v>
          </cell>
          <cell r="E104">
            <v>0</v>
          </cell>
        </row>
        <row r="105">
          <cell r="B105">
            <v>5519771</v>
          </cell>
          <cell r="C105" t="str">
            <v>(REGL) SBI BANK-3021</v>
          </cell>
          <cell r="D105">
            <v>0</v>
          </cell>
          <cell r="E105">
            <v>0</v>
          </cell>
        </row>
        <row r="106">
          <cell r="B106">
            <v>5519772</v>
          </cell>
          <cell r="C106" t="str">
            <v>(REGL) SBI BANK-3021</v>
          </cell>
          <cell r="D106">
            <v>0</v>
          </cell>
          <cell r="E106">
            <v>0</v>
          </cell>
        </row>
        <row r="107">
          <cell r="B107">
            <v>5519780</v>
          </cell>
          <cell r="C107" t="str">
            <v>(REGL) HDFC BANK-060</v>
          </cell>
          <cell r="D107">
            <v>274539.86</v>
          </cell>
          <cell r="E107">
            <v>0</v>
          </cell>
        </row>
        <row r="108">
          <cell r="B108">
            <v>5519781</v>
          </cell>
          <cell r="C108" t="str">
            <v>(REGL) HDFC BANK-060</v>
          </cell>
          <cell r="D108">
            <v>0</v>
          </cell>
          <cell r="E108">
            <v>0</v>
          </cell>
        </row>
        <row r="109">
          <cell r="B109">
            <v>5519782</v>
          </cell>
          <cell r="C109" t="str">
            <v>(REGL) HDFC BANK-060</v>
          </cell>
          <cell r="D109">
            <v>0</v>
          </cell>
          <cell r="E109">
            <v>0</v>
          </cell>
        </row>
        <row r="110">
          <cell r="B110">
            <v>5518890</v>
          </cell>
          <cell r="C110" t="str">
            <v>(RNRL) - ICICI MUMBAI 000405034093 - MAIN ACCOUNT</v>
          </cell>
          <cell r="D110">
            <v>0</v>
          </cell>
          <cell r="E110">
            <v>0</v>
          </cell>
        </row>
        <row r="111">
          <cell r="B111">
            <v>5518891</v>
          </cell>
          <cell r="C111" t="str">
            <v>(RNRL) - ICICI MUMBAI 000405034093 - PAYMENT</v>
          </cell>
          <cell r="D111">
            <v>0</v>
          </cell>
          <cell r="E111">
            <v>0</v>
          </cell>
        </row>
        <row r="112">
          <cell r="B112">
            <v>5518892</v>
          </cell>
          <cell r="C112" t="str">
            <v>(RNRL) - ICICI MUMBAI 000405034093 - RECEIPT</v>
          </cell>
          <cell r="D112">
            <v>0</v>
          </cell>
          <cell r="E112">
            <v>0</v>
          </cell>
        </row>
        <row r="113">
          <cell r="B113">
            <v>5589965</v>
          </cell>
          <cell r="C113" t="str">
            <v>United Bank of Singapore - 417160, UK</v>
          </cell>
          <cell r="D113">
            <v>0</v>
          </cell>
          <cell r="E113">
            <v>0</v>
          </cell>
        </row>
        <row r="114">
          <cell r="B114">
            <v>5540390</v>
          </cell>
          <cell r="C114" t="str">
            <v>(REGL) CAL01 - 01000</v>
          </cell>
          <cell r="D114">
            <v>10887.45</v>
          </cell>
          <cell r="E114">
            <v>0</v>
          </cell>
        </row>
        <row r="115">
          <cell r="B115">
            <v>5540391</v>
          </cell>
          <cell r="C115" t="str">
            <v>(REGL) CAL01 - 01000</v>
          </cell>
          <cell r="D115">
            <v>0</v>
          </cell>
          <cell r="E115">
            <v>0</v>
          </cell>
        </row>
        <row r="116">
          <cell r="B116">
            <v>5540392</v>
          </cell>
          <cell r="C116" t="str">
            <v>(REGL) CAL01 - 01000</v>
          </cell>
          <cell r="D116">
            <v>0</v>
          </cell>
          <cell r="E116">
            <v>0</v>
          </cell>
        </row>
        <row r="117">
          <cell r="B117">
            <v>5540400</v>
          </cell>
          <cell r="C117" t="str">
            <v>(REGL) IND01-0006559</v>
          </cell>
          <cell r="D117">
            <v>168153</v>
          </cell>
        </row>
        <row r="118">
          <cell r="B118">
            <v>5540430</v>
          </cell>
          <cell r="C118" t="str">
            <v>(REGL) IDB01-1261020</v>
          </cell>
          <cell r="D118">
            <v>39554796.049999997</v>
          </cell>
          <cell r="E118">
            <v>0</v>
          </cell>
        </row>
        <row r="119">
          <cell r="B119">
            <v>5589999</v>
          </cell>
          <cell r="C119" t="str">
            <v>Bank Current Control</v>
          </cell>
          <cell r="D119">
            <v>49829314.829999983</v>
          </cell>
          <cell r="E119">
            <v>0</v>
          </cell>
        </row>
        <row r="120">
          <cell r="B120">
            <v>5597000</v>
          </cell>
          <cell r="C120" t="str">
            <v>Fixed Deposits With</v>
          </cell>
          <cell r="D120">
            <v>11731065843.120001</v>
          </cell>
          <cell r="E120">
            <v>0</v>
          </cell>
        </row>
        <row r="121">
          <cell r="B121">
            <v>5600000</v>
          </cell>
          <cell r="C121" t="str">
            <v>Loans To Employees-H</v>
          </cell>
          <cell r="D121">
            <v>0</v>
          </cell>
          <cell r="E121">
            <v>22765.63</v>
          </cell>
        </row>
        <row r="122">
          <cell r="B122">
            <v>5615110</v>
          </cell>
          <cell r="C122" t="str">
            <v>Advances To Group Co</v>
          </cell>
          <cell r="D122">
            <v>2474636248.6599998</v>
          </cell>
          <cell r="E122">
            <v>0</v>
          </cell>
        </row>
        <row r="123">
          <cell r="B123">
            <v>5615120</v>
          </cell>
          <cell r="C123" t="str">
            <v>ADVANCE TO TRUST - M</v>
          </cell>
          <cell r="D123">
            <v>1400010000</v>
          </cell>
          <cell r="E123">
            <v>0</v>
          </cell>
        </row>
        <row r="124">
          <cell r="B124">
            <v>5615500</v>
          </cell>
          <cell r="C124" t="str">
            <v>Advance against subs</v>
          </cell>
          <cell r="D124">
            <v>44452863833</v>
          </cell>
          <cell r="E124">
            <v>0</v>
          </cell>
        </row>
        <row r="125">
          <cell r="B125">
            <v>5620000</v>
          </cell>
          <cell r="C125" t="str">
            <v>Advances to Vendors</v>
          </cell>
          <cell r="D125">
            <v>652810429.05999994</v>
          </cell>
          <cell r="E125">
            <v>0</v>
          </cell>
        </row>
        <row r="126">
          <cell r="B126">
            <v>5620020</v>
          </cell>
          <cell r="C126" t="str">
            <v>Advances to Vendors</v>
          </cell>
          <cell r="D126">
            <v>2135000</v>
          </cell>
          <cell r="E126">
            <v>0</v>
          </cell>
        </row>
        <row r="127">
          <cell r="B127">
            <v>5625025</v>
          </cell>
          <cell r="C127" t="str">
            <v>Loans To Employees-H</v>
          </cell>
          <cell r="D127">
            <v>1769500</v>
          </cell>
          <cell r="E127">
            <v>0</v>
          </cell>
        </row>
        <row r="128">
          <cell r="B128">
            <v>5625030</v>
          </cell>
          <cell r="C128" t="str">
            <v>Interest Accrued on</v>
          </cell>
          <cell r="D128">
            <v>23870.23</v>
          </cell>
          <cell r="E128">
            <v>0</v>
          </cell>
        </row>
        <row r="129">
          <cell r="B129">
            <v>5625500</v>
          </cell>
          <cell r="C129" t="str">
            <v>Advance To Employees</v>
          </cell>
          <cell r="D129">
            <v>3350560.74</v>
          </cell>
          <cell r="E129">
            <v>0</v>
          </cell>
        </row>
        <row r="130">
          <cell r="B130">
            <v>5625520</v>
          </cell>
          <cell r="C130" t="str">
            <v>Advance To Employees</v>
          </cell>
          <cell r="D130">
            <v>80000</v>
          </cell>
          <cell r="E130">
            <v>0</v>
          </cell>
        </row>
        <row r="131">
          <cell r="B131">
            <v>5625590</v>
          </cell>
          <cell r="C131" t="str">
            <v>Advance To Employees</v>
          </cell>
          <cell r="D131">
            <v>576386</v>
          </cell>
          <cell r="E131">
            <v>0</v>
          </cell>
        </row>
        <row r="132">
          <cell r="B132">
            <v>5625610</v>
          </cell>
          <cell r="C132" t="str">
            <v>Advance To Employees</v>
          </cell>
          <cell r="D132">
            <v>0</v>
          </cell>
          <cell r="E132">
            <v>581246</v>
          </cell>
        </row>
        <row r="133">
          <cell r="B133">
            <v>5625620</v>
          </cell>
          <cell r="C133" t="str">
            <v>Advance To Employees</v>
          </cell>
          <cell r="D133">
            <v>57000</v>
          </cell>
          <cell r="E133">
            <v>0</v>
          </cell>
        </row>
        <row r="134">
          <cell r="B134">
            <v>5625720</v>
          </cell>
          <cell r="C134" t="str">
            <v>Advance To  Employee</v>
          </cell>
          <cell r="D134">
            <v>0</v>
          </cell>
          <cell r="E134">
            <v>18750</v>
          </cell>
        </row>
        <row r="135">
          <cell r="B135">
            <v>5625730</v>
          </cell>
          <cell r="C135" t="str">
            <v>Advance To Employees</v>
          </cell>
          <cell r="D135">
            <v>0</v>
          </cell>
          <cell r="E135">
            <v>0</v>
          </cell>
        </row>
        <row r="136">
          <cell r="B136">
            <v>5635001</v>
          </cell>
          <cell r="C136" t="str">
            <v>Service Tax Credit R</v>
          </cell>
          <cell r="D136">
            <v>35498812.329999998</v>
          </cell>
          <cell r="E136">
            <v>0</v>
          </cell>
        </row>
        <row r="137">
          <cell r="B137">
            <v>5635020</v>
          </cell>
          <cell r="C137" t="str">
            <v>ServiceTax Clearing Account</v>
          </cell>
          <cell r="D137">
            <v>25383950.27</v>
          </cell>
          <cell r="E137">
            <v>0</v>
          </cell>
        </row>
        <row r="138">
          <cell r="B138">
            <v>5635025</v>
          </cell>
          <cell r="C138" t="str">
            <v>Service tax Edu.Cess Clearing A/c</v>
          </cell>
          <cell r="D138">
            <v>574222.9</v>
          </cell>
          <cell r="E138">
            <v>0</v>
          </cell>
        </row>
        <row r="139">
          <cell r="B139">
            <v>5635030</v>
          </cell>
          <cell r="C139" t="str">
            <v>Service tax - Secon. &amp; Higher Edu. Cess Clearing</v>
          </cell>
          <cell r="D139">
            <v>287118.74</v>
          </cell>
          <cell r="E139">
            <v>0</v>
          </cell>
        </row>
        <row r="140">
          <cell r="B140">
            <v>5635050</v>
          </cell>
          <cell r="C140" t="str">
            <v>Service tax - Cenvat Credit Account</v>
          </cell>
          <cell r="D140">
            <v>868308123.48049998</v>
          </cell>
          <cell r="E140">
            <v>0</v>
          </cell>
        </row>
        <row r="141">
          <cell r="B141">
            <v>5635055</v>
          </cell>
          <cell r="C141" t="str">
            <v>Service tax- Cenvat Credit Education Cess</v>
          </cell>
          <cell r="D141">
            <v>129101</v>
          </cell>
          <cell r="E141">
            <v>0</v>
          </cell>
        </row>
        <row r="142">
          <cell r="B142">
            <v>5635060</v>
          </cell>
          <cell r="C142" t="str">
            <v>Service tax -Cenvat Credit Secon &amp; Higher Edu. Ces</v>
          </cell>
          <cell r="D142">
            <v>64830</v>
          </cell>
          <cell r="E142">
            <v>0</v>
          </cell>
        </row>
        <row r="143">
          <cell r="B143">
            <v>5635510</v>
          </cell>
          <cell r="C143" t="str">
            <v>VAT Recoverable Account</v>
          </cell>
          <cell r="D143">
            <v>733634.59</v>
          </cell>
          <cell r="E143">
            <v>0</v>
          </cell>
        </row>
        <row r="144">
          <cell r="B144">
            <v>5640900</v>
          </cell>
          <cell r="C144" t="str">
            <v>Advances -Others - Security Deposit recd. from ISS</v>
          </cell>
          <cell r="D144">
            <v>0</v>
          </cell>
          <cell r="E144">
            <v>0</v>
          </cell>
        </row>
        <row r="145">
          <cell r="B145">
            <v>5650100</v>
          </cell>
          <cell r="C145" t="str">
            <v>Prepaid Insurance</v>
          </cell>
          <cell r="D145">
            <v>210583</v>
          </cell>
          <cell r="E145">
            <v>0</v>
          </cell>
        </row>
        <row r="146">
          <cell r="B146">
            <v>5650900</v>
          </cell>
          <cell r="C146" t="str">
            <v>Other Prepaid Expens</v>
          </cell>
          <cell r="D146">
            <v>26396809.75</v>
          </cell>
          <cell r="E146">
            <v>0</v>
          </cell>
        </row>
        <row r="147">
          <cell r="B147">
            <v>5660000</v>
          </cell>
          <cell r="C147" t="str">
            <v>Inter Corporate Depo</v>
          </cell>
          <cell r="D147">
            <v>20864647324</v>
          </cell>
          <cell r="E147">
            <v>0</v>
          </cell>
        </row>
        <row r="148">
          <cell r="B148">
            <v>5660400</v>
          </cell>
          <cell r="C148" t="str">
            <v>Interest Receivable</v>
          </cell>
          <cell r="D148">
            <v>291215581.30980819</v>
          </cell>
          <cell r="E148">
            <v>0</v>
          </cell>
        </row>
        <row r="149">
          <cell r="B149">
            <v>5660450</v>
          </cell>
          <cell r="C149" t="str">
            <v xml:space="preserve">Dividend Receivable Accrued </v>
          </cell>
          <cell r="D149">
            <v>13161986.05479452</v>
          </cell>
          <cell r="E149">
            <v>0</v>
          </cell>
        </row>
        <row r="150">
          <cell r="B150">
            <v>5660460</v>
          </cell>
          <cell r="C150" t="str">
            <v>Other Receivables-Ac</v>
          </cell>
          <cell r="D150">
            <v>-564544</v>
          </cell>
          <cell r="E150">
            <v>0</v>
          </cell>
        </row>
        <row r="151">
          <cell r="B151">
            <v>5680000</v>
          </cell>
          <cell r="C151" t="str">
            <v>Advance Income Tax P</v>
          </cell>
          <cell r="D151">
            <v>631359</v>
          </cell>
          <cell r="E151">
            <v>0</v>
          </cell>
        </row>
        <row r="152">
          <cell r="B152">
            <v>5680005</v>
          </cell>
          <cell r="C152" t="str">
            <v>Advance Fringe Benef</v>
          </cell>
          <cell r="D152">
            <v>10208289</v>
          </cell>
          <cell r="E152">
            <v>0</v>
          </cell>
        </row>
        <row r="153">
          <cell r="B153">
            <v>5680010</v>
          </cell>
          <cell r="C153" t="str">
            <v>Advance Income Tax P</v>
          </cell>
          <cell r="D153">
            <v>209235000</v>
          </cell>
          <cell r="E153">
            <v>0</v>
          </cell>
        </row>
        <row r="154">
          <cell r="B154">
            <v>5680015</v>
          </cell>
          <cell r="C154" t="str">
            <v>Deferred Tax Assets</v>
          </cell>
          <cell r="D154">
            <v>2338879</v>
          </cell>
          <cell r="E154">
            <v>0</v>
          </cell>
        </row>
        <row r="155">
          <cell r="B155">
            <v>5680020</v>
          </cell>
          <cell r="C155" t="str">
            <v>Income Tax Refund Re</v>
          </cell>
          <cell r="D155">
            <v>524991</v>
          </cell>
          <cell r="E155">
            <v>0</v>
          </cell>
        </row>
        <row r="156">
          <cell r="B156">
            <v>5680300</v>
          </cell>
          <cell r="C156" t="str">
            <v>TDS Certificate Rece</v>
          </cell>
          <cell r="D156">
            <v>42629919.82</v>
          </cell>
          <cell r="E156">
            <v>0</v>
          </cell>
        </row>
        <row r="157">
          <cell r="B157">
            <v>5680110</v>
          </cell>
          <cell r="C157" t="str">
            <v>TDS On Interest Received - ICDs</v>
          </cell>
          <cell r="D157">
            <v>154338988</v>
          </cell>
          <cell r="E157">
            <v>0</v>
          </cell>
        </row>
        <row r="158">
          <cell r="B158">
            <v>5680190</v>
          </cell>
          <cell r="C158" t="str">
            <v>TDS on Int Rec-Oth</v>
          </cell>
          <cell r="D158">
            <v>16290952</v>
          </cell>
          <cell r="E158">
            <v>0</v>
          </cell>
        </row>
        <row r="159">
          <cell r="B159">
            <v>5680400</v>
          </cell>
          <cell r="C159" t="str">
            <v>TDS On Operational Income</v>
          </cell>
          <cell r="D159">
            <v>28328380.140000001</v>
          </cell>
          <cell r="E159">
            <v>0</v>
          </cell>
        </row>
        <row r="160">
          <cell r="B160">
            <v>5680800</v>
          </cell>
          <cell r="C160" t="str">
            <v>TDS On Other Income</v>
          </cell>
          <cell r="D160">
            <v>20715752</v>
          </cell>
          <cell r="E160">
            <v>0</v>
          </cell>
        </row>
        <row r="161">
          <cell r="B161">
            <v>5720040</v>
          </cell>
          <cell r="C161" t="str">
            <v>Deposits To Others</v>
          </cell>
          <cell r="D161">
            <v>45583516</v>
          </cell>
          <cell r="E161">
            <v>0</v>
          </cell>
        </row>
        <row r="162">
          <cell r="B162">
            <v>5720050</v>
          </cell>
          <cell r="C162" t="str">
            <v>Rental Deposit to Ot</v>
          </cell>
          <cell r="D162">
            <v>840000</v>
          </cell>
        </row>
        <row r="163">
          <cell r="B163">
            <v>5750900</v>
          </cell>
          <cell r="C163" t="str">
            <v>Deposits Paid - Othe</v>
          </cell>
          <cell r="D163">
            <v>0</v>
          </cell>
          <cell r="E163">
            <v>0</v>
          </cell>
        </row>
        <row r="164">
          <cell r="B164">
            <v>6320600</v>
          </cell>
          <cell r="C164" t="str">
            <v>Dividend Income-Cu I</v>
          </cell>
          <cell r="D164">
            <v>0</v>
          </cell>
          <cell r="E164">
            <v>1096999746.7147946</v>
          </cell>
        </row>
        <row r="165">
          <cell r="B165">
            <v>6335010</v>
          </cell>
          <cell r="C165" t="str">
            <v>Interest Income-Inter Company Deposits</v>
          </cell>
          <cell r="E165">
            <v>161738032.45315066</v>
          </cell>
        </row>
        <row r="166">
          <cell r="B166">
            <v>6335040</v>
          </cell>
          <cell r="C166" t="str">
            <v>Interest Income-Bank</v>
          </cell>
          <cell r="D166">
            <v>0</v>
          </cell>
          <cell r="E166">
            <v>304514477.14665759</v>
          </cell>
        </row>
        <row r="167">
          <cell r="B167">
            <v>6335060</v>
          </cell>
          <cell r="C167" t="str">
            <v>Interest Received -</v>
          </cell>
          <cell r="D167">
            <v>0</v>
          </cell>
          <cell r="E167">
            <v>117682.37</v>
          </cell>
        </row>
        <row r="168">
          <cell r="B168">
            <v>6370850</v>
          </cell>
          <cell r="C168" t="str">
            <v>Miscellaneous Recoveries</v>
          </cell>
          <cell r="D168">
            <v>0</v>
          </cell>
          <cell r="E168">
            <v>50000000</v>
          </cell>
        </row>
        <row r="169">
          <cell r="B169">
            <v>6345600</v>
          </cell>
          <cell r="C169" t="str">
            <v>Profit/Loss on Sale</v>
          </cell>
          <cell r="D169">
            <v>0</v>
          </cell>
          <cell r="E169">
            <v>1899458091.3499999</v>
          </cell>
        </row>
        <row r="170">
          <cell r="B170">
            <v>6370015</v>
          </cell>
          <cell r="C170" t="str">
            <v>FUEL MANAGEMENT - COAL Washing CHARGES</v>
          </cell>
          <cell r="D170">
            <v>0</v>
          </cell>
          <cell r="E170">
            <v>60613599.314567737</v>
          </cell>
        </row>
        <row r="171">
          <cell r="B171">
            <v>6370010</v>
          </cell>
          <cell r="C171" t="str">
            <v>FUEL MANAGEMENT - FREIGHT SERVICE CHARGES</v>
          </cell>
          <cell r="D171">
            <v>0</v>
          </cell>
          <cell r="E171">
            <v>45664389.347499996</v>
          </cell>
        </row>
        <row r="172">
          <cell r="B172">
            <v>6370020</v>
          </cell>
          <cell r="C172" t="str">
            <v>Fuel Management Service Charges</v>
          </cell>
          <cell r="D172">
            <v>0</v>
          </cell>
          <cell r="E172">
            <v>7915298.27742521</v>
          </cell>
        </row>
        <row r="173">
          <cell r="B173">
            <v>6370900</v>
          </cell>
          <cell r="C173" t="str">
            <v>Miscellaneous Income</v>
          </cell>
          <cell r="D173">
            <v>0</v>
          </cell>
          <cell r="E173">
            <v>40737425.25</v>
          </cell>
        </row>
        <row r="174">
          <cell r="B174">
            <v>6370930</v>
          </cell>
          <cell r="C174" t="str">
            <v>RECOVERY FROM EMPLOY</v>
          </cell>
          <cell r="D174">
            <v>0</v>
          </cell>
          <cell r="E174">
            <v>2349</v>
          </cell>
        </row>
        <row r="175">
          <cell r="B175">
            <v>6405200</v>
          </cell>
          <cell r="C175" t="str">
            <v xml:space="preserve">Unrealised FOREX loss </v>
          </cell>
          <cell r="D175">
            <v>15813000.00000006</v>
          </cell>
        </row>
        <row r="176">
          <cell r="B176">
            <v>6500500</v>
          </cell>
          <cell r="C176" t="str">
            <v>Clearing Account for</v>
          </cell>
          <cell r="D176">
            <v>0</v>
          </cell>
          <cell r="E176">
            <v>0</v>
          </cell>
        </row>
        <row r="177">
          <cell r="B177">
            <v>7125060</v>
          </cell>
          <cell r="C177" t="str">
            <v>Coal Washing Charges</v>
          </cell>
          <cell r="D177">
            <v>41807889.120967738</v>
          </cell>
          <cell r="E177">
            <v>0</v>
          </cell>
        </row>
        <row r="178">
          <cell r="B178">
            <v>7125080</v>
          </cell>
          <cell r="C178" t="str">
            <v>Fuel freight Service Charges</v>
          </cell>
          <cell r="D178">
            <v>37269123.872500002</v>
          </cell>
          <cell r="E178">
            <v>0</v>
          </cell>
        </row>
        <row r="179">
          <cell r="B179">
            <v>7146110</v>
          </cell>
          <cell r="C179" t="str">
            <v>Repairs &amp; Maintenanc</v>
          </cell>
          <cell r="D179">
            <v>233260</v>
          </cell>
          <cell r="E179">
            <v>0</v>
          </cell>
        </row>
        <row r="180">
          <cell r="B180">
            <v>7155200</v>
          </cell>
          <cell r="C180" t="str">
            <v>Hire Chgs - Vehicles</v>
          </cell>
          <cell r="D180">
            <v>91461.98</v>
          </cell>
          <cell r="E180">
            <v>0</v>
          </cell>
        </row>
        <row r="181">
          <cell r="B181">
            <v>7155900</v>
          </cell>
          <cell r="C181" t="str">
            <v>Hire Chgs - Others</v>
          </cell>
          <cell r="D181">
            <v>109176</v>
          </cell>
          <cell r="E181">
            <v>0</v>
          </cell>
        </row>
        <row r="182">
          <cell r="B182">
            <v>7165900</v>
          </cell>
          <cell r="C182" t="str">
            <v>Lease Rent - Others</v>
          </cell>
          <cell r="D182">
            <v>72494</v>
          </cell>
          <cell r="E182">
            <v>0</v>
          </cell>
        </row>
        <row r="183">
          <cell r="B183">
            <v>7300000</v>
          </cell>
          <cell r="C183" t="str">
            <v>Salaries And Wages</v>
          </cell>
          <cell r="D183">
            <v>302244896.05000001</v>
          </cell>
          <cell r="E183">
            <v>0</v>
          </cell>
        </row>
        <row r="184">
          <cell r="B184">
            <v>7300005</v>
          </cell>
          <cell r="C184" t="str">
            <v>Salaries &amp; Wages Sup</v>
          </cell>
          <cell r="D184">
            <v>31730397</v>
          </cell>
          <cell r="E184">
            <v>0</v>
          </cell>
        </row>
        <row r="185">
          <cell r="B185">
            <v>7300090</v>
          </cell>
          <cell r="C185" t="str">
            <v>Leave Encashment</v>
          </cell>
          <cell r="D185">
            <v>14572446.9</v>
          </cell>
          <cell r="E185">
            <v>0</v>
          </cell>
        </row>
        <row r="186">
          <cell r="B186">
            <v>7300100</v>
          </cell>
          <cell r="C186" t="str">
            <v>Salaries &amp; Wages - C</v>
          </cell>
          <cell r="D186">
            <v>4057077.51</v>
          </cell>
          <cell r="E186">
            <v>0</v>
          </cell>
        </row>
        <row r="187">
          <cell r="B187">
            <v>7325000</v>
          </cell>
          <cell r="C187" t="str">
            <v>Co. Contribution To</v>
          </cell>
          <cell r="D187">
            <v>11653083</v>
          </cell>
          <cell r="E187">
            <v>0</v>
          </cell>
        </row>
        <row r="188">
          <cell r="B188">
            <v>7325020</v>
          </cell>
          <cell r="C188" t="str">
            <v>Co. Contribution To</v>
          </cell>
          <cell r="D188">
            <v>1191783</v>
          </cell>
          <cell r="E188">
            <v>0</v>
          </cell>
        </row>
        <row r="189">
          <cell r="B189">
            <v>7325040</v>
          </cell>
          <cell r="C189" t="str">
            <v>Co. Contribution To</v>
          </cell>
          <cell r="D189">
            <v>6700000</v>
          </cell>
          <cell r="E189">
            <v>0</v>
          </cell>
        </row>
        <row r="190">
          <cell r="B190">
            <v>7325060</v>
          </cell>
          <cell r="C190" t="str">
            <v>Co. Contribution To</v>
          </cell>
          <cell r="D190">
            <v>2324306.7999999998</v>
          </cell>
          <cell r="E190">
            <v>0</v>
          </cell>
        </row>
        <row r="191">
          <cell r="B191">
            <v>7325100</v>
          </cell>
          <cell r="C191" t="str">
            <v>PF Administration an</v>
          </cell>
          <cell r="D191">
            <v>970886</v>
          </cell>
          <cell r="E191">
            <v>0</v>
          </cell>
        </row>
        <row r="192">
          <cell r="B192">
            <v>7325110</v>
          </cell>
          <cell r="C192" t="str">
            <v>Employers Deposit Li</v>
          </cell>
          <cell r="D192">
            <v>61009</v>
          </cell>
          <cell r="E192">
            <v>0</v>
          </cell>
        </row>
        <row r="193">
          <cell r="B193">
            <v>7325130</v>
          </cell>
          <cell r="C193" t="str">
            <v>Co. Cont. EDLI Admin</v>
          </cell>
          <cell r="D193">
            <v>1224</v>
          </cell>
          <cell r="E193">
            <v>0</v>
          </cell>
        </row>
        <row r="194">
          <cell r="B194">
            <v>7330000</v>
          </cell>
          <cell r="C194" t="str">
            <v>Leave Travel Allowan</v>
          </cell>
          <cell r="D194">
            <v>1889742</v>
          </cell>
          <cell r="E194">
            <v>0</v>
          </cell>
        </row>
        <row r="195">
          <cell r="B195">
            <v>7330001</v>
          </cell>
          <cell r="C195" t="str">
            <v>Education Allowance</v>
          </cell>
          <cell r="D195">
            <v>159580.01</v>
          </cell>
          <cell r="E195">
            <v>0</v>
          </cell>
        </row>
        <row r="196">
          <cell r="B196">
            <v>7330010</v>
          </cell>
          <cell r="C196" t="str">
            <v>Medical Expenses - R</v>
          </cell>
          <cell r="D196">
            <v>2163388.4700000002</v>
          </cell>
          <cell r="E196">
            <v>0</v>
          </cell>
        </row>
        <row r="197">
          <cell r="B197">
            <v>7330020</v>
          </cell>
          <cell r="C197" t="str">
            <v>Medical Expenses - O</v>
          </cell>
          <cell r="D197">
            <v>75981</v>
          </cell>
        </row>
        <row r="198">
          <cell r="B198">
            <v>7330021</v>
          </cell>
          <cell r="C198" t="str">
            <v>Medical Expenses- Ot</v>
          </cell>
          <cell r="D198">
            <v>41180</v>
          </cell>
          <cell r="E198">
            <v>0</v>
          </cell>
        </row>
        <row r="199">
          <cell r="B199">
            <v>7330030</v>
          </cell>
          <cell r="C199" t="str">
            <v>CANTEEN / FOOD TO EM</v>
          </cell>
          <cell r="D199">
            <v>1409671.28</v>
          </cell>
          <cell r="E199">
            <v>0</v>
          </cell>
        </row>
        <row r="200">
          <cell r="B200">
            <v>7330035</v>
          </cell>
          <cell r="C200" t="str">
            <v>Food &amp; Beverages Cou</v>
          </cell>
          <cell r="D200">
            <v>1706627.9</v>
          </cell>
          <cell r="E200">
            <v>0</v>
          </cell>
        </row>
        <row r="201">
          <cell r="B201">
            <v>7330110</v>
          </cell>
          <cell r="C201" t="str">
            <v>Conveyance Reimburse</v>
          </cell>
          <cell r="D201">
            <v>529126.11</v>
          </cell>
          <cell r="E201">
            <v>0</v>
          </cell>
        </row>
        <row r="202">
          <cell r="B202">
            <v>7330200</v>
          </cell>
          <cell r="C202" t="str">
            <v>Rent For Residential</v>
          </cell>
          <cell r="D202">
            <v>209995.5</v>
          </cell>
          <cell r="E202">
            <v>0</v>
          </cell>
        </row>
        <row r="203">
          <cell r="B203">
            <v>7330300</v>
          </cell>
          <cell r="C203" t="str">
            <v>Fuel &amp; Maintenance O</v>
          </cell>
          <cell r="D203">
            <v>16770854.630000001</v>
          </cell>
          <cell r="E203">
            <v>0</v>
          </cell>
        </row>
        <row r="204">
          <cell r="B204">
            <v>7330320</v>
          </cell>
          <cell r="C204" t="str">
            <v>Fuel &amp; Maintenance</v>
          </cell>
          <cell r="D204">
            <v>682220.43</v>
          </cell>
          <cell r="E204">
            <v>0</v>
          </cell>
        </row>
        <row r="205">
          <cell r="B205">
            <v>7330335</v>
          </cell>
          <cell r="C205" t="str">
            <v>Diesel and Generator</v>
          </cell>
          <cell r="D205">
            <v>438833.14</v>
          </cell>
          <cell r="E205">
            <v>0</v>
          </cell>
        </row>
        <row r="206">
          <cell r="B206">
            <v>7330340</v>
          </cell>
          <cell r="C206" t="str">
            <v>Petrol for Vehicle (</v>
          </cell>
          <cell r="D206">
            <v>6174</v>
          </cell>
          <cell r="E206">
            <v>0</v>
          </cell>
        </row>
        <row r="207">
          <cell r="B207">
            <v>7330500</v>
          </cell>
          <cell r="C207" t="str">
            <v>Employee Welfare - T</v>
          </cell>
          <cell r="D207">
            <v>831947</v>
          </cell>
          <cell r="E207">
            <v>0</v>
          </cell>
        </row>
        <row r="208">
          <cell r="B208">
            <v>7330902</v>
          </cell>
          <cell r="C208" t="str">
            <v>Other Employee Welfa</v>
          </cell>
          <cell r="D208">
            <v>107403</v>
          </cell>
          <cell r="E208">
            <v>0</v>
          </cell>
        </row>
        <row r="209">
          <cell r="B209">
            <v>7330911</v>
          </cell>
          <cell r="C209" t="str">
            <v>Festival Celebration</v>
          </cell>
          <cell r="D209">
            <v>433477</v>
          </cell>
          <cell r="E209">
            <v>0</v>
          </cell>
        </row>
        <row r="210">
          <cell r="B210">
            <v>7330915</v>
          </cell>
          <cell r="C210" t="str">
            <v>Club Expenses</v>
          </cell>
          <cell r="D210">
            <v>2350164.4</v>
          </cell>
          <cell r="E210">
            <v>0</v>
          </cell>
        </row>
        <row r="211">
          <cell r="B211">
            <v>7405030</v>
          </cell>
          <cell r="C211" t="str">
            <v>FOOD EXPENSES EMPLOY</v>
          </cell>
          <cell r="D211">
            <v>2045488.09</v>
          </cell>
          <cell r="E211">
            <v>0</v>
          </cell>
        </row>
        <row r="212">
          <cell r="B212">
            <v>7405110</v>
          </cell>
          <cell r="C212" t="str">
            <v>Sales Promotion Expe</v>
          </cell>
          <cell r="D212">
            <v>40000</v>
          </cell>
          <cell r="E212">
            <v>0</v>
          </cell>
        </row>
        <row r="213">
          <cell r="B213">
            <v>7500000</v>
          </cell>
          <cell r="C213" t="str">
            <v>Insurance On Fixed A</v>
          </cell>
          <cell r="D213">
            <v>280102</v>
          </cell>
          <cell r="E213">
            <v>0</v>
          </cell>
        </row>
        <row r="214">
          <cell r="B214">
            <v>7500030</v>
          </cell>
          <cell r="C214" t="str">
            <v>Insurance - Group Me</v>
          </cell>
          <cell r="D214">
            <v>6587669</v>
          </cell>
          <cell r="E214">
            <v>0</v>
          </cell>
        </row>
        <row r="215">
          <cell r="B215">
            <v>7500041</v>
          </cell>
          <cell r="C215" t="str">
            <v>Insurance - Motor Ca</v>
          </cell>
          <cell r="D215">
            <v>173604</v>
          </cell>
          <cell r="E215">
            <v>0</v>
          </cell>
        </row>
        <row r="216">
          <cell r="B216">
            <v>7500900</v>
          </cell>
          <cell r="C216" t="str">
            <v>Insurance - Others</v>
          </cell>
          <cell r="D216">
            <v>416815</v>
          </cell>
          <cell r="E216">
            <v>0</v>
          </cell>
        </row>
        <row r="217">
          <cell r="B217">
            <v>7505000</v>
          </cell>
          <cell r="C217" t="str">
            <v>Rent For Office Prem</v>
          </cell>
          <cell r="D217">
            <v>118908389</v>
          </cell>
          <cell r="E217">
            <v>0</v>
          </cell>
        </row>
        <row r="218">
          <cell r="B218">
            <v>7505105</v>
          </cell>
          <cell r="C218" t="str">
            <v>Rent for Guest House</v>
          </cell>
          <cell r="D218">
            <v>5529650</v>
          </cell>
          <cell r="E218">
            <v>0</v>
          </cell>
        </row>
        <row r="219">
          <cell r="B219">
            <v>7505300</v>
          </cell>
          <cell r="C219" t="str">
            <v>Business / Infrastru</v>
          </cell>
          <cell r="D219">
            <v>0</v>
          </cell>
          <cell r="E219">
            <v>0</v>
          </cell>
        </row>
        <row r="220">
          <cell r="B220">
            <v>7510000</v>
          </cell>
          <cell r="C220" t="str">
            <v>Rates &amp; Taxes - Moto</v>
          </cell>
          <cell r="D220">
            <v>59234</v>
          </cell>
          <cell r="E220">
            <v>0</v>
          </cell>
        </row>
        <row r="221">
          <cell r="B221">
            <v>7510100</v>
          </cell>
          <cell r="C221" t="str">
            <v>Rates &amp; Taxes - Othe</v>
          </cell>
          <cell r="D221">
            <v>3500</v>
          </cell>
          <cell r="E221">
            <v>0</v>
          </cell>
        </row>
        <row r="222">
          <cell r="B222">
            <v>7510200</v>
          </cell>
          <cell r="C222" t="str">
            <v>Licence and Applicat</v>
          </cell>
          <cell r="D222">
            <v>110300</v>
          </cell>
          <cell r="E222">
            <v>0</v>
          </cell>
        </row>
        <row r="223">
          <cell r="B223">
            <v>7515000</v>
          </cell>
          <cell r="C223" t="str">
            <v>Repairs &amp; Maintenanc</v>
          </cell>
          <cell r="D223">
            <v>135554</v>
          </cell>
          <cell r="E223">
            <v>0</v>
          </cell>
        </row>
        <row r="224">
          <cell r="B224">
            <v>7515040</v>
          </cell>
          <cell r="C224" t="str">
            <v>Repairs &amp; Maintenanc</v>
          </cell>
          <cell r="D224">
            <v>2445094.5300000003</v>
          </cell>
          <cell r="E224">
            <v>0</v>
          </cell>
        </row>
        <row r="225">
          <cell r="B225">
            <v>7515110</v>
          </cell>
          <cell r="C225" t="str">
            <v>Repairs To COC Cars/</v>
          </cell>
          <cell r="D225">
            <v>27397</v>
          </cell>
          <cell r="E225">
            <v>0</v>
          </cell>
        </row>
        <row r="226">
          <cell r="B226">
            <v>7515111</v>
          </cell>
          <cell r="C226" t="str">
            <v>Repairs To COC Cars</v>
          </cell>
          <cell r="D226">
            <v>27132.58</v>
          </cell>
          <cell r="E226">
            <v>0</v>
          </cell>
        </row>
        <row r="227">
          <cell r="B227">
            <v>7515113</v>
          </cell>
          <cell r="C227" t="str">
            <v>Repairs To COC Cars</v>
          </cell>
          <cell r="D227">
            <v>102988</v>
          </cell>
        </row>
        <row r="228">
          <cell r="B228">
            <v>7515120</v>
          </cell>
          <cell r="C228" t="str">
            <v>Repairs Vehicles (Ot</v>
          </cell>
          <cell r="D228">
            <v>11059</v>
          </cell>
          <cell r="E228">
            <v>0</v>
          </cell>
        </row>
        <row r="229">
          <cell r="B229">
            <v>7515900</v>
          </cell>
          <cell r="C229" t="str">
            <v>Repairs &amp; Maintenanc</v>
          </cell>
          <cell r="D229">
            <v>4166756.4100988992</v>
          </cell>
          <cell r="E229">
            <v>0</v>
          </cell>
        </row>
        <row r="230">
          <cell r="B230">
            <v>7515910</v>
          </cell>
          <cell r="C230" t="str">
            <v>Repairs &amp; Maintenanc</v>
          </cell>
          <cell r="D230">
            <v>32136</v>
          </cell>
          <cell r="E230">
            <v>0</v>
          </cell>
        </row>
        <row r="231">
          <cell r="B231">
            <v>7515915</v>
          </cell>
          <cell r="C231" t="str">
            <v>House Keeping Expens</v>
          </cell>
          <cell r="D231">
            <v>2106521.17</v>
          </cell>
          <cell r="E231">
            <v>0</v>
          </cell>
        </row>
        <row r="232">
          <cell r="B232">
            <v>7520000</v>
          </cell>
          <cell r="C232" t="str">
            <v>Travelling - Directo</v>
          </cell>
          <cell r="D232">
            <v>273658</v>
          </cell>
          <cell r="E232">
            <v>0</v>
          </cell>
        </row>
        <row r="233">
          <cell r="B233">
            <v>7520010</v>
          </cell>
          <cell r="C233" t="str">
            <v>Travelling - Directo</v>
          </cell>
          <cell r="D233">
            <v>59391</v>
          </cell>
          <cell r="E233">
            <v>0</v>
          </cell>
        </row>
        <row r="234">
          <cell r="B234">
            <v>7520060</v>
          </cell>
          <cell r="C234" t="str">
            <v>Travelling - Inland</v>
          </cell>
          <cell r="D234">
            <v>5174689</v>
          </cell>
          <cell r="E234">
            <v>0</v>
          </cell>
        </row>
        <row r="235">
          <cell r="B235">
            <v>7520061</v>
          </cell>
          <cell r="C235" t="str">
            <v>Travelling / Hotel -</v>
          </cell>
          <cell r="D235">
            <v>5024831.6400000006</v>
          </cell>
          <cell r="E235">
            <v>0</v>
          </cell>
        </row>
        <row r="236">
          <cell r="B236">
            <v>7520070</v>
          </cell>
          <cell r="C236" t="str">
            <v>Travelling - Inland</v>
          </cell>
          <cell r="D236">
            <v>463401</v>
          </cell>
          <cell r="E236">
            <v>0</v>
          </cell>
        </row>
        <row r="237">
          <cell r="B237">
            <v>7520080</v>
          </cell>
          <cell r="C237" t="str">
            <v>Travelling - Inland</v>
          </cell>
          <cell r="D237">
            <v>136615</v>
          </cell>
          <cell r="E237">
            <v>0</v>
          </cell>
        </row>
        <row r="238">
          <cell r="B238">
            <v>7520090</v>
          </cell>
          <cell r="C238" t="str">
            <v>Travelling-Foreign-F</v>
          </cell>
          <cell r="D238">
            <v>566304</v>
          </cell>
          <cell r="E238">
            <v>0</v>
          </cell>
        </row>
        <row r="239">
          <cell r="B239">
            <v>7520100</v>
          </cell>
          <cell r="C239" t="str">
            <v>Travelling-Foreign-L</v>
          </cell>
          <cell r="D239">
            <v>428039</v>
          </cell>
        </row>
        <row r="240">
          <cell r="B240">
            <v>7520110</v>
          </cell>
          <cell r="C240" t="str">
            <v>Travelling-Foreign-O</v>
          </cell>
          <cell r="D240">
            <v>1805438</v>
          </cell>
          <cell r="E240">
            <v>0</v>
          </cell>
        </row>
        <row r="241">
          <cell r="B241">
            <v>7525000</v>
          </cell>
          <cell r="C241" t="str">
            <v>Audit Fees</v>
          </cell>
          <cell r="D241">
            <v>4200000</v>
          </cell>
          <cell r="E241">
            <v>0</v>
          </cell>
        </row>
        <row r="242">
          <cell r="B242">
            <v>7525200</v>
          </cell>
          <cell r="C242" t="str">
            <v>Auditors' Fees - Cer</v>
          </cell>
          <cell r="D242">
            <v>640000</v>
          </cell>
          <cell r="E242">
            <v>0</v>
          </cell>
        </row>
        <row r="243">
          <cell r="B243">
            <v>7525300</v>
          </cell>
          <cell r="C243" t="str">
            <v>Auditors'  Out  Of</v>
          </cell>
          <cell r="D243">
            <v>141944</v>
          </cell>
          <cell r="E243">
            <v>0</v>
          </cell>
        </row>
        <row r="244">
          <cell r="B244">
            <v>7530000</v>
          </cell>
          <cell r="C244" t="str">
            <v>Professional Fees  P</v>
          </cell>
          <cell r="D244">
            <v>670450</v>
          </cell>
          <cell r="E244">
            <v>0</v>
          </cell>
        </row>
        <row r="245">
          <cell r="B245">
            <v>7530020</v>
          </cell>
          <cell r="C245" t="str">
            <v>Professional Fees Pa</v>
          </cell>
          <cell r="D245">
            <v>75467793.939999998</v>
          </cell>
          <cell r="E245">
            <v>0</v>
          </cell>
        </row>
        <row r="246">
          <cell r="B246">
            <v>7530040</v>
          </cell>
          <cell r="C246" t="str">
            <v>Professional Fees To</v>
          </cell>
          <cell r="D246">
            <v>2547986.5</v>
          </cell>
          <cell r="E246">
            <v>0</v>
          </cell>
        </row>
        <row r="247">
          <cell r="B247">
            <v>7530080</v>
          </cell>
          <cell r="C247" t="str">
            <v>Group Service Charge</v>
          </cell>
          <cell r="D247">
            <v>-20707542</v>
          </cell>
          <cell r="E247">
            <v>0</v>
          </cell>
        </row>
        <row r="248">
          <cell r="B248">
            <v>7530101</v>
          </cell>
          <cell r="C248" t="str">
            <v>Reimbursement to Leg</v>
          </cell>
          <cell r="D248">
            <v>220600</v>
          </cell>
          <cell r="E248">
            <v>0</v>
          </cell>
        </row>
        <row r="249">
          <cell r="B249">
            <v>7530150</v>
          </cell>
          <cell r="C249" t="str">
            <v>Legal Fee</v>
          </cell>
          <cell r="D249">
            <v>4190356</v>
          </cell>
          <cell r="E249">
            <v>0</v>
          </cell>
        </row>
        <row r="250">
          <cell r="B250">
            <v>7530170</v>
          </cell>
          <cell r="C250" t="str">
            <v>Legal Expenses</v>
          </cell>
          <cell r="D250">
            <v>4889715</v>
          </cell>
          <cell r="E250">
            <v>0</v>
          </cell>
        </row>
        <row r="251">
          <cell r="B251">
            <v>7535000</v>
          </cell>
          <cell r="C251" t="str">
            <v>Bank Charges</v>
          </cell>
          <cell r="D251">
            <v>2344919.2000000002</v>
          </cell>
          <cell r="E251">
            <v>0</v>
          </cell>
        </row>
        <row r="252">
          <cell r="B252">
            <v>7535020</v>
          </cell>
          <cell r="C252" t="str">
            <v>Guarantee Commission</v>
          </cell>
          <cell r="D252">
            <v>15688487.1</v>
          </cell>
          <cell r="E252">
            <v>0</v>
          </cell>
        </row>
        <row r="253">
          <cell r="B253">
            <v>7540000</v>
          </cell>
          <cell r="C253" t="str">
            <v>Hire Charges - Cars</v>
          </cell>
          <cell r="D253">
            <v>2773474.26</v>
          </cell>
          <cell r="E253">
            <v>0</v>
          </cell>
        </row>
        <row r="254">
          <cell r="B254">
            <v>7541000</v>
          </cell>
          <cell r="C254" t="str">
            <v>Local Conveyance</v>
          </cell>
          <cell r="D254">
            <v>805402</v>
          </cell>
          <cell r="E254">
            <v>0</v>
          </cell>
        </row>
        <row r="255">
          <cell r="B255">
            <v>7545000</v>
          </cell>
          <cell r="C255" t="str">
            <v>Postage &amp; Courier</v>
          </cell>
          <cell r="D255">
            <v>92667247.430000007</v>
          </cell>
          <cell r="E255">
            <v>0</v>
          </cell>
        </row>
        <row r="256">
          <cell r="B256">
            <v>7545900</v>
          </cell>
          <cell r="C256" t="str">
            <v>Communication Expens</v>
          </cell>
          <cell r="D256">
            <v>763477</v>
          </cell>
          <cell r="E256">
            <v>0</v>
          </cell>
        </row>
        <row r="257">
          <cell r="B257">
            <v>7550000</v>
          </cell>
          <cell r="C257" t="str">
            <v>Telephone Expenses -</v>
          </cell>
          <cell r="D257">
            <v>90663.56</v>
          </cell>
          <cell r="E257">
            <v>0</v>
          </cell>
        </row>
        <row r="258">
          <cell r="B258">
            <v>7550100</v>
          </cell>
          <cell r="C258" t="str">
            <v>Telephone Expenses -</v>
          </cell>
          <cell r="D258">
            <v>2507594.79</v>
          </cell>
          <cell r="E258">
            <v>0</v>
          </cell>
        </row>
        <row r="259">
          <cell r="B259">
            <v>7550500</v>
          </cell>
          <cell r="C259" t="str">
            <v>Telephone Expenses -</v>
          </cell>
          <cell r="D259">
            <v>1254263</v>
          </cell>
          <cell r="E259">
            <v>0</v>
          </cell>
        </row>
        <row r="260">
          <cell r="B260">
            <v>7552000</v>
          </cell>
          <cell r="C260" t="str">
            <v>Electricity Expenses</v>
          </cell>
          <cell r="D260">
            <v>1180144</v>
          </cell>
          <cell r="E260">
            <v>0</v>
          </cell>
        </row>
        <row r="261">
          <cell r="B261">
            <v>7552400</v>
          </cell>
          <cell r="C261" t="str">
            <v>Internet Charges</v>
          </cell>
          <cell r="D261">
            <v>687599</v>
          </cell>
          <cell r="E261">
            <v>0</v>
          </cell>
        </row>
        <row r="262">
          <cell r="B262">
            <v>7553010</v>
          </cell>
          <cell r="C262" t="str">
            <v>VIDEO SHOOT / PHOTOG</v>
          </cell>
          <cell r="D262">
            <v>210951.9</v>
          </cell>
          <cell r="E262">
            <v>0</v>
          </cell>
        </row>
        <row r="263">
          <cell r="B263">
            <v>7555000</v>
          </cell>
          <cell r="C263" t="str">
            <v>Printing &amp; Stationer</v>
          </cell>
          <cell r="D263">
            <v>33153999.18</v>
          </cell>
          <cell r="E263">
            <v>0</v>
          </cell>
        </row>
        <row r="264">
          <cell r="B264">
            <v>7575000</v>
          </cell>
          <cell r="C264" t="str">
            <v>Books &amp; Periodicals</v>
          </cell>
          <cell r="D264">
            <v>2444532</v>
          </cell>
          <cell r="E264">
            <v>0</v>
          </cell>
        </row>
        <row r="265">
          <cell r="B265">
            <v>7575010</v>
          </cell>
          <cell r="C265" t="str">
            <v>Membership &amp; Subscri</v>
          </cell>
          <cell r="D265">
            <v>3686693</v>
          </cell>
          <cell r="E265">
            <v>0</v>
          </cell>
        </row>
        <row r="266">
          <cell r="B266">
            <v>7575020</v>
          </cell>
          <cell r="C266" t="str">
            <v>Seminar &amp; Training -</v>
          </cell>
          <cell r="D266">
            <v>485318</v>
          </cell>
          <cell r="E266">
            <v>0</v>
          </cell>
        </row>
        <row r="267">
          <cell r="B267">
            <v>7575021</v>
          </cell>
          <cell r="C267" t="str">
            <v>Seminar &amp; Training -</v>
          </cell>
          <cell r="D267">
            <v>2745427</v>
          </cell>
          <cell r="E267">
            <v>0</v>
          </cell>
        </row>
        <row r="268">
          <cell r="B268">
            <v>7575041</v>
          </cell>
          <cell r="C268" t="str">
            <v>Hospitality Expenses</v>
          </cell>
          <cell r="D268">
            <v>230226</v>
          </cell>
          <cell r="E268">
            <v>0</v>
          </cell>
        </row>
        <row r="269">
          <cell r="B269">
            <v>7575050</v>
          </cell>
          <cell r="C269" t="str">
            <v>Entertainment / Hosp</v>
          </cell>
          <cell r="D269">
            <v>1214306</v>
          </cell>
          <cell r="E269">
            <v>0</v>
          </cell>
        </row>
        <row r="270">
          <cell r="B270">
            <v>7575060</v>
          </cell>
          <cell r="C270" t="str">
            <v>Security Expenses</v>
          </cell>
          <cell r="D270">
            <v>0</v>
          </cell>
          <cell r="E270">
            <v>490174</v>
          </cell>
        </row>
        <row r="271">
          <cell r="B271">
            <v>7575090</v>
          </cell>
          <cell r="C271" t="str">
            <v>Recruitment Expenses</v>
          </cell>
          <cell r="D271">
            <v>7198429.5199999996</v>
          </cell>
          <cell r="E271">
            <v>0</v>
          </cell>
        </row>
        <row r="272">
          <cell r="B272">
            <v>7575100</v>
          </cell>
          <cell r="C272" t="str">
            <v>Advertisement Expens</v>
          </cell>
          <cell r="D272">
            <v>5738162</v>
          </cell>
          <cell r="E272">
            <v>0</v>
          </cell>
        </row>
        <row r="273">
          <cell r="B273">
            <v>7575120</v>
          </cell>
          <cell r="C273" t="str">
            <v>Misc Exp at AGM/EGM,</v>
          </cell>
          <cell r="D273">
            <v>502006.8</v>
          </cell>
          <cell r="E273">
            <v>0</v>
          </cell>
        </row>
        <row r="274">
          <cell r="B274">
            <v>7575160</v>
          </cell>
          <cell r="C274" t="str">
            <v>Sitting Fees - Direc</v>
          </cell>
          <cell r="D274">
            <v>880000</v>
          </cell>
          <cell r="E274">
            <v>0</v>
          </cell>
        </row>
        <row r="275">
          <cell r="B275">
            <v>7575200</v>
          </cell>
          <cell r="C275" t="str">
            <v>Gifts &amp;  Compliments</v>
          </cell>
          <cell r="D275">
            <v>294668.15000000002</v>
          </cell>
          <cell r="E275">
            <v>0</v>
          </cell>
        </row>
        <row r="276">
          <cell r="B276">
            <v>7575201</v>
          </cell>
          <cell r="C276" t="str">
            <v>Gifts, Compliments</v>
          </cell>
          <cell r="D276">
            <v>2607945</v>
          </cell>
          <cell r="E276">
            <v>0</v>
          </cell>
        </row>
        <row r="277">
          <cell r="B277">
            <v>7575225</v>
          </cell>
          <cell r="C277" t="str">
            <v>Listing Fees</v>
          </cell>
          <cell r="D277">
            <v>2165477</v>
          </cell>
          <cell r="E277">
            <v>0</v>
          </cell>
        </row>
        <row r="278">
          <cell r="B278">
            <v>7575250</v>
          </cell>
          <cell r="C278" t="str">
            <v>DMAT Charges</v>
          </cell>
          <cell r="D278">
            <v>34443729</v>
          </cell>
          <cell r="E278">
            <v>0</v>
          </cell>
        </row>
        <row r="279">
          <cell r="B279">
            <v>7575255</v>
          </cell>
          <cell r="C279" t="str">
            <v>Tender Fees</v>
          </cell>
          <cell r="D279">
            <v>8719125</v>
          </cell>
          <cell r="E279">
            <v>0</v>
          </cell>
        </row>
        <row r="280">
          <cell r="B280">
            <v>7575235</v>
          </cell>
          <cell r="C280" t="str">
            <v>Rating Agency Fees (</v>
          </cell>
          <cell r="D280">
            <v>500000</v>
          </cell>
          <cell r="E280">
            <v>0</v>
          </cell>
        </row>
        <row r="281">
          <cell r="B281">
            <v>7575800</v>
          </cell>
          <cell r="C281" t="str">
            <v>Rounding Off Differe</v>
          </cell>
          <cell r="D281">
            <v>0</v>
          </cell>
          <cell r="E281">
            <v>325.02</v>
          </cell>
        </row>
        <row r="282">
          <cell r="B282">
            <v>7575900</v>
          </cell>
          <cell r="C282" t="str">
            <v>Other Miscellaneous</v>
          </cell>
          <cell r="D282">
            <v>5732377.4800000004</v>
          </cell>
          <cell r="E282">
            <v>0</v>
          </cell>
        </row>
        <row r="283">
          <cell r="B283">
            <v>7700000</v>
          </cell>
          <cell r="C283" t="str">
            <v>Loss On Sale / Disca</v>
          </cell>
          <cell r="D283">
            <v>386299.28</v>
          </cell>
          <cell r="E283">
            <v>0</v>
          </cell>
        </row>
        <row r="284">
          <cell r="B284">
            <v>7720200</v>
          </cell>
          <cell r="C284" t="str">
            <v>Dimunition In Value</v>
          </cell>
          <cell r="D284">
            <v>0</v>
          </cell>
          <cell r="E284">
            <v>0</v>
          </cell>
        </row>
        <row r="285">
          <cell r="B285">
            <v>7822002</v>
          </cell>
          <cell r="C285" t="str">
            <v>Site Survey/Soil Bor</v>
          </cell>
          <cell r="D285">
            <v>0</v>
          </cell>
          <cell r="E285">
            <v>0</v>
          </cell>
        </row>
        <row r="286">
          <cell r="B286">
            <v>8095900</v>
          </cell>
          <cell r="C286" t="str">
            <v>Interest Paid-Others</v>
          </cell>
          <cell r="D286">
            <v>184078739.7449764</v>
          </cell>
        </row>
        <row r="287">
          <cell r="B287">
            <v>8105000</v>
          </cell>
          <cell r="C287" t="str">
            <v>Depn. on Buildings</v>
          </cell>
          <cell r="D287">
            <v>2113565.2599999998</v>
          </cell>
          <cell r="E287">
            <v>0</v>
          </cell>
        </row>
        <row r="288">
          <cell r="B288">
            <v>8106000</v>
          </cell>
          <cell r="C288" t="str">
            <v>Depn. on Plant &amp; Mac</v>
          </cell>
          <cell r="D288">
            <v>2790517.75</v>
          </cell>
          <cell r="E288">
            <v>0</v>
          </cell>
        </row>
        <row r="289">
          <cell r="B289">
            <v>8107000</v>
          </cell>
          <cell r="C289" t="str">
            <v>Depn. on Electrical</v>
          </cell>
          <cell r="D289">
            <v>233549.23</v>
          </cell>
          <cell r="E289">
            <v>0</v>
          </cell>
        </row>
        <row r="290">
          <cell r="B290">
            <v>8108000</v>
          </cell>
          <cell r="C290" t="str">
            <v>Depn. on Equipment</v>
          </cell>
          <cell r="D290">
            <v>834823.84</v>
          </cell>
          <cell r="E290">
            <v>0</v>
          </cell>
        </row>
        <row r="291">
          <cell r="B291">
            <v>8109000</v>
          </cell>
          <cell r="C291" t="str">
            <v>Depn. on Furniture &amp;</v>
          </cell>
          <cell r="D291">
            <v>586465.39</v>
          </cell>
          <cell r="E291">
            <v>0</v>
          </cell>
        </row>
        <row r="292">
          <cell r="B292">
            <v>8110000</v>
          </cell>
          <cell r="C292" t="str">
            <v>Depn. on Vehicles</v>
          </cell>
          <cell r="D292">
            <v>2001933.89</v>
          </cell>
          <cell r="E292">
            <v>0</v>
          </cell>
        </row>
        <row r="293">
          <cell r="B293">
            <v>8700000</v>
          </cell>
          <cell r="C293" t="str">
            <v>Income Tax For The Y</v>
          </cell>
          <cell r="D293">
            <v>387800000</v>
          </cell>
          <cell r="E293">
            <v>0</v>
          </cell>
        </row>
        <row r="294">
          <cell r="C294" t="str">
            <v>Total</v>
          </cell>
          <cell r="D294">
            <v>176538808525.59747</v>
          </cell>
          <cell r="E294">
            <v>176538808525.59747</v>
          </cell>
        </row>
        <row r="295">
          <cell r="D295">
            <v>0</v>
          </cell>
        </row>
        <row r="297">
          <cell r="D297">
            <v>1154110528.1100001</v>
          </cell>
        </row>
        <row r="298">
          <cell r="D298">
            <v>1061474966.7050749</v>
          </cell>
        </row>
        <row r="299">
          <cell r="D299">
            <v>-92635561.404925227</v>
          </cell>
          <cell r="E299">
            <v>8560855.3599999994</v>
          </cell>
        </row>
        <row r="300">
          <cell r="D300">
            <v>0</v>
          </cell>
          <cell r="E300">
            <v>6306403</v>
          </cell>
        </row>
        <row r="301">
          <cell r="D301">
            <v>-92635561.404925227</v>
          </cell>
          <cell r="E301">
            <v>2254452</v>
          </cell>
        </row>
        <row r="305">
          <cell r="C305" t="str">
            <v>Rent</v>
          </cell>
          <cell r="D305">
            <v>90000000</v>
          </cell>
        </row>
        <row r="306">
          <cell r="C306" t="str">
            <v>Admin</v>
          </cell>
          <cell r="D306">
            <v>10000000</v>
          </cell>
        </row>
        <row r="307">
          <cell r="C307" t="str">
            <v>PLI</v>
          </cell>
          <cell r="D307">
            <v>10000000</v>
          </cell>
        </row>
        <row r="308">
          <cell r="C308" t="str">
            <v>LE</v>
          </cell>
          <cell r="D308">
            <v>3000000</v>
          </cell>
        </row>
        <row r="309">
          <cell r="C309" t="str">
            <v>Gr</v>
          </cell>
          <cell r="D309">
            <v>2500000</v>
          </cell>
        </row>
        <row r="310">
          <cell r="C310" t="str">
            <v>Outstanding Liabilities agnst Expense</v>
          </cell>
          <cell r="E310">
            <v>110000000</v>
          </cell>
        </row>
        <row r="311">
          <cell r="C311" t="str">
            <v>Provision for Gratuity</v>
          </cell>
          <cell r="E311">
            <v>2500000</v>
          </cell>
        </row>
        <row r="312">
          <cell r="C312" t="str">
            <v>Provision for Leave Encashment</v>
          </cell>
          <cell r="E312">
            <v>3000000</v>
          </cell>
        </row>
      </sheetData>
      <sheetData sheetId="13"/>
      <sheetData sheetId="14">
        <row r="3">
          <cell r="C3">
            <v>1000</v>
          </cell>
          <cell r="D3" t="str">
            <v>Funds Transfers</v>
          </cell>
          <cell r="E3">
            <v>0</v>
          </cell>
          <cell r="F3">
            <v>0</v>
          </cell>
          <cell r="G3">
            <v>0</v>
          </cell>
        </row>
        <row r="4">
          <cell r="C4">
            <v>3000</v>
          </cell>
          <cell r="D4" t="str">
            <v>Other Transfers</v>
          </cell>
          <cell r="E4">
            <v>0</v>
          </cell>
          <cell r="F4">
            <v>0</v>
          </cell>
          <cell r="G4">
            <v>0</v>
          </cell>
        </row>
        <row r="5">
          <cell r="C5">
            <v>9000</v>
          </cell>
          <cell r="D5" t="str">
            <v>Upload from legacy system Control Accou</v>
          </cell>
          <cell r="E5">
            <v>0</v>
          </cell>
          <cell r="F5">
            <v>0</v>
          </cell>
          <cell r="G5">
            <v>0</v>
          </cell>
        </row>
        <row r="6">
          <cell r="C6">
            <v>9998</v>
          </cell>
          <cell r="D6" t="str">
            <v>Asset Control Account - Trf from legacy</v>
          </cell>
          <cell r="E6">
            <v>0</v>
          </cell>
          <cell r="F6">
            <v>0</v>
          </cell>
          <cell r="G6">
            <v>0</v>
          </cell>
        </row>
        <row r="7">
          <cell r="C7">
            <v>9999</v>
          </cell>
          <cell r="D7" t="str">
            <v>Stock Control Account - Trf from legacy</v>
          </cell>
          <cell r="E7">
            <v>0</v>
          </cell>
          <cell r="F7">
            <v>0</v>
          </cell>
          <cell r="G7">
            <v>0</v>
          </cell>
        </row>
        <row r="8">
          <cell r="C8">
            <v>6500500</v>
          </cell>
          <cell r="D8" t="str">
            <v>Clearing Account for Sale of Asset</v>
          </cell>
          <cell r="E8">
            <v>0</v>
          </cell>
          <cell r="F8">
            <v>0</v>
          </cell>
          <cell r="G8">
            <v>0</v>
          </cell>
        </row>
        <row r="9">
          <cell r="C9">
            <v>1000000</v>
          </cell>
          <cell r="D9" t="str">
            <v>Equity Shares Of Rs.10/- Each</v>
          </cell>
          <cell r="E9">
            <v>-28050826060</v>
          </cell>
          <cell r="F9">
            <v>0</v>
          </cell>
          <cell r="G9">
            <v>28050826060</v>
          </cell>
        </row>
        <row r="10">
          <cell r="C10">
            <v>1099000</v>
          </cell>
          <cell r="D10" t="str">
            <v>Application Money Pending Allotment</v>
          </cell>
          <cell r="E10">
            <v>0</v>
          </cell>
          <cell r="F10">
            <v>0</v>
          </cell>
          <cell r="G10">
            <v>0</v>
          </cell>
        </row>
        <row r="11">
          <cell r="C11">
            <v>1100000</v>
          </cell>
          <cell r="D11" t="str">
            <v>Revaluation Reserve</v>
          </cell>
          <cell r="E11">
            <v>0</v>
          </cell>
          <cell r="F11">
            <v>0</v>
          </cell>
          <cell r="G11">
            <v>0</v>
          </cell>
        </row>
        <row r="12">
          <cell r="C12">
            <v>1115000</v>
          </cell>
          <cell r="D12" t="str">
            <v>Share Premium On Issue Of Shares</v>
          </cell>
          <cell r="E12">
            <v>-110478160092</v>
          </cell>
          <cell r="F12">
            <v>0</v>
          </cell>
          <cell r="G12">
            <v>110478160092</v>
          </cell>
        </row>
        <row r="13">
          <cell r="C13">
            <v>1130000</v>
          </cell>
          <cell r="D13" t="str">
            <v>Taxation Reserve (Not In The Nature Of</v>
          </cell>
          <cell r="E13">
            <v>0</v>
          </cell>
          <cell r="F13">
            <v>0</v>
          </cell>
          <cell r="G13">
            <v>0</v>
          </cell>
        </row>
        <row r="14">
          <cell r="C14">
            <v>1135000</v>
          </cell>
          <cell r="D14" t="str">
            <v>General Reserve</v>
          </cell>
          <cell r="E14">
            <v>-11225688731</v>
          </cell>
          <cell r="F14">
            <v>0</v>
          </cell>
          <cell r="G14">
            <v>11225688731</v>
          </cell>
        </row>
        <row r="15">
          <cell r="C15">
            <v>1135100</v>
          </cell>
          <cell r="D15" t="str">
            <v>General Reserve - Transfers from P &amp; L</v>
          </cell>
          <cell r="E15">
            <v>0</v>
          </cell>
          <cell r="F15">
            <v>0</v>
          </cell>
          <cell r="G15">
            <v>0</v>
          </cell>
        </row>
        <row r="16">
          <cell r="C16">
            <v>1135500</v>
          </cell>
          <cell r="D16" t="str">
            <v>General Reserve - Transfers to P &amp; L</v>
          </cell>
          <cell r="E16">
            <v>0</v>
          </cell>
          <cell r="F16">
            <v>0</v>
          </cell>
          <cell r="G16">
            <v>0</v>
          </cell>
        </row>
        <row r="17">
          <cell r="C17">
            <v>1140000</v>
          </cell>
          <cell r="D17" t="str">
            <v>Profit And Loss Account</v>
          </cell>
          <cell r="E17">
            <v>-6168216387</v>
          </cell>
          <cell r="F17">
            <v>0</v>
          </cell>
          <cell r="G17">
            <v>6168216387</v>
          </cell>
        </row>
        <row r="18">
          <cell r="C18">
            <v>1500000</v>
          </cell>
          <cell r="D18" t="str">
            <v>Secured Deb-Non Convertible-INR</v>
          </cell>
          <cell r="E18">
            <v>0</v>
          </cell>
          <cell r="F18">
            <v>0</v>
          </cell>
          <cell r="G18">
            <v>0</v>
          </cell>
        </row>
        <row r="19">
          <cell r="C19">
            <v>1700000</v>
          </cell>
          <cell r="D19" t="str">
            <v>Secured Term Loans from Banks-INR</v>
          </cell>
          <cell r="E19">
            <v>0</v>
          </cell>
          <cell r="F19">
            <v>0</v>
          </cell>
          <cell r="G19">
            <v>0</v>
          </cell>
        </row>
        <row r="20">
          <cell r="C20">
            <v>1700500</v>
          </cell>
          <cell r="D20" t="str">
            <v>Secured Term Loans from Banks-FC</v>
          </cell>
          <cell r="E20">
            <v>0</v>
          </cell>
          <cell r="F20">
            <v>0</v>
          </cell>
          <cell r="G20">
            <v>0</v>
          </cell>
        </row>
        <row r="21">
          <cell r="C21">
            <v>1720000</v>
          </cell>
          <cell r="D21" t="str">
            <v>Secured Term Loans from Finl Institutio</v>
          </cell>
          <cell r="E21">
            <v>0</v>
          </cell>
          <cell r="F21">
            <v>0</v>
          </cell>
          <cell r="G21">
            <v>0</v>
          </cell>
        </row>
        <row r="22">
          <cell r="C22">
            <v>1800000</v>
          </cell>
          <cell r="D22" t="str">
            <v>Secured WCap Term Loans fm Banks-INR</v>
          </cell>
          <cell r="E22">
            <v>0</v>
          </cell>
          <cell r="F22">
            <v>0</v>
          </cell>
          <cell r="G22">
            <v>0</v>
          </cell>
        </row>
        <row r="23">
          <cell r="C23">
            <v>2399999</v>
          </cell>
          <cell r="D23" t="str">
            <v>Bank Cash Credit Control Account</v>
          </cell>
          <cell r="E23">
            <v>0</v>
          </cell>
          <cell r="F23">
            <v>0</v>
          </cell>
          <cell r="G23">
            <v>0</v>
          </cell>
        </row>
        <row r="24">
          <cell r="C24">
            <v>2710000</v>
          </cell>
          <cell r="D24" t="str">
            <v>Unsecured Short Term Loans fm Financial</v>
          </cell>
          <cell r="E24">
            <v>0</v>
          </cell>
          <cell r="F24">
            <v>0</v>
          </cell>
          <cell r="G24">
            <v>0</v>
          </cell>
        </row>
        <row r="25">
          <cell r="C25">
            <v>2720000</v>
          </cell>
          <cell r="D25" t="str">
            <v>Unsecured Loans fm Banks &amp; Others</v>
          </cell>
          <cell r="E25">
            <v>0</v>
          </cell>
          <cell r="F25">
            <v>0</v>
          </cell>
          <cell r="G25">
            <v>0</v>
          </cell>
        </row>
        <row r="26">
          <cell r="C26">
            <v>2730000</v>
          </cell>
          <cell r="D26" t="str">
            <v>Inter Company Deposits Received</v>
          </cell>
          <cell r="E26">
            <v>0</v>
          </cell>
          <cell r="F26">
            <v>0</v>
          </cell>
          <cell r="G26">
            <v>0</v>
          </cell>
        </row>
        <row r="27">
          <cell r="C27">
            <v>2740000</v>
          </cell>
          <cell r="D27" t="str">
            <v>Unsecured WCap Term Loans From Banks-IN</v>
          </cell>
          <cell r="E27">
            <v>0</v>
          </cell>
          <cell r="F27">
            <v>0</v>
          </cell>
          <cell r="G27">
            <v>0</v>
          </cell>
        </row>
        <row r="28">
          <cell r="C28">
            <v>3000000</v>
          </cell>
          <cell r="D28" t="str">
            <v>Sundry Creditors - Supplies (Domestic)</v>
          </cell>
          <cell r="E28">
            <v>-17721650</v>
          </cell>
          <cell r="F28">
            <v>295123</v>
          </cell>
          <cell r="G28">
            <v>18016773</v>
          </cell>
        </row>
        <row r="29">
          <cell r="C29">
            <v>3000100</v>
          </cell>
          <cell r="D29" t="str">
            <v>Retention Payable - Supplies (Domestic)</v>
          </cell>
          <cell r="E29">
            <v>-325834</v>
          </cell>
          <cell r="F29">
            <v>0</v>
          </cell>
          <cell r="G29">
            <v>325834</v>
          </cell>
        </row>
        <row r="30">
          <cell r="C30">
            <v>3000500</v>
          </cell>
          <cell r="D30" t="str">
            <v>Sundry Creditors - Capital Expenditure</v>
          </cell>
          <cell r="E30">
            <v>0</v>
          </cell>
          <cell r="F30">
            <v>0</v>
          </cell>
          <cell r="G30">
            <v>0</v>
          </cell>
        </row>
        <row r="31">
          <cell r="C31">
            <v>3000600</v>
          </cell>
          <cell r="D31" t="str">
            <v>Retention Payable - Capital Expenditure</v>
          </cell>
          <cell r="E31">
            <v>0</v>
          </cell>
          <cell r="F31">
            <v>0</v>
          </cell>
          <cell r="G31">
            <v>0</v>
          </cell>
        </row>
        <row r="32">
          <cell r="C32">
            <v>3005000</v>
          </cell>
          <cell r="D32" t="str">
            <v>Sundry Creditors - Supplies (Foreign)</v>
          </cell>
          <cell r="E32">
            <v>-809143381</v>
          </cell>
          <cell r="F32">
            <v>0</v>
          </cell>
          <cell r="G32">
            <v>809143381</v>
          </cell>
        </row>
        <row r="33">
          <cell r="C33">
            <v>3005100</v>
          </cell>
          <cell r="D33" t="str">
            <v>Retention Payable - Supplies (Foreign)</v>
          </cell>
          <cell r="E33">
            <v>0</v>
          </cell>
          <cell r="F33">
            <v>0</v>
          </cell>
          <cell r="G33">
            <v>0</v>
          </cell>
        </row>
        <row r="34">
          <cell r="C34">
            <v>3005200</v>
          </cell>
          <cell r="D34" t="str">
            <v>Sundry Creditors - Foreign - Commodity</v>
          </cell>
          <cell r="E34">
            <v>0</v>
          </cell>
          <cell r="F34">
            <v>0</v>
          </cell>
          <cell r="G34">
            <v>0</v>
          </cell>
        </row>
        <row r="35">
          <cell r="C35">
            <v>3005500</v>
          </cell>
          <cell r="D35" t="str">
            <v>Sundry Creditors - Capital Expenditure</v>
          </cell>
          <cell r="E35">
            <v>0</v>
          </cell>
          <cell r="F35">
            <v>0</v>
          </cell>
          <cell r="G35">
            <v>0</v>
          </cell>
        </row>
        <row r="36">
          <cell r="C36">
            <v>3005600</v>
          </cell>
          <cell r="D36" t="str">
            <v>Retention Payable - Capital Expenditure</v>
          </cell>
          <cell r="E36">
            <v>0</v>
          </cell>
          <cell r="F36">
            <v>0</v>
          </cell>
          <cell r="G36">
            <v>0</v>
          </cell>
        </row>
        <row r="37">
          <cell r="C37">
            <v>3010000</v>
          </cell>
          <cell r="D37" t="str">
            <v>Sundry Creditors - Govt. Agencies</v>
          </cell>
          <cell r="E37">
            <v>0</v>
          </cell>
          <cell r="F37">
            <v>0</v>
          </cell>
          <cell r="G37">
            <v>0</v>
          </cell>
        </row>
        <row r="38">
          <cell r="C38">
            <v>3015000</v>
          </cell>
          <cell r="D38" t="str">
            <v>Sundry Creditors - Transporters</v>
          </cell>
          <cell r="E38">
            <v>0</v>
          </cell>
          <cell r="F38">
            <v>0</v>
          </cell>
          <cell r="G38">
            <v>0</v>
          </cell>
        </row>
        <row r="39">
          <cell r="C39">
            <v>3020000</v>
          </cell>
          <cell r="D39" t="str">
            <v>Sundry Creditors - Services ( Local )</v>
          </cell>
          <cell r="E39">
            <v>-219249171</v>
          </cell>
          <cell r="F39">
            <v>0</v>
          </cell>
          <cell r="G39">
            <v>219249171</v>
          </cell>
        </row>
        <row r="40">
          <cell r="C40">
            <v>3020100</v>
          </cell>
          <cell r="D40" t="str">
            <v>Retention Payable - Services (Local)</v>
          </cell>
          <cell r="E40">
            <v>-81805</v>
          </cell>
          <cell r="F40">
            <v>0</v>
          </cell>
          <cell r="G40">
            <v>81805</v>
          </cell>
        </row>
        <row r="41">
          <cell r="C41">
            <v>3020200</v>
          </cell>
          <cell r="D41" t="str">
            <v>Retention Payable  - Service Tax Bills</v>
          </cell>
          <cell r="E41">
            <v>0</v>
          </cell>
          <cell r="F41">
            <v>0</v>
          </cell>
          <cell r="G41">
            <v>0</v>
          </cell>
        </row>
        <row r="42">
          <cell r="C42">
            <v>3025000</v>
          </cell>
          <cell r="D42" t="str">
            <v>Sundry Creditors - Services ( Foreign )</v>
          </cell>
          <cell r="E42">
            <v>-1</v>
          </cell>
          <cell r="F42">
            <v>0</v>
          </cell>
          <cell r="G42">
            <v>1</v>
          </cell>
        </row>
        <row r="43">
          <cell r="C43">
            <v>3025100</v>
          </cell>
          <cell r="D43" t="str">
            <v>Retention Payable - Services (Foreign)</v>
          </cell>
          <cell r="E43">
            <v>0</v>
          </cell>
          <cell r="F43">
            <v>0</v>
          </cell>
          <cell r="G43">
            <v>0</v>
          </cell>
        </row>
        <row r="44">
          <cell r="C44">
            <v>3026000</v>
          </cell>
          <cell r="D44" t="str">
            <v>Sundry Creditors-Foreign-Unrealised Exc</v>
          </cell>
          <cell r="E44">
            <v>0</v>
          </cell>
          <cell r="F44">
            <v>0</v>
          </cell>
          <cell r="G44">
            <v>0</v>
          </cell>
        </row>
        <row r="45">
          <cell r="C45">
            <v>3026400</v>
          </cell>
          <cell r="D45" t="str">
            <v>Sundry Creditors for Capital Expenditur</v>
          </cell>
          <cell r="E45">
            <v>0</v>
          </cell>
          <cell r="F45">
            <v>0</v>
          </cell>
          <cell r="G45">
            <v>0</v>
          </cell>
        </row>
        <row r="46">
          <cell r="C46">
            <v>3026500</v>
          </cell>
          <cell r="D46" t="str">
            <v>Sundry Creditors - Others</v>
          </cell>
          <cell r="E46">
            <v>-1767983</v>
          </cell>
          <cell r="F46">
            <v>0</v>
          </cell>
          <cell r="G46">
            <v>1767983</v>
          </cell>
        </row>
        <row r="47">
          <cell r="C47">
            <v>3026550</v>
          </cell>
          <cell r="D47" t="str">
            <v>Sundry Creditors Control - Outside SAP</v>
          </cell>
          <cell r="E47">
            <v>16386453</v>
          </cell>
          <cell r="F47">
            <v>0</v>
          </cell>
          <cell r="G47">
            <v>-16386453</v>
          </cell>
        </row>
        <row r="48">
          <cell r="C48">
            <v>3026600</v>
          </cell>
          <cell r="D48" t="str">
            <v>Sundry Creditors - Consultants</v>
          </cell>
          <cell r="E48">
            <v>0</v>
          </cell>
          <cell r="F48">
            <v>0</v>
          </cell>
          <cell r="G48">
            <v>0</v>
          </cell>
        </row>
        <row r="49">
          <cell r="C49">
            <v>3026700</v>
          </cell>
          <cell r="D49" t="str">
            <v>Payable to Railways</v>
          </cell>
          <cell r="E49">
            <v>0</v>
          </cell>
          <cell r="F49">
            <v>0</v>
          </cell>
          <cell r="G49">
            <v>0</v>
          </cell>
        </row>
        <row r="50">
          <cell r="C50">
            <v>3030000</v>
          </cell>
          <cell r="D50" t="str">
            <v>Suppliers' Credit</v>
          </cell>
          <cell r="E50">
            <v>0</v>
          </cell>
          <cell r="F50">
            <v>0</v>
          </cell>
          <cell r="G50">
            <v>0</v>
          </cell>
        </row>
        <row r="51">
          <cell r="C51">
            <v>3035000</v>
          </cell>
          <cell r="D51" t="str">
            <v>Sundry Creditors - Buyers' Credit</v>
          </cell>
          <cell r="E51">
            <v>0</v>
          </cell>
          <cell r="F51">
            <v>0</v>
          </cell>
          <cell r="G51">
            <v>0</v>
          </cell>
        </row>
        <row r="52">
          <cell r="C52">
            <v>3040000</v>
          </cell>
          <cell r="D52" t="str">
            <v>Prov liab-Raw Matls (other than crude)(</v>
          </cell>
          <cell r="E52">
            <v>0</v>
          </cell>
          <cell r="F52">
            <v>0</v>
          </cell>
          <cell r="G52">
            <v>0</v>
          </cell>
        </row>
        <row r="53">
          <cell r="C53">
            <v>3040005</v>
          </cell>
          <cell r="D53" t="str">
            <v>Prov liab-Crude (GR/IR)</v>
          </cell>
          <cell r="E53">
            <v>0</v>
          </cell>
          <cell r="F53">
            <v>0</v>
          </cell>
          <cell r="G53">
            <v>0</v>
          </cell>
        </row>
        <row r="54">
          <cell r="C54">
            <v>3040010</v>
          </cell>
          <cell r="D54" t="str">
            <v>Prov liab-Stores &amp; Spares (GR/IR)</v>
          </cell>
          <cell r="E54">
            <v>0</v>
          </cell>
          <cell r="F54">
            <v>0</v>
          </cell>
          <cell r="G54">
            <v>0</v>
          </cell>
        </row>
        <row r="55">
          <cell r="C55">
            <v>3040020</v>
          </cell>
          <cell r="D55" t="str">
            <v>Prov liab-Chemicals &amp; Catalysts (GR/IR)</v>
          </cell>
          <cell r="E55">
            <v>0</v>
          </cell>
          <cell r="F55">
            <v>0</v>
          </cell>
          <cell r="G55">
            <v>0</v>
          </cell>
        </row>
        <row r="56">
          <cell r="C56">
            <v>3040030</v>
          </cell>
          <cell r="D56" t="str">
            <v>Provisional liability for Packing Mater</v>
          </cell>
          <cell r="E56">
            <v>0</v>
          </cell>
          <cell r="F56">
            <v>0</v>
          </cell>
          <cell r="G56">
            <v>0</v>
          </cell>
        </row>
        <row r="57">
          <cell r="C57">
            <v>3040040</v>
          </cell>
          <cell r="D57" t="str">
            <v>Provisional liability for Capital Goods</v>
          </cell>
          <cell r="E57">
            <v>0</v>
          </cell>
          <cell r="F57">
            <v>0</v>
          </cell>
          <cell r="G57">
            <v>0</v>
          </cell>
        </row>
        <row r="58">
          <cell r="C58">
            <v>3040050</v>
          </cell>
          <cell r="D58" t="str">
            <v>Provisional liability for Traded Goods</v>
          </cell>
          <cell r="E58">
            <v>0</v>
          </cell>
          <cell r="F58">
            <v>0</v>
          </cell>
          <cell r="G58">
            <v>0</v>
          </cell>
        </row>
        <row r="59">
          <cell r="C59">
            <v>3040060</v>
          </cell>
          <cell r="D59" t="str">
            <v>Prov liab-Lab Chem &amp; Consumbl (GR/IR)</v>
          </cell>
          <cell r="E59">
            <v>0</v>
          </cell>
          <cell r="F59">
            <v>0</v>
          </cell>
          <cell r="G59">
            <v>0</v>
          </cell>
        </row>
        <row r="60">
          <cell r="C60">
            <v>3040070</v>
          </cell>
          <cell r="D60" t="str">
            <v>Prov liab-Fuel (GR/IR)</v>
          </cell>
          <cell r="E60">
            <v>0</v>
          </cell>
          <cell r="F60">
            <v>0</v>
          </cell>
          <cell r="G60">
            <v>0</v>
          </cell>
        </row>
        <row r="61">
          <cell r="C61">
            <v>3040080</v>
          </cell>
          <cell r="D61" t="str">
            <v>Prov liab for Inter Divisional Purchase</v>
          </cell>
          <cell r="E61">
            <v>0</v>
          </cell>
          <cell r="F61">
            <v>0</v>
          </cell>
          <cell r="G61">
            <v>0</v>
          </cell>
        </row>
        <row r="62">
          <cell r="C62">
            <v>3040090</v>
          </cell>
          <cell r="D62" t="str">
            <v>Prov liab-Emergency Purchases (GR/IR)</v>
          </cell>
          <cell r="E62">
            <v>0</v>
          </cell>
          <cell r="F62">
            <v>0</v>
          </cell>
          <cell r="G62">
            <v>0</v>
          </cell>
        </row>
        <row r="63">
          <cell r="C63">
            <v>3040300</v>
          </cell>
          <cell r="D63" t="str">
            <v>Prov liab-Services (SR/IR)</v>
          </cell>
          <cell r="E63">
            <v>-3001415</v>
          </cell>
          <cell r="F63">
            <v>0</v>
          </cell>
          <cell r="G63">
            <v>3001415</v>
          </cell>
        </row>
        <row r="64">
          <cell r="C64">
            <v>3040340</v>
          </cell>
          <cell r="D64" t="str">
            <v>Provisional Liability (GR/IR) -For Uplo</v>
          </cell>
          <cell r="E64">
            <v>0</v>
          </cell>
          <cell r="F64">
            <v>0</v>
          </cell>
          <cell r="G64">
            <v>0</v>
          </cell>
        </row>
        <row r="65">
          <cell r="C65">
            <v>3040350</v>
          </cell>
          <cell r="D65" t="str">
            <v>Provisional liability for services-Cont</v>
          </cell>
          <cell r="E65">
            <v>0</v>
          </cell>
          <cell r="F65">
            <v>0</v>
          </cell>
          <cell r="G65">
            <v>0</v>
          </cell>
        </row>
        <row r="66">
          <cell r="C66">
            <v>3040352</v>
          </cell>
          <cell r="D66" t="str">
            <v>Prov liab for services-Contra for TDS-M</v>
          </cell>
          <cell r="E66">
            <v>0</v>
          </cell>
          <cell r="F66">
            <v>0</v>
          </cell>
          <cell r="G66">
            <v>0</v>
          </cell>
        </row>
        <row r="67">
          <cell r="C67">
            <v>3040355</v>
          </cell>
          <cell r="D67" t="str">
            <v>Provisional liability for services-Cont</v>
          </cell>
          <cell r="E67">
            <v>0</v>
          </cell>
          <cell r="F67">
            <v>0</v>
          </cell>
          <cell r="G67">
            <v>0</v>
          </cell>
        </row>
        <row r="68">
          <cell r="C68">
            <v>3040500</v>
          </cell>
          <cell r="D68" t="str">
            <v>Prov Freight-Raw Mtrls (Oth than crude)</v>
          </cell>
          <cell r="E68">
            <v>0</v>
          </cell>
          <cell r="F68">
            <v>0</v>
          </cell>
          <cell r="G68">
            <v>0</v>
          </cell>
        </row>
        <row r="69">
          <cell r="C69">
            <v>3040501</v>
          </cell>
          <cell r="D69" t="str">
            <v>Prov for Insurance-Raw Materials(Other</v>
          </cell>
          <cell r="E69">
            <v>0</v>
          </cell>
          <cell r="F69">
            <v>0</v>
          </cell>
          <cell r="G69">
            <v>0</v>
          </cell>
        </row>
        <row r="70">
          <cell r="C70">
            <v>3040502</v>
          </cell>
          <cell r="D70" t="str">
            <v>Prov for Duty/Tax-Raw Materials (Other</v>
          </cell>
          <cell r="E70">
            <v>0</v>
          </cell>
          <cell r="F70">
            <v>0</v>
          </cell>
          <cell r="G70">
            <v>0</v>
          </cell>
        </row>
        <row r="71">
          <cell r="C71">
            <v>3040503</v>
          </cell>
          <cell r="D71" t="str">
            <v>Prov for Agency/S.Fee-Raw Matls (Other</v>
          </cell>
          <cell r="E71">
            <v>0</v>
          </cell>
          <cell r="F71">
            <v>0</v>
          </cell>
          <cell r="G71">
            <v>0</v>
          </cell>
        </row>
        <row r="72">
          <cell r="C72">
            <v>3040504</v>
          </cell>
          <cell r="D72" t="str">
            <v>Prov Oth Exps-Raw Matls (Oth than crude</v>
          </cell>
          <cell r="E72">
            <v>0</v>
          </cell>
          <cell r="F72">
            <v>0</v>
          </cell>
          <cell r="G72">
            <v>0</v>
          </cell>
        </row>
        <row r="73">
          <cell r="C73">
            <v>3040510</v>
          </cell>
          <cell r="D73" t="str">
            <v>Prov Freight - Stores &amp; Spares</v>
          </cell>
          <cell r="E73">
            <v>-3000</v>
          </cell>
          <cell r="F73">
            <v>0</v>
          </cell>
          <cell r="G73">
            <v>3000</v>
          </cell>
        </row>
        <row r="74">
          <cell r="C74">
            <v>3040511</v>
          </cell>
          <cell r="D74" t="str">
            <v>Provision for Insurance - Stores &amp; Spar</v>
          </cell>
          <cell r="E74">
            <v>0</v>
          </cell>
          <cell r="F74">
            <v>0</v>
          </cell>
          <cell r="G74">
            <v>0</v>
          </cell>
        </row>
        <row r="75">
          <cell r="C75">
            <v>3040512</v>
          </cell>
          <cell r="D75" t="str">
            <v>Prov-Duty/Tax - Stores &amp; Spares</v>
          </cell>
          <cell r="E75">
            <v>0</v>
          </cell>
          <cell r="F75">
            <v>0</v>
          </cell>
          <cell r="G75">
            <v>0</v>
          </cell>
        </row>
        <row r="76">
          <cell r="C76">
            <v>3040513</v>
          </cell>
          <cell r="D76" t="str">
            <v>Prov-Agency/S.Fee - Stores &amp; Spares</v>
          </cell>
          <cell r="E76">
            <v>0</v>
          </cell>
          <cell r="F76">
            <v>0</v>
          </cell>
          <cell r="G76">
            <v>0</v>
          </cell>
        </row>
        <row r="77">
          <cell r="C77">
            <v>3040514</v>
          </cell>
          <cell r="D77" t="str">
            <v>Prov-Other Expenses - Stores &amp; Spares</v>
          </cell>
          <cell r="E77">
            <v>0</v>
          </cell>
          <cell r="F77">
            <v>0</v>
          </cell>
          <cell r="G77">
            <v>0</v>
          </cell>
        </row>
        <row r="78">
          <cell r="C78">
            <v>3040520</v>
          </cell>
          <cell r="D78" t="str">
            <v>Prov-Freight - Chem &amp; Catalysts</v>
          </cell>
          <cell r="E78">
            <v>0</v>
          </cell>
          <cell r="F78">
            <v>0</v>
          </cell>
          <cell r="G78">
            <v>0</v>
          </cell>
        </row>
        <row r="79">
          <cell r="C79">
            <v>3040530</v>
          </cell>
          <cell r="D79" t="str">
            <v>Provision for Freight - Packing Materia</v>
          </cell>
          <cell r="E79">
            <v>0</v>
          </cell>
          <cell r="F79">
            <v>0</v>
          </cell>
          <cell r="G79">
            <v>0</v>
          </cell>
        </row>
        <row r="80">
          <cell r="C80">
            <v>3040531</v>
          </cell>
          <cell r="D80" t="str">
            <v>Provision for Insurance - Packing Mater</v>
          </cell>
          <cell r="E80">
            <v>0</v>
          </cell>
          <cell r="F80">
            <v>0</v>
          </cell>
          <cell r="G80">
            <v>0</v>
          </cell>
        </row>
        <row r="81">
          <cell r="C81">
            <v>3040532</v>
          </cell>
          <cell r="D81" t="str">
            <v>Provision for Duty/Tax - Packing Materi</v>
          </cell>
          <cell r="E81">
            <v>0</v>
          </cell>
          <cell r="F81">
            <v>0</v>
          </cell>
          <cell r="G81">
            <v>0</v>
          </cell>
        </row>
        <row r="82">
          <cell r="C82">
            <v>3040533</v>
          </cell>
          <cell r="D82" t="str">
            <v>Provision for Agency/S.Fee - Packing Ma</v>
          </cell>
          <cell r="E82">
            <v>0</v>
          </cell>
          <cell r="F82">
            <v>0</v>
          </cell>
          <cell r="G82">
            <v>0</v>
          </cell>
        </row>
        <row r="83">
          <cell r="C83">
            <v>3040534</v>
          </cell>
          <cell r="D83" t="str">
            <v>Prov-Other Expenses - Packing Material</v>
          </cell>
          <cell r="E83">
            <v>0</v>
          </cell>
          <cell r="F83">
            <v>0</v>
          </cell>
          <cell r="G83">
            <v>0</v>
          </cell>
        </row>
        <row r="84">
          <cell r="C84">
            <v>3040540</v>
          </cell>
          <cell r="D84" t="str">
            <v>Provision for Freight - Capital Goods</v>
          </cell>
          <cell r="E84">
            <v>0</v>
          </cell>
          <cell r="F84">
            <v>0</v>
          </cell>
          <cell r="G84">
            <v>0</v>
          </cell>
        </row>
        <row r="85">
          <cell r="C85">
            <v>3040541</v>
          </cell>
          <cell r="D85" t="str">
            <v>Provision for Insurance - Capital Goods</v>
          </cell>
          <cell r="E85">
            <v>0</v>
          </cell>
          <cell r="F85">
            <v>0</v>
          </cell>
          <cell r="G85">
            <v>0</v>
          </cell>
        </row>
        <row r="86">
          <cell r="C86">
            <v>3040542</v>
          </cell>
          <cell r="D86" t="str">
            <v>Provision for Duty/Tax - Capital Goods</v>
          </cell>
          <cell r="E86">
            <v>0</v>
          </cell>
          <cell r="F86">
            <v>0</v>
          </cell>
          <cell r="G86">
            <v>0</v>
          </cell>
        </row>
        <row r="87">
          <cell r="C87">
            <v>3040543</v>
          </cell>
          <cell r="D87" t="str">
            <v>Provision for Agency/S.Fee - Capital Go</v>
          </cell>
          <cell r="E87">
            <v>0</v>
          </cell>
          <cell r="F87">
            <v>0</v>
          </cell>
          <cell r="G87">
            <v>0</v>
          </cell>
        </row>
        <row r="88">
          <cell r="C88">
            <v>3040544</v>
          </cell>
          <cell r="D88" t="str">
            <v>Provision for Other Expenses - Capital</v>
          </cell>
          <cell r="E88">
            <v>0</v>
          </cell>
          <cell r="F88">
            <v>0</v>
          </cell>
          <cell r="G88">
            <v>0</v>
          </cell>
        </row>
        <row r="89">
          <cell r="C89">
            <v>3040560</v>
          </cell>
          <cell r="D89" t="str">
            <v>Provision for Freight - Non Stock</v>
          </cell>
          <cell r="E89">
            <v>0</v>
          </cell>
          <cell r="F89">
            <v>0</v>
          </cell>
          <cell r="G89">
            <v>0</v>
          </cell>
        </row>
        <row r="90">
          <cell r="C90">
            <v>3040561</v>
          </cell>
          <cell r="D90" t="str">
            <v>Provision for Insurance - Non Stock</v>
          </cell>
          <cell r="E90">
            <v>0</v>
          </cell>
          <cell r="F90">
            <v>0</v>
          </cell>
          <cell r="G90">
            <v>0</v>
          </cell>
        </row>
        <row r="91">
          <cell r="C91">
            <v>3040562</v>
          </cell>
          <cell r="D91" t="str">
            <v>Provision for Duty/Tax - Non Stock</v>
          </cell>
          <cell r="E91">
            <v>0</v>
          </cell>
          <cell r="F91">
            <v>0</v>
          </cell>
          <cell r="G91">
            <v>0</v>
          </cell>
        </row>
        <row r="92">
          <cell r="C92">
            <v>3040564</v>
          </cell>
          <cell r="D92" t="str">
            <v>Provision for Other Expenses - Non Stoc</v>
          </cell>
          <cell r="E92">
            <v>-5469</v>
          </cell>
          <cell r="F92">
            <v>0</v>
          </cell>
          <cell r="G92">
            <v>5469</v>
          </cell>
        </row>
        <row r="93">
          <cell r="C93">
            <v>3040570</v>
          </cell>
          <cell r="D93" t="str">
            <v>Provision for Freight - Fuel</v>
          </cell>
          <cell r="E93">
            <v>0</v>
          </cell>
          <cell r="F93">
            <v>0</v>
          </cell>
          <cell r="G93">
            <v>0</v>
          </cell>
        </row>
        <row r="94">
          <cell r="C94">
            <v>3040571</v>
          </cell>
          <cell r="D94" t="str">
            <v>Provision for Insurance - Fuel</v>
          </cell>
          <cell r="E94">
            <v>0</v>
          </cell>
          <cell r="F94">
            <v>0</v>
          </cell>
          <cell r="G94">
            <v>0</v>
          </cell>
        </row>
        <row r="95">
          <cell r="C95">
            <v>3040572</v>
          </cell>
          <cell r="D95" t="str">
            <v>Provision for Duty/Tax - Fuel</v>
          </cell>
          <cell r="E95">
            <v>0</v>
          </cell>
          <cell r="F95">
            <v>0</v>
          </cell>
          <cell r="G95">
            <v>0</v>
          </cell>
        </row>
        <row r="96">
          <cell r="C96">
            <v>3040574</v>
          </cell>
          <cell r="D96" t="str">
            <v>Provision for Other Expenses - Fuel</v>
          </cell>
          <cell r="E96">
            <v>0</v>
          </cell>
          <cell r="F96">
            <v>0</v>
          </cell>
          <cell r="G96">
            <v>0</v>
          </cell>
        </row>
        <row r="97">
          <cell r="C97">
            <v>3070000</v>
          </cell>
          <cell r="D97" t="str">
            <v>Outstanding Liabilities Against Exp.</v>
          </cell>
          <cell r="E97">
            <v>-212608108</v>
          </cell>
          <cell r="F97">
            <v>0</v>
          </cell>
          <cell r="G97">
            <v>212608108</v>
          </cell>
        </row>
        <row r="98">
          <cell r="C98">
            <v>3070300</v>
          </cell>
          <cell r="D98" t="str">
            <v>Outstanding Liabilities Other Than Reve</v>
          </cell>
          <cell r="E98">
            <v>0</v>
          </cell>
          <cell r="F98">
            <v>0</v>
          </cell>
          <cell r="G98">
            <v>0</v>
          </cell>
        </row>
        <row r="99">
          <cell r="C99">
            <v>3100000</v>
          </cell>
          <cell r="D99" t="str">
            <v>Salaries Payable</v>
          </cell>
          <cell r="E99">
            <v>-138990</v>
          </cell>
          <cell r="F99">
            <v>0</v>
          </cell>
          <cell r="G99">
            <v>138990</v>
          </cell>
        </row>
        <row r="100">
          <cell r="C100">
            <v>3100001</v>
          </cell>
          <cell r="D100" t="str">
            <v>Document Split Account - Payroll</v>
          </cell>
          <cell r="E100">
            <v>549591</v>
          </cell>
          <cell r="F100">
            <v>549591</v>
          </cell>
          <cell r="G100">
            <v>0</v>
          </cell>
        </row>
        <row r="101">
          <cell r="C101">
            <v>3100002</v>
          </cell>
          <cell r="D101" t="str">
            <v>Salary Arrears Clearing Account - Payro</v>
          </cell>
          <cell r="E101">
            <v>-2281</v>
          </cell>
          <cell r="F101">
            <v>0</v>
          </cell>
          <cell r="G101">
            <v>2281</v>
          </cell>
        </row>
        <row r="102">
          <cell r="C102">
            <v>3100070</v>
          </cell>
          <cell r="D102" t="str">
            <v>Employee Reimbursement Payable</v>
          </cell>
          <cell r="E102">
            <v>-120403</v>
          </cell>
          <cell r="F102">
            <v>0</v>
          </cell>
          <cell r="G102">
            <v>120403</v>
          </cell>
        </row>
        <row r="103">
          <cell r="C103">
            <v>3100075</v>
          </cell>
          <cell r="D103" t="str">
            <v>Employee Reimbursement Payable</v>
          </cell>
          <cell r="E103">
            <v>0</v>
          </cell>
          <cell r="F103">
            <v>0</v>
          </cell>
          <cell r="G103">
            <v>0</v>
          </cell>
        </row>
        <row r="104">
          <cell r="C104">
            <v>3100080</v>
          </cell>
          <cell r="D104" t="str">
            <v>Liability towards food coupons</v>
          </cell>
          <cell r="E104">
            <v>-1713925</v>
          </cell>
          <cell r="F104">
            <v>0</v>
          </cell>
          <cell r="G104">
            <v>1713925</v>
          </cell>
        </row>
        <row r="105">
          <cell r="C105">
            <v>3100090</v>
          </cell>
          <cell r="D105" t="str">
            <v>Unclaimed amount Others - Employees</v>
          </cell>
          <cell r="E105">
            <v>0</v>
          </cell>
          <cell r="F105">
            <v>0</v>
          </cell>
          <cell r="G105">
            <v>0</v>
          </cell>
        </row>
        <row r="106">
          <cell r="C106">
            <v>3110000</v>
          </cell>
          <cell r="D106" t="str">
            <v>Deduction from Payroll - HDFC</v>
          </cell>
          <cell r="E106">
            <v>0</v>
          </cell>
          <cell r="F106">
            <v>0</v>
          </cell>
          <cell r="G106">
            <v>0</v>
          </cell>
        </row>
        <row r="107">
          <cell r="C107">
            <v>3110010</v>
          </cell>
          <cell r="D107" t="str">
            <v>Deduction from Payroll - LIC</v>
          </cell>
          <cell r="E107">
            <v>0</v>
          </cell>
          <cell r="F107">
            <v>0</v>
          </cell>
          <cell r="G107">
            <v>0</v>
          </cell>
        </row>
        <row r="108">
          <cell r="C108">
            <v>3110020</v>
          </cell>
          <cell r="D108" t="str">
            <v>Deduction from Payroll - Co-Operative S</v>
          </cell>
          <cell r="E108">
            <v>-3718</v>
          </cell>
          <cell r="F108">
            <v>0</v>
          </cell>
          <cell r="G108">
            <v>3718</v>
          </cell>
        </row>
        <row r="109">
          <cell r="C109">
            <v>3110030</v>
          </cell>
          <cell r="D109" t="str">
            <v>Deduction from Payroll - GSLI Scheme</v>
          </cell>
          <cell r="E109">
            <v>-59550</v>
          </cell>
          <cell r="F109">
            <v>0</v>
          </cell>
          <cell r="G109">
            <v>59550</v>
          </cell>
        </row>
        <row r="110">
          <cell r="C110">
            <v>3110040</v>
          </cell>
          <cell r="D110" t="str">
            <v>Deduction from Payroll - Others (Non-st</v>
          </cell>
          <cell r="E110">
            <v>-2056104</v>
          </cell>
          <cell r="F110">
            <v>0</v>
          </cell>
          <cell r="G110">
            <v>2056104</v>
          </cell>
        </row>
        <row r="111">
          <cell r="C111">
            <v>3110160</v>
          </cell>
          <cell r="D111" t="str">
            <v>Bank Loan Recovery</v>
          </cell>
          <cell r="E111">
            <v>0</v>
          </cell>
          <cell r="F111">
            <v>0</v>
          </cell>
          <cell r="G111">
            <v>0</v>
          </cell>
        </row>
        <row r="112">
          <cell r="C112">
            <v>3120000</v>
          </cell>
          <cell r="D112" t="str">
            <v>Employees' Contr. - Provident Fund</v>
          </cell>
          <cell r="E112">
            <v>-2271041</v>
          </cell>
          <cell r="F112">
            <v>0</v>
          </cell>
          <cell r="G112">
            <v>2271041</v>
          </cell>
        </row>
        <row r="113">
          <cell r="C113">
            <v>3120010</v>
          </cell>
          <cell r="D113" t="str">
            <v>Employers' Contr. - Provident Fund</v>
          </cell>
          <cell r="E113">
            <v>-2072542</v>
          </cell>
          <cell r="F113">
            <v>0</v>
          </cell>
          <cell r="G113">
            <v>2072542</v>
          </cell>
        </row>
        <row r="114">
          <cell r="C114">
            <v>3120015</v>
          </cell>
          <cell r="D114" t="str">
            <v>Contractors Salary - Provident Fund</v>
          </cell>
          <cell r="E114">
            <v>0</v>
          </cell>
          <cell r="F114">
            <v>0</v>
          </cell>
          <cell r="G114">
            <v>0</v>
          </cell>
        </row>
        <row r="115">
          <cell r="C115">
            <v>3120020</v>
          </cell>
          <cell r="D115" t="str">
            <v>Employees' Contr. - Voluntary Prov. Fun</v>
          </cell>
          <cell r="E115">
            <v>-82610</v>
          </cell>
          <cell r="F115">
            <v>0</v>
          </cell>
          <cell r="G115">
            <v>82610</v>
          </cell>
        </row>
        <row r="116">
          <cell r="C116">
            <v>3120040</v>
          </cell>
          <cell r="D116" t="str">
            <v>Employers' Contr. -  Pension Fund</v>
          </cell>
          <cell r="E116">
            <v>-198499</v>
          </cell>
          <cell r="F116">
            <v>0</v>
          </cell>
          <cell r="G116">
            <v>198499</v>
          </cell>
        </row>
        <row r="117">
          <cell r="C117">
            <v>3120050</v>
          </cell>
          <cell r="D117" t="str">
            <v>Labour Welfare Fund Payable</v>
          </cell>
          <cell r="E117">
            <v>0</v>
          </cell>
          <cell r="F117">
            <v>0</v>
          </cell>
          <cell r="G117">
            <v>0</v>
          </cell>
        </row>
        <row r="118">
          <cell r="C118">
            <v>3120055</v>
          </cell>
          <cell r="D118" t="str">
            <v>Labour Welfare Fund Payable - Contracto</v>
          </cell>
          <cell r="E118">
            <v>0</v>
          </cell>
          <cell r="F118">
            <v>0</v>
          </cell>
          <cell r="G118">
            <v>0</v>
          </cell>
        </row>
        <row r="119">
          <cell r="C119">
            <v>3120060</v>
          </cell>
          <cell r="D119" t="str">
            <v>Professional Tax Payable</v>
          </cell>
          <cell r="E119">
            <v>-59400</v>
          </cell>
          <cell r="F119">
            <v>0</v>
          </cell>
          <cell r="G119">
            <v>59400</v>
          </cell>
        </row>
        <row r="120">
          <cell r="C120">
            <v>3120070</v>
          </cell>
          <cell r="D120" t="str">
            <v>Employees/Employers Contr. - ESIC</v>
          </cell>
          <cell r="E120">
            <v>0</v>
          </cell>
          <cell r="F120">
            <v>0</v>
          </cell>
          <cell r="G120">
            <v>0</v>
          </cell>
        </row>
        <row r="121">
          <cell r="C121">
            <v>3120080</v>
          </cell>
          <cell r="D121" t="str">
            <v>ESI Payable - Contractors</v>
          </cell>
          <cell r="E121">
            <v>0</v>
          </cell>
          <cell r="F121">
            <v>0</v>
          </cell>
          <cell r="G121">
            <v>0</v>
          </cell>
        </row>
        <row r="122">
          <cell r="C122">
            <v>3205010</v>
          </cell>
          <cell r="D122" t="str">
            <v>Group Company Loans - Manual Posting</v>
          </cell>
          <cell r="E122">
            <v>0</v>
          </cell>
          <cell r="F122">
            <v>0</v>
          </cell>
          <cell r="G122">
            <v>0</v>
          </cell>
        </row>
        <row r="123">
          <cell r="C123">
            <v>3205100</v>
          </cell>
          <cell r="D123" t="str">
            <v>Advances from Group Companies</v>
          </cell>
          <cell r="E123">
            <v>0</v>
          </cell>
          <cell r="F123">
            <v>0</v>
          </cell>
          <cell r="G123">
            <v>0</v>
          </cell>
        </row>
        <row r="124">
          <cell r="C124">
            <v>3205110</v>
          </cell>
          <cell r="D124" t="str">
            <v>Advances from Group Companies-Manual Posting</v>
          </cell>
          <cell r="E124">
            <v>0</v>
          </cell>
          <cell r="F124">
            <v>0</v>
          </cell>
          <cell r="G124">
            <v>0</v>
          </cell>
        </row>
        <row r="125">
          <cell r="C125">
            <v>3210000</v>
          </cell>
          <cell r="D125" t="str">
            <v>Advances from Customers</v>
          </cell>
          <cell r="E125">
            <v>0</v>
          </cell>
          <cell r="F125">
            <v>0</v>
          </cell>
          <cell r="G125">
            <v>0</v>
          </cell>
        </row>
        <row r="126">
          <cell r="C126">
            <v>3210010</v>
          </cell>
          <cell r="D126" t="str">
            <v>Advances from Customers - Manual Postin</v>
          </cell>
          <cell r="E126">
            <v>0</v>
          </cell>
          <cell r="F126">
            <v>0</v>
          </cell>
          <cell r="G126">
            <v>0</v>
          </cell>
        </row>
        <row r="127">
          <cell r="C127">
            <v>3210100</v>
          </cell>
          <cell r="D127" t="str">
            <v>Advances from Customers (Claims Withhel</v>
          </cell>
          <cell r="E127">
            <v>0</v>
          </cell>
          <cell r="F127">
            <v>0</v>
          </cell>
          <cell r="G127">
            <v>0</v>
          </cell>
        </row>
        <row r="128">
          <cell r="C128">
            <v>3210500</v>
          </cell>
          <cell r="D128" t="str">
            <v>Trade Debtors - Credit Balances</v>
          </cell>
          <cell r="E128">
            <v>0</v>
          </cell>
          <cell r="F128">
            <v>0</v>
          </cell>
          <cell r="G128">
            <v>0</v>
          </cell>
        </row>
        <row r="129">
          <cell r="C129">
            <v>3220600</v>
          </cell>
          <cell r="D129" t="str">
            <v>Security Deposits From Vendors</v>
          </cell>
          <cell r="E129">
            <v>0</v>
          </cell>
          <cell r="F129">
            <v>0</v>
          </cell>
          <cell r="G129">
            <v>0</v>
          </cell>
        </row>
        <row r="130">
          <cell r="C130">
            <v>3220900</v>
          </cell>
          <cell r="D130" t="str">
            <v>Security Deposits - Others</v>
          </cell>
          <cell r="E130">
            <v>0</v>
          </cell>
          <cell r="F130">
            <v>0</v>
          </cell>
          <cell r="G130">
            <v>0</v>
          </cell>
        </row>
        <row r="131">
          <cell r="C131">
            <v>3235000</v>
          </cell>
          <cell r="D131" t="str">
            <v>Customs Duty Payable</v>
          </cell>
          <cell r="E131">
            <v>0</v>
          </cell>
          <cell r="F131">
            <v>0</v>
          </cell>
          <cell r="G131">
            <v>0</v>
          </cell>
        </row>
        <row r="132">
          <cell r="C132">
            <v>3245100</v>
          </cell>
          <cell r="D132" t="str">
            <v>CST Payable - Domestic Sales</v>
          </cell>
          <cell r="E132">
            <v>0</v>
          </cell>
          <cell r="F132">
            <v>0</v>
          </cell>
          <cell r="G132">
            <v>0</v>
          </cell>
        </row>
        <row r="133">
          <cell r="C133">
            <v>3245200</v>
          </cell>
          <cell r="D133" t="str">
            <v>MST Payable - Domestic Sales</v>
          </cell>
          <cell r="E133">
            <v>0</v>
          </cell>
          <cell r="F133">
            <v>0</v>
          </cell>
          <cell r="G133">
            <v>0</v>
          </cell>
        </row>
        <row r="134">
          <cell r="C134">
            <v>3245300</v>
          </cell>
          <cell r="D134" t="str">
            <v>Purchase Tax Payable</v>
          </cell>
          <cell r="E134">
            <v>0</v>
          </cell>
          <cell r="F134">
            <v>0</v>
          </cell>
          <cell r="G134">
            <v>0</v>
          </cell>
        </row>
        <row r="135">
          <cell r="C135">
            <v>3245400</v>
          </cell>
          <cell r="D135" t="str">
            <v>Turnover Tax Payable</v>
          </cell>
          <cell r="E135">
            <v>0</v>
          </cell>
          <cell r="F135">
            <v>0</v>
          </cell>
          <cell r="G135">
            <v>0</v>
          </cell>
        </row>
        <row r="136">
          <cell r="C136">
            <v>3245901</v>
          </cell>
          <cell r="D136" t="str">
            <v>VAT Payable Account</v>
          </cell>
          <cell r="E136">
            <v>-36471</v>
          </cell>
          <cell r="F136">
            <v>0</v>
          </cell>
          <cell r="G136">
            <v>36471</v>
          </cell>
        </row>
        <row r="137">
          <cell r="C137">
            <v>3246000</v>
          </cell>
          <cell r="D137" t="str">
            <v>Service Tax Payable</v>
          </cell>
          <cell r="E137">
            <v>-1169605079</v>
          </cell>
          <cell r="F137">
            <v>0</v>
          </cell>
          <cell r="G137">
            <v>1169605079</v>
          </cell>
        </row>
        <row r="138">
          <cell r="C138">
            <v>3246100</v>
          </cell>
          <cell r="D138" t="str">
            <v>Service tax Edu. Cess Payable</v>
          </cell>
          <cell r="E138">
            <v>-587908</v>
          </cell>
          <cell r="F138">
            <v>0</v>
          </cell>
          <cell r="G138">
            <v>587908</v>
          </cell>
        </row>
        <row r="139">
          <cell r="C139">
            <v>3246115</v>
          </cell>
          <cell r="D139" t="str">
            <v>Service tax Edu. Cess 1% -Sec. &amp; Higher</v>
          </cell>
          <cell r="E139">
            <v>-293651</v>
          </cell>
          <cell r="F139">
            <v>0</v>
          </cell>
          <cell r="G139">
            <v>293651</v>
          </cell>
        </row>
        <row r="140">
          <cell r="C140">
            <v>3255000</v>
          </cell>
          <cell r="D140" t="str">
            <v>TDS - Employees</v>
          </cell>
          <cell r="E140">
            <v>-9596829</v>
          </cell>
          <cell r="F140">
            <v>0</v>
          </cell>
          <cell r="G140">
            <v>9596829</v>
          </cell>
        </row>
        <row r="141">
          <cell r="C141">
            <v>3255015</v>
          </cell>
          <cell r="D141" t="str">
            <v>TDS - Payments to Contractors</v>
          </cell>
          <cell r="E141">
            <v>-39136</v>
          </cell>
          <cell r="F141">
            <v>0</v>
          </cell>
          <cell r="G141">
            <v>39136</v>
          </cell>
        </row>
        <row r="142">
          <cell r="C142">
            <v>3255016</v>
          </cell>
          <cell r="D142" t="str">
            <v>TDS - Payments to Sub-Contractors-Mumba</v>
          </cell>
          <cell r="E142">
            <v>0</v>
          </cell>
          <cell r="F142">
            <v>0</v>
          </cell>
          <cell r="G142">
            <v>0</v>
          </cell>
        </row>
        <row r="143">
          <cell r="C143">
            <v>3255020</v>
          </cell>
          <cell r="D143" t="str">
            <v>TDS - Interest on Securities</v>
          </cell>
          <cell r="E143">
            <v>0</v>
          </cell>
          <cell r="F143">
            <v>0</v>
          </cell>
          <cell r="G143">
            <v>0</v>
          </cell>
        </row>
        <row r="144">
          <cell r="C144">
            <v>3255025</v>
          </cell>
          <cell r="D144" t="str">
            <v>TDS - Other Interest</v>
          </cell>
          <cell r="E144">
            <v>0</v>
          </cell>
          <cell r="F144">
            <v>0</v>
          </cell>
          <cell r="G144">
            <v>0</v>
          </cell>
        </row>
        <row r="145">
          <cell r="C145">
            <v>3255033</v>
          </cell>
          <cell r="D145" t="str">
            <v>TDS - Works Contract  Tax - Head Office</v>
          </cell>
          <cell r="E145">
            <v>0</v>
          </cell>
          <cell r="F145">
            <v>0</v>
          </cell>
          <cell r="G145">
            <v>0</v>
          </cell>
        </row>
        <row r="146">
          <cell r="C146">
            <v>3255034</v>
          </cell>
          <cell r="D146" t="str">
            <v>TDS - VAT - WCT Payable</v>
          </cell>
          <cell r="E146">
            <v>0</v>
          </cell>
          <cell r="F146">
            <v>0</v>
          </cell>
          <cell r="G146">
            <v>0</v>
          </cell>
        </row>
        <row r="147">
          <cell r="C147">
            <v>3255040</v>
          </cell>
          <cell r="D147" t="str">
            <v>TDS - Withholding Tax (DTAA)</v>
          </cell>
          <cell r="E147">
            <v>0</v>
          </cell>
          <cell r="F147">
            <v>0</v>
          </cell>
          <cell r="G147">
            <v>0</v>
          </cell>
        </row>
        <row r="148">
          <cell r="C148">
            <v>3255045</v>
          </cell>
          <cell r="D148" t="str">
            <v>TDS - Other Payments (NR)</v>
          </cell>
          <cell r="E148">
            <v>0</v>
          </cell>
          <cell r="F148">
            <v>0</v>
          </cell>
          <cell r="G148">
            <v>0</v>
          </cell>
        </row>
        <row r="149">
          <cell r="C149">
            <v>3255055</v>
          </cell>
          <cell r="D149" t="str">
            <v>TDS - Rent</v>
          </cell>
          <cell r="E149">
            <v>-654537</v>
          </cell>
          <cell r="F149">
            <v>0</v>
          </cell>
          <cell r="G149">
            <v>654537</v>
          </cell>
        </row>
        <row r="150">
          <cell r="C150">
            <v>3255065</v>
          </cell>
          <cell r="D150" t="str">
            <v>TDS - Professional Fees</v>
          </cell>
          <cell r="E150">
            <v>-2658690</v>
          </cell>
          <cell r="F150">
            <v>0</v>
          </cell>
          <cell r="G150">
            <v>2658690</v>
          </cell>
        </row>
        <row r="151">
          <cell r="C151">
            <v>3255075</v>
          </cell>
          <cell r="D151" t="str">
            <v>TDS - Brokerage &amp; Commission</v>
          </cell>
          <cell r="E151">
            <v>0</v>
          </cell>
          <cell r="F151">
            <v>0</v>
          </cell>
          <cell r="G151">
            <v>0</v>
          </cell>
        </row>
        <row r="152">
          <cell r="C152">
            <v>3255500</v>
          </cell>
          <cell r="D152" t="str">
            <v>Collection of Tax at Source on Specifie</v>
          </cell>
          <cell r="E152">
            <v>0</v>
          </cell>
          <cell r="F152">
            <v>0</v>
          </cell>
          <cell r="G152">
            <v>0</v>
          </cell>
        </row>
        <row r="153">
          <cell r="C153">
            <v>3257100</v>
          </cell>
          <cell r="D153" t="str">
            <v>Electricity Duty Payable</v>
          </cell>
          <cell r="E153">
            <v>0</v>
          </cell>
          <cell r="F153">
            <v>0</v>
          </cell>
          <cell r="G153">
            <v>0</v>
          </cell>
        </row>
        <row r="154">
          <cell r="C154">
            <v>3257450</v>
          </cell>
          <cell r="D154" t="str">
            <v>Entry Tax Payable - Purchases</v>
          </cell>
          <cell r="E154">
            <v>0</v>
          </cell>
          <cell r="F154">
            <v>0</v>
          </cell>
          <cell r="G154">
            <v>0</v>
          </cell>
        </row>
        <row r="155">
          <cell r="C155">
            <v>3257500</v>
          </cell>
          <cell r="D155" t="str">
            <v>Entry Tax Payable</v>
          </cell>
          <cell r="E155">
            <v>0</v>
          </cell>
          <cell r="F155">
            <v>0</v>
          </cell>
          <cell r="G155">
            <v>0</v>
          </cell>
        </row>
        <row r="156">
          <cell r="C156">
            <v>3257600</v>
          </cell>
          <cell r="D156" t="str">
            <v>Cess Payable</v>
          </cell>
          <cell r="E156">
            <v>0</v>
          </cell>
          <cell r="F156">
            <v>0</v>
          </cell>
          <cell r="G156">
            <v>0</v>
          </cell>
        </row>
        <row r="157">
          <cell r="C157">
            <v>3275000</v>
          </cell>
          <cell r="D157" t="str">
            <v>Interest Payable - Accrued But Not Due</v>
          </cell>
          <cell r="E157">
            <v>-180487008</v>
          </cell>
          <cell r="F157">
            <v>0</v>
          </cell>
          <cell r="G157">
            <v>180487008</v>
          </cell>
        </row>
        <row r="158">
          <cell r="C158">
            <v>3275100</v>
          </cell>
          <cell r="D158" t="str">
            <v>Interest Payable on Debentures</v>
          </cell>
          <cell r="E158">
            <v>0</v>
          </cell>
          <cell r="F158">
            <v>0</v>
          </cell>
          <cell r="G158">
            <v>0</v>
          </cell>
        </row>
        <row r="159">
          <cell r="C159">
            <v>3280000</v>
          </cell>
          <cell r="D159" t="str">
            <v>Excess Appln Money Refundable</v>
          </cell>
          <cell r="E159">
            <v>-33551382</v>
          </cell>
          <cell r="F159">
            <v>0</v>
          </cell>
          <cell r="G159">
            <v>33551382</v>
          </cell>
        </row>
        <row r="160">
          <cell r="C160">
            <v>3290800</v>
          </cell>
          <cell r="D160" t="str">
            <v>Unencashed/Stale Cheques</v>
          </cell>
          <cell r="E160">
            <v>-400939</v>
          </cell>
          <cell r="F160">
            <v>0</v>
          </cell>
          <cell r="G160">
            <v>400939</v>
          </cell>
        </row>
        <row r="161">
          <cell r="C161">
            <v>3290900</v>
          </cell>
          <cell r="D161" t="str">
            <v>Current Liabilities-Others</v>
          </cell>
          <cell r="E161">
            <v>0</v>
          </cell>
          <cell r="F161">
            <v>0</v>
          </cell>
          <cell r="G161">
            <v>0</v>
          </cell>
        </row>
        <row r="162">
          <cell r="C162">
            <v>3601000</v>
          </cell>
          <cell r="D162" t="str">
            <v>Cum.Depn - Leasehold Land</v>
          </cell>
          <cell r="E162">
            <v>0</v>
          </cell>
          <cell r="F162">
            <v>0</v>
          </cell>
          <cell r="G162">
            <v>0</v>
          </cell>
        </row>
        <row r="163">
          <cell r="C163">
            <v>3601100</v>
          </cell>
          <cell r="D163" t="str">
            <v>Cum.Depn - Leasehold Land - Manual Post</v>
          </cell>
          <cell r="E163">
            <v>0</v>
          </cell>
          <cell r="F163">
            <v>0</v>
          </cell>
          <cell r="G163">
            <v>0</v>
          </cell>
        </row>
        <row r="164">
          <cell r="C164">
            <v>3602000</v>
          </cell>
          <cell r="D164" t="str">
            <v>Cum.Depn -Freehold Land</v>
          </cell>
          <cell r="E164">
            <v>0</v>
          </cell>
          <cell r="F164">
            <v>0</v>
          </cell>
          <cell r="G164">
            <v>0</v>
          </cell>
        </row>
        <row r="165">
          <cell r="C165">
            <v>3604000</v>
          </cell>
          <cell r="D165" t="str">
            <v>Cum.Depn - Development Rights/Producing</v>
          </cell>
          <cell r="E165">
            <v>0</v>
          </cell>
          <cell r="F165">
            <v>0</v>
          </cell>
          <cell r="G165">
            <v>0</v>
          </cell>
        </row>
        <row r="166">
          <cell r="C166">
            <v>3604100</v>
          </cell>
          <cell r="D166" t="str">
            <v>Cum.Depn-Dev. Rights/Producing Prop. -</v>
          </cell>
          <cell r="E166">
            <v>0</v>
          </cell>
          <cell r="F166">
            <v>0</v>
          </cell>
          <cell r="G166">
            <v>0</v>
          </cell>
        </row>
        <row r="167">
          <cell r="C167">
            <v>3605000</v>
          </cell>
          <cell r="D167" t="str">
            <v>Cum.Depn - Buildings</v>
          </cell>
          <cell r="E167">
            <v>-17529175</v>
          </cell>
          <cell r="F167">
            <v>0</v>
          </cell>
          <cell r="G167">
            <v>17529175</v>
          </cell>
        </row>
        <row r="168">
          <cell r="C168">
            <v>3605100</v>
          </cell>
          <cell r="D168" t="str">
            <v>Cum.Depn - Buildings manual posting</v>
          </cell>
          <cell r="E168">
            <v>0</v>
          </cell>
          <cell r="F168">
            <v>0</v>
          </cell>
          <cell r="G168">
            <v>0</v>
          </cell>
        </row>
        <row r="169">
          <cell r="C169">
            <v>3605500</v>
          </cell>
          <cell r="D169" t="str">
            <v>Cum.Depn - Leasehold Buildings</v>
          </cell>
          <cell r="E169">
            <v>0</v>
          </cell>
          <cell r="F169">
            <v>0</v>
          </cell>
          <cell r="G169">
            <v>0</v>
          </cell>
        </row>
        <row r="170">
          <cell r="C170">
            <v>3605510</v>
          </cell>
          <cell r="D170" t="str">
            <v>Cum.Depn - Leasehold Buildings Manual P</v>
          </cell>
          <cell r="E170">
            <v>0</v>
          </cell>
          <cell r="F170">
            <v>0</v>
          </cell>
          <cell r="G170">
            <v>0</v>
          </cell>
        </row>
        <row r="171">
          <cell r="C171">
            <v>3606000</v>
          </cell>
          <cell r="D171" t="str">
            <v>Cum.Depn - Plant &amp; Machinery</v>
          </cell>
          <cell r="E171">
            <v>-30191826</v>
          </cell>
          <cell r="F171">
            <v>0</v>
          </cell>
          <cell r="G171">
            <v>30191826</v>
          </cell>
        </row>
        <row r="172">
          <cell r="C172">
            <v>3606100</v>
          </cell>
          <cell r="D172" t="str">
            <v>Cum.Depn - Plant &amp; Machinery - Manual P</v>
          </cell>
          <cell r="E172">
            <v>0</v>
          </cell>
          <cell r="F172">
            <v>0</v>
          </cell>
          <cell r="G172">
            <v>0</v>
          </cell>
        </row>
        <row r="173">
          <cell r="C173">
            <v>3607000</v>
          </cell>
          <cell r="D173" t="str">
            <v>Cum.Depn - Electrical Installations</v>
          </cell>
          <cell r="E173">
            <v>-1292153</v>
          </cell>
          <cell r="F173">
            <v>0</v>
          </cell>
          <cell r="G173">
            <v>1292153</v>
          </cell>
        </row>
        <row r="174">
          <cell r="C174">
            <v>3607100</v>
          </cell>
          <cell r="D174" t="str">
            <v>Cum.Depn - Electrical Installations - M</v>
          </cell>
          <cell r="E174">
            <v>0</v>
          </cell>
          <cell r="F174">
            <v>0</v>
          </cell>
          <cell r="G174">
            <v>0</v>
          </cell>
        </row>
        <row r="175">
          <cell r="C175">
            <v>3608000</v>
          </cell>
          <cell r="D175" t="str">
            <v>Cum.Depn - Equipments</v>
          </cell>
          <cell r="E175">
            <v>-1529890</v>
          </cell>
          <cell r="F175">
            <v>0</v>
          </cell>
          <cell r="G175">
            <v>1529890</v>
          </cell>
        </row>
        <row r="176">
          <cell r="C176">
            <v>3608050</v>
          </cell>
          <cell r="D176" t="str">
            <v>Cum.Depn - Refridgerator &amp; Domestic App</v>
          </cell>
          <cell r="E176">
            <v>0</v>
          </cell>
          <cell r="F176">
            <v>0</v>
          </cell>
          <cell r="G176">
            <v>0</v>
          </cell>
        </row>
        <row r="177">
          <cell r="C177">
            <v>3608100</v>
          </cell>
          <cell r="D177" t="str">
            <v>Cum.Depn - Equipments - Manual Posting</v>
          </cell>
          <cell r="E177">
            <v>0</v>
          </cell>
          <cell r="F177">
            <v>0</v>
          </cell>
          <cell r="G177">
            <v>0</v>
          </cell>
        </row>
        <row r="178">
          <cell r="C178">
            <v>3608150</v>
          </cell>
          <cell r="D178" t="str">
            <v>Cum.Depn-Refridgerator &amp; Domestic Appli</v>
          </cell>
          <cell r="E178">
            <v>0</v>
          </cell>
          <cell r="F178">
            <v>0</v>
          </cell>
          <cell r="G178">
            <v>0</v>
          </cell>
        </row>
        <row r="179">
          <cell r="C179">
            <v>3609000</v>
          </cell>
          <cell r="D179" t="str">
            <v>Cum.Depn - Furniture &amp; Fixtures</v>
          </cell>
          <cell r="E179">
            <v>-1511916</v>
          </cell>
          <cell r="F179">
            <v>0</v>
          </cell>
          <cell r="G179">
            <v>1511916</v>
          </cell>
        </row>
        <row r="180">
          <cell r="C180">
            <v>3609100</v>
          </cell>
          <cell r="D180" t="str">
            <v>Cum.Depn - Furniture &amp; Fixtures - Manua</v>
          </cell>
          <cell r="E180">
            <v>0</v>
          </cell>
          <cell r="F180">
            <v>0</v>
          </cell>
          <cell r="G180">
            <v>0</v>
          </cell>
        </row>
        <row r="181">
          <cell r="C181">
            <v>3610000</v>
          </cell>
          <cell r="D181" t="str">
            <v>Cum.Depn - Vehicles</v>
          </cell>
          <cell r="E181">
            <v>-90901594</v>
          </cell>
          <cell r="F181">
            <v>0</v>
          </cell>
          <cell r="G181">
            <v>90901594</v>
          </cell>
        </row>
        <row r="182">
          <cell r="C182">
            <v>3610100</v>
          </cell>
          <cell r="D182" t="str">
            <v>Cum.Depn - Vehicles - Manual Posting</v>
          </cell>
          <cell r="E182">
            <v>-72897671</v>
          </cell>
          <cell r="F182">
            <v>0</v>
          </cell>
          <cell r="G182">
            <v>72897671</v>
          </cell>
        </row>
        <row r="183">
          <cell r="C183">
            <v>3700000</v>
          </cell>
          <cell r="D183" t="str">
            <v>Provision For Wealth Tax</v>
          </cell>
          <cell r="E183">
            <v>-169848</v>
          </cell>
          <cell r="F183">
            <v>0</v>
          </cell>
          <cell r="G183">
            <v>169848</v>
          </cell>
        </row>
        <row r="184">
          <cell r="C184">
            <v>3705000</v>
          </cell>
          <cell r="D184" t="str">
            <v>Provision For Income Tax</v>
          </cell>
          <cell r="E184">
            <v>-579224746</v>
          </cell>
          <cell r="F184">
            <v>0</v>
          </cell>
          <cell r="G184">
            <v>579224746</v>
          </cell>
        </row>
        <row r="185">
          <cell r="C185">
            <v>3705010</v>
          </cell>
          <cell r="D185" t="str">
            <v>Provision for Fringe Tax Benefit</v>
          </cell>
          <cell r="E185">
            <v>-9589140</v>
          </cell>
          <cell r="F185">
            <v>0</v>
          </cell>
          <cell r="G185">
            <v>9589140</v>
          </cell>
        </row>
        <row r="186">
          <cell r="C186">
            <v>3705100</v>
          </cell>
          <cell r="D186" t="str">
            <v>Provision For Deferred Tax</v>
          </cell>
          <cell r="E186">
            <v>0</v>
          </cell>
          <cell r="F186">
            <v>0</v>
          </cell>
          <cell r="G186">
            <v>0</v>
          </cell>
        </row>
        <row r="187">
          <cell r="C187">
            <v>3710000</v>
          </cell>
          <cell r="D187" t="str">
            <v>Provision For Gratuity</v>
          </cell>
          <cell r="E187">
            <v>-5609859</v>
          </cell>
          <cell r="F187">
            <v>0</v>
          </cell>
          <cell r="G187">
            <v>5609859</v>
          </cell>
        </row>
        <row r="188">
          <cell r="C188">
            <v>3715000</v>
          </cell>
          <cell r="D188" t="str">
            <v>Provision For Superannuation</v>
          </cell>
          <cell r="E188">
            <v>-334348</v>
          </cell>
          <cell r="F188">
            <v>0</v>
          </cell>
          <cell r="G188">
            <v>334348</v>
          </cell>
        </row>
        <row r="189">
          <cell r="C189">
            <v>3720000</v>
          </cell>
          <cell r="D189" t="str">
            <v>Provision For Leave Encashment</v>
          </cell>
          <cell r="E189">
            <v>-34512087</v>
          </cell>
          <cell r="F189">
            <v>0</v>
          </cell>
          <cell r="G189">
            <v>34512087</v>
          </cell>
        </row>
        <row r="190">
          <cell r="C190">
            <v>4001000</v>
          </cell>
          <cell r="D190" t="str">
            <v>Gross Block-Leasehold Land</v>
          </cell>
          <cell r="E190">
            <v>0</v>
          </cell>
          <cell r="F190">
            <v>0</v>
          </cell>
          <cell r="G190">
            <v>0</v>
          </cell>
        </row>
        <row r="191">
          <cell r="C191">
            <v>4001100</v>
          </cell>
          <cell r="D191" t="str">
            <v>Gross Block-Leasehold Land - Manual Pos</v>
          </cell>
          <cell r="E191">
            <v>0</v>
          </cell>
          <cell r="F191">
            <v>0</v>
          </cell>
          <cell r="G191">
            <v>0</v>
          </cell>
        </row>
        <row r="192">
          <cell r="C192">
            <v>4002000</v>
          </cell>
          <cell r="D192" t="str">
            <v>Gross Block-Freehold Land</v>
          </cell>
          <cell r="E192">
            <v>659095913</v>
          </cell>
          <cell r="F192">
            <v>659095913</v>
          </cell>
          <cell r="G192">
            <v>0</v>
          </cell>
        </row>
        <row r="193">
          <cell r="C193">
            <v>4002100</v>
          </cell>
          <cell r="D193" t="str">
            <v>Gross Block-Freehold Land - Manual Post</v>
          </cell>
          <cell r="E193">
            <v>0</v>
          </cell>
          <cell r="F193">
            <v>0</v>
          </cell>
          <cell r="G193">
            <v>0</v>
          </cell>
        </row>
        <row r="194">
          <cell r="C194">
            <v>4005000</v>
          </cell>
          <cell r="D194" t="str">
            <v>Gross Block-Buildings</v>
          </cell>
          <cell r="E194">
            <v>93940975</v>
          </cell>
          <cell r="F194">
            <v>93940975</v>
          </cell>
          <cell r="G194">
            <v>0</v>
          </cell>
        </row>
        <row r="195">
          <cell r="C195">
            <v>4005100</v>
          </cell>
          <cell r="D195" t="str">
            <v>Gross Block-Buildings - Manual Posting</v>
          </cell>
          <cell r="E195">
            <v>0</v>
          </cell>
          <cell r="F195">
            <v>0</v>
          </cell>
          <cell r="G195">
            <v>0</v>
          </cell>
        </row>
        <row r="196">
          <cell r="C196">
            <v>4005500</v>
          </cell>
          <cell r="D196" t="str">
            <v>Gross Block - Leasehold Buildings</v>
          </cell>
          <cell r="E196">
            <v>0</v>
          </cell>
          <cell r="F196">
            <v>0</v>
          </cell>
          <cell r="G196">
            <v>0</v>
          </cell>
        </row>
        <row r="197">
          <cell r="C197">
            <v>4005510</v>
          </cell>
          <cell r="D197" t="str">
            <v>Gross Block - Leasehold Buildings - Man</v>
          </cell>
          <cell r="E197">
            <v>0</v>
          </cell>
          <cell r="F197">
            <v>0</v>
          </cell>
          <cell r="G197">
            <v>0</v>
          </cell>
        </row>
        <row r="198">
          <cell r="C198">
            <v>4006000</v>
          </cell>
          <cell r="D198" t="str">
            <v>Gross Block-Plant &amp; Machinery</v>
          </cell>
          <cell r="E198">
            <v>49513856</v>
          </cell>
          <cell r="F198">
            <v>49513856</v>
          </cell>
          <cell r="G198">
            <v>0</v>
          </cell>
        </row>
        <row r="199">
          <cell r="C199">
            <v>4006100</v>
          </cell>
          <cell r="D199" t="str">
            <v>Gross Block-Plant &amp; Machinery - Manual</v>
          </cell>
          <cell r="E199">
            <v>0</v>
          </cell>
          <cell r="F199">
            <v>0</v>
          </cell>
          <cell r="G199">
            <v>0</v>
          </cell>
        </row>
        <row r="200">
          <cell r="C200">
            <v>4006500</v>
          </cell>
          <cell r="D200" t="str">
            <v>Gross Block-Leased Plant &amp; Machinery-Ma</v>
          </cell>
          <cell r="E200">
            <v>0</v>
          </cell>
          <cell r="F200">
            <v>0</v>
          </cell>
          <cell r="G200">
            <v>0</v>
          </cell>
        </row>
        <row r="201">
          <cell r="C201">
            <v>4006550</v>
          </cell>
          <cell r="D201" t="str">
            <v>Gross Block-Leased Adjustment-Manual Po</v>
          </cell>
          <cell r="E201">
            <v>0</v>
          </cell>
          <cell r="F201">
            <v>0</v>
          </cell>
          <cell r="G201">
            <v>0</v>
          </cell>
        </row>
        <row r="202">
          <cell r="C202">
            <v>4006900</v>
          </cell>
          <cell r="D202" t="str">
            <v>Gross Block-Plant &amp; Machinery - Revalua</v>
          </cell>
          <cell r="E202">
            <v>0</v>
          </cell>
          <cell r="F202">
            <v>0</v>
          </cell>
          <cell r="G202">
            <v>0</v>
          </cell>
        </row>
        <row r="203">
          <cell r="C203">
            <v>4007000</v>
          </cell>
          <cell r="D203" t="str">
            <v>Gross Block-Electrical Installations</v>
          </cell>
          <cell r="E203">
            <v>6525969</v>
          </cell>
          <cell r="F203">
            <v>6525969</v>
          </cell>
          <cell r="G203">
            <v>0</v>
          </cell>
        </row>
        <row r="204">
          <cell r="C204">
            <v>4007100</v>
          </cell>
          <cell r="D204" t="str">
            <v>Gross Block-Electrical Instns.- Manual</v>
          </cell>
          <cell r="E204">
            <v>0</v>
          </cell>
          <cell r="F204">
            <v>0</v>
          </cell>
          <cell r="G204">
            <v>0</v>
          </cell>
        </row>
        <row r="205">
          <cell r="C205">
            <v>4008000</v>
          </cell>
          <cell r="D205" t="str">
            <v>Gross Block-Equipments</v>
          </cell>
          <cell r="E205">
            <v>4982323</v>
          </cell>
          <cell r="F205">
            <v>4982323</v>
          </cell>
          <cell r="G205">
            <v>0</v>
          </cell>
        </row>
        <row r="206">
          <cell r="C206">
            <v>4008050</v>
          </cell>
          <cell r="D206" t="str">
            <v>Gross Block-Refridgerators &amp; Domestic A</v>
          </cell>
          <cell r="E206">
            <v>0</v>
          </cell>
          <cell r="F206">
            <v>0</v>
          </cell>
          <cell r="G206">
            <v>0</v>
          </cell>
        </row>
        <row r="207">
          <cell r="C207">
            <v>4008100</v>
          </cell>
          <cell r="D207" t="str">
            <v>Gross Block-Equipments - Manual Posting</v>
          </cell>
          <cell r="E207">
            <v>0</v>
          </cell>
          <cell r="F207">
            <v>0</v>
          </cell>
          <cell r="G207">
            <v>0</v>
          </cell>
        </row>
        <row r="208">
          <cell r="C208">
            <v>4008150</v>
          </cell>
          <cell r="D208" t="str">
            <v>Gross Block-Refridgerators&amp; Domestic Ap</v>
          </cell>
          <cell r="E208">
            <v>0</v>
          </cell>
          <cell r="F208">
            <v>0</v>
          </cell>
          <cell r="G208">
            <v>0</v>
          </cell>
        </row>
        <row r="209">
          <cell r="C209">
            <v>4009000</v>
          </cell>
          <cell r="D209" t="str">
            <v>Gross Block-Furniture &amp; Fixtures</v>
          </cell>
          <cell r="E209">
            <v>19007874</v>
          </cell>
          <cell r="F209">
            <v>19007874</v>
          </cell>
          <cell r="G209">
            <v>0</v>
          </cell>
        </row>
        <row r="210">
          <cell r="C210">
            <v>4009100</v>
          </cell>
          <cell r="D210" t="str">
            <v>Gross Block-Furniture &amp; Fixtures - Manu</v>
          </cell>
          <cell r="E210">
            <v>0</v>
          </cell>
          <cell r="F210">
            <v>0</v>
          </cell>
          <cell r="G210">
            <v>0</v>
          </cell>
        </row>
        <row r="211">
          <cell r="C211">
            <v>4010000</v>
          </cell>
          <cell r="D211" t="str">
            <v>Gross Block-Vehicles</v>
          </cell>
          <cell r="E211">
            <v>211295357</v>
          </cell>
          <cell r="F211">
            <v>211295357</v>
          </cell>
          <cell r="G211">
            <v>0</v>
          </cell>
        </row>
        <row r="212">
          <cell r="C212">
            <v>4010100</v>
          </cell>
          <cell r="D212" t="str">
            <v>Gross Block - Vehicles - Manual Posting</v>
          </cell>
          <cell r="E212">
            <v>0</v>
          </cell>
          <cell r="F212">
            <v>0</v>
          </cell>
          <cell r="G212">
            <v>0</v>
          </cell>
        </row>
        <row r="213">
          <cell r="C213">
            <v>4200000</v>
          </cell>
          <cell r="D213" t="str">
            <v>Capital Work In Progress</v>
          </cell>
          <cell r="E213">
            <v>0</v>
          </cell>
          <cell r="F213">
            <v>0</v>
          </cell>
          <cell r="G213">
            <v>0</v>
          </cell>
        </row>
        <row r="214">
          <cell r="C214">
            <v>4200010</v>
          </cell>
          <cell r="D214" t="str">
            <v>Capital Work In Progress - Manual Posti</v>
          </cell>
          <cell r="E214">
            <v>280112083</v>
          </cell>
          <cell r="F214">
            <v>280112083</v>
          </cell>
          <cell r="G214">
            <v>0</v>
          </cell>
        </row>
        <row r="215">
          <cell r="C215">
            <v>4202000</v>
          </cell>
          <cell r="D215" t="str">
            <v>Capital Advances</v>
          </cell>
          <cell r="E215">
            <v>7875897172</v>
          </cell>
          <cell r="F215">
            <v>7875897172</v>
          </cell>
          <cell r="G215">
            <v>0</v>
          </cell>
        </row>
        <row r="216">
          <cell r="C216">
            <v>4202010</v>
          </cell>
          <cell r="D216" t="str">
            <v>Capital Advances - Manual Posting</v>
          </cell>
          <cell r="E216">
            <v>1681914</v>
          </cell>
          <cell r="F216">
            <v>1681914</v>
          </cell>
          <cell r="G216">
            <v>0</v>
          </cell>
        </row>
        <row r="217">
          <cell r="C217">
            <v>4202100</v>
          </cell>
          <cell r="D217" t="str">
            <v>Capital Down Payments to Assets</v>
          </cell>
          <cell r="E217">
            <v>0</v>
          </cell>
          <cell r="F217">
            <v>0</v>
          </cell>
          <cell r="G217">
            <v>0</v>
          </cell>
        </row>
        <row r="218">
          <cell r="C218">
            <v>4202110</v>
          </cell>
          <cell r="D218" t="str">
            <v>Down Payment Clearing</v>
          </cell>
          <cell r="E218">
            <v>0</v>
          </cell>
          <cell r="F218">
            <v>0</v>
          </cell>
          <cell r="G218">
            <v>0</v>
          </cell>
        </row>
        <row r="219">
          <cell r="C219">
            <v>4205000</v>
          </cell>
          <cell r="D219" t="str">
            <v>Capital Goods Inventory</v>
          </cell>
          <cell r="E219">
            <v>0</v>
          </cell>
          <cell r="F219">
            <v>0</v>
          </cell>
          <cell r="G219">
            <v>0</v>
          </cell>
        </row>
        <row r="220">
          <cell r="C220">
            <v>4205300</v>
          </cell>
          <cell r="D220" t="str">
            <v>Differential Costs - Capital Goods</v>
          </cell>
          <cell r="E220">
            <v>0</v>
          </cell>
          <cell r="F220">
            <v>0</v>
          </cell>
          <cell r="G220">
            <v>0</v>
          </cell>
        </row>
        <row r="221">
          <cell r="C221">
            <v>4210050</v>
          </cell>
          <cell r="D221" t="str">
            <v>Preoperative Expenses - Interest Capita</v>
          </cell>
          <cell r="E221">
            <v>0</v>
          </cell>
          <cell r="F221">
            <v>0</v>
          </cell>
          <cell r="G221">
            <v>0</v>
          </cell>
        </row>
        <row r="222">
          <cell r="C222">
            <v>4210060</v>
          </cell>
          <cell r="D222" t="str">
            <v>INCIDENTAL EXPENDITURE PENDING ALLOCATI</v>
          </cell>
          <cell r="E222">
            <v>273790521</v>
          </cell>
          <cell r="F222">
            <v>273790521</v>
          </cell>
          <cell r="G222">
            <v>0</v>
          </cell>
        </row>
        <row r="223">
          <cell r="C223">
            <v>4210100</v>
          </cell>
          <cell r="D223" t="str">
            <v>Other Preoperative Expenses</v>
          </cell>
          <cell r="E223">
            <v>0</v>
          </cell>
          <cell r="F223">
            <v>0</v>
          </cell>
          <cell r="G223">
            <v>0</v>
          </cell>
        </row>
        <row r="224">
          <cell r="C224">
            <v>4210150</v>
          </cell>
          <cell r="D224" t="str">
            <v>Technical Knowhow Fees</v>
          </cell>
          <cell r="E224">
            <v>0</v>
          </cell>
          <cell r="F224">
            <v>0</v>
          </cell>
          <cell r="G224">
            <v>0</v>
          </cell>
        </row>
        <row r="225">
          <cell r="C225">
            <v>4210250</v>
          </cell>
          <cell r="D225" t="str">
            <v>Advance Against Capital Work in Progres</v>
          </cell>
          <cell r="E225">
            <v>0</v>
          </cell>
          <cell r="F225">
            <v>0</v>
          </cell>
          <cell r="G225">
            <v>0</v>
          </cell>
        </row>
        <row r="226">
          <cell r="C226">
            <v>4210300</v>
          </cell>
          <cell r="D226" t="str">
            <v>Advance for Acq. of Flats / Buildings/</v>
          </cell>
          <cell r="E226">
            <v>0</v>
          </cell>
          <cell r="F226">
            <v>0</v>
          </cell>
          <cell r="G226">
            <v>0</v>
          </cell>
        </row>
        <row r="227">
          <cell r="C227">
            <v>4210350</v>
          </cell>
          <cell r="D227" t="str">
            <v>CWIP - Land &amp; Land Development</v>
          </cell>
          <cell r="E227">
            <v>0</v>
          </cell>
          <cell r="F227">
            <v>0</v>
          </cell>
          <cell r="G227">
            <v>0</v>
          </cell>
        </row>
        <row r="228">
          <cell r="C228">
            <v>4510200</v>
          </cell>
          <cell r="D228" t="str">
            <v>LT Invt-Others-Equity Shares-Quoted-Ful</v>
          </cell>
          <cell r="E228">
            <v>0</v>
          </cell>
          <cell r="F228">
            <v>0</v>
          </cell>
          <cell r="G228">
            <v>0</v>
          </cell>
        </row>
        <row r="229">
          <cell r="C229">
            <v>4510210</v>
          </cell>
          <cell r="D229" t="str">
            <v>LT Invt-Others-Equity Shares-Unqtd-Full</v>
          </cell>
          <cell r="E229">
            <v>268987</v>
          </cell>
          <cell r="F229">
            <v>268987</v>
          </cell>
          <cell r="G229">
            <v>0</v>
          </cell>
        </row>
        <row r="230">
          <cell r="C230">
            <v>4515110</v>
          </cell>
          <cell r="D230" t="str">
            <v>LT Trade Invt-Equity Subs Cos.-Unqtd-Fu</v>
          </cell>
          <cell r="E230">
            <v>18893497157</v>
          </cell>
          <cell r="F230">
            <v>18893497157</v>
          </cell>
          <cell r="G230">
            <v>0</v>
          </cell>
        </row>
        <row r="231">
          <cell r="C231">
            <v>4520110</v>
          </cell>
          <cell r="D231" t="str">
            <v>LT Trade Invt-Pref Shares -Unqtd-Fully paid</v>
          </cell>
          <cell r="F231">
            <v>5935050000</v>
          </cell>
          <cell r="G231">
            <v>0</v>
          </cell>
        </row>
        <row r="232">
          <cell r="C232">
            <v>4660200</v>
          </cell>
          <cell r="D232" t="str">
            <v>Cur Invt-Others-Units / Bonds -Quoted-F</v>
          </cell>
          <cell r="E232">
            <v>3075700872</v>
          </cell>
          <cell r="F232">
            <v>3075700872</v>
          </cell>
          <cell r="G232">
            <v>0</v>
          </cell>
        </row>
        <row r="233">
          <cell r="C233">
            <v>4660210</v>
          </cell>
          <cell r="D233" t="str">
            <v>Cur Invt-Others-Units-Unquoted-Fully Pa</v>
          </cell>
          <cell r="E233">
            <v>39715940346</v>
          </cell>
          <cell r="F233">
            <v>39715940346</v>
          </cell>
          <cell r="G233">
            <v>0</v>
          </cell>
        </row>
        <row r="234">
          <cell r="C234">
            <v>4900000</v>
          </cell>
          <cell r="D234" t="str">
            <v>Provision in Dimunition in Value - Inve</v>
          </cell>
          <cell r="E234">
            <v>0</v>
          </cell>
          <cell r="F234">
            <v>0</v>
          </cell>
          <cell r="G234">
            <v>0</v>
          </cell>
        </row>
        <row r="235">
          <cell r="C235">
            <v>5000000</v>
          </cell>
          <cell r="D235" t="str">
            <v>Interest Accrued On Investment-Due</v>
          </cell>
          <cell r="E235">
            <v>93449668</v>
          </cell>
          <cell r="F235">
            <v>93449668</v>
          </cell>
          <cell r="G235">
            <v>0</v>
          </cell>
        </row>
        <row r="236">
          <cell r="C236">
            <v>5000500</v>
          </cell>
          <cell r="D236" t="str">
            <v>Interest Accrued On Investment-Not Due</v>
          </cell>
          <cell r="E236">
            <v>543130522</v>
          </cell>
          <cell r="F236">
            <v>543130522</v>
          </cell>
          <cell r="G236">
            <v>0</v>
          </cell>
        </row>
        <row r="237">
          <cell r="C237">
            <v>5100000</v>
          </cell>
          <cell r="D237" t="str">
            <v>Inventories - Stores &amp; Spares - Mech.</v>
          </cell>
          <cell r="E237">
            <v>0</v>
          </cell>
          <cell r="F237">
            <v>0</v>
          </cell>
          <cell r="G237">
            <v>0</v>
          </cell>
        </row>
        <row r="238">
          <cell r="C238">
            <v>5100100</v>
          </cell>
          <cell r="D238" t="str">
            <v>Inventories - Stores &amp; Spares - Elect.</v>
          </cell>
          <cell r="E238">
            <v>0</v>
          </cell>
          <cell r="F238">
            <v>0</v>
          </cell>
          <cell r="G238">
            <v>0</v>
          </cell>
        </row>
        <row r="239">
          <cell r="C239">
            <v>5100200</v>
          </cell>
          <cell r="D239" t="str">
            <v>Inventories - Stores &amp; Spares - Inst.</v>
          </cell>
          <cell r="E239">
            <v>0</v>
          </cell>
          <cell r="F239">
            <v>0</v>
          </cell>
          <cell r="G239">
            <v>0</v>
          </cell>
        </row>
        <row r="240">
          <cell r="C240">
            <v>5100300</v>
          </cell>
          <cell r="D240" t="str">
            <v>Inventories - Stores &amp; Spares - Civil</v>
          </cell>
          <cell r="E240">
            <v>0</v>
          </cell>
          <cell r="F240">
            <v>0</v>
          </cell>
          <cell r="G240">
            <v>0</v>
          </cell>
        </row>
        <row r="241">
          <cell r="C241">
            <v>5100350</v>
          </cell>
          <cell r="D241" t="str">
            <v>Stores &amp; Spares Material with Third Par</v>
          </cell>
          <cell r="E241">
            <v>0</v>
          </cell>
          <cell r="F241">
            <v>0</v>
          </cell>
          <cell r="G241">
            <v>0</v>
          </cell>
        </row>
        <row r="242">
          <cell r="C242">
            <v>5100500</v>
          </cell>
          <cell r="D242" t="str">
            <v>Inventories - Other consumables</v>
          </cell>
          <cell r="E242">
            <v>0</v>
          </cell>
          <cell r="F242">
            <v>0</v>
          </cell>
          <cell r="G242">
            <v>0</v>
          </cell>
        </row>
        <row r="243">
          <cell r="C243">
            <v>5100510</v>
          </cell>
          <cell r="D243" t="str">
            <v>Inventories - Other consumables - Manua</v>
          </cell>
          <cell r="E243">
            <v>0</v>
          </cell>
          <cell r="F243">
            <v>0</v>
          </cell>
          <cell r="G243">
            <v>0</v>
          </cell>
        </row>
        <row r="244">
          <cell r="C244">
            <v>5100600</v>
          </cell>
          <cell r="D244" t="str">
            <v>Provision in Dimunition in Value - Stor</v>
          </cell>
          <cell r="E244">
            <v>0</v>
          </cell>
          <cell r="F244">
            <v>0</v>
          </cell>
          <cell r="G244">
            <v>0</v>
          </cell>
        </row>
        <row r="245">
          <cell r="C245">
            <v>5100800</v>
          </cell>
          <cell r="D245" t="str">
            <v>Materials with outsiders - Stores &amp; Spa</v>
          </cell>
          <cell r="E245">
            <v>0</v>
          </cell>
          <cell r="F245">
            <v>0</v>
          </cell>
          <cell r="G245">
            <v>0</v>
          </cell>
        </row>
        <row r="246">
          <cell r="C246">
            <v>5100950</v>
          </cell>
          <cell r="D246" t="str">
            <v>Inventories - Stores &amp; Spares - Electro</v>
          </cell>
          <cell r="E246">
            <v>0</v>
          </cell>
          <cell r="F246">
            <v>0</v>
          </cell>
          <cell r="G246">
            <v>0</v>
          </cell>
        </row>
        <row r="247">
          <cell r="C247">
            <v>5120000</v>
          </cell>
          <cell r="D247" t="str">
            <v>Inventories - Packing Materials</v>
          </cell>
          <cell r="E247">
            <v>0</v>
          </cell>
          <cell r="F247">
            <v>0</v>
          </cell>
          <cell r="G247">
            <v>0</v>
          </cell>
        </row>
        <row r="248">
          <cell r="C248">
            <v>5190000</v>
          </cell>
          <cell r="D248" t="str">
            <v>Material in Transit</v>
          </cell>
          <cell r="E248">
            <v>0</v>
          </cell>
          <cell r="F248">
            <v>0</v>
          </cell>
          <cell r="G248">
            <v>0</v>
          </cell>
        </row>
        <row r="249">
          <cell r="C249">
            <v>5190010</v>
          </cell>
          <cell r="D249" t="str">
            <v>Material in Transit - Manual Posting</v>
          </cell>
          <cell r="E249">
            <v>0</v>
          </cell>
          <cell r="F249">
            <v>0</v>
          </cell>
          <cell r="G249">
            <v>0</v>
          </cell>
        </row>
        <row r="250">
          <cell r="C250">
            <v>5300000</v>
          </cell>
          <cell r="D250" t="str">
            <v>Sundry Debtors-Domestic</v>
          </cell>
          <cell r="E250">
            <v>1338913883</v>
          </cell>
          <cell r="F250">
            <v>1338913883</v>
          </cell>
          <cell r="G250">
            <v>0</v>
          </cell>
        </row>
        <row r="251">
          <cell r="C251">
            <v>5300999</v>
          </cell>
          <cell r="D251" t="str">
            <v>Sundry Debtors - Manual Posting</v>
          </cell>
          <cell r="E251">
            <v>170180</v>
          </cell>
          <cell r="F251">
            <v>170180</v>
          </cell>
          <cell r="G251">
            <v>0</v>
          </cell>
        </row>
        <row r="252">
          <cell r="C252">
            <v>5330900</v>
          </cell>
          <cell r="D252" t="str">
            <v>Sundry Debtors-Others</v>
          </cell>
          <cell r="E252">
            <v>0</v>
          </cell>
          <cell r="F252">
            <v>0</v>
          </cell>
          <cell r="G252">
            <v>0</v>
          </cell>
        </row>
        <row r="253">
          <cell r="C253">
            <v>5346000</v>
          </cell>
          <cell r="D253" t="str">
            <v>Cheques on Hand</v>
          </cell>
          <cell r="E253">
            <v>0</v>
          </cell>
          <cell r="F253">
            <v>0</v>
          </cell>
          <cell r="G253">
            <v>0</v>
          </cell>
        </row>
        <row r="254">
          <cell r="C254">
            <v>5390000</v>
          </cell>
          <cell r="D254" t="str">
            <v>Provision For Doubtful Debts</v>
          </cell>
          <cell r="E254">
            <v>0</v>
          </cell>
          <cell r="F254">
            <v>0</v>
          </cell>
          <cell r="G254">
            <v>0</v>
          </cell>
        </row>
        <row r="255">
          <cell r="C255">
            <v>5390010</v>
          </cell>
          <cell r="D255" t="str">
            <v>Provision For Doubtful Debts - Manual P</v>
          </cell>
          <cell r="E255">
            <v>0</v>
          </cell>
          <cell r="F255">
            <v>0</v>
          </cell>
          <cell r="G255">
            <v>0</v>
          </cell>
        </row>
        <row r="256">
          <cell r="C256">
            <v>5512490</v>
          </cell>
          <cell r="D256" t="str">
            <v>Blocked for entry</v>
          </cell>
          <cell r="E256">
            <v>444</v>
          </cell>
          <cell r="F256">
            <v>444</v>
          </cell>
          <cell r="G256">
            <v>0</v>
          </cell>
        </row>
        <row r="257">
          <cell r="C257">
            <v>5512491</v>
          </cell>
          <cell r="D257" t="str">
            <v>(REGL) ICICI - 705007054 - NEW DELHI-P</v>
          </cell>
          <cell r="E257">
            <v>0</v>
          </cell>
          <cell r="F257">
            <v>0</v>
          </cell>
          <cell r="G257">
            <v>0</v>
          </cell>
        </row>
        <row r="258">
          <cell r="C258">
            <v>5512492</v>
          </cell>
          <cell r="D258" t="str">
            <v>(REGL) ICICI - 705007054 - NEW DELHI-P</v>
          </cell>
          <cell r="E258">
            <v>0</v>
          </cell>
          <cell r="F258">
            <v>0</v>
          </cell>
          <cell r="G258">
            <v>0</v>
          </cell>
        </row>
        <row r="259">
          <cell r="C259">
            <v>5519390</v>
          </cell>
          <cell r="D259" t="str">
            <v>(CAPL) ICICI - 39305001844 - CHURCHGATE</v>
          </cell>
          <cell r="E259">
            <v>0</v>
          </cell>
          <cell r="F259">
            <v>0</v>
          </cell>
          <cell r="G259">
            <v>0</v>
          </cell>
        </row>
        <row r="260">
          <cell r="C260">
            <v>5519391</v>
          </cell>
          <cell r="D260" t="str">
            <v>(CAPL) ICICI - 39305001844 - CHURCHGATE</v>
          </cell>
          <cell r="E260">
            <v>0</v>
          </cell>
          <cell r="F260">
            <v>0</v>
          </cell>
          <cell r="G260">
            <v>0</v>
          </cell>
        </row>
        <row r="261">
          <cell r="C261">
            <v>5519392</v>
          </cell>
          <cell r="D261" t="str">
            <v>(CAPL) ICICI - 39305001844 - CHURCHGATE</v>
          </cell>
          <cell r="E261">
            <v>0</v>
          </cell>
          <cell r="F261">
            <v>0</v>
          </cell>
          <cell r="G261">
            <v>0</v>
          </cell>
        </row>
        <row r="262">
          <cell r="C262">
            <v>5519400</v>
          </cell>
          <cell r="D262" t="str">
            <v>(CAPL) ICICI - 631005009433- NELLORE -</v>
          </cell>
          <cell r="E262">
            <v>0</v>
          </cell>
          <cell r="F262">
            <v>0</v>
          </cell>
          <cell r="G262">
            <v>0</v>
          </cell>
        </row>
        <row r="263">
          <cell r="C263">
            <v>5519401</v>
          </cell>
          <cell r="D263" t="str">
            <v>(CAPL) ICICI - 631005009433- NELLORE -</v>
          </cell>
          <cell r="E263">
            <v>0</v>
          </cell>
          <cell r="F263">
            <v>0</v>
          </cell>
          <cell r="G263">
            <v>0</v>
          </cell>
        </row>
        <row r="264">
          <cell r="C264">
            <v>5519402</v>
          </cell>
          <cell r="D264" t="str">
            <v>(CAPL) ICICI - 631005009433- NELLORE -</v>
          </cell>
          <cell r="E264">
            <v>0</v>
          </cell>
          <cell r="F264">
            <v>0</v>
          </cell>
          <cell r="G264">
            <v>0</v>
          </cell>
        </row>
        <row r="265">
          <cell r="C265">
            <v>5519750</v>
          </cell>
          <cell r="D265" t="str">
            <v>(REGL) ICICI BANK-039305000939-MUMBAI-M</v>
          </cell>
          <cell r="E265">
            <v>133947946</v>
          </cell>
          <cell r="F265">
            <v>133947946</v>
          </cell>
          <cell r="G265">
            <v>0</v>
          </cell>
        </row>
        <row r="266">
          <cell r="C266">
            <v>5519751</v>
          </cell>
          <cell r="D266" t="str">
            <v>(REGL) ICICI BANK-039305000939-MUMBAI-P</v>
          </cell>
          <cell r="E266">
            <v>-4241472</v>
          </cell>
          <cell r="F266">
            <v>0</v>
          </cell>
          <cell r="G266">
            <v>4241472</v>
          </cell>
        </row>
        <row r="267">
          <cell r="C267">
            <v>5519752</v>
          </cell>
          <cell r="D267" t="str">
            <v>(REGL) ICICI BANK-039305000939-MUMBAI-R</v>
          </cell>
          <cell r="E267">
            <v>513689</v>
          </cell>
          <cell r="F267">
            <v>513689</v>
          </cell>
          <cell r="G267">
            <v>0</v>
          </cell>
        </row>
        <row r="268">
          <cell r="C268">
            <v>5519760</v>
          </cell>
          <cell r="D268" t="str">
            <v>(REGL) CANARA BANK-1903201000192-MUMBAI</v>
          </cell>
          <cell r="E268">
            <v>400786</v>
          </cell>
          <cell r="F268">
            <v>400786</v>
          </cell>
          <cell r="G268">
            <v>0</v>
          </cell>
        </row>
        <row r="269">
          <cell r="C269">
            <v>5519761</v>
          </cell>
          <cell r="D269" t="str">
            <v>(REGL) CANARA BANK-1903201000192-MUMBAI</v>
          </cell>
          <cell r="E269">
            <v>0</v>
          </cell>
          <cell r="F269">
            <v>0</v>
          </cell>
          <cell r="G269">
            <v>0</v>
          </cell>
        </row>
        <row r="270">
          <cell r="C270">
            <v>5519762</v>
          </cell>
          <cell r="D270" t="str">
            <v>(REGL) CANARA BANK-1903201000192-MUMBAI</v>
          </cell>
          <cell r="E270">
            <v>0</v>
          </cell>
          <cell r="F270">
            <v>0</v>
          </cell>
          <cell r="G270">
            <v>0</v>
          </cell>
        </row>
        <row r="271">
          <cell r="C271">
            <v>5519770</v>
          </cell>
          <cell r="D271" t="str">
            <v>(REGL) SBI BANK-30216192977-MUMBAI-MAIN</v>
          </cell>
          <cell r="E271">
            <v>1280973</v>
          </cell>
          <cell r="F271">
            <v>1280973</v>
          </cell>
          <cell r="G271">
            <v>0</v>
          </cell>
        </row>
        <row r="272">
          <cell r="C272">
            <v>5519771</v>
          </cell>
          <cell r="D272" t="str">
            <v>(REGL) SBI BANK-30216192977-MUMBAI-PAYM</v>
          </cell>
          <cell r="E272">
            <v>0</v>
          </cell>
          <cell r="F272">
            <v>0</v>
          </cell>
          <cell r="G272">
            <v>0</v>
          </cell>
        </row>
        <row r="273">
          <cell r="C273">
            <v>5519772</v>
          </cell>
          <cell r="D273" t="str">
            <v>(REGL) SBI BANK-30216192977-MUMBAI-RECE</v>
          </cell>
          <cell r="E273">
            <v>0</v>
          </cell>
          <cell r="F273">
            <v>0</v>
          </cell>
          <cell r="G273">
            <v>0</v>
          </cell>
        </row>
        <row r="274">
          <cell r="C274">
            <v>5519780</v>
          </cell>
          <cell r="D274" t="str">
            <v>(REGL) HDFC BANK-0600310005191-MUMBAI-M</v>
          </cell>
          <cell r="E274">
            <v>274540</v>
          </cell>
          <cell r="F274">
            <v>274540</v>
          </cell>
          <cell r="G274">
            <v>0</v>
          </cell>
        </row>
        <row r="275">
          <cell r="C275">
            <v>5519781</v>
          </cell>
          <cell r="D275" t="str">
            <v>(REGL) HDFC BANK-0600310005191-MUMBAI-P</v>
          </cell>
          <cell r="E275">
            <v>0</v>
          </cell>
          <cell r="F275">
            <v>0</v>
          </cell>
          <cell r="G275">
            <v>0</v>
          </cell>
        </row>
        <row r="276">
          <cell r="C276">
            <v>5519782</v>
          </cell>
          <cell r="D276" t="str">
            <v>(REGL) HDFC BANK-0600310005191-MUMBAI-R</v>
          </cell>
          <cell r="E276">
            <v>0</v>
          </cell>
          <cell r="F276">
            <v>0</v>
          </cell>
          <cell r="G276">
            <v>0</v>
          </cell>
        </row>
        <row r="277">
          <cell r="C277">
            <v>5540390</v>
          </cell>
          <cell r="D277" t="str">
            <v>(REGL) CAL01 - 0100051910000085 - Nariman Point- M</v>
          </cell>
          <cell r="F277">
            <v>10887</v>
          </cell>
          <cell r="G277">
            <v>0</v>
          </cell>
        </row>
        <row r="278">
          <cell r="C278">
            <v>5540391</v>
          </cell>
          <cell r="D278" t="str">
            <v>(REGL) CAL01 - 0100051910000085 - Nariman Point- P</v>
          </cell>
          <cell r="F278">
            <v>0</v>
          </cell>
          <cell r="G278">
            <v>0</v>
          </cell>
        </row>
        <row r="279">
          <cell r="C279">
            <v>5540392</v>
          </cell>
          <cell r="D279" t="str">
            <v>(REGL) CAL01 - 0100051910000085 - Nariman Point- R</v>
          </cell>
          <cell r="F279">
            <v>0</v>
          </cell>
          <cell r="G279">
            <v>0</v>
          </cell>
        </row>
        <row r="280">
          <cell r="C280">
            <v>5540400</v>
          </cell>
          <cell r="D280" t="str">
            <v>(REGL) IND01-0006559</v>
          </cell>
          <cell r="F280">
            <v>168153</v>
          </cell>
          <cell r="G280">
            <v>0</v>
          </cell>
        </row>
        <row r="281">
          <cell r="C281">
            <v>5540430</v>
          </cell>
          <cell r="D281" t="str">
            <v>(REGL) IDB01-1261020</v>
          </cell>
          <cell r="F281">
            <v>39554796</v>
          </cell>
          <cell r="G281">
            <v>0</v>
          </cell>
        </row>
        <row r="282">
          <cell r="C282">
            <v>5589999</v>
          </cell>
          <cell r="D282" t="str">
            <v>Bank Current Control Account</v>
          </cell>
          <cell r="E282">
            <v>49829315</v>
          </cell>
          <cell r="F282">
            <v>49829315</v>
          </cell>
          <cell r="G282">
            <v>0</v>
          </cell>
        </row>
        <row r="283">
          <cell r="C283">
            <v>5597000</v>
          </cell>
          <cell r="D283" t="str">
            <v>Fixed Deposits With Scheduled Banks-INR</v>
          </cell>
          <cell r="E283">
            <v>11731065843</v>
          </cell>
          <cell r="F283">
            <v>11731065843</v>
          </cell>
          <cell r="G283">
            <v>0</v>
          </cell>
        </row>
        <row r="284">
          <cell r="C284">
            <v>5600000</v>
          </cell>
          <cell r="D284" t="str">
            <v>Loans To Employees-Housing (SCG)</v>
          </cell>
          <cell r="E284">
            <v>-22766</v>
          </cell>
          <cell r="F284">
            <v>0</v>
          </cell>
          <cell r="G284">
            <v>22766</v>
          </cell>
        </row>
        <row r="285">
          <cell r="C285">
            <v>5615050</v>
          </cell>
          <cell r="D285" t="str">
            <v>Loans To Subsidiary Companies</v>
          </cell>
          <cell r="E285">
            <v>0</v>
          </cell>
          <cell r="F285">
            <v>0</v>
          </cell>
          <cell r="G285">
            <v>0</v>
          </cell>
        </row>
        <row r="286">
          <cell r="C286">
            <v>5615100</v>
          </cell>
          <cell r="D286" t="str">
            <v>Advances to Group Companies</v>
          </cell>
          <cell r="E286">
            <v>0</v>
          </cell>
          <cell r="F286">
            <v>0</v>
          </cell>
          <cell r="G286">
            <v>0</v>
          </cell>
        </row>
        <row r="287">
          <cell r="C287">
            <v>5615110</v>
          </cell>
          <cell r="D287" t="str">
            <v>Advances To Group Companies - Manual Po</v>
          </cell>
          <cell r="E287">
            <v>2474636249</v>
          </cell>
          <cell r="F287">
            <v>2474636249</v>
          </cell>
          <cell r="G287">
            <v>0</v>
          </cell>
        </row>
        <row r="288">
          <cell r="C288">
            <v>5615120</v>
          </cell>
          <cell r="D288" t="str">
            <v>ADVANCE TO TRUST - Manual posting</v>
          </cell>
          <cell r="F288">
            <v>1400010000</v>
          </cell>
        </row>
        <row r="289">
          <cell r="C289">
            <v>5615500</v>
          </cell>
          <cell r="D289" t="str">
            <v>Advance against subscription to Securit</v>
          </cell>
          <cell r="E289">
            <v>44452863833</v>
          </cell>
          <cell r="F289">
            <v>44452863833</v>
          </cell>
          <cell r="G289">
            <v>0</v>
          </cell>
        </row>
        <row r="290">
          <cell r="C290">
            <v>5620000</v>
          </cell>
          <cell r="D290" t="str">
            <v>Advances to Vendors</v>
          </cell>
          <cell r="E290">
            <v>652810429</v>
          </cell>
          <cell r="F290">
            <v>652810429</v>
          </cell>
          <cell r="G290">
            <v>0</v>
          </cell>
        </row>
        <row r="291">
          <cell r="C291">
            <v>5620020</v>
          </cell>
          <cell r="D291" t="str">
            <v>Advances to Vendors - Manual Posting</v>
          </cell>
          <cell r="E291">
            <v>2135000</v>
          </cell>
          <cell r="F291">
            <v>2135000</v>
          </cell>
          <cell r="G291">
            <v>0</v>
          </cell>
        </row>
        <row r="292">
          <cell r="C292">
            <v>5620500</v>
          </cell>
          <cell r="D292" t="str">
            <v>Sundry Creditors - Debit Balances</v>
          </cell>
          <cell r="E292">
            <v>0</v>
          </cell>
          <cell r="F292">
            <v>0</v>
          </cell>
          <cell r="G292">
            <v>0</v>
          </cell>
        </row>
        <row r="293">
          <cell r="C293">
            <v>5625025</v>
          </cell>
          <cell r="D293" t="str">
            <v>Loans To Employees-House Lease Deposit</v>
          </cell>
          <cell r="E293">
            <v>1769500</v>
          </cell>
          <cell r="F293">
            <v>1769500</v>
          </cell>
          <cell r="G293">
            <v>0</v>
          </cell>
        </row>
        <row r="294">
          <cell r="C294">
            <v>5625030</v>
          </cell>
          <cell r="D294" t="str">
            <v>Interest Accrued on loans to employees</v>
          </cell>
          <cell r="E294">
            <v>23870</v>
          </cell>
          <cell r="F294">
            <v>23870</v>
          </cell>
          <cell r="G294">
            <v>0</v>
          </cell>
        </row>
        <row r="295">
          <cell r="C295">
            <v>5625050</v>
          </cell>
          <cell r="D295" t="str">
            <v>Loans To Employees-Computers</v>
          </cell>
          <cell r="E295">
            <v>0</v>
          </cell>
          <cell r="F295">
            <v>0</v>
          </cell>
          <cell r="G295">
            <v>0</v>
          </cell>
        </row>
        <row r="296">
          <cell r="C296">
            <v>5625070</v>
          </cell>
          <cell r="D296" t="str">
            <v>Loans To Employees-Vehicle</v>
          </cell>
          <cell r="E296">
            <v>0</v>
          </cell>
          <cell r="F296">
            <v>0</v>
          </cell>
          <cell r="G296">
            <v>0</v>
          </cell>
        </row>
        <row r="297">
          <cell r="C297">
            <v>5625075</v>
          </cell>
          <cell r="D297" t="str">
            <v>Loans To Employees-Medical Loan</v>
          </cell>
          <cell r="E297">
            <v>0</v>
          </cell>
          <cell r="F297">
            <v>0</v>
          </cell>
          <cell r="G297">
            <v>0</v>
          </cell>
        </row>
        <row r="298">
          <cell r="C298">
            <v>5625090</v>
          </cell>
          <cell r="D298" t="str">
            <v>Loans To Employees-Miscellaneous</v>
          </cell>
          <cell r="E298">
            <v>0</v>
          </cell>
          <cell r="F298">
            <v>0</v>
          </cell>
          <cell r="G298">
            <v>0</v>
          </cell>
        </row>
        <row r="299">
          <cell r="C299">
            <v>5625500</v>
          </cell>
          <cell r="D299" t="str">
            <v>Advance To Employees - Salary/Bonus</v>
          </cell>
          <cell r="E299">
            <v>3350561</v>
          </cell>
          <cell r="F299">
            <v>3350561</v>
          </cell>
          <cell r="G299">
            <v>0</v>
          </cell>
        </row>
        <row r="300">
          <cell r="C300">
            <v>5625510</v>
          </cell>
          <cell r="D300" t="str">
            <v>Advance To Employees -Festival Advance</v>
          </cell>
          <cell r="E300">
            <v>0</v>
          </cell>
          <cell r="F300">
            <v>0</v>
          </cell>
          <cell r="G300">
            <v>0</v>
          </cell>
        </row>
        <row r="301">
          <cell r="C301">
            <v>5625520</v>
          </cell>
          <cell r="D301" t="str">
            <v>Advance To Employees -Travel</v>
          </cell>
          <cell r="E301">
            <v>80000</v>
          </cell>
          <cell r="F301">
            <v>80000</v>
          </cell>
          <cell r="G301">
            <v>0</v>
          </cell>
        </row>
        <row r="302">
          <cell r="C302">
            <v>5625530</v>
          </cell>
          <cell r="D302" t="str">
            <v>Advance To Employees -Medical</v>
          </cell>
          <cell r="E302">
            <v>0</v>
          </cell>
          <cell r="F302">
            <v>0</v>
          </cell>
          <cell r="G302">
            <v>0</v>
          </cell>
        </row>
        <row r="303">
          <cell r="C303">
            <v>5625540</v>
          </cell>
          <cell r="D303" t="str">
            <v>Advance to Employees - Petrol Expenses</v>
          </cell>
          <cell r="E303">
            <v>0</v>
          </cell>
          <cell r="F303">
            <v>0</v>
          </cell>
          <cell r="G303">
            <v>0</v>
          </cell>
        </row>
        <row r="304">
          <cell r="C304">
            <v>5625550</v>
          </cell>
          <cell r="D304" t="str">
            <v>Advance To Employees - Final Settlement</v>
          </cell>
          <cell r="E304">
            <v>0</v>
          </cell>
          <cell r="F304">
            <v>0</v>
          </cell>
          <cell r="G304">
            <v>0</v>
          </cell>
        </row>
        <row r="305">
          <cell r="C305">
            <v>5625590</v>
          </cell>
          <cell r="D305" t="str">
            <v>Advance To Employees -Others Including</v>
          </cell>
          <cell r="E305">
            <v>576386</v>
          </cell>
          <cell r="F305">
            <v>576386</v>
          </cell>
          <cell r="G305">
            <v>0</v>
          </cell>
        </row>
        <row r="306">
          <cell r="C306">
            <v>5625610</v>
          </cell>
          <cell r="D306" t="str">
            <v>Advance To Employees - Children's Educa</v>
          </cell>
          <cell r="E306">
            <v>-581246</v>
          </cell>
          <cell r="F306">
            <v>0</v>
          </cell>
          <cell r="G306">
            <v>581246</v>
          </cell>
        </row>
        <row r="307">
          <cell r="C307">
            <v>5625620</v>
          </cell>
          <cell r="D307" t="str">
            <v>Advance To Employees - Tempaorary Advan</v>
          </cell>
          <cell r="E307">
            <v>57000</v>
          </cell>
          <cell r="F307">
            <v>57000</v>
          </cell>
          <cell r="G307">
            <v>0</v>
          </cell>
        </row>
        <row r="308">
          <cell r="C308">
            <v>5625630</v>
          </cell>
          <cell r="D308" t="str">
            <v>Advance To Employees - TDS/Bonus/Exgrat</v>
          </cell>
          <cell r="E308">
            <v>0</v>
          </cell>
          <cell r="F308">
            <v>0</v>
          </cell>
          <cell r="G308">
            <v>0</v>
          </cell>
        </row>
        <row r="309">
          <cell r="C309">
            <v>5625700</v>
          </cell>
          <cell r="D309" t="str">
            <v>Advance to Employees - Fuel &amp; Maintenan</v>
          </cell>
          <cell r="E309">
            <v>0</v>
          </cell>
          <cell r="F309">
            <v>0</v>
          </cell>
          <cell r="G309">
            <v>0</v>
          </cell>
        </row>
        <row r="310">
          <cell r="C310">
            <v>5625710</v>
          </cell>
          <cell r="D310" t="str">
            <v>Advance To Employees - Office Wear Allo</v>
          </cell>
          <cell r="E310">
            <v>0</v>
          </cell>
          <cell r="F310">
            <v>0</v>
          </cell>
          <cell r="G310">
            <v>0</v>
          </cell>
        </row>
        <row r="311">
          <cell r="C311">
            <v>5625720</v>
          </cell>
          <cell r="D311" t="str">
            <v>Advance To  Employees - Medical Expense</v>
          </cell>
          <cell r="E311">
            <v>-18750</v>
          </cell>
          <cell r="F311">
            <v>0</v>
          </cell>
          <cell r="G311">
            <v>18750</v>
          </cell>
        </row>
        <row r="312">
          <cell r="C312">
            <v>5625730</v>
          </cell>
          <cell r="D312" t="str">
            <v>Advance To Employees - Reimbursements</v>
          </cell>
          <cell r="E312">
            <v>0</v>
          </cell>
          <cell r="F312">
            <v>0</v>
          </cell>
          <cell r="G312">
            <v>0</v>
          </cell>
        </row>
        <row r="313">
          <cell r="C313">
            <v>5625900</v>
          </cell>
          <cell r="D313" t="str">
            <v>Advance To Employees - Vehicle Loan</v>
          </cell>
          <cell r="E313">
            <v>0</v>
          </cell>
          <cell r="F313">
            <v>0</v>
          </cell>
          <cell r="G313">
            <v>0</v>
          </cell>
        </row>
        <row r="314">
          <cell r="C314">
            <v>5635001</v>
          </cell>
          <cell r="D314" t="str">
            <v>Service Tax Credit Recoverable - Head O</v>
          </cell>
          <cell r="E314">
            <v>35498812</v>
          </cell>
          <cell r="F314">
            <v>35498812</v>
          </cell>
          <cell r="G314">
            <v>0</v>
          </cell>
        </row>
        <row r="315">
          <cell r="C315">
            <v>5635510</v>
          </cell>
          <cell r="D315" t="str">
            <v>VAT Recoverable Account</v>
          </cell>
          <cell r="E315">
            <v>733635</v>
          </cell>
          <cell r="F315">
            <v>733635</v>
          </cell>
          <cell r="G315">
            <v>0</v>
          </cell>
        </row>
        <row r="316">
          <cell r="C316">
            <v>5635520</v>
          </cell>
          <cell r="D316" t="str">
            <v>TDS  VAT  WCT RECOVERABLE</v>
          </cell>
          <cell r="E316">
            <v>0</v>
          </cell>
          <cell r="F316">
            <v>0</v>
          </cell>
          <cell r="G316">
            <v>0</v>
          </cell>
        </row>
        <row r="317">
          <cell r="C317">
            <v>5640200</v>
          </cell>
          <cell r="D317" t="str">
            <v>Claims Receivable - Insurance</v>
          </cell>
          <cell r="E317">
            <v>0</v>
          </cell>
          <cell r="F317">
            <v>0</v>
          </cell>
          <cell r="G317">
            <v>0</v>
          </cell>
        </row>
        <row r="318">
          <cell r="C318">
            <v>5640210</v>
          </cell>
          <cell r="D318" t="str">
            <v>Claims Receivable - Insurance - Contra</v>
          </cell>
          <cell r="E318">
            <v>0</v>
          </cell>
          <cell r="F318">
            <v>0</v>
          </cell>
          <cell r="G318">
            <v>0</v>
          </cell>
        </row>
        <row r="319">
          <cell r="C319">
            <v>5640900</v>
          </cell>
          <cell r="D319" t="str">
            <v>Advances -Others</v>
          </cell>
          <cell r="E319">
            <v>0</v>
          </cell>
          <cell r="F319">
            <v>0</v>
          </cell>
          <cell r="G319">
            <v>0</v>
          </cell>
        </row>
        <row r="320">
          <cell r="C320">
            <v>5650000</v>
          </cell>
          <cell r="D320" t="str">
            <v>Prepaid Rent</v>
          </cell>
          <cell r="E320">
            <v>0</v>
          </cell>
          <cell r="F320">
            <v>0</v>
          </cell>
          <cell r="G320">
            <v>0</v>
          </cell>
        </row>
        <row r="321">
          <cell r="C321">
            <v>5650100</v>
          </cell>
          <cell r="D321" t="str">
            <v>Prepaid Insurance</v>
          </cell>
          <cell r="E321">
            <v>210583</v>
          </cell>
          <cell r="F321">
            <v>210583</v>
          </cell>
          <cell r="G321">
            <v>0</v>
          </cell>
        </row>
        <row r="322">
          <cell r="C322">
            <v>5650900</v>
          </cell>
          <cell r="D322" t="str">
            <v>Other Prepaid Expenses</v>
          </cell>
          <cell r="E322">
            <v>26396810</v>
          </cell>
          <cell r="F322">
            <v>26396810</v>
          </cell>
          <cell r="G322">
            <v>0</v>
          </cell>
        </row>
        <row r="323">
          <cell r="C323">
            <v>5660000</v>
          </cell>
          <cell r="D323" t="str">
            <v>Inter Corporate Deposits Given</v>
          </cell>
          <cell r="E323">
            <v>20864647324</v>
          </cell>
          <cell r="F323">
            <v>20864647324</v>
          </cell>
          <cell r="G323">
            <v>0</v>
          </cell>
        </row>
        <row r="324">
          <cell r="C324">
            <v>5660100</v>
          </cell>
          <cell r="D324" t="str">
            <v>Lease Rent Advance - Plant &amp; Mach.</v>
          </cell>
          <cell r="E324">
            <v>0</v>
          </cell>
          <cell r="F324">
            <v>0</v>
          </cell>
          <cell r="G324">
            <v>0</v>
          </cell>
        </row>
        <row r="325">
          <cell r="C325">
            <v>5660110</v>
          </cell>
          <cell r="D325" t="str">
            <v>Lease Rent Advance - Buildings on hire</v>
          </cell>
          <cell r="E325">
            <v>0</v>
          </cell>
          <cell r="F325">
            <v>0</v>
          </cell>
          <cell r="G325">
            <v>0</v>
          </cell>
        </row>
        <row r="326">
          <cell r="C326">
            <v>5660300</v>
          </cell>
          <cell r="D326" t="str">
            <v>Application Money Pending Allotment</v>
          </cell>
          <cell r="E326">
            <v>0</v>
          </cell>
          <cell r="F326">
            <v>0</v>
          </cell>
          <cell r="G326">
            <v>0</v>
          </cell>
        </row>
        <row r="327">
          <cell r="C327">
            <v>5660400</v>
          </cell>
          <cell r="D327" t="str">
            <v>Interest Receivable Accrued (Others)</v>
          </cell>
          <cell r="E327">
            <v>291215581</v>
          </cell>
          <cell r="F327">
            <v>291215581</v>
          </cell>
          <cell r="G327">
            <v>0</v>
          </cell>
        </row>
        <row r="328">
          <cell r="C328">
            <v>5660450</v>
          </cell>
          <cell r="D328" t="str">
            <v>Dividend Receivable Accrued &amp; Due</v>
          </cell>
          <cell r="E328">
            <v>13161986</v>
          </cell>
          <cell r="F328">
            <v>13161986</v>
          </cell>
          <cell r="G328">
            <v>0</v>
          </cell>
        </row>
        <row r="329">
          <cell r="C329">
            <v>5660460</v>
          </cell>
          <cell r="D329" t="str">
            <v>Other Receivables-Accrued</v>
          </cell>
          <cell r="E329">
            <v>-564544</v>
          </cell>
          <cell r="F329">
            <v>-564544</v>
          </cell>
          <cell r="G329">
            <v>0</v>
          </cell>
        </row>
        <row r="330">
          <cell r="C330">
            <v>5660500</v>
          </cell>
          <cell r="D330" t="str">
            <v>Materials Given On Loan</v>
          </cell>
          <cell r="E330">
            <v>0</v>
          </cell>
          <cell r="F330">
            <v>0</v>
          </cell>
          <cell r="G330">
            <v>0</v>
          </cell>
        </row>
        <row r="331">
          <cell r="C331">
            <v>5660900</v>
          </cell>
          <cell r="D331" t="str">
            <v>Advances to Others</v>
          </cell>
          <cell r="E331">
            <v>0</v>
          </cell>
          <cell r="F331">
            <v>0</v>
          </cell>
          <cell r="G331">
            <v>0</v>
          </cell>
        </row>
        <row r="332">
          <cell r="C332">
            <v>5670000</v>
          </cell>
          <cell r="D332" t="str">
            <v>WCT at Source Recoverable</v>
          </cell>
          <cell r="E332">
            <v>0</v>
          </cell>
          <cell r="F332">
            <v>0</v>
          </cell>
          <cell r="G332">
            <v>0</v>
          </cell>
        </row>
        <row r="333">
          <cell r="C333">
            <v>5680000</v>
          </cell>
          <cell r="D333" t="str">
            <v>Advance Income Tax Paid</v>
          </cell>
          <cell r="E333">
            <v>631359</v>
          </cell>
          <cell r="F333">
            <v>631359</v>
          </cell>
          <cell r="G333">
            <v>0</v>
          </cell>
        </row>
        <row r="334">
          <cell r="C334">
            <v>5680005</v>
          </cell>
          <cell r="D334" t="str">
            <v>Advance Fringe Benefit Tax paid</v>
          </cell>
          <cell r="E334">
            <v>10208289</v>
          </cell>
          <cell r="F334">
            <v>10208289</v>
          </cell>
          <cell r="G334">
            <v>0</v>
          </cell>
        </row>
        <row r="335">
          <cell r="C335">
            <v>5680010</v>
          </cell>
          <cell r="D335" t="str">
            <v>Advance Income Tax Paid For Current Yea</v>
          </cell>
          <cell r="E335">
            <v>209235000</v>
          </cell>
          <cell r="F335">
            <v>209235000</v>
          </cell>
          <cell r="G335">
            <v>0</v>
          </cell>
        </row>
        <row r="336">
          <cell r="C336">
            <v>5680020</v>
          </cell>
          <cell r="D336" t="str">
            <v>Income Tax Refund Receivable</v>
          </cell>
          <cell r="E336">
            <v>524991</v>
          </cell>
          <cell r="F336">
            <v>524991</v>
          </cell>
          <cell r="G336">
            <v>0</v>
          </cell>
        </row>
        <row r="337">
          <cell r="C337">
            <v>5680030</v>
          </cell>
          <cell r="D337" t="str">
            <v>Retention Receivable on Contracts</v>
          </cell>
          <cell r="E337">
            <v>0</v>
          </cell>
          <cell r="F337">
            <v>0</v>
          </cell>
          <cell r="G337">
            <v>0</v>
          </cell>
        </row>
        <row r="338">
          <cell r="C338">
            <v>5680040</v>
          </cell>
          <cell r="D338" t="str">
            <v>Retention Receivables from Customers -</v>
          </cell>
          <cell r="E338">
            <v>0</v>
          </cell>
          <cell r="F338">
            <v>0</v>
          </cell>
          <cell r="G338">
            <v>0</v>
          </cell>
        </row>
        <row r="339">
          <cell r="C339">
            <v>5680110</v>
          </cell>
          <cell r="D339" t="str">
            <v>TDS On Interest Received - ICDs</v>
          </cell>
          <cell r="E339">
            <v>154338988</v>
          </cell>
          <cell r="F339">
            <v>154338988</v>
          </cell>
          <cell r="G339">
            <v>0</v>
          </cell>
        </row>
        <row r="340">
          <cell r="C340">
            <v>5680120</v>
          </cell>
          <cell r="D340" t="str">
            <v>TDS On Interest Received - Debentures</v>
          </cell>
          <cell r="E340">
            <v>0</v>
          </cell>
          <cell r="F340">
            <v>0</v>
          </cell>
          <cell r="G340">
            <v>0</v>
          </cell>
        </row>
        <row r="341">
          <cell r="C341">
            <v>5680300</v>
          </cell>
          <cell r="D341" t="str">
            <v>TDS Certificate Receivables from Custom</v>
          </cell>
          <cell r="E341">
            <v>42629920</v>
          </cell>
          <cell r="F341">
            <v>42629920</v>
          </cell>
          <cell r="G341">
            <v>0</v>
          </cell>
        </row>
        <row r="342">
          <cell r="C342">
            <v>5680600</v>
          </cell>
          <cell r="D342" t="str">
            <v>TDS for Earlier Years</v>
          </cell>
          <cell r="E342">
            <v>0</v>
          </cell>
          <cell r="F342">
            <v>0</v>
          </cell>
          <cell r="G342">
            <v>0</v>
          </cell>
        </row>
        <row r="343">
          <cell r="C343">
            <v>5680800</v>
          </cell>
          <cell r="D343" t="str">
            <v>TDS On Other Income</v>
          </cell>
          <cell r="E343">
            <v>20715752</v>
          </cell>
          <cell r="F343">
            <v>20715752</v>
          </cell>
          <cell r="G343">
            <v>0</v>
          </cell>
        </row>
        <row r="344">
          <cell r="C344">
            <v>5680850</v>
          </cell>
          <cell r="D344" t="str">
            <v>TDS Certificate Received</v>
          </cell>
          <cell r="E344">
            <v>0</v>
          </cell>
          <cell r="F344">
            <v>0</v>
          </cell>
          <cell r="G344">
            <v>0</v>
          </cell>
        </row>
        <row r="345">
          <cell r="C345">
            <v>5680900</v>
          </cell>
          <cell r="D345" t="str">
            <v>Wealth Tax Paid For Previous Years</v>
          </cell>
          <cell r="E345">
            <v>0</v>
          </cell>
          <cell r="F345">
            <v>0</v>
          </cell>
          <cell r="G345">
            <v>0</v>
          </cell>
        </row>
        <row r="346">
          <cell r="C346">
            <v>5680910</v>
          </cell>
          <cell r="D346" t="str">
            <v>Wealth Tax Paid For Current Year</v>
          </cell>
          <cell r="E346">
            <v>0</v>
          </cell>
          <cell r="F346">
            <v>0</v>
          </cell>
          <cell r="G346">
            <v>0</v>
          </cell>
        </row>
        <row r="347">
          <cell r="C347">
            <v>5690000</v>
          </cell>
          <cell r="D347" t="str">
            <v>Provision for Diminution of Advances</v>
          </cell>
          <cell r="E347">
            <v>0</v>
          </cell>
          <cell r="F347">
            <v>0</v>
          </cell>
          <cell r="G347">
            <v>0</v>
          </cell>
        </row>
        <row r="348">
          <cell r="C348">
            <v>5720000</v>
          </cell>
          <cell r="D348" t="str">
            <v>Deposits For Telephones - Telecom Depar</v>
          </cell>
          <cell r="E348">
            <v>0</v>
          </cell>
          <cell r="F348">
            <v>0</v>
          </cell>
          <cell r="G348">
            <v>0</v>
          </cell>
        </row>
        <row r="349">
          <cell r="C349">
            <v>5720030</v>
          </cell>
          <cell r="D349" t="str">
            <v>Deposits With State Electricity Board</v>
          </cell>
          <cell r="E349">
            <v>0</v>
          </cell>
          <cell r="F349">
            <v>0</v>
          </cell>
          <cell r="G349">
            <v>0</v>
          </cell>
        </row>
        <row r="350">
          <cell r="C350">
            <v>5720040</v>
          </cell>
          <cell r="D350" t="str">
            <v>Deposits To Others</v>
          </cell>
          <cell r="E350">
            <v>45583516</v>
          </cell>
          <cell r="F350">
            <v>45583516</v>
          </cell>
          <cell r="G350">
            <v>0</v>
          </cell>
        </row>
        <row r="351">
          <cell r="C351">
            <v>5720050</v>
          </cell>
          <cell r="D351" t="str">
            <v>Rental Deposit to Others</v>
          </cell>
          <cell r="E351">
            <v>840000</v>
          </cell>
          <cell r="F351">
            <v>840000</v>
          </cell>
          <cell r="G351">
            <v>0</v>
          </cell>
        </row>
        <row r="352">
          <cell r="C352">
            <v>5750000</v>
          </cell>
          <cell r="D352" t="str">
            <v>Deposits For Residential Buildings</v>
          </cell>
          <cell r="E352">
            <v>0</v>
          </cell>
          <cell r="F352">
            <v>0</v>
          </cell>
          <cell r="G352">
            <v>0</v>
          </cell>
        </row>
        <row r="353">
          <cell r="C353">
            <v>5750010</v>
          </cell>
          <cell r="D353" t="str">
            <v>Deposits For  Office Buildings</v>
          </cell>
          <cell r="E353">
            <v>0</v>
          </cell>
          <cell r="F353">
            <v>0</v>
          </cell>
          <cell r="G353">
            <v>0</v>
          </cell>
        </row>
        <row r="354">
          <cell r="C354">
            <v>5750020</v>
          </cell>
          <cell r="D354" t="str">
            <v>Deposits For Godown On Hire</v>
          </cell>
          <cell r="E354">
            <v>0</v>
          </cell>
          <cell r="F354">
            <v>0</v>
          </cell>
          <cell r="G354">
            <v>0</v>
          </cell>
        </row>
        <row r="355">
          <cell r="C355">
            <v>5750060</v>
          </cell>
          <cell r="D355" t="str">
            <v>Deposits Paid - Materials Taken On Loan</v>
          </cell>
          <cell r="E355">
            <v>0</v>
          </cell>
          <cell r="F355">
            <v>0</v>
          </cell>
          <cell r="G355">
            <v>0</v>
          </cell>
        </row>
        <row r="356">
          <cell r="C356">
            <v>5750900</v>
          </cell>
          <cell r="D356" t="str">
            <v>Deposits Paid - Others</v>
          </cell>
          <cell r="E356">
            <v>0</v>
          </cell>
          <cell r="F356">
            <v>0</v>
          </cell>
          <cell r="G356">
            <v>0</v>
          </cell>
        </row>
        <row r="357">
          <cell r="C357">
            <v>5790000</v>
          </cell>
          <cell r="D357" t="str">
            <v>Provision for Diminution of Deposits</v>
          </cell>
          <cell r="E357">
            <v>0</v>
          </cell>
          <cell r="F357">
            <v>0</v>
          </cell>
          <cell r="G357">
            <v>0</v>
          </cell>
        </row>
        <row r="358">
          <cell r="C358">
            <v>6090000</v>
          </cell>
          <cell r="D358" t="str">
            <v>Sale of Power</v>
          </cell>
          <cell r="E358">
            <v>0</v>
          </cell>
          <cell r="F358">
            <v>0</v>
          </cell>
          <cell r="G358">
            <v>0</v>
          </cell>
        </row>
        <row r="359">
          <cell r="C359">
            <v>6320600</v>
          </cell>
          <cell r="D359" t="str">
            <v>Dividend Income-Cu Invt-Units</v>
          </cell>
          <cell r="E359">
            <v>-1096999747</v>
          </cell>
          <cell r="F359">
            <v>0</v>
          </cell>
          <cell r="G359">
            <v>1096999747</v>
          </cell>
        </row>
        <row r="360">
          <cell r="C360">
            <v>6335010</v>
          </cell>
          <cell r="D360" t="str">
            <v>Interest Income-Inter Company Deposits</v>
          </cell>
          <cell r="E360">
            <v>-161738032</v>
          </cell>
          <cell r="F360">
            <v>0</v>
          </cell>
          <cell r="G360">
            <v>161738032</v>
          </cell>
        </row>
        <row r="361">
          <cell r="C361">
            <v>6335020</v>
          </cell>
          <cell r="D361" t="str">
            <v>Interest Income-Customer Dues</v>
          </cell>
          <cell r="E361">
            <v>0</v>
          </cell>
          <cell r="F361">
            <v>0</v>
          </cell>
          <cell r="G361">
            <v>0</v>
          </cell>
        </row>
        <row r="362">
          <cell r="C362">
            <v>6335040</v>
          </cell>
          <cell r="D362" t="str">
            <v>Interest Income-Bank Fixed Deposits-INR</v>
          </cell>
          <cell r="E362">
            <v>-304514477</v>
          </cell>
          <cell r="F362">
            <v>0</v>
          </cell>
          <cell r="G362">
            <v>304514477</v>
          </cell>
        </row>
        <row r="363">
          <cell r="C363">
            <v>6335050</v>
          </cell>
          <cell r="D363" t="str">
            <v>Interest Inc-Bank Fixed Deposits-FC</v>
          </cell>
          <cell r="E363">
            <v>0</v>
          </cell>
          <cell r="F363">
            <v>0</v>
          </cell>
          <cell r="G363">
            <v>0</v>
          </cell>
        </row>
        <row r="364">
          <cell r="C364">
            <v>6335060</v>
          </cell>
          <cell r="D364" t="str">
            <v>Interest Received - Employee Loans</v>
          </cell>
          <cell r="E364">
            <v>-117682</v>
          </cell>
          <cell r="F364">
            <v>0</v>
          </cell>
          <cell r="G364">
            <v>117682</v>
          </cell>
        </row>
        <row r="365">
          <cell r="C365">
            <v>6335070</v>
          </cell>
          <cell r="D365" t="str">
            <v>Interest Income-Suppliers-Rupees</v>
          </cell>
          <cell r="E365">
            <v>0</v>
          </cell>
          <cell r="F365">
            <v>0</v>
          </cell>
          <cell r="G365">
            <v>0</v>
          </cell>
        </row>
        <row r="366">
          <cell r="C366">
            <v>6335900</v>
          </cell>
          <cell r="D366" t="str">
            <v>Interest Received - Others</v>
          </cell>
          <cell r="E366">
            <v>0</v>
          </cell>
          <cell r="F366">
            <v>0</v>
          </cell>
          <cell r="G366">
            <v>0</v>
          </cell>
        </row>
        <row r="367">
          <cell r="C367">
            <v>6345100</v>
          </cell>
          <cell r="D367" t="str">
            <v>Profit/Loss on Sale of Cu Invt-Equity S</v>
          </cell>
          <cell r="E367">
            <v>0</v>
          </cell>
          <cell r="F367">
            <v>0</v>
          </cell>
          <cell r="G367">
            <v>0</v>
          </cell>
        </row>
        <row r="368">
          <cell r="C368">
            <v>6345300</v>
          </cell>
          <cell r="D368" t="str">
            <v>Profit/Loss on Sale of Cu Invt-Debentur</v>
          </cell>
          <cell r="E368">
            <v>0</v>
          </cell>
          <cell r="F368">
            <v>0</v>
          </cell>
          <cell r="G368">
            <v>0</v>
          </cell>
        </row>
        <row r="369">
          <cell r="C369">
            <v>6345500</v>
          </cell>
          <cell r="D369" t="str">
            <v>Profit/Loss on Sale of Cu Invt-Bonds-Ta</v>
          </cell>
          <cell r="E369">
            <v>0</v>
          </cell>
          <cell r="F369">
            <v>0</v>
          </cell>
          <cell r="G369">
            <v>0</v>
          </cell>
        </row>
        <row r="370">
          <cell r="C370">
            <v>6345600</v>
          </cell>
          <cell r="D370" t="str">
            <v>Profit/Loss on Sale of Cu Invt-Units</v>
          </cell>
          <cell r="E370">
            <v>-1899458091</v>
          </cell>
          <cell r="F370">
            <v>0</v>
          </cell>
          <cell r="G370">
            <v>1899458091</v>
          </cell>
        </row>
        <row r="371">
          <cell r="C371">
            <v>6365000</v>
          </cell>
          <cell r="D371" t="str">
            <v>Sale Of Scrap</v>
          </cell>
          <cell r="E371">
            <v>0</v>
          </cell>
          <cell r="F371">
            <v>0</v>
          </cell>
          <cell r="G371">
            <v>0</v>
          </cell>
        </row>
        <row r="372">
          <cell r="C372">
            <v>6365025</v>
          </cell>
          <cell r="D372" t="str">
            <v>Sales Tax Recovered (Scrap Sales) - Man</v>
          </cell>
          <cell r="E372">
            <v>0</v>
          </cell>
          <cell r="F372">
            <v>0</v>
          </cell>
          <cell r="G372">
            <v>0</v>
          </cell>
        </row>
        <row r="373">
          <cell r="C373">
            <v>6370000</v>
          </cell>
          <cell r="D373" t="str">
            <v>Recoveries from Employees</v>
          </cell>
          <cell r="E373">
            <v>0</v>
          </cell>
          <cell r="F373">
            <v>0</v>
          </cell>
          <cell r="G373">
            <v>0</v>
          </cell>
        </row>
        <row r="374">
          <cell r="C374">
            <v>6370050</v>
          </cell>
          <cell r="D374" t="str">
            <v>Rent Received</v>
          </cell>
          <cell r="E374">
            <v>0</v>
          </cell>
          <cell r="F374">
            <v>0</v>
          </cell>
          <cell r="G374">
            <v>0</v>
          </cell>
        </row>
        <row r="375">
          <cell r="C375">
            <v>6370080</v>
          </cell>
          <cell r="D375" t="str">
            <v>Lease Income Received</v>
          </cell>
          <cell r="E375">
            <v>0</v>
          </cell>
          <cell r="F375">
            <v>0</v>
          </cell>
          <cell r="G375">
            <v>0</v>
          </cell>
        </row>
        <row r="376">
          <cell r="C376">
            <v>6370300</v>
          </cell>
          <cell r="D376" t="str">
            <v>Provision For Doubtful Debts Written Ba</v>
          </cell>
          <cell r="E376">
            <v>0</v>
          </cell>
          <cell r="F376">
            <v>0</v>
          </cell>
          <cell r="G376">
            <v>0</v>
          </cell>
        </row>
        <row r="377">
          <cell r="C377">
            <v>6370310</v>
          </cell>
          <cell r="D377" t="str">
            <v>Bad Debts Recovered</v>
          </cell>
          <cell r="E377">
            <v>0</v>
          </cell>
          <cell r="F377">
            <v>0</v>
          </cell>
          <cell r="G377">
            <v>0</v>
          </cell>
        </row>
        <row r="378">
          <cell r="C378">
            <v>6370320</v>
          </cell>
          <cell r="D378" t="str">
            <v>UNCLAIMED LIABILITIES WRITEN BACK</v>
          </cell>
          <cell r="E378">
            <v>0</v>
          </cell>
          <cell r="F378">
            <v>0</v>
          </cell>
          <cell r="G378">
            <v>0</v>
          </cell>
        </row>
        <row r="379">
          <cell r="C379">
            <v>6370500</v>
          </cell>
          <cell r="D379" t="str">
            <v>Insurance Claims Received</v>
          </cell>
          <cell r="E379">
            <v>0</v>
          </cell>
          <cell r="F379">
            <v>0</v>
          </cell>
          <cell r="G379">
            <v>0</v>
          </cell>
        </row>
        <row r="380">
          <cell r="C380">
            <v>6370850</v>
          </cell>
          <cell r="D380" t="str">
            <v>Miscellaneous Recoveries</v>
          </cell>
          <cell r="E380">
            <v>-50000000</v>
          </cell>
          <cell r="F380">
            <v>0</v>
          </cell>
          <cell r="G380">
            <v>50000000</v>
          </cell>
        </row>
        <row r="381">
          <cell r="C381">
            <v>6370900</v>
          </cell>
          <cell r="D381" t="str">
            <v>Miscellaneous Income - Others</v>
          </cell>
          <cell r="E381">
            <v>-40737425</v>
          </cell>
          <cell r="F381">
            <v>0</v>
          </cell>
          <cell r="G381">
            <v>40737425</v>
          </cell>
        </row>
        <row r="382">
          <cell r="C382">
            <v>6370930</v>
          </cell>
          <cell r="D382" t="str">
            <v>Recovery from Employees</v>
          </cell>
          <cell r="E382">
            <v>-2349</v>
          </cell>
          <cell r="F382">
            <v>0</v>
          </cell>
          <cell r="G382">
            <v>2349</v>
          </cell>
        </row>
        <row r="383">
          <cell r="C383">
            <v>6500500</v>
          </cell>
          <cell r="D383" t="str">
            <v>Clearing Account for Sale of Asset</v>
          </cell>
          <cell r="F383">
            <v>0</v>
          </cell>
          <cell r="G383">
            <v>0</v>
          </cell>
        </row>
        <row r="384">
          <cell r="C384">
            <v>6500000</v>
          </cell>
          <cell r="D384" t="str">
            <v>Profit On Sale Of Assets</v>
          </cell>
          <cell r="E384">
            <v>0</v>
          </cell>
          <cell r="F384">
            <v>0</v>
          </cell>
          <cell r="G384">
            <v>0</v>
          </cell>
        </row>
        <row r="385">
          <cell r="C385">
            <v>6500100</v>
          </cell>
          <cell r="D385" t="str">
            <v>Profit On Sale Of Assets - Manual Posti</v>
          </cell>
          <cell r="E385">
            <v>0</v>
          </cell>
          <cell r="F385">
            <v>0</v>
          </cell>
          <cell r="G385">
            <v>0</v>
          </cell>
        </row>
        <row r="386">
          <cell r="C386">
            <v>7100570</v>
          </cell>
          <cell r="D386" t="str">
            <v>Other Consumables consumed -Tfr posting</v>
          </cell>
          <cell r="E386">
            <v>0</v>
          </cell>
          <cell r="F386">
            <v>0</v>
          </cell>
          <cell r="G386">
            <v>0</v>
          </cell>
        </row>
        <row r="387">
          <cell r="C387">
            <v>7125070</v>
          </cell>
          <cell r="D387" t="str">
            <v>Consumption of Naptha /Oil - Manual Pos</v>
          </cell>
          <cell r="E387">
            <v>0</v>
          </cell>
          <cell r="F387">
            <v>0</v>
          </cell>
          <cell r="G387">
            <v>0</v>
          </cell>
        </row>
        <row r="388">
          <cell r="C388">
            <v>7145000</v>
          </cell>
          <cell r="D388" t="str">
            <v>Repairs &amp; Maintenance-Plant &amp; Machinery</v>
          </cell>
          <cell r="E388">
            <v>0</v>
          </cell>
          <cell r="F388">
            <v>0</v>
          </cell>
          <cell r="G388">
            <v>0</v>
          </cell>
        </row>
        <row r="389">
          <cell r="C389">
            <v>7145030</v>
          </cell>
          <cell r="D389" t="str">
            <v>Road Restoration Work</v>
          </cell>
          <cell r="E389">
            <v>0</v>
          </cell>
          <cell r="F389">
            <v>0</v>
          </cell>
          <cell r="G389">
            <v>0</v>
          </cell>
        </row>
        <row r="390">
          <cell r="C390">
            <v>7145100</v>
          </cell>
          <cell r="D390" t="str">
            <v>Repairs &amp; Maintenance-Plant &amp; Machinery</v>
          </cell>
          <cell r="E390">
            <v>0</v>
          </cell>
          <cell r="F390">
            <v>0</v>
          </cell>
          <cell r="G390">
            <v>0</v>
          </cell>
        </row>
        <row r="391">
          <cell r="C391">
            <v>7145200</v>
          </cell>
          <cell r="D391" t="str">
            <v>Repairs &amp; Maintenance-Plant &amp; Machinery</v>
          </cell>
          <cell r="E391">
            <v>0</v>
          </cell>
          <cell r="F391">
            <v>0</v>
          </cell>
          <cell r="G391">
            <v>0</v>
          </cell>
        </row>
        <row r="392">
          <cell r="C392">
            <v>7145300</v>
          </cell>
          <cell r="D392" t="str">
            <v>Repairs &amp; Maintenance-Plant &amp; Mach-Intr</v>
          </cell>
          <cell r="E392">
            <v>0</v>
          </cell>
          <cell r="F392">
            <v>0</v>
          </cell>
          <cell r="G392">
            <v>0</v>
          </cell>
        </row>
        <row r="393">
          <cell r="C393">
            <v>7145350</v>
          </cell>
          <cell r="D393" t="str">
            <v>Repairs &amp; Maint.-Plant &amp; Mach-Power &amp; E</v>
          </cell>
          <cell r="E393">
            <v>0</v>
          </cell>
          <cell r="F393">
            <v>0</v>
          </cell>
          <cell r="G393">
            <v>0</v>
          </cell>
        </row>
        <row r="394">
          <cell r="C394">
            <v>7146000</v>
          </cell>
          <cell r="D394" t="str">
            <v>Repairs &amp; Maintenance-Factory Bldg.</v>
          </cell>
          <cell r="E394">
            <v>0</v>
          </cell>
          <cell r="F394">
            <v>0</v>
          </cell>
          <cell r="G394">
            <v>0</v>
          </cell>
        </row>
        <row r="395">
          <cell r="C395">
            <v>7146110</v>
          </cell>
          <cell r="D395" t="str">
            <v>Repairs &amp; Maintenance-Electrical &amp; othe</v>
          </cell>
          <cell r="E395">
            <v>233260</v>
          </cell>
          <cell r="F395">
            <v>233260</v>
          </cell>
          <cell r="G395">
            <v>0</v>
          </cell>
        </row>
        <row r="396">
          <cell r="C396">
            <v>7147000</v>
          </cell>
          <cell r="D396" t="str">
            <v>Repairs &amp; Maintenance-Others (Manufactu</v>
          </cell>
          <cell r="E396">
            <v>0</v>
          </cell>
          <cell r="F396">
            <v>0</v>
          </cell>
          <cell r="G396">
            <v>0</v>
          </cell>
        </row>
        <row r="397">
          <cell r="C397">
            <v>7148000</v>
          </cell>
          <cell r="D397" t="str">
            <v>Project Contract Expenses</v>
          </cell>
          <cell r="E397">
            <v>0</v>
          </cell>
          <cell r="F397">
            <v>0</v>
          </cell>
          <cell r="G397">
            <v>0</v>
          </cell>
        </row>
        <row r="398">
          <cell r="C398">
            <v>7155000</v>
          </cell>
          <cell r="D398" t="str">
            <v>Hire Chgs - Plant &amp; Machinery</v>
          </cell>
          <cell r="E398">
            <v>0</v>
          </cell>
          <cell r="F398">
            <v>0</v>
          </cell>
          <cell r="G398">
            <v>0</v>
          </cell>
        </row>
        <row r="399">
          <cell r="C399">
            <v>7155010</v>
          </cell>
          <cell r="D399" t="str">
            <v>Hire Charges - Plant &amp; Machinery (Inter</v>
          </cell>
          <cell r="E399">
            <v>0</v>
          </cell>
          <cell r="F399">
            <v>0</v>
          </cell>
          <cell r="G399">
            <v>0</v>
          </cell>
        </row>
        <row r="400">
          <cell r="C400">
            <v>7155100</v>
          </cell>
          <cell r="D400" t="str">
            <v>Hire Chgs - Construction Equipments</v>
          </cell>
          <cell r="E400">
            <v>0</v>
          </cell>
          <cell r="F400">
            <v>0</v>
          </cell>
          <cell r="G400">
            <v>0</v>
          </cell>
        </row>
        <row r="401">
          <cell r="C401">
            <v>7155200</v>
          </cell>
          <cell r="D401" t="str">
            <v>Hire Chgs - Vehicles - Non Employee</v>
          </cell>
          <cell r="E401">
            <v>91462</v>
          </cell>
          <cell r="F401">
            <v>91462</v>
          </cell>
          <cell r="G401">
            <v>0</v>
          </cell>
        </row>
        <row r="402">
          <cell r="C402">
            <v>7155300</v>
          </cell>
          <cell r="D402" t="str">
            <v>Hire Charges - Contracted Services (Ope</v>
          </cell>
          <cell r="E402">
            <v>0</v>
          </cell>
          <cell r="F402">
            <v>0</v>
          </cell>
          <cell r="G402">
            <v>0</v>
          </cell>
        </row>
        <row r="403">
          <cell r="C403">
            <v>7155400</v>
          </cell>
          <cell r="D403" t="str">
            <v>Hire Chgs-Vehicls Employees -Other than</v>
          </cell>
          <cell r="E403">
            <v>0</v>
          </cell>
          <cell r="F403">
            <v>0</v>
          </cell>
          <cell r="G403">
            <v>0</v>
          </cell>
        </row>
        <row r="404">
          <cell r="C404">
            <v>7155900</v>
          </cell>
          <cell r="D404" t="str">
            <v>Hire Chgs - Others</v>
          </cell>
          <cell r="E404">
            <v>109176</v>
          </cell>
          <cell r="F404">
            <v>109176</v>
          </cell>
          <cell r="G404">
            <v>0</v>
          </cell>
        </row>
        <row r="405">
          <cell r="C405">
            <v>7165000</v>
          </cell>
          <cell r="D405" t="str">
            <v>Lease Rent - Plant &amp; Machinery</v>
          </cell>
          <cell r="E405">
            <v>0</v>
          </cell>
          <cell r="F405">
            <v>0</v>
          </cell>
          <cell r="G405">
            <v>0</v>
          </cell>
        </row>
        <row r="406">
          <cell r="C406">
            <v>7165100</v>
          </cell>
          <cell r="D406" t="str">
            <v>Lease Rent - Construction Equipments</v>
          </cell>
          <cell r="E406">
            <v>0</v>
          </cell>
          <cell r="F406">
            <v>0</v>
          </cell>
          <cell r="G406">
            <v>0</v>
          </cell>
        </row>
        <row r="407">
          <cell r="C407">
            <v>7165900</v>
          </cell>
          <cell r="D407" t="str">
            <v>Lease Rent - Others</v>
          </cell>
          <cell r="E407">
            <v>72494</v>
          </cell>
          <cell r="F407">
            <v>72494</v>
          </cell>
          <cell r="G407">
            <v>0</v>
          </cell>
        </row>
        <row r="408">
          <cell r="C408">
            <v>7300000</v>
          </cell>
          <cell r="D408" t="str">
            <v>Salaries And Wages</v>
          </cell>
          <cell r="E408">
            <v>302244896</v>
          </cell>
          <cell r="F408">
            <v>302244896</v>
          </cell>
          <cell r="G408">
            <v>0</v>
          </cell>
        </row>
        <row r="409">
          <cell r="C409">
            <v>7300005</v>
          </cell>
          <cell r="D409" t="str">
            <v>Salaries &amp; Wages Supervisory &amp; Mgr Staf</v>
          </cell>
          <cell r="E409">
            <v>31730397</v>
          </cell>
          <cell r="F409">
            <v>31730397</v>
          </cell>
          <cell r="G409">
            <v>0</v>
          </cell>
        </row>
        <row r="410">
          <cell r="C410">
            <v>7300055</v>
          </cell>
          <cell r="D410" t="str">
            <v>Salary &amp; Wages-Drivers-Cars/Jeeps</v>
          </cell>
          <cell r="E410">
            <v>0</v>
          </cell>
          <cell r="F410">
            <v>0</v>
          </cell>
          <cell r="G410">
            <v>0</v>
          </cell>
        </row>
        <row r="411">
          <cell r="C411">
            <v>7300090</v>
          </cell>
          <cell r="D411" t="str">
            <v>Leave Encashment</v>
          </cell>
          <cell r="E411">
            <v>14572447</v>
          </cell>
          <cell r="F411">
            <v>14572447</v>
          </cell>
          <cell r="G411">
            <v>0</v>
          </cell>
        </row>
        <row r="412">
          <cell r="C412">
            <v>7300100</v>
          </cell>
          <cell r="D412" t="str">
            <v>Salaries &amp; Wages - Contractors</v>
          </cell>
          <cell r="E412">
            <v>4057078</v>
          </cell>
          <cell r="F412">
            <v>4057078</v>
          </cell>
          <cell r="G412">
            <v>0</v>
          </cell>
        </row>
        <row r="413">
          <cell r="C413">
            <v>7300410</v>
          </cell>
          <cell r="D413" t="str">
            <v>Supervision Charges</v>
          </cell>
          <cell r="E413">
            <v>0</v>
          </cell>
          <cell r="F413">
            <v>0</v>
          </cell>
          <cell r="G413">
            <v>0</v>
          </cell>
        </row>
        <row r="414">
          <cell r="C414">
            <v>7305000</v>
          </cell>
          <cell r="D414" t="str">
            <v>Bonus</v>
          </cell>
          <cell r="E414">
            <v>0</v>
          </cell>
          <cell r="F414">
            <v>0</v>
          </cell>
          <cell r="G414">
            <v>0</v>
          </cell>
        </row>
        <row r="415">
          <cell r="C415">
            <v>7310000</v>
          </cell>
          <cell r="D415" t="str">
            <v>Ex-Gratia</v>
          </cell>
          <cell r="E415">
            <v>0</v>
          </cell>
          <cell r="F415">
            <v>0</v>
          </cell>
          <cell r="G415">
            <v>0</v>
          </cell>
        </row>
        <row r="416">
          <cell r="C416">
            <v>7315200</v>
          </cell>
          <cell r="D416" t="str">
            <v>Co. Contribution to PF - Managerial Rem</v>
          </cell>
          <cell r="E416">
            <v>0</v>
          </cell>
          <cell r="F416">
            <v>0</v>
          </cell>
          <cell r="G416">
            <v>0</v>
          </cell>
        </row>
        <row r="417">
          <cell r="C417">
            <v>7315300</v>
          </cell>
          <cell r="D417" t="str">
            <v>Co. Contribution to Pension Scheme-Mana</v>
          </cell>
          <cell r="E417">
            <v>0</v>
          </cell>
          <cell r="F417">
            <v>0</v>
          </cell>
          <cell r="G417">
            <v>0</v>
          </cell>
        </row>
        <row r="418">
          <cell r="C418">
            <v>7315400</v>
          </cell>
          <cell r="D418" t="str">
            <v>Co. Contribution to Gratuity - Manageri</v>
          </cell>
          <cell r="E418">
            <v>0</v>
          </cell>
          <cell r="F418">
            <v>0</v>
          </cell>
          <cell r="G418">
            <v>0</v>
          </cell>
        </row>
        <row r="419">
          <cell r="C419">
            <v>7315500</v>
          </cell>
          <cell r="D419" t="str">
            <v>Co. Contribution to Superannuation-Mana</v>
          </cell>
          <cell r="E419">
            <v>0</v>
          </cell>
          <cell r="F419">
            <v>0</v>
          </cell>
          <cell r="G419">
            <v>0</v>
          </cell>
        </row>
        <row r="420">
          <cell r="C420">
            <v>7320000</v>
          </cell>
          <cell r="D420" t="str">
            <v>Directors' Commission</v>
          </cell>
          <cell r="E420">
            <v>0</v>
          </cell>
          <cell r="F420">
            <v>0</v>
          </cell>
          <cell r="G420">
            <v>0</v>
          </cell>
        </row>
        <row r="421">
          <cell r="C421">
            <v>7325000</v>
          </cell>
          <cell r="D421" t="str">
            <v>Co. Contribution To Provident Fund</v>
          </cell>
          <cell r="E421">
            <v>11653083</v>
          </cell>
          <cell r="F421">
            <v>11653083</v>
          </cell>
          <cell r="G421">
            <v>0</v>
          </cell>
        </row>
        <row r="422">
          <cell r="C422">
            <v>7325020</v>
          </cell>
          <cell r="D422" t="str">
            <v>Co. Contribution To Pension Scheme</v>
          </cell>
          <cell r="E422">
            <v>1191783</v>
          </cell>
          <cell r="F422">
            <v>1191783</v>
          </cell>
          <cell r="G422">
            <v>0</v>
          </cell>
        </row>
        <row r="423">
          <cell r="C423">
            <v>7325040</v>
          </cell>
          <cell r="D423" t="str">
            <v>Co. Contribution To Gratuity</v>
          </cell>
          <cell r="E423">
            <v>6700000</v>
          </cell>
          <cell r="F423">
            <v>6700000</v>
          </cell>
          <cell r="G423">
            <v>0</v>
          </cell>
        </row>
        <row r="424">
          <cell r="C424">
            <v>7325060</v>
          </cell>
          <cell r="D424" t="str">
            <v>Co. Contribution To Superannuation</v>
          </cell>
          <cell r="E424">
            <v>2324307</v>
          </cell>
          <cell r="F424">
            <v>2324307</v>
          </cell>
          <cell r="G424">
            <v>0</v>
          </cell>
        </row>
        <row r="425">
          <cell r="C425">
            <v>7325080</v>
          </cell>
          <cell r="D425" t="str">
            <v>Co. Contribution To ESIC</v>
          </cell>
          <cell r="E425">
            <v>0</v>
          </cell>
          <cell r="F425">
            <v>0</v>
          </cell>
          <cell r="G425">
            <v>0</v>
          </cell>
        </row>
        <row r="426">
          <cell r="C426">
            <v>7325100</v>
          </cell>
          <cell r="D426" t="str">
            <v>PF Administration and Inspection Charge</v>
          </cell>
          <cell r="E426">
            <v>970886</v>
          </cell>
          <cell r="F426">
            <v>970886</v>
          </cell>
          <cell r="G426">
            <v>0</v>
          </cell>
        </row>
        <row r="427">
          <cell r="C427">
            <v>7325110</v>
          </cell>
          <cell r="D427" t="str">
            <v>Employers Deposit Linked Insurance Char</v>
          </cell>
          <cell r="E427">
            <v>61009</v>
          </cell>
          <cell r="F427">
            <v>61009</v>
          </cell>
          <cell r="G427">
            <v>0</v>
          </cell>
        </row>
        <row r="428">
          <cell r="C428">
            <v>7325120</v>
          </cell>
          <cell r="D428" t="str">
            <v>Co. Contribution -  Labour Welfare Fund</v>
          </cell>
          <cell r="E428">
            <v>0</v>
          </cell>
          <cell r="F428">
            <v>0</v>
          </cell>
          <cell r="G428">
            <v>0</v>
          </cell>
        </row>
        <row r="429">
          <cell r="C429">
            <v>7325130</v>
          </cell>
          <cell r="D429" t="str">
            <v>Co. Cont. EDLI Administration Charges</v>
          </cell>
          <cell r="E429">
            <v>1224</v>
          </cell>
          <cell r="F429">
            <v>1224</v>
          </cell>
          <cell r="G429">
            <v>0</v>
          </cell>
        </row>
        <row r="430">
          <cell r="C430">
            <v>7325900</v>
          </cell>
          <cell r="D430" t="str">
            <v>Co. Contribution for other payments</v>
          </cell>
          <cell r="E430">
            <v>0</v>
          </cell>
          <cell r="F430">
            <v>0</v>
          </cell>
          <cell r="G430">
            <v>0</v>
          </cell>
        </row>
        <row r="431">
          <cell r="C431">
            <v>7330000</v>
          </cell>
          <cell r="D431" t="str">
            <v>Leave Travel Allowance - Non Taxable</v>
          </cell>
          <cell r="E431">
            <v>1889742</v>
          </cell>
          <cell r="F431">
            <v>1889742</v>
          </cell>
          <cell r="G431">
            <v>0</v>
          </cell>
        </row>
        <row r="432">
          <cell r="C432">
            <v>7330001</v>
          </cell>
          <cell r="D432" t="str">
            <v>Education Allowance - Non Taxable</v>
          </cell>
          <cell r="E432">
            <v>159580</v>
          </cell>
          <cell r="F432">
            <v>159580</v>
          </cell>
          <cell r="G432">
            <v>0</v>
          </cell>
        </row>
        <row r="433">
          <cell r="C433">
            <v>7330010</v>
          </cell>
          <cell r="D433" t="str">
            <v>Medical Expenses - Reimbursement Non Ta</v>
          </cell>
          <cell r="E433">
            <v>2163388</v>
          </cell>
          <cell r="F433">
            <v>2163388</v>
          </cell>
          <cell r="G433">
            <v>0</v>
          </cell>
        </row>
        <row r="434">
          <cell r="C434">
            <v>7330011</v>
          </cell>
          <cell r="D434" t="str">
            <v>Medical Expenses - Reimbursement - Taxa</v>
          </cell>
          <cell r="E434">
            <v>0</v>
          </cell>
          <cell r="F434">
            <v>0</v>
          </cell>
          <cell r="G434">
            <v>0</v>
          </cell>
        </row>
        <row r="435">
          <cell r="C435">
            <v>7330020</v>
          </cell>
          <cell r="D435" t="str">
            <v>Medical Expenses - Others (FBT)</v>
          </cell>
          <cell r="E435">
            <v>75981</v>
          </cell>
          <cell r="F435">
            <v>75981</v>
          </cell>
          <cell r="G435">
            <v>0</v>
          </cell>
        </row>
        <row r="436">
          <cell r="C436">
            <v>7330021</v>
          </cell>
          <cell r="D436" t="str">
            <v>Medical Expenses- Others (Non-FBT)</v>
          </cell>
          <cell r="E436">
            <v>41180</v>
          </cell>
          <cell r="F436">
            <v>41180</v>
          </cell>
          <cell r="G436">
            <v>0</v>
          </cell>
        </row>
        <row r="437">
          <cell r="C437">
            <v>7330025</v>
          </cell>
          <cell r="D437" t="str">
            <v>Medical Expenses - Others - Payroll - w</v>
          </cell>
          <cell r="E437">
            <v>0</v>
          </cell>
          <cell r="F437">
            <v>0</v>
          </cell>
          <cell r="G437">
            <v>0</v>
          </cell>
        </row>
        <row r="438">
          <cell r="C438">
            <v>7330030</v>
          </cell>
          <cell r="D438" t="str">
            <v>CANTEEN / FOOD TO EMPLOYEES - NON FBT</v>
          </cell>
          <cell r="E438">
            <v>1409671</v>
          </cell>
          <cell r="F438">
            <v>1409671</v>
          </cell>
          <cell r="G438">
            <v>0</v>
          </cell>
        </row>
        <row r="439">
          <cell r="C439">
            <v>7330035</v>
          </cell>
          <cell r="D439" t="str">
            <v>Food &amp; Beverages Coupons</v>
          </cell>
          <cell r="E439">
            <v>1706628</v>
          </cell>
          <cell r="F439">
            <v>1706628</v>
          </cell>
          <cell r="G439">
            <v>0</v>
          </cell>
        </row>
        <row r="440">
          <cell r="C440">
            <v>7330040</v>
          </cell>
          <cell r="D440" t="str">
            <v>Uniform and Clothing</v>
          </cell>
          <cell r="E440">
            <v>0</v>
          </cell>
          <cell r="F440">
            <v>0</v>
          </cell>
          <cell r="G440">
            <v>0</v>
          </cell>
        </row>
        <row r="441">
          <cell r="C441">
            <v>7330060</v>
          </cell>
          <cell r="D441" t="str">
            <v>Electricity Allowance</v>
          </cell>
          <cell r="E441">
            <v>0</v>
          </cell>
          <cell r="F441">
            <v>0</v>
          </cell>
          <cell r="G441">
            <v>0</v>
          </cell>
        </row>
        <row r="442">
          <cell r="C442">
            <v>7330090</v>
          </cell>
          <cell r="D442" t="str">
            <v>Other Non-Taxable Allowances to employe</v>
          </cell>
          <cell r="E442">
            <v>0</v>
          </cell>
          <cell r="F442">
            <v>0</v>
          </cell>
          <cell r="G442">
            <v>0</v>
          </cell>
        </row>
        <row r="443">
          <cell r="C443">
            <v>7330100</v>
          </cell>
          <cell r="D443" t="str">
            <v>Reimbursement of Employee Related Expen</v>
          </cell>
          <cell r="E443">
            <v>0</v>
          </cell>
          <cell r="F443">
            <v>0</v>
          </cell>
          <cell r="G443">
            <v>0</v>
          </cell>
        </row>
        <row r="444">
          <cell r="C444">
            <v>7330110</v>
          </cell>
          <cell r="D444" t="str">
            <v>Conveyance Reimbursement - Non Taxable</v>
          </cell>
          <cell r="E444">
            <v>529126</v>
          </cell>
          <cell r="F444">
            <v>529126</v>
          </cell>
          <cell r="G444">
            <v>0</v>
          </cell>
        </row>
        <row r="445">
          <cell r="C445">
            <v>7330200</v>
          </cell>
          <cell r="D445" t="str">
            <v>Rent For Residential Flats-Third Partie</v>
          </cell>
          <cell r="E445">
            <v>209996</v>
          </cell>
          <cell r="F445">
            <v>209996</v>
          </cell>
          <cell r="G445">
            <v>0</v>
          </cell>
        </row>
        <row r="446">
          <cell r="C446">
            <v>7330220</v>
          </cell>
          <cell r="D446" t="str">
            <v>Exp On Flats For Employees - Owned By C</v>
          </cell>
          <cell r="E446">
            <v>0</v>
          </cell>
          <cell r="F446">
            <v>0</v>
          </cell>
          <cell r="G446">
            <v>0</v>
          </cell>
        </row>
        <row r="447">
          <cell r="C447">
            <v>7330230</v>
          </cell>
          <cell r="D447" t="str">
            <v>Exp On Flats For Employees - Leased By</v>
          </cell>
          <cell r="E447">
            <v>0</v>
          </cell>
          <cell r="F447">
            <v>0</v>
          </cell>
          <cell r="G447">
            <v>0</v>
          </cell>
        </row>
        <row r="448">
          <cell r="C448">
            <v>7330240</v>
          </cell>
          <cell r="D448" t="str">
            <v>Brokerage For Flat Hire</v>
          </cell>
          <cell r="E448">
            <v>0</v>
          </cell>
          <cell r="F448">
            <v>0</v>
          </cell>
          <cell r="G448">
            <v>0</v>
          </cell>
        </row>
        <row r="449">
          <cell r="C449">
            <v>7330250</v>
          </cell>
          <cell r="D449" t="str">
            <v>Rent Recovered from Employees</v>
          </cell>
          <cell r="E449">
            <v>0</v>
          </cell>
          <cell r="F449">
            <v>0</v>
          </cell>
          <cell r="G449">
            <v>0</v>
          </cell>
        </row>
        <row r="450">
          <cell r="C450">
            <v>7330300</v>
          </cell>
          <cell r="D450" t="str">
            <v>Fuel &amp; Maintenance OYCS Cars</v>
          </cell>
          <cell r="E450">
            <v>16770855</v>
          </cell>
          <cell r="F450">
            <v>16770855</v>
          </cell>
          <cell r="G450">
            <v>0</v>
          </cell>
        </row>
        <row r="451">
          <cell r="C451">
            <v>7330310</v>
          </cell>
          <cell r="D451" t="str">
            <v>Petrol For COC Cars / Jeeps</v>
          </cell>
          <cell r="E451">
            <v>0</v>
          </cell>
          <cell r="F451">
            <v>0</v>
          </cell>
          <cell r="G451">
            <v>0</v>
          </cell>
        </row>
        <row r="452">
          <cell r="C452">
            <v>7330320</v>
          </cell>
          <cell r="D452" t="str">
            <v>Fuel &amp; Maintenance  OYSS Two Wheelers</v>
          </cell>
          <cell r="E452">
            <v>682220</v>
          </cell>
          <cell r="F452">
            <v>682220</v>
          </cell>
          <cell r="G452">
            <v>0</v>
          </cell>
        </row>
        <row r="453">
          <cell r="C453">
            <v>7330330</v>
          </cell>
          <cell r="D453" t="str">
            <v>Fuel &amp; Maintenance COS Two Wheelers</v>
          </cell>
          <cell r="E453">
            <v>0</v>
          </cell>
          <cell r="F453">
            <v>0</v>
          </cell>
          <cell r="G453">
            <v>0</v>
          </cell>
        </row>
        <row r="454">
          <cell r="C454">
            <v>7330335</v>
          </cell>
          <cell r="D454" t="str">
            <v>Diesel and Generator Expense</v>
          </cell>
          <cell r="E454">
            <v>438833</v>
          </cell>
          <cell r="F454">
            <v>438833</v>
          </cell>
          <cell r="G454">
            <v>0</v>
          </cell>
        </row>
        <row r="455">
          <cell r="C455">
            <v>7330340</v>
          </cell>
          <cell r="D455" t="str">
            <v>Petrol for Vehicle (other than Jeeps/ca</v>
          </cell>
          <cell r="E455">
            <v>6174</v>
          </cell>
          <cell r="F455">
            <v>6174</v>
          </cell>
          <cell r="G455">
            <v>0</v>
          </cell>
        </row>
        <row r="456">
          <cell r="C456">
            <v>7330400</v>
          </cell>
          <cell r="D456" t="str">
            <v>School Subsidy</v>
          </cell>
          <cell r="E456">
            <v>0</v>
          </cell>
          <cell r="F456">
            <v>0</v>
          </cell>
          <cell r="G456">
            <v>0</v>
          </cell>
        </row>
        <row r="457">
          <cell r="C457">
            <v>7330410</v>
          </cell>
          <cell r="D457" t="str">
            <v>Hospital Subsidy</v>
          </cell>
          <cell r="E457">
            <v>0</v>
          </cell>
          <cell r="F457">
            <v>0</v>
          </cell>
          <cell r="G457">
            <v>0</v>
          </cell>
        </row>
        <row r="458">
          <cell r="C458">
            <v>7330500</v>
          </cell>
          <cell r="D458" t="str">
            <v>Employee Welfare - Transport &amp; Hire Cha</v>
          </cell>
          <cell r="E458">
            <v>831947</v>
          </cell>
          <cell r="F458">
            <v>831947</v>
          </cell>
          <cell r="G458">
            <v>0</v>
          </cell>
        </row>
        <row r="459">
          <cell r="C459">
            <v>7330600</v>
          </cell>
          <cell r="D459" t="str">
            <v>Sundry Services - Stipend</v>
          </cell>
          <cell r="E459">
            <v>0</v>
          </cell>
          <cell r="F459">
            <v>0</v>
          </cell>
          <cell r="G459">
            <v>0</v>
          </cell>
        </row>
        <row r="460">
          <cell r="C460">
            <v>7330900</v>
          </cell>
          <cell r="D460" t="str">
            <v>Other Employee  Amenities - NO FBT</v>
          </cell>
          <cell r="E460">
            <v>0</v>
          </cell>
          <cell r="F460">
            <v>0</v>
          </cell>
          <cell r="G460">
            <v>0</v>
          </cell>
        </row>
        <row r="461">
          <cell r="C461">
            <v>7330901</v>
          </cell>
          <cell r="D461" t="str">
            <v>Other Employee Welfare &amp; Amenities Reim</v>
          </cell>
          <cell r="E461">
            <v>0</v>
          </cell>
          <cell r="F461">
            <v>0</v>
          </cell>
          <cell r="G461">
            <v>0</v>
          </cell>
        </row>
        <row r="462">
          <cell r="C462">
            <v>7330902</v>
          </cell>
          <cell r="D462" t="str">
            <v>Other Employee Welfare &amp; Amenities (FBT</v>
          </cell>
          <cell r="E462">
            <v>107403</v>
          </cell>
          <cell r="F462">
            <v>107403</v>
          </cell>
          <cell r="G462">
            <v>0</v>
          </cell>
        </row>
        <row r="463">
          <cell r="C463">
            <v>7330910</v>
          </cell>
          <cell r="D463" t="str">
            <v>Awards to Employees</v>
          </cell>
          <cell r="E463">
            <v>0</v>
          </cell>
          <cell r="F463">
            <v>0</v>
          </cell>
          <cell r="G463">
            <v>0</v>
          </cell>
        </row>
        <row r="464">
          <cell r="C464">
            <v>7330911</v>
          </cell>
          <cell r="D464" t="str">
            <v>Festival Celebration</v>
          </cell>
          <cell r="E464">
            <v>433477</v>
          </cell>
          <cell r="F464">
            <v>433477</v>
          </cell>
          <cell r="G464">
            <v>0</v>
          </cell>
        </row>
        <row r="465">
          <cell r="C465">
            <v>7330915</v>
          </cell>
          <cell r="D465" t="str">
            <v>Club Expenses</v>
          </cell>
          <cell r="F465">
            <v>2350164</v>
          </cell>
        </row>
        <row r="466">
          <cell r="C466">
            <v>7405000</v>
          </cell>
          <cell r="D466" t="str">
            <v>Sales Promotion Expenses Within India</v>
          </cell>
          <cell r="E466">
            <v>0</v>
          </cell>
          <cell r="F466">
            <v>0</v>
          </cell>
          <cell r="G466">
            <v>0</v>
          </cell>
        </row>
        <row r="467">
          <cell r="C467">
            <v>7405030</v>
          </cell>
          <cell r="D467" t="str">
            <v>FOOD EXPENSES EMPLOYEES - FBT</v>
          </cell>
          <cell r="E467">
            <v>2045488</v>
          </cell>
          <cell r="F467">
            <v>2045488</v>
          </cell>
          <cell r="G467">
            <v>0</v>
          </cell>
        </row>
        <row r="468">
          <cell r="C468">
            <v>7405050</v>
          </cell>
          <cell r="D468" t="str">
            <v>Social Programme Sponsorship</v>
          </cell>
          <cell r="E468">
            <v>0</v>
          </cell>
          <cell r="F468">
            <v>0</v>
          </cell>
          <cell r="G468">
            <v>0</v>
          </cell>
        </row>
        <row r="469">
          <cell r="C469">
            <v>7405100</v>
          </cell>
          <cell r="D469" t="str">
            <v>Sales Promotion Expenses Outside India</v>
          </cell>
          <cell r="E469">
            <v>0</v>
          </cell>
          <cell r="F469">
            <v>0</v>
          </cell>
          <cell r="G469">
            <v>0</v>
          </cell>
        </row>
        <row r="470">
          <cell r="C470">
            <v>7405110</v>
          </cell>
          <cell r="D470" t="str">
            <v>Sales Promotion Expenses</v>
          </cell>
          <cell r="E470">
            <v>40000</v>
          </cell>
          <cell r="F470">
            <v>40000</v>
          </cell>
          <cell r="G470">
            <v>0</v>
          </cell>
        </row>
        <row r="471">
          <cell r="C471">
            <v>7410000</v>
          </cell>
          <cell r="D471" t="str">
            <v>Advt. Exp within India-Sales related</v>
          </cell>
          <cell r="E471">
            <v>0</v>
          </cell>
          <cell r="F471">
            <v>0</v>
          </cell>
          <cell r="G471">
            <v>0</v>
          </cell>
        </row>
        <row r="472">
          <cell r="C472">
            <v>7420000</v>
          </cell>
          <cell r="D472" t="str">
            <v>Freight &amp; Forwarding-Road Transport Cha</v>
          </cell>
          <cell r="E472">
            <v>0</v>
          </cell>
          <cell r="F472">
            <v>0</v>
          </cell>
          <cell r="G472">
            <v>0</v>
          </cell>
        </row>
        <row r="473">
          <cell r="C473">
            <v>7420010</v>
          </cell>
          <cell r="D473" t="str">
            <v>Freight &amp; Forwarding - Rail Transport C</v>
          </cell>
          <cell r="E473">
            <v>0</v>
          </cell>
          <cell r="F473">
            <v>0</v>
          </cell>
          <cell r="G473">
            <v>0</v>
          </cell>
        </row>
        <row r="474">
          <cell r="C474">
            <v>7420100</v>
          </cell>
          <cell r="D474" t="str">
            <v>Freight &amp; Forwarding - Others</v>
          </cell>
          <cell r="E474">
            <v>0</v>
          </cell>
          <cell r="F474">
            <v>0</v>
          </cell>
          <cell r="G474">
            <v>0</v>
          </cell>
        </row>
        <row r="475">
          <cell r="C475">
            <v>7420300</v>
          </cell>
          <cell r="D475" t="str">
            <v>Clearing &amp; Forwarding Charges</v>
          </cell>
          <cell r="E475">
            <v>0</v>
          </cell>
          <cell r="F475">
            <v>0</v>
          </cell>
          <cell r="G475">
            <v>0</v>
          </cell>
        </row>
        <row r="476">
          <cell r="C476">
            <v>7427000</v>
          </cell>
          <cell r="D476" t="str">
            <v>Product Handling Charges</v>
          </cell>
          <cell r="E476">
            <v>0</v>
          </cell>
          <cell r="F476">
            <v>0</v>
          </cell>
          <cell r="G476">
            <v>0</v>
          </cell>
        </row>
        <row r="477">
          <cell r="C477">
            <v>7427100</v>
          </cell>
          <cell r="D477" t="str">
            <v>Handling Charges</v>
          </cell>
          <cell r="E477">
            <v>0</v>
          </cell>
          <cell r="F477">
            <v>0</v>
          </cell>
          <cell r="G477">
            <v>0</v>
          </cell>
        </row>
        <row r="478">
          <cell r="C478">
            <v>7445100</v>
          </cell>
          <cell r="D478" t="str">
            <v>Turnover Tax</v>
          </cell>
          <cell r="E478">
            <v>0</v>
          </cell>
          <cell r="F478">
            <v>0</v>
          </cell>
          <cell r="G478">
            <v>0</v>
          </cell>
        </row>
        <row r="479">
          <cell r="C479">
            <v>7445400</v>
          </cell>
          <cell r="D479" t="str">
            <v>Surcharge/Additional Tax</v>
          </cell>
          <cell r="E479">
            <v>0</v>
          </cell>
          <cell r="F479">
            <v>0</v>
          </cell>
          <cell r="G479">
            <v>0</v>
          </cell>
        </row>
        <row r="480">
          <cell r="C480">
            <v>7445600</v>
          </cell>
          <cell r="D480" t="str">
            <v>Sales Tax</v>
          </cell>
          <cell r="E480">
            <v>0</v>
          </cell>
          <cell r="F480">
            <v>0</v>
          </cell>
          <cell r="G480">
            <v>0</v>
          </cell>
        </row>
        <row r="481">
          <cell r="C481">
            <v>7445610</v>
          </cell>
          <cell r="D481" t="str">
            <v>Sales Tax - Maunual Posting</v>
          </cell>
          <cell r="E481">
            <v>0</v>
          </cell>
          <cell r="F481">
            <v>0</v>
          </cell>
          <cell r="G481">
            <v>0</v>
          </cell>
        </row>
        <row r="482">
          <cell r="C482">
            <v>7445670</v>
          </cell>
          <cell r="D482" t="str">
            <v>Entry Tax Paid</v>
          </cell>
          <cell r="E482">
            <v>0</v>
          </cell>
          <cell r="F482">
            <v>0</v>
          </cell>
          <cell r="G482">
            <v>0</v>
          </cell>
        </row>
        <row r="483">
          <cell r="C483">
            <v>7445680</v>
          </cell>
          <cell r="D483" t="str">
            <v>Cess paid</v>
          </cell>
          <cell r="E483">
            <v>0</v>
          </cell>
          <cell r="F483">
            <v>0</v>
          </cell>
          <cell r="G483">
            <v>0</v>
          </cell>
        </row>
        <row r="484">
          <cell r="C484">
            <v>7500000</v>
          </cell>
          <cell r="D484" t="str">
            <v>Insurance On Fixed Assets</v>
          </cell>
          <cell r="E484">
            <v>280102</v>
          </cell>
          <cell r="F484">
            <v>280102</v>
          </cell>
          <cell r="G484">
            <v>0</v>
          </cell>
        </row>
        <row r="485">
          <cell r="C485">
            <v>7500010</v>
          </cell>
          <cell r="D485" t="str">
            <v>Insurance On Stocks</v>
          </cell>
          <cell r="E485">
            <v>0</v>
          </cell>
          <cell r="F485">
            <v>0</v>
          </cell>
          <cell r="G485">
            <v>0</v>
          </cell>
        </row>
        <row r="486">
          <cell r="C486">
            <v>7500020</v>
          </cell>
          <cell r="D486" t="str">
            <v>Insurance - Loss Of Profit</v>
          </cell>
          <cell r="E486">
            <v>0</v>
          </cell>
          <cell r="F486">
            <v>0</v>
          </cell>
          <cell r="G486">
            <v>0</v>
          </cell>
        </row>
        <row r="487">
          <cell r="C487">
            <v>7500030</v>
          </cell>
          <cell r="D487" t="str">
            <v>Insurance - Group Medical Cover</v>
          </cell>
          <cell r="E487">
            <v>6587669</v>
          </cell>
          <cell r="F487">
            <v>6587669</v>
          </cell>
          <cell r="G487">
            <v>0</v>
          </cell>
        </row>
        <row r="488">
          <cell r="C488">
            <v>7500040</v>
          </cell>
          <cell r="D488" t="str">
            <v>Insurance - Vehicles(other than Motor C</v>
          </cell>
          <cell r="E488">
            <v>0</v>
          </cell>
          <cell r="F488">
            <v>0</v>
          </cell>
          <cell r="G488">
            <v>0</v>
          </cell>
        </row>
        <row r="489">
          <cell r="C489">
            <v>7500041</v>
          </cell>
          <cell r="D489" t="str">
            <v>Insurance - Motor Car/Jeeps</v>
          </cell>
          <cell r="E489">
            <v>173604</v>
          </cell>
          <cell r="F489">
            <v>173604</v>
          </cell>
          <cell r="G489">
            <v>0</v>
          </cell>
        </row>
        <row r="490">
          <cell r="C490">
            <v>7500070</v>
          </cell>
          <cell r="D490" t="str">
            <v>Insurance - Marine Transit</v>
          </cell>
          <cell r="E490">
            <v>0</v>
          </cell>
          <cell r="F490">
            <v>0</v>
          </cell>
          <cell r="G490">
            <v>0</v>
          </cell>
        </row>
        <row r="491">
          <cell r="C491">
            <v>7500900</v>
          </cell>
          <cell r="D491" t="str">
            <v>Insurance - Others</v>
          </cell>
          <cell r="E491">
            <v>416815</v>
          </cell>
          <cell r="F491">
            <v>416815</v>
          </cell>
          <cell r="G491">
            <v>0</v>
          </cell>
        </row>
        <row r="492">
          <cell r="C492">
            <v>7505000</v>
          </cell>
          <cell r="D492" t="str">
            <v>Rent For Office Premises</v>
          </cell>
          <cell r="E492">
            <v>118908389</v>
          </cell>
          <cell r="F492">
            <v>118908389</v>
          </cell>
          <cell r="G492">
            <v>0</v>
          </cell>
        </row>
        <row r="493">
          <cell r="C493">
            <v>7505100</v>
          </cell>
          <cell r="D493" t="str">
            <v>Rent For Godowns</v>
          </cell>
          <cell r="E493">
            <v>0</v>
          </cell>
          <cell r="F493">
            <v>0</v>
          </cell>
          <cell r="G493">
            <v>0</v>
          </cell>
        </row>
        <row r="494">
          <cell r="C494">
            <v>7505105</v>
          </cell>
          <cell r="D494" t="str">
            <v>Rent for Guest House</v>
          </cell>
          <cell r="E494">
            <v>5529650</v>
          </cell>
          <cell r="F494">
            <v>5529650</v>
          </cell>
          <cell r="G494">
            <v>0</v>
          </cell>
        </row>
        <row r="495">
          <cell r="C495">
            <v>7505200</v>
          </cell>
          <cell r="D495" t="str">
            <v>Brokerage on Buildings</v>
          </cell>
          <cell r="E495">
            <v>0</v>
          </cell>
          <cell r="F495">
            <v>0</v>
          </cell>
          <cell r="G495">
            <v>0</v>
          </cell>
        </row>
        <row r="496">
          <cell r="C496">
            <v>7505300</v>
          </cell>
          <cell r="D496" t="str">
            <v>Business / Infrastructure Support Expenses</v>
          </cell>
          <cell r="E496">
            <v>0</v>
          </cell>
          <cell r="F496">
            <v>0</v>
          </cell>
          <cell r="G496">
            <v>0</v>
          </cell>
        </row>
        <row r="497">
          <cell r="C497">
            <v>7505900</v>
          </cell>
          <cell r="D497" t="str">
            <v>Rent - Others</v>
          </cell>
          <cell r="E497">
            <v>0</v>
          </cell>
          <cell r="F497">
            <v>0</v>
          </cell>
          <cell r="G497">
            <v>0</v>
          </cell>
        </row>
        <row r="498">
          <cell r="C498">
            <v>7510000</v>
          </cell>
          <cell r="D498" t="str">
            <v>Rates &amp; Taxes - Motor CArs/Jeeps</v>
          </cell>
          <cell r="E498">
            <v>59234</v>
          </cell>
          <cell r="F498">
            <v>59234</v>
          </cell>
          <cell r="G498">
            <v>0</v>
          </cell>
        </row>
        <row r="499">
          <cell r="C499">
            <v>7510001</v>
          </cell>
          <cell r="D499" t="str">
            <v>Rates &amp; Taxes - Other Vehicles</v>
          </cell>
          <cell r="E499">
            <v>0</v>
          </cell>
          <cell r="F499">
            <v>0</v>
          </cell>
          <cell r="G499">
            <v>0</v>
          </cell>
        </row>
        <row r="500">
          <cell r="C500">
            <v>7510100</v>
          </cell>
          <cell r="D500" t="str">
            <v>Rates &amp; Taxes - Others</v>
          </cell>
          <cell r="E500">
            <v>3500</v>
          </cell>
          <cell r="F500">
            <v>3500</v>
          </cell>
          <cell r="G500">
            <v>0</v>
          </cell>
        </row>
        <row r="501">
          <cell r="C501">
            <v>7510200</v>
          </cell>
          <cell r="D501" t="str">
            <v>Licence and Application Fees</v>
          </cell>
          <cell r="E501">
            <v>110300</v>
          </cell>
          <cell r="F501">
            <v>110300</v>
          </cell>
          <cell r="G501">
            <v>0</v>
          </cell>
        </row>
        <row r="502">
          <cell r="C502">
            <v>7510400</v>
          </cell>
          <cell r="D502" t="str">
            <v>Inspection Fees</v>
          </cell>
          <cell r="E502">
            <v>0</v>
          </cell>
          <cell r="F502">
            <v>0</v>
          </cell>
          <cell r="G502">
            <v>0</v>
          </cell>
        </row>
        <row r="503">
          <cell r="C503">
            <v>7515000</v>
          </cell>
          <cell r="D503" t="str">
            <v>Repairs &amp; Maintenance - Office Bldgs</v>
          </cell>
          <cell r="E503">
            <v>135554</v>
          </cell>
          <cell r="F503">
            <v>135554</v>
          </cell>
          <cell r="G503">
            <v>0</v>
          </cell>
        </row>
        <row r="504">
          <cell r="C504">
            <v>7515010</v>
          </cell>
          <cell r="D504" t="str">
            <v>Repairs &amp; Maintenance  - Godowns</v>
          </cell>
          <cell r="E504">
            <v>0</v>
          </cell>
          <cell r="F504">
            <v>0</v>
          </cell>
          <cell r="G504">
            <v>0</v>
          </cell>
        </row>
        <row r="505">
          <cell r="C505">
            <v>7515020</v>
          </cell>
          <cell r="D505" t="str">
            <v>Repairs &amp; Maintenance - Resi Bldgs</v>
          </cell>
          <cell r="E505">
            <v>0</v>
          </cell>
          <cell r="F505">
            <v>0</v>
          </cell>
          <cell r="G505">
            <v>0</v>
          </cell>
        </row>
        <row r="506">
          <cell r="C506">
            <v>7515030</v>
          </cell>
          <cell r="D506" t="str">
            <v>Repairs &amp; Maintenance - Construction Eq</v>
          </cell>
          <cell r="E506">
            <v>0</v>
          </cell>
          <cell r="F506">
            <v>0</v>
          </cell>
          <cell r="G506">
            <v>0</v>
          </cell>
        </row>
        <row r="507">
          <cell r="C507">
            <v>7515040</v>
          </cell>
          <cell r="D507" t="str">
            <v>Repairs &amp; Maintenance - Computers</v>
          </cell>
          <cell r="E507">
            <v>2445095</v>
          </cell>
          <cell r="F507">
            <v>2445095</v>
          </cell>
          <cell r="G507">
            <v>0</v>
          </cell>
        </row>
        <row r="508">
          <cell r="C508">
            <v>7515045</v>
          </cell>
          <cell r="D508" t="str">
            <v>Maintenance of Guest House</v>
          </cell>
          <cell r="E508">
            <v>0</v>
          </cell>
          <cell r="F508">
            <v>0</v>
          </cell>
          <cell r="G508">
            <v>0</v>
          </cell>
        </row>
        <row r="509">
          <cell r="C509">
            <v>7515090</v>
          </cell>
          <cell r="D509" t="str">
            <v>Database maintenance and agency fees</v>
          </cell>
          <cell r="E509">
            <v>0</v>
          </cell>
          <cell r="F509">
            <v>0</v>
          </cell>
          <cell r="G509">
            <v>0</v>
          </cell>
        </row>
        <row r="510">
          <cell r="C510">
            <v>7515100</v>
          </cell>
          <cell r="D510" t="str">
            <v>Repairs To OYCS Cars</v>
          </cell>
          <cell r="E510">
            <v>0</v>
          </cell>
          <cell r="F510">
            <v>0</v>
          </cell>
          <cell r="G510">
            <v>0</v>
          </cell>
        </row>
        <row r="511">
          <cell r="C511">
            <v>7515110</v>
          </cell>
          <cell r="D511" t="str">
            <v>Repairs To COC Cars/Jeeps - Labour Char</v>
          </cell>
          <cell r="E511">
            <v>27397</v>
          </cell>
          <cell r="F511">
            <v>27397</v>
          </cell>
          <cell r="G511">
            <v>0</v>
          </cell>
        </row>
        <row r="512">
          <cell r="C512">
            <v>7515111</v>
          </cell>
          <cell r="D512" t="str">
            <v>Repairs To COC Cars /Jeeps - Material</v>
          </cell>
          <cell r="E512">
            <v>27133</v>
          </cell>
          <cell r="F512">
            <v>27133</v>
          </cell>
          <cell r="G512">
            <v>0</v>
          </cell>
        </row>
        <row r="513">
          <cell r="C513">
            <v>7515112</v>
          </cell>
          <cell r="D513" t="str">
            <v>Repairs To COC Cars / Jeeps - Accident</v>
          </cell>
          <cell r="E513">
            <v>0</v>
          </cell>
          <cell r="F513">
            <v>0</v>
          </cell>
          <cell r="G513">
            <v>0</v>
          </cell>
        </row>
        <row r="514">
          <cell r="C514">
            <v>7515113</v>
          </cell>
          <cell r="D514" t="str">
            <v>Repairs To COC Cars / Jeeps - Accident</v>
          </cell>
          <cell r="E514">
            <v>102988</v>
          </cell>
          <cell r="F514">
            <v>102988</v>
          </cell>
          <cell r="G514">
            <v>0</v>
          </cell>
        </row>
        <row r="515">
          <cell r="C515">
            <v>7515120</v>
          </cell>
          <cell r="D515" t="str">
            <v>Repairs Vehicles (Other than Cars/Jeeps</v>
          </cell>
          <cell r="E515">
            <v>11059</v>
          </cell>
          <cell r="F515">
            <v>11059</v>
          </cell>
          <cell r="G515">
            <v>0</v>
          </cell>
        </row>
        <row r="516">
          <cell r="C516">
            <v>7515900</v>
          </cell>
          <cell r="D516" t="str">
            <v>Repairs &amp; Maintenance -  Others</v>
          </cell>
          <cell r="E516">
            <v>4166756</v>
          </cell>
          <cell r="F516">
            <v>4166756</v>
          </cell>
          <cell r="G516">
            <v>0</v>
          </cell>
        </row>
        <row r="517">
          <cell r="C517">
            <v>7515910</v>
          </cell>
          <cell r="D517" t="str">
            <v>Repairs &amp; Maintenance-Others - Payroll</v>
          </cell>
          <cell r="E517">
            <v>32136</v>
          </cell>
          <cell r="F517">
            <v>32136</v>
          </cell>
          <cell r="G517">
            <v>0</v>
          </cell>
        </row>
        <row r="518">
          <cell r="C518">
            <v>7515915</v>
          </cell>
          <cell r="D518" t="str">
            <v>House Keeping Expenses</v>
          </cell>
          <cell r="E518">
            <v>2106521</v>
          </cell>
          <cell r="F518">
            <v>2106521</v>
          </cell>
          <cell r="G518">
            <v>0</v>
          </cell>
        </row>
        <row r="519">
          <cell r="C519">
            <v>7520000</v>
          </cell>
          <cell r="D519" t="str">
            <v>Travelling - Directors - Inland - Fare</v>
          </cell>
          <cell r="E519">
            <v>273658</v>
          </cell>
          <cell r="F519">
            <v>273658</v>
          </cell>
          <cell r="G519">
            <v>0</v>
          </cell>
        </row>
        <row r="520">
          <cell r="C520">
            <v>7520010</v>
          </cell>
          <cell r="D520" t="str">
            <v>Travelling - Directors - Inland - Lodgi</v>
          </cell>
          <cell r="E520">
            <v>59391</v>
          </cell>
          <cell r="F520">
            <v>59391</v>
          </cell>
          <cell r="G520">
            <v>0</v>
          </cell>
        </row>
        <row r="521">
          <cell r="C521">
            <v>7520020</v>
          </cell>
          <cell r="D521" t="str">
            <v>Travelling - Directors - Inland - Other</v>
          </cell>
          <cell r="E521">
            <v>0</v>
          </cell>
          <cell r="F521">
            <v>0</v>
          </cell>
          <cell r="G521">
            <v>0</v>
          </cell>
        </row>
        <row r="522">
          <cell r="C522">
            <v>7520030</v>
          </cell>
          <cell r="D522" t="str">
            <v>Travelling - Directors - Foreign- Fare</v>
          </cell>
          <cell r="E522">
            <v>0</v>
          </cell>
          <cell r="F522">
            <v>0</v>
          </cell>
          <cell r="G522">
            <v>0</v>
          </cell>
        </row>
        <row r="523">
          <cell r="C523">
            <v>7520040</v>
          </cell>
          <cell r="D523" t="str">
            <v>Travelling - Directors - Foreign-Lodgin</v>
          </cell>
          <cell r="E523">
            <v>0</v>
          </cell>
          <cell r="F523">
            <v>0</v>
          </cell>
          <cell r="G523">
            <v>0</v>
          </cell>
        </row>
        <row r="524">
          <cell r="C524">
            <v>7520050</v>
          </cell>
          <cell r="D524" t="str">
            <v>Travelling - Directors - Foreign - Othe</v>
          </cell>
          <cell r="E524">
            <v>0</v>
          </cell>
          <cell r="F524">
            <v>0</v>
          </cell>
          <cell r="G524">
            <v>0</v>
          </cell>
        </row>
        <row r="525">
          <cell r="C525">
            <v>7520060</v>
          </cell>
          <cell r="D525" t="str">
            <v>Travelling - Inland - Fare</v>
          </cell>
          <cell r="E525">
            <v>5174689</v>
          </cell>
          <cell r="F525">
            <v>5174689</v>
          </cell>
          <cell r="G525">
            <v>0</v>
          </cell>
        </row>
        <row r="526">
          <cell r="C526">
            <v>7520061</v>
          </cell>
          <cell r="D526" t="str">
            <v>Travelling / Hotel - Others</v>
          </cell>
          <cell r="E526">
            <v>5024832</v>
          </cell>
          <cell r="F526">
            <v>5024832</v>
          </cell>
          <cell r="G526">
            <v>0</v>
          </cell>
        </row>
        <row r="527">
          <cell r="C527">
            <v>7520070</v>
          </cell>
          <cell r="D527" t="str">
            <v>Travelling - Inland - Lodging/Boarding/</v>
          </cell>
          <cell r="E527">
            <v>463401</v>
          </cell>
          <cell r="F527">
            <v>463401</v>
          </cell>
          <cell r="G527">
            <v>0</v>
          </cell>
        </row>
        <row r="528">
          <cell r="C528">
            <v>7520080</v>
          </cell>
          <cell r="D528" t="str">
            <v>Travelling - Inland - Other Expenses</v>
          </cell>
          <cell r="E528">
            <v>136615</v>
          </cell>
          <cell r="F528">
            <v>136615</v>
          </cell>
          <cell r="G528">
            <v>0</v>
          </cell>
        </row>
        <row r="529">
          <cell r="C529">
            <v>7520090</v>
          </cell>
          <cell r="D529" t="str">
            <v>Travelling-Foreign-Fare</v>
          </cell>
          <cell r="E529">
            <v>566304</v>
          </cell>
          <cell r="F529">
            <v>566304</v>
          </cell>
          <cell r="G529">
            <v>0</v>
          </cell>
        </row>
        <row r="530">
          <cell r="C530">
            <v>7520100</v>
          </cell>
          <cell r="D530" t="str">
            <v>Travelling-Foreign-Lodging/Boarding/All</v>
          </cell>
          <cell r="E530">
            <v>428039</v>
          </cell>
          <cell r="F530">
            <v>428039</v>
          </cell>
          <cell r="G530">
            <v>0</v>
          </cell>
        </row>
        <row r="531">
          <cell r="C531">
            <v>7520110</v>
          </cell>
          <cell r="D531" t="str">
            <v>Travelling-Foreign-Other Expenses</v>
          </cell>
          <cell r="E531">
            <v>1805438</v>
          </cell>
          <cell r="F531">
            <v>1805438</v>
          </cell>
          <cell r="G531">
            <v>0</v>
          </cell>
        </row>
        <row r="532">
          <cell r="C532">
            <v>7525000</v>
          </cell>
          <cell r="D532" t="str">
            <v>Audit Fees</v>
          </cell>
          <cell r="E532">
            <v>4200000</v>
          </cell>
          <cell r="F532">
            <v>4200000</v>
          </cell>
          <cell r="G532">
            <v>0</v>
          </cell>
        </row>
        <row r="533">
          <cell r="C533">
            <v>7525010</v>
          </cell>
          <cell r="D533" t="str">
            <v>Audit Fees - Energy Audit</v>
          </cell>
          <cell r="E533">
            <v>0</v>
          </cell>
          <cell r="F533">
            <v>0</v>
          </cell>
          <cell r="G533">
            <v>0</v>
          </cell>
        </row>
        <row r="534">
          <cell r="C534">
            <v>7525100</v>
          </cell>
          <cell r="D534" t="str">
            <v>Tax Audit Fees</v>
          </cell>
          <cell r="E534">
            <v>0</v>
          </cell>
          <cell r="F534">
            <v>0</v>
          </cell>
          <cell r="G534">
            <v>0</v>
          </cell>
        </row>
        <row r="535">
          <cell r="C535">
            <v>7525200</v>
          </cell>
          <cell r="D535" t="str">
            <v>Auditors' Fees - Certification &amp; Consul</v>
          </cell>
          <cell r="E535">
            <v>640000</v>
          </cell>
          <cell r="F535">
            <v>640000</v>
          </cell>
          <cell r="G535">
            <v>0</v>
          </cell>
        </row>
        <row r="536">
          <cell r="C536">
            <v>7525300</v>
          </cell>
          <cell r="D536" t="str">
            <v>Auditors'  Out  Of  Pocket  Expenses</v>
          </cell>
          <cell r="E536">
            <v>141944</v>
          </cell>
          <cell r="F536">
            <v>141944</v>
          </cell>
          <cell r="G536">
            <v>0</v>
          </cell>
        </row>
        <row r="537">
          <cell r="C537">
            <v>7525400</v>
          </cell>
          <cell r="D537" t="str">
            <v>Cost Audit Fees</v>
          </cell>
          <cell r="E537">
            <v>0</v>
          </cell>
          <cell r="F537">
            <v>0</v>
          </cell>
          <cell r="G537">
            <v>0</v>
          </cell>
        </row>
        <row r="538">
          <cell r="C538">
            <v>7530000</v>
          </cell>
          <cell r="D538" t="str">
            <v>Professional Fees  Paid To 'Full Time'</v>
          </cell>
          <cell r="E538">
            <v>670450</v>
          </cell>
          <cell r="F538">
            <v>670450</v>
          </cell>
          <cell r="G538">
            <v>0</v>
          </cell>
        </row>
        <row r="539">
          <cell r="C539">
            <v>7530020</v>
          </cell>
          <cell r="D539" t="str">
            <v>Professional Fees Paid To Others</v>
          </cell>
          <cell r="E539">
            <v>75467794</v>
          </cell>
          <cell r="F539">
            <v>75467794</v>
          </cell>
          <cell r="G539">
            <v>0</v>
          </cell>
        </row>
        <row r="540">
          <cell r="C540">
            <v>7530040</v>
          </cell>
          <cell r="D540" t="str">
            <v>Professional Fees To Foreign Consultant</v>
          </cell>
          <cell r="E540">
            <v>2547987</v>
          </cell>
          <cell r="F540">
            <v>2547987</v>
          </cell>
          <cell r="G540">
            <v>0</v>
          </cell>
        </row>
        <row r="541">
          <cell r="C541">
            <v>7530060</v>
          </cell>
          <cell r="D541" t="str">
            <v>Technical Know How Fees</v>
          </cell>
          <cell r="E541">
            <v>0</v>
          </cell>
          <cell r="F541">
            <v>0</v>
          </cell>
          <cell r="G541">
            <v>0</v>
          </cell>
        </row>
        <row r="542">
          <cell r="C542">
            <v>7530080</v>
          </cell>
          <cell r="D542" t="str">
            <v>Group Service Charges</v>
          </cell>
          <cell r="E542">
            <v>-20707542</v>
          </cell>
          <cell r="F542">
            <v>-20707542</v>
          </cell>
          <cell r="G542">
            <v>0</v>
          </cell>
        </row>
        <row r="543">
          <cell r="C543">
            <v>7530090</v>
          </cell>
          <cell r="D543" t="str">
            <v>Reimb to Indian Consultants - D.A</v>
          </cell>
          <cell r="E543">
            <v>0</v>
          </cell>
          <cell r="F543">
            <v>0</v>
          </cell>
          <cell r="G543">
            <v>0</v>
          </cell>
        </row>
        <row r="544">
          <cell r="C544">
            <v>7530100</v>
          </cell>
          <cell r="D544" t="str">
            <v>Reimb to Indian Cons-Hotel/Fare &amp; Other</v>
          </cell>
          <cell r="E544">
            <v>0</v>
          </cell>
          <cell r="F544">
            <v>0</v>
          </cell>
          <cell r="G544">
            <v>0</v>
          </cell>
        </row>
        <row r="545">
          <cell r="C545">
            <v>7530101</v>
          </cell>
          <cell r="D545" t="str">
            <v>Reimbursement to Legal  Consultnats</v>
          </cell>
          <cell r="E545">
            <v>220600</v>
          </cell>
          <cell r="F545">
            <v>220600</v>
          </cell>
          <cell r="G545">
            <v>0</v>
          </cell>
        </row>
        <row r="546">
          <cell r="C546">
            <v>7530110</v>
          </cell>
          <cell r="D546" t="str">
            <v>Reimbursement To Foreign Consultants -</v>
          </cell>
          <cell r="E546">
            <v>0</v>
          </cell>
          <cell r="F546">
            <v>0</v>
          </cell>
          <cell r="G546">
            <v>0</v>
          </cell>
        </row>
        <row r="547">
          <cell r="C547">
            <v>7530120</v>
          </cell>
          <cell r="D547" t="str">
            <v>Reimb to Foreign Cons-Hotel/Fare &amp; Othe</v>
          </cell>
          <cell r="E547">
            <v>0</v>
          </cell>
          <cell r="F547">
            <v>0</v>
          </cell>
          <cell r="G547">
            <v>0</v>
          </cell>
        </row>
        <row r="548">
          <cell r="C548">
            <v>7530121</v>
          </cell>
          <cell r="D548" t="str">
            <v>Travelling - Non - Executive Directors</v>
          </cell>
          <cell r="E548">
            <v>0</v>
          </cell>
          <cell r="F548">
            <v>0</v>
          </cell>
          <cell r="G548">
            <v>0</v>
          </cell>
        </row>
        <row r="549">
          <cell r="C549">
            <v>7530130</v>
          </cell>
          <cell r="D549" t="str">
            <v>Internal Audit Fees</v>
          </cell>
          <cell r="E549">
            <v>0</v>
          </cell>
          <cell r="F549">
            <v>0</v>
          </cell>
          <cell r="G549">
            <v>0</v>
          </cell>
        </row>
        <row r="550">
          <cell r="C550">
            <v>7530140</v>
          </cell>
          <cell r="D550" t="str">
            <v>Other reimbursement to Internal Auditor</v>
          </cell>
          <cell r="E550">
            <v>0</v>
          </cell>
          <cell r="F550">
            <v>0</v>
          </cell>
          <cell r="G550">
            <v>0</v>
          </cell>
        </row>
        <row r="551">
          <cell r="C551">
            <v>7530150</v>
          </cell>
          <cell r="D551" t="str">
            <v>Legal Fee</v>
          </cell>
          <cell r="E551">
            <v>4190356</v>
          </cell>
          <cell r="F551">
            <v>4190356</v>
          </cell>
          <cell r="G551">
            <v>0</v>
          </cell>
        </row>
        <row r="552">
          <cell r="C552">
            <v>7530170</v>
          </cell>
          <cell r="D552" t="str">
            <v>Legal Expenses</v>
          </cell>
          <cell r="E552">
            <v>4889715</v>
          </cell>
          <cell r="F552">
            <v>4889715</v>
          </cell>
          <cell r="G552">
            <v>0</v>
          </cell>
        </row>
        <row r="553">
          <cell r="C553">
            <v>7530190</v>
          </cell>
          <cell r="D553" t="str">
            <v>Survey Fees</v>
          </cell>
          <cell r="E553">
            <v>0</v>
          </cell>
          <cell r="F553">
            <v>0</v>
          </cell>
          <cell r="G553">
            <v>0</v>
          </cell>
        </row>
        <row r="554">
          <cell r="C554">
            <v>7535000</v>
          </cell>
          <cell r="D554" t="str">
            <v>Bank Charges</v>
          </cell>
          <cell r="E554">
            <v>2344919</v>
          </cell>
          <cell r="F554">
            <v>2344919</v>
          </cell>
          <cell r="G554">
            <v>0</v>
          </cell>
        </row>
        <row r="555">
          <cell r="C555">
            <v>7535010</v>
          </cell>
          <cell r="D555" t="str">
            <v>Commitment Charges</v>
          </cell>
          <cell r="E555">
            <v>0</v>
          </cell>
          <cell r="F555">
            <v>0</v>
          </cell>
          <cell r="G555">
            <v>0</v>
          </cell>
        </row>
        <row r="556">
          <cell r="C556">
            <v>7535020</v>
          </cell>
          <cell r="D556" t="str">
            <v>Guarantee Commission</v>
          </cell>
          <cell r="E556">
            <v>15688487</v>
          </cell>
          <cell r="F556">
            <v>15688487</v>
          </cell>
          <cell r="G556">
            <v>0</v>
          </cell>
        </row>
        <row r="557">
          <cell r="C557">
            <v>7535030</v>
          </cell>
          <cell r="D557" t="str">
            <v>LC Charges - Inland</v>
          </cell>
          <cell r="E557">
            <v>0</v>
          </cell>
          <cell r="F557">
            <v>0</v>
          </cell>
          <cell r="G557">
            <v>0</v>
          </cell>
        </row>
        <row r="558">
          <cell r="C558">
            <v>7540000</v>
          </cell>
          <cell r="D558" t="str">
            <v>Hire Charges - Cars / Jeeps for Employe</v>
          </cell>
          <cell r="E558">
            <v>2773474</v>
          </cell>
          <cell r="F558">
            <v>2773474</v>
          </cell>
          <cell r="G558">
            <v>0</v>
          </cell>
        </row>
        <row r="559">
          <cell r="C559">
            <v>7540100</v>
          </cell>
          <cell r="D559" t="str">
            <v>Hire Charges - Office Equipments</v>
          </cell>
          <cell r="E559">
            <v>0</v>
          </cell>
          <cell r="F559">
            <v>0</v>
          </cell>
          <cell r="G559">
            <v>0</v>
          </cell>
        </row>
        <row r="560">
          <cell r="C560">
            <v>7540200</v>
          </cell>
          <cell r="D560" t="str">
            <v>Hire Charges - Furniture &amp; Fixtures</v>
          </cell>
          <cell r="E560">
            <v>0</v>
          </cell>
          <cell r="F560">
            <v>0</v>
          </cell>
          <cell r="G560">
            <v>0</v>
          </cell>
        </row>
        <row r="561">
          <cell r="C561">
            <v>7540300</v>
          </cell>
          <cell r="D561" t="str">
            <v>Hire Charges-Contracted Services (Admn)</v>
          </cell>
          <cell r="E561">
            <v>0</v>
          </cell>
          <cell r="F561">
            <v>0</v>
          </cell>
          <cell r="G561">
            <v>0</v>
          </cell>
        </row>
        <row r="562">
          <cell r="C562">
            <v>7540400</v>
          </cell>
          <cell r="D562" t="str">
            <v>Hire Charges - Aircraft &amp; Helicopters</v>
          </cell>
          <cell r="E562">
            <v>0</v>
          </cell>
          <cell r="F562">
            <v>0</v>
          </cell>
          <cell r="G562">
            <v>0</v>
          </cell>
        </row>
        <row r="563">
          <cell r="C563">
            <v>7540500</v>
          </cell>
          <cell r="D563" t="str">
            <v>Hire Charges - Computer</v>
          </cell>
          <cell r="E563">
            <v>0</v>
          </cell>
          <cell r="F563">
            <v>0</v>
          </cell>
          <cell r="G563">
            <v>0</v>
          </cell>
        </row>
        <row r="564">
          <cell r="C564">
            <v>7541000</v>
          </cell>
          <cell r="D564" t="str">
            <v>Local Conveyance</v>
          </cell>
          <cell r="E564">
            <v>805402</v>
          </cell>
          <cell r="F564">
            <v>805402</v>
          </cell>
          <cell r="G564">
            <v>0</v>
          </cell>
        </row>
        <row r="565">
          <cell r="C565">
            <v>7545000</v>
          </cell>
          <cell r="D565" t="str">
            <v>Postage &amp; Courier</v>
          </cell>
          <cell r="E565">
            <v>92667247</v>
          </cell>
          <cell r="F565">
            <v>92667247</v>
          </cell>
          <cell r="G565">
            <v>0</v>
          </cell>
        </row>
        <row r="566">
          <cell r="C566">
            <v>7545100</v>
          </cell>
          <cell r="D566" t="str">
            <v>Telex/Fax Charges</v>
          </cell>
          <cell r="E566">
            <v>0</v>
          </cell>
          <cell r="F566">
            <v>0</v>
          </cell>
          <cell r="G566">
            <v>0</v>
          </cell>
        </row>
        <row r="567">
          <cell r="C567">
            <v>7545200</v>
          </cell>
          <cell r="D567" t="str">
            <v>Website Development &amp; Maintenance</v>
          </cell>
          <cell r="E567">
            <v>0</v>
          </cell>
          <cell r="F567">
            <v>0</v>
          </cell>
          <cell r="G567">
            <v>0</v>
          </cell>
        </row>
        <row r="568">
          <cell r="C568">
            <v>7545900</v>
          </cell>
          <cell r="D568" t="str">
            <v>Communication Expenses - Others</v>
          </cell>
          <cell r="E568">
            <v>763477</v>
          </cell>
          <cell r="F568">
            <v>763477</v>
          </cell>
          <cell r="G568">
            <v>0</v>
          </cell>
        </row>
        <row r="569">
          <cell r="C569">
            <v>7550000</v>
          </cell>
          <cell r="D569" t="str">
            <v>Telephone Expenses - Residential</v>
          </cell>
          <cell r="E569">
            <v>90664</v>
          </cell>
          <cell r="F569">
            <v>90664</v>
          </cell>
          <cell r="G569">
            <v>0</v>
          </cell>
        </row>
        <row r="570">
          <cell r="C570">
            <v>7550100</v>
          </cell>
          <cell r="D570" t="str">
            <v>Telephone Expenses - Mobile</v>
          </cell>
          <cell r="E570">
            <v>2507595</v>
          </cell>
          <cell r="F570">
            <v>2507595</v>
          </cell>
          <cell r="G570">
            <v>0</v>
          </cell>
        </row>
        <row r="571">
          <cell r="C571">
            <v>7550500</v>
          </cell>
          <cell r="D571" t="str">
            <v>Telephone Expenses - Office</v>
          </cell>
          <cell r="E571">
            <v>1254263</v>
          </cell>
          <cell r="F571">
            <v>1254263</v>
          </cell>
          <cell r="G571">
            <v>0</v>
          </cell>
        </row>
        <row r="572">
          <cell r="C572">
            <v>7550600</v>
          </cell>
          <cell r="D572" t="str">
            <v>Telephone Expenses - Lease Line and Air</v>
          </cell>
          <cell r="E572">
            <v>0</v>
          </cell>
          <cell r="F572">
            <v>0</v>
          </cell>
          <cell r="G572">
            <v>0</v>
          </cell>
        </row>
        <row r="573">
          <cell r="C573">
            <v>7552000</v>
          </cell>
          <cell r="D573" t="str">
            <v>Electricity Expenses - Office</v>
          </cell>
          <cell r="E573">
            <v>1180144</v>
          </cell>
          <cell r="F573">
            <v>1180144</v>
          </cell>
          <cell r="G573">
            <v>0</v>
          </cell>
        </row>
        <row r="574">
          <cell r="C574">
            <v>7552100</v>
          </cell>
          <cell r="D574" t="str">
            <v>Electricity Expenses - Residence</v>
          </cell>
          <cell r="E574">
            <v>0</v>
          </cell>
          <cell r="F574">
            <v>0</v>
          </cell>
          <cell r="G574">
            <v>0</v>
          </cell>
        </row>
        <row r="575">
          <cell r="C575">
            <v>7552400</v>
          </cell>
          <cell r="D575" t="str">
            <v>Internet Charges</v>
          </cell>
          <cell r="E575">
            <v>687599</v>
          </cell>
          <cell r="F575">
            <v>687599</v>
          </cell>
          <cell r="G575">
            <v>0</v>
          </cell>
        </row>
        <row r="576">
          <cell r="C576">
            <v>7553000</v>
          </cell>
          <cell r="D576" t="str">
            <v>Water Expenses</v>
          </cell>
          <cell r="E576">
            <v>0</v>
          </cell>
          <cell r="F576">
            <v>0</v>
          </cell>
          <cell r="G576">
            <v>0</v>
          </cell>
        </row>
        <row r="577">
          <cell r="C577">
            <v>7553010</v>
          </cell>
          <cell r="D577" t="str">
            <v>VIDEO SHOOT / PHOTOG</v>
          </cell>
          <cell r="F577">
            <v>210952</v>
          </cell>
          <cell r="G577">
            <v>0</v>
          </cell>
        </row>
        <row r="578">
          <cell r="C578">
            <v>7555000</v>
          </cell>
          <cell r="D578" t="str">
            <v>Printing &amp; Stationery</v>
          </cell>
          <cell r="E578">
            <v>33153999</v>
          </cell>
          <cell r="F578">
            <v>33153999</v>
          </cell>
          <cell r="G578">
            <v>0</v>
          </cell>
        </row>
        <row r="579">
          <cell r="C579">
            <v>7560000</v>
          </cell>
          <cell r="D579" t="str">
            <v>Donation To Charitable Trust</v>
          </cell>
          <cell r="E579">
            <v>0</v>
          </cell>
          <cell r="F579">
            <v>0</v>
          </cell>
          <cell r="G579">
            <v>0</v>
          </cell>
        </row>
        <row r="580">
          <cell r="C580">
            <v>7565040</v>
          </cell>
          <cell r="D580" t="str">
            <v>Issue Expenses</v>
          </cell>
          <cell r="E580">
            <v>0</v>
          </cell>
          <cell r="F580">
            <v>0</v>
          </cell>
          <cell r="G580">
            <v>0</v>
          </cell>
        </row>
        <row r="581">
          <cell r="C581">
            <v>7565090</v>
          </cell>
          <cell r="D581" t="str">
            <v>Stamp Duty on Loans/ Mortgages</v>
          </cell>
          <cell r="E581">
            <v>0</v>
          </cell>
          <cell r="F581">
            <v>0</v>
          </cell>
          <cell r="G581">
            <v>0</v>
          </cell>
        </row>
        <row r="582">
          <cell r="C582">
            <v>7570000</v>
          </cell>
          <cell r="D582" t="str">
            <v>Service Tax Paid - Expenses-Basic amoun</v>
          </cell>
          <cell r="E582">
            <v>0</v>
          </cell>
          <cell r="F582">
            <v>0</v>
          </cell>
          <cell r="G582">
            <v>0</v>
          </cell>
        </row>
        <row r="583">
          <cell r="C583">
            <v>7570005</v>
          </cell>
          <cell r="D583" t="str">
            <v>Service Tax Paid -Expn.(Manaual Posting</v>
          </cell>
          <cell r="E583">
            <v>0</v>
          </cell>
          <cell r="F583">
            <v>0</v>
          </cell>
          <cell r="G583">
            <v>0</v>
          </cell>
        </row>
        <row r="584">
          <cell r="C584">
            <v>7570100</v>
          </cell>
          <cell r="D584" t="str">
            <v>Service tax Edu. Cess Paid - Expn.</v>
          </cell>
          <cell r="E584">
            <v>0</v>
          </cell>
          <cell r="F584">
            <v>0</v>
          </cell>
          <cell r="G584">
            <v>0</v>
          </cell>
        </row>
        <row r="585">
          <cell r="C585">
            <v>7570105</v>
          </cell>
          <cell r="D585" t="str">
            <v>Service Tax Edu Cess Paid Exp-( Manual</v>
          </cell>
          <cell r="E585">
            <v>0</v>
          </cell>
          <cell r="F585">
            <v>0</v>
          </cell>
          <cell r="G585">
            <v>0</v>
          </cell>
        </row>
        <row r="586">
          <cell r="C586">
            <v>7570110</v>
          </cell>
          <cell r="D586" t="str">
            <v>Service Tax Edu cess paid  Exp - Trf to</v>
          </cell>
          <cell r="E586">
            <v>0</v>
          </cell>
          <cell r="F586">
            <v>0</v>
          </cell>
          <cell r="G586">
            <v>0</v>
          </cell>
        </row>
        <row r="587">
          <cell r="C587">
            <v>7570115</v>
          </cell>
          <cell r="D587" t="str">
            <v>Service Tax Paid - Expenses - WBS-Basic</v>
          </cell>
          <cell r="E587">
            <v>0</v>
          </cell>
          <cell r="F587">
            <v>0</v>
          </cell>
          <cell r="G587">
            <v>0</v>
          </cell>
        </row>
        <row r="588">
          <cell r="C588">
            <v>7570120</v>
          </cell>
          <cell r="D588" t="str">
            <v>Service tax Edu. Cess Paid - Expn. - WB</v>
          </cell>
          <cell r="E588">
            <v>0</v>
          </cell>
          <cell r="F588">
            <v>0</v>
          </cell>
          <cell r="G588">
            <v>0</v>
          </cell>
        </row>
        <row r="589">
          <cell r="C589">
            <v>7570125</v>
          </cell>
          <cell r="D589" t="str">
            <v>Service tax -Edu. Cess-1%-Sec. &amp; High.-</v>
          </cell>
          <cell r="E589">
            <v>0</v>
          </cell>
          <cell r="F589">
            <v>0</v>
          </cell>
          <cell r="G589">
            <v>0</v>
          </cell>
        </row>
        <row r="590">
          <cell r="C590">
            <v>7570130</v>
          </cell>
          <cell r="D590" t="str">
            <v>Service tax- Edu. Cess-1%-Sec.&amp; High.-</v>
          </cell>
          <cell r="E590">
            <v>0</v>
          </cell>
          <cell r="F590">
            <v>0</v>
          </cell>
          <cell r="G590">
            <v>0</v>
          </cell>
        </row>
        <row r="591">
          <cell r="C591">
            <v>7575000</v>
          </cell>
          <cell r="D591" t="str">
            <v>Books &amp; Periodicals</v>
          </cell>
          <cell r="E591">
            <v>2444532</v>
          </cell>
          <cell r="F591">
            <v>2444532</v>
          </cell>
          <cell r="G591">
            <v>0</v>
          </cell>
        </row>
        <row r="592">
          <cell r="C592">
            <v>7575005</v>
          </cell>
          <cell r="D592" t="str">
            <v>Membership fees</v>
          </cell>
          <cell r="E592">
            <v>0</v>
          </cell>
          <cell r="F592">
            <v>0</v>
          </cell>
          <cell r="G592">
            <v>0</v>
          </cell>
        </row>
        <row r="593">
          <cell r="C593">
            <v>7575010</v>
          </cell>
          <cell r="D593" t="str">
            <v>Membership &amp; Subscription</v>
          </cell>
          <cell r="E593">
            <v>3686693</v>
          </cell>
          <cell r="F593">
            <v>3686693</v>
          </cell>
          <cell r="G593">
            <v>0</v>
          </cell>
        </row>
        <row r="594">
          <cell r="C594">
            <v>7575015</v>
          </cell>
          <cell r="D594" t="str">
            <v>Club Expenses</v>
          </cell>
          <cell r="E594">
            <v>0</v>
          </cell>
          <cell r="F594">
            <v>0</v>
          </cell>
          <cell r="G594">
            <v>0</v>
          </cell>
        </row>
        <row r="595">
          <cell r="C595">
            <v>7575016</v>
          </cell>
          <cell r="D595" t="str">
            <v>Health Club &amp; Other Facilities</v>
          </cell>
          <cell r="E595">
            <v>0</v>
          </cell>
          <cell r="F595">
            <v>0</v>
          </cell>
          <cell r="G595">
            <v>0</v>
          </cell>
        </row>
        <row r="596">
          <cell r="C596">
            <v>7575020</v>
          </cell>
          <cell r="D596" t="str">
            <v>Seminar &amp; Training - Fees</v>
          </cell>
          <cell r="E596">
            <v>485318</v>
          </cell>
          <cell r="F596">
            <v>485318</v>
          </cell>
          <cell r="G596">
            <v>0</v>
          </cell>
        </row>
        <row r="597">
          <cell r="C597">
            <v>7575021</v>
          </cell>
          <cell r="D597" t="str">
            <v>Seminar &amp; Training - Other Expenses</v>
          </cell>
          <cell r="E597">
            <v>2745427</v>
          </cell>
          <cell r="F597">
            <v>2745427</v>
          </cell>
          <cell r="G597">
            <v>0</v>
          </cell>
        </row>
        <row r="598">
          <cell r="C598">
            <v>7575030</v>
          </cell>
          <cell r="D598" t="str">
            <v>Transit Flat Expenses</v>
          </cell>
          <cell r="E598">
            <v>0</v>
          </cell>
          <cell r="F598">
            <v>0</v>
          </cell>
          <cell r="G598">
            <v>0</v>
          </cell>
        </row>
        <row r="599">
          <cell r="C599">
            <v>7575040</v>
          </cell>
          <cell r="D599" t="str">
            <v>Guest House Expenses</v>
          </cell>
          <cell r="E599">
            <v>0</v>
          </cell>
          <cell r="F599">
            <v>0</v>
          </cell>
          <cell r="G599">
            <v>0</v>
          </cell>
        </row>
        <row r="600">
          <cell r="C600">
            <v>7575041</v>
          </cell>
          <cell r="D600" t="str">
            <v>Hospitality Expenses</v>
          </cell>
          <cell r="E600">
            <v>230226</v>
          </cell>
          <cell r="F600">
            <v>230226</v>
          </cell>
          <cell r="G600">
            <v>0</v>
          </cell>
        </row>
        <row r="601">
          <cell r="C601">
            <v>7575050</v>
          </cell>
          <cell r="D601" t="str">
            <v>Entertainment / Hospitality Expenses</v>
          </cell>
          <cell r="E601">
            <v>1214306</v>
          </cell>
          <cell r="F601">
            <v>1214306</v>
          </cell>
          <cell r="G601">
            <v>0</v>
          </cell>
        </row>
        <row r="602">
          <cell r="C602">
            <v>7575060</v>
          </cell>
          <cell r="D602" t="str">
            <v>Security Expenses</v>
          </cell>
          <cell r="E602">
            <v>-490174</v>
          </cell>
          <cell r="F602">
            <v>0</v>
          </cell>
          <cell r="G602">
            <v>490174</v>
          </cell>
        </row>
        <row r="603">
          <cell r="C603">
            <v>7575080</v>
          </cell>
          <cell r="D603" t="str">
            <v>Horticulture Expenses</v>
          </cell>
          <cell r="E603">
            <v>0</v>
          </cell>
          <cell r="F603">
            <v>0</v>
          </cell>
          <cell r="G603">
            <v>0</v>
          </cell>
        </row>
        <row r="604">
          <cell r="C604">
            <v>7575090</v>
          </cell>
          <cell r="D604" t="str">
            <v>Recruitment Expenses</v>
          </cell>
          <cell r="E604">
            <v>7198430</v>
          </cell>
          <cell r="F604">
            <v>7198430</v>
          </cell>
          <cell r="G604">
            <v>0</v>
          </cell>
        </row>
        <row r="605">
          <cell r="C605">
            <v>7575100</v>
          </cell>
          <cell r="D605" t="str">
            <v>Advertisement Expenses - General</v>
          </cell>
          <cell r="E605">
            <v>5738162</v>
          </cell>
          <cell r="F605">
            <v>5738162</v>
          </cell>
          <cell r="G605">
            <v>0</v>
          </cell>
        </row>
        <row r="606">
          <cell r="C606">
            <v>7575110</v>
          </cell>
          <cell r="D606" t="str">
            <v>Penalties &amp; Fines</v>
          </cell>
          <cell r="E606">
            <v>0</v>
          </cell>
          <cell r="F606">
            <v>0</v>
          </cell>
          <cell r="G606">
            <v>0</v>
          </cell>
        </row>
        <row r="607">
          <cell r="C607">
            <v>7575120</v>
          </cell>
          <cell r="D607" t="str">
            <v>Misc Exp at AGM/EGM, SEBI, Merger&amp; ROC</v>
          </cell>
          <cell r="E607">
            <v>502007</v>
          </cell>
          <cell r="F607">
            <v>502007</v>
          </cell>
          <cell r="G607">
            <v>0</v>
          </cell>
        </row>
        <row r="608">
          <cell r="C608">
            <v>7575160</v>
          </cell>
          <cell r="D608" t="str">
            <v>Sitting Fees - Directors</v>
          </cell>
          <cell r="E608">
            <v>880000</v>
          </cell>
          <cell r="F608">
            <v>880000</v>
          </cell>
          <cell r="G608">
            <v>0</v>
          </cell>
        </row>
        <row r="609">
          <cell r="C609">
            <v>7575170</v>
          </cell>
          <cell r="D609" t="str">
            <v>Social Welfare Expenses</v>
          </cell>
          <cell r="E609">
            <v>0</v>
          </cell>
          <cell r="F609">
            <v>0</v>
          </cell>
          <cell r="G609">
            <v>0</v>
          </cell>
        </row>
        <row r="610">
          <cell r="C610">
            <v>7575192</v>
          </cell>
          <cell r="D610" t="str">
            <v>Commercial Paper - Brokerage</v>
          </cell>
          <cell r="E610">
            <v>0</v>
          </cell>
          <cell r="F610">
            <v>0</v>
          </cell>
          <cell r="G610">
            <v>0</v>
          </cell>
        </row>
        <row r="611">
          <cell r="C611">
            <v>7575200</v>
          </cell>
          <cell r="D611" t="str">
            <v>Gifts &amp;  Compliments to Employees</v>
          </cell>
          <cell r="E611">
            <v>294668</v>
          </cell>
          <cell r="F611">
            <v>294668</v>
          </cell>
          <cell r="G611">
            <v>0</v>
          </cell>
        </row>
        <row r="612">
          <cell r="C612">
            <v>7575201</v>
          </cell>
          <cell r="D612" t="str">
            <v>Gifts, Compliments  to Outsiders</v>
          </cell>
          <cell r="E612">
            <v>2607945</v>
          </cell>
          <cell r="F612">
            <v>2607945</v>
          </cell>
          <cell r="G612">
            <v>0</v>
          </cell>
        </row>
        <row r="613">
          <cell r="C613">
            <v>7575220</v>
          </cell>
          <cell r="D613" t="str">
            <v>Lease Management Fees</v>
          </cell>
          <cell r="E613">
            <v>0</v>
          </cell>
          <cell r="F613">
            <v>0</v>
          </cell>
          <cell r="G613">
            <v>0</v>
          </cell>
        </row>
        <row r="614">
          <cell r="C614">
            <v>7575225</v>
          </cell>
          <cell r="D614" t="str">
            <v>Listing Fees</v>
          </cell>
          <cell r="E614">
            <v>2165477</v>
          </cell>
          <cell r="F614">
            <v>2165477</v>
          </cell>
          <cell r="G614">
            <v>0</v>
          </cell>
        </row>
        <row r="615">
          <cell r="C615">
            <v>7575230</v>
          </cell>
          <cell r="D615" t="str">
            <v>Loan Renewal Fees</v>
          </cell>
          <cell r="E615">
            <v>0</v>
          </cell>
          <cell r="F615">
            <v>0</v>
          </cell>
          <cell r="G615">
            <v>0</v>
          </cell>
        </row>
        <row r="616">
          <cell r="C616">
            <v>7575235</v>
          </cell>
          <cell r="D616" t="str">
            <v>Rating Agency Fees (One Time)</v>
          </cell>
          <cell r="E616">
            <v>500000</v>
          </cell>
          <cell r="F616">
            <v>500000</v>
          </cell>
          <cell r="G616">
            <v>0</v>
          </cell>
        </row>
        <row r="617">
          <cell r="C617">
            <v>7575240</v>
          </cell>
          <cell r="D617" t="str">
            <v>Rating Surveillance Fees</v>
          </cell>
          <cell r="E617">
            <v>0</v>
          </cell>
          <cell r="F617">
            <v>0</v>
          </cell>
          <cell r="G617">
            <v>0</v>
          </cell>
        </row>
        <row r="618">
          <cell r="C618">
            <v>7575250</v>
          </cell>
          <cell r="D618" t="str">
            <v>DMAT Charges</v>
          </cell>
          <cell r="E618">
            <v>34443729</v>
          </cell>
          <cell r="F618">
            <v>34443729</v>
          </cell>
          <cell r="G618">
            <v>0</v>
          </cell>
        </row>
        <row r="619">
          <cell r="C619">
            <v>7575255</v>
          </cell>
          <cell r="D619" t="str">
            <v>Tender Fees</v>
          </cell>
          <cell r="E619">
            <v>8719125</v>
          </cell>
          <cell r="F619">
            <v>8719125</v>
          </cell>
          <cell r="G619">
            <v>0</v>
          </cell>
        </row>
        <row r="620">
          <cell r="C620">
            <v>7575700</v>
          </cell>
          <cell r="D620" t="str">
            <v>Software Development Charges</v>
          </cell>
          <cell r="E620">
            <v>0</v>
          </cell>
          <cell r="F620">
            <v>0</v>
          </cell>
          <cell r="G620">
            <v>0</v>
          </cell>
        </row>
        <row r="621">
          <cell r="C621">
            <v>7575750</v>
          </cell>
          <cell r="D621" t="str">
            <v>Software License Fees</v>
          </cell>
          <cell r="E621">
            <v>0</v>
          </cell>
          <cell r="F621">
            <v>0</v>
          </cell>
          <cell r="G621">
            <v>0</v>
          </cell>
        </row>
        <row r="622">
          <cell r="C622">
            <v>7575800</v>
          </cell>
          <cell r="D622" t="str">
            <v>Rounding Off Differences</v>
          </cell>
          <cell r="E622">
            <v>-325</v>
          </cell>
          <cell r="F622">
            <v>0</v>
          </cell>
          <cell r="G622">
            <v>325</v>
          </cell>
        </row>
        <row r="623">
          <cell r="C623">
            <v>7575880</v>
          </cell>
          <cell r="D623" t="str">
            <v>Enforcement Expenses - CISF</v>
          </cell>
          <cell r="E623">
            <v>0</v>
          </cell>
          <cell r="F623">
            <v>0</v>
          </cell>
          <cell r="G623">
            <v>0</v>
          </cell>
        </row>
        <row r="624">
          <cell r="C624">
            <v>7575900</v>
          </cell>
          <cell r="D624" t="str">
            <v>Other Miscellaneous Expenses</v>
          </cell>
          <cell r="E624">
            <v>5732377</v>
          </cell>
          <cell r="F624">
            <v>5732377</v>
          </cell>
          <cell r="G624">
            <v>0</v>
          </cell>
        </row>
        <row r="625">
          <cell r="C625">
            <v>7575910</v>
          </cell>
          <cell r="D625" t="str">
            <v>Write Back of Miscellaneous Provisions</v>
          </cell>
          <cell r="E625">
            <v>0</v>
          </cell>
          <cell r="F625">
            <v>0</v>
          </cell>
          <cell r="G625">
            <v>0</v>
          </cell>
        </row>
        <row r="626">
          <cell r="C626">
            <v>7580000</v>
          </cell>
          <cell r="D626" t="str">
            <v>Wealth Tax</v>
          </cell>
          <cell r="F626">
            <v>0</v>
          </cell>
          <cell r="G626">
            <v>0</v>
          </cell>
        </row>
        <row r="627">
          <cell r="C627">
            <v>7580010</v>
          </cell>
          <cell r="D627" t="str">
            <v>Fringe Benefit Tax</v>
          </cell>
          <cell r="E627">
            <v>0</v>
          </cell>
          <cell r="F627">
            <v>0</v>
          </cell>
          <cell r="G627">
            <v>0</v>
          </cell>
        </row>
        <row r="628">
          <cell r="C628">
            <v>7700000</v>
          </cell>
          <cell r="D628" t="str">
            <v>Loss On Sale / Discard of Assets</v>
          </cell>
          <cell r="E628">
            <v>386299</v>
          </cell>
          <cell r="F628">
            <v>386299</v>
          </cell>
          <cell r="G628">
            <v>0</v>
          </cell>
        </row>
        <row r="629">
          <cell r="C629">
            <v>7710000</v>
          </cell>
          <cell r="D629" t="str">
            <v>Bad Debts Written Off</v>
          </cell>
          <cell r="E629">
            <v>0</v>
          </cell>
          <cell r="F629">
            <v>0</v>
          </cell>
          <cell r="G629">
            <v>0</v>
          </cell>
        </row>
        <row r="630">
          <cell r="C630">
            <v>7720000</v>
          </cell>
          <cell r="D630" t="str">
            <v>Provision for Doubtful Debts</v>
          </cell>
          <cell r="E630">
            <v>0</v>
          </cell>
          <cell r="F630">
            <v>0</v>
          </cell>
          <cell r="G630">
            <v>0</v>
          </cell>
        </row>
        <row r="631">
          <cell r="C631">
            <v>7720100</v>
          </cell>
          <cell r="D631" t="str">
            <v>Dimunition In Value Of Long Term Invest</v>
          </cell>
          <cell r="E631">
            <v>0</v>
          </cell>
          <cell r="F631">
            <v>0</v>
          </cell>
          <cell r="G631">
            <v>0</v>
          </cell>
        </row>
        <row r="632">
          <cell r="C632">
            <v>7720200</v>
          </cell>
          <cell r="D632" t="str">
            <v>Dimunition In Value Of Current Investme</v>
          </cell>
          <cell r="E632">
            <v>0</v>
          </cell>
          <cell r="F632">
            <v>0</v>
          </cell>
          <cell r="G632">
            <v>0</v>
          </cell>
        </row>
        <row r="633">
          <cell r="C633">
            <v>7720300</v>
          </cell>
          <cell r="D633" t="str">
            <v>Provision for Doubtful Advances</v>
          </cell>
          <cell r="E633">
            <v>0</v>
          </cell>
          <cell r="F633">
            <v>0</v>
          </cell>
          <cell r="G633">
            <v>0</v>
          </cell>
        </row>
        <row r="634">
          <cell r="C634">
            <v>7822002</v>
          </cell>
          <cell r="D634" t="str">
            <v>Site Survey/Soil Boring</v>
          </cell>
          <cell r="E634">
            <v>0</v>
          </cell>
          <cell r="F634">
            <v>0</v>
          </cell>
          <cell r="G634">
            <v>0</v>
          </cell>
        </row>
        <row r="635">
          <cell r="C635">
            <v>7830000</v>
          </cell>
          <cell r="D635" t="str">
            <v>Provision for Contingencies</v>
          </cell>
          <cell r="E635">
            <v>0</v>
          </cell>
          <cell r="F635">
            <v>0</v>
          </cell>
          <cell r="G635">
            <v>0</v>
          </cell>
        </row>
        <row r="636">
          <cell r="C636">
            <v>8000000</v>
          </cell>
          <cell r="D636" t="str">
            <v>Int On Secured Debentures-Non Convertib</v>
          </cell>
          <cell r="E636">
            <v>0</v>
          </cell>
          <cell r="F636">
            <v>0</v>
          </cell>
          <cell r="G636">
            <v>0</v>
          </cell>
        </row>
        <row r="637">
          <cell r="C637">
            <v>8005000</v>
          </cell>
          <cell r="D637" t="str">
            <v>Int On Secured Debentures-Convertible-I</v>
          </cell>
          <cell r="E637">
            <v>0</v>
          </cell>
          <cell r="F637">
            <v>0</v>
          </cell>
          <cell r="G637">
            <v>0</v>
          </cell>
        </row>
        <row r="638">
          <cell r="C638">
            <v>8020000</v>
          </cell>
          <cell r="D638" t="str">
            <v>Int On Secured Term Loans fm Banks-INR</v>
          </cell>
          <cell r="E638">
            <v>0</v>
          </cell>
          <cell r="F638">
            <v>0</v>
          </cell>
          <cell r="G638">
            <v>0</v>
          </cell>
        </row>
        <row r="639">
          <cell r="C639">
            <v>8025000</v>
          </cell>
          <cell r="D639" t="str">
            <v>Int On Secured Term Loans fm Finl Inst-</v>
          </cell>
          <cell r="E639">
            <v>0</v>
          </cell>
          <cell r="F639">
            <v>0</v>
          </cell>
          <cell r="G639">
            <v>0</v>
          </cell>
        </row>
        <row r="640">
          <cell r="C640">
            <v>8025600</v>
          </cell>
          <cell r="D640" t="str">
            <v>Int On Secured Housing Loans fm Finl In</v>
          </cell>
          <cell r="E640">
            <v>0</v>
          </cell>
          <cell r="F640">
            <v>0</v>
          </cell>
          <cell r="G640">
            <v>0</v>
          </cell>
        </row>
        <row r="641">
          <cell r="C641">
            <v>8030000</v>
          </cell>
          <cell r="D641" t="str">
            <v>Int On Secured WC Loans fm Banks-INR</v>
          </cell>
          <cell r="E641">
            <v>0</v>
          </cell>
          <cell r="F641">
            <v>0</v>
          </cell>
          <cell r="G641">
            <v>0</v>
          </cell>
        </row>
        <row r="642">
          <cell r="C642">
            <v>8035000</v>
          </cell>
          <cell r="D642" t="str">
            <v>Interest On Packing Credit</v>
          </cell>
          <cell r="E642">
            <v>0</v>
          </cell>
          <cell r="F642">
            <v>0</v>
          </cell>
          <cell r="G642">
            <v>0</v>
          </cell>
        </row>
        <row r="643">
          <cell r="C643">
            <v>8035100</v>
          </cell>
          <cell r="D643" t="str">
            <v>Interest On Bills Discounted</v>
          </cell>
          <cell r="E643">
            <v>0</v>
          </cell>
          <cell r="F643">
            <v>0</v>
          </cell>
          <cell r="G643">
            <v>0</v>
          </cell>
        </row>
        <row r="644">
          <cell r="C644">
            <v>8035400</v>
          </cell>
          <cell r="D644" t="str">
            <v>Interest On Buyers' Credit</v>
          </cell>
          <cell r="E644">
            <v>0</v>
          </cell>
          <cell r="F644">
            <v>0</v>
          </cell>
          <cell r="G644">
            <v>0</v>
          </cell>
        </row>
        <row r="645">
          <cell r="C645">
            <v>8050000</v>
          </cell>
          <cell r="D645" t="str">
            <v>Int On Unsecured Debentures-Non Convert</v>
          </cell>
          <cell r="E645">
            <v>0</v>
          </cell>
          <cell r="F645">
            <v>0</v>
          </cell>
          <cell r="G645">
            <v>0</v>
          </cell>
        </row>
        <row r="646">
          <cell r="C646">
            <v>8070010</v>
          </cell>
          <cell r="D646" t="str">
            <v>Int On Unsec.ST Loans fm Others-CP Disc</v>
          </cell>
          <cell r="E646">
            <v>0</v>
          </cell>
          <cell r="F646">
            <v>0</v>
          </cell>
          <cell r="G646">
            <v>0</v>
          </cell>
        </row>
        <row r="647">
          <cell r="C647">
            <v>8070100</v>
          </cell>
          <cell r="D647" t="str">
            <v>Int On Unsecured Short Term Loans fm Ba</v>
          </cell>
          <cell r="E647">
            <v>0</v>
          </cell>
          <cell r="F647">
            <v>0</v>
          </cell>
          <cell r="G647">
            <v>0</v>
          </cell>
        </row>
        <row r="648">
          <cell r="C648">
            <v>8075000</v>
          </cell>
          <cell r="D648" t="str">
            <v>Int On Short Term Loans fm Finl Institu</v>
          </cell>
          <cell r="E648">
            <v>0</v>
          </cell>
          <cell r="F648">
            <v>0</v>
          </cell>
          <cell r="G648">
            <v>0</v>
          </cell>
        </row>
        <row r="649">
          <cell r="C649">
            <v>8080000</v>
          </cell>
          <cell r="D649" t="str">
            <v>Int On Short Term Loans fm Group Compan</v>
          </cell>
          <cell r="E649">
            <v>0</v>
          </cell>
          <cell r="F649">
            <v>0</v>
          </cell>
          <cell r="G649">
            <v>0</v>
          </cell>
        </row>
        <row r="650">
          <cell r="C650">
            <v>8080100</v>
          </cell>
          <cell r="D650" t="str">
            <v>Int On Short Term Loans fm Subsidiary C</v>
          </cell>
          <cell r="E650">
            <v>0</v>
          </cell>
          <cell r="F650">
            <v>0</v>
          </cell>
          <cell r="G650">
            <v>0</v>
          </cell>
        </row>
        <row r="651">
          <cell r="C651">
            <v>8085000</v>
          </cell>
          <cell r="D651" t="str">
            <v>Int On Unsecured WCap Loans fm Banks-IN</v>
          </cell>
          <cell r="E651">
            <v>0</v>
          </cell>
          <cell r="F651">
            <v>0</v>
          </cell>
          <cell r="G651">
            <v>0</v>
          </cell>
        </row>
        <row r="652">
          <cell r="C652">
            <v>8095000</v>
          </cell>
          <cell r="D652" t="str">
            <v>Int On Fixed Deposits</v>
          </cell>
          <cell r="E652">
            <v>0</v>
          </cell>
          <cell r="F652">
            <v>0</v>
          </cell>
          <cell r="G652">
            <v>0</v>
          </cell>
        </row>
        <row r="653">
          <cell r="C653">
            <v>8095800</v>
          </cell>
          <cell r="D653" t="str">
            <v>Interest on Excise Duty</v>
          </cell>
          <cell r="E653">
            <v>0</v>
          </cell>
          <cell r="F653">
            <v>0</v>
          </cell>
          <cell r="G653">
            <v>0</v>
          </cell>
        </row>
        <row r="654">
          <cell r="C654">
            <v>8095900</v>
          </cell>
          <cell r="D654" t="str">
            <v>Interest Paid - Others</v>
          </cell>
          <cell r="E654">
            <v>184078740</v>
          </cell>
          <cell r="F654">
            <v>184078740</v>
          </cell>
          <cell r="G654">
            <v>0</v>
          </cell>
        </row>
        <row r="655">
          <cell r="C655">
            <v>8098200</v>
          </cell>
          <cell r="D655" t="str">
            <v>Interest Capitalisation-Foreign Currenc</v>
          </cell>
          <cell r="E655">
            <v>0</v>
          </cell>
          <cell r="F655">
            <v>0</v>
          </cell>
          <cell r="G655">
            <v>0</v>
          </cell>
        </row>
        <row r="656">
          <cell r="C656">
            <v>8099000</v>
          </cell>
          <cell r="D656" t="str">
            <v>Int On Working Capital</v>
          </cell>
          <cell r="E656">
            <v>0</v>
          </cell>
          <cell r="F656">
            <v>0</v>
          </cell>
          <cell r="G656">
            <v>0</v>
          </cell>
        </row>
        <row r="657">
          <cell r="C657">
            <v>8101000</v>
          </cell>
          <cell r="D657" t="str">
            <v>Depn. on Leasehold Land</v>
          </cell>
          <cell r="E657">
            <v>0</v>
          </cell>
          <cell r="F657">
            <v>0</v>
          </cell>
          <cell r="G657">
            <v>0</v>
          </cell>
        </row>
        <row r="658">
          <cell r="C658">
            <v>8102000</v>
          </cell>
          <cell r="D658" t="str">
            <v>Depreciation on Freehold Land</v>
          </cell>
          <cell r="E658">
            <v>0</v>
          </cell>
          <cell r="F658">
            <v>0</v>
          </cell>
          <cell r="G658">
            <v>0</v>
          </cell>
        </row>
        <row r="659">
          <cell r="C659">
            <v>8104000</v>
          </cell>
          <cell r="D659" t="str">
            <v>Depn. on Development Rights / Producing</v>
          </cell>
          <cell r="E659">
            <v>0</v>
          </cell>
          <cell r="F659">
            <v>0</v>
          </cell>
          <cell r="G659">
            <v>0</v>
          </cell>
        </row>
        <row r="660">
          <cell r="C660">
            <v>8105000</v>
          </cell>
          <cell r="D660" t="str">
            <v>Depn. on Buildings</v>
          </cell>
          <cell r="E660">
            <v>2113565</v>
          </cell>
          <cell r="F660">
            <v>2113565</v>
          </cell>
          <cell r="G660">
            <v>0</v>
          </cell>
        </row>
        <row r="661">
          <cell r="C661">
            <v>8105500</v>
          </cell>
          <cell r="D661" t="str">
            <v>Depn. on Leasehold Buildings</v>
          </cell>
          <cell r="E661">
            <v>0</v>
          </cell>
          <cell r="F661">
            <v>0</v>
          </cell>
          <cell r="G661">
            <v>0</v>
          </cell>
        </row>
        <row r="662">
          <cell r="C662">
            <v>8106000</v>
          </cell>
          <cell r="D662" t="str">
            <v>Depn. on Plant &amp; Machinery</v>
          </cell>
          <cell r="E662">
            <v>2790518</v>
          </cell>
          <cell r="F662">
            <v>2790518</v>
          </cell>
          <cell r="G662">
            <v>0</v>
          </cell>
        </row>
        <row r="663">
          <cell r="C663">
            <v>8107000</v>
          </cell>
          <cell r="D663" t="str">
            <v>Depn. on Electrical Installations</v>
          </cell>
          <cell r="E663">
            <v>233549</v>
          </cell>
          <cell r="F663">
            <v>233549</v>
          </cell>
          <cell r="G663">
            <v>0</v>
          </cell>
        </row>
        <row r="664">
          <cell r="C664">
            <v>8108000</v>
          </cell>
          <cell r="D664" t="str">
            <v>Depn. on Equipment</v>
          </cell>
          <cell r="E664">
            <v>834824</v>
          </cell>
          <cell r="F664">
            <v>834824</v>
          </cell>
          <cell r="G664">
            <v>0</v>
          </cell>
        </row>
        <row r="665">
          <cell r="C665">
            <v>8108050</v>
          </cell>
          <cell r="D665" t="str">
            <v>Depn. on Refridgerators &amp; Domestic Appl</v>
          </cell>
          <cell r="E665">
            <v>0</v>
          </cell>
          <cell r="F665">
            <v>0</v>
          </cell>
          <cell r="G665">
            <v>0</v>
          </cell>
        </row>
        <row r="666">
          <cell r="C666">
            <v>8109000</v>
          </cell>
          <cell r="D666" t="str">
            <v>Depn. on Furniture &amp; Fixtures</v>
          </cell>
          <cell r="E666">
            <v>586465</v>
          </cell>
          <cell r="F666">
            <v>586465</v>
          </cell>
          <cell r="G666">
            <v>0</v>
          </cell>
        </row>
        <row r="667">
          <cell r="C667">
            <v>8110000</v>
          </cell>
          <cell r="D667" t="str">
            <v>Depn. on Vehicles</v>
          </cell>
          <cell r="E667">
            <v>2001934</v>
          </cell>
          <cell r="F667">
            <v>2001934</v>
          </cell>
          <cell r="G667">
            <v>0</v>
          </cell>
        </row>
        <row r="668">
          <cell r="C668">
            <v>8200000</v>
          </cell>
          <cell r="D668" t="str">
            <v>Transfer from General Reserve - Depreci</v>
          </cell>
          <cell r="E668">
            <v>0</v>
          </cell>
          <cell r="F668">
            <v>0</v>
          </cell>
          <cell r="G668">
            <v>0</v>
          </cell>
        </row>
        <row r="669">
          <cell r="C669">
            <v>8500000</v>
          </cell>
          <cell r="D669" t="str">
            <v>Misc Exp.written off  -Preliminary Expe</v>
          </cell>
          <cell r="E669">
            <v>0</v>
          </cell>
          <cell r="F669">
            <v>0</v>
          </cell>
          <cell r="G669">
            <v>0</v>
          </cell>
        </row>
        <row r="670">
          <cell r="C670">
            <v>8500000</v>
          </cell>
          <cell r="D670" t="str">
            <v>Misc Exp.written off  -Preliminary Expe</v>
          </cell>
          <cell r="E670">
            <v>0</v>
          </cell>
          <cell r="F670">
            <v>0</v>
          </cell>
          <cell r="G670">
            <v>0</v>
          </cell>
        </row>
        <row r="671">
          <cell r="C671">
            <v>8600000</v>
          </cell>
          <cell r="D671" t="str">
            <v>Prior Period Expenses</v>
          </cell>
          <cell r="E671">
            <v>0</v>
          </cell>
          <cell r="F671">
            <v>0</v>
          </cell>
          <cell r="G671">
            <v>0</v>
          </cell>
        </row>
        <row r="672">
          <cell r="C672">
            <v>8610000</v>
          </cell>
          <cell r="D672" t="str">
            <v>Transfer to Pre-Operative Expenses</v>
          </cell>
          <cell r="E672">
            <v>0</v>
          </cell>
          <cell r="F672">
            <v>0</v>
          </cell>
          <cell r="G672">
            <v>0</v>
          </cell>
        </row>
        <row r="673">
          <cell r="C673">
            <v>8700000</v>
          </cell>
          <cell r="D673" t="str">
            <v>Income Tax For The Year</v>
          </cell>
          <cell r="E673">
            <v>387800000</v>
          </cell>
          <cell r="F673">
            <v>387800000</v>
          </cell>
          <cell r="G673">
            <v>0</v>
          </cell>
        </row>
        <row r="674">
          <cell r="C674">
            <v>8700050</v>
          </cell>
          <cell r="D674" t="str">
            <v>Income Tax For Earlier Years</v>
          </cell>
          <cell r="E674">
            <v>0</v>
          </cell>
          <cell r="F674">
            <v>0</v>
          </cell>
          <cell r="G674">
            <v>0</v>
          </cell>
        </row>
        <row r="675">
          <cell r="C675">
            <v>8700100</v>
          </cell>
          <cell r="D675" t="str">
            <v>Provision for Deferred Tax</v>
          </cell>
          <cell r="E675">
            <v>0</v>
          </cell>
          <cell r="F675">
            <v>0</v>
          </cell>
          <cell r="G675">
            <v>0</v>
          </cell>
        </row>
        <row r="676">
          <cell r="C676">
            <v>8810000</v>
          </cell>
          <cell r="D676" t="str">
            <v>Interim Dividend - Preference Shares</v>
          </cell>
          <cell r="E676">
            <v>0</v>
          </cell>
          <cell r="F676">
            <v>0</v>
          </cell>
          <cell r="G676">
            <v>0</v>
          </cell>
        </row>
        <row r="677">
          <cell r="C677">
            <v>8830000</v>
          </cell>
          <cell r="D677" t="str">
            <v>Proposed Dividend- Pref Shares</v>
          </cell>
          <cell r="E677">
            <v>0</v>
          </cell>
          <cell r="F677">
            <v>0</v>
          </cell>
          <cell r="G677">
            <v>0</v>
          </cell>
        </row>
        <row r="678">
          <cell r="C678">
            <v>2510500</v>
          </cell>
          <cell r="D678" t="str">
            <v>Unsecured Deb-Convertible-FC</v>
          </cell>
          <cell r="F678">
            <v>0</v>
          </cell>
          <cell r="G678">
            <v>13443000000</v>
          </cell>
        </row>
        <row r="679">
          <cell r="C679">
            <v>4520500</v>
          </cell>
          <cell r="D679" t="str">
            <v>LT-INS-Others-Preference Shares</v>
          </cell>
          <cell r="F679">
            <v>12318269000</v>
          </cell>
          <cell r="G679">
            <v>0</v>
          </cell>
        </row>
        <row r="680">
          <cell r="C680">
            <v>4660200</v>
          </cell>
          <cell r="D680" t="str">
            <v>Cur Invt-Others-Units / Bonds -Quoted-Fully Paid</v>
          </cell>
          <cell r="G680">
            <v>0</v>
          </cell>
        </row>
        <row r="681">
          <cell r="C681">
            <v>4670500</v>
          </cell>
          <cell r="D681" t="str">
            <v>ST-INS-Others-Certificate of Deposits</v>
          </cell>
          <cell r="F681">
            <v>0</v>
          </cell>
          <cell r="G681">
            <v>0</v>
          </cell>
        </row>
        <row r="682">
          <cell r="C682">
            <v>5518890</v>
          </cell>
          <cell r="D682" t="str">
            <v>(RNRL) - ICICI MUMBAI 000405034093 - MAIN ACCOUNT</v>
          </cell>
          <cell r="F682">
            <v>0</v>
          </cell>
          <cell r="G682">
            <v>0</v>
          </cell>
        </row>
        <row r="683">
          <cell r="C683">
            <v>5518891</v>
          </cell>
          <cell r="D683" t="str">
            <v>(RNRL) - ICICI MUMBAI 000405034093 - PAYMENT</v>
          </cell>
          <cell r="F683">
            <v>0</v>
          </cell>
          <cell r="G683">
            <v>0</v>
          </cell>
        </row>
        <row r="684">
          <cell r="C684">
            <v>5518892</v>
          </cell>
          <cell r="D684" t="str">
            <v>(RNRL) - ICICI MUMBAI 000405034093 - RECEIPT</v>
          </cell>
          <cell r="F684">
            <v>0</v>
          </cell>
          <cell r="G684">
            <v>0</v>
          </cell>
        </row>
        <row r="685">
          <cell r="C685">
            <v>5589965</v>
          </cell>
          <cell r="D685" t="str">
            <v>United Bank of Singapore - 417160, UK</v>
          </cell>
          <cell r="F685">
            <v>0</v>
          </cell>
          <cell r="G685">
            <v>0</v>
          </cell>
        </row>
        <row r="686">
          <cell r="C686">
            <v>5635020</v>
          </cell>
          <cell r="D686" t="str">
            <v>ServiceTax Clearing Account</v>
          </cell>
          <cell r="F686">
            <v>25383950</v>
          </cell>
          <cell r="G686">
            <v>0</v>
          </cell>
        </row>
        <row r="687">
          <cell r="C687">
            <v>5635025</v>
          </cell>
          <cell r="D687" t="str">
            <v>Service tax Edu.Cess Clearing A/c</v>
          </cell>
          <cell r="F687">
            <v>574223</v>
          </cell>
          <cell r="G687">
            <v>0</v>
          </cell>
        </row>
        <row r="688">
          <cell r="C688">
            <v>5635030</v>
          </cell>
          <cell r="D688" t="str">
            <v>Service tax - Secon. &amp; Higher Edu. Cess Clearing</v>
          </cell>
          <cell r="F688">
            <v>287119</v>
          </cell>
          <cell r="G688">
            <v>0</v>
          </cell>
        </row>
        <row r="689">
          <cell r="C689">
            <v>5635050</v>
          </cell>
          <cell r="D689" t="str">
            <v>Service tax - Cenvat Credit Account</v>
          </cell>
          <cell r="F689">
            <v>868308123</v>
          </cell>
          <cell r="G689">
            <v>0</v>
          </cell>
        </row>
        <row r="690">
          <cell r="C690">
            <v>5635055</v>
          </cell>
          <cell r="D690" t="str">
            <v>Service tax- Cenvat Credit Education Cess</v>
          </cell>
          <cell r="F690">
            <v>129101</v>
          </cell>
          <cell r="G690">
            <v>0</v>
          </cell>
        </row>
        <row r="691">
          <cell r="C691">
            <v>5635060</v>
          </cell>
          <cell r="D691" t="str">
            <v>Service tax -Cenvat Credit Secon &amp; Higher Edu. Ces</v>
          </cell>
          <cell r="F691">
            <v>64830</v>
          </cell>
          <cell r="G691">
            <v>0</v>
          </cell>
        </row>
        <row r="692">
          <cell r="C692">
            <v>5680015</v>
          </cell>
          <cell r="D692" t="str">
            <v>Deferred Tax Assets</v>
          </cell>
          <cell r="F692">
            <v>2338879</v>
          </cell>
          <cell r="G692">
            <v>0</v>
          </cell>
        </row>
        <row r="693">
          <cell r="C693">
            <v>5680190</v>
          </cell>
          <cell r="D693" t="str">
            <v>TDS on Int Rec-Oth</v>
          </cell>
          <cell r="F693">
            <v>16290952</v>
          </cell>
          <cell r="G693">
            <v>0</v>
          </cell>
        </row>
        <row r="694">
          <cell r="C694">
            <v>5680400</v>
          </cell>
          <cell r="D694" t="str">
            <v>TDS On Operational Income</v>
          </cell>
          <cell r="F694">
            <v>28328380</v>
          </cell>
          <cell r="G694">
            <v>0</v>
          </cell>
        </row>
        <row r="695">
          <cell r="C695">
            <v>6370015</v>
          </cell>
          <cell r="D695" t="str">
            <v>FUEL MANAGEMENT - COAL PROCESSING CHARGES</v>
          </cell>
          <cell r="F695">
            <v>0</v>
          </cell>
          <cell r="G695">
            <v>60613599</v>
          </cell>
        </row>
        <row r="696">
          <cell r="C696">
            <v>6370010</v>
          </cell>
          <cell r="D696" t="str">
            <v>FUEL MANAGEMENT - FREIGHT SERVICE CHARGES</v>
          </cell>
          <cell r="F696">
            <v>0</v>
          </cell>
          <cell r="G696">
            <v>45664389</v>
          </cell>
        </row>
        <row r="697">
          <cell r="C697">
            <v>6370020</v>
          </cell>
          <cell r="D697" t="str">
            <v>Fuel Management Service Charges</v>
          </cell>
          <cell r="F697">
            <v>0</v>
          </cell>
          <cell r="G697">
            <v>7915298</v>
          </cell>
        </row>
        <row r="698">
          <cell r="C698">
            <v>7125060</v>
          </cell>
          <cell r="D698" t="str">
            <v>Coal Washing Charges</v>
          </cell>
          <cell r="F698">
            <v>41807889</v>
          </cell>
          <cell r="G698">
            <v>0</v>
          </cell>
        </row>
        <row r="699">
          <cell r="C699">
            <v>7125080</v>
          </cell>
          <cell r="D699" t="str">
            <v>Fuel freight Service Charges</v>
          </cell>
          <cell r="F699">
            <v>37269124</v>
          </cell>
          <cell r="G699">
            <v>0</v>
          </cell>
        </row>
        <row r="701">
          <cell r="C701">
            <v>6405200</v>
          </cell>
          <cell r="D701" t="str">
            <v xml:space="preserve">Unrealised FOREX loss </v>
          </cell>
          <cell r="F701">
            <v>15813000</v>
          </cell>
          <cell r="G701">
            <v>0</v>
          </cell>
        </row>
        <row r="702">
          <cell r="F702">
            <v>0</v>
          </cell>
          <cell r="G702">
            <v>0</v>
          </cell>
        </row>
        <row r="703">
          <cell r="F703">
            <v>0</v>
          </cell>
          <cell r="G703">
            <v>0</v>
          </cell>
        </row>
        <row r="704">
          <cell r="C704">
            <v>8840000</v>
          </cell>
          <cell r="D704" t="str">
            <v>Interium Dividend on Equity Shares</v>
          </cell>
          <cell r="E704">
            <v>0</v>
          </cell>
          <cell r="F704">
            <v>0</v>
          </cell>
          <cell r="G70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YEARLY-MPP"/>
      <sheetName val="Bonus"/>
      <sheetName val="COMPARE-LTBP_MTBP"/>
      <sheetName val="YEARLY-LTBP"/>
      <sheetName val="YEARLY-MPP (2)"/>
      <sheetName val="YEARLY-MPP main"/>
      <sheetName val="S&amp;M-MMP"/>
      <sheetName val="Japanese"/>
      <sheetName val="2003"/>
      <sheetName val="YEARLY-MPP (3)"/>
      <sheetName val="LTBP 04-08"/>
      <sheetName val="SUM-LTBP"/>
      <sheetName val="Sheet8"/>
      <sheetName val="2005"/>
      <sheetName val="2004"/>
      <sheetName val="Sheet6"/>
      <sheetName val="report"/>
      <sheetName val="5%inc"/>
      <sheetName val="5%inc (Tech)"/>
      <sheetName val="10%inc"/>
      <sheetName val="10%inc (Tech)"/>
      <sheetName val="INCET-CALCU"/>
      <sheetName val="Med"/>
      <sheetName val="TrConf"/>
      <sheetName val="TrConf (2)"/>
      <sheetName val="TrConf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OE All "/>
      <sheetName val="Trade All"/>
      <sheetName val="GTC TAM Schedule"/>
      <sheetName val="whse ticket"/>
      <sheetName val="WILSONTAM"/>
    </sheetNames>
    <sheetDataSet>
      <sheetData sheetId="0" refreshError="1"/>
      <sheetData sheetId="1" refreshError="1"/>
      <sheetData sheetId="2" refreshError="1"/>
      <sheetData sheetId="3" refreshError="1">
        <row r="4">
          <cell r="B4" t="str">
            <v>AA26SBM6L6</v>
          </cell>
          <cell r="C4" t="str">
            <v>77M6B</v>
          </cell>
        </row>
        <row r="5">
          <cell r="B5" t="str">
            <v>AA40FBK5KP</v>
          </cell>
          <cell r="C5" t="str">
            <v>KPY5B</v>
          </cell>
        </row>
        <row r="6">
          <cell r="B6" t="str">
            <v>AA40NBK5LP</v>
          </cell>
          <cell r="C6" t="str">
            <v>NSS5B</v>
          </cell>
        </row>
        <row r="7">
          <cell r="B7" t="str">
            <v>AA40TBK5LP</v>
          </cell>
          <cell r="C7" t="str">
            <v>PER5B</v>
          </cell>
        </row>
        <row r="8">
          <cell r="B8" t="str">
            <v>AA41FBK6N7</v>
          </cell>
          <cell r="C8" t="str">
            <v>U226B</v>
          </cell>
        </row>
        <row r="9">
          <cell r="B9" t="str">
            <v>AA41GBK6QP</v>
          </cell>
          <cell r="C9" t="str">
            <v>BFAK</v>
          </cell>
        </row>
        <row r="10">
          <cell r="B10" t="str">
            <v>AA41NBB4IP</v>
          </cell>
          <cell r="C10" t="str">
            <v>QWN4U</v>
          </cell>
        </row>
        <row r="11">
          <cell r="B11" t="str">
            <v>AA41TBB5JP</v>
          </cell>
          <cell r="C11" t="str">
            <v>SLB5U</v>
          </cell>
        </row>
        <row r="12">
          <cell r="B12" t="str">
            <v>AA44FBK6M7</v>
          </cell>
          <cell r="C12" t="str">
            <v>PLP6B</v>
          </cell>
        </row>
        <row r="13">
          <cell r="B13" t="str">
            <v>AA46NBB5KO</v>
          </cell>
          <cell r="C13" t="str">
            <v>ADM5U</v>
          </cell>
        </row>
        <row r="14">
          <cell r="B14" t="str">
            <v>AA4LLBM5L7</v>
          </cell>
          <cell r="C14" t="str">
            <v>TWN5B</v>
          </cell>
        </row>
        <row r="15">
          <cell r="B15" t="str">
            <v>AH3GTBK6Q7</v>
          </cell>
          <cell r="C15" t="str">
            <v>MQL6B</v>
          </cell>
        </row>
        <row r="16">
          <cell r="B16" t="str">
            <v>AH3JQBLFK7</v>
          </cell>
          <cell r="C16" t="str">
            <v>A7H6B</v>
          </cell>
        </row>
        <row r="17">
          <cell r="B17" t="str">
            <v>B508TBB5IO</v>
          </cell>
          <cell r="C17" t="str">
            <v>N8T5U</v>
          </cell>
        </row>
        <row r="18">
          <cell r="B18" t="str">
            <v>B508TBB6L6</v>
          </cell>
          <cell r="C18" t="str">
            <v>GRP6B</v>
          </cell>
        </row>
        <row r="19">
          <cell r="B19" t="str">
            <v>B509SBB4H6</v>
          </cell>
          <cell r="C19" t="str">
            <v>LVF4U</v>
          </cell>
        </row>
        <row r="20">
          <cell r="B20" t="str">
            <v>B509SBB5I6</v>
          </cell>
          <cell r="C20" t="str">
            <v>DBY5B</v>
          </cell>
        </row>
        <row r="21">
          <cell r="B21" t="str">
            <v>B510SBB4H6</v>
          </cell>
          <cell r="C21" t="str">
            <v>LVF4U</v>
          </cell>
        </row>
        <row r="22">
          <cell r="B22" t="str">
            <v>B510SBB5I6</v>
          </cell>
          <cell r="C22" t="str">
            <v>DBY5B</v>
          </cell>
        </row>
        <row r="23">
          <cell r="B23" t="str">
            <v>B53T3BB5JO</v>
          </cell>
          <cell r="C23" t="str">
            <v>URB5U</v>
          </cell>
        </row>
        <row r="24">
          <cell r="B24" t="str">
            <v>B59T3BB4GO</v>
          </cell>
          <cell r="C24" t="str">
            <v>8JB4U</v>
          </cell>
        </row>
        <row r="25">
          <cell r="B25" t="str">
            <v>B59T3BB5JO</v>
          </cell>
          <cell r="C25" t="str">
            <v>URB5U</v>
          </cell>
        </row>
        <row r="26">
          <cell r="B26" t="str">
            <v>B5D6DBC4H6</v>
          </cell>
          <cell r="C26" t="str">
            <v>A2L4U</v>
          </cell>
        </row>
        <row r="27">
          <cell r="B27" t="str">
            <v>B5D6DBC4I6</v>
          </cell>
          <cell r="C27" t="str">
            <v>K6A4U</v>
          </cell>
        </row>
        <row r="28">
          <cell r="B28" t="str">
            <v>B5D6DBL5I6</v>
          </cell>
          <cell r="C28" t="str">
            <v>CGA5U</v>
          </cell>
        </row>
        <row r="29">
          <cell r="B29" t="str">
            <v>B5D6DBL5J6</v>
          </cell>
          <cell r="C29" t="str">
            <v>EMF5U</v>
          </cell>
        </row>
        <row r="30">
          <cell r="B30" t="str">
            <v>B5D6DBL5JO</v>
          </cell>
          <cell r="C30" t="str">
            <v>LDF5U</v>
          </cell>
        </row>
        <row r="31">
          <cell r="B31" t="str">
            <v>B5D6DBL5K6</v>
          </cell>
          <cell r="C31" t="str">
            <v>BBA5U</v>
          </cell>
        </row>
        <row r="32">
          <cell r="B32" t="str">
            <v>B5D6DBL5L6</v>
          </cell>
          <cell r="C32" t="str">
            <v>SB35U</v>
          </cell>
        </row>
        <row r="33">
          <cell r="B33" t="str">
            <v>B5D6DBL6JN</v>
          </cell>
          <cell r="C33" t="str">
            <v>F7C6B</v>
          </cell>
        </row>
        <row r="34">
          <cell r="B34" t="str">
            <v>B5D6EBC4H6</v>
          </cell>
          <cell r="C34" t="str">
            <v>A2L4U</v>
          </cell>
        </row>
        <row r="35">
          <cell r="B35" t="str">
            <v>B5D6EBC4I6</v>
          </cell>
          <cell r="C35" t="str">
            <v>K6A4U</v>
          </cell>
        </row>
        <row r="36">
          <cell r="B36" t="str">
            <v>B5D6EBL5I6</v>
          </cell>
          <cell r="C36" t="str">
            <v>CGA5U</v>
          </cell>
        </row>
        <row r="37">
          <cell r="B37" t="str">
            <v>B5D6EBL5J6</v>
          </cell>
          <cell r="C37" t="str">
            <v>EMF5U</v>
          </cell>
        </row>
        <row r="38">
          <cell r="B38" t="str">
            <v>B5D6EBL5K6</v>
          </cell>
          <cell r="C38" t="str">
            <v>BBA5U</v>
          </cell>
        </row>
        <row r="39">
          <cell r="B39" t="str">
            <v>B5D6EBL5KO</v>
          </cell>
          <cell r="C39" t="str">
            <v>KR95U</v>
          </cell>
        </row>
        <row r="40">
          <cell r="B40" t="str">
            <v>B5D6EBL5L6</v>
          </cell>
          <cell r="C40" t="str">
            <v>SB35U</v>
          </cell>
        </row>
        <row r="41">
          <cell r="B41" t="str">
            <v>B5D6EBL6JN</v>
          </cell>
          <cell r="C41" t="str">
            <v>F7C6B</v>
          </cell>
        </row>
        <row r="42">
          <cell r="B42" t="str">
            <v>B5D6HBB6JN</v>
          </cell>
          <cell r="C42" t="str">
            <v>5B46B</v>
          </cell>
        </row>
        <row r="43">
          <cell r="B43" t="str">
            <v>B5D6JBB6JN</v>
          </cell>
          <cell r="C43" t="str">
            <v>5B46B</v>
          </cell>
        </row>
        <row r="44">
          <cell r="B44" t="str">
            <v>B5D7TBB6JN</v>
          </cell>
          <cell r="C44" t="str">
            <v>80P6B</v>
          </cell>
        </row>
        <row r="45">
          <cell r="B45" t="str">
            <v>B5D7TBB6K6</v>
          </cell>
          <cell r="C45" t="str">
            <v>TUR6B</v>
          </cell>
        </row>
        <row r="46">
          <cell r="B46" t="str">
            <v>B5D7TBB6L6</v>
          </cell>
          <cell r="C46" t="str">
            <v>FAM6B</v>
          </cell>
        </row>
        <row r="47">
          <cell r="B47" t="str">
            <v xml:space="preserve">B5D8TBB6JN </v>
          </cell>
          <cell r="C47" t="str">
            <v>80P6B</v>
          </cell>
        </row>
        <row r="48">
          <cell r="B48" t="str">
            <v>B5D8TBB6K6</v>
          </cell>
          <cell r="C48" t="str">
            <v>TUR6B</v>
          </cell>
        </row>
        <row r="49">
          <cell r="B49" t="str">
            <v>B5D8TBB6L6</v>
          </cell>
          <cell r="C49" t="str">
            <v>FAM6B</v>
          </cell>
        </row>
        <row r="50">
          <cell r="B50" t="str">
            <v>B5K2TBB4GO</v>
          </cell>
          <cell r="C50" t="str">
            <v>JCQ4U</v>
          </cell>
        </row>
        <row r="51">
          <cell r="B51" t="str">
            <v>B5K2TBB4HO</v>
          </cell>
          <cell r="C51" t="str">
            <v>7J94U</v>
          </cell>
        </row>
        <row r="52">
          <cell r="B52" t="str">
            <v>B5K2TBB4IO</v>
          </cell>
          <cell r="C52" t="str">
            <v>LQB4U</v>
          </cell>
        </row>
        <row r="53">
          <cell r="B53" t="str">
            <v>B5K2TBB5JO</v>
          </cell>
          <cell r="C53" t="str">
            <v>FDR5B</v>
          </cell>
        </row>
        <row r="54">
          <cell r="B54" t="str">
            <v>B5L2TBB4GO</v>
          </cell>
          <cell r="C54" t="str">
            <v>JCQ4U</v>
          </cell>
        </row>
        <row r="55">
          <cell r="B55" t="str">
            <v>B5L2TBB4HO</v>
          </cell>
          <cell r="C55" t="str">
            <v>7J94U</v>
          </cell>
        </row>
        <row r="56">
          <cell r="B56" t="str">
            <v>B5L2TBB4IO</v>
          </cell>
          <cell r="C56" t="str">
            <v>LQB4U</v>
          </cell>
        </row>
        <row r="57">
          <cell r="B57" t="str">
            <v>B5L2TBB5JO</v>
          </cell>
          <cell r="C57" t="str">
            <v>FDR5B</v>
          </cell>
        </row>
        <row r="58">
          <cell r="B58" t="str">
            <v>BA00FBB5L7</v>
          </cell>
          <cell r="C58" t="str">
            <v>KJV5B</v>
          </cell>
        </row>
        <row r="59">
          <cell r="B59" t="str">
            <v>BA010BC4H6</v>
          </cell>
          <cell r="C59" t="str">
            <v>MTH4U</v>
          </cell>
        </row>
        <row r="60">
          <cell r="B60" t="str">
            <v>BA010BC4I6</v>
          </cell>
          <cell r="C60" t="str">
            <v>0RB4U</v>
          </cell>
        </row>
        <row r="61">
          <cell r="B61" t="str">
            <v>BA010BC4I7</v>
          </cell>
          <cell r="C61" t="str">
            <v>WAC4U</v>
          </cell>
        </row>
        <row r="62">
          <cell r="B62" t="str">
            <v>BA010BC4J6</v>
          </cell>
          <cell r="C62" t="str">
            <v>GNG4U</v>
          </cell>
        </row>
        <row r="63">
          <cell r="B63" t="str">
            <v>BA010BL5J6</v>
          </cell>
          <cell r="C63" t="str">
            <v>J0B5U</v>
          </cell>
        </row>
        <row r="64">
          <cell r="B64" t="str">
            <v>BA010BL5JO</v>
          </cell>
          <cell r="C64" t="str">
            <v>NLY5U</v>
          </cell>
        </row>
        <row r="65">
          <cell r="B65" t="str">
            <v>BA010BL5KO</v>
          </cell>
          <cell r="C65" t="str">
            <v>TBL5U</v>
          </cell>
        </row>
        <row r="66">
          <cell r="B66" t="str">
            <v>BA010BL5L6</v>
          </cell>
          <cell r="C66" t="str">
            <v>FAN5U</v>
          </cell>
        </row>
        <row r="67">
          <cell r="B67" t="str">
            <v>BA01TBB4I7</v>
          </cell>
          <cell r="C67" t="str">
            <v>ARK4U</v>
          </cell>
        </row>
        <row r="68">
          <cell r="B68" t="str">
            <v>BA01TBB5J7</v>
          </cell>
          <cell r="C68" t="str">
            <v>JVL5U</v>
          </cell>
        </row>
        <row r="69">
          <cell r="B69" t="str">
            <v>BA020BB5I6</v>
          </cell>
          <cell r="C69" t="str">
            <v>DBY5B</v>
          </cell>
        </row>
        <row r="70">
          <cell r="B70" t="str">
            <v>BA020BC4H6</v>
          </cell>
          <cell r="C70" t="str">
            <v>A2L4U</v>
          </cell>
        </row>
        <row r="71">
          <cell r="B71" t="str">
            <v>BA020BC4I6</v>
          </cell>
          <cell r="C71" t="str">
            <v>K6A4U</v>
          </cell>
        </row>
        <row r="72">
          <cell r="B72" t="str">
            <v>BA020BC4J6</v>
          </cell>
          <cell r="C72" t="str">
            <v>BET4U</v>
          </cell>
        </row>
        <row r="73">
          <cell r="B73" t="str">
            <v>BA020BL5I6</v>
          </cell>
          <cell r="C73" t="str">
            <v>CGA5U</v>
          </cell>
        </row>
        <row r="74">
          <cell r="B74" t="str">
            <v>BA020BL5J6</v>
          </cell>
          <cell r="C74" t="str">
            <v>EMF5U</v>
          </cell>
        </row>
        <row r="75">
          <cell r="B75" t="str">
            <v>BA020BL5JO</v>
          </cell>
          <cell r="C75" t="str">
            <v>LDF5U</v>
          </cell>
        </row>
        <row r="76">
          <cell r="B76" t="str">
            <v>BA020BL5K6</v>
          </cell>
          <cell r="C76" t="str">
            <v>BBA5U</v>
          </cell>
        </row>
        <row r="77">
          <cell r="B77" t="str">
            <v>BA020BL5KO</v>
          </cell>
          <cell r="C77" t="str">
            <v>KR95U</v>
          </cell>
        </row>
        <row r="78">
          <cell r="B78" t="str">
            <v>BA020BL5L6</v>
          </cell>
          <cell r="C78" t="str">
            <v>SB35U</v>
          </cell>
        </row>
        <row r="79">
          <cell r="B79" t="str">
            <v>BA02TBB4I7</v>
          </cell>
          <cell r="C79" t="str">
            <v>LXN4U</v>
          </cell>
        </row>
        <row r="80">
          <cell r="B80" t="str">
            <v>BA02TBB5JO</v>
          </cell>
          <cell r="C80" t="str">
            <v>FDR5B</v>
          </cell>
        </row>
        <row r="81">
          <cell r="B81" t="str">
            <v>BA04CBB4I7</v>
          </cell>
          <cell r="C81" t="str">
            <v>ZNC4U</v>
          </cell>
        </row>
        <row r="82">
          <cell r="B82" t="str">
            <v>BA04FBB5J7</v>
          </cell>
          <cell r="C82" t="str">
            <v>THA5U</v>
          </cell>
        </row>
        <row r="83">
          <cell r="B83" t="str">
            <v>BA05FBB5J6</v>
          </cell>
          <cell r="C83" t="str">
            <v>ZQK5U</v>
          </cell>
        </row>
        <row r="84">
          <cell r="B84" t="str">
            <v>BA05MBB5J6</v>
          </cell>
          <cell r="C84" t="str">
            <v>MRC5U</v>
          </cell>
        </row>
        <row r="85">
          <cell r="B85" t="str">
            <v>BA06MBB6K5</v>
          </cell>
          <cell r="C85" t="str">
            <v>CGR6B</v>
          </cell>
        </row>
        <row r="86">
          <cell r="B86" t="str">
            <v>BA07YBK5JN</v>
          </cell>
          <cell r="C86" t="str">
            <v>R0L5U</v>
          </cell>
        </row>
        <row r="87">
          <cell r="B87" t="str">
            <v>BA08FBK5M6</v>
          </cell>
          <cell r="C87" t="str">
            <v>LST5B</v>
          </cell>
        </row>
        <row r="88">
          <cell r="B88" t="str">
            <v>BA08LBL5JO</v>
          </cell>
          <cell r="C88" t="str">
            <v>SUL5U</v>
          </cell>
        </row>
        <row r="89">
          <cell r="B89" t="str">
            <v>BA08TBB6L6</v>
          </cell>
          <cell r="C89" t="str">
            <v>GRP6B</v>
          </cell>
        </row>
        <row r="90">
          <cell r="B90" t="str">
            <v>BA08YBB5JN</v>
          </cell>
          <cell r="C90" t="str">
            <v>M1D5U</v>
          </cell>
        </row>
        <row r="91">
          <cell r="B91" t="str">
            <v>BA09NBB4H0</v>
          </cell>
          <cell r="C91" t="str">
            <v>RX94U</v>
          </cell>
        </row>
        <row r="92">
          <cell r="B92" t="str">
            <v>BA09SBC5J5</v>
          </cell>
          <cell r="C92" t="str">
            <v>J0L5B</v>
          </cell>
        </row>
        <row r="93">
          <cell r="B93" t="str">
            <v>BA09TBB4HO</v>
          </cell>
          <cell r="C93" t="str">
            <v>0WA4U</v>
          </cell>
        </row>
        <row r="94">
          <cell r="B94" t="str">
            <v>BA0G9BL5I6</v>
          </cell>
          <cell r="C94" t="str">
            <v>SATN</v>
          </cell>
        </row>
        <row r="95">
          <cell r="B95" t="str">
            <v>BA15FBB5K7</v>
          </cell>
          <cell r="C95" t="str">
            <v>AXL5U</v>
          </cell>
        </row>
        <row r="96">
          <cell r="B96" t="str">
            <v>BA15GBB5K7</v>
          </cell>
          <cell r="C96" t="str">
            <v>M3DUT</v>
          </cell>
        </row>
        <row r="97">
          <cell r="B97" t="str">
            <v>BA15GBKEJO</v>
          </cell>
          <cell r="C97" t="str">
            <v>UVFJ</v>
          </cell>
        </row>
        <row r="98">
          <cell r="B98" t="str">
            <v>BA15MBB4IO</v>
          </cell>
          <cell r="C98" t="str">
            <v>MYA4U</v>
          </cell>
        </row>
        <row r="99">
          <cell r="B99" t="str">
            <v>BA15SBB4G7</v>
          </cell>
          <cell r="C99" t="str">
            <v>MUJ4U</v>
          </cell>
        </row>
        <row r="100">
          <cell r="B100" t="str">
            <v>BA20SBB4H6</v>
          </cell>
          <cell r="C100" t="str">
            <v>LVF4U</v>
          </cell>
        </row>
        <row r="101">
          <cell r="B101" t="str">
            <v>BA20SBB5I6</v>
          </cell>
          <cell r="C101" t="str">
            <v>DBY5B</v>
          </cell>
        </row>
        <row r="102">
          <cell r="B102" t="str">
            <v>BA20TBB6JN</v>
          </cell>
          <cell r="C102" t="str">
            <v>5B46B</v>
          </cell>
        </row>
        <row r="103">
          <cell r="B103" t="str">
            <v>BA23FBB6J5</v>
          </cell>
          <cell r="C103" t="str">
            <v>J6J6B</v>
          </cell>
        </row>
        <row r="104">
          <cell r="B104" t="str">
            <v>BA23FBK6IN</v>
          </cell>
          <cell r="C104" t="str">
            <v>R2C6B</v>
          </cell>
        </row>
        <row r="105">
          <cell r="B105" t="str">
            <v>BA23FBL5I6</v>
          </cell>
          <cell r="C105" t="str">
            <v>FCS5B</v>
          </cell>
        </row>
        <row r="106">
          <cell r="B106" t="str">
            <v>BA23FBL7QN</v>
          </cell>
          <cell r="C106" t="str">
            <v>R0M7B</v>
          </cell>
        </row>
        <row r="107">
          <cell r="B107" t="str">
            <v>BA267BK5M7</v>
          </cell>
          <cell r="C107" t="str">
            <v>FX75B</v>
          </cell>
        </row>
        <row r="108">
          <cell r="B108" t="str">
            <v>BA267BM5L7</v>
          </cell>
          <cell r="C108" t="str">
            <v>C8R5B</v>
          </cell>
        </row>
        <row r="109">
          <cell r="B109" t="str">
            <v>BA269BC4H6</v>
          </cell>
          <cell r="C109" t="str">
            <v>0NR4U</v>
          </cell>
        </row>
        <row r="110">
          <cell r="B110" t="str">
            <v>BA269BC4I6</v>
          </cell>
          <cell r="C110" t="str">
            <v>XSL4U</v>
          </cell>
        </row>
        <row r="111">
          <cell r="B111" t="str">
            <v>BA269BC4J6</v>
          </cell>
          <cell r="C111" t="str">
            <v>BEB4U</v>
          </cell>
        </row>
        <row r="112">
          <cell r="B112" t="str">
            <v>BA269BL5I6</v>
          </cell>
          <cell r="C112" t="str">
            <v>DUE5U</v>
          </cell>
        </row>
        <row r="113">
          <cell r="B113" t="str">
            <v>BA269BL5J6</v>
          </cell>
          <cell r="C113" t="str">
            <v>FTH5U</v>
          </cell>
        </row>
        <row r="114">
          <cell r="B114" t="str">
            <v>BA269BL5JO</v>
          </cell>
          <cell r="C114" t="str">
            <v>GFT5U</v>
          </cell>
        </row>
        <row r="115">
          <cell r="B115" t="str">
            <v>BA269BL5K6</v>
          </cell>
          <cell r="C115" t="str">
            <v>RVP5U</v>
          </cell>
        </row>
        <row r="116">
          <cell r="B116" t="str">
            <v>BA269BL5KO</v>
          </cell>
          <cell r="C116" t="str">
            <v>JXE5B</v>
          </cell>
        </row>
        <row r="117">
          <cell r="B117" t="str">
            <v>BA269BL5L6</v>
          </cell>
          <cell r="C117" t="str">
            <v>PAP5U</v>
          </cell>
        </row>
        <row r="118">
          <cell r="B118" t="str">
            <v>BA269BL6L6</v>
          </cell>
          <cell r="C118" t="str">
            <v>KRV6B</v>
          </cell>
        </row>
        <row r="119">
          <cell r="B119" t="str">
            <v>BA269BL6LN</v>
          </cell>
          <cell r="C119" t="str">
            <v>JBK6B</v>
          </cell>
        </row>
        <row r="120">
          <cell r="B120" t="str">
            <v>BA26FBK6L6</v>
          </cell>
          <cell r="C120" t="str">
            <v>PTR6B</v>
          </cell>
        </row>
        <row r="121">
          <cell r="B121" t="str">
            <v>BA27GBB4G0</v>
          </cell>
          <cell r="C121" t="str">
            <v>JCQ4U</v>
          </cell>
        </row>
        <row r="122">
          <cell r="B122" t="str">
            <v>BA27GBB4H7</v>
          </cell>
          <cell r="C122" t="str">
            <v>FQS4U</v>
          </cell>
        </row>
        <row r="123">
          <cell r="B123" t="str">
            <v>BA27GBB4HO</v>
          </cell>
          <cell r="C123" t="str">
            <v>7J94U</v>
          </cell>
        </row>
        <row r="124">
          <cell r="B124" t="str">
            <v>BA27GBB4I7</v>
          </cell>
          <cell r="C124" t="str">
            <v>LXN4U</v>
          </cell>
        </row>
        <row r="125">
          <cell r="B125" t="str">
            <v>BA27GBB4IO</v>
          </cell>
          <cell r="C125" t="str">
            <v>LQB4U</v>
          </cell>
        </row>
        <row r="126">
          <cell r="B126" t="str">
            <v>BA27GBB5JO</v>
          </cell>
          <cell r="C126" t="str">
            <v>FDR5B</v>
          </cell>
        </row>
        <row r="127">
          <cell r="B127" t="str">
            <v>BA27GBB6JN</v>
          </cell>
          <cell r="C127" t="str">
            <v>80P6B</v>
          </cell>
        </row>
        <row r="128">
          <cell r="B128" t="str">
            <v>BA27GBB6K6</v>
          </cell>
          <cell r="C128" t="str">
            <v>TUR6B</v>
          </cell>
        </row>
        <row r="129">
          <cell r="B129" t="str">
            <v>BA27GBB6L6</v>
          </cell>
          <cell r="C129" t="str">
            <v>FAM6B</v>
          </cell>
        </row>
        <row r="130">
          <cell r="B130" t="str">
            <v>BA29SBB5I5</v>
          </cell>
          <cell r="C130" t="str">
            <v>2MK5B</v>
          </cell>
        </row>
        <row r="131">
          <cell r="B131" t="str">
            <v>BA29SBB5J5</v>
          </cell>
          <cell r="C131" t="str">
            <v>6WN5B</v>
          </cell>
        </row>
        <row r="132">
          <cell r="B132" t="str">
            <v>BA2BTBK5KO</v>
          </cell>
          <cell r="C132" t="str">
            <v>FFY5B</v>
          </cell>
        </row>
        <row r="133">
          <cell r="B133" t="str">
            <v>BA2CVBC4H7</v>
          </cell>
          <cell r="C133" t="str">
            <v>NTQ4U</v>
          </cell>
        </row>
        <row r="134">
          <cell r="B134" t="str">
            <v>BA2CVBCDH7</v>
          </cell>
          <cell r="C134" t="str">
            <v>HJP4U</v>
          </cell>
        </row>
        <row r="135">
          <cell r="B135" t="str">
            <v>BA2FNBK6JN</v>
          </cell>
          <cell r="C135" t="str">
            <v>PG26B</v>
          </cell>
        </row>
        <row r="136">
          <cell r="B136" t="str">
            <v>BA2TFBB4H6</v>
          </cell>
          <cell r="C136" t="str">
            <v>NAE4U</v>
          </cell>
        </row>
        <row r="137">
          <cell r="B137" t="str">
            <v>BA2TFBB4H7</v>
          </cell>
          <cell r="C137" t="str">
            <v>N3N4U</v>
          </cell>
        </row>
        <row r="138">
          <cell r="B138" t="str">
            <v>BA2TFBB4I6</v>
          </cell>
          <cell r="C138" t="str">
            <v>RGG4U</v>
          </cell>
        </row>
        <row r="139">
          <cell r="B139" t="str">
            <v>BA2TFBB4I7</v>
          </cell>
          <cell r="C139" t="str">
            <v>KNG4U</v>
          </cell>
        </row>
        <row r="140">
          <cell r="B140" t="str">
            <v>BA2TFBK5J6</v>
          </cell>
          <cell r="C140" t="str">
            <v>DRE5U</v>
          </cell>
        </row>
        <row r="141">
          <cell r="B141" t="str">
            <v>BA2TFBK5JO</v>
          </cell>
          <cell r="C141" t="str">
            <v>DAP5U</v>
          </cell>
        </row>
        <row r="142">
          <cell r="B142" t="str">
            <v>BA2TFBK5K6</v>
          </cell>
          <cell r="C142" t="str">
            <v>5FB5B</v>
          </cell>
        </row>
        <row r="143">
          <cell r="B143" t="str">
            <v>BA2TFBK5KO</v>
          </cell>
          <cell r="C143" t="str">
            <v>1R05U</v>
          </cell>
        </row>
        <row r="144">
          <cell r="B144" t="str">
            <v>BA2TFBK6L6</v>
          </cell>
          <cell r="C144" t="str">
            <v>TNK6B</v>
          </cell>
        </row>
        <row r="145">
          <cell r="B145" t="str">
            <v>BA305BB4H7</v>
          </cell>
          <cell r="C145" t="str">
            <v>FQS4U</v>
          </cell>
        </row>
        <row r="146">
          <cell r="B146" t="str">
            <v>BA305BB5JO</v>
          </cell>
          <cell r="C146" t="str">
            <v>FDR5B</v>
          </cell>
        </row>
        <row r="147">
          <cell r="B147" t="str">
            <v>BA305BB5JO</v>
          </cell>
          <cell r="C147" t="str">
            <v>UR95U</v>
          </cell>
        </row>
        <row r="148">
          <cell r="B148" t="str">
            <v>BA30RBC4H6</v>
          </cell>
          <cell r="C148" t="str">
            <v>A2L4U</v>
          </cell>
        </row>
        <row r="149">
          <cell r="B149" t="str">
            <v>BA30RBC4I6</v>
          </cell>
          <cell r="C149" t="str">
            <v>K6A4U</v>
          </cell>
        </row>
        <row r="150">
          <cell r="B150" t="str">
            <v>BA30RBC4J6</v>
          </cell>
          <cell r="C150" t="str">
            <v>BET4U</v>
          </cell>
        </row>
        <row r="151">
          <cell r="B151" t="str">
            <v>BA30RBL5I6</v>
          </cell>
          <cell r="C151" t="str">
            <v>CGA5U</v>
          </cell>
        </row>
        <row r="152">
          <cell r="B152" t="str">
            <v>BA30RBL5J0</v>
          </cell>
          <cell r="C152" t="str">
            <v>LDF5U</v>
          </cell>
        </row>
        <row r="153">
          <cell r="B153" t="str">
            <v>BA30RBL5J6</v>
          </cell>
          <cell r="C153" t="str">
            <v>EMF5U</v>
          </cell>
        </row>
        <row r="154">
          <cell r="B154" t="str">
            <v>BA30RBL5K6</v>
          </cell>
          <cell r="C154" t="str">
            <v>BBA5U</v>
          </cell>
        </row>
        <row r="155">
          <cell r="B155" t="str">
            <v>BA30RBL5KO</v>
          </cell>
          <cell r="C155" t="str">
            <v>KR95U</v>
          </cell>
        </row>
        <row r="156">
          <cell r="B156" t="str">
            <v>BA30RBL5L6</v>
          </cell>
          <cell r="C156" t="str">
            <v>SB35U</v>
          </cell>
        </row>
        <row r="157">
          <cell r="B157" t="str">
            <v>BA30RBL6JN</v>
          </cell>
          <cell r="C157" t="str">
            <v>F7C6B</v>
          </cell>
        </row>
        <row r="158">
          <cell r="B158" t="str">
            <v>BA30RBL6L6</v>
          </cell>
          <cell r="C158" t="str">
            <v>JAD6B</v>
          </cell>
        </row>
        <row r="159">
          <cell r="B159" t="str">
            <v>BA30SBB4H6</v>
          </cell>
          <cell r="C159" t="str">
            <v>LVF4U</v>
          </cell>
        </row>
        <row r="160">
          <cell r="B160" t="str">
            <v>BA30SBB5I6</v>
          </cell>
          <cell r="C160" t="str">
            <v>DBY5B</v>
          </cell>
        </row>
        <row r="161">
          <cell r="B161" t="str">
            <v>BA30TBB4GO</v>
          </cell>
          <cell r="C161" t="str">
            <v>JCQ4U</v>
          </cell>
        </row>
        <row r="162">
          <cell r="B162" t="str">
            <v>BA30TBB4H7</v>
          </cell>
          <cell r="C162" t="str">
            <v>FQS4U</v>
          </cell>
        </row>
        <row r="163">
          <cell r="B163" t="str">
            <v>BA30TBB4HO</v>
          </cell>
          <cell r="C163" t="str">
            <v>7J94U</v>
          </cell>
        </row>
        <row r="164">
          <cell r="B164" t="str">
            <v>BA30TBB4I7</v>
          </cell>
          <cell r="C164" t="str">
            <v>LXN4U</v>
          </cell>
        </row>
        <row r="165">
          <cell r="B165" t="str">
            <v>BA30TBB4IO</v>
          </cell>
          <cell r="C165" t="str">
            <v>LQB4U</v>
          </cell>
        </row>
        <row r="166">
          <cell r="B166" t="str">
            <v>BA30TBB5JO</v>
          </cell>
          <cell r="C166" t="str">
            <v>UR95U</v>
          </cell>
        </row>
        <row r="167">
          <cell r="B167" t="str">
            <v>BA30TBB6JN</v>
          </cell>
          <cell r="C167" t="str">
            <v>80P6B</v>
          </cell>
        </row>
        <row r="168">
          <cell r="B168" t="str">
            <v>BA30TBB6K6</v>
          </cell>
          <cell r="C168" t="str">
            <v>TUR6B</v>
          </cell>
        </row>
        <row r="169">
          <cell r="B169" t="str">
            <v>BA30TBB6L6</v>
          </cell>
          <cell r="C169" t="str">
            <v>FAM6B</v>
          </cell>
        </row>
        <row r="170">
          <cell r="B170" t="str">
            <v>BA33NBK6JN</v>
          </cell>
          <cell r="C170" t="str">
            <v>N366B</v>
          </cell>
        </row>
        <row r="171">
          <cell r="B171" t="str">
            <v>BA345BB4GO</v>
          </cell>
          <cell r="C171" t="str">
            <v>8JB4U</v>
          </cell>
        </row>
        <row r="172">
          <cell r="B172" t="str">
            <v>BA345BB5JO</v>
          </cell>
          <cell r="C172" t="str">
            <v>URB5U</v>
          </cell>
        </row>
        <row r="173">
          <cell r="B173" t="str">
            <v>BA34FBK5L7</v>
          </cell>
          <cell r="C173" t="str">
            <v>FRF5U</v>
          </cell>
        </row>
        <row r="174">
          <cell r="B174" t="str">
            <v>BA34FBK6M7</v>
          </cell>
          <cell r="C174" t="str">
            <v>Y6M6B</v>
          </cell>
        </row>
        <row r="175">
          <cell r="B175" t="str">
            <v>BA35GBB4HO</v>
          </cell>
          <cell r="C175" t="str">
            <v>AKUAU</v>
          </cell>
        </row>
        <row r="176">
          <cell r="B176" t="str">
            <v>BA35GBB5K7</v>
          </cell>
          <cell r="C176" t="str">
            <v>M3HK</v>
          </cell>
        </row>
        <row r="177">
          <cell r="B177" t="str">
            <v>BA35NBC4HO</v>
          </cell>
          <cell r="C177" t="str">
            <v>P9E4U</v>
          </cell>
        </row>
        <row r="178">
          <cell r="B178" t="str">
            <v>BA35TBB5J7</v>
          </cell>
          <cell r="C178" t="str">
            <v>RQA5U</v>
          </cell>
        </row>
        <row r="179">
          <cell r="B179" t="str">
            <v>BA362BB4G0</v>
          </cell>
          <cell r="C179" t="str">
            <v>8JB4U</v>
          </cell>
        </row>
        <row r="180">
          <cell r="B180" t="str">
            <v>BA362BB5JO</v>
          </cell>
          <cell r="C180" t="str">
            <v>URB5U</v>
          </cell>
        </row>
        <row r="181">
          <cell r="B181" t="str">
            <v>BA39SBB4I6</v>
          </cell>
          <cell r="C181" t="str">
            <v>B194U</v>
          </cell>
        </row>
        <row r="182">
          <cell r="B182" t="str">
            <v>BA39SBB5JN</v>
          </cell>
          <cell r="C182" t="str">
            <v>GSP5U</v>
          </cell>
        </row>
        <row r="183">
          <cell r="B183" t="str">
            <v>BA39SBB6JN</v>
          </cell>
          <cell r="C183" t="str">
            <v>5B46B</v>
          </cell>
        </row>
        <row r="184">
          <cell r="B184" t="str">
            <v>BA39SBB6MN</v>
          </cell>
          <cell r="C184" t="str">
            <v>2DH6B</v>
          </cell>
        </row>
        <row r="185">
          <cell r="B185" t="str">
            <v>BA39SBB6N5</v>
          </cell>
          <cell r="C185" t="str">
            <v>LJQ6B</v>
          </cell>
        </row>
        <row r="186">
          <cell r="B186" t="str">
            <v>BA3AFBK6M7</v>
          </cell>
          <cell r="C186" t="str">
            <v>S9D6B</v>
          </cell>
        </row>
        <row r="187">
          <cell r="B187" t="str">
            <v>BA3CVBC5HO</v>
          </cell>
          <cell r="C187" t="str">
            <v>0EH5U</v>
          </cell>
        </row>
        <row r="188">
          <cell r="B188" t="str">
            <v>BA3FRBB3G7</v>
          </cell>
          <cell r="C188" t="str">
            <v>DZ43U</v>
          </cell>
        </row>
        <row r="189">
          <cell r="B189" t="str">
            <v>BA3FRBB3H7</v>
          </cell>
          <cell r="C189" t="str">
            <v>NPT3U</v>
          </cell>
        </row>
        <row r="190">
          <cell r="B190" t="str">
            <v>BA3FRBB4H6</v>
          </cell>
          <cell r="C190" t="str">
            <v>ACT4U</v>
          </cell>
        </row>
        <row r="191">
          <cell r="B191" t="str">
            <v>BA3FRBB4I6</v>
          </cell>
          <cell r="C191" t="str">
            <v>BWD4U</v>
          </cell>
        </row>
        <row r="192">
          <cell r="B192" t="str">
            <v>BA3FRBB5I6</v>
          </cell>
          <cell r="C192" t="str">
            <v>CBS5U</v>
          </cell>
        </row>
        <row r="193">
          <cell r="B193" t="str">
            <v>BA3FRBB5I6</v>
          </cell>
          <cell r="C193" t="str">
            <v>CBS5U</v>
          </cell>
        </row>
        <row r="194">
          <cell r="B194" t="str">
            <v>BA3FTBB5J6</v>
          </cell>
          <cell r="C194" t="str">
            <v>LYN5U</v>
          </cell>
        </row>
        <row r="195">
          <cell r="B195" t="str">
            <v>BA3FTBB5JO</v>
          </cell>
          <cell r="C195" t="str">
            <v>ZUS5U</v>
          </cell>
        </row>
        <row r="196">
          <cell r="B196" t="str">
            <v>BA3FTBB5KO</v>
          </cell>
          <cell r="C196" t="str">
            <v>TR05U</v>
          </cell>
        </row>
        <row r="197">
          <cell r="B197" t="str">
            <v>BA3FTBB6K6</v>
          </cell>
          <cell r="C197" t="str">
            <v>JMY6B</v>
          </cell>
        </row>
        <row r="198">
          <cell r="B198" t="str">
            <v>BA3FTBB6L6</v>
          </cell>
          <cell r="C198" t="str">
            <v>RLF6B</v>
          </cell>
        </row>
        <row r="199">
          <cell r="B199" t="str">
            <v>BA3GFBL6K6</v>
          </cell>
          <cell r="C199" t="str">
            <v>SKE6B</v>
          </cell>
        </row>
        <row r="200">
          <cell r="B200" t="str">
            <v>BA3GFBLFK6</v>
          </cell>
          <cell r="C200" t="str">
            <v>GPL6B</v>
          </cell>
        </row>
        <row r="201">
          <cell r="B201" t="str">
            <v>BA3TFBK6Q7</v>
          </cell>
          <cell r="C201" t="str">
            <v>BFAA</v>
          </cell>
        </row>
        <row r="202">
          <cell r="B202" t="str">
            <v>BA40MBK5QP</v>
          </cell>
          <cell r="C202" t="str">
            <v>AGM5B</v>
          </cell>
        </row>
        <row r="203">
          <cell r="B203" t="str">
            <v>BA40NBB4K7</v>
          </cell>
          <cell r="C203" t="str">
            <v>WLD4U</v>
          </cell>
        </row>
        <row r="204">
          <cell r="B204" t="str">
            <v>BA41FBK5L7</v>
          </cell>
          <cell r="C204" t="str">
            <v>EXP5B</v>
          </cell>
        </row>
        <row r="205">
          <cell r="B205" t="str">
            <v>BA440BB4H7</v>
          </cell>
          <cell r="C205" t="str">
            <v>FQS4U</v>
          </cell>
        </row>
        <row r="206">
          <cell r="B206" t="str">
            <v>BA440BB4I7</v>
          </cell>
          <cell r="C206" t="str">
            <v>LXN4U</v>
          </cell>
        </row>
        <row r="207">
          <cell r="B207" t="str">
            <v>BA442BB4GO</v>
          </cell>
          <cell r="C207" t="str">
            <v>JCQ4U</v>
          </cell>
        </row>
        <row r="208">
          <cell r="B208" t="str">
            <v>BA442BB4HO</v>
          </cell>
          <cell r="C208" t="str">
            <v>7J94U</v>
          </cell>
        </row>
        <row r="209">
          <cell r="B209" t="str">
            <v>BA442BB4IO</v>
          </cell>
          <cell r="C209" t="str">
            <v>LQB4U</v>
          </cell>
        </row>
        <row r="210">
          <cell r="B210" t="str">
            <v>BA442BB5JO</v>
          </cell>
          <cell r="C210" t="str">
            <v>FDR5B</v>
          </cell>
        </row>
        <row r="211">
          <cell r="B211" t="str">
            <v>BA442BB6K6</v>
          </cell>
          <cell r="C211" t="str">
            <v>TUR6B</v>
          </cell>
        </row>
        <row r="212">
          <cell r="B212" t="str">
            <v>BA442BB6L6</v>
          </cell>
          <cell r="C212" t="str">
            <v>FAM6B</v>
          </cell>
        </row>
        <row r="213">
          <cell r="B213" t="str">
            <v>BA4FTBL6L6</v>
          </cell>
          <cell r="C213" t="str">
            <v>CRN6B</v>
          </cell>
        </row>
        <row r="214">
          <cell r="B214" t="str">
            <v>BA4GTBB5HO</v>
          </cell>
          <cell r="C214" t="str">
            <v>VANL</v>
          </cell>
        </row>
        <row r="215">
          <cell r="B215" t="str">
            <v>BA5FTBB5IO</v>
          </cell>
          <cell r="C215" t="str">
            <v>WELDU</v>
          </cell>
        </row>
        <row r="216">
          <cell r="B216" t="str">
            <v>BA5FTBK6L6</v>
          </cell>
          <cell r="C216" t="str">
            <v>X0C0</v>
          </cell>
        </row>
        <row r="217">
          <cell r="B217" t="str">
            <v>BA5GFBL6K6</v>
          </cell>
          <cell r="C217" t="str">
            <v>BCDXB</v>
          </cell>
        </row>
        <row r="218">
          <cell r="B218" t="str">
            <v>BA7FTBB5JO</v>
          </cell>
          <cell r="C218" t="str">
            <v>MANNU</v>
          </cell>
        </row>
        <row r="219">
          <cell r="B219" t="str">
            <v>BA9FTBB5K6</v>
          </cell>
          <cell r="C219" t="str">
            <v>MALBU</v>
          </cell>
        </row>
        <row r="220">
          <cell r="B220" t="str">
            <v>BH1ABBB4GO</v>
          </cell>
          <cell r="C220" t="str">
            <v>2HW4U</v>
          </cell>
        </row>
        <row r="221">
          <cell r="B221" t="str">
            <v>BH1ABBB4HO</v>
          </cell>
          <cell r="C221" t="str">
            <v>P6D4U</v>
          </cell>
        </row>
        <row r="222">
          <cell r="B222" t="str">
            <v>BH1ABBB4J7</v>
          </cell>
          <cell r="C222" t="str">
            <v>HVR4U</v>
          </cell>
        </row>
        <row r="223">
          <cell r="B223" t="str">
            <v>BH1ABBB6L6</v>
          </cell>
          <cell r="C223" t="str">
            <v>ZAC6B</v>
          </cell>
        </row>
        <row r="224">
          <cell r="B224" t="str">
            <v>BH1AEBB4H7</v>
          </cell>
          <cell r="C224" t="str">
            <v>XQT4U</v>
          </cell>
        </row>
        <row r="225">
          <cell r="B225" t="str">
            <v>BH1AFBK6JN</v>
          </cell>
          <cell r="C225" t="str">
            <v>UBR6B</v>
          </cell>
        </row>
        <row r="226">
          <cell r="B226" t="str">
            <v>BH1ARBK5JO</v>
          </cell>
          <cell r="C226" t="str">
            <v>S413U</v>
          </cell>
        </row>
        <row r="227">
          <cell r="B227" t="str">
            <v>BH1DMBLFLN</v>
          </cell>
          <cell r="C227" t="str">
            <v>N606B</v>
          </cell>
        </row>
        <row r="228">
          <cell r="B228" t="str">
            <v>BH2ABBB3G7</v>
          </cell>
          <cell r="C228" t="str">
            <v>DLT3U</v>
          </cell>
        </row>
        <row r="229">
          <cell r="B229" t="str">
            <v>BH2ABBB3H7</v>
          </cell>
          <cell r="C229" t="str">
            <v>NRA3U</v>
          </cell>
        </row>
        <row r="230">
          <cell r="B230" t="str">
            <v>BH2GRBC4H6</v>
          </cell>
          <cell r="C230" t="str">
            <v>HYT4U</v>
          </cell>
        </row>
        <row r="231">
          <cell r="B231" t="str">
            <v>BH2GRBC4I6</v>
          </cell>
          <cell r="C231" t="str">
            <v>BDG4U</v>
          </cell>
        </row>
        <row r="232">
          <cell r="B232" t="str">
            <v>BH2GRBC4IO</v>
          </cell>
          <cell r="C232" t="str">
            <v>LAF4U</v>
          </cell>
        </row>
        <row r="233">
          <cell r="B233" t="str">
            <v>BH2GRBL5HO</v>
          </cell>
          <cell r="C233" t="str">
            <v>AWS5U</v>
          </cell>
        </row>
        <row r="234">
          <cell r="B234" t="str">
            <v>BH2GRBL5I6</v>
          </cell>
          <cell r="C234" t="str">
            <v>1AM5U</v>
          </cell>
        </row>
        <row r="235">
          <cell r="B235" t="str">
            <v>BH2GRBL5IO</v>
          </cell>
          <cell r="C235" t="str">
            <v>LS45U</v>
          </cell>
        </row>
        <row r="236">
          <cell r="B236" t="str">
            <v>BH2GRBL5J6</v>
          </cell>
          <cell r="C236" t="str">
            <v>EMF5U</v>
          </cell>
        </row>
        <row r="237">
          <cell r="B237" t="str">
            <v>BH2GRBL5JO</v>
          </cell>
          <cell r="C237" t="str">
            <v>LDF5U</v>
          </cell>
        </row>
        <row r="238">
          <cell r="B238" t="str">
            <v>BH2GRBL5K6</v>
          </cell>
          <cell r="C238" t="str">
            <v>BBA5U</v>
          </cell>
        </row>
        <row r="239">
          <cell r="B239" t="str">
            <v>BH2GRBL5KO</v>
          </cell>
          <cell r="C239" t="str">
            <v>KR95U</v>
          </cell>
        </row>
        <row r="240">
          <cell r="B240" t="str">
            <v>BH2GRBL5L6</v>
          </cell>
          <cell r="C240" t="str">
            <v>SB35U</v>
          </cell>
        </row>
        <row r="241">
          <cell r="B241" t="str">
            <v>BH2GRBL6JN</v>
          </cell>
          <cell r="C241" t="str">
            <v>F7C6B</v>
          </cell>
        </row>
        <row r="242">
          <cell r="B242" t="str">
            <v>BH2GTBL6K7</v>
          </cell>
          <cell r="C242" t="str">
            <v>D76H</v>
          </cell>
        </row>
        <row r="243">
          <cell r="B243" t="str">
            <v>BH2GUBL6MO</v>
          </cell>
          <cell r="C243" t="str">
            <v>D66C</v>
          </cell>
        </row>
        <row r="244">
          <cell r="B244" t="str">
            <v>BH3BNBL6MN</v>
          </cell>
          <cell r="C244" t="str">
            <v>GJ66B</v>
          </cell>
        </row>
        <row r="245">
          <cell r="B245" t="str">
            <v>BH4AFBK5I6</v>
          </cell>
          <cell r="C245" t="str">
            <v>HP95U</v>
          </cell>
        </row>
        <row r="246">
          <cell r="B246" t="str">
            <v>BH4BABB4GO</v>
          </cell>
          <cell r="C246" t="str">
            <v>ENG4U</v>
          </cell>
        </row>
        <row r="247">
          <cell r="B247" t="str">
            <v>BH4BABB4H6</v>
          </cell>
          <cell r="C247" t="str">
            <v>HEX4U</v>
          </cell>
        </row>
        <row r="248">
          <cell r="B248" t="str">
            <v>BH4BABB4HO</v>
          </cell>
          <cell r="C248" t="str">
            <v>GSP4U</v>
          </cell>
        </row>
        <row r="249">
          <cell r="B249" t="str">
            <v>BH4BABB4I6</v>
          </cell>
          <cell r="C249" t="str">
            <v>G1J4U</v>
          </cell>
        </row>
        <row r="250">
          <cell r="B250" t="str">
            <v>BH4BABB4IO</v>
          </cell>
          <cell r="C250" t="str">
            <v>EPC4U</v>
          </cell>
        </row>
        <row r="251">
          <cell r="B251" t="str">
            <v>BH4BABB5I6</v>
          </cell>
          <cell r="C251" t="str">
            <v>LUX5U</v>
          </cell>
        </row>
        <row r="252">
          <cell r="B252" t="str">
            <v>BH4BABB5IO</v>
          </cell>
          <cell r="C252" t="str">
            <v>Z0M5U</v>
          </cell>
        </row>
        <row r="253">
          <cell r="B253" t="str">
            <v>BH4BABB5J6</v>
          </cell>
          <cell r="C253" t="str">
            <v>WKY5U</v>
          </cell>
        </row>
        <row r="254">
          <cell r="B254" t="str">
            <v>BH4BABB5JO</v>
          </cell>
          <cell r="C254" t="str">
            <v>NNA5U</v>
          </cell>
        </row>
        <row r="255">
          <cell r="B255" t="str">
            <v>BH4FPBL7M5</v>
          </cell>
          <cell r="C255" t="str">
            <v>T2B7B</v>
          </cell>
        </row>
        <row r="256">
          <cell r="B256" t="str">
            <v>BH4NSBK6JO</v>
          </cell>
          <cell r="C256" t="str">
            <v>HXW6B</v>
          </cell>
        </row>
        <row r="257">
          <cell r="B257" t="str">
            <v>BH5AFBK6JN</v>
          </cell>
          <cell r="C257" t="str">
            <v>F7C6B</v>
          </cell>
        </row>
        <row r="258">
          <cell r="B258" t="str">
            <v>BH5AMBK6JN</v>
          </cell>
          <cell r="C258" t="str">
            <v>QZL6B</v>
          </cell>
        </row>
        <row r="259">
          <cell r="B259" t="str">
            <v>BH6LLBBCG7</v>
          </cell>
          <cell r="C259" t="str">
            <v>FHB3U</v>
          </cell>
        </row>
        <row r="260">
          <cell r="B260" t="str">
            <v>BH6RSBB4GO</v>
          </cell>
          <cell r="C260" t="str">
            <v>JCQ4U</v>
          </cell>
        </row>
        <row r="261">
          <cell r="B261" t="str">
            <v>BH6RSBB4H7</v>
          </cell>
          <cell r="C261" t="str">
            <v>FQS4U</v>
          </cell>
        </row>
        <row r="262">
          <cell r="B262" t="str">
            <v>BH6RSBB4HO</v>
          </cell>
          <cell r="C262" t="str">
            <v>7J94U</v>
          </cell>
        </row>
        <row r="263">
          <cell r="B263" t="str">
            <v>BH6RSBB4I7</v>
          </cell>
          <cell r="C263" t="str">
            <v>LXN4U</v>
          </cell>
        </row>
        <row r="264">
          <cell r="B264" t="str">
            <v>BH6RSBB4IO</v>
          </cell>
          <cell r="C264" t="str">
            <v>LQB4U</v>
          </cell>
        </row>
        <row r="265">
          <cell r="B265" t="str">
            <v>BH6RSBB5JO</v>
          </cell>
          <cell r="C265" t="str">
            <v>FDR5B</v>
          </cell>
        </row>
        <row r="266">
          <cell r="B266" t="str">
            <v>BH6RSBB6JN</v>
          </cell>
          <cell r="C266" t="str">
            <v>80P6B</v>
          </cell>
        </row>
        <row r="267">
          <cell r="B267" t="str">
            <v>BH6RSBB6K6</v>
          </cell>
          <cell r="C267" t="str">
            <v>TUR6B</v>
          </cell>
        </row>
        <row r="268">
          <cell r="B268" t="str">
            <v>BH6RSBB6L6</v>
          </cell>
          <cell r="C268" t="str">
            <v>FAM6B</v>
          </cell>
        </row>
        <row r="269">
          <cell r="B269" t="str">
            <v>BH6XIBKDI7</v>
          </cell>
          <cell r="C269" t="str">
            <v>J9P4U</v>
          </cell>
        </row>
        <row r="270">
          <cell r="B270" t="str">
            <v>BH6YIBB4I7</v>
          </cell>
          <cell r="C270" t="str">
            <v>BR74U</v>
          </cell>
        </row>
        <row r="271">
          <cell r="B271" t="str">
            <v>BH6ZIBK4J7</v>
          </cell>
          <cell r="C271" t="str">
            <v>MBT4U</v>
          </cell>
        </row>
        <row r="272">
          <cell r="B272" t="str">
            <v>BH8AFBK6JN</v>
          </cell>
          <cell r="C272" t="str">
            <v>QAW6B</v>
          </cell>
        </row>
        <row r="273">
          <cell r="B273" t="str">
            <v>BHB4SBB4GO</v>
          </cell>
          <cell r="C273" t="str">
            <v>JCQ4U</v>
          </cell>
        </row>
        <row r="274">
          <cell r="B274" t="str">
            <v>BHB4SBB4H7</v>
          </cell>
          <cell r="C274" t="str">
            <v>FQS4U</v>
          </cell>
        </row>
        <row r="275">
          <cell r="B275" t="str">
            <v>BHB4SBB4HO</v>
          </cell>
          <cell r="C275" t="str">
            <v>7J94U</v>
          </cell>
        </row>
        <row r="276">
          <cell r="B276" t="str">
            <v>BHB4SBB4I7</v>
          </cell>
          <cell r="C276" t="str">
            <v>LXN4U</v>
          </cell>
        </row>
        <row r="277">
          <cell r="B277" t="str">
            <v>BHB4SBB4IO</v>
          </cell>
          <cell r="C277" t="str">
            <v>LQB4U</v>
          </cell>
        </row>
        <row r="278">
          <cell r="B278" t="str">
            <v>BHB4SBB5JO</v>
          </cell>
          <cell r="C278" t="str">
            <v>FDR5B</v>
          </cell>
        </row>
        <row r="279">
          <cell r="B279" t="str">
            <v>BHB4SBB6JN</v>
          </cell>
          <cell r="C279" t="str">
            <v>80P6B</v>
          </cell>
        </row>
        <row r="280">
          <cell r="B280" t="str">
            <v>BHB4SBB6K6</v>
          </cell>
          <cell r="C280" t="str">
            <v>TUR6B</v>
          </cell>
        </row>
        <row r="281">
          <cell r="B281" t="str">
            <v>BHB4SBB6L6</v>
          </cell>
          <cell r="C281" t="str">
            <v>FAM6B</v>
          </cell>
        </row>
        <row r="282">
          <cell r="B282" t="str">
            <v>BHBT7BBC15</v>
          </cell>
          <cell r="C282" t="str">
            <v>S1X3U</v>
          </cell>
        </row>
        <row r="283">
          <cell r="B283" t="str">
            <v>BHBT7BBC16</v>
          </cell>
          <cell r="C283" t="str">
            <v>WEG3U</v>
          </cell>
        </row>
        <row r="284">
          <cell r="B284" t="str">
            <v>BHBT7BBCG7</v>
          </cell>
          <cell r="C284" t="str">
            <v>BTL3U</v>
          </cell>
        </row>
        <row r="285">
          <cell r="B285" t="str">
            <v>BHBT7BBCH7</v>
          </cell>
          <cell r="C285" t="str">
            <v>EXM3U</v>
          </cell>
        </row>
        <row r="286">
          <cell r="B286" t="str">
            <v>BHBT7BBDGO</v>
          </cell>
          <cell r="C286" t="str">
            <v>RDY4B</v>
          </cell>
        </row>
        <row r="287">
          <cell r="B287" t="str">
            <v>BHBT7BBDH7</v>
          </cell>
          <cell r="C287" t="str">
            <v>YMC4U</v>
          </cell>
        </row>
        <row r="288">
          <cell r="B288" t="str">
            <v>BHBT7BBDHO</v>
          </cell>
          <cell r="C288" t="str">
            <v>WSL4B</v>
          </cell>
        </row>
        <row r="289">
          <cell r="B289" t="str">
            <v>BHBT7BBDI7</v>
          </cell>
          <cell r="C289" t="str">
            <v>M0Y4U</v>
          </cell>
        </row>
        <row r="290">
          <cell r="B290" t="str">
            <v>BHBT7BBDIO</v>
          </cell>
          <cell r="C290" t="str">
            <v>ZAP4B</v>
          </cell>
        </row>
        <row r="291">
          <cell r="B291" t="str">
            <v>BHBT7BBDJ7</v>
          </cell>
          <cell r="C291" t="str">
            <v>SCT4U</v>
          </cell>
        </row>
        <row r="292">
          <cell r="B292" t="str">
            <v>BHBT7BBEHO</v>
          </cell>
          <cell r="C292" t="str">
            <v>P8C5B</v>
          </cell>
        </row>
        <row r="293">
          <cell r="B293" t="str">
            <v>BHBT7BBEI6</v>
          </cell>
          <cell r="C293" t="str">
            <v>SFS5B</v>
          </cell>
        </row>
        <row r="294">
          <cell r="B294" t="str">
            <v>BHBT7BBEIO</v>
          </cell>
          <cell r="C294" t="str">
            <v>ALT5B</v>
          </cell>
        </row>
        <row r="295">
          <cell r="B295" t="str">
            <v>BHBT7BBEJ6</v>
          </cell>
          <cell r="C295" t="str">
            <v>KN45B</v>
          </cell>
        </row>
        <row r="296">
          <cell r="B296" t="str">
            <v>BHBT7BBEJ7</v>
          </cell>
          <cell r="C296" t="str">
            <v>VYN5U</v>
          </cell>
        </row>
        <row r="297">
          <cell r="B297" t="str">
            <v>BHBT7BBEJO</v>
          </cell>
          <cell r="C297" t="str">
            <v>K1W5B</v>
          </cell>
        </row>
        <row r="298">
          <cell r="B298" t="str">
            <v>BHBT7BBEK7</v>
          </cell>
          <cell r="C298" t="str">
            <v>BRT5U</v>
          </cell>
        </row>
        <row r="299">
          <cell r="B299" t="str">
            <v>BHBT7BBEKO</v>
          </cell>
          <cell r="C299" t="str">
            <v>TYN5U</v>
          </cell>
        </row>
        <row r="300">
          <cell r="B300" t="str">
            <v>BLD2TBB4G0</v>
          </cell>
          <cell r="C300" t="str">
            <v>JCQ4U</v>
          </cell>
        </row>
        <row r="301">
          <cell r="B301" t="str">
            <v>BLD2TBB4HO</v>
          </cell>
          <cell r="C301" t="str">
            <v>7J94U</v>
          </cell>
        </row>
        <row r="302">
          <cell r="B302" t="str">
            <v>BLD2TBB4IO</v>
          </cell>
          <cell r="C302" t="str">
            <v>LQB4U</v>
          </cell>
        </row>
        <row r="303">
          <cell r="B303" t="str">
            <v>BLD2TBB5JO</v>
          </cell>
          <cell r="C303" t="str">
            <v>FDR5B</v>
          </cell>
        </row>
        <row r="304">
          <cell r="B304" t="str">
            <v>BLD2TBB6JN</v>
          </cell>
          <cell r="C304" t="str">
            <v>80P6B</v>
          </cell>
        </row>
        <row r="305">
          <cell r="B305" t="str">
            <v>BLD2TBB6K6</v>
          </cell>
          <cell r="C305" t="str">
            <v>TUR6B</v>
          </cell>
        </row>
        <row r="306">
          <cell r="B306" t="str">
            <v>BLD2TBB6L6</v>
          </cell>
          <cell r="C306" t="str">
            <v>FAM6B</v>
          </cell>
        </row>
        <row r="307">
          <cell r="B307" t="str">
            <v>BLD3ABC4H6</v>
          </cell>
          <cell r="C307" t="str">
            <v>A2L4U</v>
          </cell>
        </row>
        <row r="308">
          <cell r="B308" t="str">
            <v>BLD3ABC4I6</v>
          </cell>
          <cell r="C308" t="str">
            <v>K6A4U</v>
          </cell>
        </row>
        <row r="309">
          <cell r="B309" t="str">
            <v>BLD3ABC4IO</v>
          </cell>
          <cell r="C309" t="str">
            <v>LAF4U</v>
          </cell>
        </row>
        <row r="310">
          <cell r="B310" t="str">
            <v>BLD3ABL5I6</v>
          </cell>
          <cell r="C310" t="str">
            <v>CGA5U</v>
          </cell>
        </row>
        <row r="311">
          <cell r="B311" t="str">
            <v>BLD3ABL5IO</v>
          </cell>
          <cell r="C311" t="str">
            <v>LS45U</v>
          </cell>
        </row>
        <row r="312">
          <cell r="B312" t="str">
            <v>BLD3ABL5J6</v>
          </cell>
          <cell r="C312" t="str">
            <v>EMF5U</v>
          </cell>
        </row>
        <row r="313">
          <cell r="B313" t="str">
            <v>BLD3ABL5JN</v>
          </cell>
          <cell r="C313" t="str">
            <v>AVE5U</v>
          </cell>
        </row>
        <row r="314">
          <cell r="B314" t="str">
            <v>BLD3ABL5JO</v>
          </cell>
          <cell r="C314" t="str">
            <v>LDF5B</v>
          </cell>
        </row>
        <row r="315">
          <cell r="B315" t="str">
            <v>BLD3ABL5K6</v>
          </cell>
          <cell r="C315" t="str">
            <v>BBA5U</v>
          </cell>
        </row>
        <row r="316">
          <cell r="B316" t="str">
            <v>BLD3ABL5KO</v>
          </cell>
          <cell r="C316" t="str">
            <v>KR95U</v>
          </cell>
        </row>
        <row r="317">
          <cell r="B317" t="str">
            <v>BLD3ABL5L6</v>
          </cell>
          <cell r="C317" t="str">
            <v>SB35U</v>
          </cell>
        </row>
        <row r="318">
          <cell r="B318" t="str">
            <v>BLD3ABL6JN</v>
          </cell>
          <cell r="C318" t="str">
            <v>F7C6B</v>
          </cell>
        </row>
        <row r="319">
          <cell r="B319" t="str">
            <v>BLD3ABL6L6</v>
          </cell>
          <cell r="C319" t="str">
            <v>JAD6B</v>
          </cell>
        </row>
        <row r="320">
          <cell r="B320" t="str">
            <v>BLD3ABL6N5</v>
          </cell>
          <cell r="C320" t="str">
            <v>AEM6B</v>
          </cell>
        </row>
        <row r="321">
          <cell r="B321" t="str">
            <v>BLD3TBB5I6</v>
          </cell>
          <cell r="C321" t="str">
            <v>CBS5U</v>
          </cell>
        </row>
        <row r="322">
          <cell r="B322" t="str">
            <v>BLD3TBB5J6</v>
          </cell>
          <cell r="C322" t="str">
            <v>LYN5U</v>
          </cell>
        </row>
        <row r="323">
          <cell r="B323" t="str">
            <v>BLD3TBB6K6</v>
          </cell>
          <cell r="C323" t="str">
            <v>JMY6B</v>
          </cell>
        </row>
        <row r="324">
          <cell r="B324" t="str">
            <v>BLD3TBB6L6</v>
          </cell>
          <cell r="C324" t="str">
            <v>RLF6B</v>
          </cell>
        </row>
        <row r="325">
          <cell r="B325" t="str">
            <v>BLD5TBB5JN</v>
          </cell>
          <cell r="C325" t="str">
            <v>GSP5U</v>
          </cell>
        </row>
        <row r="326">
          <cell r="B326" t="str">
            <v>BLD6DBC4H6</v>
          </cell>
          <cell r="C326" t="str">
            <v>A2L4U</v>
          </cell>
        </row>
        <row r="327">
          <cell r="B327" t="str">
            <v>BLD6DBC4I6</v>
          </cell>
          <cell r="C327" t="str">
            <v>K6A4U</v>
          </cell>
        </row>
        <row r="328">
          <cell r="B328" t="str">
            <v>BLD6DBL5I6</v>
          </cell>
          <cell r="C328" t="str">
            <v>CGA5U</v>
          </cell>
        </row>
        <row r="329">
          <cell r="B329" t="str">
            <v>BLD6DBL5J6</v>
          </cell>
          <cell r="C329" t="str">
            <v>EMF5U</v>
          </cell>
        </row>
        <row r="330">
          <cell r="B330" t="str">
            <v>BLD6DBL5K6</v>
          </cell>
          <cell r="C330" t="str">
            <v>BBA5U</v>
          </cell>
        </row>
        <row r="331">
          <cell r="B331" t="str">
            <v>BLD6DBL5KO</v>
          </cell>
          <cell r="C331" t="str">
            <v>KR95U</v>
          </cell>
        </row>
        <row r="332">
          <cell r="B332" t="str">
            <v>BLD6DBL5L6</v>
          </cell>
          <cell r="C332" t="str">
            <v>SB35U</v>
          </cell>
        </row>
        <row r="333">
          <cell r="B333" t="str">
            <v>BLD6DBL6JN</v>
          </cell>
          <cell r="C333" t="str">
            <v>F7C6B</v>
          </cell>
        </row>
        <row r="334">
          <cell r="B334" t="str">
            <v>BLD6TBB5JO</v>
          </cell>
          <cell r="C334" t="str">
            <v>ZUS5U</v>
          </cell>
        </row>
        <row r="335">
          <cell r="B335" t="str">
            <v>BLD6TBB5KO</v>
          </cell>
          <cell r="C335" t="str">
            <v>TR05U</v>
          </cell>
        </row>
        <row r="336">
          <cell r="B336" t="str">
            <v>BLD8TBB5IO</v>
          </cell>
          <cell r="C336" t="str">
            <v>N8T5U</v>
          </cell>
        </row>
        <row r="337">
          <cell r="B337" t="str">
            <v>BLD8TBB5JO</v>
          </cell>
          <cell r="C337" t="str">
            <v>FAC5U</v>
          </cell>
        </row>
        <row r="338">
          <cell r="B338" t="str">
            <v>BLD8TBB6L6</v>
          </cell>
          <cell r="C338" t="str">
            <v>GRP6B</v>
          </cell>
        </row>
        <row r="339">
          <cell r="B339" t="str">
            <v>BLD9SBB4H6</v>
          </cell>
          <cell r="C339" t="str">
            <v>LVF4U</v>
          </cell>
        </row>
        <row r="340">
          <cell r="B340" t="str">
            <v>BLD9SBB5I6</v>
          </cell>
          <cell r="C340" t="str">
            <v>DBY5B</v>
          </cell>
        </row>
        <row r="341">
          <cell r="B341" t="str">
            <v>BLDSRBB5I5</v>
          </cell>
          <cell r="C341" t="str">
            <v>2MK5B</v>
          </cell>
        </row>
        <row r="342">
          <cell r="B342" t="str">
            <v>BLDSRBB5J5</v>
          </cell>
          <cell r="C342" t="str">
            <v>6WN5B</v>
          </cell>
        </row>
        <row r="343">
          <cell r="B343" t="str">
            <v>BLDSTBB5JN</v>
          </cell>
          <cell r="C343" t="str">
            <v>G5P5U</v>
          </cell>
        </row>
        <row r="344">
          <cell r="B344" t="str">
            <v>BLDSTBB6JN</v>
          </cell>
          <cell r="C344" t="str">
            <v>5B46B</v>
          </cell>
        </row>
        <row r="345">
          <cell r="B345" t="str">
            <v>BLDSTBB6MN</v>
          </cell>
          <cell r="C345" t="str">
            <v>2DH6B</v>
          </cell>
        </row>
        <row r="346">
          <cell r="B346" t="str">
            <v>BLDT3BB4GO</v>
          </cell>
          <cell r="C346" t="str">
            <v>8JB4U</v>
          </cell>
        </row>
        <row r="347">
          <cell r="B347" t="str">
            <v>BLDT3BB5JO</v>
          </cell>
          <cell r="C347" t="str">
            <v>URB5U</v>
          </cell>
        </row>
        <row r="348">
          <cell r="B348" t="str">
            <v>BLG07BB4H7</v>
          </cell>
          <cell r="C348" t="str">
            <v>FQS4U</v>
          </cell>
        </row>
        <row r="349">
          <cell r="B349" t="str">
            <v>BLG07BB4I7</v>
          </cell>
          <cell r="C349" t="str">
            <v>LXN4U</v>
          </cell>
        </row>
        <row r="350">
          <cell r="B350" t="str">
            <v>BLG07BB5JO</v>
          </cell>
          <cell r="C350" t="str">
            <v>FDR5B</v>
          </cell>
        </row>
        <row r="351">
          <cell r="B351" t="str">
            <v>BLG07BB6K6</v>
          </cell>
          <cell r="C351" t="str">
            <v>TUR6B</v>
          </cell>
        </row>
        <row r="352">
          <cell r="B352" t="str">
            <v>BLG07BB6L6</v>
          </cell>
          <cell r="C352" t="str">
            <v>FAM6B</v>
          </cell>
        </row>
        <row r="353">
          <cell r="B353" t="str">
            <v>BLG08BB4H7</v>
          </cell>
          <cell r="C353" t="str">
            <v>FQS4U</v>
          </cell>
        </row>
        <row r="354">
          <cell r="B354" t="str">
            <v>BLG08BB4I7</v>
          </cell>
          <cell r="C354" t="str">
            <v>LXN4U</v>
          </cell>
        </row>
        <row r="355">
          <cell r="B355" t="str">
            <v>BLG08BB5JO</v>
          </cell>
          <cell r="C355" t="str">
            <v>FDR5B</v>
          </cell>
        </row>
        <row r="356">
          <cell r="B356" t="str">
            <v>BLG2TBB4GO</v>
          </cell>
          <cell r="C356" t="str">
            <v>JCQ4U</v>
          </cell>
        </row>
        <row r="357">
          <cell r="B357" t="str">
            <v>BLG2TBB4HO</v>
          </cell>
          <cell r="C357" t="str">
            <v>7J94U</v>
          </cell>
        </row>
        <row r="358">
          <cell r="B358" t="str">
            <v>BLG2TBB4IO</v>
          </cell>
          <cell r="C358" t="str">
            <v>LQB4U</v>
          </cell>
        </row>
        <row r="359">
          <cell r="B359" t="str">
            <v>BLG2TBB5J0</v>
          </cell>
          <cell r="C359" t="str">
            <v>FDR5B</v>
          </cell>
        </row>
        <row r="360">
          <cell r="B360" t="str">
            <v>BLG2TBB6JN</v>
          </cell>
          <cell r="C360" t="str">
            <v>80P6B</v>
          </cell>
        </row>
        <row r="361">
          <cell r="B361" t="str">
            <v>BLG2TBB6K6</v>
          </cell>
          <cell r="C361" t="str">
            <v>TUR6B</v>
          </cell>
        </row>
        <row r="362">
          <cell r="B362" t="str">
            <v>BLG2TBB6L6</v>
          </cell>
          <cell r="C362" t="str">
            <v>FAM6B</v>
          </cell>
        </row>
        <row r="363">
          <cell r="B363" t="str">
            <v>BLGT3BB5JO</v>
          </cell>
          <cell r="C363" t="str">
            <v>URB5U</v>
          </cell>
        </row>
        <row r="364">
          <cell r="B364" t="str">
            <v>BLK2TBB4GO</v>
          </cell>
          <cell r="C364" t="str">
            <v>JCQ4U</v>
          </cell>
        </row>
        <row r="365">
          <cell r="B365" t="str">
            <v>BLK2TBB4HO</v>
          </cell>
          <cell r="C365" t="str">
            <v>7J94U</v>
          </cell>
        </row>
        <row r="366">
          <cell r="B366" t="str">
            <v>BLK2TBB4IO</v>
          </cell>
          <cell r="C366" t="str">
            <v>LQB4U</v>
          </cell>
        </row>
        <row r="367">
          <cell r="B367" t="str">
            <v>BLK2TBB5JO</v>
          </cell>
          <cell r="C367" t="str">
            <v>FDR5B</v>
          </cell>
        </row>
        <row r="368">
          <cell r="B368" t="str">
            <v>BLK2TBB6K6</v>
          </cell>
          <cell r="C368" t="str">
            <v>TUR6B</v>
          </cell>
        </row>
        <row r="369">
          <cell r="B369" t="str">
            <v>BLK2TBB6L6</v>
          </cell>
          <cell r="C369" t="str">
            <v>FAM6B</v>
          </cell>
        </row>
        <row r="370">
          <cell r="B370" t="str">
            <v>BLK3TBB5JO</v>
          </cell>
          <cell r="C370" t="str">
            <v>ZUS5U</v>
          </cell>
        </row>
        <row r="371">
          <cell r="B371" t="str">
            <v>BLK9SBB4H6</v>
          </cell>
          <cell r="C371" t="str">
            <v>LVF4U</v>
          </cell>
        </row>
        <row r="372">
          <cell r="B372" t="str">
            <v>BLK9SBB5I6</v>
          </cell>
          <cell r="C372" t="str">
            <v>DBY5B</v>
          </cell>
        </row>
        <row r="373">
          <cell r="B373" t="str">
            <v>BLKT3BB4GO</v>
          </cell>
          <cell r="C373" t="str">
            <v>8JB4U</v>
          </cell>
        </row>
        <row r="374">
          <cell r="B374" t="str">
            <v>BLY2TBB4GO</v>
          </cell>
          <cell r="C374" t="str">
            <v>JCQ4U</v>
          </cell>
        </row>
        <row r="375">
          <cell r="B375" t="str">
            <v>BLY2TBB4HO</v>
          </cell>
          <cell r="C375" t="str">
            <v>7J94U</v>
          </cell>
        </row>
        <row r="376">
          <cell r="B376" t="str">
            <v>BLY2TBB4IO</v>
          </cell>
          <cell r="C376" t="str">
            <v>LQB4U</v>
          </cell>
        </row>
        <row r="377">
          <cell r="B377" t="str">
            <v>BLY8TBB5IO</v>
          </cell>
          <cell r="C377" t="str">
            <v>FFY5B</v>
          </cell>
        </row>
        <row r="378">
          <cell r="B378" t="str">
            <v>BLY8TBB5J0</v>
          </cell>
          <cell r="C378" t="str">
            <v>FAC5U</v>
          </cell>
        </row>
        <row r="379">
          <cell r="B379" t="str">
            <v>BLY8TBB6L6</v>
          </cell>
          <cell r="C379" t="str">
            <v>GRP6B</v>
          </cell>
        </row>
        <row r="380">
          <cell r="B380" t="str">
            <v>BN3FTBB6K6</v>
          </cell>
          <cell r="C380" t="str">
            <v>JMY6B</v>
          </cell>
        </row>
        <row r="381">
          <cell r="B381" t="str">
            <v>BN3FTBB6L6</v>
          </cell>
          <cell r="C381" t="str">
            <v>RLF6B</v>
          </cell>
        </row>
        <row r="382">
          <cell r="B382" t="str">
            <v>BNDB2BB4GO</v>
          </cell>
          <cell r="C382" t="str">
            <v>8JB4U</v>
          </cell>
        </row>
        <row r="383">
          <cell r="B383" t="str">
            <v>BNDT2BB4GO</v>
          </cell>
          <cell r="C383" t="str">
            <v>8JB4U</v>
          </cell>
        </row>
        <row r="384">
          <cell r="B384" t="str">
            <v>BNDT2BB5JO</v>
          </cell>
          <cell r="C384" t="str">
            <v>URB5U</v>
          </cell>
        </row>
        <row r="385">
          <cell r="B385" t="str">
            <v>BY07YBC4H6</v>
          </cell>
          <cell r="C385" t="str">
            <v>A2L4U</v>
          </cell>
        </row>
        <row r="386">
          <cell r="B386" t="str">
            <v>BY07YBC4I0</v>
          </cell>
          <cell r="C386" t="str">
            <v>LAF4U</v>
          </cell>
        </row>
        <row r="387">
          <cell r="B387" t="str">
            <v>BY07YBC4I6</v>
          </cell>
          <cell r="C387" t="str">
            <v>K6A4U</v>
          </cell>
        </row>
        <row r="388">
          <cell r="B388" t="str">
            <v>BY07YBL5I6</v>
          </cell>
          <cell r="C388" t="str">
            <v>CGA5U</v>
          </cell>
        </row>
        <row r="389">
          <cell r="B389" t="str">
            <v>BY07YBL5IO</v>
          </cell>
          <cell r="C389" t="str">
            <v>LS45U</v>
          </cell>
        </row>
        <row r="390">
          <cell r="B390" t="str">
            <v>BY07YBL5J6</v>
          </cell>
          <cell r="C390" t="str">
            <v>EMF5U</v>
          </cell>
        </row>
        <row r="391">
          <cell r="B391" t="str">
            <v>BY07YBL5JO</v>
          </cell>
          <cell r="C391" t="str">
            <v>LDF5U</v>
          </cell>
        </row>
        <row r="392">
          <cell r="B392" t="str">
            <v>BY07YBL5KO</v>
          </cell>
          <cell r="C392" t="str">
            <v>KR95U</v>
          </cell>
        </row>
        <row r="393">
          <cell r="B393" t="str">
            <v>BY07YBL5L6</v>
          </cell>
          <cell r="C393" t="str">
            <v>SB35U</v>
          </cell>
        </row>
        <row r="394">
          <cell r="B394" t="str">
            <v>BY07YBL6JN</v>
          </cell>
          <cell r="C394" t="str">
            <v>F7C6B</v>
          </cell>
        </row>
        <row r="395">
          <cell r="B395" t="str">
            <v>BY07YBL6L6</v>
          </cell>
          <cell r="C395" t="str">
            <v>JAD6B</v>
          </cell>
        </row>
        <row r="396">
          <cell r="B396" t="str">
            <v>BY09PBB5I5</v>
          </cell>
          <cell r="C396" t="str">
            <v>2MK5B</v>
          </cell>
        </row>
        <row r="397">
          <cell r="B397" t="str">
            <v>BY09PBB5J5</v>
          </cell>
          <cell r="C397" t="str">
            <v>6WN5B</v>
          </cell>
        </row>
        <row r="398">
          <cell r="B398" t="str">
            <v>BY09SBB4H6</v>
          </cell>
          <cell r="C398" t="str">
            <v>LVF4U</v>
          </cell>
        </row>
        <row r="399">
          <cell r="B399" t="str">
            <v>BY09SBB5I6</v>
          </cell>
          <cell r="C399" t="str">
            <v>DBY5B</v>
          </cell>
        </row>
        <row r="400">
          <cell r="B400" t="str">
            <v>BY09SBC5J5</v>
          </cell>
          <cell r="C400" t="str">
            <v>J0L5B</v>
          </cell>
        </row>
        <row r="401">
          <cell r="B401" t="str">
            <v>BY09TBB5JN</v>
          </cell>
          <cell r="C401" t="str">
            <v>G5P5U</v>
          </cell>
        </row>
        <row r="402">
          <cell r="B402" t="str">
            <v>BY09TBB5K6</v>
          </cell>
          <cell r="C402" t="str">
            <v>TT25B</v>
          </cell>
        </row>
        <row r="403">
          <cell r="B403" t="str">
            <v>BY09TBB6JN</v>
          </cell>
          <cell r="C403" t="str">
            <v>5B46B</v>
          </cell>
        </row>
        <row r="404">
          <cell r="B404" t="str">
            <v>BY09TBB6MN</v>
          </cell>
          <cell r="C404" t="str">
            <v>2DH6B</v>
          </cell>
        </row>
        <row r="405">
          <cell r="B405" t="str">
            <v>BY09TBB6N5</v>
          </cell>
          <cell r="C405" t="str">
            <v>LJQ6B</v>
          </cell>
        </row>
        <row r="406">
          <cell r="B406" t="str">
            <v>BY20SBB4H6</v>
          </cell>
          <cell r="C406" t="str">
            <v>LVF4U</v>
          </cell>
        </row>
        <row r="407">
          <cell r="B407" t="str">
            <v>BY20SBB5I6</v>
          </cell>
          <cell r="C407" t="str">
            <v>DBY5B</v>
          </cell>
        </row>
        <row r="408">
          <cell r="B408" t="str">
            <v>BY3CHBB4GO</v>
          </cell>
          <cell r="C408" t="str">
            <v>8JB4U</v>
          </cell>
        </row>
        <row r="409">
          <cell r="B409" t="str">
            <v>BY3CHBB5JO</v>
          </cell>
          <cell r="C409" t="str">
            <v>URB5U</v>
          </cell>
        </row>
        <row r="410">
          <cell r="B410" t="str">
            <v>BY52TBB4GO</v>
          </cell>
          <cell r="C410" t="str">
            <v>JCQ4U</v>
          </cell>
        </row>
        <row r="411">
          <cell r="B411" t="str">
            <v>BY52TBB4HO</v>
          </cell>
          <cell r="C411" t="str">
            <v>7J94U</v>
          </cell>
        </row>
        <row r="412">
          <cell r="B412" t="str">
            <v>BY52TBB5JO</v>
          </cell>
          <cell r="C412" t="str">
            <v>FDR5U</v>
          </cell>
        </row>
        <row r="413">
          <cell r="B413" t="str">
            <v>BYD7YBC4H6</v>
          </cell>
          <cell r="C413" t="str">
            <v>A2L4U</v>
          </cell>
        </row>
        <row r="414">
          <cell r="B414" t="str">
            <v>BYD7YBC4I6</v>
          </cell>
          <cell r="C414" t="str">
            <v>K6A4U</v>
          </cell>
        </row>
        <row r="415">
          <cell r="B415" t="str">
            <v>BYD7YBC4J6</v>
          </cell>
          <cell r="C415" t="str">
            <v>BET4U</v>
          </cell>
        </row>
        <row r="416">
          <cell r="B416" t="str">
            <v>BYD7YBL5I6</v>
          </cell>
          <cell r="C416" t="str">
            <v>CGA5U</v>
          </cell>
        </row>
        <row r="417">
          <cell r="B417" t="str">
            <v>BYD7YBL5J6</v>
          </cell>
          <cell r="C417" t="str">
            <v>EMF5U</v>
          </cell>
        </row>
        <row r="418">
          <cell r="B418" t="str">
            <v>BYD7YBL5JO</v>
          </cell>
          <cell r="C418" t="str">
            <v>LDF5U</v>
          </cell>
        </row>
        <row r="419">
          <cell r="B419" t="str">
            <v>BYD7YBL5K6</v>
          </cell>
          <cell r="C419" t="str">
            <v>BBA5U</v>
          </cell>
        </row>
        <row r="420">
          <cell r="B420" t="str">
            <v>BYD7YBL5KO</v>
          </cell>
          <cell r="C420" t="str">
            <v>KR95U</v>
          </cell>
        </row>
        <row r="421">
          <cell r="B421" t="str">
            <v>BYD7YBL5L6</v>
          </cell>
          <cell r="C421" t="str">
            <v>SB35U</v>
          </cell>
        </row>
        <row r="422">
          <cell r="B422" t="str">
            <v>BYD7YBL6JN</v>
          </cell>
          <cell r="C422" t="str">
            <v>F7C6B</v>
          </cell>
        </row>
        <row r="423">
          <cell r="B423" t="str">
            <v>EA40FBK5KP</v>
          </cell>
          <cell r="C423" t="str">
            <v>ALB5B</v>
          </cell>
        </row>
        <row r="424">
          <cell r="B424" t="str">
            <v>EA40FBK5MP</v>
          </cell>
          <cell r="C424" t="str">
            <v>REL5B</v>
          </cell>
        </row>
        <row r="425">
          <cell r="B425" t="str">
            <v>EA40FBK6NP</v>
          </cell>
          <cell r="C425" t="str">
            <v>LND6B</v>
          </cell>
        </row>
        <row r="426">
          <cell r="B426" t="str">
            <v>EA40FBK7Q7</v>
          </cell>
          <cell r="C426" t="str">
            <v>SJ37B</v>
          </cell>
        </row>
        <row r="427">
          <cell r="B427" t="str">
            <v>EA40LBK5QP</v>
          </cell>
          <cell r="C427" t="str">
            <v>R0N5B</v>
          </cell>
        </row>
        <row r="428">
          <cell r="B428" t="str">
            <v>EA41FBK5L7</v>
          </cell>
          <cell r="C428" t="str">
            <v>P0E5B</v>
          </cell>
        </row>
        <row r="429">
          <cell r="B429" t="str">
            <v>EA41FBK5MP</v>
          </cell>
          <cell r="C429" t="str">
            <v>ERN5B</v>
          </cell>
        </row>
        <row r="430">
          <cell r="B430" t="str">
            <v>EA41FBK6N7</v>
          </cell>
          <cell r="C430" t="str">
            <v>NQP6B</v>
          </cell>
        </row>
        <row r="431">
          <cell r="B431" t="str">
            <v>EA41GBK6QP</v>
          </cell>
          <cell r="C431" t="str">
            <v>BFAM</v>
          </cell>
        </row>
        <row r="432">
          <cell r="B432" t="str">
            <v>EA42FBK4L7</v>
          </cell>
          <cell r="C432" t="str">
            <v>CYB4B</v>
          </cell>
        </row>
        <row r="433">
          <cell r="B433" t="str">
            <v>EA43FBK6P7</v>
          </cell>
          <cell r="C433" t="str">
            <v>SWM6T</v>
          </cell>
        </row>
        <row r="434">
          <cell r="B434" t="str">
            <v>EA54FBK6M7</v>
          </cell>
          <cell r="C434" t="str">
            <v>9G46B</v>
          </cell>
        </row>
        <row r="435">
          <cell r="B435" t="str">
            <v>EH2TJBK4L7</v>
          </cell>
          <cell r="C435" t="str">
            <v>TLW4B</v>
          </cell>
        </row>
        <row r="436">
          <cell r="B436" t="str">
            <v>EH3JQBC5J7</v>
          </cell>
          <cell r="C436" t="str">
            <v>N2L5B</v>
          </cell>
        </row>
        <row r="437">
          <cell r="B437" t="str">
            <v>EH3JQBC5JP</v>
          </cell>
          <cell r="C437" t="str">
            <v>JLF5B</v>
          </cell>
        </row>
        <row r="438">
          <cell r="B438" t="str">
            <v>EH3JQBL5KP</v>
          </cell>
          <cell r="C438" t="str">
            <v>5D75B</v>
          </cell>
        </row>
        <row r="439">
          <cell r="B439" t="str">
            <v>EH3JQBL5L7</v>
          </cell>
          <cell r="C439" t="str">
            <v>ARW5B</v>
          </cell>
        </row>
        <row r="440">
          <cell r="B440" t="str">
            <v>EH3JQBL5LP</v>
          </cell>
          <cell r="C440" t="str">
            <v>TB65B</v>
          </cell>
        </row>
        <row r="441">
          <cell r="B441" t="str">
            <v>EH3JQBL5M7</v>
          </cell>
          <cell r="C441" t="str">
            <v>AN45B</v>
          </cell>
        </row>
        <row r="442">
          <cell r="B442" t="str">
            <v>EH3JQBL5MP</v>
          </cell>
          <cell r="C442" t="str">
            <v>GES5B</v>
          </cell>
        </row>
        <row r="443">
          <cell r="B443" t="str">
            <v>EH3JQBL5N7</v>
          </cell>
          <cell r="C443" t="str">
            <v>BEJ5B</v>
          </cell>
        </row>
        <row r="444">
          <cell r="B444" t="str">
            <v>EH3JQBL6L7</v>
          </cell>
          <cell r="C444" t="str">
            <v>HSP6B</v>
          </cell>
        </row>
        <row r="445">
          <cell r="B445" t="str">
            <v>EH3JQBL6LP</v>
          </cell>
          <cell r="C445" t="str">
            <v>TDS6B</v>
          </cell>
        </row>
        <row r="446">
          <cell r="B446" t="str">
            <v>EH3JQBL6N7</v>
          </cell>
          <cell r="C446" t="str">
            <v>SMP6B</v>
          </cell>
        </row>
        <row r="447">
          <cell r="B447" t="str">
            <v>EH3JQBL6NP</v>
          </cell>
          <cell r="C447" t="str">
            <v>KMS6B</v>
          </cell>
        </row>
        <row r="448">
          <cell r="B448" t="str">
            <v>EH3JQBL6P7</v>
          </cell>
          <cell r="C448" t="str">
            <v>LD66B</v>
          </cell>
        </row>
        <row r="449">
          <cell r="B449" t="str">
            <v>EH6JQBB5JP</v>
          </cell>
          <cell r="C449" t="str">
            <v>DBL5B</v>
          </cell>
        </row>
        <row r="450">
          <cell r="B450" t="str">
            <v>EH6JQBK5KP</v>
          </cell>
          <cell r="C450" t="str">
            <v>SHA5B</v>
          </cell>
        </row>
        <row r="451">
          <cell r="B451" t="str">
            <v>EH6JQBK5L7</v>
          </cell>
          <cell r="C451" t="str">
            <v>4AT5B</v>
          </cell>
        </row>
        <row r="452">
          <cell r="B452" t="str">
            <v>EH6JQBK5LP</v>
          </cell>
          <cell r="C452" t="str">
            <v>SLK5B</v>
          </cell>
        </row>
        <row r="453">
          <cell r="B453" t="str">
            <v>EH6JQBK5M7</v>
          </cell>
          <cell r="C453" t="str">
            <v>GUS5B</v>
          </cell>
        </row>
        <row r="454">
          <cell r="B454" t="str">
            <v>EH6JQBK5MP</v>
          </cell>
          <cell r="C454" t="str">
            <v>DLR5B</v>
          </cell>
        </row>
        <row r="455">
          <cell r="B455" t="str">
            <v>EH6JQBK5P7</v>
          </cell>
          <cell r="C455" t="str">
            <v>KLS5B</v>
          </cell>
        </row>
        <row r="456">
          <cell r="B456" t="str">
            <v>EH6JQBL6NP</v>
          </cell>
          <cell r="C456" t="str">
            <v>GXF6B</v>
          </cell>
        </row>
        <row r="457">
          <cell r="B457" t="str">
            <v>ELY73BK7Q7</v>
          </cell>
          <cell r="C457" t="str">
            <v>BX77B</v>
          </cell>
        </row>
        <row r="458">
          <cell r="B458" t="str">
            <v>F53T3BB5J7</v>
          </cell>
          <cell r="C458" t="str">
            <v>M0C5B</v>
          </cell>
        </row>
        <row r="459">
          <cell r="B459" t="str">
            <v>F59T3BB5J7</v>
          </cell>
          <cell r="C459" t="str">
            <v>M0C5B</v>
          </cell>
        </row>
        <row r="460">
          <cell r="B460" t="str">
            <v>F5K2TBB5JP</v>
          </cell>
          <cell r="C460" t="str">
            <v>UL85B</v>
          </cell>
        </row>
        <row r="461">
          <cell r="B461" t="str">
            <v>F5L2TBB5JP</v>
          </cell>
          <cell r="C461" t="str">
            <v>UL85B</v>
          </cell>
        </row>
        <row r="462">
          <cell r="B462" t="str">
            <v>FA27GBB5JP</v>
          </cell>
          <cell r="C462" t="str">
            <v>UL85B</v>
          </cell>
        </row>
        <row r="463">
          <cell r="B463" t="str">
            <v>FA323BB5J7</v>
          </cell>
          <cell r="C463" t="str">
            <v>M0C5B</v>
          </cell>
        </row>
        <row r="464">
          <cell r="B464" t="str">
            <v>FA345BB5J7</v>
          </cell>
          <cell r="C464" t="str">
            <v>M0C5B</v>
          </cell>
        </row>
        <row r="465">
          <cell r="B465" t="str">
            <v>FA35DBB5J7</v>
          </cell>
          <cell r="C465" t="str">
            <v>M0C5B</v>
          </cell>
        </row>
        <row r="466">
          <cell r="B466" t="str">
            <v>FA362BB5J7</v>
          </cell>
          <cell r="C466" t="str">
            <v>M0C5B</v>
          </cell>
        </row>
        <row r="467">
          <cell r="B467" t="str">
            <v>FA3FTBL6L6</v>
          </cell>
          <cell r="C467" t="str">
            <v>BNF6B</v>
          </cell>
        </row>
        <row r="468">
          <cell r="B468" t="str">
            <v>FA442BB5JP</v>
          </cell>
          <cell r="C468" t="str">
            <v>UL85B</v>
          </cell>
        </row>
        <row r="469">
          <cell r="B469" t="str">
            <v>FH64MBK5MP</v>
          </cell>
          <cell r="C469" t="str">
            <v>WFL5B</v>
          </cell>
        </row>
        <row r="470">
          <cell r="B470" t="str">
            <v>FH6RSBB5JP</v>
          </cell>
          <cell r="C470" t="str">
            <v>UL85B</v>
          </cell>
        </row>
        <row r="471">
          <cell r="B471" t="str">
            <v>FHB4SBB5JP</v>
          </cell>
          <cell r="C471" t="str">
            <v>UL85B</v>
          </cell>
        </row>
        <row r="472">
          <cell r="B472" t="str">
            <v>FLD2TBB5JP</v>
          </cell>
          <cell r="C472" t="str">
            <v>UL85B</v>
          </cell>
        </row>
        <row r="473">
          <cell r="B473" t="str">
            <v>FLDT3BB5J7</v>
          </cell>
          <cell r="C473" t="str">
            <v>MOC5B</v>
          </cell>
        </row>
        <row r="474">
          <cell r="B474" t="str">
            <v>FLG07BB5JP</v>
          </cell>
          <cell r="C474" t="str">
            <v>UL85B</v>
          </cell>
        </row>
        <row r="475">
          <cell r="B475" t="str">
            <v>FLGT3BB5J7</v>
          </cell>
          <cell r="C475" t="str">
            <v>M0C5B</v>
          </cell>
        </row>
        <row r="476">
          <cell r="B476" t="str">
            <v>FLKT3BB5J7</v>
          </cell>
          <cell r="C476" t="str">
            <v>M0C5B</v>
          </cell>
        </row>
        <row r="477">
          <cell r="B477" t="str">
            <v>FNDT2BB5J7</v>
          </cell>
          <cell r="C477" t="str">
            <v>M0C5B</v>
          </cell>
        </row>
        <row r="478">
          <cell r="B478" t="str">
            <v>FY312BB5J7</v>
          </cell>
          <cell r="C478" t="str">
            <v>MOC5B</v>
          </cell>
        </row>
        <row r="479">
          <cell r="B479" t="str">
            <v>FY3CHBB5J7</v>
          </cell>
          <cell r="C479" t="str">
            <v>MOC5B</v>
          </cell>
        </row>
        <row r="480">
          <cell r="B480" t="str">
            <v>FY52TBB5JP</v>
          </cell>
          <cell r="C480" t="str">
            <v>UL85B</v>
          </cell>
        </row>
        <row r="481">
          <cell r="B481" t="str">
            <v>G509SBB5K7</v>
          </cell>
          <cell r="C481" t="str">
            <v>GAZ5B</v>
          </cell>
        </row>
        <row r="482">
          <cell r="B482" t="str">
            <v>G509SBB5KO</v>
          </cell>
          <cell r="C482" t="str">
            <v>AES5B</v>
          </cell>
        </row>
        <row r="483">
          <cell r="B483" t="str">
            <v>G509SBK5M6</v>
          </cell>
          <cell r="C483" t="str">
            <v>AGA5B</v>
          </cell>
        </row>
        <row r="484">
          <cell r="B484" t="str">
            <v>G509TBK5P7</v>
          </cell>
          <cell r="C484" t="str">
            <v>SS15B</v>
          </cell>
        </row>
        <row r="485">
          <cell r="B485" t="str">
            <v>G510SBB4I7</v>
          </cell>
          <cell r="C485" t="str">
            <v>RWF4B</v>
          </cell>
        </row>
        <row r="486">
          <cell r="B486" t="str">
            <v>G510SBB5K0</v>
          </cell>
          <cell r="C486" t="str">
            <v>AES5B</v>
          </cell>
        </row>
        <row r="487">
          <cell r="B487" t="str">
            <v>G510SBB5K7</v>
          </cell>
          <cell r="C487" t="str">
            <v>GAZ5B</v>
          </cell>
        </row>
        <row r="488">
          <cell r="B488" t="str">
            <v>G510SBK5M6</v>
          </cell>
          <cell r="C488" t="str">
            <v>AGA5B</v>
          </cell>
        </row>
        <row r="489">
          <cell r="B489" t="str">
            <v>G510SBK5P7</v>
          </cell>
          <cell r="C489" t="str">
            <v>SS15B</v>
          </cell>
        </row>
        <row r="490">
          <cell r="B490" t="str">
            <v>GA01TBB5JP</v>
          </cell>
          <cell r="C490" t="str">
            <v>WQR5B</v>
          </cell>
        </row>
        <row r="491">
          <cell r="B491" t="str">
            <v>GA20SBB4I7</v>
          </cell>
          <cell r="C491" t="str">
            <v>RWF4B</v>
          </cell>
        </row>
        <row r="492">
          <cell r="B492" t="str">
            <v>GA20SBB5K7</v>
          </cell>
          <cell r="C492" t="str">
            <v>GAZ5B</v>
          </cell>
        </row>
        <row r="493">
          <cell r="B493" t="str">
            <v>GA20SBB5KO</v>
          </cell>
          <cell r="C493" t="str">
            <v>AES5B</v>
          </cell>
        </row>
        <row r="494">
          <cell r="B494" t="str">
            <v>GA20SBK5M6</v>
          </cell>
          <cell r="C494" t="str">
            <v>AGA5B</v>
          </cell>
        </row>
        <row r="495">
          <cell r="B495" t="str">
            <v>GA20SBK5P7</v>
          </cell>
          <cell r="C495" t="str">
            <v>SS15B</v>
          </cell>
        </row>
        <row r="496">
          <cell r="B496" t="str">
            <v>GA29SBK5T5</v>
          </cell>
          <cell r="C496" t="str">
            <v>L3P5B</v>
          </cell>
        </row>
        <row r="497">
          <cell r="B497" t="str">
            <v>GA30SBB5K7</v>
          </cell>
          <cell r="C497" t="str">
            <v>GAZ5B</v>
          </cell>
        </row>
        <row r="498">
          <cell r="B498" t="str">
            <v>GA30SBB5KO</v>
          </cell>
          <cell r="C498" t="str">
            <v>AES5B</v>
          </cell>
        </row>
        <row r="499">
          <cell r="B499" t="str">
            <v>GA30SBK5M6</v>
          </cell>
          <cell r="C499" t="str">
            <v>AGA5B</v>
          </cell>
        </row>
        <row r="500">
          <cell r="B500" t="str">
            <v>GA30SBK5P7</v>
          </cell>
          <cell r="C500" t="str">
            <v>SS15B</v>
          </cell>
        </row>
        <row r="501">
          <cell r="B501" t="str">
            <v>GA3AFBK6M7</v>
          </cell>
          <cell r="C501" t="str">
            <v>PMR6T</v>
          </cell>
        </row>
        <row r="502">
          <cell r="B502" t="str">
            <v>GA43SBK6L6</v>
          </cell>
          <cell r="C502" t="str">
            <v>4TE6T</v>
          </cell>
        </row>
        <row r="503">
          <cell r="B503" t="str">
            <v>GH2LSBL6L6</v>
          </cell>
          <cell r="C503" t="str">
            <v>W1B6B</v>
          </cell>
        </row>
        <row r="504">
          <cell r="B504" t="str">
            <v>GLD9SBB5K7</v>
          </cell>
          <cell r="C504" t="str">
            <v>GAZ5B</v>
          </cell>
        </row>
        <row r="505">
          <cell r="B505" t="str">
            <v>GLD9SBB5KO</v>
          </cell>
          <cell r="C505" t="str">
            <v>AES5B</v>
          </cell>
        </row>
        <row r="506">
          <cell r="B506" t="str">
            <v>GLD9SBK5T5</v>
          </cell>
          <cell r="C506" t="str">
            <v>EZP5B</v>
          </cell>
        </row>
        <row r="507">
          <cell r="B507" t="str">
            <v>GLD9TBB4I7</v>
          </cell>
          <cell r="C507" t="str">
            <v>RWF4B</v>
          </cell>
        </row>
        <row r="508">
          <cell r="B508" t="str">
            <v>GLD9TBK5P7</v>
          </cell>
          <cell r="C508" t="str">
            <v>SS15B</v>
          </cell>
        </row>
        <row r="509">
          <cell r="B509" t="str">
            <v>GLDSRBK5T5</v>
          </cell>
          <cell r="C509" t="str">
            <v>L3P5B</v>
          </cell>
        </row>
        <row r="510">
          <cell r="B510" t="str">
            <v>GLK9SBB5K7</v>
          </cell>
          <cell r="C510" t="str">
            <v>GAZ5B</v>
          </cell>
        </row>
        <row r="511">
          <cell r="B511" t="str">
            <v>GLK9SBB5KO</v>
          </cell>
          <cell r="C511" t="str">
            <v>AES5B</v>
          </cell>
        </row>
        <row r="512">
          <cell r="B512" t="str">
            <v>GLK9SBK5M6</v>
          </cell>
          <cell r="C512" t="str">
            <v>AGA5B</v>
          </cell>
        </row>
        <row r="513">
          <cell r="B513" t="str">
            <v>GLK9TBB4I7</v>
          </cell>
          <cell r="C513" t="str">
            <v>RWF4B</v>
          </cell>
        </row>
        <row r="514">
          <cell r="B514" t="str">
            <v>GLK9TBK5P7</v>
          </cell>
          <cell r="C514" t="str">
            <v>SS15B</v>
          </cell>
        </row>
        <row r="515">
          <cell r="B515" t="str">
            <v>GY09PBK5T5</v>
          </cell>
          <cell r="C515" t="str">
            <v>L3P5B</v>
          </cell>
        </row>
        <row r="516">
          <cell r="B516" t="str">
            <v>GY09SBB4I7</v>
          </cell>
          <cell r="C516" t="str">
            <v>RWF4B</v>
          </cell>
        </row>
        <row r="517">
          <cell r="B517" t="str">
            <v>GY09SBB5K7</v>
          </cell>
          <cell r="C517" t="str">
            <v>GAZ5B</v>
          </cell>
        </row>
        <row r="518">
          <cell r="B518" t="str">
            <v>GY09SBB5KO</v>
          </cell>
          <cell r="C518" t="str">
            <v>AES5B</v>
          </cell>
        </row>
        <row r="519">
          <cell r="B519" t="str">
            <v>GY09SBK5M6</v>
          </cell>
          <cell r="C519" t="str">
            <v>AGA5B</v>
          </cell>
        </row>
        <row r="520">
          <cell r="B520" t="str">
            <v>GY09SBK5P7</v>
          </cell>
          <cell r="C520" t="str">
            <v>SS15B</v>
          </cell>
        </row>
        <row r="521">
          <cell r="B521" t="str">
            <v>GY09SBK5T5</v>
          </cell>
          <cell r="C521" t="str">
            <v>EZP5B</v>
          </cell>
        </row>
        <row r="522">
          <cell r="B522" t="str">
            <v>GY20SBB4I7</v>
          </cell>
          <cell r="C522" t="str">
            <v>RWF4B</v>
          </cell>
        </row>
        <row r="523">
          <cell r="B523" t="str">
            <v>GY20SBB5KO</v>
          </cell>
          <cell r="C523" t="str">
            <v>AES5B</v>
          </cell>
        </row>
        <row r="524">
          <cell r="B524" t="str">
            <v>GY20SBK5M6</v>
          </cell>
          <cell r="C524" t="str">
            <v>AGA5B</v>
          </cell>
        </row>
        <row r="525">
          <cell r="B525" t="str">
            <v>GY20SBK5P7</v>
          </cell>
          <cell r="C525" t="str">
            <v>SS15B</v>
          </cell>
        </row>
      </sheetData>
      <sheetData sheetId="4"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 val="cash budget"/>
      <sheetName val="Sheet1"/>
      <sheetName val="#REF"/>
      <sheetName val="WORKINGS"/>
      <sheetName val="S3_GRP_CA"/>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Input"/>
      <sheetName val="MoF"/>
      <sheetName val="CapCost"/>
      <sheetName val="Phasing"/>
      <sheetName val="Debt"/>
      <sheetName val="Dep"/>
      <sheetName val="Adv Dep"/>
      <sheetName val="WC"/>
      <sheetName val="Div"/>
      <sheetName val="Tax"/>
      <sheetName val="Tariff"/>
      <sheetName val="P&amp;L"/>
      <sheetName val="FF"/>
      <sheetName val="BS"/>
      <sheetName val="Ratios"/>
      <sheetName val="Summary"/>
      <sheetName val="Valuation"/>
      <sheetName val="Module1"/>
      <sheetName val="IDC"/>
    </sheetNames>
    <sheetDataSet>
      <sheetData sheetId="0" refreshError="1">
        <row r="242">
          <cell r="H242">
            <v>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Grouping"/>
      <sheetName val="Check list"/>
      <sheetName val="Summary"/>
      <sheetName val="Bal Sheet as per grouping"/>
      <sheetName val="Bal Sheet"/>
      <sheetName val="Sell Exp"/>
      <sheetName val="S&amp;M for Jap Rep"/>
      <sheetName val="comments t suchiya"/>
      <sheetName val="comments"/>
      <sheetName val="mfg fin with .5 adm cost"/>
      <sheetName val="mfg without .5 adm cost"/>
      <sheetName val="Working-Feb 2000"/>
      <sheetName val="Tally Control"/>
      <sheetName val="OSF"/>
      <sheetName val="qty"/>
      <sheetName val="Rev &amp; GP"/>
      <sheetName val="Plant goals"/>
      <sheetName val="Capex &amp; Headcount"/>
      <sheetName val="PL"/>
      <sheetName val="BS"/>
      <sheetName val="COGS"/>
      <sheetName val="Comments (2)"/>
      <sheetName val="WIP"/>
      <sheetName val="Kobayashi Detail"/>
      <sheetName val="Sheet1"/>
      <sheetName val="FA sch as per Jap Rep."/>
      <sheetName val="Sales Summ."/>
      <sheetName val="Prodn.Summ."/>
      <sheetName val="Fin.Summ."/>
      <sheetName val="Half Yrly"/>
      <sheetName val="Control Sheet"/>
      <sheetName val="00000"/>
      <sheetName val="FORMAT-1"/>
      <sheetName val="FORMAT-2"/>
      <sheetName val="FORMAT-3"/>
      <sheetName val="FORMAT-4"/>
      <sheetName val="FORMAT-5"/>
      <sheetName val="FORMAT-6"/>
      <sheetName val="outstanding"/>
      <sheetName val="REP TYRE"/>
      <sheetName val="REP TUBE"/>
    </sheetNames>
    <sheetDataSet>
      <sheetData sheetId="0" refreshError="1">
        <row r="4">
          <cell r="A4" t="str">
            <v>Consolidation of Branches  for the Month of February 2000</v>
          </cell>
        </row>
        <row r="6">
          <cell r="A6" t="str">
            <v>Particulars</v>
          </cell>
          <cell r="B6" t="str">
            <v>Mumbai-sale</v>
          </cell>
          <cell r="C6" t="str">
            <v>Mumbai-main</v>
          </cell>
          <cell r="D6" t="str">
            <v>Nagpur</v>
          </cell>
          <cell r="E6" t="str">
            <v>Pune</v>
          </cell>
          <cell r="F6" t="str">
            <v>Ahmedabad</v>
          </cell>
          <cell r="G6" t="str">
            <v>Grand Total of West</v>
          </cell>
          <cell r="H6" t="str">
            <v>Delhi</v>
          </cell>
          <cell r="I6" t="str">
            <v>Chandigarh</v>
          </cell>
          <cell r="J6" t="str">
            <v>Ludhiana</v>
          </cell>
          <cell r="K6" t="str">
            <v>Jaipur</v>
          </cell>
          <cell r="L6" t="str">
            <v>Lucknow</v>
          </cell>
          <cell r="M6" t="str">
            <v>Bhuwneshwar</v>
          </cell>
          <cell r="N6" t="str">
            <v>Patna</v>
          </cell>
          <cell r="O6" t="str">
            <v>Calcutta</v>
          </cell>
          <cell r="P6" t="str">
            <v>Faridabad</v>
          </cell>
          <cell r="Q6" t="str">
            <v>Guahatti</v>
          </cell>
          <cell r="R6" t="str">
            <v>Total-n region</v>
          </cell>
          <cell r="S6" t="str">
            <v>Total</v>
          </cell>
          <cell r="T6" t="str">
            <v>Chennai</v>
          </cell>
          <cell r="U6" t="str">
            <v>Bangalore</v>
          </cell>
          <cell r="V6" t="str">
            <v>Hyderabad</v>
          </cell>
          <cell r="W6" t="str">
            <v>Cochin</v>
          </cell>
          <cell r="X6" t="str">
            <v>Coimbatore</v>
          </cell>
          <cell r="Y6" t="str">
            <v>Goa</v>
          </cell>
          <cell r="Z6" t="str">
            <v>Total</v>
          </cell>
          <cell r="AA6" t="str">
            <v>Grand Total</v>
          </cell>
          <cell r="AB6" t="str">
            <v>Indore</v>
          </cell>
          <cell r="AC6" t="str">
            <v>Grand Total wt In</v>
          </cell>
        </row>
        <row r="8">
          <cell r="A8" t="str">
            <v>Fixed Assets</v>
          </cell>
        </row>
        <row r="10">
          <cell r="A10" t="str">
            <v>Investment</v>
          </cell>
        </row>
        <row r="12">
          <cell r="A12" t="str">
            <v>Current Assets</v>
          </cell>
        </row>
        <row r="13">
          <cell r="A13" t="str">
            <v>Debtors</v>
          </cell>
        </row>
        <row r="15">
          <cell r="A15" t="str">
            <v>Cash &amp; Bank balance</v>
          </cell>
        </row>
        <row r="16">
          <cell r="A16" t="str">
            <v>Funds in transit</v>
          </cell>
        </row>
        <row r="17">
          <cell r="A17" t="str">
            <v>Cash in Hand</v>
          </cell>
        </row>
        <row r="18">
          <cell r="A18" t="str">
            <v>Fuji Bank</v>
          </cell>
        </row>
        <row r="19">
          <cell r="A19" t="str">
            <v>Bank IDBI-Collection</v>
          </cell>
        </row>
        <row r="20">
          <cell r="A20" t="str">
            <v>Bank IDBI-Current</v>
          </cell>
        </row>
        <row r="21">
          <cell r="A21" t="str">
            <v>Bank IDBI-C/c</v>
          </cell>
        </row>
        <row r="22">
          <cell r="A22" t="str">
            <v>B O T M</v>
          </cell>
        </row>
        <row r="23">
          <cell r="A23" t="str">
            <v>Sumitomo Bank</v>
          </cell>
        </row>
        <row r="24">
          <cell r="A24" t="str">
            <v>Citi Bank</v>
          </cell>
        </row>
        <row r="25">
          <cell r="A25" t="str">
            <v>Sakura Bank</v>
          </cell>
        </row>
        <row r="26">
          <cell r="A26" t="str">
            <v xml:space="preserve">Fixed Deposit </v>
          </cell>
        </row>
        <row r="27">
          <cell r="A27" t="str">
            <v>State Bank of India</v>
          </cell>
        </row>
        <row r="29">
          <cell r="A29" t="str">
            <v>Loan &amp; Advances</v>
          </cell>
        </row>
        <row r="31">
          <cell r="A31" t="str">
            <v>Security Deposit</v>
          </cell>
        </row>
        <row r="32">
          <cell r="A32" t="str">
            <v>Imprest</v>
          </cell>
        </row>
        <row r="33">
          <cell r="A33" t="str">
            <v>Other Advances</v>
          </cell>
        </row>
        <row r="34">
          <cell r="A34" t="str">
            <v>Advances to suppliers</v>
          </cell>
        </row>
        <row r="35">
          <cell r="A35" t="str">
            <v>Advances to employees</v>
          </cell>
        </row>
        <row r="36">
          <cell r="A36" t="str">
            <v>Rent deposit</v>
          </cell>
        </row>
        <row r="37">
          <cell r="A37" t="str">
            <v>Sales Tax Deposit</v>
          </cell>
        </row>
        <row r="38">
          <cell r="A38" t="str">
            <v>Telephone Deposit</v>
          </cell>
        </row>
        <row r="39">
          <cell r="A39" t="str">
            <v>Interest Receivable</v>
          </cell>
        </row>
        <row r="40">
          <cell r="A40" t="str">
            <v>Prepaid Expenses</v>
          </cell>
        </row>
        <row r="41">
          <cell r="A41" t="str">
            <v>Other Deposits</v>
          </cell>
        </row>
        <row r="42">
          <cell r="A42" t="str">
            <v>T D S 97-98</v>
          </cell>
        </row>
        <row r="43">
          <cell r="A43" t="str">
            <v>T D S 98-99</v>
          </cell>
        </row>
        <row r="44">
          <cell r="A44" t="str">
            <v>T D S 99-2000</v>
          </cell>
        </row>
        <row r="45">
          <cell r="A45" t="str">
            <v>Suspenses</v>
          </cell>
        </row>
        <row r="46">
          <cell r="A46" t="str">
            <v>Inventory</v>
          </cell>
        </row>
        <row r="47">
          <cell r="A47" t="str">
            <v>PLA</v>
          </cell>
        </row>
        <row r="48">
          <cell r="A48" t="str">
            <v>Modvat</v>
          </cell>
        </row>
        <row r="49">
          <cell r="A49" t="str">
            <v>profit &amp; Loss</v>
          </cell>
        </row>
        <row r="50">
          <cell r="A50" t="str">
            <v>Expenses</v>
          </cell>
        </row>
        <row r="51">
          <cell r="A51" t="str">
            <v>Misc Expenses</v>
          </cell>
        </row>
        <row r="52">
          <cell r="A52" t="str">
            <v>Total</v>
          </cell>
        </row>
        <row r="53">
          <cell r="A53" t="str">
            <v>Current Liabilities</v>
          </cell>
        </row>
        <row r="54">
          <cell r="A54" t="str">
            <v>Capital</v>
          </cell>
        </row>
        <row r="55">
          <cell r="A55" t="str">
            <v>ECB</v>
          </cell>
        </row>
        <row r="56">
          <cell r="A56" t="str">
            <v>Short term loan</v>
          </cell>
        </row>
        <row r="57">
          <cell r="A57" t="str">
            <v>Sales &amp; Other Income</v>
          </cell>
        </row>
        <row r="58">
          <cell r="A58" t="str">
            <v>Sales</v>
          </cell>
        </row>
        <row r="59">
          <cell r="A59" t="str">
            <v xml:space="preserve">Interest F D </v>
          </cell>
        </row>
        <row r="60">
          <cell r="A60" t="str">
            <v xml:space="preserve">Interest  I C D </v>
          </cell>
        </row>
        <row r="61">
          <cell r="A61" t="str">
            <v>Other Incomes</v>
          </cell>
        </row>
        <row r="63">
          <cell r="A63" t="str">
            <v>Creditors for Expenses</v>
          </cell>
        </row>
        <row r="64">
          <cell r="A64" t="str">
            <v>Sundry Creditors</v>
          </cell>
        </row>
        <row r="65">
          <cell r="A65" t="str">
            <v>Outstanding Liability</v>
          </cell>
        </row>
        <row r="66">
          <cell r="A66" t="str">
            <v>Provisions</v>
          </cell>
        </row>
        <row r="68">
          <cell r="A68" t="str">
            <v>Govt Dues</v>
          </cell>
        </row>
        <row r="69">
          <cell r="A69" t="str">
            <v>Sales Tax payable</v>
          </cell>
        </row>
        <row r="70">
          <cell r="A70" t="str">
            <v>Service tax</v>
          </cell>
        </row>
        <row r="71">
          <cell r="A71" t="str">
            <v>Profession Tax</v>
          </cell>
        </row>
        <row r="72">
          <cell r="A72" t="str">
            <v>Employee PF</v>
          </cell>
        </row>
        <row r="73">
          <cell r="A73" t="str">
            <v>Octroi</v>
          </cell>
        </row>
        <row r="74">
          <cell r="A74" t="str">
            <v>DIH Policy</v>
          </cell>
        </row>
        <row r="75">
          <cell r="A75" t="str">
            <v>LWF Contribution</v>
          </cell>
        </row>
        <row r="76">
          <cell r="A76" t="str">
            <v>PF Contractors</v>
          </cell>
        </row>
        <row r="77">
          <cell r="A77" t="str">
            <v>LIP-Employees</v>
          </cell>
        </row>
        <row r="78">
          <cell r="A78" t="str">
            <v>TDS</v>
          </cell>
        </row>
        <row r="79">
          <cell r="A79" t="str">
            <v>Account Payable</v>
          </cell>
        </row>
        <row r="80">
          <cell r="A80" t="str">
            <v>Provisions for Dep</v>
          </cell>
        </row>
        <row r="81">
          <cell r="A81" t="str">
            <v>Security Deposit</v>
          </cell>
        </row>
        <row r="83">
          <cell r="A83" t="str">
            <v>Interest Payable</v>
          </cell>
        </row>
        <row r="85">
          <cell r="A85" t="str">
            <v>Branch &amp; Divisions</v>
          </cell>
        </row>
        <row r="86">
          <cell r="A86" t="str">
            <v>H Office-R.O. only</v>
          </cell>
        </row>
        <row r="87">
          <cell r="A87" t="str">
            <v>Inter branches</v>
          </cell>
        </row>
        <row r="88">
          <cell r="A88" t="str">
            <v>Profit &amp; Loss account</v>
          </cell>
        </row>
        <row r="91">
          <cell r="A91" t="str">
            <v>Total</v>
          </cell>
        </row>
        <row r="93">
          <cell r="A93" t="str">
            <v>Assets Total</v>
          </cell>
        </row>
        <row r="95">
          <cell r="A95" t="str">
            <v>Liabilities Total</v>
          </cell>
        </row>
        <row r="97">
          <cell r="A97" t="str">
            <v>Difference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CounterSplit"/>
      <sheetName val="Organic Scav"/>
      <sheetName val="Air consumption"/>
      <sheetName val="Power consump"/>
      <sheetName val="Chem consump"/>
      <sheetName val="Co-current"/>
      <sheetName val="DMFHoriz"/>
      <sheetName val="DMFVert"/>
      <sheetName val="Counter "/>
      <sheetName val="Pipe Sizing"/>
      <sheetName val="RO Cleaning"/>
      <sheetName val="UPCORE"/>
      <sheetName val="MixBed"/>
      <sheetName val="Analy"/>
      <sheetName val="CondPol"/>
      <sheetName val="Sheet1"/>
      <sheetName val="CaCO3 Conversion"/>
      <sheetName val="Storage Tank"/>
      <sheetName val="ACF"/>
      <sheetName val="Clarifier"/>
      <sheetName val="Sheet23"/>
      <sheetName val="pHadj"/>
      <sheetName val="Degasif"/>
      <sheetName val="Filter Press"/>
      <sheetName val="Dosing"/>
      <sheetName val="Neutralization"/>
      <sheetName val="Greensand"/>
      <sheetName val="Soft Exchan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8">
          <cell r="F68">
            <v>3.5959844104579464</v>
          </cell>
        </row>
        <row r="69">
          <cell r="F69">
            <v>1.7979922052289734</v>
          </cell>
        </row>
        <row r="70">
          <cell r="F70">
            <v>0</v>
          </cell>
        </row>
        <row r="71">
          <cell r="F71">
            <v>5.3939766156869196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0000000"/>
      <sheetName val="Key variables"/>
      <sheetName val="Company valuation"/>
      <sheetName val="Reserves valuation"/>
      <sheetName val="Main"/>
      <sheetName val="B Bonan"/>
      <sheetName val="B Jinzhou"/>
      <sheetName val="B Nanbao"/>
      <sheetName val="B Qinhuangdao"/>
      <sheetName val="B Qikou"/>
      <sheetName val="B Suizhong"/>
      <sheetName val="B Caofeidian"/>
      <sheetName val="B Penglai"/>
      <sheetName val="C Pinghu"/>
      <sheetName val="E Xijiang"/>
      <sheetName val="E Panyu"/>
      <sheetName val="E Lufeng"/>
      <sheetName val="E Huizhou"/>
      <sheetName val="E Liuhua"/>
      <sheetName val="W Dongfang"/>
      <sheetName val="W Wengchang"/>
      <sheetName val="W Weizhou"/>
      <sheetName val="W Yacheng"/>
      <sheetName val="International"/>
      <sheetName val="Chartdata"/>
      <sheetName val="Chart-oil"/>
      <sheetName val="Chart-gas"/>
      <sheetName val="Revenue"/>
    </sheetNames>
    <sheetDataSet>
      <sheetData sheetId="0" refreshError="1"/>
      <sheetData sheetId="1" refreshError="1">
        <row r="33">
          <cell r="C33">
            <v>0.12275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able 8"/>
      <sheetName val="Table 8A"/>
      <sheetName val="Sheet2"/>
      <sheetName val="eva"/>
      <sheetName val="Table 8b"/>
    </sheetNames>
    <sheetDataSet>
      <sheetData sheetId="0" refreshError="1"/>
      <sheetData sheetId="1" refreshError="1"/>
      <sheetData sheetId="2" refreshError="1"/>
      <sheetData sheetId="3" refreshError="1"/>
      <sheetData sheetId="4"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封面"/>
      <sheetName val="说明"/>
      <sheetName val="表二"/>
      <sheetName val="表三乙"/>
      <sheetName val="万元指标1"/>
      <sheetName val="ESTI."/>
      <sheetName val="DI-ESTI"/>
    </sheetNames>
    <sheetDataSet>
      <sheetData sheetId="0" refreshError="1"/>
      <sheetData sheetId="1" refreshError="1"/>
      <sheetData sheetId="2" refreshError="1"/>
      <sheetData sheetId="3" refreshError="1"/>
      <sheetData sheetId="4" refreshError="1">
        <row r="32">
          <cell r="L32">
            <v>148.75335200000001</v>
          </cell>
          <cell r="N32">
            <v>156.64254599999998</v>
          </cell>
          <cell r="U32">
            <v>96.331934400000023</v>
          </cell>
        </row>
        <row r="36">
          <cell r="L36">
            <v>3.54</v>
          </cell>
          <cell r="N36">
            <v>5.0599999999999996</v>
          </cell>
          <cell r="U36">
            <v>2.1</v>
          </cell>
        </row>
        <row r="37">
          <cell r="L37">
            <v>4.1900000000000004</v>
          </cell>
          <cell r="N37">
            <v>2.79</v>
          </cell>
          <cell r="U37">
            <v>4.4400000000000004</v>
          </cell>
        </row>
        <row r="38">
          <cell r="L38">
            <v>103.99</v>
          </cell>
          <cell r="N38">
            <v>27.67</v>
          </cell>
          <cell r="U38">
            <v>176</v>
          </cell>
        </row>
        <row r="39">
          <cell r="A39">
            <v>1.5</v>
          </cell>
          <cell r="B39">
            <v>4.4000000000000004</v>
          </cell>
          <cell r="D39">
            <v>4</v>
          </cell>
        </row>
      </sheetData>
      <sheetData sheetId="5" refreshError="1"/>
      <sheetData sheetId="6"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Grouping"/>
      <sheetName val="Check list"/>
      <sheetName val="Summary"/>
      <sheetName val="Bal Sheet as per grouping"/>
      <sheetName val="Bal Sheet"/>
      <sheetName val="Sell Exp"/>
      <sheetName val="S&amp;M for Jap Rep"/>
      <sheetName val="comments t suchiya"/>
      <sheetName val="comments"/>
      <sheetName val="mfg fin with .5 adm cost"/>
      <sheetName val="mfg without .5 adm cost"/>
      <sheetName val="Working-Mar 2000"/>
      <sheetName val="Tally Control"/>
      <sheetName val="OSF"/>
      <sheetName val="qty"/>
      <sheetName val="COGS"/>
      <sheetName val="Comments (2)"/>
      <sheetName val="Plant goals"/>
      <sheetName val="Capex &amp; Headcount"/>
      <sheetName val="Rev &amp; GP"/>
      <sheetName val="PL"/>
      <sheetName val="Fin.Summ."/>
      <sheetName val="Sales &amp; Pdn.Summ."/>
      <sheetName val="BS"/>
      <sheetName val="WIP"/>
      <sheetName val="Kobayashi Detail"/>
      <sheetName val="Sheet1"/>
      <sheetName val="FA sch as per Jap Rep."/>
      <sheetName val="Sheet2"/>
      <sheetName val="Half Yrly"/>
      <sheetName val="Control Sheet"/>
      <sheetName val="00000"/>
      <sheetName val="FORMAT-1"/>
      <sheetName val="FORMAT-2"/>
      <sheetName val="FORMAT-3"/>
      <sheetName val="FORMAT-4"/>
      <sheetName val="FORMAT-5"/>
      <sheetName val="FORMAT-6"/>
      <sheetName val="outstanding"/>
      <sheetName val="REP TYRE"/>
      <sheetName val="REP TUBE"/>
      <sheetName val="FA sch as pgr Jap Rep."/>
    </sheetNames>
    <sheetDataSet>
      <sheetData sheetId="0" refreshError="1">
        <row r="4">
          <cell r="A4" t="str">
            <v>Consolidation of Branches  for the Month of March 2000</v>
          </cell>
        </row>
        <row r="6">
          <cell r="A6" t="str">
            <v>Particulars</v>
          </cell>
          <cell r="B6" t="str">
            <v>Mumbai-sale</v>
          </cell>
          <cell r="C6" t="str">
            <v>Mumbai-main</v>
          </cell>
          <cell r="D6" t="str">
            <v>Nagpur</v>
          </cell>
          <cell r="E6" t="str">
            <v>Pune</v>
          </cell>
          <cell r="F6" t="str">
            <v>Ahmedabad</v>
          </cell>
          <cell r="G6" t="str">
            <v>Grand Total of West</v>
          </cell>
          <cell r="H6" t="str">
            <v>Delhi</v>
          </cell>
          <cell r="I6" t="str">
            <v>Chandigarh</v>
          </cell>
          <cell r="J6" t="str">
            <v>Ludhiana</v>
          </cell>
          <cell r="K6" t="str">
            <v>Jaipur</v>
          </cell>
          <cell r="L6" t="str">
            <v>Lucknow</v>
          </cell>
          <cell r="M6" t="str">
            <v>Bhuwneshwar</v>
          </cell>
          <cell r="N6" t="str">
            <v>Patna</v>
          </cell>
          <cell r="O6" t="str">
            <v>Calcutta</v>
          </cell>
          <cell r="P6" t="str">
            <v>Faridabad</v>
          </cell>
          <cell r="Q6" t="str">
            <v>Guahatti</v>
          </cell>
          <cell r="R6" t="str">
            <v>Total-n region</v>
          </cell>
          <cell r="S6" t="str">
            <v>Total</v>
          </cell>
          <cell r="T6" t="str">
            <v>Chennai</v>
          </cell>
          <cell r="U6" t="str">
            <v>Bangalore</v>
          </cell>
          <cell r="V6" t="str">
            <v>Hyderabad</v>
          </cell>
          <cell r="W6" t="str">
            <v>Cochin</v>
          </cell>
          <cell r="X6" t="str">
            <v>Coimbatore</v>
          </cell>
          <cell r="Y6" t="str">
            <v>Goa</v>
          </cell>
          <cell r="Z6" t="str">
            <v>Total</v>
          </cell>
          <cell r="AA6" t="str">
            <v>Grand Total</v>
          </cell>
          <cell r="AB6" t="str">
            <v>Indore</v>
          </cell>
          <cell r="AC6" t="str">
            <v>Grand Total wt In</v>
          </cell>
        </row>
        <row r="8">
          <cell r="A8" t="str">
            <v>Fixed Assets</v>
          </cell>
        </row>
        <row r="10">
          <cell r="A10" t="str">
            <v>Investment</v>
          </cell>
        </row>
        <row r="12">
          <cell r="A12" t="str">
            <v>Current Assets</v>
          </cell>
        </row>
        <row r="13">
          <cell r="A13" t="str">
            <v>Debtors</v>
          </cell>
        </row>
        <row r="15">
          <cell r="A15" t="str">
            <v>Cash &amp; Bank balance</v>
          </cell>
        </row>
        <row r="16">
          <cell r="A16" t="str">
            <v>Funds in transit</v>
          </cell>
        </row>
        <row r="17">
          <cell r="A17" t="str">
            <v>Cash in Hand</v>
          </cell>
        </row>
        <row r="18">
          <cell r="A18" t="str">
            <v>Fuji Bank</v>
          </cell>
        </row>
        <row r="19">
          <cell r="A19" t="str">
            <v>Bank IDBI-Collection</v>
          </cell>
        </row>
        <row r="20">
          <cell r="A20" t="str">
            <v>Bank IDBI-Current</v>
          </cell>
        </row>
        <row r="21">
          <cell r="A21" t="str">
            <v>Bank IDBI-C/c</v>
          </cell>
        </row>
        <row r="22">
          <cell r="A22" t="str">
            <v>B O T M</v>
          </cell>
        </row>
        <row r="23">
          <cell r="A23" t="str">
            <v>Sumitomo Bank</v>
          </cell>
        </row>
        <row r="24">
          <cell r="A24" t="str">
            <v>Citi Bank</v>
          </cell>
        </row>
        <row r="25">
          <cell r="A25" t="str">
            <v>Sakura Bank</v>
          </cell>
        </row>
        <row r="26">
          <cell r="A26" t="str">
            <v xml:space="preserve">Fixed Deposit </v>
          </cell>
        </row>
        <row r="27">
          <cell r="A27" t="str">
            <v>State Bank of India</v>
          </cell>
        </row>
        <row r="29">
          <cell r="A29" t="str">
            <v>Loan &amp; Advances</v>
          </cell>
        </row>
        <row r="31">
          <cell r="A31" t="str">
            <v>Security Deposit</v>
          </cell>
        </row>
        <row r="32">
          <cell r="A32" t="str">
            <v>Imprest</v>
          </cell>
        </row>
        <row r="33">
          <cell r="A33" t="str">
            <v>Other Advances</v>
          </cell>
        </row>
        <row r="34">
          <cell r="A34" t="str">
            <v>Advances to suppliers</v>
          </cell>
        </row>
        <row r="35">
          <cell r="A35" t="str">
            <v>Advances to employees</v>
          </cell>
        </row>
        <row r="36">
          <cell r="A36" t="str">
            <v>Rent deposit</v>
          </cell>
        </row>
        <row r="37">
          <cell r="A37" t="str">
            <v>Sales Tax Deposit</v>
          </cell>
        </row>
        <row r="38">
          <cell r="A38" t="str">
            <v>TDS-Interest 96-97</v>
          </cell>
        </row>
        <row r="39">
          <cell r="A39" t="str">
            <v>Interest Receivable</v>
          </cell>
        </row>
        <row r="40">
          <cell r="A40" t="str">
            <v>Prepaid Expenses</v>
          </cell>
        </row>
        <row r="41">
          <cell r="A41" t="str">
            <v>Other Deposits</v>
          </cell>
        </row>
        <row r="42">
          <cell r="A42" t="str">
            <v>T D S 97-98</v>
          </cell>
        </row>
        <row r="43">
          <cell r="A43" t="str">
            <v>T D S 98-99</v>
          </cell>
        </row>
        <row r="44">
          <cell r="A44" t="str">
            <v>T D S 99-2000</v>
          </cell>
        </row>
        <row r="45">
          <cell r="A45" t="str">
            <v>Suspenses</v>
          </cell>
        </row>
        <row r="46">
          <cell r="A46" t="str">
            <v>Inventory</v>
          </cell>
        </row>
        <row r="47">
          <cell r="A47" t="str">
            <v>PLA</v>
          </cell>
        </row>
        <row r="48">
          <cell r="A48" t="str">
            <v>Modvat</v>
          </cell>
        </row>
        <row r="49">
          <cell r="A49" t="str">
            <v>profit &amp; Loss</v>
          </cell>
        </row>
        <row r="50">
          <cell r="A50" t="str">
            <v>Expenses</v>
          </cell>
        </row>
        <row r="51">
          <cell r="A51" t="str">
            <v>Misc Expenses</v>
          </cell>
        </row>
        <row r="52">
          <cell r="A52" t="str">
            <v>Total</v>
          </cell>
        </row>
        <row r="53">
          <cell r="A53" t="str">
            <v>Current Liabilities</v>
          </cell>
        </row>
        <row r="54">
          <cell r="A54" t="str">
            <v>Capital</v>
          </cell>
        </row>
        <row r="55">
          <cell r="A55" t="str">
            <v>ECB</v>
          </cell>
        </row>
        <row r="56">
          <cell r="A56" t="str">
            <v>Short term loan</v>
          </cell>
        </row>
        <row r="57">
          <cell r="A57" t="str">
            <v>Sales &amp; Other Income</v>
          </cell>
        </row>
        <row r="58">
          <cell r="A58" t="str">
            <v>Sales</v>
          </cell>
        </row>
        <row r="59">
          <cell r="A59" t="str">
            <v xml:space="preserve">Interest F D </v>
          </cell>
        </row>
        <row r="60">
          <cell r="A60" t="str">
            <v xml:space="preserve">Interest  I C D </v>
          </cell>
        </row>
        <row r="61">
          <cell r="A61" t="str">
            <v>Other Incomes</v>
          </cell>
        </row>
        <row r="63">
          <cell r="A63" t="str">
            <v>Creditors for Expenses</v>
          </cell>
        </row>
        <row r="64">
          <cell r="A64" t="str">
            <v>Sundry Creditors</v>
          </cell>
        </row>
        <row r="65">
          <cell r="A65" t="str">
            <v>Outstanding Liability</v>
          </cell>
        </row>
        <row r="66">
          <cell r="A66" t="str">
            <v>Provisions</v>
          </cell>
        </row>
        <row r="68">
          <cell r="A68" t="str">
            <v>Govt Dues</v>
          </cell>
        </row>
        <row r="69">
          <cell r="A69" t="str">
            <v>Sales Tax payable</v>
          </cell>
        </row>
        <row r="70">
          <cell r="A70" t="str">
            <v>Service tax</v>
          </cell>
        </row>
        <row r="71">
          <cell r="A71" t="str">
            <v>Profession Tax</v>
          </cell>
        </row>
        <row r="72">
          <cell r="A72" t="str">
            <v>Employee PF</v>
          </cell>
        </row>
        <row r="73">
          <cell r="A73" t="str">
            <v>Octroi</v>
          </cell>
        </row>
        <row r="74">
          <cell r="A74" t="str">
            <v>DIH Policy</v>
          </cell>
        </row>
        <row r="75">
          <cell r="A75" t="str">
            <v>LWF Contribution</v>
          </cell>
        </row>
        <row r="76">
          <cell r="A76" t="str">
            <v>PF Contractors</v>
          </cell>
        </row>
        <row r="77">
          <cell r="A77" t="str">
            <v>LIP-Employees</v>
          </cell>
        </row>
        <row r="78">
          <cell r="A78" t="str">
            <v>TDS</v>
          </cell>
        </row>
        <row r="79">
          <cell r="A79" t="str">
            <v>Account Payable</v>
          </cell>
        </row>
        <row r="80">
          <cell r="A80" t="str">
            <v>Provisions for Dep</v>
          </cell>
        </row>
        <row r="81">
          <cell r="A81" t="str">
            <v>Security Deposit</v>
          </cell>
        </row>
        <row r="83">
          <cell r="A83" t="str">
            <v>Interest Payable</v>
          </cell>
        </row>
        <row r="85">
          <cell r="A85" t="str">
            <v>Branch &amp; Divisions</v>
          </cell>
        </row>
        <row r="86">
          <cell r="A86" t="str">
            <v>H Office-R.O. only</v>
          </cell>
        </row>
        <row r="87">
          <cell r="A87" t="str">
            <v>Inter branches</v>
          </cell>
        </row>
        <row r="88">
          <cell r="A88" t="str">
            <v>Profit &amp; Loss account</v>
          </cell>
        </row>
        <row r="91">
          <cell r="A91" t="str">
            <v>Total</v>
          </cell>
        </row>
        <row r="93">
          <cell r="A93" t="str">
            <v>Assets Total</v>
          </cell>
        </row>
        <row r="95">
          <cell r="A95" t="str">
            <v>Liabilities Total</v>
          </cell>
        </row>
        <row r="97">
          <cell r="A97" t="str">
            <v>Difference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Welcome"/>
      <sheetName val="Data"/>
      <sheetName val="Part A - General"/>
      <sheetName val="Nature of Bussiness"/>
      <sheetName val="Holding-Subsidiaries"/>
      <sheetName val="Directors"/>
      <sheetName val="Beneficial Owners"/>
      <sheetName val="Balance Sheet"/>
      <sheetName val="Profit and Loss Account"/>
      <sheetName val="Other Information"/>
      <sheetName val="Item - Goods Traded"/>
      <sheetName val="Item - Raw Material"/>
      <sheetName val="Item - Finished Goods"/>
      <sheetName val="Part B - Computation IT"/>
      <sheetName val="Part C - Computation FBT"/>
      <sheetName val="Sch 1 - Business-Profession"/>
      <sheetName val="Sch 2 - Capital Gains"/>
      <sheetName val="Sch 2 - STG"/>
      <sheetName val="Sch 2 - LTG"/>
      <sheetName val="Sch 2 - Installment Details"/>
      <sheetName val="Sch 3 - Dep IT"/>
      <sheetName val="Sch 4 - House Property"/>
      <sheetName val="Sch 5 - Other Sources"/>
      <sheetName val="Sch 6 - Set off- Current "/>
      <sheetName val="Sch 7 - Set off Previous"/>
      <sheetName val="Sch 8 - BF Losses"/>
      <sheetName val="Sch 9 - Deduction Sec10"/>
      <sheetName val="Sch 10 - Chapter VIA"/>
      <sheetName val="Sch 11 - Agricultural Income"/>
      <sheetName val="Sch 12 - Spl Rate"/>
      <sheetName val="Sch 13 - Exempt Incomes"/>
      <sheetName val="Sch 14 - Sec 88E"/>
      <sheetName val="Sch 15 - Sec 115JB"/>
      <sheetName val="Sch 16 - Dividend Tax"/>
      <sheetName val="Sch 17 - FBT"/>
      <sheetName val="Sch 18 - Bank Accounts"/>
      <sheetName val="Sch 19 - Advance IT"/>
      <sheetName val="Sch 20 - SA Tax"/>
      <sheetName val="Sch 21 - Div. Tax"/>
      <sheetName val="Sch 22 - Advance FBT"/>
      <sheetName val="Sch 23 - SA FBT"/>
      <sheetName val="Sch 24 - TDS"/>
      <sheetName val="Sch 25 - TCS"/>
    </sheetNames>
    <sheetDataSet>
      <sheetData sheetId="0" refreshError="1"/>
      <sheetData sheetId="1">
        <row r="2">
          <cell r="A2" t="str">
            <v>1 -Yes</v>
          </cell>
        </row>
        <row r="3">
          <cell r="A3" t="str">
            <v>2 - 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sheetData sheetId="40"/>
      <sheetData sheetId="41" refreshError="1"/>
      <sheetData sheetId="42"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INFO"/>
      <sheetName val="Form A"/>
      <sheetName val="Form B1"/>
      <sheetName val="Form B2"/>
      <sheetName val="S1-0 S1-1"/>
      <sheetName val="S2-0 S2-1"/>
      <sheetName val="S3-0"/>
      <sheetName val="S3-1"/>
      <sheetName val="S4-0"/>
      <sheetName val="S4-1"/>
      <sheetName val="S5-0"/>
      <sheetName val="S5-1"/>
      <sheetName val="S6-0"/>
      <sheetName val="S7-0"/>
      <sheetName val="S8-0"/>
      <sheetName val="S8-1"/>
      <sheetName val="S8-2"/>
      <sheetName val="S8-3"/>
      <sheetName val="S9-0"/>
      <sheetName val="S9-1"/>
      <sheetName val="S9-2"/>
      <sheetName val="S10-0"/>
      <sheetName val="S10-1"/>
      <sheetName val="S10-2"/>
      <sheetName val="S10-3"/>
      <sheetName val="S10-4"/>
      <sheetName val="S10-5"/>
      <sheetName val="S10-7"/>
      <sheetName val="S10-8"/>
      <sheetName val="S10-9"/>
      <sheetName val="S10-10"/>
      <sheetName val="S10-11"/>
      <sheetName val="S11-0"/>
      <sheetName val="S11-1"/>
      <sheetName val="S11-2"/>
      <sheetName val="S11-3"/>
      <sheetName val="S11-4"/>
      <sheetName val="S12-0"/>
      <sheetName val="S13-0"/>
      <sheetName val="S14-0"/>
      <sheetName val="S14-1"/>
      <sheetName val="S14-2"/>
      <sheetName val="S15-0"/>
      <sheetName val="S16-0"/>
      <sheetName val="S16-1"/>
      <sheetName val="S17-0"/>
      <sheetName val="S18-0"/>
      <sheetName val="S18-1"/>
      <sheetName val="S18-2"/>
      <sheetName val="S18-3"/>
      <sheetName val="S18-4"/>
      <sheetName val="S19-0"/>
      <sheetName val="S19-1"/>
      <sheetName val="S19-2"/>
      <sheetName val="S20-0"/>
      <sheetName val="S20-1"/>
      <sheetName val="S21-0"/>
      <sheetName val="S22-0"/>
      <sheetName val="S22-1"/>
      <sheetName val="S22-2"/>
      <sheetName val="S23-0"/>
      <sheetName val="S24-0"/>
      <sheetName val="S24-1"/>
      <sheetName val="S24-2"/>
      <sheetName val="S24-2A"/>
      <sheetName val="S24-3"/>
      <sheetName val="S24-4"/>
      <sheetName val="REVISED S24-4"/>
      <sheetName val="S24-5"/>
      <sheetName val="REVISED S24-5"/>
      <sheetName val="S24-6"/>
      <sheetName val="S24-7"/>
      <sheetName val="S25-0"/>
      <sheetName val="S26-0A"/>
      <sheetName val="S26-0B"/>
      <sheetName val="S26-1"/>
      <sheetName val="S26-2"/>
      <sheetName val="S26-3"/>
      <sheetName val="S26-4"/>
      <sheetName val="S27-0"/>
      <sheetName val="S27-1"/>
      <sheetName val="S27-2"/>
      <sheetName val="S27-3"/>
      <sheetName val="S29-0"/>
      <sheetName val="S29-1"/>
      <sheetName val="SAF-GB"/>
      <sheetName val="S9-3"/>
      <sheetName val="S10-6"/>
      <sheetName val="S12A-0"/>
      <sheetName val="S12B-0"/>
      <sheetName val="S20-2"/>
      <sheetName val="S2_0 S2_1"/>
      <sheetName val="Offshore Equipment"/>
      <sheetName val="Sheet1"/>
      <sheetName val="cash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COPQ"/>
      <sheetName val="Instructions"/>
      <sheetName val="Stk St"/>
      <sheetName val="MSOD"/>
      <sheetName val="Stock Level"/>
      <sheetName val="Index"/>
      <sheetName val="Analysis with PM"/>
      <sheetName val="Act2006"/>
      <sheetName val="License Fee"/>
      <sheetName val="Royalty"/>
      <sheetName val="Summary"/>
      <sheetName val="Analysis"/>
      <sheetName val="Comments (3)"/>
      <sheetName val="PL"/>
      <sheetName val="BS"/>
      <sheetName val="Stock &amp; Capex"/>
      <sheetName val="CSH Flow"/>
      <sheetName val="Sales Summary-"/>
      <sheetName val="OE"/>
      <sheetName val="Rep"/>
      <sheetName val="Inchwise Sales"/>
      <sheetName val="Mark.Share Rep"/>
      <sheetName val="mfg  cost"/>
      <sheetName val="Plant goals"/>
      <sheetName val="comments"/>
      <sheetName val="Scrap Cost"/>
      <sheetName val="Headcount &amp; Exch.Rt."/>
      <sheetName val="COGS"/>
      <sheetName val="mfg  cost MCM"/>
      <sheetName val="Rev &amp; GP"/>
      <sheetName val="Budget'07"/>
      <sheetName val="Actual'07"/>
      <sheetName val="Actual'06"/>
      <sheetName val="Adjustments"/>
      <sheetName val="Working Sheet"/>
      <sheetName val="Working Plant Goals"/>
      <sheetName val="WIP"/>
      <sheetName val="Bal Sheet"/>
      <sheetName val="BS for Jap Rep"/>
      <sheetName val="FA Sch for Jap Rep"/>
      <sheetName val="PL for Jap Rep"/>
      <sheetName val="B VS A"/>
      <sheetName val="Per MT B VS A"/>
      <sheetName val="B VS A Cumml"/>
      <sheetName val="B VS A Per 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帳票ﾃﾞｰﾀ"/>
      <sheetName val="集計1"/>
      <sheetName val="集計2"/>
      <sheetName val="集計1_班別"/>
      <sheetName val="集計2_班別"/>
      <sheetName val="可動率ﾚﾎﾟｰﾄ集計"/>
      <sheetName val="電力ﾚﾎﾟｰﾄ集計"/>
      <sheetName val="系統別電力ﾚﾎﾟｰﾄ集計"/>
      <sheetName val="ｻｲｽﾞ別集計"/>
      <sheetName val="ｻｲｽﾞ別電力集計"/>
      <sheetName val="稼働状況"/>
      <sheetName val="稼働月報"/>
      <sheetName val="稼働月報_A班"/>
      <sheetName val="稼働月報_B班"/>
      <sheetName val="稼働月報_C班"/>
      <sheetName val="稼働月報_D班"/>
      <sheetName val="可動率ﾚﾎﾟｰﾄ月報"/>
      <sheetName val="電力ﾚﾎﾟｰﾄ月報"/>
      <sheetName val="系統別電力ﾚﾎﾟｰﾄ月報"/>
      <sheetName val="ｻｲｽﾞ別推移"/>
      <sheetName val="ｻｲｽﾞ別電力推移"/>
      <sheetName val="生産ｻｲｽﾞ一覧月報"/>
    </sheetNames>
    <sheetDataSet>
      <sheetData sheetId="0" refreshError="1">
        <row r="5">
          <cell r="C5" t="str">
            <v>T</v>
          </cell>
          <cell r="D5" t="str">
            <v>東京</v>
          </cell>
          <cell r="H5">
            <v>1</v>
          </cell>
          <cell r="K5">
            <v>37834</v>
          </cell>
        </row>
        <row r="7">
          <cell r="E7">
            <v>10</v>
          </cell>
          <cell r="K7">
            <v>37876.859363425923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MV SWGR"/>
      <sheetName val="점수표"/>
      <sheetName val="환산표"/>
    </sheetNames>
    <sheetDataSet>
      <sheetData sheetId="0" refreshError="1"/>
      <sheetData sheetId="1" refreshError="1"/>
      <sheetData sheetId="2" refreshError="1">
        <row r="1">
          <cell r="A1" t="str">
            <v>상</v>
          </cell>
          <cell r="B1">
            <v>3</v>
          </cell>
        </row>
        <row r="2">
          <cell r="A2" t="str">
            <v>중</v>
          </cell>
          <cell r="B2">
            <v>2</v>
          </cell>
        </row>
        <row r="3">
          <cell r="A3" t="str">
            <v>하</v>
          </cell>
          <cell r="B3">
            <v>1</v>
          </cell>
        </row>
      </sheetData>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说明"/>
      <sheetName val="表五甲"/>
      <sheetName val="表一原始数据"/>
      <sheetName val="凯里原始土建表二 "/>
      <sheetName val="辅助计算表"/>
      <sheetName val="凯里土建技术特征表"/>
      <sheetName val="表一"/>
      <sheetName val="汽水管道工程量"/>
      <sheetName val="热力表二"/>
      <sheetName val="燃料供应系统表二"/>
      <sheetName val="除灰系统表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说明"/>
      <sheetName val="表五甲"/>
      <sheetName val="表一原始数据"/>
      <sheetName val="凯里原始土建表二 "/>
      <sheetName val="辅助计算表"/>
      <sheetName val="凯里土建技术特征表"/>
      <sheetName val="表一"/>
      <sheetName val="汽水管道工程量"/>
      <sheetName val="热力表二"/>
      <sheetName val="燃料供应系统表二"/>
      <sheetName val="除灰系统表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表二"/>
      <sheetName val="表三乙"/>
      <sheetName val="TT"/>
    </sheetNames>
    <sheetDataSet>
      <sheetData sheetId="0" refreshError="1"/>
      <sheetData sheetId="1" refreshError="1"/>
      <sheetData sheetId="2" refreshError="1">
        <row r="26">
          <cell r="X26">
            <v>3.53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 val="80IA working &amp; Computation TOR-"/>
      <sheetName val="AssetsDataBase"/>
      <sheetName val="Computation AY04-05"/>
      <sheetName val="Computation AY04-05 (Revis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2">
          <cell r="A2" t="str">
            <v>RELIANCE ENERGY LIMITED</v>
          </cell>
        </row>
        <row r="3">
          <cell r="A3" t="str">
            <v>BALANCE SHEET AS AT 31ST MARCH, 2005</v>
          </cell>
        </row>
        <row r="4">
          <cell r="A4" t="str">
            <v xml:space="preserve">                             Schedule  </v>
          </cell>
        </row>
        <row r="7">
          <cell r="A7" t="str">
            <v>I.SOURCES OF FUNDS</v>
          </cell>
        </row>
        <row r="8">
          <cell r="A8" t="str">
            <v xml:space="preserve">  (1) Shareholders' Funds</v>
          </cell>
        </row>
        <row r="9">
          <cell r="A9" t="str">
            <v xml:space="preserve">      (a) Share Capital</v>
          </cell>
          <cell r="C9" t="str">
            <v>1</v>
          </cell>
          <cell r="D9">
            <v>1856082469.25</v>
          </cell>
          <cell r="E9">
            <v>1752603945.25</v>
          </cell>
        </row>
        <row r="11">
          <cell r="A11" t="str">
            <v xml:space="preserve">      (b) Share Application Money</v>
          </cell>
          <cell r="D11">
            <v>0</v>
          </cell>
          <cell r="E11">
            <v>0</v>
          </cell>
        </row>
        <row r="12">
          <cell r="A12" t="str">
            <v>@[(Rs. NIL (Rs. 5250)]</v>
          </cell>
        </row>
        <row r="14">
          <cell r="A14" t="str">
            <v xml:space="preserve">(b) Equity Warrants Issued &amp; Subscribed to </v>
          </cell>
          <cell r="D14">
            <v>5680067328</v>
          </cell>
          <cell r="E14">
            <v>0</v>
          </cell>
        </row>
        <row r="15">
          <cell r="A15" t="str">
            <v>(Refer Note No.16)</v>
          </cell>
        </row>
        <row r="17">
          <cell r="A17" t="str">
            <v xml:space="preserve">      (c) Reserves and Surplus</v>
          </cell>
          <cell r="C17" t="str">
            <v>2</v>
          </cell>
          <cell r="D17">
            <v>55862744424.809998</v>
          </cell>
          <cell r="E17">
            <v>49356958190.090004</v>
          </cell>
        </row>
        <row r="20">
          <cell r="A20" t="str">
            <v xml:space="preserve">  (2) Loan Funds</v>
          </cell>
        </row>
        <row r="21">
          <cell r="A21" t="str">
            <v xml:space="preserve">      (a) Secured Loans</v>
          </cell>
          <cell r="C21" t="str">
            <v>3</v>
          </cell>
          <cell r="D21">
            <v>7850000000</v>
          </cell>
          <cell r="E21">
            <v>6850245269.0600004</v>
          </cell>
        </row>
        <row r="22">
          <cell r="A22" t="str">
            <v xml:space="preserve">      (b) Unsecured Loans</v>
          </cell>
          <cell r="C22" t="str">
            <v>4</v>
          </cell>
          <cell r="D22">
            <v>29536686576.599998</v>
          </cell>
          <cell r="E22">
            <v>13458021308</v>
          </cell>
        </row>
        <row r="25">
          <cell r="A25" t="str">
            <v xml:space="preserve">  (3) Deferred Tax Liability (net) (Refer Note No. 9)</v>
          </cell>
          <cell r="D25">
            <v>2605482451</v>
          </cell>
          <cell r="E25">
            <v>2365482451</v>
          </cell>
        </row>
        <row r="27">
          <cell r="A27" t="str">
            <v xml:space="preserve">  (4) Service Line Deposits from Consumers</v>
          </cell>
          <cell r="D27">
            <v>220983026.27000001</v>
          </cell>
          <cell r="E27">
            <v>177428051.80000001</v>
          </cell>
        </row>
        <row r="28">
          <cell r="D28">
            <v>103612046275.93001</v>
          </cell>
          <cell r="E28">
            <v>73960739215.199997</v>
          </cell>
        </row>
        <row r="29">
          <cell r="A29" t="str">
            <v>II.APPLICATION OF FUNDS</v>
          </cell>
        </row>
        <row r="30">
          <cell r="A30" t="str">
            <v xml:space="preserve">  (1) Fixed Assets</v>
          </cell>
          <cell r="C30" t="str">
            <v>5</v>
          </cell>
        </row>
        <row r="31">
          <cell r="A31" t="str">
            <v xml:space="preserve">      (a) Gross Block </v>
          </cell>
          <cell r="D31">
            <v>51729748213.730003</v>
          </cell>
          <cell r="E31">
            <v>50112235280.500008</v>
          </cell>
        </row>
        <row r="32">
          <cell r="A32" t="str">
            <v xml:space="preserve">      (b) Less: Depreciation</v>
          </cell>
          <cell r="D32">
            <v>24528634455.279999</v>
          </cell>
          <cell r="E32">
            <v>20017955104.540001</v>
          </cell>
        </row>
        <row r="33">
          <cell r="A33" t="str">
            <v xml:space="preserve">      (c) Net Block</v>
          </cell>
          <cell r="D33">
            <v>27201113758.450005</v>
          </cell>
          <cell r="E33">
            <v>30094280175.960007</v>
          </cell>
        </row>
        <row r="34">
          <cell r="A34" t="str">
            <v xml:space="preserve">      (d) Capital Work-in-Progress</v>
          </cell>
          <cell r="D34">
            <v>1921850157.9200001</v>
          </cell>
          <cell r="E34">
            <v>837941178.97000003</v>
          </cell>
        </row>
        <row r="35">
          <cell r="D35">
            <v>29122963916.370003</v>
          </cell>
          <cell r="E35">
            <v>30932221354.930008</v>
          </cell>
        </row>
        <row r="37">
          <cell r="A37" t="str">
            <v xml:space="preserve">  (2) Investments</v>
          </cell>
          <cell r="C37" t="str">
            <v>6</v>
          </cell>
          <cell r="D37">
            <v>6962392344.9700003</v>
          </cell>
          <cell r="E37">
            <v>28750419435.700001</v>
          </cell>
        </row>
        <row r="39">
          <cell r="A39" t="str">
            <v xml:space="preserve">  (3) Current Assets,Loans and Advances</v>
          </cell>
          <cell r="C39" t="str">
            <v>7</v>
          </cell>
        </row>
        <row r="40">
          <cell r="A40" t="str">
            <v xml:space="preserve">      (a) Inventories</v>
          </cell>
          <cell r="D40">
            <v>3530834066.04</v>
          </cell>
          <cell r="E40">
            <v>1041627640.76</v>
          </cell>
        </row>
        <row r="41">
          <cell r="A41" t="str">
            <v xml:space="preserve">      (b) Sundry Debtors</v>
          </cell>
          <cell r="D41">
            <v>9309657372.1800003</v>
          </cell>
          <cell r="E41">
            <v>4660996437.3599987</v>
          </cell>
        </row>
        <row r="42">
          <cell r="A42" t="str">
            <v xml:space="preserve">      (c) Cash and Bank Balances</v>
          </cell>
          <cell r="D42">
            <v>60453626383.660004</v>
          </cell>
          <cell r="E42">
            <v>8601554730.3400002</v>
          </cell>
        </row>
        <row r="43">
          <cell r="A43" t="str">
            <v xml:space="preserve">      (d) Other Current Assets</v>
          </cell>
          <cell r="D43">
            <v>1409171171.48</v>
          </cell>
          <cell r="E43">
            <v>2205060226.4499998</v>
          </cell>
        </row>
        <row r="44">
          <cell r="A44" t="str">
            <v xml:space="preserve">      (e) Loans and Advances</v>
          </cell>
          <cell r="D44">
            <v>11701065709.66</v>
          </cell>
          <cell r="E44">
            <v>11955507654.879999</v>
          </cell>
        </row>
        <row r="45">
          <cell r="D45">
            <v>86404354703.020004</v>
          </cell>
          <cell r="E45">
            <v>28464746689.790001</v>
          </cell>
        </row>
        <row r="46">
          <cell r="A46" t="str">
            <v xml:space="preserve">      Less:</v>
          </cell>
        </row>
        <row r="47">
          <cell r="A47" t="str">
            <v xml:space="preserve">      Current Liabilities and Provisions</v>
          </cell>
          <cell r="C47" t="str">
            <v>8</v>
          </cell>
        </row>
        <row r="48">
          <cell r="A48" t="str">
            <v xml:space="preserve">      (a) Current Liabilities</v>
          </cell>
          <cell r="D48">
            <v>14781682171.98</v>
          </cell>
          <cell r="E48">
            <v>10133508291.77</v>
          </cell>
        </row>
        <row r="49">
          <cell r="A49" t="str">
            <v xml:space="preserve">      (b) Provisions</v>
          </cell>
          <cell r="D49">
            <v>4095982516.4499998</v>
          </cell>
          <cell r="E49">
            <v>4053139973.4499998</v>
          </cell>
        </row>
        <row r="50">
          <cell r="D50">
            <v>18877664688.43</v>
          </cell>
          <cell r="E50">
            <v>14186648265.220001</v>
          </cell>
        </row>
        <row r="51">
          <cell r="A51" t="str">
            <v xml:space="preserve">      Net Current Assets </v>
          </cell>
          <cell r="D51">
            <v>67526690014.590004</v>
          </cell>
          <cell r="E51">
            <v>14278098424.57</v>
          </cell>
        </row>
        <row r="53">
          <cell r="A53" t="str">
            <v xml:space="preserve"> (4) Miscellaneous Expenditure</v>
          </cell>
        </row>
        <row r="54">
          <cell r="A54" t="str">
            <v xml:space="preserve">      (to the extent not written off or adjusted)</v>
          </cell>
          <cell r="C54" t="str">
            <v>9</v>
          </cell>
          <cell r="D54">
            <v>0</v>
          </cell>
          <cell r="E54">
            <v>0</v>
          </cell>
        </row>
        <row r="55">
          <cell r="D55">
            <v>103612046275.92999</v>
          </cell>
          <cell r="E55">
            <v>73960739215.200012</v>
          </cell>
        </row>
        <row r="56">
          <cell r="A56" t="str">
            <v xml:space="preserve">  Notes forming part of the accounts</v>
          </cell>
          <cell r="C56" t="str">
            <v>17</v>
          </cell>
          <cell r="D56">
            <v>0</v>
          </cell>
          <cell r="E56">
            <v>0</v>
          </cell>
        </row>
        <row r="58">
          <cell r="A58" t="str">
            <v>RELIANCE ENERGY LIMITED</v>
          </cell>
        </row>
        <row r="59">
          <cell r="A59" t="str">
            <v>PROFIT AND LOSS ACCOUNT FOR THE YEAR ENDED 31ST MARCH, 2005</v>
          </cell>
        </row>
        <row r="61">
          <cell r="A61" t="str">
            <v>Schedule</v>
          </cell>
        </row>
        <row r="64">
          <cell r="A64" t="str">
            <v>INCOME</v>
          </cell>
        </row>
        <row r="65">
          <cell r="A65" t="str">
            <v>Gross Earnings from sale of Electrical Energy</v>
          </cell>
          <cell r="D65">
            <v>29058251707.689999</v>
          </cell>
          <cell r="E65">
            <v>28301189238.960003</v>
          </cell>
        </row>
        <row r="66">
          <cell r="A66" t="str">
            <v>Less: Withdrawal/Rectification of Supplementary/Ad-hoc bills</v>
          </cell>
        </row>
        <row r="67">
          <cell r="A67" t="str">
            <v>Less: Discount for prompt payment of bills</v>
          </cell>
          <cell r="D67">
            <v>98391610.090000004</v>
          </cell>
          <cell r="E67">
            <v>91600032.430000007</v>
          </cell>
        </row>
        <row r="68">
          <cell r="D68">
            <v>28959860097.599998</v>
          </cell>
          <cell r="E68">
            <v>28209589206.530003</v>
          </cell>
        </row>
        <row r="69">
          <cell r="A69" t="str">
            <v xml:space="preserve">Income of  EPC, Contracts and Elastimold Divisions </v>
          </cell>
          <cell r="C69">
            <v>9</v>
          </cell>
          <cell r="D69">
            <v>12438307666.029999</v>
          </cell>
          <cell r="E69">
            <v>5857270356.7200003</v>
          </cell>
        </row>
        <row r="70">
          <cell r="A70" t="str">
            <v>Other Income</v>
          </cell>
          <cell r="C70">
            <v>10</v>
          </cell>
          <cell r="D70">
            <v>4527251263.4200001</v>
          </cell>
          <cell r="E70">
            <v>1760299676.0300002</v>
          </cell>
        </row>
        <row r="71">
          <cell r="D71">
            <v>45925419027.049995</v>
          </cell>
          <cell r="E71">
            <v>35827159239.280006</v>
          </cell>
        </row>
        <row r="72">
          <cell r="A72" t="str">
            <v>EXPENDITURE</v>
          </cell>
        </row>
        <row r="73">
          <cell r="A73" t="str">
            <v>Cost of Electrical Energy purchased (Net)</v>
          </cell>
          <cell r="C73">
            <v>11</v>
          </cell>
          <cell r="D73">
            <v>10040956764</v>
          </cell>
          <cell r="E73">
            <v>10337128189.119999</v>
          </cell>
        </row>
        <row r="74">
          <cell r="A74" t="str">
            <v>Cost of Fuel</v>
          </cell>
          <cell r="D74">
            <v>7359331035.3500004</v>
          </cell>
          <cell r="E74">
            <v>6738270619.1999998</v>
          </cell>
        </row>
        <row r="75">
          <cell r="A75" t="str">
            <v>Tax on Electricity</v>
          </cell>
          <cell r="D75">
            <v>991156557.05999994</v>
          </cell>
          <cell r="E75">
            <v>474254000</v>
          </cell>
        </row>
        <row r="76">
          <cell r="A76" t="str">
            <v>Generation,Distribution, Administration and other Expenses</v>
          </cell>
          <cell r="C76">
            <v>12</v>
          </cell>
          <cell r="D76">
            <v>5379477163.7399998</v>
          </cell>
          <cell r="E76">
            <v>4830889068.2299995</v>
          </cell>
        </row>
        <row r="77">
          <cell r="A77" t="str">
            <v>Expenditure of EPC, Contracts and Elastimold Divisions</v>
          </cell>
          <cell r="C77">
            <v>13</v>
          </cell>
          <cell r="D77">
            <v>11645468996.459999</v>
          </cell>
          <cell r="E77">
            <v>5386468228.0200005</v>
          </cell>
        </row>
        <row r="78">
          <cell r="A78" t="str">
            <v>Interest and Finance Charges</v>
          </cell>
          <cell r="C78">
            <v>14</v>
          </cell>
          <cell r="D78">
            <v>1348165261.1099999</v>
          </cell>
          <cell r="E78">
            <v>699285200.46000004</v>
          </cell>
        </row>
        <row r="79">
          <cell r="A79" t="str">
            <v xml:space="preserve">Depreciation </v>
          </cell>
          <cell r="D79">
            <v>4792649369.3099995</v>
          </cell>
          <cell r="E79">
            <v>4544573556.8499985</v>
          </cell>
        </row>
        <row r="80">
          <cell r="A80" t="str">
            <v>Less: Transferred from General Reserve</v>
          </cell>
          <cell r="D80">
            <v>1328235168</v>
          </cell>
          <cell r="E80">
            <v>1357377851.1600001</v>
          </cell>
        </row>
        <row r="81">
          <cell r="A81" t="str">
            <v xml:space="preserve">         (Refer Note No. 12)</v>
          </cell>
          <cell r="D81">
            <v>3464414201.3099999</v>
          </cell>
          <cell r="E81">
            <v>3187195705.6899986</v>
          </cell>
        </row>
        <row r="82">
          <cell r="D82">
            <v>40228969979.029999</v>
          </cell>
          <cell r="E82">
            <v>31653491010.719997</v>
          </cell>
        </row>
        <row r="83">
          <cell r="A83" t="str">
            <v>Profit before Taxation</v>
          </cell>
          <cell r="D83">
            <v>5696449048.0199966</v>
          </cell>
          <cell r="E83">
            <v>4173668228.560009</v>
          </cell>
        </row>
        <row r="84">
          <cell r="A84" t="str">
            <v>Provision for Income Tax</v>
          </cell>
          <cell r="D84">
            <v>254800000</v>
          </cell>
          <cell r="E84">
            <v>286100000</v>
          </cell>
        </row>
        <row r="85">
          <cell r="A85" t="str">
            <v>Provision for Wealth Tax</v>
          </cell>
          <cell r="D85">
            <v>200000</v>
          </cell>
          <cell r="E85">
            <v>400000</v>
          </cell>
        </row>
        <row r="86">
          <cell r="A86" t="str">
            <v>Deferred Tax (net)</v>
          </cell>
          <cell r="D86">
            <v>240000000</v>
          </cell>
          <cell r="E86">
            <v>216300000</v>
          </cell>
        </row>
        <row r="87">
          <cell r="A87" t="str">
            <v>Net Profit for the Year</v>
          </cell>
          <cell r="D87">
            <v>5201449048.0199966</v>
          </cell>
          <cell r="E87">
            <v>3670868228.560009</v>
          </cell>
        </row>
        <row r="88">
          <cell r="A88" t="str">
            <v>Prior Period Income / (Expenses)</v>
          </cell>
          <cell r="D88">
            <v>-3349248</v>
          </cell>
          <cell r="E88">
            <v>-1001013.2</v>
          </cell>
        </row>
        <row r="89">
          <cell r="A89" t="str">
            <v>Taxation in respect of earlier years</v>
          </cell>
        </row>
        <row r="90">
          <cell r="A90" t="str">
            <v>- Current Tax (net)</v>
          </cell>
          <cell r="D90">
            <v>-4750704</v>
          </cell>
          <cell r="E90">
            <v>-71438649</v>
          </cell>
        </row>
        <row r="91">
          <cell r="A91" t="str">
            <v>- Deferred Tax (net)</v>
          </cell>
          <cell r="D91">
            <v>0</v>
          </cell>
          <cell r="E91">
            <v>0</v>
          </cell>
        </row>
        <row r="92">
          <cell r="A92" t="str">
            <v>Net Profit</v>
          </cell>
          <cell r="D92">
            <v>5202850504.0199966</v>
          </cell>
          <cell r="E92">
            <v>3741305864.3600092</v>
          </cell>
        </row>
        <row r="93">
          <cell r="A93" t="str">
            <v>Balance of Profit brought over from previous year</v>
          </cell>
          <cell r="D93">
            <v>1225598544.9100001</v>
          </cell>
          <cell r="E93">
            <v>937700520.54999995</v>
          </cell>
        </row>
        <row r="94">
          <cell r="A94" t="str">
            <v>Balance of Profit transferred on Amalgamation</v>
          </cell>
          <cell r="D94">
            <v>0</v>
          </cell>
          <cell r="E94">
            <v>18541974</v>
          </cell>
        </row>
        <row r="95">
          <cell r="D95">
            <v>6428449048.9299965</v>
          </cell>
          <cell r="E95">
            <v>4697548358.9100094</v>
          </cell>
        </row>
        <row r="96">
          <cell r="A96" t="str">
            <v xml:space="preserve">Statutory Reserves and other Appropriations </v>
          </cell>
          <cell r="C96">
            <v>15</v>
          </cell>
          <cell r="D96">
            <v>172140258</v>
          </cell>
          <cell r="E96">
            <v>164978635</v>
          </cell>
        </row>
        <row r="97">
          <cell r="A97" t="str">
            <v>Amount available for distribution and Appropriations</v>
          </cell>
          <cell r="D97">
            <v>6256308790.9299965</v>
          </cell>
          <cell r="E97">
            <v>4532569723.9100094</v>
          </cell>
        </row>
        <row r="98">
          <cell r="A98" t="str">
            <v>APPROPRIATIONS</v>
          </cell>
        </row>
        <row r="99">
          <cell r="A99" t="str">
            <v xml:space="preserve">    Interim Dividend on Equity Shares</v>
          </cell>
          <cell r="D99">
            <v>613831308.89999998</v>
          </cell>
          <cell r="E99">
            <v>428424017</v>
          </cell>
        </row>
        <row r="100">
          <cell r="A100" t="str">
            <v xml:space="preserve">    Proposed Dividend on Equity Shares</v>
          </cell>
          <cell r="D100">
            <v>259801919</v>
          </cell>
          <cell r="E100">
            <v>276525504</v>
          </cell>
        </row>
        <row r="101">
          <cell r="A101" t="str">
            <v xml:space="preserve">   Corporate Tax on dividends</v>
          </cell>
          <cell r="D101">
            <v>117365894</v>
          </cell>
          <cell r="E101">
            <v>90321658</v>
          </cell>
        </row>
        <row r="102">
          <cell r="A102" t="str">
            <v xml:space="preserve">   Transfer to Debenture Redemption Reserve</v>
          </cell>
          <cell r="D102">
            <v>262200000</v>
          </cell>
          <cell r="E102">
            <v>261700000</v>
          </cell>
        </row>
        <row r="103">
          <cell r="A103" t="str">
            <v xml:space="preserve">   Transfer to General Reserve</v>
          </cell>
          <cell r="D103">
            <v>3000000000</v>
          </cell>
          <cell r="E103">
            <v>2250000000</v>
          </cell>
        </row>
        <row r="104">
          <cell r="A104" t="str">
            <v xml:space="preserve">   Balance carried to Balance Sheet</v>
          </cell>
          <cell r="D104">
            <v>2003109669.0299969</v>
          </cell>
          <cell r="E104">
            <v>1225598544.9100094</v>
          </cell>
        </row>
        <row r="105">
          <cell r="D105">
            <v>6256308790.9299965</v>
          </cell>
          <cell r="E105">
            <v>4532569723.9100094</v>
          </cell>
        </row>
        <row r="106">
          <cell r="A106" t="str">
            <v>Earnings per Equity Share</v>
          </cell>
          <cell r="C106">
            <v>16</v>
          </cell>
        </row>
        <row r="107">
          <cell r="A107" t="str">
            <v>(Face Value of Rs.10 per share)</v>
          </cell>
        </row>
        <row r="108">
          <cell r="A108" t="str">
            <v xml:space="preserve">   Basic</v>
          </cell>
          <cell r="D108">
            <v>28.065022673387801</v>
          </cell>
          <cell r="E108">
            <v>25.86</v>
          </cell>
        </row>
        <row r="109">
          <cell r="A109" t="str">
            <v xml:space="preserve">   Diluted</v>
          </cell>
          <cell r="D109">
            <v>26.186307433168345</v>
          </cell>
          <cell r="E109">
            <v>24.26</v>
          </cell>
        </row>
        <row r="111">
          <cell r="A111" t="str">
            <v>Notes forming part of the accounts</v>
          </cell>
          <cell r="C111">
            <v>17</v>
          </cell>
        </row>
        <row r="113">
          <cell r="A113" t="str">
            <v>RELIANCE ENERGY LIMITED</v>
          </cell>
        </row>
        <row r="114">
          <cell r="A114" t="str">
            <v xml:space="preserve">SCHEDULES ANNEXED TO AND FORMING PART OF THE ACCOUNTS                            </v>
          </cell>
        </row>
        <row r="117">
          <cell r="A117" t="str">
            <v>SCHEDULE 1 - SHARE CAPITAL</v>
          </cell>
        </row>
        <row r="118">
          <cell r="A118" t="str">
            <v xml:space="preserve"> (a) Authorised -</v>
          </cell>
        </row>
        <row r="119">
          <cell r="A119" t="str">
            <v>25,00,00,000  Equity Shares of Rs.10 each</v>
          </cell>
          <cell r="D119">
            <v>2500000000</v>
          </cell>
        </row>
        <row r="120">
          <cell r="A120" t="str">
            <v xml:space="preserve">       80,00,000 Equity Shares of Rs.10 each with differential rights</v>
          </cell>
          <cell r="D120">
            <v>80000000</v>
          </cell>
        </row>
        <row r="121">
          <cell r="A121" t="str">
            <v xml:space="preserve"> 155,00,00,000 (5,00,00,000)  Cumulative Redeemable </v>
          </cell>
        </row>
        <row r="122">
          <cell r="A122" t="str">
            <v xml:space="preserve">                     Preference Shares of Rs 10 each</v>
          </cell>
          <cell r="D122">
            <v>15500000000</v>
          </cell>
        </row>
        <row r="123">
          <cell r="A123" t="str">
            <v xml:space="preserve"> 4,20,00,000  Unclassified Shares of Rs.10  each</v>
          </cell>
          <cell r="D123">
            <v>420000000</v>
          </cell>
        </row>
        <row r="124">
          <cell r="D124">
            <v>18500000000</v>
          </cell>
        </row>
        <row r="125">
          <cell r="A125" t="str">
            <v xml:space="preserve"> (b) Issued -</v>
          </cell>
        </row>
        <row r="126">
          <cell r="A126" t="str">
            <v xml:space="preserve">       (i ) 15,08,87,630   Equity Shares of Rs.10 each</v>
          </cell>
          <cell r="D126">
            <v>1508876300</v>
          </cell>
        </row>
        <row r="127">
          <cell r="A127" t="str">
            <v xml:space="preserve">       (ii)   4,72,39,706 (4,62,40,697)  Equity Shares of Rs.10 each</v>
          </cell>
        </row>
        <row r="128">
          <cell r="A128" t="str">
            <v xml:space="preserve">                               by way of Global Depository Receipts</v>
          </cell>
          <cell r="D128">
            <v>472397060</v>
          </cell>
        </row>
        <row r="129">
          <cell r="D129">
            <v>1981273360</v>
          </cell>
        </row>
        <row r="130">
          <cell r="A130" t="str">
            <v xml:space="preserve"> (c) Subscribed  -</v>
          </cell>
        </row>
        <row r="131">
          <cell r="A131" t="str">
            <v xml:space="preserve">            18,55,72,799 (17,51,54,713) Equity Shares of Rs.10 each </v>
          </cell>
        </row>
        <row r="132">
          <cell r="A132" t="str">
            <v xml:space="preserve">                                                      fully paid up</v>
          </cell>
          <cell r="D132">
            <v>1855727990</v>
          </cell>
        </row>
        <row r="133">
          <cell r="A133" t="str">
            <v xml:space="preserve">   Add: Forfeited Shares- Amounts Originally paid up</v>
          </cell>
          <cell r="D133">
            <v>354479.25</v>
          </cell>
        </row>
        <row r="136">
          <cell r="D136">
            <v>1856082469.25</v>
          </cell>
        </row>
        <row r="137">
          <cell r="A137" t="str">
            <v xml:space="preserve">    Of the above Equity Shares -</v>
          </cell>
        </row>
        <row r="138">
          <cell r="A138" t="str">
            <v>(i) 1,38,400  Shares were allotted as fully paid up pursuant to a contract</v>
          </cell>
        </row>
        <row r="139">
          <cell r="A139" t="str">
            <v xml:space="preserve">  without payment being received in cash</v>
          </cell>
        </row>
        <row r="141">
          <cell r="A141" t="str">
            <v xml:space="preserve">(ii) 80,96,070  Shares were allotted as fully paid up Bonus Shares by </v>
          </cell>
        </row>
        <row r="142">
          <cell r="A142" t="str">
            <v>capitalisation of Rs.1,70,020 from Share Premium</v>
          </cell>
        </row>
        <row r="143">
          <cell r="A143" t="str">
            <v>Account and Rs.8,07,90,680 from General Reserve</v>
          </cell>
        </row>
        <row r="145">
          <cell r="A145" t="str">
            <v xml:space="preserve">(iii) 8,36,790  Shares were allotted on conversion of 7% </v>
          </cell>
        </row>
        <row r="146">
          <cell r="A146" t="str">
            <v>`B'Class Convertible Debentures</v>
          </cell>
        </row>
        <row r="148">
          <cell r="A148" t="str">
            <v xml:space="preserve">(iv)      56,100 Shares were allotted on conversion of 8.5% </v>
          </cell>
        </row>
        <row r="149">
          <cell r="A149" t="str">
            <v>`F'Class Convertible Debentures</v>
          </cell>
        </row>
        <row r="151">
          <cell r="A151" t="str">
            <v xml:space="preserve">(v)  4,59,92,760  Shares were allotted on conversion of 12.5% </v>
          </cell>
        </row>
        <row r="152">
          <cell r="A152" t="str">
            <v>Fully Convertible Debentures</v>
          </cell>
        </row>
        <row r="154">
          <cell r="A154" t="str">
            <v xml:space="preserve">(vi)  5,39,87,736  Shares were allotted on conversion of 15% </v>
          </cell>
        </row>
        <row r="155">
          <cell r="A155" t="str">
            <v xml:space="preserve"> Fully Convertible Debentures</v>
          </cell>
        </row>
        <row r="157">
          <cell r="A157" t="str">
            <v>(vii)  2,60,41,650  Shares were issued by way of Global Depository</v>
          </cell>
        </row>
        <row r="158">
          <cell r="A158" t="str">
            <v xml:space="preserve"> Receipts (GDR) through an international offering in  U.S.Dollars.</v>
          </cell>
        </row>
        <row r="159">
          <cell r="A159" t="str">
            <v xml:space="preserve"> [Out of which outstanding GDRs as at 31st March,2005 - 8,28,952 (8,28,952)]</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row r="694">
          <cell r="A694" t="str">
            <v>RELIANCE ENERGY LIMITED</v>
          </cell>
        </row>
        <row r="695">
          <cell r="A695" t="str">
            <v xml:space="preserve">SCHEDULES ANNEXED TO AND FORMING PART OF THE ACCOUNTS                            </v>
          </cell>
        </row>
        <row r="698">
          <cell r="A698" t="str">
            <v>SCHEDULE 14 - INTEREST AND FINANCE CHARGES</v>
          </cell>
        </row>
        <row r="699">
          <cell r="A699" t="str">
            <v>Interest and Financing Charges on:</v>
          </cell>
        </row>
        <row r="700">
          <cell r="A700" t="str">
            <v xml:space="preserve">    Debentures</v>
          </cell>
          <cell r="D700">
            <v>436040000</v>
          </cell>
        </row>
        <row r="702">
          <cell r="A702" t="str">
            <v xml:space="preserve">    Term Loans</v>
          </cell>
          <cell r="D702">
            <v>383532240.56999999</v>
          </cell>
        </row>
        <row r="704">
          <cell r="A704" t="str">
            <v xml:space="preserve">    Working capital and other borrowings</v>
          </cell>
          <cell r="D704">
            <v>21172993.329999998</v>
          </cell>
        </row>
        <row r="706">
          <cell r="A706" t="str">
            <v xml:space="preserve">    Security Deposits from Consumers</v>
          </cell>
          <cell r="D706">
            <v>95066785.670000002</v>
          </cell>
        </row>
        <row r="708">
          <cell r="A708" t="str">
            <v xml:space="preserve">    Others</v>
          </cell>
          <cell r="D708">
            <v>1619452</v>
          </cell>
        </row>
        <row r="710">
          <cell r="A710" t="str">
            <v xml:space="preserve">Other finance Charges </v>
          </cell>
          <cell r="D710">
            <v>410733789.54000002</v>
          </cell>
        </row>
        <row r="711">
          <cell r="D711">
            <v>1348165261.1099999</v>
          </cell>
        </row>
        <row r="713">
          <cell r="A713" t="str">
            <v xml:space="preserve">SCHEDULE 15 - STATUTORY RESERVES AND OTHER APPROPRIATIONS </v>
          </cell>
        </row>
        <row r="715">
          <cell r="A715" t="str">
            <v>Contingencies Reserve</v>
          </cell>
          <cell r="D715">
            <v>172140258</v>
          </cell>
        </row>
        <row r="716">
          <cell r="D716">
            <v>172140258</v>
          </cell>
        </row>
        <row r="723">
          <cell r="A723" t="str">
            <v>SCHEDULE 16 - EARNINGS PER EQUITY SHARE</v>
          </cell>
        </row>
        <row r="725">
          <cell r="A725" t="str">
            <v>I  Profit for Basic and Diluted Earning per Share</v>
          </cell>
        </row>
        <row r="727">
          <cell r="A727" t="str">
            <v>Net Profit (for Basic) (a)</v>
          </cell>
          <cell r="D727">
            <v>5202850504.0199966</v>
          </cell>
        </row>
        <row r="728">
          <cell r="A728" t="str">
            <v>Adjustment</v>
          </cell>
        </row>
        <row r="729">
          <cell r="A729" t="str">
            <v>Add: Interest  on Foreign Currency Convertible Bonds (FCCB) (net of tax)</v>
          </cell>
          <cell r="D729">
            <v>2366425.6564624999</v>
          </cell>
        </row>
        <row r="730">
          <cell r="A730" t="str">
            <v>Add: Redemption Redemption on the Foreign Currency        Convertible Bonds (FCCB) (net of tax)</v>
          </cell>
          <cell r="D730">
            <v>154251399.92471251</v>
          </cell>
        </row>
        <row r="732">
          <cell r="A732" t="str">
            <v>Net Profit (for Diluted) (b)</v>
          </cell>
          <cell r="D732">
            <v>5359468329.6011715</v>
          </cell>
        </row>
        <row r="734">
          <cell r="A734" t="str">
            <v>II Weighted average number of Equity Shares</v>
          </cell>
        </row>
        <row r="736">
          <cell r="A736" t="str">
            <v>For Basic Earnings per share ( c)</v>
          </cell>
          <cell r="D736">
            <v>185385580</v>
          </cell>
        </row>
        <row r="737">
          <cell r="A737" t="str">
            <v xml:space="preserve">   Add:Adjustment for conversion /Issue of shares/Warrants</v>
          </cell>
          <cell r="D737">
            <v>19280717</v>
          </cell>
        </row>
        <row r="738">
          <cell r="A738" t="str">
            <v xml:space="preserve">   Add:Adjustment for allotment pending against Application money</v>
          </cell>
          <cell r="D738">
            <v>525</v>
          </cell>
        </row>
        <row r="739">
          <cell r="A739" t="str">
            <v>For Diluted Earnings per share (d)</v>
          </cell>
          <cell r="D739">
            <v>204666822</v>
          </cell>
        </row>
        <row r="741">
          <cell r="A741" t="str">
            <v>III Earnings per share (Weighted Average)</v>
          </cell>
        </row>
        <row r="742">
          <cell r="A742" t="str">
            <v>Basic (a/c)</v>
          </cell>
          <cell r="D742">
            <v>28.065022662604054</v>
          </cell>
        </row>
        <row r="744">
          <cell r="A744" t="str">
            <v>Diluted (b/d)</v>
          </cell>
          <cell r="D744">
            <v>26.186307469029696</v>
          </cell>
        </row>
      </sheetData>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ables-1015W"/>
      <sheetName val="#REF"/>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UMMARY"/>
      <sheetName val="DSM"/>
      <sheetName val="BLM"/>
      <sheetName val="NRTON"/>
      <sheetName val="99FCST"/>
      <sheetName val="00OB"/>
      <sheetName val="AIKEN"/>
    </sheetNames>
    <sheetDataSet>
      <sheetData sheetId="0" refreshError="1">
        <row r="3">
          <cell r="D3" t="str">
            <v>JAN</v>
          </cell>
          <cell r="E3" t="str">
            <v>FEB</v>
          </cell>
          <cell r="F3" t="str">
            <v>MAR</v>
          </cell>
          <cell r="G3" t="str">
            <v>APR</v>
          </cell>
          <cell r="H3" t="str">
            <v>MAY</v>
          </cell>
          <cell r="I3" t="str">
            <v>JUN</v>
          </cell>
          <cell r="J3" t="str">
            <v>JUL</v>
          </cell>
          <cell r="K3" t="str">
            <v>AUG</v>
          </cell>
          <cell r="L3" t="str">
            <v>SEP</v>
          </cell>
          <cell r="M3" t="str">
            <v>OCT</v>
          </cell>
          <cell r="N3" t="str">
            <v>NOV</v>
          </cell>
          <cell r="O3" t="str">
            <v>DEC</v>
          </cell>
          <cell r="P3" t="str">
            <v>1ST</v>
          </cell>
          <cell r="Q3" t="str">
            <v>2ND</v>
          </cell>
          <cell r="R3" t="str">
            <v>FULL</v>
          </cell>
        </row>
        <row r="4">
          <cell r="A4" t="str">
            <v>P:\My Documents\Excel\BUDGET\00budget\[SCH1 DISTRIBUTION.xls]DSM</v>
          </cell>
          <cell r="D4" t="str">
            <v>Budget</v>
          </cell>
          <cell r="E4" t="str">
            <v>Budget</v>
          </cell>
          <cell r="F4" t="str">
            <v>Budget</v>
          </cell>
          <cell r="G4" t="str">
            <v>Budget</v>
          </cell>
          <cell r="H4" t="str">
            <v>Budget</v>
          </cell>
          <cell r="I4" t="str">
            <v>Budget</v>
          </cell>
          <cell r="J4" t="str">
            <v>Budget</v>
          </cell>
          <cell r="K4" t="str">
            <v>Budget</v>
          </cell>
          <cell r="L4" t="str">
            <v>Budget</v>
          </cell>
          <cell r="M4" t="str">
            <v>Budget</v>
          </cell>
          <cell r="N4" t="str">
            <v>Budget</v>
          </cell>
          <cell r="O4" t="str">
            <v>Budget</v>
          </cell>
          <cell r="P4" t="str">
            <v>HALF</v>
          </cell>
          <cell r="Q4" t="str">
            <v>HALF</v>
          </cell>
          <cell r="R4" t="str">
            <v>YEAR</v>
          </cell>
        </row>
        <row r="5">
          <cell r="A5" t="str">
            <v>DEC</v>
          </cell>
          <cell r="C5" t="str">
            <v>Workdays</v>
          </cell>
          <cell r="D5">
            <v>30</v>
          </cell>
          <cell r="E5">
            <v>29</v>
          </cell>
          <cell r="F5">
            <v>31</v>
          </cell>
          <cell r="G5">
            <v>29</v>
          </cell>
          <cell r="H5">
            <v>30</v>
          </cell>
          <cell r="I5">
            <v>30</v>
          </cell>
          <cell r="J5">
            <v>30</v>
          </cell>
          <cell r="K5">
            <v>25</v>
          </cell>
          <cell r="L5">
            <v>29</v>
          </cell>
          <cell r="M5">
            <v>31</v>
          </cell>
          <cell r="N5">
            <v>28</v>
          </cell>
          <cell r="O5">
            <v>27</v>
          </cell>
          <cell r="P5">
            <v>179</v>
          </cell>
          <cell r="Q5">
            <v>170</v>
          </cell>
          <cell r="R5">
            <v>349</v>
          </cell>
        </row>
        <row r="6">
          <cell r="B6" t="str">
            <v>PSR</v>
          </cell>
          <cell r="C6" t="str">
            <v>Daily Units</v>
          </cell>
          <cell r="D6">
            <v>12000</v>
          </cell>
          <cell r="E6">
            <v>12000</v>
          </cell>
          <cell r="F6">
            <v>12000</v>
          </cell>
          <cell r="G6">
            <v>12200.000000000002</v>
          </cell>
          <cell r="H6">
            <v>12200</v>
          </cell>
          <cell r="I6">
            <v>12200</v>
          </cell>
          <cell r="J6">
            <v>12200</v>
          </cell>
          <cell r="K6">
            <v>12200</v>
          </cell>
          <cell r="L6">
            <v>12700.000000000002</v>
          </cell>
          <cell r="M6">
            <v>12700</v>
          </cell>
          <cell r="N6">
            <v>12700.000000000002</v>
          </cell>
          <cell r="O6">
            <v>12700</v>
          </cell>
          <cell r="P6">
            <v>12099.441340782123</v>
          </cell>
          <cell r="Q6">
            <v>12538.235294117649</v>
          </cell>
          <cell r="R6">
            <v>12313.180515759313</v>
          </cell>
        </row>
        <row r="7">
          <cell r="B7" t="str">
            <v xml:space="preserve"> </v>
          </cell>
          <cell r="C7" t="str">
            <v>Monthly Units</v>
          </cell>
          <cell r="D7">
            <v>360</v>
          </cell>
          <cell r="E7">
            <v>348</v>
          </cell>
          <cell r="F7">
            <v>372</v>
          </cell>
          <cell r="G7">
            <v>353.8</v>
          </cell>
          <cell r="H7">
            <v>366</v>
          </cell>
          <cell r="I7">
            <v>366</v>
          </cell>
          <cell r="J7">
            <v>366</v>
          </cell>
          <cell r="K7">
            <v>305</v>
          </cell>
          <cell r="L7">
            <v>368.3</v>
          </cell>
          <cell r="M7">
            <v>393.7</v>
          </cell>
          <cell r="N7">
            <v>355.6</v>
          </cell>
          <cell r="O7">
            <v>342.9</v>
          </cell>
          <cell r="P7">
            <v>2165.8000000000002</v>
          </cell>
          <cell r="Q7">
            <v>2131.5</v>
          </cell>
          <cell r="R7">
            <v>4297.3</v>
          </cell>
        </row>
        <row r="8">
          <cell r="B8" t="str">
            <v xml:space="preserve"> </v>
          </cell>
          <cell r="C8" t="str">
            <v>Month Lbs</v>
          </cell>
          <cell r="D8">
            <v>9503.1</v>
          </cell>
          <cell r="E8">
            <v>9186.2999999999993</v>
          </cell>
          <cell r="F8">
            <v>9819.7999999999993</v>
          </cell>
          <cell r="G8">
            <v>9339.4</v>
          </cell>
          <cell r="H8">
            <v>9661.4</v>
          </cell>
          <cell r="I8">
            <v>9661.4</v>
          </cell>
          <cell r="J8">
            <v>9661.4</v>
          </cell>
          <cell r="K8">
            <v>8051.2</v>
          </cell>
          <cell r="L8">
            <v>9722.2999999999993</v>
          </cell>
          <cell r="M8">
            <v>10392.799999999999</v>
          </cell>
          <cell r="N8">
            <v>9387.1</v>
          </cell>
          <cell r="O8">
            <v>9051.7999999999993</v>
          </cell>
          <cell r="P8">
            <v>57171.4</v>
          </cell>
          <cell r="Q8">
            <v>56266.599999999991</v>
          </cell>
          <cell r="R8">
            <v>113438</v>
          </cell>
        </row>
        <row r="9">
          <cell r="C9" t="str">
            <v>Avg Wt</v>
          </cell>
          <cell r="D9">
            <v>26.397500000000001</v>
          </cell>
          <cell r="E9">
            <v>26.397413793103446</v>
          </cell>
          <cell r="F9">
            <v>26.397311827956987</v>
          </cell>
          <cell r="G9">
            <v>26.397399660825322</v>
          </cell>
          <cell r="H9">
            <v>26.39726775956284</v>
          </cell>
          <cell r="I9">
            <v>26.39726775956284</v>
          </cell>
          <cell r="J9">
            <v>26.39726775956284</v>
          </cell>
          <cell r="K9">
            <v>26.397377049180328</v>
          </cell>
          <cell r="L9">
            <v>26.397773554167795</v>
          </cell>
          <cell r="M9">
            <v>26.397764795529589</v>
          </cell>
          <cell r="N9">
            <v>26.397919010123733</v>
          </cell>
          <cell r="O9">
            <v>26.397783610382035</v>
          </cell>
          <cell r="P9">
            <v>26.39735894357743</v>
          </cell>
          <cell r="Q9">
            <v>26.397654234107431</v>
          </cell>
          <cell r="R9">
            <v>26.397505410373956</v>
          </cell>
        </row>
        <row r="10">
          <cell r="B10" t="str">
            <v>LTR</v>
          </cell>
          <cell r="C10" t="str">
            <v>Daily Units</v>
          </cell>
          <cell r="D10">
            <v>13500</v>
          </cell>
          <cell r="E10">
            <v>13500</v>
          </cell>
          <cell r="F10">
            <v>13500</v>
          </cell>
          <cell r="G10">
            <v>13500</v>
          </cell>
          <cell r="H10">
            <v>13500</v>
          </cell>
          <cell r="I10">
            <v>13500</v>
          </cell>
          <cell r="J10">
            <v>13500</v>
          </cell>
          <cell r="K10">
            <v>13500</v>
          </cell>
          <cell r="L10">
            <v>13500</v>
          </cell>
          <cell r="M10">
            <v>13500</v>
          </cell>
          <cell r="N10">
            <v>13500</v>
          </cell>
          <cell r="O10">
            <v>13500</v>
          </cell>
          <cell r="P10">
            <v>13500</v>
          </cell>
          <cell r="Q10">
            <v>13500</v>
          </cell>
          <cell r="R10">
            <v>13500</v>
          </cell>
        </row>
        <row r="11">
          <cell r="B11" t="str">
            <v xml:space="preserve"> </v>
          </cell>
          <cell r="C11" t="str">
            <v>Monthly Units</v>
          </cell>
          <cell r="D11">
            <v>405</v>
          </cell>
          <cell r="E11">
            <v>391.5</v>
          </cell>
          <cell r="F11">
            <v>418.5</v>
          </cell>
          <cell r="G11">
            <v>391.5</v>
          </cell>
          <cell r="H11">
            <v>405</v>
          </cell>
          <cell r="I11">
            <v>405</v>
          </cell>
          <cell r="J11">
            <v>405</v>
          </cell>
          <cell r="K11">
            <v>337.5</v>
          </cell>
          <cell r="L11">
            <v>391.5</v>
          </cell>
          <cell r="M11">
            <v>418.5</v>
          </cell>
          <cell r="N11">
            <v>378</v>
          </cell>
          <cell r="O11">
            <v>364.5</v>
          </cell>
          <cell r="P11">
            <v>2416.5</v>
          </cell>
          <cell r="Q11">
            <v>2295</v>
          </cell>
          <cell r="R11">
            <v>4711.5</v>
          </cell>
        </row>
        <row r="12">
          <cell r="B12" t="str">
            <v xml:space="preserve"> </v>
          </cell>
          <cell r="C12" t="str">
            <v>Month Lbs</v>
          </cell>
          <cell r="D12">
            <v>15608</v>
          </cell>
          <cell r="E12">
            <v>15088.4</v>
          </cell>
          <cell r="F12">
            <v>16129</v>
          </cell>
          <cell r="G12">
            <v>15088.4</v>
          </cell>
          <cell r="H12">
            <v>15608.7</v>
          </cell>
          <cell r="I12">
            <v>15608.7</v>
          </cell>
          <cell r="J12">
            <v>15608.7</v>
          </cell>
          <cell r="K12">
            <v>13007.2</v>
          </cell>
          <cell r="L12">
            <v>15088.4</v>
          </cell>
          <cell r="M12">
            <v>16129</v>
          </cell>
          <cell r="N12">
            <v>14568.1</v>
          </cell>
          <cell r="O12">
            <v>14047.8</v>
          </cell>
          <cell r="P12">
            <v>93131.199999999997</v>
          </cell>
          <cell r="Q12">
            <v>88449.200000000012</v>
          </cell>
          <cell r="R12">
            <v>181580.40000000002</v>
          </cell>
        </row>
        <row r="13">
          <cell r="B13" t="str">
            <v xml:space="preserve"> </v>
          </cell>
          <cell r="C13" t="str">
            <v>Avg Wt</v>
          </cell>
          <cell r="D13">
            <v>38.538271604938274</v>
          </cell>
          <cell r="E13">
            <v>38.539974457215834</v>
          </cell>
          <cell r="F13">
            <v>38.540023894862607</v>
          </cell>
          <cell r="G13">
            <v>38.539974457215834</v>
          </cell>
          <cell r="H13">
            <v>38.54</v>
          </cell>
          <cell r="I13">
            <v>38.54</v>
          </cell>
          <cell r="J13">
            <v>38.54</v>
          </cell>
          <cell r="K13">
            <v>38.539851851851857</v>
          </cell>
          <cell r="L13">
            <v>38.539974457215834</v>
          </cell>
          <cell r="M13">
            <v>38.540023894862607</v>
          </cell>
          <cell r="N13">
            <v>38.539947089947091</v>
          </cell>
          <cell r="O13">
            <v>38.53991769547325</v>
          </cell>
          <cell r="P13">
            <v>38.539706186633559</v>
          </cell>
          <cell r="Q13">
            <v>38.539956427015255</v>
          </cell>
          <cell r="R13">
            <v>38.539828080229235</v>
          </cell>
        </row>
        <row r="14">
          <cell r="B14" t="str">
            <v>TTL Plant</v>
          </cell>
          <cell r="C14" t="str">
            <v>Daily Units</v>
          </cell>
          <cell r="D14">
            <v>25500</v>
          </cell>
          <cell r="E14">
            <v>25500</v>
          </cell>
          <cell r="F14">
            <v>25500</v>
          </cell>
          <cell r="G14">
            <v>25700</v>
          </cell>
          <cell r="H14">
            <v>25700</v>
          </cell>
          <cell r="I14">
            <v>25700</v>
          </cell>
          <cell r="J14">
            <v>25700</v>
          </cell>
          <cell r="K14">
            <v>25700</v>
          </cell>
          <cell r="L14">
            <v>26200</v>
          </cell>
          <cell r="M14">
            <v>26200.000000000004</v>
          </cell>
          <cell r="N14">
            <v>26200</v>
          </cell>
          <cell r="O14">
            <v>26200</v>
          </cell>
          <cell r="P14">
            <v>25599.441340782127</v>
          </cell>
          <cell r="Q14">
            <v>26038.235294117647</v>
          </cell>
          <cell r="R14">
            <v>25813.180515759312</v>
          </cell>
        </row>
        <row r="15">
          <cell r="B15" t="str">
            <v xml:space="preserve"> </v>
          </cell>
          <cell r="C15" t="str">
            <v>Monthly Units</v>
          </cell>
          <cell r="D15">
            <v>765</v>
          </cell>
          <cell r="E15">
            <v>739.5</v>
          </cell>
          <cell r="F15">
            <v>790.5</v>
          </cell>
          <cell r="G15">
            <v>745.3</v>
          </cell>
          <cell r="H15">
            <v>771</v>
          </cell>
          <cell r="I15">
            <v>771</v>
          </cell>
          <cell r="J15">
            <v>771</v>
          </cell>
          <cell r="K15">
            <v>642.5</v>
          </cell>
          <cell r="L15">
            <v>759.8</v>
          </cell>
          <cell r="M15">
            <v>812.2</v>
          </cell>
          <cell r="N15">
            <v>733.6</v>
          </cell>
          <cell r="O15">
            <v>707.4</v>
          </cell>
          <cell r="P15">
            <v>4582.3</v>
          </cell>
          <cell r="Q15">
            <v>4426.5</v>
          </cell>
          <cell r="R15">
            <v>9008.7999999999993</v>
          </cell>
        </row>
        <row r="16">
          <cell r="C16" t="str">
            <v>Month Lbs</v>
          </cell>
          <cell r="D16">
            <v>25111.1</v>
          </cell>
          <cell r="E16">
            <v>24274.699999999997</v>
          </cell>
          <cell r="F16">
            <v>25948.799999999999</v>
          </cell>
          <cell r="G16">
            <v>24427.8</v>
          </cell>
          <cell r="H16">
            <v>25270.1</v>
          </cell>
          <cell r="I16">
            <v>25270.1</v>
          </cell>
          <cell r="J16">
            <v>25270.1</v>
          </cell>
          <cell r="K16">
            <v>21058.400000000001</v>
          </cell>
          <cell r="L16">
            <v>24810.699999999997</v>
          </cell>
          <cell r="M16">
            <v>26521.8</v>
          </cell>
          <cell r="N16">
            <v>23955.200000000001</v>
          </cell>
          <cell r="O16">
            <v>23099.599999999999</v>
          </cell>
          <cell r="P16">
            <v>150302.6</v>
          </cell>
          <cell r="Q16">
            <v>144715.79999999999</v>
          </cell>
          <cell r="R16">
            <v>295018.40000000002</v>
          </cell>
        </row>
        <row r="17">
          <cell r="C17" t="str">
            <v>Avg Wt</v>
          </cell>
          <cell r="D17">
            <v>32.824967320261436</v>
          </cell>
          <cell r="E17">
            <v>32.825828262339414</v>
          </cell>
          <cell r="F17">
            <v>32.825806451612905</v>
          </cell>
          <cell r="G17">
            <v>32.775794981886492</v>
          </cell>
          <cell r="H17">
            <v>32.775745784695197</v>
          </cell>
          <cell r="I17">
            <v>32.775745784695197</v>
          </cell>
          <cell r="J17">
            <v>32.775745784695197</v>
          </cell>
          <cell r="K17">
            <v>32.77571984435798</v>
          </cell>
          <cell r="L17">
            <v>32.65425111871545</v>
          </cell>
          <cell r="M17">
            <v>32.654272346712631</v>
          </cell>
          <cell r="N17">
            <v>32.654307524536534</v>
          </cell>
          <cell r="O17">
            <v>32.654226745829796</v>
          </cell>
          <cell r="P17">
            <v>32.800689610021166</v>
          </cell>
          <cell r="Q17">
            <v>32.693053202304299</v>
          </cell>
          <cell r="R17">
            <v>32.747802149009864</v>
          </cell>
        </row>
        <row r="18">
          <cell r="A18" t="str">
            <v>JOL</v>
          </cell>
          <cell r="C18" t="str">
            <v>Workdays</v>
          </cell>
          <cell r="D18">
            <v>28.5</v>
          </cell>
          <cell r="E18">
            <v>29</v>
          </cell>
          <cell r="F18">
            <v>31</v>
          </cell>
          <cell r="G18">
            <v>29</v>
          </cell>
          <cell r="H18">
            <v>30</v>
          </cell>
          <cell r="I18">
            <v>29</v>
          </cell>
          <cell r="J18">
            <v>21</v>
          </cell>
          <cell r="K18">
            <v>25</v>
          </cell>
          <cell r="L18">
            <v>29</v>
          </cell>
          <cell r="M18">
            <v>30</v>
          </cell>
          <cell r="N18">
            <v>30</v>
          </cell>
          <cell r="O18">
            <v>23</v>
          </cell>
          <cell r="P18">
            <v>176.5</v>
          </cell>
          <cell r="Q18">
            <v>158</v>
          </cell>
          <cell r="R18">
            <v>334.5</v>
          </cell>
        </row>
        <row r="19">
          <cell r="B19" t="str">
            <v>PSR</v>
          </cell>
          <cell r="C19" t="str">
            <v>Daily Units</v>
          </cell>
          <cell r="D19">
            <v>10399.999999999998</v>
          </cell>
          <cell r="E19">
            <v>10400</v>
          </cell>
          <cell r="F19">
            <v>10399.999999999998</v>
          </cell>
          <cell r="G19">
            <v>10400</v>
          </cell>
          <cell r="H19">
            <v>10400</v>
          </cell>
          <cell r="I19">
            <v>10400</v>
          </cell>
          <cell r="J19">
            <v>10000</v>
          </cell>
          <cell r="K19">
            <v>10000</v>
          </cell>
          <cell r="L19">
            <v>10000</v>
          </cell>
          <cell r="M19">
            <v>10000</v>
          </cell>
          <cell r="N19">
            <v>10000</v>
          </cell>
          <cell r="O19">
            <v>10000</v>
          </cell>
          <cell r="P19">
            <v>10400</v>
          </cell>
          <cell r="Q19">
            <v>10000</v>
          </cell>
          <cell r="R19">
            <v>10211.061285500748</v>
          </cell>
        </row>
        <row r="20">
          <cell r="B20" t="str">
            <v xml:space="preserve"> </v>
          </cell>
          <cell r="C20" t="str">
            <v>Monthly Units</v>
          </cell>
          <cell r="D20">
            <v>296.39999999999998</v>
          </cell>
          <cell r="E20">
            <v>301.60000000000002</v>
          </cell>
          <cell r="F20">
            <v>322.39999999999998</v>
          </cell>
          <cell r="G20">
            <v>301.60000000000002</v>
          </cell>
          <cell r="H20">
            <v>312</v>
          </cell>
          <cell r="I20">
            <v>301.60000000000002</v>
          </cell>
          <cell r="J20">
            <v>210</v>
          </cell>
          <cell r="K20">
            <v>250</v>
          </cell>
          <cell r="L20">
            <v>290</v>
          </cell>
          <cell r="M20">
            <v>300</v>
          </cell>
          <cell r="N20">
            <v>300</v>
          </cell>
          <cell r="O20">
            <v>230</v>
          </cell>
          <cell r="P20">
            <v>1835.6</v>
          </cell>
          <cell r="Q20">
            <v>1580</v>
          </cell>
          <cell r="R20">
            <v>3415.6</v>
          </cell>
        </row>
        <row r="21">
          <cell r="B21" t="str">
            <v xml:space="preserve"> </v>
          </cell>
          <cell r="C21" t="str">
            <v>Month Lbs</v>
          </cell>
          <cell r="D21">
            <v>8779.3680000000004</v>
          </cell>
          <cell r="E21">
            <v>8933.3920000000016</v>
          </cell>
          <cell r="F21">
            <v>9549.4879999999994</v>
          </cell>
          <cell r="G21">
            <v>8933.3920000000016</v>
          </cell>
          <cell r="H21">
            <v>9241.44</v>
          </cell>
          <cell r="I21">
            <v>8933.3920000000016</v>
          </cell>
          <cell r="J21">
            <v>6035.4</v>
          </cell>
          <cell r="K21">
            <v>7185</v>
          </cell>
          <cell r="L21">
            <v>8334.6</v>
          </cell>
          <cell r="M21">
            <v>8622</v>
          </cell>
          <cell r="N21">
            <v>8622</v>
          </cell>
          <cell r="O21">
            <v>6610.2</v>
          </cell>
          <cell r="P21">
            <v>54370.472000000002</v>
          </cell>
          <cell r="Q21">
            <v>45409.2</v>
          </cell>
          <cell r="R21">
            <v>99779.671999999991</v>
          </cell>
        </row>
        <row r="22">
          <cell r="C22" t="str">
            <v>Avg Wt</v>
          </cell>
          <cell r="D22">
            <v>29.620000000000005</v>
          </cell>
          <cell r="E22">
            <v>29.620000000000005</v>
          </cell>
          <cell r="F22">
            <v>29.62</v>
          </cell>
          <cell r="G22">
            <v>29.620000000000005</v>
          </cell>
          <cell r="H22">
            <v>29.62</v>
          </cell>
          <cell r="I22">
            <v>29.620000000000005</v>
          </cell>
          <cell r="J22">
            <v>28.74</v>
          </cell>
          <cell r="K22">
            <v>28.74</v>
          </cell>
          <cell r="L22">
            <v>28.740000000000002</v>
          </cell>
          <cell r="M22">
            <v>28.74</v>
          </cell>
          <cell r="N22">
            <v>28.74</v>
          </cell>
          <cell r="O22">
            <v>28.74</v>
          </cell>
          <cell r="P22">
            <v>29.62</v>
          </cell>
          <cell r="Q22">
            <v>28.74</v>
          </cell>
          <cell r="R22">
            <v>29.212926572198146</v>
          </cell>
        </row>
        <row r="23">
          <cell r="B23" t="str">
            <v>LTR</v>
          </cell>
          <cell r="C23" t="str">
            <v>Daily Units</v>
          </cell>
          <cell r="D23">
            <v>6300.0000000000009</v>
          </cell>
          <cell r="E23">
            <v>6300</v>
          </cell>
          <cell r="F23">
            <v>6300.0000000000009</v>
          </cell>
          <cell r="G23">
            <v>6300</v>
          </cell>
          <cell r="H23">
            <v>6300</v>
          </cell>
          <cell r="I23">
            <v>6300</v>
          </cell>
          <cell r="J23">
            <v>7000</v>
          </cell>
          <cell r="K23">
            <v>7000</v>
          </cell>
          <cell r="L23">
            <v>7000</v>
          </cell>
          <cell r="M23">
            <v>7000</v>
          </cell>
          <cell r="N23">
            <v>7000</v>
          </cell>
          <cell r="O23">
            <v>7000</v>
          </cell>
          <cell r="P23">
            <v>6300</v>
          </cell>
          <cell r="Q23">
            <v>7000</v>
          </cell>
          <cell r="R23">
            <v>6630.6427503736913</v>
          </cell>
        </row>
        <row r="24">
          <cell r="B24" t="str">
            <v xml:space="preserve"> </v>
          </cell>
          <cell r="C24" t="str">
            <v>Monthly Units</v>
          </cell>
          <cell r="D24">
            <v>179.55</v>
          </cell>
          <cell r="E24">
            <v>182.7</v>
          </cell>
          <cell r="F24">
            <v>195.3</v>
          </cell>
          <cell r="G24">
            <v>182.7</v>
          </cell>
          <cell r="H24">
            <v>189</v>
          </cell>
          <cell r="I24">
            <v>182.7</v>
          </cell>
          <cell r="J24">
            <v>147</v>
          </cell>
          <cell r="K24">
            <v>175</v>
          </cell>
          <cell r="L24">
            <v>203</v>
          </cell>
          <cell r="M24">
            <v>210</v>
          </cell>
          <cell r="N24">
            <v>210</v>
          </cell>
          <cell r="O24">
            <v>161</v>
          </cell>
          <cell r="P24">
            <v>1111.95</v>
          </cell>
          <cell r="Q24">
            <v>1106</v>
          </cell>
          <cell r="R24">
            <v>2217.9499999999998</v>
          </cell>
        </row>
        <row r="25">
          <cell r="B25" t="str">
            <v xml:space="preserve"> </v>
          </cell>
          <cell r="C25" t="str">
            <v>Month Lbs</v>
          </cell>
          <cell r="D25">
            <v>7611.1245000000008</v>
          </cell>
          <cell r="E25">
            <v>7744.6529999999993</v>
          </cell>
          <cell r="F25">
            <v>8278.7669999999998</v>
          </cell>
          <cell r="G25">
            <v>7744.6529999999993</v>
          </cell>
          <cell r="H25">
            <v>8011.71</v>
          </cell>
          <cell r="I25">
            <v>7744.6529999999993</v>
          </cell>
          <cell r="J25">
            <v>6225.45</v>
          </cell>
          <cell r="K25">
            <v>7411.25</v>
          </cell>
          <cell r="L25">
            <v>8597.0499999999993</v>
          </cell>
          <cell r="M25">
            <v>8893.5</v>
          </cell>
          <cell r="N25">
            <v>8893.5</v>
          </cell>
          <cell r="O25">
            <v>6818.35</v>
          </cell>
          <cell r="P25">
            <v>47135.5605</v>
          </cell>
          <cell r="Q25">
            <v>46839.1</v>
          </cell>
          <cell r="R25">
            <v>93974.660499999998</v>
          </cell>
        </row>
        <row r="26">
          <cell r="B26" t="str">
            <v xml:space="preserve"> </v>
          </cell>
          <cell r="C26" t="str">
            <v>Avg Wt</v>
          </cell>
          <cell r="D26">
            <v>42.39</v>
          </cell>
          <cell r="E26">
            <v>42.39</v>
          </cell>
          <cell r="F26">
            <v>42.389999999999993</v>
          </cell>
          <cell r="G26">
            <v>42.39</v>
          </cell>
          <cell r="H26">
            <v>42.39</v>
          </cell>
          <cell r="I26">
            <v>42.39</v>
          </cell>
          <cell r="J26">
            <v>42.35</v>
          </cell>
          <cell r="K26">
            <v>42.35</v>
          </cell>
          <cell r="L26">
            <v>42.349999999999994</v>
          </cell>
          <cell r="M26">
            <v>42.35</v>
          </cell>
          <cell r="N26">
            <v>42.35</v>
          </cell>
          <cell r="O26">
            <v>42.35</v>
          </cell>
          <cell r="P26">
            <v>42.39</v>
          </cell>
          <cell r="Q26">
            <v>42.35</v>
          </cell>
          <cell r="R26">
            <v>42.370053653148183</v>
          </cell>
        </row>
        <row r="27">
          <cell r="B27" t="str">
            <v>TTL PLant</v>
          </cell>
          <cell r="C27" t="str">
            <v>Daily Units</v>
          </cell>
          <cell r="D27">
            <v>16700</v>
          </cell>
          <cell r="E27">
            <v>16700</v>
          </cell>
          <cell r="F27">
            <v>16700.000000000004</v>
          </cell>
          <cell r="G27">
            <v>16700</v>
          </cell>
          <cell r="H27">
            <v>16700</v>
          </cell>
          <cell r="I27">
            <v>16700</v>
          </cell>
          <cell r="J27">
            <v>17000</v>
          </cell>
          <cell r="K27">
            <v>17000</v>
          </cell>
          <cell r="L27">
            <v>17000</v>
          </cell>
          <cell r="M27">
            <v>17000</v>
          </cell>
          <cell r="N27">
            <v>17000</v>
          </cell>
          <cell r="O27">
            <v>17000</v>
          </cell>
          <cell r="P27">
            <v>16700</v>
          </cell>
          <cell r="Q27">
            <v>17000</v>
          </cell>
          <cell r="R27">
            <v>16841.704035874438</v>
          </cell>
        </row>
        <row r="28">
          <cell r="B28" t="str">
            <v xml:space="preserve"> </v>
          </cell>
          <cell r="C28" t="str">
            <v>Monthly Units</v>
          </cell>
          <cell r="D28">
            <v>475.95</v>
          </cell>
          <cell r="E28">
            <v>484.3</v>
          </cell>
          <cell r="F28">
            <v>517.70000000000005</v>
          </cell>
          <cell r="G28">
            <v>484.3</v>
          </cell>
          <cell r="H28">
            <v>501</v>
          </cell>
          <cell r="I28">
            <v>484.3</v>
          </cell>
          <cell r="J28">
            <v>357</v>
          </cell>
          <cell r="K28">
            <v>425</v>
          </cell>
          <cell r="L28">
            <v>493</v>
          </cell>
          <cell r="M28">
            <v>510</v>
          </cell>
          <cell r="N28">
            <v>510</v>
          </cell>
          <cell r="O28">
            <v>391</v>
          </cell>
          <cell r="P28">
            <v>2947.55</v>
          </cell>
          <cell r="Q28">
            <v>2686</v>
          </cell>
          <cell r="R28">
            <v>5633.55</v>
          </cell>
        </row>
        <row r="29">
          <cell r="C29" t="str">
            <v>Month Lbs</v>
          </cell>
          <cell r="D29">
            <v>16390.4925</v>
          </cell>
          <cell r="E29">
            <v>16678.045000000002</v>
          </cell>
          <cell r="F29">
            <v>17828.254999999997</v>
          </cell>
          <cell r="G29">
            <v>16678.045000000002</v>
          </cell>
          <cell r="H29">
            <v>17253.150000000001</v>
          </cell>
          <cell r="I29">
            <v>16678.045000000002</v>
          </cell>
          <cell r="J29">
            <v>12260.849999999999</v>
          </cell>
          <cell r="K29">
            <v>14596.25</v>
          </cell>
          <cell r="L29">
            <v>16931.650000000001</v>
          </cell>
          <cell r="M29">
            <v>17515.5</v>
          </cell>
          <cell r="N29">
            <v>17515.5</v>
          </cell>
          <cell r="O29">
            <v>13428.55</v>
          </cell>
          <cell r="P29">
            <v>101506.03250000002</v>
          </cell>
          <cell r="Q29">
            <v>92248.3</v>
          </cell>
          <cell r="R29">
            <v>193754.33250000002</v>
          </cell>
        </row>
        <row r="30">
          <cell r="C30" t="str">
            <v>Avg Wt</v>
          </cell>
          <cell r="D30">
            <v>34.437425149700601</v>
          </cell>
          <cell r="E30">
            <v>34.437425149700601</v>
          </cell>
          <cell r="F30">
            <v>34.437425149700587</v>
          </cell>
          <cell r="G30">
            <v>34.437425149700601</v>
          </cell>
          <cell r="H30">
            <v>34.437425149700601</v>
          </cell>
          <cell r="I30">
            <v>34.437425149700601</v>
          </cell>
          <cell r="J30">
            <v>34.344117647058816</v>
          </cell>
          <cell r="K30">
            <v>34.344117647058823</v>
          </cell>
          <cell r="L30">
            <v>34.344117647058823</v>
          </cell>
          <cell r="M30">
            <v>34.344117647058823</v>
          </cell>
          <cell r="N30">
            <v>34.344117647058823</v>
          </cell>
          <cell r="O30">
            <v>34.344117647058823</v>
          </cell>
          <cell r="P30">
            <v>34.437425149700601</v>
          </cell>
          <cell r="Q30">
            <v>34.344117647058823</v>
          </cell>
          <cell r="R30">
            <v>34.392937401815907</v>
          </cell>
        </row>
        <row r="31">
          <cell r="A31" t="str">
            <v>LV-PSR</v>
          </cell>
          <cell r="C31" t="str">
            <v>Workdays</v>
          </cell>
          <cell r="D31">
            <v>29.3</v>
          </cell>
          <cell r="E31">
            <v>29</v>
          </cell>
          <cell r="F31">
            <v>31</v>
          </cell>
          <cell r="G31">
            <v>28.9</v>
          </cell>
          <cell r="H31">
            <v>29.9</v>
          </cell>
          <cell r="I31">
            <v>30</v>
          </cell>
          <cell r="J31">
            <v>25.5</v>
          </cell>
          <cell r="K31">
            <v>31</v>
          </cell>
          <cell r="L31">
            <v>28.9</v>
          </cell>
          <cell r="M31">
            <v>31</v>
          </cell>
          <cell r="N31">
            <v>27.9</v>
          </cell>
          <cell r="O31">
            <v>26.6</v>
          </cell>
          <cell r="P31">
            <v>178.1</v>
          </cell>
          <cell r="Q31">
            <v>170.9</v>
          </cell>
          <cell r="R31">
            <v>349</v>
          </cell>
        </row>
        <row r="32">
          <cell r="B32" t="str">
            <v>PSR</v>
          </cell>
          <cell r="C32" t="str">
            <v>Daily Units</v>
          </cell>
          <cell r="D32">
            <v>13600</v>
          </cell>
          <cell r="E32">
            <v>13600</v>
          </cell>
          <cell r="F32">
            <v>13600.000000000002</v>
          </cell>
          <cell r="G32">
            <v>13600.000000000002</v>
          </cell>
          <cell r="H32">
            <v>13600</v>
          </cell>
          <cell r="I32">
            <v>13600</v>
          </cell>
          <cell r="J32">
            <v>13600</v>
          </cell>
          <cell r="K32">
            <v>13600.000000000002</v>
          </cell>
          <cell r="L32">
            <v>13600.000000000002</v>
          </cell>
          <cell r="M32">
            <v>13600.000000000002</v>
          </cell>
          <cell r="N32">
            <v>13600.000000000002</v>
          </cell>
          <cell r="O32">
            <v>13600</v>
          </cell>
          <cell r="P32">
            <v>13600</v>
          </cell>
          <cell r="Q32">
            <v>13599.999999999998</v>
          </cell>
          <cell r="R32">
            <v>13600</v>
          </cell>
        </row>
        <row r="33">
          <cell r="B33" t="str">
            <v xml:space="preserve"> </v>
          </cell>
          <cell r="C33" t="str">
            <v>Monthly Units</v>
          </cell>
          <cell r="D33">
            <v>398.48</v>
          </cell>
          <cell r="E33">
            <v>394.4</v>
          </cell>
          <cell r="F33">
            <v>421.6</v>
          </cell>
          <cell r="G33">
            <v>393.04</v>
          </cell>
          <cell r="H33">
            <v>406.64</v>
          </cell>
          <cell r="I33">
            <v>408</v>
          </cell>
          <cell r="J33">
            <v>346.8</v>
          </cell>
          <cell r="K33">
            <v>421.6</v>
          </cell>
          <cell r="L33">
            <v>393.04</v>
          </cell>
          <cell r="M33">
            <v>421.6</v>
          </cell>
          <cell r="N33">
            <v>379.44</v>
          </cell>
          <cell r="O33">
            <v>361.76</v>
          </cell>
          <cell r="P33">
            <v>2422.16</v>
          </cell>
          <cell r="Q33">
            <v>2324.2399999999998</v>
          </cell>
          <cell r="R33">
            <v>4746.3999999999996</v>
          </cell>
        </row>
        <row r="34">
          <cell r="B34" t="str">
            <v xml:space="preserve"> </v>
          </cell>
          <cell r="C34" t="str">
            <v>Month Lbs</v>
          </cell>
          <cell r="D34">
            <v>8842.271200000001</v>
          </cell>
          <cell r="E34">
            <v>8751.7360000000008</v>
          </cell>
          <cell r="F34">
            <v>9355.3040000000001</v>
          </cell>
          <cell r="G34">
            <v>8721.5576000000001</v>
          </cell>
          <cell r="H34">
            <v>9023.3415999999997</v>
          </cell>
          <cell r="I34">
            <v>9053.52</v>
          </cell>
          <cell r="J34">
            <v>7695.4920000000011</v>
          </cell>
          <cell r="K34">
            <v>9355.3040000000001</v>
          </cell>
          <cell r="L34">
            <v>8721.5576000000001</v>
          </cell>
          <cell r="M34">
            <v>9355.3040000000001</v>
          </cell>
          <cell r="N34">
            <v>8419.7736000000004</v>
          </cell>
          <cell r="O34">
            <v>8027.4544000000005</v>
          </cell>
          <cell r="P34">
            <v>53747.7304</v>
          </cell>
          <cell r="Q34">
            <v>51574.885600000009</v>
          </cell>
          <cell r="R34">
            <v>105322.61600000001</v>
          </cell>
        </row>
        <row r="35">
          <cell r="C35" t="str">
            <v>Avg Wt</v>
          </cell>
          <cell r="D35">
            <v>22.19</v>
          </cell>
          <cell r="E35">
            <v>22.190000000000005</v>
          </cell>
          <cell r="F35">
            <v>22.189999999999998</v>
          </cell>
          <cell r="G35">
            <v>22.189999999999998</v>
          </cell>
          <cell r="H35">
            <v>22.19</v>
          </cell>
          <cell r="I35">
            <v>22.19</v>
          </cell>
          <cell r="J35">
            <v>22.19</v>
          </cell>
          <cell r="K35">
            <v>22.189999999999998</v>
          </cell>
          <cell r="L35">
            <v>22.189999999999998</v>
          </cell>
          <cell r="M35">
            <v>22.189999999999998</v>
          </cell>
          <cell r="N35">
            <v>22.19</v>
          </cell>
          <cell r="O35">
            <v>22.19</v>
          </cell>
          <cell r="P35">
            <v>22.19</v>
          </cell>
          <cell r="Q35">
            <v>22.190000000000005</v>
          </cell>
          <cell r="R35">
            <v>22.190000000000005</v>
          </cell>
        </row>
        <row r="36">
          <cell r="B36" t="str">
            <v>LTR</v>
          </cell>
          <cell r="C36" t="str">
            <v>Daily Units</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B37" t="str">
            <v xml:space="preserve"> </v>
          </cell>
          <cell r="C37" t="str">
            <v>Monthly Units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t="str">
            <v xml:space="preserve"> </v>
          </cell>
          <cell r="C38" t="str">
            <v>Month Lbs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B39" t="str">
            <v xml:space="preserve"> </v>
          </cell>
          <cell r="C39" t="str">
            <v>Avg Wt</v>
          </cell>
          <cell r="D39" t="e">
            <v>#DIV/0!</v>
          </cell>
          <cell r="E39" t="e">
            <v>#DIV/0!</v>
          </cell>
          <cell r="F39" t="e">
            <v>#DIV/0!</v>
          </cell>
          <cell r="G39" t="e">
            <v>#DIV/0!</v>
          </cell>
          <cell r="H39" t="e">
            <v>#DIV/0!</v>
          </cell>
          <cell r="I39" t="e">
            <v>#DIV/0!</v>
          </cell>
          <cell r="J39" t="e">
            <v>#DIV/0!</v>
          </cell>
          <cell r="K39" t="e">
            <v>#DIV/0!</v>
          </cell>
          <cell r="L39" t="e">
            <v>#DIV/0!</v>
          </cell>
          <cell r="M39" t="e">
            <v>#DIV/0!</v>
          </cell>
          <cell r="N39" t="e">
            <v>#DIV/0!</v>
          </cell>
          <cell r="O39" t="e">
            <v>#DIV/0!</v>
          </cell>
          <cell r="P39" t="e">
            <v>#DIV/0!</v>
          </cell>
          <cell r="Q39" t="e">
            <v>#DIV/0!</v>
          </cell>
          <cell r="R39" t="e">
            <v>#DIV/0!</v>
          </cell>
        </row>
        <row r="40">
          <cell r="B40" t="str">
            <v>TTL Plant</v>
          </cell>
          <cell r="C40" t="str">
            <v>Daily Units</v>
          </cell>
          <cell r="D40">
            <v>13600</v>
          </cell>
          <cell r="E40">
            <v>13600</v>
          </cell>
          <cell r="F40">
            <v>13600.000000000002</v>
          </cell>
          <cell r="G40">
            <v>13600.000000000002</v>
          </cell>
          <cell r="H40">
            <v>13600</v>
          </cell>
          <cell r="I40">
            <v>13600</v>
          </cell>
          <cell r="J40">
            <v>13600</v>
          </cell>
          <cell r="K40">
            <v>13600.000000000002</v>
          </cell>
          <cell r="L40">
            <v>13600.000000000002</v>
          </cell>
          <cell r="M40">
            <v>13600.000000000002</v>
          </cell>
          <cell r="N40">
            <v>13600.000000000002</v>
          </cell>
          <cell r="O40">
            <v>13600</v>
          </cell>
          <cell r="P40">
            <v>13600</v>
          </cell>
          <cell r="Q40">
            <v>13599.999999999998</v>
          </cell>
          <cell r="R40">
            <v>13600</v>
          </cell>
        </row>
        <row r="41">
          <cell r="B41" t="str">
            <v xml:space="preserve"> </v>
          </cell>
          <cell r="C41" t="str">
            <v>Monthly Units</v>
          </cell>
          <cell r="D41">
            <v>398.48</v>
          </cell>
          <cell r="E41">
            <v>394.4</v>
          </cell>
          <cell r="F41">
            <v>421.6</v>
          </cell>
          <cell r="G41">
            <v>393.04</v>
          </cell>
          <cell r="H41">
            <v>406.64</v>
          </cell>
          <cell r="I41">
            <v>408</v>
          </cell>
          <cell r="J41">
            <v>346.8</v>
          </cell>
          <cell r="K41">
            <v>421.6</v>
          </cell>
          <cell r="L41">
            <v>393.04</v>
          </cell>
          <cell r="M41">
            <v>421.6</v>
          </cell>
          <cell r="N41">
            <v>379.44</v>
          </cell>
          <cell r="O41">
            <v>361.76</v>
          </cell>
          <cell r="P41">
            <v>2422.16</v>
          </cell>
          <cell r="Q41">
            <v>2324.2399999999998</v>
          </cell>
          <cell r="R41">
            <v>4746.3999999999996</v>
          </cell>
        </row>
        <row r="42">
          <cell r="C42" t="str">
            <v>Month Lbs</v>
          </cell>
          <cell r="D42">
            <v>8842.271200000001</v>
          </cell>
          <cell r="E42">
            <v>8751.7360000000008</v>
          </cell>
          <cell r="F42">
            <v>9355.3040000000001</v>
          </cell>
          <cell r="G42">
            <v>8721.5576000000001</v>
          </cell>
          <cell r="H42">
            <v>9023.3415999999997</v>
          </cell>
          <cell r="I42">
            <v>9053.52</v>
          </cell>
          <cell r="J42">
            <v>7695.4920000000011</v>
          </cell>
          <cell r="K42">
            <v>9355.3040000000001</v>
          </cell>
          <cell r="L42">
            <v>8721.5576000000001</v>
          </cell>
          <cell r="M42">
            <v>9355.3040000000001</v>
          </cell>
          <cell r="N42">
            <v>8419.7736000000004</v>
          </cell>
          <cell r="O42">
            <v>8027.4544000000005</v>
          </cell>
          <cell r="P42">
            <v>53747.7304</v>
          </cell>
          <cell r="Q42">
            <v>51574.885600000009</v>
          </cell>
          <cell r="R42">
            <v>105322.61600000001</v>
          </cell>
        </row>
        <row r="43">
          <cell r="C43" t="str">
            <v>Avg Wt</v>
          </cell>
          <cell r="D43">
            <v>22.19</v>
          </cell>
          <cell r="E43">
            <v>22.190000000000005</v>
          </cell>
          <cell r="F43">
            <v>22.189999999999998</v>
          </cell>
          <cell r="G43">
            <v>22.189999999999998</v>
          </cell>
          <cell r="H43">
            <v>22.19</v>
          </cell>
          <cell r="I43">
            <v>22.19</v>
          </cell>
          <cell r="J43">
            <v>22.19</v>
          </cell>
          <cell r="K43">
            <v>22.189999999999998</v>
          </cell>
          <cell r="L43">
            <v>22.189999999999998</v>
          </cell>
          <cell r="M43">
            <v>22.189999999999998</v>
          </cell>
          <cell r="N43">
            <v>22.19</v>
          </cell>
          <cell r="O43">
            <v>22.19</v>
          </cell>
          <cell r="P43">
            <v>22.19</v>
          </cell>
          <cell r="Q43">
            <v>22.190000000000005</v>
          </cell>
          <cell r="R43">
            <v>22.190000000000005</v>
          </cell>
        </row>
        <row r="44">
          <cell r="A44" t="str">
            <v>OKC</v>
          </cell>
          <cell r="C44" t="str">
            <v>Workdays</v>
          </cell>
          <cell r="D44">
            <v>29.67</v>
          </cell>
          <cell r="E44">
            <v>29</v>
          </cell>
          <cell r="F44">
            <v>31</v>
          </cell>
          <cell r="G44">
            <v>30</v>
          </cell>
          <cell r="H44">
            <v>29.33</v>
          </cell>
          <cell r="I44">
            <v>30</v>
          </cell>
          <cell r="J44">
            <v>23</v>
          </cell>
          <cell r="K44">
            <v>31</v>
          </cell>
          <cell r="L44">
            <v>28.33</v>
          </cell>
          <cell r="M44">
            <v>31</v>
          </cell>
          <cell r="N44">
            <v>27.33</v>
          </cell>
          <cell r="O44">
            <v>26</v>
          </cell>
          <cell r="P44">
            <v>179</v>
          </cell>
          <cell r="Q44">
            <v>166.66</v>
          </cell>
          <cell r="R44">
            <v>345.65999999999997</v>
          </cell>
        </row>
        <row r="45">
          <cell r="B45" t="str">
            <v>PSR</v>
          </cell>
          <cell r="C45" t="str">
            <v>Daily Units</v>
          </cell>
          <cell r="D45">
            <v>39600</v>
          </cell>
          <cell r="E45">
            <v>40100</v>
          </cell>
          <cell r="F45">
            <v>40599.999999999993</v>
          </cell>
          <cell r="G45">
            <v>41100</v>
          </cell>
          <cell r="H45">
            <v>41100</v>
          </cell>
          <cell r="I45">
            <v>41100</v>
          </cell>
          <cell r="J45">
            <v>41100</v>
          </cell>
          <cell r="K45">
            <v>41099.999999999993</v>
          </cell>
          <cell r="L45">
            <v>41100</v>
          </cell>
          <cell r="M45">
            <v>41099.999999999993</v>
          </cell>
          <cell r="N45">
            <v>41100.000000000007</v>
          </cell>
          <cell r="O45">
            <v>41099.999999999993</v>
          </cell>
          <cell r="P45">
            <v>40602.765363128492</v>
          </cell>
          <cell r="Q45">
            <v>41099.999999999993</v>
          </cell>
          <cell r="R45">
            <v>40842.507087889833</v>
          </cell>
        </row>
        <row r="46">
          <cell r="B46" t="str">
            <v xml:space="preserve"> </v>
          </cell>
          <cell r="C46" t="str">
            <v>Monthly Units</v>
          </cell>
          <cell r="D46">
            <v>1174.932</v>
          </cell>
          <cell r="E46">
            <v>1162.9000000000001</v>
          </cell>
          <cell r="F46">
            <v>1258.5999999999999</v>
          </cell>
          <cell r="G46">
            <v>1233</v>
          </cell>
          <cell r="H46">
            <v>1205.463</v>
          </cell>
          <cell r="I46">
            <v>1233</v>
          </cell>
          <cell r="J46">
            <v>945.3</v>
          </cell>
          <cell r="K46">
            <v>1274.0999999999999</v>
          </cell>
          <cell r="L46">
            <v>1164.3630000000001</v>
          </cell>
          <cell r="M46">
            <v>1274.0999999999999</v>
          </cell>
          <cell r="N46">
            <v>1123.2630000000001</v>
          </cell>
          <cell r="O46">
            <v>1068.5999999999999</v>
          </cell>
          <cell r="P46">
            <v>7267.8950000000004</v>
          </cell>
          <cell r="Q46">
            <v>6849.7259999999987</v>
          </cell>
          <cell r="R46">
            <v>14117.620999999999</v>
          </cell>
        </row>
        <row r="47">
          <cell r="B47" t="str">
            <v xml:space="preserve"> </v>
          </cell>
          <cell r="C47" t="str">
            <v>Month Lbs</v>
          </cell>
          <cell r="D47">
            <v>23116.85</v>
          </cell>
          <cell r="E47">
            <v>22058.36</v>
          </cell>
          <cell r="F47">
            <v>24287.26</v>
          </cell>
          <cell r="G47">
            <v>23882.46</v>
          </cell>
          <cell r="H47">
            <v>24201.09</v>
          </cell>
          <cell r="I47">
            <v>24387.66</v>
          </cell>
          <cell r="J47">
            <v>18125.91</v>
          </cell>
          <cell r="K47">
            <v>24404.47</v>
          </cell>
          <cell r="L47">
            <v>22755.759999999998</v>
          </cell>
          <cell r="M47">
            <v>24443.62</v>
          </cell>
          <cell r="N47">
            <v>21883.48</v>
          </cell>
          <cell r="O47">
            <v>20621.509999999998</v>
          </cell>
          <cell r="P47">
            <v>141933.68</v>
          </cell>
          <cell r="Q47">
            <v>132234.75</v>
          </cell>
          <cell r="R47">
            <v>274168.43</v>
          </cell>
        </row>
        <row r="48">
          <cell r="C48" t="str">
            <v>Avg Wt</v>
          </cell>
          <cell r="D48">
            <v>19.675053535013088</v>
          </cell>
          <cell r="E48">
            <v>18.968406569782438</v>
          </cell>
          <cell r="F48">
            <v>19.297044334975368</v>
          </cell>
          <cell r="G48">
            <v>19.369391727493916</v>
          </cell>
          <cell r="H48">
            <v>20.076178198750192</v>
          </cell>
          <cell r="I48">
            <v>19.779124087591242</v>
          </cell>
          <cell r="J48">
            <v>19.174769914312918</v>
          </cell>
          <cell r="K48">
            <v>19.154281453575074</v>
          </cell>
          <cell r="L48">
            <v>19.543527233345614</v>
          </cell>
          <cell r="M48">
            <v>19.185009025979124</v>
          </cell>
          <cell r="N48">
            <v>19.482062526763542</v>
          </cell>
          <cell r="O48">
            <v>19.297688564476886</v>
          </cell>
          <cell r="P48">
            <v>19.528856704726746</v>
          </cell>
          <cell r="Q48">
            <v>19.305115270304245</v>
          </cell>
          <cell r="R48">
            <v>19.420299638303081</v>
          </cell>
        </row>
        <row r="49">
          <cell r="B49" t="str">
            <v>TSR</v>
          </cell>
          <cell r="C49" t="str">
            <v>Daily Units</v>
          </cell>
          <cell r="D49">
            <v>4399.9999999999991</v>
          </cell>
          <cell r="E49">
            <v>4399.9999999999991</v>
          </cell>
          <cell r="F49">
            <v>4400</v>
          </cell>
          <cell r="G49">
            <v>4400</v>
          </cell>
          <cell r="H49">
            <v>4400</v>
          </cell>
          <cell r="I49">
            <v>4400</v>
          </cell>
          <cell r="J49">
            <v>4400</v>
          </cell>
          <cell r="K49">
            <v>4400</v>
          </cell>
          <cell r="L49">
            <v>4399.9999999999991</v>
          </cell>
          <cell r="M49">
            <v>4400</v>
          </cell>
          <cell r="N49">
            <v>4399.9999999999991</v>
          </cell>
          <cell r="O49">
            <v>4400</v>
          </cell>
          <cell r="P49">
            <v>4400</v>
          </cell>
          <cell r="Q49">
            <v>4400</v>
          </cell>
          <cell r="R49">
            <v>4400</v>
          </cell>
        </row>
        <row r="50">
          <cell r="B50" t="str">
            <v xml:space="preserve"> </v>
          </cell>
          <cell r="C50" t="str">
            <v>Monthly Units</v>
          </cell>
          <cell r="D50">
            <v>130.548</v>
          </cell>
          <cell r="E50">
            <v>127.6</v>
          </cell>
          <cell r="F50">
            <v>136.4</v>
          </cell>
          <cell r="G50">
            <v>132</v>
          </cell>
          <cell r="H50">
            <v>129.05199999999999</v>
          </cell>
          <cell r="I50">
            <v>132</v>
          </cell>
          <cell r="J50">
            <v>101.2</v>
          </cell>
          <cell r="K50">
            <v>136.4</v>
          </cell>
          <cell r="L50">
            <v>124.65199999999999</v>
          </cell>
          <cell r="M50">
            <v>136.4</v>
          </cell>
          <cell r="N50">
            <v>120.25199999999998</v>
          </cell>
          <cell r="O50">
            <v>114.4</v>
          </cell>
          <cell r="P50">
            <v>787.6</v>
          </cell>
          <cell r="Q50">
            <v>733.30399999999997</v>
          </cell>
          <cell r="R50">
            <v>1520.904</v>
          </cell>
        </row>
        <row r="51">
          <cell r="B51" t="str">
            <v xml:space="preserve"> </v>
          </cell>
          <cell r="C51" t="str">
            <v>Month Lbs</v>
          </cell>
          <cell r="D51">
            <v>1321.15</v>
          </cell>
          <cell r="E51">
            <v>1288.76</v>
          </cell>
          <cell r="F51">
            <v>1370.82</v>
          </cell>
          <cell r="G51">
            <v>1320</v>
          </cell>
          <cell r="H51">
            <v>1290.52</v>
          </cell>
          <cell r="I51">
            <v>1320</v>
          </cell>
          <cell r="J51">
            <v>1009.98</v>
          </cell>
          <cell r="K51">
            <v>1361.27</v>
          </cell>
          <cell r="L51">
            <v>1242.78</v>
          </cell>
          <cell r="M51">
            <v>1359.91</v>
          </cell>
          <cell r="N51">
            <v>1197.71</v>
          </cell>
          <cell r="O51">
            <v>1138.28</v>
          </cell>
          <cell r="P51">
            <v>7911.25</v>
          </cell>
          <cell r="Q51">
            <v>7309.9299999999994</v>
          </cell>
          <cell r="R51">
            <v>15221.18</v>
          </cell>
        </row>
        <row r="52">
          <cell r="B52" t="str">
            <v xml:space="preserve"> </v>
          </cell>
          <cell r="C52" t="str">
            <v>Avg Wt</v>
          </cell>
          <cell r="D52">
            <v>10.12003247847535</v>
          </cell>
          <cell r="E52">
            <v>10.1</v>
          </cell>
          <cell r="F52">
            <v>10.049999999999999</v>
          </cell>
          <cell r="G52">
            <v>10</v>
          </cell>
          <cell r="H52">
            <v>10</v>
          </cell>
          <cell r="I52">
            <v>10</v>
          </cell>
          <cell r="J52">
            <v>9.9800395256916996</v>
          </cell>
          <cell r="K52">
            <v>9.9799853372434004</v>
          </cell>
          <cell r="L52">
            <v>9.969996470172962</v>
          </cell>
          <cell r="M52">
            <v>9.9700146627565989</v>
          </cell>
          <cell r="N52">
            <v>9.960000665269602</v>
          </cell>
          <cell r="O52">
            <v>9.9499999999999993</v>
          </cell>
          <cell r="P52">
            <v>10.044756221432198</v>
          </cell>
          <cell r="Q52">
            <v>9.968485103040484</v>
          </cell>
          <cell r="R52">
            <v>10.007982094859374</v>
          </cell>
        </row>
        <row r="53">
          <cell r="B53" t="str">
            <v>SEALANT</v>
          </cell>
          <cell r="C53" t="str">
            <v>Daily Units</v>
          </cell>
          <cell r="D53">
            <v>1000.0000000000024</v>
          </cell>
          <cell r="E53">
            <v>1000</v>
          </cell>
          <cell r="F53">
            <v>1000</v>
          </cell>
          <cell r="G53">
            <v>1000</v>
          </cell>
          <cell r="H53">
            <v>999.99999999999761</v>
          </cell>
          <cell r="I53">
            <v>1000</v>
          </cell>
          <cell r="J53">
            <v>1000</v>
          </cell>
          <cell r="K53">
            <v>1000</v>
          </cell>
          <cell r="L53">
            <v>999.9999999999975</v>
          </cell>
          <cell r="M53">
            <v>1000</v>
          </cell>
          <cell r="N53">
            <v>999.9999999999975</v>
          </cell>
          <cell r="O53">
            <v>1000</v>
          </cell>
          <cell r="P53">
            <v>1000</v>
          </cell>
          <cell r="Q53">
            <v>999.99999999999909</v>
          </cell>
          <cell r="R53">
            <v>999.99999999999966</v>
          </cell>
        </row>
        <row r="54">
          <cell r="B54" t="str">
            <v xml:space="preserve"> </v>
          </cell>
          <cell r="C54" t="str">
            <v>Monthly Units</v>
          </cell>
          <cell r="D54">
            <v>29.670000000000073</v>
          </cell>
          <cell r="E54">
            <v>29</v>
          </cell>
          <cell r="F54">
            <v>31</v>
          </cell>
          <cell r="G54">
            <v>30</v>
          </cell>
          <cell r="H54">
            <v>29.329999999999927</v>
          </cell>
          <cell r="I54">
            <v>30</v>
          </cell>
          <cell r="J54">
            <v>23</v>
          </cell>
          <cell r="K54">
            <v>31</v>
          </cell>
          <cell r="L54">
            <v>28.329999999999927</v>
          </cell>
          <cell r="M54">
            <v>31</v>
          </cell>
          <cell r="N54">
            <v>27.329999999999927</v>
          </cell>
          <cell r="O54">
            <v>26</v>
          </cell>
          <cell r="P54">
            <v>179</v>
          </cell>
          <cell r="Q54">
            <v>166.65999999999985</v>
          </cell>
          <cell r="R54">
            <v>345.65999999999985</v>
          </cell>
        </row>
        <row r="55">
          <cell r="B55" t="str">
            <v xml:space="preserve"> </v>
          </cell>
          <cell r="C55" t="str">
            <v>Month Lbs</v>
          </cell>
          <cell r="D55">
            <v>637.90499999999997</v>
          </cell>
          <cell r="E55">
            <v>623.5</v>
          </cell>
          <cell r="F55">
            <v>666.5</v>
          </cell>
          <cell r="G55">
            <v>645</v>
          </cell>
          <cell r="H55">
            <v>630.59500000000003</v>
          </cell>
          <cell r="I55">
            <v>645</v>
          </cell>
          <cell r="J55">
            <v>494.5</v>
          </cell>
          <cell r="K55">
            <v>666.5</v>
          </cell>
          <cell r="L55">
            <v>609.09500000000003</v>
          </cell>
          <cell r="M55">
            <v>666.5</v>
          </cell>
          <cell r="N55">
            <v>587.59500000000003</v>
          </cell>
          <cell r="O55">
            <v>559</v>
          </cell>
          <cell r="P55">
            <v>3848.5</v>
          </cell>
          <cell r="Q55">
            <v>3583.1900000000005</v>
          </cell>
          <cell r="R55">
            <v>7431.6900000000005</v>
          </cell>
        </row>
        <row r="56">
          <cell r="C56" t="str">
            <v>Avg Wt</v>
          </cell>
          <cell r="D56">
            <v>21.499999999999947</v>
          </cell>
          <cell r="E56">
            <v>21.5</v>
          </cell>
          <cell r="F56">
            <v>21.5</v>
          </cell>
          <cell r="G56">
            <v>21.5</v>
          </cell>
          <cell r="H56">
            <v>21.500000000000053</v>
          </cell>
          <cell r="I56">
            <v>21.5</v>
          </cell>
          <cell r="J56">
            <v>21.5</v>
          </cell>
          <cell r="K56">
            <v>21.5</v>
          </cell>
          <cell r="L56">
            <v>21.500000000000057</v>
          </cell>
          <cell r="M56">
            <v>21.5</v>
          </cell>
          <cell r="N56">
            <v>21.500000000000057</v>
          </cell>
          <cell r="O56">
            <v>21.5</v>
          </cell>
          <cell r="P56">
            <v>21.5</v>
          </cell>
          <cell r="Q56">
            <v>21.500000000000021</v>
          </cell>
          <cell r="R56">
            <v>21.500000000000011</v>
          </cell>
        </row>
        <row r="57">
          <cell r="B57" t="str">
            <v>TTL plant</v>
          </cell>
          <cell r="C57" t="str">
            <v>Daily Units</v>
          </cell>
          <cell r="D57">
            <v>45000</v>
          </cell>
          <cell r="E57">
            <v>45500</v>
          </cell>
          <cell r="F57">
            <v>46000</v>
          </cell>
          <cell r="G57">
            <v>46500</v>
          </cell>
          <cell r="H57">
            <v>46499.999999999993</v>
          </cell>
          <cell r="I57">
            <v>46500</v>
          </cell>
          <cell r="J57">
            <v>46500</v>
          </cell>
          <cell r="K57">
            <v>46500</v>
          </cell>
          <cell r="L57">
            <v>46500.000000000007</v>
          </cell>
          <cell r="M57">
            <v>46500</v>
          </cell>
          <cell r="N57">
            <v>46500.000000000007</v>
          </cell>
          <cell r="O57">
            <v>46500</v>
          </cell>
          <cell r="P57">
            <v>46002.765363128492</v>
          </cell>
          <cell r="Q57">
            <v>46500.000000000007</v>
          </cell>
          <cell r="R57">
            <v>46242.507087889833</v>
          </cell>
        </row>
        <row r="58">
          <cell r="B58" t="str">
            <v xml:space="preserve"> </v>
          </cell>
          <cell r="C58" t="str">
            <v>Monthly Units</v>
          </cell>
          <cell r="D58">
            <v>1335.15</v>
          </cell>
          <cell r="E58">
            <v>1319.5</v>
          </cell>
          <cell r="F58">
            <v>1426</v>
          </cell>
          <cell r="G58">
            <v>1395</v>
          </cell>
          <cell r="H58">
            <v>1363.8449999999998</v>
          </cell>
          <cell r="I58">
            <v>1395</v>
          </cell>
          <cell r="J58">
            <v>1069.5</v>
          </cell>
          <cell r="K58">
            <v>1441.5</v>
          </cell>
          <cell r="L58">
            <v>1317.345</v>
          </cell>
          <cell r="M58">
            <v>1441.5</v>
          </cell>
          <cell r="N58">
            <v>1270.845</v>
          </cell>
          <cell r="O58">
            <v>1209</v>
          </cell>
          <cell r="P58">
            <v>8234.494999999999</v>
          </cell>
          <cell r="Q58">
            <v>7749.6900000000005</v>
          </cell>
          <cell r="R58">
            <v>15984.184999999999</v>
          </cell>
        </row>
        <row r="59">
          <cell r="C59" t="str">
            <v>Month Lbs</v>
          </cell>
          <cell r="D59">
            <v>25075.904999999999</v>
          </cell>
          <cell r="E59">
            <v>23970.62</v>
          </cell>
          <cell r="F59">
            <v>26324.579999999998</v>
          </cell>
          <cell r="G59">
            <v>25847.46</v>
          </cell>
          <cell r="H59">
            <v>26122.205000000002</v>
          </cell>
          <cell r="I59">
            <v>26352.66</v>
          </cell>
          <cell r="J59">
            <v>19630.39</v>
          </cell>
          <cell r="K59">
            <v>26432.240000000002</v>
          </cell>
          <cell r="L59">
            <v>24607.634999999998</v>
          </cell>
          <cell r="M59">
            <v>26470.03</v>
          </cell>
          <cell r="N59">
            <v>23668.785</v>
          </cell>
          <cell r="O59">
            <v>22318.789999999997</v>
          </cell>
          <cell r="P59">
            <v>153693.43</v>
          </cell>
          <cell r="Q59">
            <v>143127.87</v>
          </cell>
          <cell r="R59">
            <v>296821.3</v>
          </cell>
        </row>
        <row r="60">
          <cell r="C60" t="str">
            <v>Avg Wt</v>
          </cell>
          <cell r="D60">
            <v>18.781339175373553</v>
          </cell>
          <cell r="E60">
            <v>18.166441834028038</v>
          </cell>
          <cell r="F60">
            <v>18.460434782608694</v>
          </cell>
          <cell r="G60">
            <v>18.528645161290321</v>
          </cell>
          <cell r="H60">
            <v>19.153353203626516</v>
          </cell>
          <cell r="I60">
            <v>18.89079569892473</v>
          </cell>
          <cell r="J60">
            <v>18.354735857877511</v>
          </cell>
          <cell r="K60">
            <v>18.336621574748527</v>
          </cell>
          <cell r="L60">
            <v>18.679719435683133</v>
          </cell>
          <cell r="M60">
            <v>18.362837322233784</v>
          </cell>
          <cell r="N60">
            <v>18.624446726390708</v>
          </cell>
          <cell r="O60">
            <v>18.460537634408599</v>
          </cell>
          <cell r="P60">
            <v>18.664584774172553</v>
          </cell>
          <cell r="Q60">
            <v>18.468851012104999</v>
          </cell>
          <cell r="R60">
            <v>18.569686224227258</v>
          </cell>
        </row>
        <row r="61">
          <cell r="A61" t="str">
            <v>WIL</v>
          </cell>
          <cell r="C61" t="str">
            <v>Workdays</v>
          </cell>
          <cell r="D61">
            <v>29.67</v>
          </cell>
          <cell r="E61">
            <v>29</v>
          </cell>
          <cell r="F61">
            <v>31</v>
          </cell>
          <cell r="G61">
            <v>30</v>
          </cell>
          <cell r="H61">
            <v>31</v>
          </cell>
          <cell r="I61">
            <v>30</v>
          </cell>
          <cell r="J61">
            <v>25</v>
          </cell>
          <cell r="K61">
            <v>31</v>
          </cell>
          <cell r="L61">
            <v>30</v>
          </cell>
          <cell r="M61">
            <v>31</v>
          </cell>
          <cell r="N61">
            <v>28.67</v>
          </cell>
          <cell r="O61">
            <v>25.67</v>
          </cell>
          <cell r="P61">
            <v>180.67000000000002</v>
          </cell>
          <cell r="Q61">
            <v>171.34000000000003</v>
          </cell>
          <cell r="R61">
            <v>352.01000000000005</v>
          </cell>
        </row>
        <row r="62">
          <cell r="B62" t="str">
            <v>PSR</v>
          </cell>
          <cell r="C62" t="str">
            <v>Daily Units</v>
          </cell>
          <cell r="D62">
            <v>42499.999999999993</v>
          </cell>
          <cell r="E62">
            <v>42500</v>
          </cell>
          <cell r="F62">
            <v>43000</v>
          </cell>
          <cell r="G62">
            <v>42940.333333333336</v>
          </cell>
          <cell r="H62">
            <v>43000</v>
          </cell>
          <cell r="I62">
            <v>43500</v>
          </cell>
          <cell r="J62">
            <v>43500</v>
          </cell>
          <cell r="K62">
            <v>43500</v>
          </cell>
          <cell r="L62">
            <v>44000</v>
          </cell>
          <cell r="M62">
            <v>44000</v>
          </cell>
          <cell r="N62">
            <v>43984.652947331706</v>
          </cell>
          <cell r="O62">
            <v>44000</v>
          </cell>
          <cell r="P62">
            <v>42910.748879171959</v>
          </cell>
          <cell r="Q62">
            <v>43834.014240691016</v>
          </cell>
          <cell r="R62">
            <v>43360.146018579006</v>
          </cell>
        </row>
        <row r="63">
          <cell r="B63" t="str">
            <v>(=TTL PLANT)</v>
          </cell>
          <cell r="C63" t="str">
            <v>Monthly Units</v>
          </cell>
          <cell r="D63">
            <v>1260.9749999999999</v>
          </cell>
          <cell r="E63">
            <v>1232.5</v>
          </cell>
          <cell r="F63">
            <v>1333</v>
          </cell>
          <cell r="G63">
            <v>1288.21</v>
          </cell>
          <cell r="H63">
            <v>1333</v>
          </cell>
          <cell r="I63">
            <v>1305</v>
          </cell>
          <cell r="J63">
            <v>1087.5</v>
          </cell>
          <cell r="K63">
            <v>1348.5</v>
          </cell>
          <cell r="L63">
            <v>1320</v>
          </cell>
          <cell r="M63">
            <v>1364</v>
          </cell>
          <cell r="N63">
            <v>1261.04</v>
          </cell>
          <cell r="O63">
            <v>1129.48</v>
          </cell>
          <cell r="P63">
            <v>7752.6849999999995</v>
          </cell>
          <cell r="Q63">
            <v>7510.52</v>
          </cell>
          <cell r="R63">
            <v>15263.205</v>
          </cell>
        </row>
        <row r="64">
          <cell r="B64" t="str">
            <v xml:space="preserve"> </v>
          </cell>
          <cell r="C64" t="str">
            <v>Month Lbs</v>
          </cell>
          <cell r="D64">
            <v>30553.423999999999</v>
          </cell>
          <cell r="E64">
            <v>30233.224999999999</v>
          </cell>
          <cell r="F64">
            <v>32965.089999999997</v>
          </cell>
          <cell r="G64">
            <v>31728.612000000001</v>
          </cell>
          <cell r="H64">
            <v>32831.79</v>
          </cell>
          <cell r="I64">
            <v>31881.15</v>
          </cell>
          <cell r="J64">
            <v>26350.125</v>
          </cell>
          <cell r="K64">
            <v>32674.154999999999</v>
          </cell>
          <cell r="L64">
            <v>32379.599999999999</v>
          </cell>
          <cell r="M64">
            <v>33731.72</v>
          </cell>
          <cell r="N64">
            <v>31059.415000000001</v>
          </cell>
          <cell r="O64">
            <v>27593.196</v>
          </cell>
          <cell r="P64">
            <v>190193.291</v>
          </cell>
          <cell r="Q64">
            <v>183788.21100000001</v>
          </cell>
          <cell r="R64">
            <v>373981.50199999998</v>
          </cell>
        </row>
        <row r="65">
          <cell r="B65" t="str">
            <v xml:space="preserve"> </v>
          </cell>
          <cell r="C65" t="str">
            <v>Avg Wt</v>
          </cell>
          <cell r="D65">
            <v>24.229999801740718</v>
          </cell>
          <cell r="E65">
            <v>24.529999999999998</v>
          </cell>
          <cell r="F65">
            <v>24.729999999999997</v>
          </cell>
          <cell r="G65">
            <v>24.629999767118715</v>
          </cell>
          <cell r="H65">
            <v>24.63</v>
          </cell>
          <cell r="I65">
            <v>24.43</v>
          </cell>
          <cell r="J65">
            <v>24.23</v>
          </cell>
          <cell r="K65">
            <v>24.23</v>
          </cell>
          <cell r="L65">
            <v>24.529999999999998</v>
          </cell>
          <cell r="M65">
            <v>24.73</v>
          </cell>
          <cell r="N65">
            <v>24.62999984140075</v>
          </cell>
          <cell r="O65">
            <v>24.429999645854728</v>
          </cell>
          <cell r="P65">
            <v>24.532570457847832</v>
          </cell>
          <cell r="Q65">
            <v>24.470770465959745</v>
          </cell>
          <cell r="R65">
            <v>24.50216071919364</v>
          </cell>
        </row>
        <row r="66">
          <cell r="A66" t="str">
            <v>LV-TBR</v>
          </cell>
          <cell r="C66" t="str">
            <v>Workdays</v>
          </cell>
          <cell r="D66">
            <v>29.3</v>
          </cell>
          <cell r="E66">
            <v>29</v>
          </cell>
          <cell r="F66">
            <v>31</v>
          </cell>
          <cell r="G66">
            <v>28.9</v>
          </cell>
          <cell r="H66">
            <v>29.9</v>
          </cell>
          <cell r="I66">
            <v>30</v>
          </cell>
          <cell r="J66">
            <v>25.5</v>
          </cell>
          <cell r="K66">
            <v>31</v>
          </cell>
          <cell r="L66">
            <v>28.9</v>
          </cell>
          <cell r="M66">
            <v>31</v>
          </cell>
          <cell r="N66">
            <v>27.9</v>
          </cell>
          <cell r="O66">
            <v>26.6</v>
          </cell>
          <cell r="P66">
            <v>178.1</v>
          </cell>
          <cell r="Q66">
            <v>170.9</v>
          </cell>
          <cell r="R66">
            <v>349</v>
          </cell>
        </row>
        <row r="67">
          <cell r="B67" t="str">
            <v>TBR</v>
          </cell>
          <cell r="C67" t="str">
            <v>Daily Units</v>
          </cell>
          <cell r="D67">
            <v>6000</v>
          </cell>
          <cell r="E67">
            <v>6000</v>
          </cell>
          <cell r="F67">
            <v>6000</v>
          </cell>
          <cell r="G67">
            <v>6000.0000000000009</v>
          </cell>
          <cell r="H67">
            <v>6000.0000000000009</v>
          </cell>
          <cell r="I67">
            <v>6000</v>
          </cell>
          <cell r="J67">
            <v>6000</v>
          </cell>
          <cell r="K67">
            <v>6000</v>
          </cell>
          <cell r="L67">
            <v>6000.0000000000009</v>
          </cell>
          <cell r="M67">
            <v>6000</v>
          </cell>
          <cell r="N67">
            <v>6000.0000000000009</v>
          </cell>
          <cell r="O67">
            <v>5999.9999999999991</v>
          </cell>
          <cell r="P67">
            <v>6000</v>
          </cell>
          <cell r="Q67">
            <v>5999.9999999999991</v>
          </cell>
          <cell r="R67">
            <v>6000</v>
          </cell>
        </row>
        <row r="68">
          <cell r="B68" t="str">
            <v>(=TTL PLANT)</v>
          </cell>
          <cell r="C68" t="str">
            <v>Monthly Units</v>
          </cell>
          <cell r="D68">
            <v>175.8</v>
          </cell>
          <cell r="E68">
            <v>174</v>
          </cell>
          <cell r="F68">
            <v>186</v>
          </cell>
          <cell r="G68">
            <v>173.4</v>
          </cell>
          <cell r="H68">
            <v>179.4</v>
          </cell>
          <cell r="I68">
            <v>180</v>
          </cell>
          <cell r="J68">
            <v>153</v>
          </cell>
          <cell r="K68">
            <v>186</v>
          </cell>
          <cell r="L68">
            <v>173.4</v>
          </cell>
          <cell r="M68">
            <v>186</v>
          </cell>
          <cell r="N68">
            <v>167.4</v>
          </cell>
          <cell r="O68">
            <v>159.6</v>
          </cell>
          <cell r="P68">
            <v>1068.5999999999999</v>
          </cell>
          <cell r="Q68">
            <v>1025.3999999999999</v>
          </cell>
          <cell r="R68">
            <v>2094</v>
          </cell>
        </row>
        <row r="69">
          <cell r="B69" t="str">
            <v xml:space="preserve"> </v>
          </cell>
          <cell r="C69" t="str">
            <v>Month Lbs</v>
          </cell>
          <cell r="D69">
            <v>19206.150000000001</v>
          </cell>
          <cell r="E69">
            <v>19009.5</v>
          </cell>
          <cell r="F69">
            <v>20320.5</v>
          </cell>
          <cell r="G69">
            <v>18943.95</v>
          </cell>
          <cell r="H69">
            <v>19599.45</v>
          </cell>
          <cell r="I69">
            <v>19665</v>
          </cell>
          <cell r="J69">
            <v>16715.25</v>
          </cell>
          <cell r="K69">
            <v>20320.5</v>
          </cell>
          <cell r="L69">
            <v>18943.95</v>
          </cell>
          <cell r="M69">
            <v>20320.5</v>
          </cell>
          <cell r="N69">
            <v>18288.45</v>
          </cell>
          <cell r="O69">
            <v>17436.3</v>
          </cell>
          <cell r="P69">
            <v>116744.55</v>
          </cell>
          <cell r="Q69">
            <v>112024.95</v>
          </cell>
          <cell r="R69">
            <v>228769.5</v>
          </cell>
        </row>
        <row r="70">
          <cell r="B70" t="str">
            <v xml:space="preserve"> </v>
          </cell>
          <cell r="C70" t="str">
            <v>Avg Wt</v>
          </cell>
          <cell r="D70">
            <v>109.25</v>
          </cell>
          <cell r="E70">
            <v>109.25</v>
          </cell>
          <cell r="F70">
            <v>109.25</v>
          </cell>
          <cell r="G70">
            <v>109.25</v>
          </cell>
          <cell r="H70">
            <v>109.25</v>
          </cell>
          <cell r="I70">
            <v>109.25</v>
          </cell>
          <cell r="J70">
            <v>109.25</v>
          </cell>
          <cell r="K70">
            <v>109.25</v>
          </cell>
          <cell r="L70">
            <v>109.25</v>
          </cell>
          <cell r="M70">
            <v>109.25</v>
          </cell>
          <cell r="N70">
            <v>109.25</v>
          </cell>
          <cell r="O70">
            <v>109.25</v>
          </cell>
          <cell r="P70">
            <v>109.25000000000001</v>
          </cell>
          <cell r="Q70">
            <v>109.25000000000001</v>
          </cell>
          <cell r="R70">
            <v>109.25</v>
          </cell>
        </row>
        <row r="71">
          <cell r="A71" t="str">
            <v>WN</v>
          </cell>
          <cell r="C71" t="str">
            <v>Workdays</v>
          </cell>
          <cell r="D71">
            <v>28.5</v>
          </cell>
          <cell r="E71">
            <v>29</v>
          </cell>
          <cell r="F71">
            <v>31</v>
          </cell>
          <cell r="G71">
            <v>30</v>
          </cell>
          <cell r="H71">
            <v>31</v>
          </cell>
          <cell r="I71">
            <v>30</v>
          </cell>
          <cell r="J71">
            <v>26.5</v>
          </cell>
          <cell r="K71">
            <v>31</v>
          </cell>
          <cell r="L71">
            <v>30</v>
          </cell>
          <cell r="M71">
            <v>31</v>
          </cell>
          <cell r="N71">
            <v>29</v>
          </cell>
          <cell r="O71">
            <v>28</v>
          </cell>
          <cell r="P71">
            <v>179.5</v>
          </cell>
          <cell r="Q71">
            <v>175.5</v>
          </cell>
          <cell r="R71">
            <v>355</v>
          </cell>
        </row>
        <row r="72">
          <cell r="B72" t="str">
            <v>TBR</v>
          </cell>
          <cell r="C72" t="str">
            <v>Daily Units</v>
          </cell>
          <cell r="D72">
            <v>7250</v>
          </cell>
          <cell r="E72">
            <v>7450</v>
          </cell>
          <cell r="F72">
            <v>7500</v>
          </cell>
          <cell r="G72">
            <v>7500</v>
          </cell>
          <cell r="H72">
            <v>7500</v>
          </cell>
          <cell r="I72">
            <v>7500</v>
          </cell>
          <cell r="J72">
            <v>7500</v>
          </cell>
          <cell r="K72">
            <v>7500</v>
          </cell>
          <cell r="L72">
            <v>7500</v>
          </cell>
          <cell r="M72">
            <v>7500</v>
          </cell>
          <cell r="N72">
            <v>7500</v>
          </cell>
          <cell r="O72">
            <v>7500</v>
          </cell>
          <cell r="P72">
            <v>7452.2284122562669</v>
          </cell>
          <cell r="Q72">
            <v>7500</v>
          </cell>
          <cell r="R72">
            <v>7475.8450704225361</v>
          </cell>
        </row>
        <row r="73">
          <cell r="B73" t="str">
            <v>(=TTL PLANT)</v>
          </cell>
          <cell r="C73" t="str">
            <v>Monthly Units</v>
          </cell>
          <cell r="D73">
            <v>206.625</v>
          </cell>
          <cell r="E73">
            <v>216.05</v>
          </cell>
          <cell r="F73">
            <v>232.5</v>
          </cell>
          <cell r="G73">
            <v>225</v>
          </cell>
          <cell r="H73">
            <v>232.5</v>
          </cell>
          <cell r="I73">
            <v>225</v>
          </cell>
          <cell r="J73">
            <v>198.75</v>
          </cell>
          <cell r="K73">
            <v>232.5</v>
          </cell>
          <cell r="L73">
            <v>225</v>
          </cell>
          <cell r="M73">
            <v>232.5</v>
          </cell>
          <cell r="N73">
            <v>217.5</v>
          </cell>
          <cell r="O73">
            <v>210</v>
          </cell>
          <cell r="P73">
            <v>1337.675</v>
          </cell>
          <cell r="Q73">
            <v>1316.25</v>
          </cell>
          <cell r="R73">
            <v>2653.9250000000002</v>
          </cell>
        </row>
        <row r="74">
          <cell r="B74" t="str">
            <v xml:space="preserve"> </v>
          </cell>
          <cell r="C74" t="str">
            <v>Month Lbs</v>
          </cell>
          <cell r="D74">
            <v>26241.375</v>
          </cell>
          <cell r="E74">
            <v>27438.35</v>
          </cell>
          <cell r="F74">
            <v>29527.5</v>
          </cell>
          <cell r="G74">
            <v>28575</v>
          </cell>
          <cell r="H74">
            <v>29527.5</v>
          </cell>
          <cell r="I74">
            <v>28575</v>
          </cell>
          <cell r="J74">
            <v>25241.25</v>
          </cell>
          <cell r="K74">
            <v>29527.5</v>
          </cell>
          <cell r="L74">
            <v>28575</v>
          </cell>
          <cell r="M74">
            <v>29527.5</v>
          </cell>
          <cell r="N74">
            <v>27622.5</v>
          </cell>
          <cell r="O74">
            <v>26670</v>
          </cell>
          <cell r="P74">
            <v>169884.72500000001</v>
          </cell>
          <cell r="Q74">
            <v>167163.75</v>
          </cell>
          <cell r="R74">
            <v>337048.47499999998</v>
          </cell>
        </row>
        <row r="75">
          <cell r="B75" t="str">
            <v xml:space="preserve"> </v>
          </cell>
          <cell r="C75" t="str">
            <v>Avg Wt</v>
          </cell>
          <cell r="D75">
            <v>127</v>
          </cell>
          <cell r="E75">
            <v>126.99999999999999</v>
          </cell>
          <cell r="F75">
            <v>127</v>
          </cell>
          <cell r="G75">
            <v>127</v>
          </cell>
          <cell r="H75">
            <v>127</v>
          </cell>
          <cell r="I75">
            <v>127</v>
          </cell>
          <cell r="J75">
            <v>127</v>
          </cell>
          <cell r="K75">
            <v>127</v>
          </cell>
          <cell r="L75">
            <v>127</v>
          </cell>
          <cell r="M75">
            <v>127</v>
          </cell>
          <cell r="N75">
            <v>127</v>
          </cell>
          <cell r="O75">
            <v>127</v>
          </cell>
          <cell r="P75">
            <v>127.00000000000001</v>
          </cell>
          <cell r="Q75">
            <v>127</v>
          </cell>
          <cell r="R75">
            <v>126.99999999999999</v>
          </cell>
        </row>
        <row r="76">
          <cell r="A76" t="str">
            <v>DSM</v>
          </cell>
          <cell r="C76" t="str">
            <v>Workdays</v>
          </cell>
          <cell r="D76">
            <v>28</v>
          </cell>
          <cell r="E76">
            <v>29</v>
          </cell>
          <cell r="F76">
            <v>31</v>
          </cell>
          <cell r="G76">
            <v>30</v>
          </cell>
          <cell r="H76">
            <v>29</v>
          </cell>
          <cell r="I76">
            <v>30</v>
          </cell>
          <cell r="J76">
            <v>23</v>
          </cell>
          <cell r="K76">
            <v>31</v>
          </cell>
          <cell r="L76">
            <v>29</v>
          </cell>
          <cell r="M76">
            <v>31</v>
          </cell>
          <cell r="N76">
            <v>28</v>
          </cell>
          <cell r="O76">
            <v>23</v>
          </cell>
          <cell r="P76">
            <v>177</v>
          </cell>
          <cell r="Q76">
            <v>165</v>
          </cell>
          <cell r="R76">
            <v>342</v>
          </cell>
        </row>
        <row r="77">
          <cell r="B77" t="str">
            <v>TTL Plant</v>
          </cell>
          <cell r="C77" t="str">
            <v>Daily Units</v>
          </cell>
          <cell r="D77">
            <v>5892.8571428571431</v>
          </cell>
          <cell r="E77">
            <v>5844.8275862068967</v>
          </cell>
          <cell r="F77">
            <v>5841.9354838709678</v>
          </cell>
          <cell r="G77">
            <v>5840</v>
          </cell>
          <cell r="H77">
            <v>5844.8275862068967</v>
          </cell>
          <cell r="I77">
            <v>5840</v>
          </cell>
          <cell r="J77">
            <v>5921.7391304347821</v>
          </cell>
          <cell r="K77">
            <v>5941.9354838709669</v>
          </cell>
          <cell r="L77">
            <v>5941.3793103448279</v>
          </cell>
          <cell r="M77">
            <v>5993.5483870967746</v>
          </cell>
          <cell r="N77">
            <v>6046.4285714285716</v>
          </cell>
          <cell r="O77">
            <v>6008.6956521739121</v>
          </cell>
          <cell r="P77">
            <v>5850.2824858757058</v>
          </cell>
          <cell r="Q77">
            <v>5975.757575757576</v>
          </cell>
          <cell r="R77">
            <v>5910.8187134502923</v>
          </cell>
        </row>
        <row r="78">
          <cell r="B78" t="str">
            <v xml:space="preserve"> </v>
          </cell>
          <cell r="C78" t="str">
            <v>Monthly Units</v>
          </cell>
          <cell r="D78">
            <v>165</v>
          </cell>
          <cell r="E78">
            <v>169.5</v>
          </cell>
          <cell r="F78">
            <v>181.1</v>
          </cell>
          <cell r="G78">
            <v>175.2</v>
          </cell>
          <cell r="H78">
            <v>169.5</v>
          </cell>
          <cell r="I78">
            <v>175.2</v>
          </cell>
          <cell r="J78">
            <v>136.19999999999999</v>
          </cell>
          <cell r="K78">
            <v>184.2</v>
          </cell>
          <cell r="L78">
            <v>172.3</v>
          </cell>
          <cell r="M78">
            <v>185.8</v>
          </cell>
          <cell r="N78">
            <v>169.3</v>
          </cell>
          <cell r="O78">
            <v>138.19999999999999</v>
          </cell>
          <cell r="P78">
            <v>1035.5</v>
          </cell>
          <cell r="Q78">
            <v>986</v>
          </cell>
          <cell r="R78">
            <v>2021.5</v>
          </cell>
        </row>
        <row r="79">
          <cell r="C79" t="str">
            <v>Month Lbs (W/Others)</v>
          </cell>
          <cell r="D79">
            <v>18733.099999999999</v>
          </cell>
          <cell r="E79">
            <v>19229.599999999999</v>
          </cell>
          <cell r="F79">
            <v>20554.400000000001</v>
          </cell>
          <cell r="G79">
            <v>19892</v>
          </cell>
          <cell r="H79">
            <v>19229.599999999999</v>
          </cell>
          <cell r="I79">
            <v>19892</v>
          </cell>
          <cell r="J79">
            <v>15614.3</v>
          </cell>
          <cell r="K79">
            <v>21038.400000000001</v>
          </cell>
          <cell r="L79">
            <v>19682.400000000001</v>
          </cell>
          <cell r="M79">
            <v>21214.1</v>
          </cell>
          <cell r="N79">
            <v>19442.599999999999</v>
          </cell>
          <cell r="O79">
            <v>15832.2</v>
          </cell>
          <cell r="P79">
            <v>117530.70000000001</v>
          </cell>
          <cell r="Q79">
            <v>112823.99999999999</v>
          </cell>
          <cell r="R79">
            <v>230354.7</v>
          </cell>
        </row>
        <row r="80">
          <cell r="C80" t="str">
            <v>Avg Wt(w/Others)</v>
          </cell>
          <cell r="D80">
            <v>113.53393939393939</v>
          </cell>
          <cell r="E80">
            <v>113.44896755162242</v>
          </cell>
          <cell r="F80">
            <v>113.49751518498068</v>
          </cell>
          <cell r="G80">
            <v>113.53881278538813</v>
          </cell>
          <cell r="H80">
            <v>113.44896755162242</v>
          </cell>
          <cell r="I80">
            <v>113.53881278538813</v>
          </cell>
          <cell r="J80">
            <v>114.6424375917768</v>
          </cell>
          <cell r="K80">
            <v>114.21498371335507</v>
          </cell>
          <cell r="L80">
            <v>114.23331398723157</v>
          </cell>
          <cell r="M80">
            <v>114.17707212055973</v>
          </cell>
          <cell r="N80">
            <v>114.84111045481393</v>
          </cell>
          <cell r="O80">
            <v>114.56005788712012</v>
          </cell>
          <cell r="P80">
            <v>113.50140028971512</v>
          </cell>
          <cell r="Q80">
            <v>114.42596348884379</v>
          </cell>
          <cell r="R80">
            <v>113.95236210734603</v>
          </cell>
        </row>
        <row r="81">
          <cell r="C81" t="str">
            <v>Mlbs / Day (w/Others)</v>
          </cell>
          <cell r="D81">
            <v>669.03928571428571</v>
          </cell>
          <cell r="E81">
            <v>663.0896551724137</v>
          </cell>
          <cell r="F81">
            <v>663.04516129032265</v>
          </cell>
          <cell r="G81">
            <v>663.06666666666672</v>
          </cell>
          <cell r="H81">
            <v>663.0896551724137</v>
          </cell>
          <cell r="I81">
            <v>663.06666666666672</v>
          </cell>
          <cell r="J81">
            <v>678.88260869565215</v>
          </cell>
          <cell r="K81">
            <v>678.65806451612912</v>
          </cell>
          <cell r="L81">
            <v>678.70344827586212</v>
          </cell>
          <cell r="M81">
            <v>684.32580645161283</v>
          </cell>
          <cell r="N81">
            <v>694.37857142857138</v>
          </cell>
          <cell r="O81">
            <v>688.35652173913047</v>
          </cell>
          <cell r="P81">
            <v>664.01525423728822</v>
          </cell>
          <cell r="Q81">
            <v>683.78181818181804</v>
          </cell>
          <cell r="R81">
            <v>673.55175438596495</v>
          </cell>
        </row>
        <row r="82">
          <cell r="A82" t="str">
            <v>BLM</v>
          </cell>
          <cell r="C82" t="str">
            <v>Workdays</v>
          </cell>
          <cell r="D82">
            <v>29.5</v>
          </cell>
          <cell r="E82">
            <v>29</v>
          </cell>
          <cell r="F82">
            <v>31</v>
          </cell>
          <cell r="G82">
            <v>30</v>
          </cell>
          <cell r="H82">
            <v>30</v>
          </cell>
          <cell r="I82">
            <v>30</v>
          </cell>
          <cell r="J82">
            <v>22</v>
          </cell>
          <cell r="K82">
            <v>31</v>
          </cell>
          <cell r="L82">
            <v>29</v>
          </cell>
          <cell r="M82">
            <v>31</v>
          </cell>
          <cell r="N82">
            <v>28</v>
          </cell>
          <cell r="O82">
            <v>26</v>
          </cell>
          <cell r="P82">
            <v>179.5</v>
          </cell>
          <cell r="Q82">
            <v>167</v>
          </cell>
          <cell r="R82">
            <v>346.5</v>
          </cell>
        </row>
        <row r="83">
          <cell r="B83" t="str">
            <v>TTL Plant</v>
          </cell>
          <cell r="C83" t="str">
            <v>Daily Units</v>
          </cell>
          <cell r="D83">
            <v>508.47457627118644</v>
          </cell>
          <cell r="E83">
            <v>537.93103448275861</v>
          </cell>
          <cell r="F83">
            <v>535.48387096774195</v>
          </cell>
          <cell r="G83">
            <v>533.33333333333337</v>
          </cell>
          <cell r="H83">
            <v>530</v>
          </cell>
          <cell r="I83">
            <v>500</v>
          </cell>
          <cell r="J83">
            <v>486.36363636363632</v>
          </cell>
          <cell r="K83">
            <v>519.35483870967744</v>
          </cell>
          <cell r="L83">
            <v>541.37931034482756</v>
          </cell>
          <cell r="M83">
            <v>551.61290322580646</v>
          </cell>
          <cell r="N83">
            <v>542.85714285714278</v>
          </cell>
          <cell r="O83">
            <v>538.46153846153845</v>
          </cell>
          <cell r="P83">
            <v>524.23398328690814</v>
          </cell>
          <cell r="Q83">
            <v>531.73652694610769</v>
          </cell>
          <cell r="R83">
            <v>527.84992784992789</v>
          </cell>
        </row>
        <row r="84">
          <cell r="B84" t="str">
            <v xml:space="preserve"> </v>
          </cell>
          <cell r="C84" t="str">
            <v>Monthly Units</v>
          </cell>
          <cell r="D84">
            <v>15</v>
          </cell>
          <cell r="E84">
            <v>15.6</v>
          </cell>
          <cell r="F84">
            <v>16.600000000000001</v>
          </cell>
          <cell r="G84">
            <v>16</v>
          </cell>
          <cell r="H84">
            <v>15.9</v>
          </cell>
          <cell r="I84">
            <v>15</v>
          </cell>
          <cell r="J84">
            <v>10.7</v>
          </cell>
          <cell r="K84">
            <v>16.100000000000001</v>
          </cell>
          <cell r="L84">
            <v>15.7</v>
          </cell>
          <cell r="M84">
            <v>17.100000000000001</v>
          </cell>
          <cell r="N84">
            <v>15.2</v>
          </cell>
          <cell r="O84">
            <v>14</v>
          </cell>
          <cell r="P84">
            <v>94.100000000000009</v>
          </cell>
          <cell r="Q84">
            <v>88.8</v>
          </cell>
          <cell r="R84">
            <v>182.9</v>
          </cell>
        </row>
        <row r="85">
          <cell r="C85" t="str">
            <v>Month Lbs</v>
          </cell>
          <cell r="D85">
            <v>7192</v>
          </cell>
          <cell r="E85">
            <v>7249.1</v>
          </cell>
          <cell r="F85">
            <v>7924.6</v>
          </cell>
          <cell r="G85">
            <v>7473.9</v>
          </cell>
          <cell r="H85">
            <v>7442.8</v>
          </cell>
          <cell r="I85">
            <v>7146.6</v>
          </cell>
          <cell r="J85">
            <v>4900.2</v>
          </cell>
          <cell r="K85">
            <v>7332.3</v>
          </cell>
          <cell r="L85">
            <v>7360.2</v>
          </cell>
          <cell r="M85">
            <v>8186.8</v>
          </cell>
          <cell r="N85">
            <v>7210.3</v>
          </cell>
          <cell r="O85">
            <v>6624.4</v>
          </cell>
          <cell r="P85">
            <v>44429</v>
          </cell>
          <cell r="Q85">
            <v>41614.200000000004</v>
          </cell>
          <cell r="R85">
            <v>86043.200000000012</v>
          </cell>
        </row>
        <row r="86">
          <cell r="C86" t="str">
            <v>Avg Wt</v>
          </cell>
          <cell r="D86">
            <v>479.46666666666664</v>
          </cell>
          <cell r="E86">
            <v>464.68589743589746</v>
          </cell>
          <cell r="F86">
            <v>477.3855421686747</v>
          </cell>
          <cell r="G86">
            <v>467.11874999999998</v>
          </cell>
          <cell r="H86">
            <v>468.10062893081761</v>
          </cell>
          <cell r="I86">
            <v>476.44</v>
          </cell>
          <cell r="J86">
            <v>457.96261682242994</v>
          </cell>
          <cell r="K86">
            <v>455.42236024844715</v>
          </cell>
          <cell r="L86">
            <v>468.80254777070064</v>
          </cell>
          <cell r="M86">
            <v>478.76023391812862</v>
          </cell>
          <cell r="N86">
            <v>474.36184210526318</v>
          </cell>
          <cell r="O86">
            <v>473.17142857142852</v>
          </cell>
          <cell r="P86">
            <v>472.14665249734321</v>
          </cell>
          <cell r="Q86">
            <v>468.62837837837844</v>
          </cell>
          <cell r="R86">
            <v>470.4384909786769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ables-1015W"/>
      <sheetName val="#REF"/>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ver Sheet"/>
      <sheetName val="Val'n summary"/>
      <sheetName val="Val Calcs"/>
      <sheetName val="D&amp;A"/>
      <sheetName val="R&amp;D"/>
      <sheetName val="EBIT"/>
      <sheetName val="Financials"/>
      <sheetName val="Sales-All"/>
      <sheetName val="Capacity"/>
      <sheetName val="P&amp;L"/>
      <sheetName val="BS"/>
      <sheetName val="Qtrly"/>
      <sheetName val="Quarterly"/>
      <sheetName val="Tables"/>
      <sheetName val="Cons BS"/>
      <sheetName val="Cons P&amp;L"/>
      <sheetName val="Factsheet"/>
      <sheetName val="Report Data"/>
      <sheetName val="_QP_NTPC.BO"/>
      <sheetName val="QP_NTPC.BO"/>
      <sheetName val="Datastream"/>
      <sheetName val="NTPC_Final"/>
      <sheetName val="Valuations"/>
      <sheetName val="Sheet1"/>
      <sheetName val="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NTPC</v>
          </cell>
        </row>
        <row r="3">
          <cell r="A3" t="str">
            <v>Share</v>
          </cell>
          <cell r="G3" t="str">
            <v>Year</v>
          </cell>
          <cell r="H3" t="str">
            <v>Net Inc</v>
          </cell>
          <cell r="I3" t="str">
            <v>EPS (O)</v>
          </cell>
          <cell r="J3" t="str">
            <v>EPS (N)</v>
          </cell>
          <cell r="L3" t="str">
            <v>EV/EBITDA</v>
          </cell>
          <cell r="N3" t="str">
            <v>Div</v>
          </cell>
          <cell r="O3" t="str">
            <v>Yield</v>
          </cell>
          <cell r="P3" t="str">
            <v>CEPS</v>
          </cell>
          <cell r="Q3" t="str">
            <v>CAGR</v>
          </cell>
        </row>
        <row r="4">
          <cell r="A4" t="str">
            <v>Price</v>
          </cell>
          <cell r="G4" t="str">
            <v>Ending</v>
          </cell>
          <cell r="H4" t="str">
            <v>(Rs Mil)</v>
          </cell>
          <cell r="I4" t="str">
            <v>(Rs)</v>
          </cell>
          <cell r="J4" t="str">
            <v>(Rs)</v>
          </cell>
          <cell r="K4" t="str">
            <v>P/E</v>
          </cell>
          <cell r="M4" t="str">
            <v>P/CE</v>
          </cell>
          <cell r="N4" t="str">
            <v>(Rs)</v>
          </cell>
          <cell r="O4" t="str">
            <v>(%)</v>
          </cell>
          <cell r="P4" t="str">
            <v>(Rs)</v>
          </cell>
          <cell r="Q4" t="str">
            <v>F2006 - base</v>
          </cell>
        </row>
        <row r="5">
          <cell r="F5" t="e">
            <v>#DIV/0!</v>
          </cell>
          <cell r="G5" t="str">
            <v>Mar05</v>
          </cell>
          <cell r="H5">
            <v>48437.113882399397</v>
          </cell>
          <cell r="J5">
            <v>5.8743948833736273</v>
          </cell>
          <cell r="K5">
            <v>21.278787429457466</v>
          </cell>
          <cell r="L5">
            <v>16.880843757107119</v>
          </cell>
          <cell r="M5">
            <v>15.152398882822345</v>
          </cell>
          <cell r="N5">
            <v>2.4001073850976784</v>
          </cell>
          <cell r="O5">
            <v>1.9200859080781427E-2</v>
          </cell>
          <cell r="P5">
            <v>8.2495188363677112</v>
          </cell>
        </row>
        <row r="6">
          <cell r="A6">
            <v>125</v>
          </cell>
          <cell r="F6" t="e">
            <v>#DIV/0!</v>
          </cell>
          <cell r="G6" t="str">
            <v>Mar06E</v>
          </cell>
          <cell r="H6">
            <v>59343</v>
          </cell>
          <cell r="J6">
            <v>7.1970476277843121</v>
          </cell>
          <cell r="K6">
            <v>17.36823298451376</v>
          </cell>
          <cell r="L6">
            <v>14.631701820464533</v>
          </cell>
          <cell r="M6">
            <v>12.875008431913859</v>
          </cell>
          <cell r="N6">
            <v>2.8117276208238797</v>
          </cell>
          <cell r="O6">
            <v>2.2493820966591038E-2</v>
          </cell>
          <cell r="P6">
            <v>9.7087315057718264</v>
          </cell>
        </row>
        <row r="7">
          <cell r="F7" t="e">
            <v>#DIV/0!</v>
          </cell>
          <cell r="G7" t="str">
            <v>Mar07E</v>
          </cell>
          <cell r="H7">
            <v>68833</v>
          </cell>
          <cell r="J7">
            <v>8.3479834077022996</v>
          </cell>
          <cell r="K7">
            <v>14.97367614371014</v>
          </cell>
          <cell r="L7">
            <v>11.452325444078138</v>
          </cell>
          <cell r="M7">
            <v>11.473578720040967</v>
          </cell>
          <cell r="N7">
            <v>3.2097646313287092</v>
          </cell>
          <cell r="O7">
            <v>2.5678117050629674E-2</v>
          </cell>
          <cell r="P7">
            <v>10.894595579116197</v>
          </cell>
          <cell r="Q7">
            <v>0.15991776620662934</v>
          </cell>
        </row>
        <row r="8">
          <cell r="A8" t="str">
            <v>DCF - F2015</v>
          </cell>
          <cell r="E8">
            <v>0</v>
          </cell>
          <cell r="F8" t="e">
            <v>#DIV/0!</v>
          </cell>
          <cell r="G8" t="str">
            <v>Mar08E</v>
          </cell>
          <cell r="H8">
            <v>74699</v>
          </cell>
          <cell r="J8">
            <v>9.0594048286716262</v>
          </cell>
          <cell r="K8">
            <v>13.797815901149949</v>
          </cell>
          <cell r="L8">
            <v>9.0307020003329512</v>
          </cell>
          <cell r="M8">
            <v>10.652063890697507</v>
          </cell>
          <cell r="N8">
            <v>3.25</v>
          </cell>
          <cell r="O8">
            <v>2.5999999999999999E-2</v>
          </cell>
          <cell r="P8">
            <v>11.734815082095315</v>
          </cell>
          <cell r="Q8">
            <v>0.12194778404486462</v>
          </cell>
        </row>
        <row r="9">
          <cell r="A9" t="str">
            <v>Target Price</v>
          </cell>
          <cell r="F9">
            <v>-1</v>
          </cell>
          <cell r="G9" t="str">
            <v>Mar09E</v>
          </cell>
          <cell r="H9" t="e">
            <v>#REF!</v>
          </cell>
          <cell r="I9">
            <v>4.9487922794909185</v>
          </cell>
          <cell r="J9">
            <v>0</v>
          </cell>
          <cell r="K9" t="e">
            <v>#DIV/0!</v>
          </cell>
          <cell r="L9">
            <v>0</v>
          </cell>
          <cell r="M9" t="e">
            <v>#DIV/0!</v>
          </cell>
          <cell r="N9">
            <v>0</v>
          </cell>
          <cell r="O9">
            <v>0</v>
          </cell>
          <cell r="P9">
            <v>0</v>
          </cell>
          <cell r="Q9" t="e">
            <v>#REF!</v>
          </cell>
        </row>
        <row r="10">
          <cell r="A10">
            <v>143</v>
          </cell>
          <cell r="F10">
            <v>-1</v>
          </cell>
          <cell r="G10" t="str">
            <v>Mar10E</v>
          </cell>
          <cell r="H10" t="e">
            <v>#REF!</v>
          </cell>
          <cell r="I10">
            <v>6.0296218793171459</v>
          </cell>
          <cell r="J10">
            <v>0</v>
          </cell>
          <cell r="K10" t="e">
            <v>#DIV/0!</v>
          </cell>
          <cell r="L10">
            <v>0</v>
          </cell>
          <cell r="M10" t="e">
            <v>#DIV/0!</v>
          </cell>
          <cell r="N10">
            <v>0</v>
          </cell>
          <cell r="O10">
            <v>0</v>
          </cell>
          <cell r="P10">
            <v>0</v>
          </cell>
          <cell r="Q10" t="e">
            <v>#REF!</v>
          </cell>
        </row>
        <row r="11">
          <cell r="A11" t="str">
            <v>Upside/Downside</v>
          </cell>
          <cell r="F11" t="e">
            <v>#REF!</v>
          </cell>
          <cell r="G11" t="str">
            <v>Mar11E</v>
          </cell>
          <cell r="H11" t="e">
            <v>#REF!</v>
          </cell>
          <cell r="I11">
            <v>6.2584682574816766</v>
          </cell>
          <cell r="J11">
            <v>0</v>
          </cell>
          <cell r="K11" t="e">
            <v>#DIV/0!</v>
          </cell>
          <cell r="L11">
            <v>0</v>
          </cell>
          <cell r="M11" t="e">
            <v>#DIV/0!</v>
          </cell>
          <cell r="N11">
            <v>0</v>
          </cell>
          <cell r="O11">
            <v>0</v>
          </cell>
          <cell r="P11">
            <v>0</v>
          </cell>
          <cell r="Q11" t="e">
            <v>#REF!</v>
          </cell>
        </row>
        <row r="12">
          <cell r="A12">
            <v>0.14399999999999991</v>
          </cell>
          <cell r="F12" t="e">
            <v>#REF!</v>
          </cell>
          <cell r="G12" t="str">
            <v>Mar12E</v>
          </cell>
          <cell r="H12" t="e">
            <v>#REF!</v>
          </cell>
          <cell r="I12">
            <v>7.2997604792609811</v>
          </cell>
          <cell r="J12">
            <v>0</v>
          </cell>
          <cell r="K12" t="e">
            <v>#DIV/0!</v>
          </cell>
          <cell r="L12">
            <v>0</v>
          </cell>
          <cell r="M12" t="e">
            <v>#DIV/0!</v>
          </cell>
          <cell r="N12">
            <v>0</v>
          </cell>
          <cell r="O12">
            <v>0</v>
          </cell>
          <cell r="P12">
            <v>0</v>
          </cell>
          <cell r="Q12" t="e">
            <v>#REF!</v>
          </cell>
        </row>
        <row r="13">
          <cell r="A13">
            <v>67.82476399401834</v>
          </cell>
          <cell r="F13">
            <v>-1</v>
          </cell>
          <cell r="G13" t="str">
            <v>Mar13E</v>
          </cell>
          <cell r="H13" t="e">
            <v>#REF!</v>
          </cell>
          <cell r="I13">
            <v>9.9936411220210601</v>
          </cell>
          <cell r="J13">
            <v>0</v>
          </cell>
          <cell r="K13" t="e">
            <v>#DIV/0!</v>
          </cell>
          <cell r="L13">
            <v>0</v>
          </cell>
          <cell r="M13" t="e">
            <v>#DIV/0!</v>
          </cell>
          <cell r="N13">
            <v>0</v>
          </cell>
          <cell r="O13">
            <v>0</v>
          </cell>
          <cell r="P13">
            <v>0</v>
          </cell>
          <cell r="Q13" t="e">
            <v>#REF!</v>
          </cell>
        </row>
        <row r="14">
          <cell r="A14" t="str">
            <v xml:space="preserve">Share Data - F2001 </v>
          </cell>
          <cell r="I14">
            <v>37322</v>
          </cell>
        </row>
        <row r="15">
          <cell r="A15" t="str">
            <v>Shares Outstanding (Mil)</v>
          </cell>
          <cell r="F15">
            <v>912000</v>
          </cell>
          <cell r="G15">
            <v>8245.5</v>
          </cell>
          <cell r="I15" t="str">
            <v>BSE Sensex</v>
          </cell>
          <cell r="K15">
            <v>10079</v>
          </cell>
          <cell r="M15" t="str">
            <v>MSCI Weight</v>
          </cell>
          <cell r="O15">
            <v>4.4999999999999998E-2</v>
          </cell>
        </row>
        <row r="16">
          <cell r="A16" t="str">
            <v>Market Capitalization (Rs Mil)</v>
          </cell>
          <cell r="F16">
            <v>20266.666666666668</v>
          </cell>
          <cell r="G16">
            <v>1030687.5</v>
          </cell>
          <cell r="I16" t="str">
            <v>Sensex P/E</v>
          </cell>
          <cell r="J16" t="str">
            <v>F1998</v>
          </cell>
          <cell r="K16">
            <v>18.463803250099016</v>
          </cell>
          <cell r="M16" t="str">
            <v>Exchange Rate (US$)</v>
          </cell>
          <cell r="O16">
            <v>44.5</v>
          </cell>
        </row>
        <row r="17">
          <cell r="A17" t="str">
            <v xml:space="preserve">                                    (US$ Mil)</v>
          </cell>
          <cell r="F17">
            <v>25705.200000000001</v>
          </cell>
          <cell r="G17">
            <v>23161.516853932586</v>
          </cell>
          <cell r="H17">
            <v>403.40019569471622</v>
          </cell>
          <cell r="J17" t="str">
            <v>F1999</v>
          </cell>
          <cell r="K17">
            <v>19.637583973083832</v>
          </cell>
          <cell r="S17" t="str">
            <v>BSE Sensex</v>
          </cell>
        </row>
        <row r="18">
          <cell r="A18" t="str">
            <v>Major Shareholders - December 31, 2001</v>
          </cell>
          <cell r="J18" t="str">
            <v>F2000</v>
          </cell>
          <cell r="K18">
            <v>15.032885594906219</v>
          </cell>
          <cell r="M18" t="str">
            <v>EPS Growth</v>
          </cell>
          <cell r="Q18" t="str">
            <v>F05-F08</v>
          </cell>
          <cell r="R18" t="str">
            <v>F06-F08</v>
          </cell>
          <cell r="S18" t="str">
            <v>F05-F08</v>
          </cell>
          <cell r="T18" t="str">
            <v>F06-F08</v>
          </cell>
        </row>
        <row r="19">
          <cell r="A19" t="str">
            <v>Government of India</v>
          </cell>
          <cell r="G19">
            <v>0.84109999999999996</v>
          </cell>
          <cell r="J19" t="str">
            <v>F2001</v>
          </cell>
          <cell r="K19">
            <v>15.038265300319395</v>
          </cell>
          <cell r="M19" t="str">
            <v>3-Year Estimated EPS Growth (05-08)</v>
          </cell>
          <cell r="Q19">
            <v>0.15534629688948431</v>
          </cell>
          <cell r="R19">
            <v>0.12194778404486462</v>
          </cell>
          <cell r="S19">
            <v>0.16298363533848614</v>
          </cell>
          <cell r="T19">
            <v>0.16011774494507125</v>
          </cell>
        </row>
        <row r="20">
          <cell r="A20" t="str">
            <v>FIs, Banks</v>
          </cell>
          <cell r="G20">
            <v>2.2599999999999999E-2</v>
          </cell>
          <cell r="J20" t="str">
            <v>F2002E</v>
          </cell>
          <cell r="K20">
            <v>14.444623111653772</v>
          </cell>
          <cell r="M20" t="str">
            <v>5-Year Estimated EPS Growth (00-05)</v>
          </cell>
        </row>
        <row r="21">
          <cell r="A21" t="str">
            <v>FIIs / NRIs / OCBs</v>
          </cell>
          <cell r="G21">
            <v>2.0999999999999999E-3</v>
          </cell>
          <cell r="J21" t="str">
            <v>F2003E</v>
          </cell>
          <cell r="K21">
            <v>11.149838878386838</v>
          </cell>
          <cell r="M21" t="str">
            <v>EV to 3-yr EBITDA Growth (03-05)</v>
          </cell>
          <cell r="Q21">
            <v>0.74257252139843599</v>
          </cell>
        </row>
        <row r="22">
          <cell r="A22" t="str">
            <v>GAIL</v>
          </cell>
          <cell r="G22">
            <v>2.4E-2</v>
          </cell>
          <cell r="J22" t="str">
            <v>F2004E</v>
          </cell>
          <cell r="K22">
            <v>8.7157188965339021</v>
          </cell>
          <cell r="M22" t="str">
            <v>P/E to 3-yr EPS Growth (03-05)</v>
          </cell>
          <cell r="Q22">
            <v>1.1180332799866983</v>
          </cell>
        </row>
        <row r="23">
          <cell r="A23" t="str">
            <v>IOCL</v>
          </cell>
          <cell r="G23">
            <v>9.6000000000000002E-2</v>
          </cell>
          <cell r="M23" t="str">
            <v>3Y EBITDA Growth (05-08)</v>
          </cell>
          <cell r="Q23">
            <v>0.19704071183390481</v>
          </cell>
        </row>
        <row r="24">
          <cell r="A24" t="str">
            <v>Public</v>
          </cell>
          <cell r="G24">
            <v>1.4200000000000046E-2</v>
          </cell>
          <cell r="M24" t="str">
            <v>3YThroughput Growth (05-08)</v>
          </cell>
          <cell r="Q24" t="e">
            <v>#DIV/0!</v>
          </cell>
        </row>
        <row r="25">
          <cell r="G25">
            <v>19680</v>
          </cell>
          <cell r="H25">
            <v>4320</v>
          </cell>
          <cell r="J25">
            <v>17493.333333333332</v>
          </cell>
          <cell r="K25">
            <v>2880</v>
          </cell>
        </row>
        <row r="26">
          <cell r="A26" t="str">
            <v>NTPC</v>
          </cell>
        </row>
        <row r="27">
          <cell r="A27" t="str">
            <v>Revenue Model</v>
          </cell>
        </row>
        <row r="28">
          <cell r="A28" t="str">
            <v>Year-end March</v>
          </cell>
          <cell r="C28" t="str">
            <v>F2001</v>
          </cell>
          <cell r="D28" t="str">
            <v>F2002</v>
          </cell>
          <cell r="E28" t="str">
            <v>F2003</v>
          </cell>
          <cell r="F28" t="str">
            <v>F2004</v>
          </cell>
          <cell r="G28" t="str">
            <v>F2005</v>
          </cell>
          <cell r="H28" t="str">
            <v>F2006e</v>
          </cell>
          <cell r="I28" t="str">
            <v>F2007e</v>
          </cell>
          <cell r="J28" t="str">
            <v>F2008e</v>
          </cell>
        </row>
        <row r="29">
          <cell r="A29" t="str">
            <v>Capacity (billion kWh)</v>
          </cell>
          <cell r="L29" t="str">
            <v>Include Commercial / Commissioned</v>
          </cell>
        </row>
        <row r="30">
          <cell r="A30" t="str">
            <v>Effective Commercial Capacity</v>
          </cell>
        </row>
        <row r="31">
          <cell r="A31" t="str">
            <v>Coal</v>
          </cell>
          <cell r="C31" t="e">
            <v>#REF!</v>
          </cell>
          <cell r="D31" t="e">
            <v>#REF!</v>
          </cell>
          <cell r="E31" t="e">
            <v>#REF!</v>
          </cell>
          <cell r="F31" t="e">
            <v>#REF!</v>
          </cell>
          <cell r="G31" t="e">
            <v>#REF!</v>
          </cell>
          <cell r="H31" t="e">
            <v>#REF!</v>
          </cell>
          <cell r="I31" t="e">
            <v>#REF!</v>
          </cell>
          <cell r="J31" t="e">
            <v>#REF!</v>
          </cell>
          <cell r="S31">
            <v>57844</v>
          </cell>
        </row>
        <row r="32">
          <cell r="A32" t="str">
            <v>Gas</v>
          </cell>
          <cell r="C32" t="e">
            <v>#REF!</v>
          </cell>
          <cell r="D32" t="e">
            <v>#REF!</v>
          </cell>
          <cell r="E32" t="e">
            <v>#REF!</v>
          </cell>
          <cell r="F32" t="e">
            <v>#REF!</v>
          </cell>
          <cell r="G32" t="e">
            <v>#REF!</v>
          </cell>
          <cell r="H32" t="e">
            <v>#REF!</v>
          </cell>
          <cell r="I32" t="e">
            <v>#REF!</v>
          </cell>
          <cell r="J32" t="e">
            <v>#REF!</v>
          </cell>
          <cell r="S32">
            <v>71108</v>
          </cell>
        </row>
        <row r="33">
          <cell r="A33" t="str">
            <v>Total</v>
          </cell>
          <cell r="E33" t="e">
            <v>#REF!</v>
          </cell>
          <cell r="F33" t="e">
            <v>#REF!</v>
          </cell>
          <cell r="G33" t="e">
            <v>#REF!</v>
          </cell>
          <cell r="H33" t="e">
            <v>#REF!</v>
          </cell>
          <cell r="I33" t="e">
            <v>#REF!</v>
          </cell>
          <cell r="J33" t="e">
            <v>#REF!</v>
          </cell>
          <cell r="S33">
            <v>0.10874091218150062</v>
          </cell>
        </row>
        <row r="34">
          <cell r="A34" t="str">
            <v>Effective Generation Capacity</v>
          </cell>
        </row>
        <row r="35">
          <cell r="A35" t="str">
            <v>Coal</v>
          </cell>
          <cell r="C35" t="e">
            <v>#REF!</v>
          </cell>
          <cell r="D35" t="e">
            <v>#REF!</v>
          </cell>
          <cell r="E35" t="e">
            <v>#REF!</v>
          </cell>
          <cell r="F35" t="e">
            <v>#REF!</v>
          </cell>
          <cell r="G35" t="e">
            <v>#REF!</v>
          </cell>
          <cell r="H35" t="e">
            <v>#REF!</v>
          </cell>
          <cell r="I35" t="e">
            <v>#REF!</v>
          </cell>
          <cell r="J35" t="e">
            <v>#REF!</v>
          </cell>
        </row>
        <row r="36">
          <cell r="A36" t="str">
            <v>Gas</v>
          </cell>
          <cell r="C36" t="e">
            <v>#REF!</v>
          </cell>
          <cell r="D36" t="e">
            <v>#REF!</v>
          </cell>
          <cell r="E36" t="e">
            <v>#REF!</v>
          </cell>
          <cell r="F36" t="e">
            <v>#REF!</v>
          </cell>
          <cell r="G36" t="e">
            <v>#REF!</v>
          </cell>
          <cell r="H36" t="e">
            <v>#REF!</v>
          </cell>
          <cell r="I36" t="e">
            <v>#REF!</v>
          </cell>
          <cell r="J36" t="e">
            <v>#REF!</v>
          </cell>
        </row>
        <row r="37">
          <cell r="A37" t="str">
            <v>Total</v>
          </cell>
          <cell r="C37" t="e">
            <v>#REF!</v>
          </cell>
          <cell r="D37" t="e">
            <v>#REF!</v>
          </cell>
          <cell r="E37" t="e">
            <v>#REF!</v>
          </cell>
          <cell r="F37" t="e">
            <v>#REF!</v>
          </cell>
          <cell r="G37" t="e">
            <v>#REF!</v>
          </cell>
          <cell r="H37" t="e">
            <v>#REF!</v>
          </cell>
          <cell r="I37" t="e">
            <v>#REF!</v>
          </cell>
          <cell r="J37" t="e">
            <v>#REF!</v>
          </cell>
        </row>
        <row r="38">
          <cell r="A38" t="str">
            <v>Plant Load Factor (%)</v>
          </cell>
        </row>
        <row r="39">
          <cell r="A39" t="str">
            <v xml:space="preserve">Coal </v>
          </cell>
          <cell r="C39" t="e">
            <v>#REF!</v>
          </cell>
          <cell r="D39" t="e">
            <v>#REF!</v>
          </cell>
          <cell r="E39" t="e">
            <v>#REF!</v>
          </cell>
          <cell r="F39" t="e">
            <v>#REF!</v>
          </cell>
          <cell r="G39" t="e">
            <v>#REF!</v>
          </cell>
          <cell r="H39" t="e">
            <v>#REF!</v>
          </cell>
          <cell r="I39" t="e">
            <v>#REF!</v>
          </cell>
          <cell r="J39" t="e">
            <v>#REF!</v>
          </cell>
        </row>
        <row r="40">
          <cell r="A40" t="str">
            <v>Gas</v>
          </cell>
          <cell r="C40" t="e">
            <v>#REF!</v>
          </cell>
          <cell r="D40" t="e">
            <v>#REF!</v>
          </cell>
          <cell r="F40" t="e">
            <v>#REF!</v>
          </cell>
          <cell r="G40" t="e">
            <v>#REF!</v>
          </cell>
          <cell r="H40" t="e">
            <v>#REF!</v>
          </cell>
          <cell r="I40" t="e">
            <v>#REF!</v>
          </cell>
          <cell r="J40" t="e">
            <v>#REF!</v>
          </cell>
        </row>
        <row r="41">
          <cell r="A41" t="str">
            <v>Total</v>
          </cell>
          <cell r="F41" t="e">
            <v>#REF!</v>
          </cell>
          <cell r="G41" t="e">
            <v>#REF!</v>
          </cell>
          <cell r="H41" t="e">
            <v>#REF!</v>
          </cell>
          <cell r="I41" t="e">
            <v>#REF!</v>
          </cell>
          <cell r="J41" t="e">
            <v>#REF!</v>
          </cell>
        </row>
        <row r="42">
          <cell r="A42" t="str">
            <v>Overall Generation (billion kWh)</v>
          </cell>
        </row>
        <row r="43">
          <cell r="A43" t="str">
            <v xml:space="preserve">Coal </v>
          </cell>
          <cell r="C43" t="e">
            <v>#REF!</v>
          </cell>
          <cell r="D43" t="e">
            <v>#REF!</v>
          </cell>
          <cell r="E43" t="e">
            <v>#REF!</v>
          </cell>
          <cell r="F43" t="e">
            <v>#REF!</v>
          </cell>
          <cell r="G43" t="e">
            <v>#REF!</v>
          </cell>
          <cell r="H43" t="e">
            <v>#REF!</v>
          </cell>
          <cell r="I43" t="e">
            <v>#REF!</v>
          </cell>
          <cell r="J43" t="e">
            <v>#REF!</v>
          </cell>
        </row>
        <row r="44">
          <cell r="A44" t="str">
            <v>Gas</v>
          </cell>
          <cell r="C44" t="e">
            <v>#REF!</v>
          </cell>
          <cell r="D44" t="e">
            <v>#REF!</v>
          </cell>
          <cell r="F44" t="e">
            <v>#REF!</v>
          </cell>
          <cell r="G44" t="e">
            <v>#REF!</v>
          </cell>
          <cell r="H44" t="e">
            <v>#REF!</v>
          </cell>
          <cell r="I44" t="e">
            <v>#REF!</v>
          </cell>
          <cell r="J44" t="e">
            <v>#REF!</v>
          </cell>
        </row>
        <row r="45">
          <cell r="A45" t="str">
            <v>Total</v>
          </cell>
          <cell r="C45" t="e">
            <v>#REF!</v>
          </cell>
          <cell r="D45" t="e">
            <v>#REF!</v>
          </cell>
          <cell r="F45" t="e">
            <v>#REF!</v>
          </cell>
          <cell r="G45" t="e">
            <v>#REF!</v>
          </cell>
          <cell r="H45" t="e">
            <v>#REF!</v>
          </cell>
          <cell r="I45" t="e">
            <v>#REF!</v>
          </cell>
          <cell r="J45" t="e">
            <v>#REF!</v>
          </cell>
        </row>
        <row r="46">
          <cell r="A46" t="str">
            <v>Sales (billion kWh)</v>
          </cell>
        </row>
        <row r="47">
          <cell r="A47" t="str">
            <v xml:space="preserve">Coal </v>
          </cell>
          <cell r="C47" t="e">
            <v>#REF!</v>
          </cell>
          <cell r="D47" t="e">
            <v>#REF!</v>
          </cell>
          <cell r="E47" t="e">
            <v>#REF!</v>
          </cell>
          <cell r="F47" t="e">
            <v>#REF!</v>
          </cell>
          <cell r="G47" t="e">
            <v>#REF!</v>
          </cell>
          <cell r="H47" t="e">
            <v>#REF!</v>
          </cell>
          <cell r="I47" t="e">
            <v>#REF!</v>
          </cell>
          <cell r="J47" t="e">
            <v>#REF!</v>
          </cell>
        </row>
        <row r="48">
          <cell r="A48" t="str">
            <v>Gas</v>
          </cell>
          <cell r="C48" t="e">
            <v>#REF!</v>
          </cell>
          <cell r="D48" t="e">
            <v>#REF!</v>
          </cell>
          <cell r="E48" t="e">
            <v>#REF!</v>
          </cell>
          <cell r="F48" t="e">
            <v>#REF!</v>
          </cell>
          <cell r="G48" t="e">
            <v>#REF!</v>
          </cell>
          <cell r="H48" t="e">
            <v>#REF!</v>
          </cell>
          <cell r="I48" t="e">
            <v>#REF!</v>
          </cell>
          <cell r="J48" t="e">
            <v>#REF!</v>
          </cell>
        </row>
        <row r="49">
          <cell r="A49" t="str">
            <v>Total</v>
          </cell>
          <cell r="C49" t="e">
            <v>#REF!</v>
          </cell>
          <cell r="D49" t="e">
            <v>#REF!</v>
          </cell>
          <cell r="E49" t="e">
            <v>#REF!</v>
          </cell>
          <cell r="F49" t="e">
            <v>#REF!</v>
          </cell>
          <cell r="G49" t="e">
            <v>#REF!</v>
          </cell>
          <cell r="H49" t="e">
            <v>#REF!</v>
          </cell>
          <cell r="I49" t="e">
            <v>#REF!</v>
          </cell>
          <cell r="J49" t="e">
            <v>#REF!</v>
          </cell>
        </row>
        <row r="50">
          <cell r="A50" t="str">
            <v>Net Revenues (Rs Million)</v>
          </cell>
          <cell r="C50">
            <v>189891.995</v>
          </cell>
          <cell r="D50">
            <v>178153</v>
          </cell>
          <cell r="E50">
            <v>190475</v>
          </cell>
          <cell r="F50">
            <v>188684</v>
          </cell>
          <cell r="G50">
            <v>224150</v>
          </cell>
          <cell r="H50">
            <v>274224</v>
          </cell>
          <cell r="I50">
            <v>338757</v>
          </cell>
          <cell r="J50">
            <v>386350</v>
          </cell>
        </row>
        <row r="51">
          <cell r="A51" t="str">
            <v>Electricity Tariff (Rs/kWh)</v>
          </cell>
          <cell r="F51" t="e">
            <v>#REF!</v>
          </cell>
          <cell r="G51" t="e">
            <v>#REF!</v>
          </cell>
          <cell r="H51" t="e">
            <v>#REF!</v>
          </cell>
          <cell r="I51" t="e">
            <v>#REF!</v>
          </cell>
          <cell r="J51" t="e">
            <v>#REF!</v>
          </cell>
        </row>
        <row r="54">
          <cell r="A54" t="str">
            <v>NTPC</v>
          </cell>
        </row>
        <row r="55">
          <cell r="A55" t="str">
            <v>Income Statement</v>
          </cell>
        </row>
        <row r="56">
          <cell r="A56" t="str">
            <v>(Rs Million)</v>
          </cell>
          <cell r="C56" t="str">
            <v>F2001</v>
          </cell>
          <cell r="D56" t="str">
            <v>F2002</v>
          </cell>
          <cell r="E56" t="str">
            <v>F2003</v>
          </cell>
          <cell r="F56" t="str">
            <v>F2004</v>
          </cell>
          <cell r="G56" t="str">
            <v>F2005</v>
          </cell>
          <cell r="H56" t="str">
            <v>F2006e</v>
          </cell>
          <cell r="I56" t="str">
            <v>F2007e</v>
          </cell>
          <cell r="J56" t="str">
            <v>F2008e</v>
          </cell>
        </row>
        <row r="58">
          <cell r="A58" t="str">
            <v>Net Revenues</v>
          </cell>
          <cell r="C58">
            <v>189891.995</v>
          </cell>
          <cell r="D58">
            <v>178153</v>
          </cell>
          <cell r="E58">
            <v>190475</v>
          </cell>
          <cell r="F58">
            <v>188684</v>
          </cell>
          <cell r="G58">
            <v>224150</v>
          </cell>
          <cell r="H58">
            <v>274224</v>
          </cell>
          <cell r="I58">
            <v>338757</v>
          </cell>
          <cell r="J58">
            <v>386350</v>
          </cell>
        </row>
        <row r="59">
          <cell r="A59" t="str">
            <v>Operating Expenses</v>
          </cell>
        </row>
        <row r="60">
          <cell r="A60" t="str">
            <v>Fuel Charges</v>
          </cell>
          <cell r="C60">
            <v>99342</v>
          </cell>
          <cell r="D60">
            <v>103991</v>
          </cell>
          <cell r="E60">
            <v>110312</v>
          </cell>
          <cell r="F60">
            <v>122150</v>
          </cell>
          <cell r="G60">
            <v>137235</v>
          </cell>
          <cell r="H60">
            <v>163963</v>
          </cell>
          <cell r="I60">
            <v>198201</v>
          </cell>
          <cell r="J60">
            <v>222187</v>
          </cell>
        </row>
        <row r="61">
          <cell r="A61" t="str">
            <v>Employees’ Remuneration and Benefits</v>
          </cell>
          <cell r="C61">
            <v>7640.1750000000011</v>
          </cell>
          <cell r="D61">
            <v>8036</v>
          </cell>
          <cell r="E61">
            <v>8213</v>
          </cell>
          <cell r="F61">
            <v>8835</v>
          </cell>
          <cell r="G61">
            <v>8823</v>
          </cell>
          <cell r="H61">
            <v>9964</v>
          </cell>
          <cell r="I61">
            <v>11955</v>
          </cell>
          <cell r="J61">
            <v>19533</v>
          </cell>
        </row>
        <row r="62">
          <cell r="A62" t="str">
            <v>S, G &amp; A</v>
          </cell>
          <cell r="C62">
            <v>10065.950000000001</v>
          </cell>
          <cell r="D62">
            <v>11639.732</v>
          </cell>
          <cell r="E62">
            <v>10869</v>
          </cell>
          <cell r="F62">
            <v>11221</v>
          </cell>
          <cell r="G62">
            <v>12062</v>
          </cell>
          <cell r="H62">
            <v>20289</v>
          </cell>
          <cell r="I62">
            <v>26870</v>
          </cell>
          <cell r="J62">
            <v>30499</v>
          </cell>
        </row>
        <row r="63">
          <cell r="A63" t="str">
            <v>Provisions (doubtful debt + others)</v>
          </cell>
          <cell r="C63">
            <v>9959</v>
          </cell>
          <cell r="D63">
            <v>1836</v>
          </cell>
          <cell r="E63">
            <v>5555</v>
          </cell>
          <cell r="F63">
            <v>5835</v>
          </cell>
          <cell r="G63">
            <v>75</v>
          </cell>
          <cell r="H63">
            <v>358</v>
          </cell>
          <cell r="I63">
            <v>116</v>
          </cell>
          <cell r="J63">
            <v>0</v>
          </cell>
        </row>
        <row r="64">
          <cell r="A64" t="str">
            <v>Total</v>
          </cell>
          <cell r="C64">
            <v>127007.125</v>
          </cell>
          <cell r="D64">
            <v>125502.732</v>
          </cell>
          <cell r="E64">
            <v>134949</v>
          </cell>
          <cell r="F64">
            <v>148041</v>
          </cell>
          <cell r="G64">
            <v>158195</v>
          </cell>
          <cell r="H64">
            <v>194574</v>
          </cell>
          <cell r="I64">
            <v>237142</v>
          </cell>
          <cell r="J64">
            <v>272219</v>
          </cell>
        </row>
        <row r="65">
          <cell r="A65" t="str">
            <v>Operating profit</v>
          </cell>
          <cell r="C65">
            <v>62884.869999999995</v>
          </cell>
          <cell r="D65">
            <v>52650.267999999996</v>
          </cell>
          <cell r="E65">
            <v>55526</v>
          </cell>
          <cell r="F65">
            <v>40643</v>
          </cell>
          <cell r="G65">
            <v>65955</v>
          </cell>
          <cell r="H65">
            <v>79650</v>
          </cell>
          <cell r="I65">
            <v>101615</v>
          </cell>
          <cell r="J65">
            <v>114131</v>
          </cell>
        </row>
        <row r="66">
          <cell r="A66" t="str">
            <v>Non Operating Income (Excl. SEB Bonds)</v>
          </cell>
          <cell r="C66">
            <v>9161</v>
          </cell>
          <cell r="D66">
            <v>6725</v>
          </cell>
          <cell r="E66">
            <v>4036</v>
          </cell>
          <cell r="F66">
            <v>26456</v>
          </cell>
          <cell r="G66">
            <v>9580</v>
          </cell>
          <cell r="H66">
            <v>9367</v>
          </cell>
          <cell r="I66">
            <v>13485</v>
          </cell>
          <cell r="J66">
            <v>30020</v>
          </cell>
        </row>
        <row r="67">
          <cell r="A67" t="str">
            <v>SEB Bond Income (Net of Rebate)</v>
          </cell>
          <cell r="C67">
            <v>0</v>
          </cell>
          <cell r="D67">
            <v>0</v>
          </cell>
          <cell r="E67">
            <v>0</v>
          </cell>
          <cell r="F67">
            <v>13543</v>
          </cell>
          <cell r="G67">
            <v>4895</v>
          </cell>
          <cell r="H67">
            <v>8830</v>
          </cell>
          <cell r="I67">
            <v>14235</v>
          </cell>
          <cell r="J67">
            <v>0</v>
          </cell>
        </row>
        <row r="68">
          <cell r="A68" t="str">
            <v>Depreciation</v>
          </cell>
          <cell r="C68">
            <v>23223</v>
          </cell>
          <cell r="D68">
            <v>13784</v>
          </cell>
          <cell r="E68">
            <v>15291</v>
          </cell>
          <cell r="F68">
            <v>20232</v>
          </cell>
          <cell r="G68">
            <v>19584</v>
          </cell>
          <cell r="H68">
            <v>20710</v>
          </cell>
          <cell r="I68">
            <v>20998</v>
          </cell>
          <cell r="J68">
            <v>22060</v>
          </cell>
        </row>
        <row r="69">
          <cell r="A69" t="str">
            <v>Interest and Finance Charges</v>
          </cell>
          <cell r="C69">
            <v>10917.633900284078</v>
          </cell>
          <cell r="D69">
            <v>8677.0145183220775</v>
          </cell>
          <cell r="E69">
            <v>9916.0186927184059</v>
          </cell>
          <cell r="F69">
            <v>12386</v>
          </cell>
          <cell r="G69">
            <v>10142</v>
          </cell>
          <cell r="H69">
            <v>9795</v>
          </cell>
          <cell r="I69">
            <v>18873</v>
          </cell>
          <cell r="J69">
            <v>18581</v>
          </cell>
        </row>
        <row r="70">
          <cell r="A70" t="str">
            <v>Profit before Tax</v>
          </cell>
          <cell r="C70">
            <v>37905.236099715919</v>
          </cell>
          <cell r="D70">
            <v>36914.253481677923</v>
          </cell>
          <cell r="E70">
            <v>34354.981307281596</v>
          </cell>
          <cell r="F70">
            <v>48024</v>
          </cell>
          <cell r="G70">
            <v>50704</v>
          </cell>
          <cell r="H70">
            <v>67342</v>
          </cell>
          <cell r="I70">
            <v>89464</v>
          </cell>
          <cell r="J70">
            <v>103510</v>
          </cell>
        </row>
        <row r="71">
          <cell r="A71" t="str">
            <v>Net Taxation</v>
          </cell>
          <cell r="C71">
            <v>3400</v>
          </cell>
          <cell r="D71">
            <v>2125</v>
          </cell>
          <cell r="E71">
            <v>1465</v>
          </cell>
          <cell r="F71">
            <v>5108.4443859619332</v>
          </cell>
          <cell r="G71">
            <v>2266.8861176006053</v>
          </cell>
          <cell r="H71">
            <v>7999</v>
          </cell>
          <cell r="I71">
            <v>20631</v>
          </cell>
          <cell r="J71">
            <v>28811</v>
          </cell>
        </row>
        <row r="72">
          <cell r="A72" t="str">
            <v>Provisions for current tax (net of tax on extraordinary items)</v>
          </cell>
          <cell r="C72">
            <v>3400</v>
          </cell>
          <cell r="D72">
            <v>2125</v>
          </cell>
          <cell r="E72">
            <v>1464</v>
          </cell>
          <cell r="F72">
            <v>5108.4443859619332</v>
          </cell>
          <cell r="G72">
            <v>2266.8861176006053</v>
          </cell>
          <cell r="H72">
            <v>7991</v>
          </cell>
          <cell r="I72">
            <v>20670</v>
          </cell>
          <cell r="J72">
            <v>28810</v>
          </cell>
        </row>
        <row r="73">
          <cell r="A73" t="str">
            <v>Provisions for deferred tax</v>
          </cell>
          <cell r="C73">
            <v>0</v>
          </cell>
          <cell r="D73">
            <v>0</v>
          </cell>
          <cell r="E73">
            <v>1</v>
          </cell>
          <cell r="F73">
            <v>0</v>
          </cell>
          <cell r="G73">
            <v>0</v>
          </cell>
          <cell r="H73">
            <v>8</v>
          </cell>
          <cell r="I73">
            <v>-39</v>
          </cell>
          <cell r="J73">
            <v>1</v>
          </cell>
        </row>
        <row r="74">
          <cell r="A74" t="str">
            <v>Net Profit</v>
          </cell>
          <cell r="C74">
            <v>34505.236099715919</v>
          </cell>
          <cell r="D74">
            <v>34789.253481677923</v>
          </cell>
          <cell r="E74">
            <v>32889.981307281596</v>
          </cell>
          <cell r="F74">
            <v>42915.555614038065</v>
          </cell>
          <cell r="G74">
            <v>48437.113882399397</v>
          </cell>
          <cell r="H74">
            <v>59343</v>
          </cell>
          <cell r="I74">
            <v>68833</v>
          </cell>
          <cell r="J74">
            <v>74699</v>
          </cell>
        </row>
        <row r="75">
          <cell r="A75" t="str">
            <v>Extraordinary / Prior Period (Net)</v>
          </cell>
          <cell r="C75">
            <v>487.92399999999998</v>
          </cell>
          <cell r="D75">
            <v>4885.2110000000002</v>
          </cell>
          <cell r="E75">
            <v>-248</v>
          </cell>
          <cell r="F75">
            <v>9692.4443859619332</v>
          </cell>
          <cell r="G75">
            <v>9632.8861176006048</v>
          </cell>
          <cell r="H75">
            <v>-935</v>
          </cell>
          <cell r="I75">
            <v>150</v>
          </cell>
          <cell r="J75">
            <v>0</v>
          </cell>
        </row>
        <row r="76">
          <cell r="A76" t="str">
            <v>Reported Net Profit</v>
          </cell>
          <cell r="C76">
            <v>34993.160099715918</v>
          </cell>
          <cell r="D76">
            <v>39674.464481677926</v>
          </cell>
          <cell r="E76">
            <v>32641.981307281596</v>
          </cell>
          <cell r="F76">
            <v>52608</v>
          </cell>
          <cell r="G76">
            <v>58070</v>
          </cell>
          <cell r="H76">
            <v>58408</v>
          </cell>
          <cell r="I76">
            <v>68983</v>
          </cell>
          <cell r="J76">
            <v>74699</v>
          </cell>
        </row>
        <row r="79">
          <cell r="A79" t="str">
            <v>NTPC</v>
          </cell>
        </row>
        <row r="80">
          <cell r="A80" t="str">
            <v>Balance Sheet</v>
          </cell>
        </row>
        <row r="81">
          <cell r="A81" t="str">
            <v>(Rs Millions)</v>
          </cell>
          <cell r="C81" t="str">
            <v>F2001</v>
          </cell>
          <cell r="D81" t="str">
            <v>F2002</v>
          </cell>
          <cell r="E81" t="str">
            <v>F2003</v>
          </cell>
          <cell r="F81" t="str">
            <v>F2004</v>
          </cell>
          <cell r="G81" t="str">
            <v>F2005</v>
          </cell>
          <cell r="H81" t="str">
            <v>F2006e</v>
          </cell>
          <cell r="I81" t="str">
            <v>F2007e</v>
          </cell>
          <cell r="J81" t="str">
            <v>F2008e</v>
          </cell>
        </row>
        <row r="83">
          <cell r="A83" t="str">
            <v>SOURCES OF FUNDS</v>
          </cell>
        </row>
        <row r="84">
          <cell r="A84" t="str">
            <v>Equity Share Capital</v>
          </cell>
          <cell r="C84">
            <v>0</v>
          </cell>
          <cell r="D84">
            <v>78125</v>
          </cell>
          <cell r="E84">
            <v>78125</v>
          </cell>
          <cell r="F84">
            <v>78125</v>
          </cell>
          <cell r="G84">
            <v>82455</v>
          </cell>
          <cell r="H84">
            <v>82455</v>
          </cell>
          <cell r="I84">
            <v>82455</v>
          </cell>
          <cell r="J84">
            <v>0</v>
          </cell>
        </row>
        <row r="85">
          <cell r="A85" t="str">
            <v>Share Premium</v>
          </cell>
          <cell r="C85">
            <v>0</v>
          </cell>
          <cell r="D85">
            <v>0</v>
          </cell>
          <cell r="E85">
            <v>0</v>
          </cell>
          <cell r="F85">
            <v>0</v>
          </cell>
          <cell r="G85">
            <v>22334</v>
          </cell>
          <cell r="H85">
            <v>22307</v>
          </cell>
          <cell r="I85">
            <v>22307</v>
          </cell>
          <cell r="J85">
            <v>0</v>
          </cell>
        </row>
        <row r="86">
          <cell r="A86" t="str">
            <v>Reserves and Surplus</v>
          </cell>
          <cell r="C86">
            <v>0</v>
          </cell>
          <cell r="D86">
            <v>224583</v>
          </cell>
          <cell r="E86">
            <v>249752</v>
          </cell>
          <cell r="F86">
            <v>277376</v>
          </cell>
          <cell r="G86">
            <v>312974</v>
          </cell>
          <cell r="H86">
            <v>345244</v>
          </cell>
          <cell r="I86">
            <v>382363</v>
          </cell>
          <cell r="J86">
            <v>0</v>
          </cell>
        </row>
        <row r="87">
          <cell r="A87" t="str">
            <v>Shareholders Funds</v>
          </cell>
          <cell r="C87">
            <v>0</v>
          </cell>
          <cell r="D87">
            <v>302708</v>
          </cell>
          <cell r="E87">
            <v>327877</v>
          </cell>
          <cell r="F87">
            <v>355501</v>
          </cell>
          <cell r="G87">
            <v>417763</v>
          </cell>
          <cell r="H87">
            <v>450006</v>
          </cell>
          <cell r="I87">
            <v>487125</v>
          </cell>
          <cell r="J87">
            <v>0</v>
          </cell>
        </row>
        <row r="88">
          <cell r="A88" t="str">
            <v>Deferred Tax Liability</v>
          </cell>
          <cell r="C88">
            <v>0</v>
          </cell>
          <cell r="D88">
            <v>0</v>
          </cell>
          <cell r="E88">
            <v>1</v>
          </cell>
          <cell r="F88">
            <v>1</v>
          </cell>
          <cell r="G88">
            <v>1</v>
          </cell>
          <cell r="H88">
            <v>40</v>
          </cell>
          <cell r="I88">
            <v>1</v>
          </cell>
          <cell r="J88">
            <v>0</v>
          </cell>
        </row>
        <row r="89">
          <cell r="A89" t="str">
            <v>Deferred Revenue on a/c of AAD</v>
          </cell>
          <cell r="C89">
            <v>0</v>
          </cell>
          <cell r="D89">
            <v>0</v>
          </cell>
          <cell r="E89">
            <v>271</v>
          </cell>
          <cell r="F89">
            <v>1591</v>
          </cell>
          <cell r="G89">
            <v>3374</v>
          </cell>
          <cell r="H89">
            <v>4408</v>
          </cell>
          <cell r="I89">
            <v>6567</v>
          </cell>
          <cell r="J89">
            <v>0</v>
          </cell>
        </row>
        <row r="90">
          <cell r="A90" t="str">
            <v>Development Surcharge Fund</v>
          </cell>
          <cell r="C90">
            <v>0</v>
          </cell>
          <cell r="D90">
            <v>1241</v>
          </cell>
          <cell r="E90">
            <v>2492</v>
          </cell>
          <cell r="F90">
            <v>3784</v>
          </cell>
          <cell r="G90">
            <v>0</v>
          </cell>
          <cell r="H90">
            <v>0</v>
          </cell>
          <cell r="I90">
            <v>0</v>
          </cell>
          <cell r="J90">
            <v>0</v>
          </cell>
        </row>
        <row r="91">
          <cell r="A91" t="str">
            <v>Loan Funds</v>
          </cell>
          <cell r="C91">
            <v>0</v>
          </cell>
          <cell r="D91">
            <v>115812</v>
          </cell>
          <cell r="E91">
            <v>132157</v>
          </cell>
          <cell r="F91">
            <v>154528</v>
          </cell>
          <cell r="G91">
            <v>170878</v>
          </cell>
          <cell r="H91">
            <v>224797</v>
          </cell>
          <cell r="I91">
            <v>270195</v>
          </cell>
          <cell r="J91">
            <v>0</v>
          </cell>
        </row>
        <row r="92">
          <cell r="A92" t="str">
            <v>TOTAL LIABILITIES</v>
          </cell>
          <cell r="C92">
            <v>0</v>
          </cell>
          <cell r="D92">
            <v>419761</v>
          </cell>
          <cell r="E92">
            <v>462798</v>
          </cell>
          <cell r="F92">
            <v>515405</v>
          </cell>
          <cell r="G92">
            <v>592016</v>
          </cell>
          <cell r="H92">
            <v>679251</v>
          </cell>
          <cell r="I92">
            <v>763888</v>
          </cell>
          <cell r="J92">
            <v>0</v>
          </cell>
        </row>
        <row r="94">
          <cell r="A94" t="str">
            <v>APPLICATION OF FUNDS</v>
          </cell>
        </row>
        <row r="95">
          <cell r="A95" t="str">
            <v>Gross Block</v>
          </cell>
          <cell r="C95">
            <v>0</v>
          </cell>
          <cell r="D95">
            <v>325027</v>
          </cell>
          <cell r="E95">
            <v>366189</v>
          </cell>
          <cell r="F95">
            <v>400281</v>
          </cell>
          <cell r="G95">
            <v>431062</v>
          </cell>
          <cell r="H95">
            <v>463648</v>
          </cell>
          <cell r="I95">
            <v>510944</v>
          </cell>
          <cell r="J95">
            <v>0</v>
          </cell>
        </row>
        <row r="96">
          <cell r="A96" t="str">
            <v>Less: Depreciation</v>
          </cell>
          <cell r="C96">
            <v>0</v>
          </cell>
          <cell r="D96">
            <v>152492</v>
          </cell>
          <cell r="E96">
            <v>167728</v>
          </cell>
          <cell r="F96">
            <v>187736</v>
          </cell>
          <cell r="G96">
            <v>207914</v>
          </cell>
          <cell r="H96">
            <v>230607</v>
          </cell>
          <cell r="I96">
            <v>252166</v>
          </cell>
          <cell r="J96">
            <v>0</v>
          </cell>
        </row>
        <row r="97">
          <cell r="A97" t="str">
            <v>Net Block</v>
          </cell>
          <cell r="C97">
            <v>0</v>
          </cell>
          <cell r="D97">
            <v>172535</v>
          </cell>
          <cell r="E97">
            <v>198461</v>
          </cell>
          <cell r="F97">
            <v>212545</v>
          </cell>
          <cell r="G97">
            <v>223148</v>
          </cell>
          <cell r="H97">
            <v>233041</v>
          </cell>
          <cell r="I97">
            <v>258778</v>
          </cell>
          <cell r="J97">
            <v>0</v>
          </cell>
        </row>
        <row r="98">
          <cell r="A98" t="str">
            <v>Gas Fields / Coal Mines</v>
          </cell>
          <cell r="C98">
            <v>0</v>
          </cell>
          <cell r="D98">
            <v>0</v>
          </cell>
          <cell r="E98">
            <v>0</v>
          </cell>
          <cell r="F98">
            <v>0</v>
          </cell>
          <cell r="G98">
            <v>0</v>
          </cell>
          <cell r="H98">
            <v>31</v>
          </cell>
          <cell r="I98">
            <v>443</v>
          </cell>
          <cell r="J98">
            <v>0</v>
          </cell>
        </row>
        <row r="99">
          <cell r="A99" t="str">
            <v>CWIP / Capital Advances</v>
          </cell>
          <cell r="C99">
            <v>0</v>
          </cell>
          <cell r="D99">
            <v>52038</v>
          </cell>
          <cell r="E99">
            <v>51543</v>
          </cell>
          <cell r="F99">
            <v>56413</v>
          </cell>
          <cell r="G99">
            <v>67063</v>
          </cell>
          <cell r="H99">
            <v>129266</v>
          </cell>
          <cell r="I99">
            <v>159785</v>
          </cell>
          <cell r="J99">
            <v>0</v>
          </cell>
        </row>
        <row r="100">
          <cell r="A100" t="str">
            <v>Construction Stores &amp; Advances</v>
          </cell>
          <cell r="C100">
            <v>0</v>
          </cell>
          <cell r="D100">
            <v>13512</v>
          </cell>
          <cell r="E100">
            <v>12320</v>
          </cell>
          <cell r="F100">
            <v>18540</v>
          </cell>
          <cell r="G100">
            <v>32189</v>
          </cell>
          <cell r="H100">
            <v>33504</v>
          </cell>
          <cell r="I100">
            <v>42636</v>
          </cell>
          <cell r="J100">
            <v>0</v>
          </cell>
        </row>
        <row r="101">
          <cell r="A101" t="str">
            <v xml:space="preserve">Investments </v>
          </cell>
          <cell r="C101">
            <v>0</v>
          </cell>
          <cell r="D101">
            <v>167597</v>
          </cell>
          <cell r="E101">
            <v>170266</v>
          </cell>
          <cell r="F101">
            <v>173380</v>
          </cell>
          <cell r="G101">
            <v>180575</v>
          </cell>
          <cell r="H101">
            <v>181932</v>
          </cell>
          <cell r="I101">
            <v>151259</v>
          </cell>
          <cell r="J101">
            <v>0</v>
          </cell>
        </row>
        <row r="102">
          <cell r="A102" t="str">
            <v>Inventories</v>
          </cell>
          <cell r="C102">
            <v>0</v>
          </cell>
          <cell r="D102">
            <v>20176</v>
          </cell>
          <cell r="E102">
            <v>17712</v>
          </cell>
          <cell r="F102">
            <v>17380</v>
          </cell>
          <cell r="G102">
            <v>17819</v>
          </cell>
          <cell r="H102">
            <v>23679</v>
          </cell>
          <cell r="I102">
            <v>25899</v>
          </cell>
          <cell r="J102">
            <v>0</v>
          </cell>
        </row>
        <row r="103">
          <cell r="A103" t="str">
            <v>Sundry debtors</v>
          </cell>
          <cell r="C103">
            <v>0</v>
          </cell>
          <cell r="D103">
            <v>7102</v>
          </cell>
          <cell r="E103">
            <v>8360</v>
          </cell>
          <cell r="F103">
            <v>4699</v>
          </cell>
          <cell r="G103">
            <v>13747</v>
          </cell>
          <cell r="H103">
            <v>9725</v>
          </cell>
          <cell r="I103">
            <v>13806</v>
          </cell>
          <cell r="J103">
            <v>0</v>
          </cell>
        </row>
        <row r="104">
          <cell r="A104" t="str">
            <v>Cash and Cash Equivalents</v>
          </cell>
          <cell r="C104">
            <v>0</v>
          </cell>
          <cell r="D104">
            <v>12048</v>
          </cell>
          <cell r="E104">
            <v>5447</v>
          </cell>
          <cell r="F104">
            <v>6091</v>
          </cell>
          <cell r="G104">
            <v>88185</v>
          </cell>
          <cell r="H104">
            <v>90065</v>
          </cell>
          <cell r="I104">
            <v>137150</v>
          </cell>
          <cell r="J104">
            <v>0</v>
          </cell>
        </row>
        <row r="105">
          <cell r="A105" t="str">
            <v>Other Current Assets</v>
          </cell>
          <cell r="C105">
            <v>0</v>
          </cell>
          <cell r="D105">
            <v>9565</v>
          </cell>
          <cell r="E105">
            <v>42273</v>
          </cell>
          <cell r="F105">
            <v>80019</v>
          </cell>
          <cell r="G105">
            <v>9764</v>
          </cell>
          <cell r="H105">
            <v>10229</v>
          </cell>
          <cell r="I105">
            <v>10635</v>
          </cell>
          <cell r="J105">
            <v>0</v>
          </cell>
        </row>
        <row r="106">
          <cell r="A106" t="str">
            <v>Loans and Advances</v>
          </cell>
          <cell r="C106">
            <v>0</v>
          </cell>
          <cell r="D106">
            <v>26546</v>
          </cell>
          <cell r="E106">
            <v>30606</v>
          </cell>
          <cell r="F106">
            <v>27279</v>
          </cell>
          <cell r="G106">
            <v>26993</v>
          </cell>
          <cell r="H106">
            <v>30597</v>
          </cell>
          <cell r="I106">
            <v>40903</v>
          </cell>
          <cell r="J106">
            <v>0</v>
          </cell>
        </row>
        <row r="107">
          <cell r="A107" t="str">
            <v>Total Current Assets</v>
          </cell>
          <cell r="C107">
            <v>0</v>
          </cell>
          <cell r="D107">
            <v>75437</v>
          </cell>
          <cell r="E107">
            <v>104398</v>
          </cell>
          <cell r="F107">
            <v>135468</v>
          </cell>
          <cell r="G107">
            <v>156508</v>
          </cell>
          <cell r="H107">
            <v>164295</v>
          </cell>
          <cell r="I107">
            <v>228393</v>
          </cell>
          <cell r="J107">
            <v>0</v>
          </cell>
        </row>
        <row r="109">
          <cell r="A109" t="str">
            <v>Less: Current Liabilities and Provisions</v>
          </cell>
          <cell r="C109">
            <v>0</v>
          </cell>
          <cell r="D109">
            <v>61430</v>
          </cell>
          <cell r="E109">
            <v>74277</v>
          </cell>
          <cell r="F109">
            <v>80941</v>
          </cell>
          <cell r="G109">
            <v>67467</v>
          </cell>
          <cell r="H109">
            <v>63574</v>
          </cell>
          <cell r="I109">
            <v>76934</v>
          </cell>
          <cell r="J109">
            <v>0</v>
          </cell>
        </row>
        <row r="110">
          <cell r="A110" t="str">
            <v>Sundry creditors</v>
          </cell>
          <cell r="D110">
            <v>28472</v>
          </cell>
          <cell r="E110">
            <v>31801</v>
          </cell>
          <cell r="F110">
            <v>31994</v>
          </cell>
          <cell r="G110">
            <v>33168</v>
          </cell>
          <cell r="H110">
            <v>37533</v>
          </cell>
          <cell r="I110">
            <v>48010</v>
          </cell>
          <cell r="J110">
            <v>0</v>
          </cell>
        </row>
        <row r="111">
          <cell r="A111" t="str">
            <v>Provisions</v>
          </cell>
          <cell r="D111">
            <v>16265</v>
          </cell>
          <cell r="E111">
            <v>11648</v>
          </cell>
          <cell r="F111">
            <v>15697</v>
          </cell>
          <cell r="G111">
            <v>15161</v>
          </cell>
          <cell r="H111">
            <v>12422</v>
          </cell>
          <cell r="I111">
            <v>16145</v>
          </cell>
          <cell r="J111">
            <v>0</v>
          </cell>
        </row>
        <row r="112">
          <cell r="A112" t="str">
            <v>Other liablities</v>
          </cell>
          <cell r="D112">
            <v>3409</v>
          </cell>
          <cell r="E112">
            <v>2401</v>
          </cell>
          <cell r="F112">
            <v>33250</v>
          </cell>
          <cell r="G112">
            <v>19138</v>
          </cell>
          <cell r="H112">
            <v>13619</v>
          </cell>
          <cell r="I112">
            <v>12779</v>
          </cell>
          <cell r="J112">
            <v>0</v>
          </cell>
        </row>
        <row r="113">
          <cell r="A113" t="str">
            <v>Net Current Assets</v>
          </cell>
          <cell r="C113">
            <v>0</v>
          </cell>
          <cell r="D113">
            <v>14007</v>
          </cell>
          <cell r="E113">
            <v>30121</v>
          </cell>
          <cell r="F113">
            <v>54527</v>
          </cell>
          <cell r="G113">
            <v>89041</v>
          </cell>
          <cell r="H113">
            <v>100721</v>
          </cell>
          <cell r="I113">
            <v>151459</v>
          </cell>
          <cell r="J113">
            <v>0</v>
          </cell>
        </row>
        <row r="114">
          <cell r="A114" t="str">
            <v>Miscellaneous Expenditure (to the extent not written off or adjusted): (G)</v>
          </cell>
          <cell r="C114">
            <v>0</v>
          </cell>
          <cell r="D114">
            <v>72</v>
          </cell>
          <cell r="E114">
            <v>87</v>
          </cell>
          <cell r="F114">
            <v>0</v>
          </cell>
          <cell r="G114">
            <v>0</v>
          </cell>
          <cell r="H114">
            <v>0</v>
          </cell>
          <cell r="I114">
            <v>0</v>
          </cell>
          <cell r="J114">
            <v>0</v>
          </cell>
        </row>
        <row r="115">
          <cell r="A115" t="str">
            <v>TOTAL ASSETS</v>
          </cell>
          <cell r="C115">
            <v>0</v>
          </cell>
          <cell r="D115">
            <v>419761</v>
          </cell>
          <cell r="E115">
            <v>462798</v>
          </cell>
          <cell r="F115">
            <v>515405</v>
          </cell>
          <cell r="G115">
            <v>592016</v>
          </cell>
          <cell r="H115">
            <v>678495</v>
          </cell>
          <cell r="I115">
            <v>764360</v>
          </cell>
          <cell r="J115">
            <v>0</v>
          </cell>
        </row>
        <row r="116">
          <cell r="A116" t="str">
            <v>CHECK</v>
          </cell>
          <cell r="C116">
            <v>0</v>
          </cell>
          <cell r="D116">
            <v>0</v>
          </cell>
          <cell r="E116">
            <v>0</v>
          </cell>
          <cell r="F116">
            <v>0</v>
          </cell>
          <cell r="G116">
            <v>0</v>
          </cell>
          <cell r="H116">
            <v>-756</v>
          </cell>
          <cell r="I116">
            <v>472</v>
          </cell>
          <cell r="J116">
            <v>0</v>
          </cell>
        </row>
        <row r="117">
          <cell r="F117">
            <v>0.26283796237909995</v>
          </cell>
          <cell r="G117">
            <v>0.26436447663576662</v>
          </cell>
          <cell r="H117">
            <v>0.24214622067959232</v>
          </cell>
          <cell r="I117">
            <v>0.29880292009000992</v>
          </cell>
        </row>
        <row r="119">
          <cell r="A119" t="str">
            <v>NTPC</v>
          </cell>
        </row>
        <row r="120">
          <cell r="A120" t="str">
            <v>Cash Flow Statement</v>
          </cell>
        </row>
        <row r="121">
          <cell r="A121" t="str">
            <v>(Rs Millions)</v>
          </cell>
          <cell r="D121" t="str">
            <v>F2002</v>
          </cell>
          <cell r="E121" t="str">
            <v>F2003</v>
          </cell>
          <cell r="F121" t="str">
            <v>F2004</v>
          </cell>
          <cell r="G121" t="str">
            <v>F2005</v>
          </cell>
          <cell r="H121" t="str">
            <v>F2006e</v>
          </cell>
          <cell r="I121" t="str">
            <v>F2007e</v>
          </cell>
          <cell r="J121" t="str">
            <v>F2008e</v>
          </cell>
          <cell r="L121" t="str">
            <v>For HK Query</v>
          </cell>
        </row>
        <row r="122">
          <cell r="A122" t="str">
            <v>CASHFLOW FROM OPERATIONS</v>
          </cell>
        </row>
        <row r="123">
          <cell r="A123" t="str">
            <v>Reported net profit</v>
          </cell>
          <cell r="D123">
            <v>39674.464481677926</v>
          </cell>
          <cell r="E123">
            <v>32641.981307281596</v>
          </cell>
          <cell r="F123">
            <v>52608</v>
          </cell>
          <cell r="G123">
            <v>58070</v>
          </cell>
          <cell r="H123">
            <v>58408</v>
          </cell>
          <cell r="I123">
            <v>68983</v>
          </cell>
          <cell r="J123">
            <v>74699</v>
          </cell>
          <cell r="M123">
            <v>2006</v>
          </cell>
          <cell r="N123">
            <v>2007</v>
          </cell>
          <cell r="O123">
            <v>2008</v>
          </cell>
          <cell r="P123">
            <v>2009</v>
          </cell>
        </row>
        <row r="124">
          <cell r="A124" t="str">
            <v>Depreciation</v>
          </cell>
          <cell r="D124">
            <v>13784</v>
          </cell>
          <cell r="E124">
            <v>15291</v>
          </cell>
          <cell r="F124">
            <v>20232</v>
          </cell>
          <cell r="G124">
            <v>19584</v>
          </cell>
          <cell r="H124">
            <v>20710</v>
          </cell>
          <cell r="I124">
            <v>20998</v>
          </cell>
          <cell r="J124">
            <v>22060</v>
          </cell>
        </row>
        <row r="125">
          <cell r="L125" t="str">
            <v xml:space="preserve"> (Incr)/decr of Core Investments</v>
          </cell>
          <cell r="M125" t="e">
            <v>#REF!</v>
          </cell>
          <cell r="N125">
            <v>30673</v>
          </cell>
          <cell r="O125">
            <v>151259</v>
          </cell>
          <cell r="P125">
            <v>0</v>
          </cell>
        </row>
        <row r="126">
          <cell r="L126" t="str">
            <v>(Incr)/Decr of Fixed Assets</v>
          </cell>
          <cell r="M126">
            <v>-94152</v>
          </cell>
          <cell r="N126">
            <v>-86798</v>
          </cell>
          <cell r="O126">
            <v>0</v>
          </cell>
          <cell r="P126">
            <v>0</v>
          </cell>
        </row>
        <row r="127">
          <cell r="L127" t="str">
            <v>Capex</v>
          </cell>
          <cell r="M127" t="e">
            <v>#REF!</v>
          </cell>
          <cell r="N127">
            <v>-56125</v>
          </cell>
          <cell r="O127">
            <v>151259</v>
          </cell>
          <cell r="P127">
            <v>0</v>
          </cell>
        </row>
        <row r="128">
          <cell r="A128" t="str">
            <v>(Incr)/ Decr in Net working capital</v>
          </cell>
          <cell r="D128">
            <v>-1959</v>
          </cell>
          <cell r="E128">
            <v>-22715</v>
          </cell>
          <cell r="F128">
            <v>-23762</v>
          </cell>
          <cell r="G128">
            <v>47580</v>
          </cell>
          <cell r="H128">
            <v>-9800</v>
          </cell>
          <cell r="I128">
            <v>-3653</v>
          </cell>
          <cell r="J128">
            <v>14309</v>
          </cell>
          <cell r="L128" t="str">
            <v>Less Capitalised Int</v>
          </cell>
          <cell r="M128">
            <v>5221</v>
          </cell>
          <cell r="N128">
            <v>6683</v>
          </cell>
          <cell r="O128">
            <v>7191.0224650961136</v>
          </cell>
        </row>
        <row r="129">
          <cell r="A129" t="str">
            <v>Misc Expenditure w/off</v>
          </cell>
          <cell r="D129">
            <v>-72</v>
          </cell>
          <cell r="E129">
            <v>-15</v>
          </cell>
          <cell r="F129">
            <v>87</v>
          </cell>
          <cell r="G129">
            <v>0</v>
          </cell>
          <cell r="H129">
            <v>0</v>
          </cell>
          <cell r="I129">
            <v>0</v>
          </cell>
          <cell r="J129">
            <v>0</v>
          </cell>
          <cell r="L129" t="str">
            <v>Fina Capex:Capex Less Caitalised Int</v>
          </cell>
          <cell r="M129" t="e">
            <v>#REF!</v>
          </cell>
          <cell r="N129">
            <v>-62808</v>
          </cell>
          <cell r="O129">
            <v>144067.97753490388</v>
          </cell>
        </row>
        <row r="130">
          <cell r="A130" t="str">
            <v>Other Cash Flows</v>
          </cell>
          <cell r="D130">
            <v>46.535518322081771</v>
          </cell>
          <cell r="E130">
            <v>-51.981307281595946</v>
          </cell>
          <cell r="F130">
            <v>-12998</v>
          </cell>
          <cell r="G130">
            <v>-2</v>
          </cell>
          <cell r="H130">
            <v>-420</v>
          </cell>
          <cell r="I130">
            <v>-292</v>
          </cell>
          <cell r="J130">
            <v>0</v>
          </cell>
        </row>
        <row r="131">
          <cell r="A131" t="str">
            <v>Total Cash Flow From Operations</v>
          </cell>
          <cell r="D131">
            <v>51474.000000000007</v>
          </cell>
          <cell r="E131">
            <v>25151</v>
          </cell>
          <cell r="F131">
            <v>36167</v>
          </cell>
          <cell r="G131">
            <v>125232</v>
          </cell>
          <cell r="H131">
            <v>68898</v>
          </cell>
          <cell r="I131">
            <v>86036</v>
          </cell>
          <cell r="J131">
            <v>111068</v>
          </cell>
          <cell r="L131" t="str">
            <v xml:space="preserve"> (Incr)/decr of Core Investments</v>
          </cell>
        </row>
        <row r="132">
          <cell r="L132" t="str">
            <v>Total Cash Flow From Operations</v>
          </cell>
          <cell r="M132">
            <v>68898</v>
          </cell>
          <cell r="N132">
            <v>86036</v>
          </cell>
          <cell r="O132">
            <v>111068</v>
          </cell>
          <cell r="P132">
            <v>0</v>
          </cell>
        </row>
        <row r="133">
          <cell r="A133" t="str">
            <v>CASH FLOW FROM INVESTING ACTIVITIES</v>
          </cell>
          <cell r="L133" t="str">
            <v>FCF</v>
          </cell>
          <cell r="M133" t="e">
            <v>#REF!</v>
          </cell>
          <cell r="N133">
            <v>23228</v>
          </cell>
          <cell r="O133">
            <v>255135.97753490388</v>
          </cell>
          <cell r="P133">
            <v>0</v>
          </cell>
        </row>
        <row r="134">
          <cell r="A134" t="str">
            <v>(Incr)/Decr of Fixed Assets</v>
          </cell>
          <cell r="D134">
            <v>-390577</v>
          </cell>
          <cell r="E134">
            <v>-39475</v>
          </cell>
          <cell r="F134">
            <v>-45182</v>
          </cell>
          <cell r="G134">
            <v>-54486</v>
          </cell>
          <cell r="H134">
            <v>-94152</v>
          </cell>
          <cell r="I134">
            <v>-86798</v>
          </cell>
          <cell r="J134">
            <v>0</v>
          </cell>
        </row>
        <row r="135">
          <cell r="A135" t="str">
            <v>(Incr)/decr of  Investments</v>
          </cell>
          <cell r="D135">
            <v>-167597</v>
          </cell>
          <cell r="E135">
            <v>-2669</v>
          </cell>
          <cell r="F135">
            <v>-3114</v>
          </cell>
          <cell r="G135">
            <v>-7195</v>
          </cell>
          <cell r="H135">
            <v>-1357</v>
          </cell>
          <cell r="I135">
            <v>30673</v>
          </cell>
          <cell r="J135">
            <v>151259</v>
          </cell>
        </row>
        <row r="136">
          <cell r="A136" t="str">
            <v>Incr/(decr) in others</v>
          </cell>
          <cell r="D136">
            <v>0</v>
          </cell>
          <cell r="E136">
            <v>0</v>
          </cell>
          <cell r="F136">
            <v>0</v>
          </cell>
          <cell r="G136">
            <v>0</v>
          </cell>
          <cell r="H136">
            <v>0</v>
          </cell>
          <cell r="I136">
            <v>0</v>
          </cell>
          <cell r="J136">
            <v>0</v>
          </cell>
        </row>
        <row r="137">
          <cell r="A137" t="str">
            <v>Total Cash Flow From Investment Activities</v>
          </cell>
          <cell r="D137">
            <v>-558174</v>
          </cell>
          <cell r="E137">
            <v>-42144</v>
          </cell>
          <cell r="F137">
            <v>-48296</v>
          </cell>
          <cell r="G137">
            <v>-61681</v>
          </cell>
          <cell r="H137">
            <v>-95509</v>
          </cell>
          <cell r="I137">
            <v>-56125</v>
          </cell>
          <cell r="J137">
            <v>151259</v>
          </cell>
        </row>
        <row r="138">
          <cell r="H138">
            <v>-26611</v>
          </cell>
          <cell r="I138">
            <v>29911</v>
          </cell>
          <cell r="J138">
            <v>262327</v>
          </cell>
        </row>
        <row r="139">
          <cell r="A139" t="str">
            <v>CASH FLOW FROM FINANCING ACTIVITIES</v>
          </cell>
          <cell r="H139">
            <v>-26611</v>
          </cell>
          <cell r="I139">
            <v>29911</v>
          </cell>
          <cell r="J139">
            <v>262327</v>
          </cell>
        </row>
        <row r="140">
          <cell r="A140" t="str">
            <v>Incr/(Decr) of Equity</v>
          </cell>
          <cell r="D140">
            <v>78125</v>
          </cell>
          <cell r="E140">
            <v>0</v>
          </cell>
          <cell r="F140">
            <v>0</v>
          </cell>
          <cell r="G140">
            <v>26664</v>
          </cell>
          <cell r="H140">
            <v>-27</v>
          </cell>
          <cell r="I140">
            <v>0</v>
          </cell>
          <cell r="J140">
            <v>-104762</v>
          </cell>
        </row>
        <row r="141">
          <cell r="A141" t="str">
            <v>Incr/(Decr) of Debt</v>
          </cell>
          <cell r="D141">
            <v>115812</v>
          </cell>
          <cell r="E141">
            <v>16345</v>
          </cell>
          <cell r="F141">
            <v>22371</v>
          </cell>
          <cell r="G141">
            <v>16350</v>
          </cell>
          <cell r="H141">
            <v>53919</v>
          </cell>
          <cell r="I141">
            <v>45398</v>
          </cell>
          <cell r="J141">
            <v>-270195</v>
          </cell>
        </row>
        <row r="142">
          <cell r="A142" t="str">
            <v>Incr/(Decr) in Def. Rev on a/c of AAD</v>
          </cell>
          <cell r="D142">
            <v>0</v>
          </cell>
          <cell r="E142">
            <v>271</v>
          </cell>
          <cell r="F142">
            <v>1320</v>
          </cell>
          <cell r="G142">
            <v>1783</v>
          </cell>
          <cell r="H142">
            <v>1034</v>
          </cell>
          <cell r="I142">
            <v>2159</v>
          </cell>
          <cell r="J142">
            <v>-6567</v>
          </cell>
        </row>
        <row r="143">
          <cell r="A143" t="str">
            <v>Incr/(Decr) in Dev. Surcharge Fund</v>
          </cell>
          <cell r="D143">
            <v>1241</v>
          </cell>
          <cell r="E143">
            <v>1251</v>
          </cell>
          <cell r="F143">
            <v>1292</v>
          </cell>
          <cell r="G143">
            <v>-3784</v>
          </cell>
          <cell r="H143">
            <v>0</v>
          </cell>
          <cell r="I143">
            <v>0</v>
          </cell>
          <cell r="J143">
            <v>0</v>
          </cell>
        </row>
        <row r="144">
          <cell r="A144" t="str">
            <v>Dividends</v>
          </cell>
          <cell r="D144">
            <v>-7079</v>
          </cell>
          <cell r="E144">
            <v>-7475</v>
          </cell>
          <cell r="F144">
            <v>-12210</v>
          </cell>
          <cell r="G144">
            <v>-22470</v>
          </cell>
          <cell r="H144">
            <v>-26435</v>
          </cell>
          <cell r="I144">
            <v>-30383</v>
          </cell>
          <cell r="J144">
            <v>0</v>
          </cell>
        </row>
        <row r="146">
          <cell r="A146" t="str">
            <v>Total Cash Flow From Financing Activities</v>
          </cell>
          <cell r="D146">
            <v>188099</v>
          </cell>
          <cell r="E146">
            <v>10392</v>
          </cell>
          <cell r="F146">
            <v>12773</v>
          </cell>
          <cell r="G146">
            <v>18543</v>
          </cell>
          <cell r="H146">
            <v>28491</v>
          </cell>
          <cell r="I146">
            <v>17174</v>
          </cell>
          <cell r="J146">
            <v>-381524</v>
          </cell>
        </row>
        <row r="148">
          <cell r="A148" t="str">
            <v>Net change in cash</v>
          </cell>
          <cell r="D148">
            <v>-318601</v>
          </cell>
          <cell r="E148">
            <v>-6601</v>
          </cell>
          <cell r="F148">
            <v>644</v>
          </cell>
          <cell r="G148">
            <v>82094</v>
          </cell>
          <cell r="H148">
            <v>1880</v>
          </cell>
          <cell r="I148">
            <v>47085</v>
          </cell>
          <cell r="J148">
            <v>-119197</v>
          </cell>
        </row>
        <row r="149">
          <cell r="A149" t="str">
            <v>Cash at beginning of year</v>
          </cell>
          <cell r="D149">
            <v>0</v>
          </cell>
          <cell r="E149">
            <v>12048</v>
          </cell>
          <cell r="F149">
            <v>5447</v>
          </cell>
          <cell r="G149">
            <v>6091</v>
          </cell>
          <cell r="H149">
            <v>88185</v>
          </cell>
          <cell r="I149">
            <v>90065</v>
          </cell>
          <cell r="J149">
            <v>137150</v>
          </cell>
        </row>
        <row r="150">
          <cell r="A150" t="str">
            <v>Cash at end of year</v>
          </cell>
          <cell r="D150">
            <v>12048</v>
          </cell>
          <cell r="E150">
            <v>5447</v>
          </cell>
          <cell r="F150">
            <v>6091</v>
          </cell>
          <cell r="G150">
            <v>88185</v>
          </cell>
          <cell r="H150">
            <v>90065</v>
          </cell>
          <cell r="I150">
            <v>137150</v>
          </cell>
          <cell r="J150">
            <v>0</v>
          </cell>
        </row>
        <row r="151">
          <cell r="A151" t="str">
            <v>Reported change in cash</v>
          </cell>
          <cell r="D151">
            <v>12048</v>
          </cell>
          <cell r="E151">
            <v>-6601</v>
          </cell>
          <cell r="F151">
            <v>644</v>
          </cell>
          <cell r="G151">
            <v>82094</v>
          </cell>
          <cell r="H151">
            <v>1880</v>
          </cell>
          <cell r="I151">
            <v>47085</v>
          </cell>
          <cell r="J151">
            <v>-137150</v>
          </cell>
        </row>
        <row r="153">
          <cell r="A153" t="str">
            <v>Check</v>
          </cell>
          <cell r="D153">
            <v>330649</v>
          </cell>
          <cell r="E153">
            <v>0</v>
          </cell>
          <cell r="F153">
            <v>0</v>
          </cell>
          <cell r="G153">
            <v>0</v>
          </cell>
          <cell r="H153">
            <v>0</v>
          </cell>
          <cell r="I153">
            <v>0</v>
          </cell>
          <cell r="J153">
            <v>-17953</v>
          </cell>
        </row>
        <row r="156">
          <cell r="A156" t="str">
            <v>Shares os(check units -shld be mn)</v>
          </cell>
        </row>
        <row r="157">
          <cell r="A157" t="str">
            <v>Year-ending shares (basic?)</v>
          </cell>
          <cell r="E157">
            <v>7812.5493999999999</v>
          </cell>
          <cell r="F157">
            <v>7812.5493999999999</v>
          </cell>
          <cell r="G157">
            <v>8245.4644000000008</v>
          </cell>
          <cell r="H157">
            <v>8245.4644000000008</v>
          </cell>
          <cell r="I157">
            <v>8245.4644000000008</v>
          </cell>
          <cell r="J157">
            <v>8245.4644000000008</v>
          </cell>
        </row>
        <row r="158">
          <cell r="A158" t="str">
            <v>Year-ending shares (diluted)</v>
          </cell>
          <cell r="F158">
            <v>7812.5493999999999</v>
          </cell>
          <cell r="G158">
            <v>8245.4644000000008</v>
          </cell>
          <cell r="H158">
            <v>8245.4644000000008</v>
          </cell>
          <cell r="I158">
            <v>8245.4644000000008</v>
          </cell>
          <cell r="J158">
            <v>8245.4644000000008</v>
          </cell>
        </row>
        <row r="159">
          <cell r="A159" t="str">
            <v>Year-ending average shares diluted</v>
          </cell>
          <cell r="F159">
            <v>7812.5493999999999</v>
          </cell>
          <cell r="G159">
            <v>7992.9306500000012</v>
          </cell>
          <cell r="H159">
            <v>8245.4644000000008</v>
          </cell>
          <cell r="I159">
            <v>8245.4644000000008</v>
          </cell>
          <cell r="J159">
            <v>8245.4644000000008</v>
          </cell>
        </row>
        <row r="164">
          <cell r="A164" t="str">
            <v>NTPC</v>
          </cell>
        </row>
        <row r="165">
          <cell r="A165" t="str">
            <v>Financial Ratios</v>
          </cell>
        </row>
        <row r="166">
          <cell r="D166" t="str">
            <v>F2002</v>
          </cell>
          <cell r="E166" t="str">
            <v>F2003</v>
          </cell>
          <cell r="F166" t="str">
            <v>F2004</v>
          </cell>
          <cell r="G166" t="str">
            <v>F2005</v>
          </cell>
          <cell r="H166" t="str">
            <v>F2006e</v>
          </cell>
          <cell r="I166" t="str">
            <v>F2007e</v>
          </cell>
          <cell r="J166" t="str">
            <v>F2008e</v>
          </cell>
        </row>
        <row r="167">
          <cell r="A167" t="str">
            <v>Valuations</v>
          </cell>
          <cell r="I167">
            <v>15.872096712332748</v>
          </cell>
          <cell r="J167">
            <v>14.625684855218946</v>
          </cell>
        </row>
        <row r="168">
          <cell r="A168" t="str">
            <v>EPS (Rs)</v>
          </cell>
          <cell r="E168">
            <v>4.2098909873493531</v>
          </cell>
          <cell r="F168">
            <v>5.4931563842704234</v>
          </cell>
          <cell r="G168">
            <v>5.8743948833736273</v>
          </cell>
          <cell r="H168">
            <v>7.1970476277843121</v>
          </cell>
          <cell r="I168">
            <v>8.3479834077022996</v>
          </cell>
          <cell r="J168">
            <v>9.0594048286716262</v>
          </cell>
        </row>
        <row r="169">
          <cell r="A169" t="str">
            <v>EPS Growth</v>
          </cell>
          <cell r="F169">
            <v>0.30482152644267035</v>
          </cell>
          <cell r="G169">
            <v>6.940244777936333E-2</v>
          </cell>
          <cell r="H169">
            <v>0.22515557273042797</v>
          </cell>
          <cell r="I169">
            <v>0.15991776620662934</v>
          </cell>
          <cell r="J169">
            <v>8.5220751674342177E-2</v>
          </cell>
        </row>
        <row r="170">
          <cell r="A170" t="str">
            <v>P/E</v>
          </cell>
          <cell r="E170">
            <v>29.69198023787855</v>
          </cell>
          <cell r="F170">
            <v>22.755587362838558</v>
          </cell>
          <cell r="G170">
            <v>21.278787429457466</v>
          </cell>
          <cell r="H170">
            <v>17.36823298451376</v>
          </cell>
          <cell r="I170">
            <v>14.97367614371014</v>
          </cell>
          <cell r="J170">
            <v>13.797815901149949</v>
          </cell>
        </row>
        <row r="171">
          <cell r="A171" t="str">
            <v>CEPS (Rs)</v>
          </cell>
          <cell r="E171">
            <v>6.1671266113570553</v>
          </cell>
          <cell r="F171">
            <v>8.0828360092082185</v>
          </cell>
          <cell r="G171">
            <v>8.2495188363677112</v>
          </cell>
          <cell r="H171">
            <v>9.7087315057718264</v>
          </cell>
          <cell r="I171">
            <v>10.894595579116197</v>
          </cell>
          <cell r="J171">
            <v>11.734815082095315</v>
          </cell>
        </row>
        <row r="172">
          <cell r="A172" t="str">
            <v>CEPS Growth</v>
          </cell>
          <cell r="F172">
            <v>0.31063240931737868</v>
          </cell>
          <cell r="G172">
            <v>2.0621824687473866E-2</v>
          </cell>
          <cell r="H172">
            <v>0.17688457937343305</v>
          </cell>
          <cell r="I172">
            <v>0.12214407954729989</v>
          </cell>
          <cell r="J172">
            <v>7.7122596876356697E-2</v>
          </cell>
        </row>
        <row r="173">
          <cell r="A173" t="str">
            <v>P/CE</v>
          </cell>
          <cell r="E173">
            <v>20.268758512239167</v>
          </cell>
          <cell r="F173">
            <v>15.464868996178582</v>
          </cell>
          <cell r="G173">
            <v>15.152398882822345</v>
          </cell>
          <cell r="H173">
            <v>12.875008431913859</v>
          </cell>
          <cell r="I173">
            <v>11.473578720040967</v>
          </cell>
          <cell r="J173">
            <v>10.652063890697507</v>
          </cell>
        </row>
        <row r="174">
          <cell r="A174" t="str">
            <v>Book Value (Rs)</v>
          </cell>
          <cell r="E174">
            <v>41.967990628001658</v>
          </cell>
          <cell r="F174">
            <v>45.503840270117202</v>
          </cell>
          <cell r="G174">
            <v>50.66579391210518</v>
          </cell>
          <cell r="H174">
            <v>54.576186151504089</v>
          </cell>
          <cell r="I174">
            <v>59.077933803219132</v>
          </cell>
          <cell r="J174">
            <v>0</v>
          </cell>
        </row>
        <row r="175">
          <cell r="A175" t="str">
            <v>P/BV</v>
          </cell>
          <cell r="E175">
            <v>2.9784604440079665</v>
          </cell>
          <cell r="F175">
            <v>2.7470208944559933</v>
          </cell>
          <cell r="G175">
            <v>2.467147760811752</v>
          </cell>
          <cell r="H175">
            <v>2.290376239427919</v>
          </cell>
          <cell r="I175">
            <v>2.115849217346677</v>
          </cell>
          <cell r="J175" t="e">
            <v>#DIV/0!</v>
          </cell>
        </row>
        <row r="176">
          <cell r="A176" t="str">
            <v>DPS (Rs)</v>
          </cell>
          <cell r="E176">
            <v>0.90623426969946586</v>
          </cell>
          <cell r="F176">
            <v>1.3853352402482089</v>
          </cell>
          <cell r="G176">
            <v>2.4001073850976784</v>
          </cell>
          <cell r="H176">
            <v>2.8117276208238797</v>
          </cell>
          <cell r="I176">
            <v>3.2097646313287092</v>
          </cell>
          <cell r="J176">
            <v>3.25</v>
          </cell>
        </row>
        <row r="177">
          <cell r="A177" t="str">
            <v>Yield (%)</v>
          </cell>
          <cell r="E177">
            <v>7.2498741575957272E-3</v>
          </cell>
          <cell r="F177">
            <v>1.1082681921985671E-2</v>
          </cell>
          <cell r="G177">
            <v>1.9200859080781427E-2</v>
          </cell>
          <cell r="H177">
            <v>2.2493820966591038E-2</v>
          </cell>
          <cell r="I177">
            <v>2.5678117050629674E-2</v>
          </cell>
          <cell r="J177">
            <v>2.5999999999999999E-2</v>
          </cell>
        </row>
        <row r="178">
          <cell r="A178" t="str">
            <v>EV/EBITDA</v>
          </cell>
          <cell r="E178">
            <v>19.869586770161721</v>
          </cell>
          <cell r="F178">
            <v>27.680182934330631</v>
          </cell>
          <cell r="G178">
            <v>16.880843757107119</v>
          </cell>
          <cell r="H178">
            <v>14.631701820464533</v>
          </cell>
          <cell r="I178">
            <v>11.452325444078138</v>
          </cell>
          <cell r="J178">
            <v>9.0307020003329512</v>
          </cell>
        </row>
        <row r="180">
          <cell r="A180" t="str">
            <v>Profitability Ratios</v>
          </cell>
        </row>
        <row r="181">
          <cell r="A181" t="str">
            <v>NPM (%)</v>
          </cell>
          <cell r="E181">
            <v>0.17267348107248509</v>
          </cell>
          <cell r="F181">
            <v>0.22744671309723169</v>
          </cell>
          <cell r="G181">
            <v>0.21609241080704616</v>
          </cell>
          <cell r="H181">
            <v>0.21640337826010853</v>
          </cell>
          <cell r="I181">
            <v>0.20319284915145666</v>
          </cell>
          <cell r="J181">
            <v>0.1933454121910185</v>
          </cell>
        </row>
        <row r="182">
          <cell r="A182" t="str">
            <v>ROCE (%)</v>
          </cell>
          <cell r="E182">
            <v>9.117804022167357E-2</v>
          </cell>
          <cell r="F182">
            <v>4.1731624212970109E-2</v>
          </cell>
          <cell r="G182">
            <v>8.3745928603485037E-2</v>
          </cell>
          <cell r="H182">
            <v>9.2726390286226257E-2</v>
          </cell>
          <cell r="I182">
            <v>0.11172451163747914</v>
          </cell>
          <cell r="J182">
            <v>0.24105889868671848</v>
          </cell>
        </row>
        <row r="183">
          <cell r="A183" t="str">
            <v>ROCE (%) - Tax Adjusted</v>
          </cell>
          <cell r="E183">
            <v>4.593057827225943E-2</v>
          </cell>
          <cell r="F183">
            <v>-1.3485672847710512E-2</v>
          </cell>
          <cell r="G183">
            <v>2.6311862926831315E-2</v>
          </cell>
          <cell r="H183">
            <v>1.7063345988237978E-2</v>
          </cell>
          <cell r="I183">
            <v>1.2956337110550305E-2</v>
          </cell>
          <cell r="J183">
            <v>2.0067727548057825E-2</v>
          </cell>
        </row>
        <row r="184">
          <cell r="A184" t="str">
            <v>RONW (%)</v>
          </cell>
          <cell r="E184">
            <v>0.10431577442305667</v>
          </cell>
          <cell r="F184">
            <v>0.12559829439647768</v>
          </cell>
          <cell r="G184">
            <v>0.12527962993854466</v>
          </cell>
          <cell r="H184">
            <v>0.13677142188762217</v>
          </cell>
          <cell r="I184">
            <v>0.14690155378490308</v>
          </cell>
          <cell r="J184">
            <v>0.30669335386194507</v>
          </cell>
        </row>
        <row r="186">
          <cell r="A186" t="str">
            <v>Gearing / Interest Coverage</v>
          </cell>
        </row>
        <row r="187">
          <cell r="A187" t="str">
            <v>Debt/Equity</v>
          </cell>
          <cell r="E187">
            <v>0.40306883373948155</v>
          </cell>
          <cell r="F187">
            <v>0.43467669570549733</v>
          </cell>
          <cell r="G187">
            <v>0.40903095774398401</v>
          </cell>
          <cell r="H187">
            <v>0.49954222832584455</v>
          </cell>
          <cell r="I187">
            <v>0.55467282525019246</v>
          </cell>
          <cell r="J187" t="e">
            <v>#DIV/0!</v>
          </cell>
        </row>
        <row r="188">
          <cell r="A188" t="str">
            <v>Net Debt / Equity</v>
          </cell>
          <cell r="E188">
            <v>0.38645589657097024</v>
          </cell>
          <cell r="F188">
            <v>0.41754312927389797</v>
          </cell>
          <cell r="G188">
            <v>0.19794237402546419</v>
          </cell>
          <cell r="H188">
            <v>0.29940045243841196</v>
          </cell>
          <cell r="I188">
            <v>0.2731229150628689</v>
          </cell>
          <cell r="J188" t="e">
            <v>#DIV/0!</v>
          </cell>
        </row>
        <row r="189">
          <cell r="A189" t="str">
            <v>Interest Coverage</v>
          </cell>
          <cell r="E189">
            <v>4.4645942461271639</v>
          </cell>
          <cell r="F189">
            <v>4.8772808009042468</v>
          </cell>
          <cell r="G189">
            <v>5.9994084007099193</v>
          </cell>
          <cell r="H189">
            <v>7.8751403777437465</v>
          </cell>
          <cell r="I189">
            <v>5.7403168547660677</v>
          </cell>
          <cell r="J189">
            <v>6.5707443087024382</v>
          </cell>
        </row>
        <row r="190">
          <cell r="A190" t="str">
            <v>Debt Service Coverage</v>
          </cell>
          <cell r="E190">
            <v>1.5934553580962352</v>
          </cell>
          <cell r="F190">
            <v>1.6165805881880704</v>
          </cell>
          <cell r="G190">
            <v>2.4844228492099139</v>
          </cell>
          <cell r="H190">
            <v>1.1913418175078767</v>
          </cell>
          <cell r="I190">
            <v>1.8097489267160016</v>
          </cell>
          <cell r="J190">
            <v>6.5707443087024382</v>
          </cell>
        </row>
        <row r="192">
          <cell r="A192" t="str">
            <v>Other Ratios</v>
          </cell>
        </row>
        <row r="193">
          <cell r="A193" t="str">
            <v>Effective Tax Rate</v>
          </cell>
          <cell r="E193">
            <v>4.2643015488688124E-2</v>
          </cell>
          <cell r="F193">
            <v>0.10637273833837109</v>
          </cell>
          <cell r="G193">
            <v>4.4708230467036238E-2</v>
          </cell>
          <cell r="H193">
            <v>0.11878174096403434</v>
          </cell>
          <cell r="I193">
            <v>0.2306067244925333</v>
          </cell>
          <cell r="J193">
            <v>0.27834025698000192</v>
          </cell>
        </row>
        <row r="194">
          <cell r="A194" t="str">
            <v>Capex / EBITDA</v>
          </cell>
          <cell r="E194">
            <v>2.5815839382643384</v>
          </cell>
          <cell r="F194">
            <v>1.1116797480500946</v>
          </cell>
          <cell r="G194">
            <v>0.82610871048442125</v>
          </cell>
          <cell r="H194">
            <v>1.1820715630885121</v>
          </cell>
          <cell r="I194">
            <v>0.85418491364463911</v>
          </cell>
          <cell r="J194">
            <v>0</v>
          </cell>
        </row>
        <row r="195">
          <cell r="A195" t="str">
            <v>Capex/Sales</v>
          </cell>
          <cell r="E195">
            <v>0.20724504528153301</v>
          </cell>
          <cell r="F195">
            <v>0.23945856564414578</v>
          </cell>
          <cell r="G195">
            <v>0.24307829578407317</v>
          </cell>
          <cell r="H195">
            <v>0.34333975144407491</v>
          </cell>
          <cell r="I195">
            <v>0.25622496361698799</v>
          </cell>
          <cell r="J195">
            <v>0</v>
          </cell>
        </row>
        <row r="196">
          <cell r="A196" t="str">
            <v>Capex/Depreciation</v>
          </cell>
          <cell r="E196">
            <v>2.5815839382643384</v>
          </cell>
          <cell r="F196">
            <v>2.2331949387109531</v>
          </cell>
          <cell r="G196">
            <v>2.7821691176470589</v>
          </cell>
          <cell r="H196">
            <v>4.5462095605987445</v>
          </cell>
          <cell r="I196">
            <v>4.1336317744547095</v>
          </cell>
          <cell r="J196">
            <v>0</v>
          </cell>
        </row>
        <row r="200">
          <cell r="A200" t="str">
            <v>NTPC</v>
          </cell>
        </row>
        <row r="201">
          <cell r="A201" t="str">
            <v>Enterprie Value Calculation</v>
          </cell>
        </row>
        <row r="202">
          <cell r="E202" t="str">
            <v>F2003</v>
          </cell>
          <cell r="F202" t="str">
            <v>F2004</v>
          </cell>
          <cell r="G202" t="str">
            <v>F2005</v>
          </cell>
          <cell r="H202" t="str">
            <v>F2006e</v>
          </cell>
          <cell r="I202" t="str">
            <v>F2007e</v>
          </cell>
          <cell r="J202" t="str">
            <v>F2008e</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A203" t="str">
            <v>No. of shares (mn)</v>
          </cell>
          <cell r="E203">
            <v>7812.5493999999999</v>
          </cell>
          <cell r="F203">
            <v>7812.5493999999999</v>
          </cell>
          <cell r="G203">
            <v>8245.4644000000008</v>
          </cell>
          <cell r="H203">
            <v>8245.4644000000008</v>
          </cell>
          <cell r="I203">
            <v>8245.4644000000008</v>
          </cell>
          <cell r="J203">
            <v>8245.4644000000008</v>
          </cell>
        </row>
        <row r="204">
          <cell r="A204" t="str">
            <v>Market price (Rs.)</v>
          </cell>
          <cell r="E204">
            <v>125</v>
          </cell>
          <cell r="F204">
            <v>125</v>
          </cell>
          <cell r="G204">
            <v>125</v>
          </cell>
          <cell r="H204">
            <v>125</v>
          </cell>
          <cell r="I204">
            <v>125</v>
          </cell>
          <cell r="J204">
            <v>125</v>
          </cell>
        </row>
        <row r="205">
          <cell r="A205" t="str">
            <v>Market Capitalization (Rs. Mn)</v>
          </cell>
          <cell r="E205">
            <v>976568.67499999993</v>
          </cell>
          <cell r="F205">
            <v>976568.67499999993</v>
          </cell>
          <cell r="G205">
            <v>1030683.05</v>
          </cell>
          <cell r="H205">
            <v>1030683.05</v>
          </cell>
          <cell r="I205">
            <v>1030683.05</v>
          </cell>
          <cell r="J205">
            <v>1030683.05</v>
          </cell>
        </row>
        <row r="206">
          <cell r="A206" t="str">
            <v>Net Debt (Cash)</v>
          </cell>
          <cell r="E206">
            <v>123797</v>
          </cell>
          <cell r="F206">
            <v>148437</v>
          </cell>
          <cell r="G206">
            <v>82693</v>
          </cell>
          <cell r="H206">
            <v>134732</v>
          </cell>
          <cell r="I206">
            <v>133045</v>
          </cell>
          <cell r="J206">
            <v>0</v>
          </cell>
        </row>
        <row r="207">
          <cell r="A207" t="str">
            <v>Enterprise Value  (Rs. Mn)</v>
          </cell>
          <cell r="E207">
            <v>1100365.6749999998</v>
          </cell>
          <cell r="F207">
            <v>1125005.6749999998</v>
          </cell>
          <cell r="G207">
            <v>1113376.05</v>
          </cell>
          <cell r="H207">
            <v>1165415.05</v>
          </cell>
          <cell r="I207">
            <v>1163728.05</v>
          </cell>
          <cell r="J207">
            <v>1030683.05</v>
          </cell>
        </row>
        <row r="208">
          <cell r="A208" t="str">
            <v>Net Debt (Cash) / Share (Rs.)</v>
          </cell>
          <cell r="E208">
            <v>15.845915803105195</v>
          </cell>
          <cell r="F208">
            <v>18.99981586036435</v>
          </cell>
          <cell r="G208">
            <v>10.028907528847009</v>
          </cell>
          <cell r="H208">
            <v>16.340134826123315</v>
          </cell>
          <cell r="I208">
            <v>16.135537496226409</v>
          </cell>
          <cell r="J208">
            <v>0</v>
          </cell>
        </row>
        <row r="209">
          <cell r="A209" t="str">
            <v>Adjusted EV(As per Model Ware) (Rs. mn)</v>
          </cell>
          <cell r="F209" t="e">
            <v>#REF!</v>
          </cell>
          <cell r="G209" t="e">
            <v>#REF!</v>
          </cell>
          <cell r="H209" t="e">
            <v>#REF!</v>
          </cell>
          <cell r="I209" t="e">
            <v>#REF!</v>
          </cell>
          <cell r="J209" t="e">
            <v>#REF!</v>
          </cell>
        </row>
        <row r="210">
          <cell r="A210" t="str">
            <v>EV/EBITDA (As per Model Ware) (Rs.)</v>
          </cell>
          <cell r="F210" t="e">
            <v>#REF!</v>
          </cell>
          <cell r="G210" t="e">
            <v>#REF!</v>
          </cell>
          <cell r="H210" t="e">
            <v>#REF!</v>
          </cell>
          <cell r="I210" t="e">
            <v>#REF!</v>
          </cell>
          <cell r="J210" t="e">
            <v>#REF!</v>
          </cell>
        </row>
        <row r="213">
          <cell r="A213" t="str">
            <v>VALUATIONS - RESIDUAL INCOME MODEL</v>
          </cell>
        </row>
        <row r="214">
          <cell r="F214">
            <v>-28000</v>
          </cell>
        </row>
        <row r="215">
          <cell r="F215">
            <v>0</v>
          </cell>
          <cell r="G215">
            <v>1</v>
          </cell>
          <cell r="H215">
            <v>2</v>
          </cell>
          <cell r="I215">
            <v>3</v>
          </cell>
          <cell r="J215">
            <v>4</v>
          </cell>
          <cell r="K215">
            <v>5</v>
          </cell>
          <cell r="L215">
            <v>6</v>
          </cell>
          <cell r="M215">
            <v>7</v>
          </cell>
          <cell r="N215">
            <v>8</v>
          </cell>
          <cell r="O215">
            <v>9</v>
          </cell>
          <cell r="P215">
            <v>10</v>
          </cell>
          <cell r="Q215">
            <v>11</v>
          </cell>
          <cell r="R215">
            <v>12</v>
          </cell>
          <cell r="S215">
            <v>13</v>
          </cell>
          <cell r="T215">
            <v>14</v>
          </cell>
          <cell r="U215">
            <v>15</v>
          </cell>
          <cell r="V215">
            <v>16</v>
          </cell>
          <cell r="W215">
            <v>17</v>
          </cell>
          <cell r="X215">
            <v>18</v>
          </cell>
          <cell r="Y215">
            <v>19</v>
          </cell>
          <cell r="Z215">
            <v>20</v>
          </cell>
          <cell r="AA215">
            <v>21</v>
          </cell>
          <cell r="AB215">
            <v>22</v>
          </cell>
          <cell r="AC215">
            <v>23</v>
          </cell>
          <cell r="AD215">
            <v>24</v>
          </cell>
          <cell r="AE215">
            <v>25</v>
          </cell>
          <cell r="AF215">
            <v>26</v>
          </cell>
          <cell r="AG215">
            <v>27</v>
          </cell>
          <cell r="AH215">
            <v>28</v>
          </cell>
          <cell r="AI215">
            <v>29</v>
          </cell>
          <cell r="AJ215">
            <v>30</v>
          </cell>
          <cell r="AK215">
            <v>31</v>
          </cell>
          <cell r="AL215">
            <v>32</v>
          </cell>
          <cell r="AV215">
            <v>33</v>
          </cell>
          <cell r="AW215">
            <v>34</v>
          </cell>
          <cell r="AX215">
            <v>35</v>
          </cell>
        </row>
        <row r="216">
          <cell r="F216">
            <v>-12000</v>
          </cell>
          <cell r="G216">
            <v>1680.0000000000002</v>
          </cell>
          <cell r="H216">
            <v>1680.0000000000002</v>
          </cell>
          <cell r="I216">
            <v>1680.0000000000002</v>
          </cell>
          <cell r="J216">
            <v>1680.0000000000002</v>
          </cell>
          <cell r="K216">
            <v>1680.0000000000002</v>
          </cell>
          <cell r="L216">
            <v>1680.0000000000002</v>
          </cell>
          <cell r="M216">
            <v>1680.0000000000002</v>
          </cell>
          <cell r="N216">
            <v>1680.0000000000002</v>
          </cell>
          <cell r="O216">
            <v>1680.0000000000002</v>
          </cell>
          <cell r="P216">
            <v>1680.0000000000002</v>
          </cell>
          <cell r="Q216">
            <v>1680.0000000000002</v>
          </cell>
          <cell r="R216">
            <v>1680.0000000000002</v>
          </cell>
          <cell r="S216">
            <v>1680.0000000000002</v>
          </cell>
          <cell r="T216">
            <v>1680.0000000000002</v>
          </cell>
          <cell r="U216">
            <v>1680.0000000000002</v>
          </cell>
          <cell r="V216">
            <v>1680.0000000000002</v>
          </cell>
          <cell r="W216">
            <v>1680.0000000000002</v>
          </cell>
          <cell r="X216">
            <v>1680.0000000000002</v>
          </cell>
          <cell r="Y216">
            <v>1680.0000000000002</v>
          </cell>
          <cell r="Z216">
            <v>1680.0000000000002</v>
          </cell>
          <cell r="AA216">
            <v>1680.0000000000002</v>
          </cell>
          <cell r="AB216">
            <v>1680.0000000000002</v>
          </cell>
          <cell r="AC216">
            <v>1680.0000000000002</v>
          </cell>
          <cell r="AD216">
            <v>1680.0000000000002</v>
          </cell>
          <cell r="AE216">
            <v>1680.0000000000002</v>
          </cell>
          <cell r="AF216">
            <v>1680.0000000000002</v>
          </cell>
          <cell r="AG216">
            <v>1680.0000000000002</v>
          </cell>
          <cell r="AH216">
            <v>1680.0000000000002</v>
          </cell>
          <cell r="AI216">
            <v>1680.0000000000002</v>
          </cell>
          <cell r="AJ216">
            <v>1680.0000000000002</v>
          </cell>
          <cell r="AK216">
            <v>1680.0000000000002</v>
          </cell>
          <cell r="AL216">
            <v>1680.0000000000002</v>
          </cell>
          <cell r="AV216">
            <v>1680.0000000000002</v>
          </cell>
          <cell r="AW216">
            <v>1680.0000000000002</v>
          </cell>
          <cell r="AX216">
            <v>1680.0000000000002</v>
          </cell>
        </row>
        <row r="217">
          <cell r="A217" t="str">
            <v>Pro-forma ROE Calculation</v>
          </cell>
        </row>
        <row r="218">
          <cell r="F218" t="str">
            <v>Equity</v>
          </cell>
          <cell r="G218">
            <v>500</v>
          </cell>
          <cell r="H218" t="str">
            <v>Yrs</v>
          </cell>
          <cell r="J218" t="str">
            <v>Debt</v>
          </cell>
        </row>
        <row r="219">
          <cell r="F219" t="str">
            <v>Debt</v>
          </cell>
          <cell r="G219">
            <v>1166.6666666666667</v>
          </cell>
          <cell r="H219" t="str">
            <v>Plant Life</v>
          </cell>
          <cell r="I219">
            <v>25</v>
          </cell>
          <cell r="J219" t="str">
            <v>Repayment</v>
          </cell>
          <cell r="K219">
            <v>15</v>
          </cell>
        </row>
        <row r="220">
          <cell r="F220" t="str">
            <v>F. Asset</v>
          </cell>
          <cell r="G220">
            <v>1666.6666666666667</v>
          </cell>
          <cell r="H220" t="str">
            <v>Tax Rate</v>
          </cell>
          <cell r="I220">
            <v>0.33660000000000001</v>
          </cell>
          <cell r="J220" t="str">
            <v>Cost</v>
          </cell>
          <cell r="K220">
            <v>0.09</v>
          </cell>
        </row>
        <row r="221">
          <cell r="H221" t="str">
            <v>Build-up Phase</v>
          </cell>
          <cell r="K221" t="str">
            <v>Commercial Commissioning</v>
          </cell>
        </row>
        <row r="222">
          <cell r="A222" t="str">
            <v>Year</v>
          </cell>
          <cell r="H222">
            <v>-2</v>
          </cell>
          <cell r="I222">
            <v>-1</v>
          </cell>
          <cell r="J222">
            <v>0</v>
          </cell>
          <cell r="K222">
            <v>1</v>
          </cell>
          <cell r="L222">
            <v>2</v>
          </cell>
          <cell r="M222">
            <v>3</v>
          </cell>
          <cell r="N222">
            <v>4</v>
          </cell>
          <cell r="O222">
            <v>5</v>
          </cell>
          <cell r="P222">
            <v>6</v>
          </cell>
          <cell r="Q222">
            <v>7</v>
          </cell>
          <cell r="R222">
            <v>8</v>
          </cell>
          <cell r="S222">
            <v>9</v>
          </cell>
          <cell r="T222">
            <v>10</v>
          </cell>
          <cell r="U222">
            <v>11</v>
          </cell>
          <cell r="V222">
            <v>12</v>
          </cell>
          <cell r="W222">
            <v>13</v>
          </cell>
          <cell r="X222">
            <v>14</v>
          </cell>
          <cell r="Y222">
            <v>15</v>
          </cell>
          <cell r="Z222">
            <v>16</v>
          </cell>
          <cell r="AA222">
            <v>17</v>
          </cell>
          <cell r="AB222">
            <v>18</v>
          </cell>
          <cell r="AC222">
            <v>19</v>
          </cell>
          <cell r="AD222">
            <v>20</v>
          </cell>
          <cell r="AE222">
            <v>21</v>
          </cell>
          <cell r="AF222">
            <v>22</v>
          </cell>
          <cell r="AG222">
            <v>23</v>
          </cell>
          <cell r="AH222">
            <v>24</v>
          </cell>
          <cell r="AI222">
            <v>25</v>
          </cell>
          <cell r="AJ222">
            <v>26</v>
          </cell>
          <cell r="AK222">
            <v>27</v>
          </cell>
          <cell r="AL222">
            <v>28</v>
          </cell>
          <cell r="AM222">
            <v>29</v>
          </cell>
          <cell r="AN222">
            <v>30</v>
          </cell>
          <cell r="AO222">
            <v>31</v>
          </cell>
          <cell r="AP222">
            <v>32</v>
          </cell>
          <cell r="AQ222">
            <v>33</v>
          </cell>
          <cell r="AR222">
            <v>34</v>
          </cell>
          <cell r="AS222">
            <v>35</v>
          </cell>
        </row>
        <row r="223">
          <cell r="A223" t="str">
            <v>NFA</v>
          </cell>
          <cell r="K223">
            <v>1600</v>
          </cell>
          <cell r="L223">
            <v>1533.3333333333333</v>
          </cell>
          <cell r="M223">
            <v>1466.6666666666665</v>
          </cell>
          <cell r="N223">
            <v>1399.9999999999998</v>
          </cell>
          <cell r="O223">
            <v>1333.333333333333</v>
          </cell>
          <cell r="P223">
            <v>1266.6666666666663</v>
          </cell>
          <cell r="Q223">
            <v>1199.9999999999995</v>
          </cell>
          <cell r="R223">
            <v>1133.3333333333328</v>
          </cell>
          <cell r="S223">
            <v>1066.6666666666661</v>
          </cell>
          <cell r="T223">
            <v>999.99999999999943</v>
          </cell>
          <cell r="U223">
            <v>933.3333333333328</v>
          </cell>
          <cell r="V223">
            <v>866.66666666666617</v>
          </cell>
          <cell r="W223">
            <v>799.99999999999955</v>
          </cell>
          <cell r="X223">
            <v>733.33333333333292</v>
          </cell>
          <cell r="Y223">
            <v>666.66666666666629</v>
          </cell>
          <cell r="Z223">
            <v>599.99999999999966</v>
          </cell>
          <cell r="AA223">
            <v>533.33333333333303</v>
          </cell>
          <cell r="AB223">
            <v>466.66666666666634</v>
          </cell>
          <cell r="AC223">
            <v>399.99999999999966</v>
          </cell>
          <cell r="AD223">
            <v>333.33333333333297</v>
          </cell>
          <cell r="AE223">
            <v>266.66666666666629</v>
          </cell>
          <cell r="AF223">
            <v>199.9999999999996</v>
          </cell>
          <cell r="AG223">
            <v>133.33333333333292</v>
          </cell>
          <cell r="AH223">
            <v>66.666666666666245</v>
          </cell>
          <cell r="AI223">
            <v>-4.2632564145606011E-13</v>
          </cell>
          <cell r="AJ223">
            <v>-4.2632564145606011E-13</v>
          </cell>
          <cell r="AK223">
            <v>-4.2632564145606011E-13</v>
          </cell>
          <cell r="AL223">
            <v>-4.2632564145606011E-13</v>
          </cell>
          <cell r="AM223">
            <v>-4.2632564145606011E-13</v>
          </cell>
          <cell r="AN223">
            <v>-4.2632564145606011E-13</v>
          </cell>
          <cell r="AO223">
            <v>-4.2632564145606011E-13</v>
          </cell>
          <cell r="AP223">
            <v>-4.2632564145606011E-13</v>
          </cell>
          <cell r="AQ223">
            <v>-4.2632564145606011E-13</v>
          </cell>
          <cell r="AR223">
            <v>-4.2632564145606011E-13</v>
          </cell>
          <cell r="AS223">
            <v>-4.2632564145606011E-13</v>
          </cell>
        </row>
        <row r="224">
          <cell r="A224" t="str">
            <v xml:space="preserve">NW less cash </v>
          </cell>
          <cell r="H224">
            <v>100</v>
          </cell>
          <cell r="I224">
            <v>150</v>
          </cell>
          <cell r="J224">
            <v>250</v>
          </cell>
          <cell r="K224">
            <v>511.11111111111109</v>
          </cell>
          <cell r="L224">
            <v>522.22222222222217</v>
          </cell>
          <cell r="M224">
            <v>533.33333333333326</v>
          </cell>
          <cell r="N224">
            <v>544.44444444444434</v>
          </cell>
          <cell r="O224">
            <v>555.55555555555543</v>
          </cell>
          <cell r="P224">
            <v>566.66666666666652</v>
          </cell>
          <cell r="Q224">
            <v>577.7777777777776</v>
          </cell>
          <cell r="R224">
            <v>588.88888888888869</v>
          </cell>
          <cell r="S224">
            <v>599.99999999999977</v>
          </cell>
          <cell r="T224">
            <v>611.11111111111086</v>
          </cell>
          <cell r="U224">
            <v>622.22222222222194</v>
          </cell>
          <cell r="V224">
            <v>633.33333333333314</v>
          </cell>
          <cell r="W224">
            <v>644.44444444444434</v>
          </cell>
          <cell r="X224">
            <v>655.55555555555543</v>
          </cell>
          <cell r="Y224">
            <v>666.66666666666663</v>
          </cell>
          <cell r="Z224">
            <v>600</v>
          </cell>
          <cell r="AA224">
            <v>533.33333333333303</v>
          </cell>
          <cell r="AB224">
            <v>466.66666666666634</v>
          </cell>
          <cell r="AC224">
            <v>399.99999999999966</v>
          </cell>
          <cell r="AD224">
            <v>333.33333333333297</v>
          </cell>
          <cell r="AE224">
            <v>266.66666666666629</v>
          </cell>
          <cell r="AF224">
            <v>199.9999999999996</v>
          </cell>
          <cell r="AG224">
            <v>133.33333333333292</v>
          </cell>
          <cell r="AH224">
            <v>66.666666666666245</v>
          </cell>
          <cell r="AI224">
            <v>-4.2632564145606011E-13</v>
          </cell>
          <cell r="AJ224">
            <v>-4.2632564145606011E-13</v>
          </cell>
          <cell r="AK224">
            <v>-4.2632564145606011E-13</v>
          </cell>
          <cell r="AL224">
            <v>-4.2632564145606011E-13</v>
          </cell>
          <cell r="AM224">
            <v>-4.2632564145606011E-13</v>
          </cell>
          <cell r="AN224">
            <v>-4.2632564145606011E-13</v>
          </cell>
          <cell r="AO224">
            <v>-4.2632564145606011E-13</v>
          </cell>
          <cell r="AP224">
            <v>-4.2632564145606011E-13</v>
          </cell>
          <cell r="AQ224">
            <v>-4.2632564145606011E-13</v>
          </cell>
          <cell r="AR224">
            <v>-4.2632564145606011E-13</v>
          </cell>
          <cell r="AS224">
            <v>-4.2632564145606011E-13</v>
          </cell>
        </row>
        <row r="225">
          <cell r="A225" t="str">
            <v xml:space="preserve">Equity for Regulated Return </v>
          </cell>
          <cell r="K225">
            <v>500</v>
          </cell>
          <cell r="L225">
            <v>500</v>
          </cell>
          <cell r="M225">
            <v>500</v>
          </cell>
          <cell r="N225">
            <v>500</v>
          </cell>
          <cell r="O225">
            <v>500</v>
          </cell>
          <cell r="P225">
            <v>500</v>
          </cell>
          <cell r="Q225">
            <v>500</v>
          </cell>
          <cell r="R225">
            <v>500</v>
          </cell>
          <cell r="S225">
            <v>500</v>
          </cell>
          <cell r="T225">
            <v>500</v>
          </cell>
          <cell r="U225">
            <v>500</v>
          </cell>
          <cell r="V225">
            <v>500</v>
          </cell>
          <cell r="W225">
            <v>500</v>
          </cell>
          <cell r="X225">
            <v>500</v>
          </cell>
          <cell r="Y225">
            <v>500</v>
          </cell>
          <cell r="Z225">
            <v>500</v>
          </cell>
          <cell r="AA225">
            <v>500</v>
          </cell>
          <cell r="AB225">
            <v>500</v>
          </cell>
          <cell r="AC225">
            <v>500</v>
          </cell>
          <cell r="AD225">
            <v>500</v>
          </cell>
          <cell r="AE225">
            <v>500</v>
          </cell>
          <cell r="AF225">
            <v>500</v>
          </cell>
          <cell r="AG225">
            <v>500</v>
          </cell>
          <cell r="AH225">
            <v>500</v>
          </cell>
          <cell r="AI225">
            <v>500</v>
          </cell>
          <cell r="AJ225">
            <v>500</v>
          </cell>
          <cell r="AK225">
            <v>500</v>
          </cell>
          <cell r="AL225">
            <v>500</v>
          </cell>
          <cell r="AM225">
            <v>500</v>
          </cell>
          <cell r="AN225">
            <v>500</v>
          </cell>
          <cell r="AO225">
            <v>500</v>
          </cell>
          <cell r="AP225">
            <v>500</v>
          </cell>
          <cell r="AQ225">
            <v>500</v>
          </cell>
          <cell r="AR225">
            <v>500</v>
          </cell>
          <cell r="AS225">
            <v>500</v>
          </cell>
          <cell r="BA225" t="str">
            <v>NW</v>
          </cell>
        </row>
        <row r="226">
          <cell r="A226" t="str">
            <v>Regulated return</v>
          </cell>
          <cell r="K226">
            <v>0.14000000000000001</v>
          </cell>
          <cell r="L226">
            <v>0.14000000000000001</v>
          </cell>
          <cell r="M226">
            <v>0.14000000000000001</v>
          </cell>
          <cell r="N226">
            <v>0.14000000000000001</v>
          </cell>
          <cell r="O226">
            <v>0.14000000000000001</v>
          </cell>
          <cell r="P226">
            <v>0.14000000000000001</v>
          </cell>
          <cell r="Q226">
            <v>0.14000000000000001</v>
          </cell>
          <cell r="R226">
            <v>0.14000000000000001</v>
          </cell>
          <cell r="S226">
            <v>0.14000000000000001</v>
          </cell>
          <cell r="T226">
            <v>0.14000000000000001</v>
          </cell>
          <cell r="U226">
            <v>0.14000000000000001</v>
          </cell>
          <cell r="V226">
            <v>0.14000000000000001</v>
          </cell>
          <cell r="W226">
            <v>0.14000000000000001</v>
          </cell>
          <cell r="X226">
            <v>0.14000000000000001</v>
          </cell>
          <cell r="Y226">
            <v>0.14000000000000001</v>
          </cell>
          <cell r="Z226">
            <v>0.14000000000000001</v>
          </cell>
          <cell r="AA226">
            <v>0.14000000000000001</v>
          </cell>
          <cell r="AB226">
            <v>0.14000000000000001</v>
          </cell>
          <cell r="AC226">
            <v>0.14000000000000001</v>
          </cell>
          <cell r="AD226">
            <v>0.14000000000000001</v>
          </cell>
          <cell r="AE226">
            <v>0.14000000000000001</v>
          </cell>
          <cell r="AF226">
            <v>0.14000000000000001</v>
          </cell>
          <cell r="AG226">
            <v>0.14000000000000001</v>
          </cell>
          <cell r="AH226">
            <v>0.14000000000000001</v>
          </cell>
          <cell r="AI226">
            <v>0.14000000000000001</v>
          </cell>
          <cell r="AJ226">
            <v>0.14000000000000001</v>
          </cell>
          <cell r="AK226">
            <v>0.14000000000000001</v>
          </cell>
          <cell r="AL226">
            <v>0.14000000000000001</v>
          </cell>
          <cell r="AM226">
            <v>0.14000000000000001</v>
          </cell>
          <cell r="AN226">
            <v>0.14000000000000001</v>
          </cell>
          <cell r="AO226">
            <v>0.14000000000000001</v>
          </cell>
          <cell r="AP226">
            <v>0.14000000000000001</v>
          </cell>
          <cell r="AQ226">
            <v>0.14000000000000001</v>
          </cell>
          <cell r="AR226">
            <v>0.14000000000000001</v>
          </cell>
          <cell r="AS226">
            <v>0.14000000000000001</v>
          </cell>
        </row>
        <row r="227">
          <cell r="A227" t="str">
            <v>Incentives (excl. Int. on Loan). Net of addl. Dep</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cell r="AP227" t="e">
            <v>#REF!</v>
          </cell>
          <cell r="AQ227" t="e">
            <v>#REF!</v>
          </cell>
          <cell r="AR227" t="e">
            <v>#REF!</v>
          </cell>
          <cell r="AS227" t="e">
            <v>#REF!</v>
          </cell>
        </row>
        <row r="228">
          <cell r="A228" t="str">
            <v>PAT</v>
          </cell>
          <cell r="H228">
            <v>0</v>
          </cell>
          <cell r="I228">
            <v>0</v>
          </cell>
          <cell r="J228">
            <v>0</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cell r="AP228" t="e">
            <v>#REF!</v>
          </cell>
          <cell r="AQ228" t="e">
            <v>#REF!</v>
          </cell>
          <cell r="AR228" t="e">
            <v>#REF!</v>
          </cell>
          <cell r="AS228" t="e">
            <v>#REF!</v>
          </cell>
          <cell r="BA228" t="e">
            <v>#REF!</v>
          </cell>
        </row>
        <row r="229">
          <cell r="A229" t="str">
            <v>Depreciation</v>
          </cell>
          <cell r="K229">
            <v>66.666666666666671</v>
          </cell>
          <cell r="L229">
            <v>66.666666666666671</v>
          </cell>
          <cell r="M229">
            <v>66.666666666666671</v>
          </cell>
          <cell r="N229">
            <v>66.666666666666671</v>
          </cell>
          <cell r="O229">
            <v>66.666666666666671</v>
          </cell>
          <cell r="P229">
            <v>66.666666666666671</v>
          </cell>
          <cell r="Q229">
            <v>66.666666666666671</v>
          </cell>
          <cell r="R229">
            <v>66.666666666666671</v>
          </cell>
          <cell r="S229">
            <v>66.666666666666671</v>
          </cell>
          <cell r="T229">
            <v>66.666666666666671</v>
          </cell>
          <cell r="U229">
            <v>66.666666666666671</v>
          </cell>
          <cell r="V229">
            <v>66.666666666666671</v>
          </cell>
          <cell r="W229">
            <v>66.666666666666671</v>
          </cell>
          <cell r="X229">
            <v>66.666666666666671</v>
          </cell>
          <cell r="Y229">
            <v>66.666666666666671</v>
          </cell>
          <cell r="Z229">
            <v>66.666666666666671</v>
          </cell>
          <cell r="AA229">
            <v>66.666666666666671</v>
          </cell>
          <cell r="AB229">
            <v>66.666666666666671</v>
          </cell>
          <cell r="AC229">
            <v>66.666666666666671</v>
          </cell>
          <cell r="AD229">
            <v>66.666666666666671</v>
          </cell>
          <cell r="AE229">
            <v>66.666666666666671</v>
          </cell>
          <cell r="AF229">
            <v>66.666666666666671</v>
          </cell>
          <cell r="AG229">
            <v>66.666666666666671</v>
          </cell>
          <cell r="AH229">
            <v>66.666666666666671</v>
          </cell>
          <cell r="AI229">
            <v>66.666666666666671</v>
          </cell>
          <cell r="AJ229">
            <v>0</v>
          </cell>
          <cell r="AK229">
            <v>0</v>
          </cell>
          <cell r="AL229">
            <v>0</v>
          </cell>
          <cell r="AM229">
            <v>0</v>
          </cell>
          <cell r="AN229">
            <v>0</v>
          </cell>
          <cell r="AO229">
            <v>0</v>
          </cell>
          <cell r="AP229">
            <v>0</v>
          </cell>
          <cell r="AQ229">
            <v>0</v>
          </cell>
          <cell r="AR229">
            <v>0</v>
          </cell>
          <cell r="AS229">
            <v>0</v>
          </cell>
          <cell r="BA229">
            <v>1666.6666666666672</v>
          </cell>
          <cell r="BB229">
            <v>1677.7777777777778</v>
          </cell>
        </row>
        <row r="230">
          <cell r="A230" t="str">
            <v>Cash flow</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cell r="AP230" t="e">
            <v>#REF!</v>
          </cell>
          <cell r="AQ230" t="e">
            <v>#REF!</v>
          </cell>
          <cell r="AR230" t="e">
            <v>#REF!</v>
          </cell>
          <cell r="AS230" t="e">
            <v>#REF!</v>
          </cell>
          <cell r="BA230" t="e">
            <v>#REF!</v>
          </cell>
        </row>
        <row r="232">
          <cell r="A232" t="str">
            <v>Dividend payout</v>
          </cell>
          <cell r="K232">
            <v>0.3</v>
          </cell>
          <cell r="L232">
            <v>0.3</v>
          </cell>
          <cell r="M232">
            <v>0.3</v>
          </cell>
          <cell r="N232">
            <v>0.3</v>
          </cell>
          <cell r="O232">
            <v>0.3</v>
          </cell>
          <cell r="P232">
            <v>0.3</v>
          </cell>
          <cell r="Q232">
            <v>0.3</v>
          </cell>
          <cell r="R232">
            <v>0.3</v>
          </cell>
          <cell r="S232">
            <v>0.3</v>
          </cell>
          <cell r="T232">
            <v>0.3</v>
          </cell>
          <cell r="U232">
            <v>0.3</v>
          </cell>
          <cell r="V232">
            <v>0.3</v>
          </cell>
          <cell r="W232">
            <v>0.3</v>
          </cell>
          <cell r="X232">
            <v>0.3</v>
          </cell>
          <cell r="Y232">
            <v>0.3</v>
          </cell>
          <cell r="Z232">
            <v>0.3</v>
          </cell>
          <cell r="AA232">
            <v>0.3</v>
          </cell>
          <cell r="AB232">
            <v>0.3</v>
          </cell>
          <cell r="AC232">
            <v>0.3</v>
          </cell>
          <cell r="AD232">
            <v>0.3</v>
          </cell>
          <cell r="AE232">
            <v>0.3</v>
          </cell>
          <cell r="AF232">
            <v>0.3</v>
          </cell>
          <cell r="AG232">
            <v>0.3</v>
          </cell>
          <cell r="AH232">
            <v>0.3</v>
          </cell>
          <cell r="AI232">
            <v>0.3</v>
          </cell>
          <cell r="AJ232">
            <v>0</v>
          </cell>
          <cell r="AK232">
            <v>0</v>
          </cell>
          <cell r="AL232">
            <v>0</v>
          </cell>
          <cell r="AM232">
            <v>0</v>
          </cell>
          <cell r="AN232">
            <v>0</v>
          </cell>
          <cell r="AO232">
            <v>0</v>
          </cell>
          <cell r="AP232">
            <v>0</v>
          </cell>
          <cell r="AQ232">
            <v>0</v>
          </cell>
          <cell r="AR232">
            <v>0</v>
          </cell>
          <cell r="AS232">
            <v>0</v>
          </cell>
        </row>
        <row r="233">
          <cell r="A233" t="str">
            <v>Dividend Amount</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cell r="AP233" t="e">
            <v>#REF!</v>
          </cell>
          <cell r="AQ233" t="e">
            <v>#REF!</v>
          </cell>
          <cell r="AR233" t="e">
            <v>#REF!</v>
          </cell>
          <cell r="AS233" t="e">
            <v>#REF!</v>
          </cell>
        </row>
        <row r="234">
          <cell r="A234" t="str">
            <v>Cash after payout</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cell r="AP234" t="e">
            <v>#REF!</v>
          </cell>
          <cell r="AQ234" t="e">
            <v>#REF!</v>
          </cell>
          <cell r="AR234" t="e">
            <v>#REF!</v>
          </cell>
          <cell r="AS234" t="e">
            <v>#REF!</v>
          </cell>
        </row>
        <row r="236">
          <cell r="A236" t="str">
            <v xml:space="preserve">Debt </v>
          </cell>
          <cell r="K236">
            <v>1166.6666666666667</v>
          </cell>
          <cell r="L236">
            <v>1088.8888888888889</v>
          </cell>
          <cell r="M236">
            <v>1011.1111111111111</v>
          </cell>
          <cell r="N236">
            <v>933.33333333333326</v>
          </cell>
          <cell r="O236">
            <v>855.55555555555543</v>
          </cell>
          <cell r="P236">
            <v>777.7777777777776</v>
          </cell>
          <cell r="Q236">
            <v>699.99999999999977</v>
          </cell>
          <cell r="R236">
            <v>622.22222222222194</v>
          </cell>
          <cell r="S236">
            <v>544.44444444444412</v>
          </cell>
          <cell r="T236">
            <v>466.66666666666634</v>
          </cell>
          <cell r="U236">
            <v>388.88888888888857</v>
          </cell>
          <cell r="V236">
            <v>311.1111111111108</v>
          </cell>
          <cell r="W236">
            <v>233.33333333333303</v>
          </cell>
          <cell r="X236">
            <v>155.55555555555526</v>
          </cell>
          <cell r="Y236">
            <v>77.777777777777473</v>
          </cell>
          <cell r="Z236">
            <v>-3.1263880373444408E-13</v>
          </cell>
        </row>
        <row r="237">
          <cell r="A237" t="str">
            <v>Debt repayment</v>
          </cell>
          <cell r="K237">
            <v>77.777777777777786</v>
          </cell>
          <cell r="L237">
            <v>77.777777777777786</v>
          </cell>
          <cell r="M237">
            <v>77.777777777777786</v>
          </cell>
          <cell r="N237">
            <v>77.777777777777786</v>
          </cell>
          <cell r="O237">
            <v>77.777777777777786</v>
          </cell>
          <cell r="P237">
            <v>77.777777777777786</v>
          </cell>
          <cell r="Q237">
            <v>77.777777777777786</v>
          </cell>
          <cell r="R237">
            <v>77.777777777777786</v>
          </cell>
          <cell r="S237">
            <v>77.777777777777786</v>
          </cell>
          <cell r="T237">
            <v>77.777777777777786</v>
          </cell>
          <cell r="U237">
            <v>77.777777777777786</v>
          </cell>
          <cell r="V237">
            <v>77.777777777777786</v>
          </cell>
          <cell r="W237">
            <v>77.777777777777786</v>
          </cell>
          <cell r="X237">
            <v>77.777777777777786</v>
          </cell>
          <cell r="Y237">
            <v>77.777777777777786</v>
          </cell>
          <cell r="Z237">
            <v>0</v>
          </cell>
          <cell r="AW237">
            <v>500</v>
          </cell>
          <cell r="AX237">
            <v>500</v>
          </cell>
          <cell r="AY237">
            <v>500</v>
          </cell>
          <cell r="AZ237">
            <v>500</v>
          </cell>
          <cell r="BA237">
            <v>500</v>
          </cell>
          <cell r="BB237">
            <v>500</v>
          </cell>
          <cell r="BC237">
            <v>500</v>
          </cell>
          <cell r="BD237">
            <v>500</v>
          </cell>
          <cell r="BE237">
            <v>500</v>
          </cell>
          <cell r="BF237">
            <v>500</v>
          </cell>
        </row>
        <row r="238">
          <cell r="K238">
            <v>1088.8888888888889</v>
          </cell>
          <cell r="L238">
            <v>1011.1111111111111</v>
          </cell>
          <cell r="M238">
            <v>933.33333333333326</v>
          </cell>
          <cell r="N238">
            <v>855.55555555555543</v>
          </cell>
          <cell r="O238">
            <v>777.7777777777776</v>
          </cell>
          <cell r="P238">
            <v>699.99999999999977</v>
          </cell>
          <cell r="Q238">
            <v>622.22222222222194</v>
          </cell>
          <cell r="R238">
            <v>544.44444444444412</v>
          </cell>
          <cell r="S238">
            <v>466.66666666666634</v>
          </cell>
          <cell r="T238">
            <v>388.88888888888857</v>
          </cell>
          <cell r="U238">
            <v>311.1111111111108</v>
          </cell>
          <cell r="V238">
            <v>233.33333333333303</v>
          </cell>
          <cell r="W238">
            <v>155.55555555555526</v>
          </cell>
          <cell r="X238">
            <v>77.777777777777473</v>
          </cell>
          <cell r="Y238">
            <v>-3.1263880373444408E-13</v>
          </cell>
          <cell r="Z238">
            <v>-3.1263880373444408E-13</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V238" t="str">
            <v>PAT</v>
          </cell>
          <cell r="AW238">
            <v>70</v>
          </cell>
          <cell r="AX238">
            <v>70</v>
          </cell>
          <cell r="AY238">
            <v>70</v>
          </cell>
          <cell r="AZ238">
            <v>70</v>
          </cell>
          <cell r="BA238">
            <v>70</v>
          </cell>
          <cell r="BB238">
            <v>70</v>
          </cell>
          <cell r="BC238">
            <v>70</v>
          </cell>
          <cell r="BD238">
            <v>70</v>
          </cell>
          <cell r="BE238">
            <v>70</v>
          </cell>
          <cell r="BF238">
            <v>70</v>
          </cell>
        </row>
        <row r="239">
          <cell r="A239" t="str">
            <v>Cum cash on hand after Tax Repayment</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cell r="AP239" t="e">
            <v>#REF!</v>
          </cell>
          <cell r="AQ239" t="e">
            <v>#REF!</v>
          </cell>
          <cell r="AR239" t="e">
            <v>#REF!</v>
          </cell>
          <cell r="AS239" t="e">
            <v>#REF!</v>
          </cell>
          <cell r="AV239" t="str">
            <v>Dep</v>
          </cell>
          <cell r="AW239">
            <v>19</v>
          </cell>
          <cell r="AX239">
            <v>19</v>
          </cell>
          <cell r="AY239">
            <v>19</v>
          </cell>
          <cell r="AZ239">
            <v>19</v>
          </cell>
          <cell r="BA239">
            <v>19</v>
          </cell>
          <cell r="BB239">
            <v>19</v>
          </cell>
          <cell r="BC239">
            <v>19</v>
          </cell>
          <cell r="BD239">
            <v>19</v>
          </cell>
          <cell r="BE239">
            <v>19</v>
          </cell>
          <cell r="BF239">
            <v>19</v>
          </cell>
          <cell r="BG239">
            <v>19</v>
          </cell>
          <cell r="BH239">
            <v>19</v>
          </cell>
          <cell r="BI239">
            <v>19</v>
          </cell>
          <cell r="BJ239">
            <v>19</v>
          </cell>
          <cell r="BK239">
            <v>19</v>
          </cell>
          <cell r="BL239">
            <v>19</v>
          </cell>
          <cell r="BM239">
            <v>19</v>
          </cell>
        </row>
        <row r="240">
          <cell r="A240" t="str">
            <v>Net worth on books</v>
          </cell>
          <cell r="H240">
            <v>100</v>
          </cell>
          <cell r="I240">
            <v>150</v>
          </cell>
          <cell r="J240">
            <v>250</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cell r="AP240" t="e">
            <v>#REF!</v>
          </cell>
          <cell r="AQ240" t="e">
            <v>#REF!</v>
          </cell>
          <cell r="AR240" t="e">
            <v>#REF!</v>
          </cell>
          <cell r="AS240" t="e">
            <v>#REF!</v>
          </cell>
          <cell r="AV240" t="str">
            <v>Cashlfow</v>
          </cell>
          <cell r="AW240">
            <v>89</v>
          </cell>
          <cell r="AX240">
            <v>89</v>
          </cell>
          <cell r="AY240">
            <v>89</v>
          </cell>
          <cell r="AZ240">
            <v>89</v>
          </cell>
          <cell r="BA240">
            <v>89</v>
          </cell>
          <cell r="BB240">
            <v>89</v>
          </cell>
          <cell r="BC240">
            <v>89</v>
          </cell>
          <cell r="BD240">
            <v>89</v>
          </cell>
          <cell r="BE240">
            <v>89</v>
          </cell>
          <cell r="BF240">
            <v>89</v>
          </cell>
        </row>
        <row r="241">
          <cell r="A241" t="str">
            <v xml:space="preserve">NW less cash </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cell r="AP241" t="e">
            <v>#REF!</v>
          </cell>
          <cell r="AQ241" t="e">
            <v>#REF!</v>
          </cell>
          <cell r="AR241" t="e">
            <v>#REF!</v>
          </cell>
          <cell r="AS241" t="e">
            <v>#REF!</v>
          </cell>
        </row>
        <row r="243">
          <cell r="AV243" t="str">
            <v>NW</v>
          </cell>
          <cell r="AW243">
            <v>570</v>
          </cell>
          <cell r="AX243">
            <v>640</v>
          </cell>
          <cell r="AY243">
            <v>710</v>
          </cell>
          <cell r="AZ243">
            <v>780</v>
          </cell>
          <cell r="BA243">
            <v>850</v>
          </cell>
          <cell r="BB243">
            <v>920</v>
          </cell>
          <cell r="BC243">
            <v>990</v>
          </cell>
          <cell r="BD243">
            <v>1060</v>
          </cell>
          <cell r="BE243">
            <v>1130</v>
          </cell>
          <cell r="BF243">
            <v>1200</v>
          </cell>
        </row>
        <row r="244">
          <cell r="A244" t="str">
            <v>Regualtory asset</v>
          </cell>
          <cell r="K244">
            <v>500</v>
          </cell>
          <cell r="L244">
            <v>500</v>
          </cell>
          <cell r="M244">
            <v>499.99999999999994</v>
          </cell>
          <cell r="N244">
            <v>499.99999999999994</v>
          </cell>
          <cell r="O244">
            <v>499.99999999999994</v>
          </cell>
          <cell r="P244">
            <v>499.99999999999994</v>
          </cell>
          <cell r="Q244">
            <v>499.99999999999994</v>
          </cell>
          <cell r="R244">
            <v>499.99999999999994</v>
          </cell>
          <cell r="S244">
            <v>499.99999999999994</v>
          </cell>
          <cell r="T244">
            <v>499.99999999999994</v>
          </cell>
          <cell r="U244">
            <v>499.99999999999994</v>
          </cell>
          <cell r="V244">
            <v>499.99999999999994</v>
          </cell>
          <cell r="W244">
            <v>499.99999999999994</v>
          </cell>
          <cell r="X244">
            <v>499.99999999999994</v>
          </cell>
          <cell r="Y244">
            <v>499.99999999999994</v>
          </cell>
          <cell r="Z244">
            <v>499.99999999999994</v>
          </cell>
          <cell r="AA244">
            <v>499.99999999999994</v>
          </cell>
          <cell r="AB244">
            <v>499.99999999999994</v>
          </cell>
          <cell r="AC244">
            <v>499.99999999999994</v>
          </cell>
          <cell r="AD244">
            <v>499.99999999999994</v>
          </cell>
          <cell r="AE244">
            <v>499.99999999999994</v>
          </cell>
          <cell r="AF244">
            <v>499.99999999999994</v>
          </cell>
          <cell r="AG244">
            <v>499.99999999999994</v>
          </cell>
          <cell r="AH244">
            <v>499.99999999999994</v>
          </cell>
          <cell r="AI244">
            <v>499.99999999999994</v>
          </cell>
          <cell r="AJ244">
            <v>499.99999999999994</v>
          </cell>
          <cell r="AK244">
            <v>499.99999999999994</v>
          </cell>
          <cell r="AL244">
            <v>499.99999999999994</v>
          </cell>
          <cell r="AM244">
            <v>499.99999999999994</v>
          </cell>
          <cell r="AN244">
            <v>499.99999999999994</v>
          </cell>
          <cell r="AO244">
            <v>499.99999999999994</v>
          </cell>
          <cell r="AP244">
            <v>499.99999999999994</v>
          </cell>
          <cell r="AQ244">
            <v>499.99999999999994</v>
          </cell>
          <cell r="AR244">
            <v>499.99999999999994</v>
          </cell>
          <cell r="AS244">
            <v>499.99999999999994</v>
          </cell>
          <cell r="AV244" t="str">
            <v>Cash</v>
          </cell>
          <cell r="AW244">
            <v>89</v>
          </cell>
          <cell r="AX244">
            <v>178</v>
          </cell>
          <cell r="AY244">
            <v>267</v>
          </cell>
          <cell r="AZ244">
            <v>356</v>
          </cell>
          <cell r="BA244">
            <v>445</v>
          </cell>
          <cell r="BB244">
            <v>534</v>
          </cell>
          <cell r="BC244">
            <v>623</v>
          </cell>
          <cell r="BD244">
            <v>712</v>
          </cell>
          <cell r="BE244">
            <v>801</v>
          </cell>
          <cell r="BF244">
            <v>890</v>
          </cell>
        </row>
        <row r="245">
          <cell r="A245" t="str">
            <v>Interest</v>
          </cell>
          <cell r="K245">
            <v>105</v>
          </cell>
          <cell r="L245">
            <v>98</v>
          </cell>
          <cell r="M245">
            <v>91</v>
          </cell>
          <cell r="N245">
            <v>83.999999999999986</v>
          </cell>
          <cell r="O245">
            <v>76.999999999999986</v>
          </cell>
          <cell r="P245">
            <v>69.999999999999986</v>
          </cell>
          <cell r="Q245">
            <v>62.999999999999979</v>
          </cell>
          <cell r="R245">
            <v>55.999999999999972</v>
          </cell>
          <cell r="S245">
            <v>48.999999999999972</v>
          </cell>
          <cell r="T245">
            <v>41.999999999999972</v>
          </cell>
          <cell r="U245">
            <v>34.999999999999972</v>
          </cell>
          <cell r="V245">
            <v>27.999999999999972</v>
          </cell>
          <cell r="W245">
            <v>20.999999999999972</v>
          </cell>
          <cell r="X245">
            <v>13.999999999999973</v>
          </cell>
          <cell r="Y245">
            <v>6.9999999999999725</v>
          </cell>
          <cell r="Z245">
            <v>-2.8137492336099967E-14</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V245" t="str">
            <v>NW less cash</v>
          </cell>
          <cell r="AW245">
            <v>481</v>
          </cell>
          <cell r="AX245">
            <v>462</v>
          </cell>
          <cell r="AY245">
            <v>443</v>
          </cell>
          <cell r="AZ245">
            <v>424</v>
          </cell>
          <cell r="BA245">
            <v>405</v>
          </cell>
          <cell r="BB245">
            <v>386</v>
          </cell>
          <cell r="BC245">
            <v>367</v>
          </cell>
          <cell r="BD245">
            <v>348</v>
          </cell>
          <cell r="BE245">
            <v>329</v>
          </cell>
          <cell r="BF245">
            <v>310</v>
          </cell>
        </row>
        <row r="246">
          <cell r="A246" t="str">
            <v>GFA</v>
          </cell>
          <cell r="K246">
            <v>1666.6666666666667</v>
          </cell>
          <cell r="L246">
            <v>1600</v>
          </cell>
          <cell r="M246">
            <v>1533.3333333333333</v>
          </cell>
          <cell r="N246">
            <v>1466.6666666666665</v>
          </cell>
          <cell r="O246">
            <v>1399.9999999999998</v>
          </cell>
          <cell r="P246">
            <v>1333.333333333333</v>
          </cell>
          <cell r="Q246">
            <v>1266.6666666666663</v>
          </cell>
          <cell r="R246">
            <v>1199.9999999999995</v>
          </cell>
          <cell r="S246">
            <v>1133.3333333333328</v>
          </cell>
          <cell r="T246">
            <v>1066.6666666666661</v>
          </cell>
          <cell r="U246">
            <v>999.99999999999943</v>
          </cell>
          <cell r="V246">
            <v>933.3333333333328</v>
          </cell>
          <cell r="W246">
            <v>866.66666666666617</v>
          </cell>
          <cell r="X246">
            <v>799.99999999999955</v>
          </cell>
          <cell r="Y246">
            <v>733.33333333333292</v>
          </cell>
          <cell r="Z246">
            <v>666.66666666666629</v>
          </cell>
          <cell r="AA246">
            <v>599.99999999999966</v>
          </cell>
          <cell r="AB246">
            <v>533.33333333333303</v>
          </cell>
          <cell r="AC246">
            <v>466.66666666666634</v>
          </cell>
          <cell r="AD246">
            <v>399.99999999999966</v>
          </cell>
          <cell r="AE246">
            <v>333.33333333333297</v>
          </cell>
          <cell r="AF246">
            <v>266.66666666666629</v>
          </cell>
          <cell r="AG246">
            <v>199.9999999999996</v>
          </cell>
          <cell r="AH246">
            <v>133.33333333333292</v>
          </cell>
          <cell r="AI246">
            <v>66.666666666666245</v>
          </cell>
          <cell r="AJ246">
            <v>-4.2632564145606011E-13</v>
          </cell>
          <cell r="AK246">
            <v>-66.666666666667098</v>
          </cell>
          <cell r="AL246">
            <v>-133.33333333333377</v>
          </cell>
          <cell r="AM246">
            <v>-200.00000000000045</v>
          </cell>
          <cell r="AN246">
            <v>-266.66666666666714</v>
          </cell>
          <cell r="AO246">
            <v>-333.33333333333383</v>
          </cell>
          <cell r="AP246">
            <v>-400.00000000000051</v>
          </cell>
          <cell r="AQ246">
            <v>-466.6666666666672</v>
          </cell>
          <cell r="AR246">
            <v>-533.33333333333383</v>
          </cell>
          <cell r="AS246">
            <v>-600.00000000000045</v>
          </cell>
          <cell r="AW246">
            <v>0.14553014553014554</v>
          </cell>
          <cell r="AX246">
            <v>0.15151515151515152</v>
          </cell>
          <cell r="AY246">
            <v>0.1580135440180587</v>
          </cell>
          <cell r="AZ246">
            <v>0.1650943396226415</v>
          </cell>
          <cell r="BA246">
            <v>0.1728395061728395</v>
          </cell>
          <cell r="BB246">
            <v>0.18134715025906736</v>
          </cell>
          <cell r="BC246">
            <v>0.1907356948228883</v>
          </cell>
          <cell r="BD246">
            <v>0.20114942528735633</v>
          </cell>
          <cell r="BE246">
            <v>0.21276595744680851</v>
          </cell>
          <cell r="BF246">
            <v>0.22580645161290322</v>
          </cell>
        </row>
        <row r="247">
          <cell r="A247" t="str">
            <v>Accum</v>
          </cell>
          <cell r="K247">
            <v>66.666666666666671</v>
          </cell>
          <cell r="L247">
            <v>66.666666666666671</v>
          </cell>
          <cell r="M247">
            <v>66.666666666666671</v>
          </cell>
          <cell r="N247">
            <v>66.666666666666671</v>
          </cell>
          <cell r="O247">
            <v>66.666666666666671</v>
          </cell>
          <cell r="P247">
            <v>66.666666666666671</v>
          </cell>
          <cell r="Q247">
            <v>66.666666666666671</v>
          </cell>
          <cell r="R247">
            <v>66.666666666666671</v>
          </cell>
          <cell r="S247">
            <v>66.666666666666671</v>
          </cell>
          <cell r="T247">
            <v>66.666666666666671</v>
          </cell>
          <cell r="U247">
            <v>66.666666666666671</v>
          </cell>
          <cell r="V247">
            <v>66.666666666666671</v>
          </cell>
          <cell r="W247">
            <v>66.666666666666671</v>
          </cell>
          <cell r="X247">
            <v>66.666666666666671</v>
          </cell>
          <cell r="Y247">
            <v>66.666666666666671</v>
          </cell>
          <cell r="Z247">
            <v>66.666666666666671</v>
          </cell>
          <cell r="AA247">
            <v>66.666666666666671</v>
          </cell>
          <cell r="AB247">
            <v>66.666666666666671</v>
          </cell>
          <cell r="AC247">
            <v>66.666666666666671</v>
          </cell>
          <cell r="AD247">
            <v>66.666666666666671</v>
          </cell>
          <cell r="AE247">
            <v>66.666666666666671</v>
          </cell>
          <cell r="AF247">
            <v>66.666666666666671</v>
          </cell>
          <cell r="AG247">
            <v>66.666666666666671</v>
          </cell>
          <cell r="AH247">
            <v>66.666666666666671</v>
          </cell>
          <cell r="AI247">
            <v>66.666666666666671</v>
          </cell>
          <cell r="AJ247">
            <v>66.666666666666671</v>
          </cell>
          <cell r="AK247">
            <v>66.666666666666671</v>
          </cell>
          <cell r="AL247">
            <v>66.666666666666671</v>
          </cell>
          <cell r="AM247">
            <v>66.666666666666671</v>
          </cell>
          <cell r="AN247">
            <v>66.666666666666671</v>
          </cell>
          <cell r="AO247">
            <v>66.666666666666671</v>
          </cell>
          <cell r="AP247">
            <v>66.666666666666671</v>
          </cell>
          <cell r="AQ247">
            <v>66.666666666666671</v>
          </cell>
          <cell r="AR247">
            <v>66.666666666666671</v>
          </cell>
          <cell r="AS247">
            <v>66.666666666666671</v>
          </cell>
          <cell r="AW247">
            <v>0.12280701754385964</v>
          </cell>
          <cell r="AX247">
            <v>0.109375</v>
          </cell>
          <cell r="AY247">
            <v>9.8591549295774641E-2</v>
          </cell>
          <cell r="AZ247">
            <v>8.9743589743589744E-2</v>
          </cell>
          <cell r="BA247">
            <v>8.2352941176470587E-2</v>
          </cell>
          <cell r="BB247">
            <v>7.6086956521739135E-2</v>
          </cell>
          <cell r="BC247">
            <v>7.0707070707070704E-2</v>
          </cell>
        </row>
        <row r="248">
          <cell r="A248" t="str">
            <v>NFA</v>
          </cell>
          <cell r="K248">
            <v>1600</v>
          </cell>
          <cell r="L248">
            <v>1533.3333333333333</v>
          </cell>
          <cell r="M248">
            <v>1466.6666666666665</v>
          </cell>
          <cell r="N248">
            <v>1399.9999999999998</v>
          </cell>
          <cell r="O248">
            <v>1333.333333333333</v>
          </cell>
          <cell r="P248">
            <v>1266.6666666666663</v>
          </cell>
          <cell r="Q248">
            <v>1199.9999999999995</v>
          </cell>
          <cell r="R248">
            <v>1133.3333333333328</v>
          </cell>
          <cell r="S248">
            <v>1066.6666666666661</v>
          </cell>
          <cell r="T248">
            <v>999.99999999999943</v>
          </cell>
          <cell r="U248">
            <v>933.3333333333328</v>
          </cell>
          <cell r="V248">
            <v>866.66666666666617</v>
          </cell>
          <cell r="W248">
            <v>799.99999999999955</v>
          </cell>
          <cell r="X248">
            <v>733.33333333333292</v>
          </cell>
          <cell r="Y248">
            <v>666.66666666666629</v>
          </cell>
          <cell r="Z248">
            <v>599.99999999999966</v>
          </cell>
          <cell r="AA248">
            <v>533.33333333333303</v>
          </cell>
          <cell r="AB248">
            <v>466.66666666666634</v>
          </cell>
          <cell r="AC248">
            <v>399.99999999999966</v>
          </cell>
          <cell r="AD248">
            <v>333.33333333333297</v>
          </cell>
          <cell r="AE248">
            <v>266.66666666666629</v>
          </cell>
          <cell r="AF248">
            <v>199.9999999999996</v>
          </cell>
          <cell r="AG248">
            <v>133.33333333333292</v>
          </cell>
          <cell r="AH248">
            <v>66.666666666666245</v>
          </cell>
          <cell r="AI248">
            <v>-4.2632564145606011E-13</v>
          </cell>
          <cell r="AJ248">
            <v>-66.666666666667098</v>
          </cell>
          <cell r="AK248">
            <v>-133.33333333333377</v>
          </cell>
          <cell r="AL248">
            <v>-200.00000000000045</v>
          </cell>
          <cell r="AM248">
            <v>-266.66666666666714</v>
          </cell>
          <cell r="AN248">
            <v>-333.33333333333383</v>
          </cell>
          <cell r="AO248">
            <v>-400.00000000000051</v>
          </cell>
          <cell r="AP248">
            <v>-466.6666666666672</v>
          </cell>
          <cell r="AQ248">
            <v>-533.33333333333383</v>
          </cell>
          <cell r="AR248">
            <v>-600.00000000000045</v>
          </cell>
          <cell r="AS248">
            <v>-666.66666666666708</v>
          </cell>
          <cell r="AX248">
            <v>17</v>
          </cell>
        </row>
        <row r="249">
          <cell r="A249" t="str">
            <v>NOPAT</v>
          </cell>
          <cell r="F249">
            <v>-1665</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cell r="AP249" t="e">
            <v>#REF!</v>
          </cell>
          <cell r="AQ249" t="e">
            <v>#REF!</v>
          </cell>
          <cell r="AR249" t="e">
            <v>#REF!</v>
          </cell>
          <cell r="AS249" t="e">
            <v>#REF!</v>
          </cell>
          <cell r="AZ249" t="str">
            <v>Bo</v>
          </cell>
          <cell r="BA249" t="str">
            <v>Bo*(ROE-COE)</v>
          </cell>
          <cell r="BB249" t="str">
            <v>(1+g)</v>
          </cell>
        </row>
        <row r="250">
          <cell r="A250" t="str">
            <v>RONW (Net of Cash)</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row>
        <row r="252">
          <cell r="A252" t="str">
            <v>Cost of Equity (Re)</v>
          </cell>
          <cell r="G252">
            <v>0.12000000000000001</v>
          </cell>
        </row>
        <row r="253">
          <cell r="A253" t="str">
            <v>NPV of Net Profit</v>
          </cell>
          <cell r="G253" t="e">
            <v>#REF!</v>
          </cell>
          <cell r="AV253">
            <v>1.4000000000000001</v>
          </cell>
          <cell r="AW253">
            <v>1.4000000000000001</v>
          </cell>
          <cell r="AX253">
            <v>1.4000000000000001</v>
          </cell>
          <cell r="AY253">
            <v>1.4000000000000001</v>
          </cell>
          <cell r="AZ253">
            <v>1.4000000000000001</v>
          </cell>
          <cell r="BA253">
            <v>1.4000000000000001</v>
          </cell>
          <cell r="BB253">
            <v>1.4000000000000001</v>
          </cell>
          <cell r="BC253">
            <v>1.4000000000000001</v>
          </cell>
          <cell r="BD253">
            <v>1.4000000000000001</v>
          </cell>
          <cell r="BE253">
            <v>1.4000000000000001</v>
          </cell>
        </row>
        <row r="254">
          <cell r="A254" t="str">
            <v>NPV of Networth (less Cash)</v>
          </cell>
          <cell r="G254">
            <v>3398.1202809188239</v>
          </cell>
          <cell r="AV254">
            <v>100</v>
          </cell>
          <cell r="AW254">
            <v>100</v>
          </cell>
          <cell r="AX254">
            <v>100</v>
          </cell>
          <cell r="AY254">
            <v>100</v>
          </cell>
        </row>
        <row r="255">
          <cell r="A255" t="str">
            <v>ROE</v>
          </cell>
          <cell r="G255" t="e">
            <v>#REF!</v>
          </cell>
          <cell r="AV255">
            <v>14</v>
          </cell>
          <cell r="AW255">
            <v>14</v>
          </cell>
          <cell r="AX255">
            <v>14</v>
          </cell>
          <cell r="AY255">
            <v>14</v>
          </cell>
          <cell r="BD255">
            <v>215.6</v>
          </cell>
        </row>
        <row r="256">
          <cell r="BD256">
            <v>140</v>
          </cell>
        </row>
        <row r="257">
          <cell r="A257" t="str">
            <v>NTPC - Cost of Capital calculation</v>
          </cell>
          <cell r="AV257">
            <v>95</v>
          </cell>
          <cell r="AW257">
            <v>90.25</v>
          </cell>
          <cell r="AX257">
            <v>85.737499999999997</v>
          </cell>
          <cell r="AY257">
            <v>81.450624999999988</v>
          </cell>
          <cell r="BD257">
            <v>14</v>
          </cell>
        </row>
        <row r="258">
          <cell r="A258" t="str">
            <v>Cost of Debt (I)</v>
          </cell>
          <cell r="G258">
            <v>0.09</v>
          </cell>
        </row>
        <row r="259">
          <cell r="A259" t="str">
            <v>After tax cost of debt (Rd =(1-tx)x I)</v>
          </cell>
          <cell r="G259">
            <v>5.9705999999999995E-2</v>
          </cell>
        </row>
        <row r="260">
          <cell r="A260" t="str">
            <v>Tax</v>
          </cell>
          <cell r="G260">
            <v>0.33660000000000001</v>
          </cell>
        </row>
        <row r="261">
          <cell r="A261" t="str">
            <v>Risk free rate (Rf)</v>
          </cell>
          <cell r="G261">
            <v>0.08</v>
          </cell>
        </row>
        <row r="262">
          <cell r="A262" t="str">
            <v>Beta (b)</v>
          </cell>
          <cell r="G262">
            <v>0.8</v>
          </cell>
        </row>
        <row r="263">
          <cell r="A263" t="str">
            <v>Risk premium (Rm- Rf)</v>
          </cell>
          <cell r="G263">
            <v>0.05</v>
          </cell>
        </row>
        <row r="264">
          <cell r="A264" t="str">
            <v xml:space="preserve">Cost of equity (Re= Rf +bxRm) </v>
          </cell>
          <cell r="G264">
            <v>0.12000000000000001</v>
          </cell>
        </row>
        <row r="265">
          <cell r="A265" t="str">
            <v xml:space="preserve">WACC - Book Value </v>
          </cell>
          <cell r="G265">
            <v>0.10225323667812471</v>
          </cell>
          <cell r="AW265">
            <v>0.15512465373961218</v>
          </cell>
          <cell r="AX265">
            <v>0.16328910919959178</v>
          </cell>
          <cell r="AY265">
            <v>0.17188327284167559</v>
          </cell>
          <cell r="BD265">
            <v>12.6</v>
          </cell>
        </row>
        <row r="266">
          <cell r="BD266">
            <v>11.2</v>
          </cell>
        </row>
        <row r="267">
          <cell r="F267" t="str">
            <v>F2004</v>
          </cell>
          <cell r="G267" t="str">
            <v>F2005</v>
          </cell>
          <cell r="H267" t="str">
            <v>F2006e</v>
          </cell>
          <cell r="I267" t="str">
            <v>F2007e</v>
          </cell>
          <cell r="J267" t="str">
            <v>F2008e</v>
          </cell>
        </row>
        <row r="268">
          <cell r="A268" t="str">
            <v>Networth</v>
          </cell>
          <cell r="F268">
            <v>355501</v>
          </cell>
          <cell r="G268">
            <v>417763</v>
          </cell>
          <cell r="H268">
            <v>450006</v>
          </cell>
          <cell r="I268">
            <v>487125</v>
          </cell>
          <cell r="J268">
            <v>0</v>
          </cell>
        </row>
        <row r="269">
          <cell r="A269" t="str">
            <v>Cash &amp; Non-Core Investments</v>
          </cell>
          <cell r="F269">
            <v>246444</v>
          </cell>
          <cell r="G269">
            <v>276763</v>
          </cell>
          <cell r="H269">
            <v>281570</v>
          </cell>
          <cell r="I269">
            <v>297503</v>
          </cell>
          <cell r="J269">
            <v>0</v>
          </cell>
        </row>
        <row r="270">
          <cell r="A270" t="str">
            <v xml:space="preserve">Networth Less Cash &amp; Non-Core Investments </v>
          </cell>
          <cell r="F270">
            <v>109057</v>
          </cell>
          <cell r="G270">
            <v>141000</v>
          </cell>
          <cell r="H270">
            <v>168436</v>
          </cell>
          <cell r="I270">
            <v>189622</v>
          </cell>
          <cell r="J270">
            <v>0</v>
          </cell>
        </row>
        <row r="271">
          <cell r="A271" t="str">
            <v>Cash + Non-Core Investments (% of networth)</v>
          </cell>
          <cell r="F271">
            <v>0.69323011749615326</v>
          </cell>
          <cell r="G271">
            <v>0.66248806141281058</v>
          </cell>
          <cell r="H271">
            <v>0.62570276840753236</v>
          </cell>
          <cell r="I271">
            <v>0.61073235822427507</v>
          </cell>
          <cell r="J271" t="e">
            <v>#DIV/0!</v>
          </cell>
          <cell r="BD271">
            <v>9.8000000000000007</v>
          </cell>
        </row>
        <row r="272">
          <cell r="A272" t="str">
            <v>Debt (% of Capital Employed)</v>
          </cell>
          <cell r="F272">
            <v>0.30290606980155371</v>
          </cell>
          <cell r="G272">
            <v>0.29433713672795453</v>
          </cell>
          <cell r="H272">
            <v>0.33745772668581636</v>
          </cell>
          <cell r="I272">
            <v>0.36230751406948936</v>
          </cell>
          <cell r="J272" t="e">
            <v>#DIV/0!</v>
          </cell>
          <cell r="AP272" t="str">
            <v>NFA</v>
          </cell>
          <cell r="AV272">
            <v>100</v>
          </cell>
          <cell r="AW272">
            <v>100</v>
          </cell>
          <cell r="AX272">
            <v>100</v>
          </cell>
          <cell r="AY272">
            <v>100</v>
          </cell>
          <cell r="BD272">
            <v>8.4</v>
          </cell>
        </row>
        <row r="273">
          <cell r="AV273">
            <v>14</v>
          </cell>
          <cell r="AW273">
            <v>14</v>
          </cell>
          <cell r="AX273">
            <v>14</v>
          </cell>
          <cell r="AY273">
            <v>14</v>
          </cell>
          <cell r="BD273">
            <v>7</v>
          </cell>
        </row>
        <row r="274">
          <cell r="A274" t="str">
            <v>NTPC - FV based on RI Model</v>
          </cell>
          <cell r="BD274">
            <v>-1.4</v>
          </cell>
        </row>
        <row r="275">
          <cell r="A275" t="str">
            <v>Book Value (Networth less Cash + Non-core Inv)</v>
          </cell>
          <cell r="H275">
            <v>168436</v>
          </cell>
          <cell r="I275">
            <v>189622</v>
          </cell>
          <cell r="J275">
            <v>0</v>
          </cell>
          <cell r="L275">
            <v>95.293163715347021</v>
          </cell>
        </row>
        <row r="276">
          <cell r="A276" t="str">
            <v>ROE</v>
          </cell>
          <cell r="H276" t="e">
            <v>#REF!</v>
          </cell>
          <cell r="I276" t="e">
            <v>#REF!</v>
          </cell>
          <cell r="J276" t="e">
            <v>#REF!</v>
          </cell>
          <cell r="L276">
            <v>0.14000000000000001</v>
          </cell>
        </row>
        <row r="277">
          <cell r="A277" t="str">
            <v>Cost of Equity (Re)</v>
          </cell>
          <cell r="H277">
            <v>0.12000000000000001</v>
          </cell>
          <cell r="I277">
            <v>0.12000000000000001</v>
          </cell>
          <cell r="J277">
            <v>0.12000000000000001</v>
          </cell>
          <cell r="L277">
            <v>0.12000000000000001</v>
          </cell>
        </row>
        <row r="278">
          <cell r="A278" t="str">
            <v>Perpetual Growth (g)</v>
          </cell>
          <cell r="H278">
            <v>6.4779398750014192E-2</v>
          </cell>
          <cell r="I278">
            <v>7.6505857898495219E-2</v>
          </cell>
          <cell r="J278">
            <v>8.5000000000000006E-2</v>
          </cell>
          <cell r="L278">
            <v>6.5000000000000002E-2</v>
          </cell>
        </row>
        <row r="279">
          <cell r="A279" t="str">
            <v>Book Value (RI-based)</v>
          </cell>
          <cell r="H279" t="e">
            <v>#REF!</v>
          </cell>
          <cell r="I279" t="e">
            <v>#REF!</v>
          </cell>
          <cell r="J279" t="e">
            <v>#REF!</v>
          </cell>
        </row>
        <row r="280">
          <cell r="A280" t="str">
            <v>Value of Operating Assets (Rs/share)</v>
          </cell>
          <cell r="H280" t="e">
            <v>#REF!</v>
          </cell>
          <cell r="I280" t="e">
            <v>#REF!</v>
          </cell>
          <cell r="J280" t="e">
            <v>#REF!</v>
          </cell>
          <cell r="L280">
            <v>129.94522324820048</v>
          </cell>
        </row>
        <row r="281">
          <cell r="A281" t="str">
            <v>Value of Financial Assets (Rs/share)</v>
          </cell>
          <cell r="H281">
            <v>34.148470764120937</v>
          </cell>
          <cell r="I281">
            <v>36.080805830657638</v>
          </cell>
          <cell r="J281">
            <v>0</v>
          </cell>
        </row>
        <row r="282">
          <cell r="A282" t="str">
            <v>Implied Value per Share (Rs)</v>
          </cell>
          <cell r="H282" t="e">
            <v>#REF!</v>
          </cell>
          <cell r="I282" t="e">
            <v>#REF!</v>
          </cell>
          <cell r="J282" t="e">
            <v>#REF!</v>
          </cell>
        </row>
        <row r="284">
          <cell r="K284">
            <v>1</v>
          </cell>
          <cell r="L284">
            <v>2</v>
          </cell>
          <cell r="M284">
            <v>3</v>
          </cell>
          <cell r="N284">
            <v>4</v>
          </cell>
          <cell r="O284">
            <v>5</v>
          </cell>
          <cell r="P284">
            <v>6</v>
          </cell>
          <cell r="Q284">
            <v>7</v>
          </cell>
          <cell r="R284">
            <v>8</v>
          </cell>
          <cell r="S284">
            <v>9</v>
          </cell>
          <cell r="T284">
            <v>10</v>
          </cell>
          <cell r="U284">
            <v>11</v>
          </cell>
          <cell r="V284">
            <v>12</v>
          </cell>
          <cell r="W284">
            <v>13</v>
          </cell>
          <cell r="X284">
            <v>14</v>
          </cell>
          <cell r="Y284">
            <v>15</v>
          </cell>
          <cell r="Z284">
            <v>16</v>
          </cell>
          <cell r="AA284">
            <v>17</v>
          </cell>
          <cell r="AB284">
            <v>18</v>
          </cell>
          <cell r="AC284">
            <v>19</v>
          </cell>
          <cell r="AD284">
            <v>20</v>
          </cell>
        </row>
        <row r="285">
          <cell r="H285" t="str">
            <v>F2006e</v>
          </cell>
          <cell r="I285" t="str">
            <v>F2007e</v>
          </cell>
          <cell r="J285" t="str">
            <v>F2008e</v>
          </cell>
          <cell r="K285" t="str">
            <v>F2009</v>
          </cell>
          <cell r="L285" t="str">
            <v>F2010</v>
          </cell>
          <cell r="M285" t="str">
            <v>F2011</v>
          </cell>
          <cell r="N285" t="str">
            <v>F2012</v>
          </cell>
          <cell r="O285" t="str">
            <v>F2013</v>
          </cell>
          <cell r="P285" t="str">
            <v>F2014</v>
          </cell>
          <cell r="Q285" t="str">
            <v>F2015</v>
          </cell>
          <cell r="R285" t="str">
            <v>F2016</v>
          </cell>
          <cell r="S285" t="str">
            <v>F2017</v>
          </cell>
          <cell r="T285" t="str">
            <v>F2018</v>
          </cell>
          <cell r="U285" t="str">
            <v>F2019</v>
          </cell>
          <cell r="V285" t="str">
            <v>F2020</v>
          </cell>
          <cell r="W285" t="str">
            <v>F2021</v>
          </cell>
          <cell r="X285" t="str">
            <v>F2022</v>
          </cell>
          <cell r="Y285" t="str">
            <v>F2023</v>
          </cell>
          <cell r="Z285" t="str">
            <v>F2024</v>
          </cell>
          <cell r="AA285" t="str">
            <v>F2025</v>
          </cell>
          <cell r="AB285" t="str">
            <v>F2026</v>
          </cell>
          <cell r="AC285" t="str">
            <v>F2027</v>
          </cell>
          <cell r="AD285" t="str">
            <v>F2028</v>
          </cell>
        </row>
        <row r="286">
          <cell r="H286">
            <v>38960</v>
          </cell>
          <cell r="I286">
            <v>39172</v>
          </cell>
          <cell r="J286">
            <v>39538</v>
          </cell>
          <cell r="K286">
            <v>39903</v>
          </cell>
          <cell r="L286">
            <v>40268</v>
          </cell>
          <cell r="M286">
            <v>40633</v>
          </cell>
          <cell r="N286">
            <v>40999</v>
          </cell>
          <cell r="O286">
            <v>41364</v>
          </cell>
          <cell r="P286">
            <v>41729</v>
          </cell>
          <cell r="Q286">
            <v>42094</v>
          </cell>
          <cell r="R286">
            <v>42460</v>
          </cell>
          <cell r="S286">
            <v>42825</v>
          </cell>
          <cell r="T286">
            <v>43190</v>
          </cell>
          <cell r="U286">
            <v>43555</v>
          </cell>
          <cell r="V286">
            <v>43921</v>
          </cell>
          <cell r="W286">
            <v>44286</v>
          </cell>
          <cell r="X286">
            <v>44651</v>
          </cell>
          <cell r="Y286">
            <v>45016</v>
          </cell>
          <cell r="Z286">
            <v>45382</v>
          </cell>
          <cell r="AA286">
            <v>45747</v>
          </cell>
          <cell r="AB286">
            <v>46112</v>
          </cell>
          <cell r="AC286">
            <v>46477</v>
          </cell>
          <cell r="AD286">
            <v>46843</v>
          </cell>
        </row>
        <row r="287">
          <cell r="A287" t="str">
            <v>BVPS</v>
          </cell>
          <cell r="H287">
            <v>20.427715387383152</v>
          </cell>
          <cell r="I287">
            <v>22.997127972561493</v>
          </cell>
          <cell r="J287">
            <v>0</v>
          </cell>
          <cell r="K287">
            <v>5.9792071869232739</v>
          </cell>
          <cell r="L287">
            <v>12.556335092538877</v>
          </cell>
          <cell r="M287">
            <v>19.791175788716039</v>
          </cell>
          <cell r="N287">
            <v>27.749500554510917</v>
          </cell>
          <cell r="O287">
            <v>36.503657796885285</v>
          </cell>
          <cell r="P287">
            <v>46.133230763497089</v>
          </cell>
          <cell r="Q287">
            <v>56.725761026770073</v>
          </cell>
          <cell r="R287">
            <v>68.377544316370361</v>
          </cell>
          <cell r="S287">
            <v>81.194505934930675</v>
          </cell>
          <cell r="T287">
            <v>95.293163715347021</v>
          </cell>
        </row>
        <row r="288">
          <cell r="A288" t="str">
            <v>EPS</v>
          </cell>
          <cell r="H288">
            <v>7.1970476277843121</v>
          </cell>
          <cell r="I288">
            <v>8.3479834077022996</v>
          </cell>
          <cell r="J288">
            <v>9.0594048286716262</v>
          </cell>
          <cell r="K288">
            <v>9.9653453115387904</v>
          </cell>
          <cell r="L288">
            <v>10.961879842692671</v>
          </cell>
          <cell r="M288">
            <v>12.058067826961938</v>
          </cell>
          <cell r="N288">
            <v>13.263874609658133</v>
          </cell>
          <cell r="O288">
            <v>14.590262070623949</v>
          </cell>
          <cell r="P288">
            <v>16.049288277686344</v>
          </cell>
          <cell r="Q288">
            <v>17.654217105454979</v>
          </cell>
          <cell r="R288">
            <v>19.419638816000479</v>
          </cell>
          <cell r="S288">
            <v>21.361602697600528</v>
          </cell>
          <cell r="T288">
            <v>23.497762967360583</v>
          </cell>
        </row>
        <row r="289">
          <cell r="A289" t="str">
            <v>YoY EPS (g)</v>
          </cell>
          <cell r="I289">
            <v>0.15991776620662934</v>
          </cell>
          <cell r="J289">
            <v>8.5220751674342177E-2</v>
          </cell>
          <cell r="K289">
            <v>0.1</v>
          </cell>
          <cell r="L289">
            <v>0.1</v>
          </cell>
          <cell r="M289">
            <v>0.1</v>
          </cell>
          <cell r="N289">
            <v>0.1</v>
          </cell>
          <cell r="O289">
            <v>0.1</v>
          </cell>
          <cell r="P289">
            <v>0.1</v>
          </cell>
          <cell r="Q289">
            <v>0.1</v>
          </cell>
          <cell r="R289">
            <v>0.1</v>
          </cell>
          <cell r="S289">
            <v>0.1</v>
          </cell>
          <cell r="T289">
            <v>0.1</v>
          </cell>
          <cell r="U289">
            <v>7.4999999999999997E-2</v>
          </cell>
          <cell r="V289">
            <v>7.4999999999999997E-2</v>
          </cell>
          <cell r="W289">
            <v>7.4999999999999997E-2</v>
          </cell>
          <cell r="X289">
            <v>7.4999999999999997E-2</v>
          </cell>
          <cell r="Y289">
            <v>7.4999999999999997E-2</v>
          </cell>
          <cell r="Z289">
            <v>7.4999999999999997E-2</v>
          </cell>
          <cell r="AA289">
            <v>7.4999999999999997E-2</v>
          </cell>
          <cell r="AB289">
            <v>7.4999999999999997E-2</v>
          </cell>
          <cell r="AC289">
            <v>7.4999999999999997E-2</v>
          </cell>
          <cell r="AD289">
            <v>7.4999999999999997E-2</v>
          </cell>
        </row>
        <row r="290">
          <cell r="A290" t="str">
            <v>Payout Ratio</v>
          </cell>
          <cell r="I290">
            <v>0.44044184799153413</v>
          </cell>
          <cell r="J290">
            <v>0.40905694911344198</v>
          </cell>
          <cell r="K290">
            <v>0.4</v>
          </cell>
          <cell r="L290">
            <v>0.4</v>
          </cell>
          <cell r="M290">
            <v>0.4</v>
          </cell>
          <cell r="N290">
            <v>0.4</v>
          </cell>
          <cell r="O290">
            <v>0.4</v>
          </cell>
          <cell r="P290">
            <v>0.4</v>
          </cell>
          <cell r="Q290">
            <v>0.4</v>
          </cell>
          <cell r="R290">
            <v>0.4</v>
          </cell>
          <cell r="S290">
            <v>0.4</v>
          </cell>
          <cell r="T290">
            <v>0.4</v>
          </cell>
          <cell r="U290">
            <v>0.4</v>
          </cell>
          <cell r="V290">
            <v>0.4</v>
          </cell>
          <cell r="W290">
            <v>0.4</v>
          </cell>
          <cell r="X290">
            <v>0.4</v>
          </cell>
          <cell r="Y290">
            <v>0.4</v>
          </cell>
          <cell r="Z290">
            <v>0.4</v>
          </cell>
          <cell r="AA290">
            <v>0.4</v>
          </cell>
          <cell r="AB290">
            <v>0.4</v>
          </cell>
          <cell r="AC290">
            <v>0.4</v>
          </cell>
          <cell r="AD290">
            <v>0.4</v>
          </cell>
        </row>
        <row r="291">
          <cell r="A291" t="str">
            <v>Cost of Equity (Re)</v>
          </cell>
          <cell r="H291">
            <v>0.12000000000000001</v>
          </cell>
          <cell r="I291">
            <v>0.12000000000000001</v>
          </cell>
          <cell r="J291">
            <v>0.12000000000000001</v>
          </cell>
          <cell r="K291">
            <v>0.12000000000000001</v>
          </cell>
          <cell r="L291">
            <v>0.12000000000000001</v>
          </cell>
          <cell r="M291">
            <v>0.12000000000000001</v>
          </cell>
          <cell r="N291">
            <v>0.12000000000000001</v>
          </cell>
          <cell r="O291">
            <v>0.12000000000000001</v>
          </cell>
          <cell r="P291">
            <v>0.12000000000000001</v>
          </cell>
          <cell r="Q291">
            <v>0.12000000000000001</v>
          </cell>
          <cell r="R291">
            <v>0.12000000000000001</v>
          </cell>
          <cell r="S291">
            <v>0.12000000000000001</v>
          </cell>
          <cell r="T291">
            <v>0.12000000000000001</v>
          </cell>
          <cell r="U291">
            <v>0.12000000000000001</v>
          </cell>
          <cell r="V291">
            <v>0.12000000000000001</v>
          </cell>
          <cell r="W291">
            <v>0.12000000000000001</v>
          </cell>
          <cell r="X291">
            <v>0.12000000000000001</v>
          </cell>
          <cell r="Y291">
            <v>0.12000000000000001</v>
          </cell>
          <cell r="Z291">
            <v>0.12000000000000001</v>
          </cell>
          <cell r="AA291">
            <v>0.12000000000000001</v>
          </cell>
          <cell r="AB291">
            <v>0.12000000000000001</v>
          </cell>
          <cell r="AC291">
            <v>0.12000000000000001</v>
          </cell>
          <cell r="AD291">
            <v>0.12000000000000001</v>
          </cell>
        </row>
        <row r="292">
          <cell r="A292" t="str">
            <v>Discounting Factor</v>
          </cell>
          <cell r="I292">
            <v>0.93629583974239272</v>
          </cell>
          <cell r="J292">
            <v>0.83571890606797294</v>
          </cell>
          <cell r="K292">
            <v>0.74617759470354716</v>
          </cell>
          <cell r="L292">
            <v>0.66622999527102422</v>
          </cell>
          <cell r="M292">
            <v>0.59484821006341437</v>
          </cell>
          <cell r="N292">
            <v>0.5309495933758126</v>
          </cell>
          <cell r="O292">
            <v>0.47406213694268973</v>
          </cell>
          <cell r="P292">
            <v>0.4232697651274015</v>
          </cell>
          <cell r="Q292">
            <v>0.37791943314946563</v>
          </cell>
          <cell r="R292">
            <v>0.33732331368726021</v>
          </cell>
          <cell r="S292">
            <v>0.30118153007791088</v>
          </cell>
          <cell r="T292">
            <v>0.26891208042670611</v>
          </cell>
        </row>
        <row r="293">
          <cell r="A293" t="str">
            <v>Residual Income</v>
          </cell>
          <cell r="I293">
            <v>5.8966575612163208</v>
          </cell>
          <cell r="J293">
            <v>6.2997494719642466</v>
          </cell>
          <cell r="K293">
            <v>9.9653453115387904</v>
          </cell>
          <cell r="L293">
            <v>10.244374980261878</v>
          </cell>
          <cell r="M293">
            <v>10.551307615857272</v>
          </cell>
          <cell r="N293">
            <v>10.888933515012209</v>
          </cell>
          <cell r="O293">
            <v>11.260322004082639</v>
          </cell>
          <cell r="P293">
            <v>11.66884934206011</v>
          </cell>
          <cell r="Q293">
            <v>12.118229413835328</v>
          </cell>
          <cell r="R293">
            <v>12.612547492788069</v>
          </cell>
          <cell r="S293">
            <v>13.156297379636085</v>
          </cell>
          <cell r="T293">
            <v>13.754422255168901</v>
          </cell>
        </row>
        <row r="294">
          <cell r="A294" t="str">
            <v>RI - Discounted Value</v>
          </cell>
          <cell r="I294">
            <v>5.5210159429523644</v>
          </cell>
          <cell r="J294">
            <v>5.2648197372122505</v>
          </cell>
          <cell r="K294">
            <v>7.4359173949542852</v>
          </cell>
          <cell r="L294">
            <v>6.8251098946544699</v>
          </cell>
          <cell r="M294">
            <v>6.2764264491211703</v>
          </cell>
          <cell r="N294">
            <v>5.7814748220919903</v>
          </cell>
          <cell r="O294">
            <v>5.3380923119182064</v>
          </cell>
          <cell r="P294">
            <v>4.9390711203208166</v>
          </cell>
          <cell r="Q294">
            <v>4.5797143908518283</v>
          </cell>
          <cell r="R294">
            <v>4.2545063143052175</v>
          </cell>
          <cell r="S294">
            <v>3.9624337749588054</v>
          </cell>
          <cell r="T294">
            <v>3.6987303037048558</v>
          </cell>
        </row>
        <row r="295">
          <cell r="A295" t="str">
            <v>Implied Value / Share</v>
          </cell>
          <cell r="G295" t="str">
            <v>Explicit</v>
          </cell>
          <cell r="H295">
            <v>63.877312457046266</v>
          </cell>
        </row>
        <row r="296">
          <cell r="G296" t="str">
            <v>Terminal</v>
          </cell>
          <cell r="H296">
            <v>34.943840325186365</v>
          </cell>
        </row>
        <row r="297">
          <cell r="G297" t="str">
            <v>Fin. Assets</v>
          </cell>
          <cell r="H297">
            <v>34.148470764120937</v>
          </cell>
        </row>
        <row r="298">
          <cell r="G298" t="str">
            <v>Total</v>
          </cell>
          <cell r="H298">
            <v>132.96962354635357</v>
          </cell>
        </row>
        <row r="299">
          <cell r="G299">
            <v>125</v>
          </cell>
          <cell r="H299">
            <v>6.375698837082866E-2</v>
          </cell>
        </row>
        <row r="300">
          <cell r="A300" t="str">
            <v>NTPC - FV based on Dividend Growth Model</v>
          </cell>
          <cell r="BD300">
            <v>5.6</v>
          </cell>
        </row>
        <row r="301">
          <cell r="A301" t="str">
            <v>DPS (Rs)</v>
          </cell>
          <cell r="H301">
            <v>2.8117276208238797</v>
          </cell>
          <cell r="I301">
            <v>3.2097646313287092</v>
          </cell>
          <cell r="J301">
            <v>3.25</v>
          </cell>
          <cell r="AV301">
            <v>10</v>
          </cell>
          <cell r="AW301">
            <v>10</v>
          </cell>
          <cell r="AX301">
            <v>10</v>
          </cell>
          <cell r="AY301">
            <v>10</v>
          </cell>
          <cell r="BD301">
            <v>4.1999999999999993</v>
          </cell>
        </row>
        <row r="302">
          <cell r="A302" t="str">
            <v>Re</v>
          </cell>
          <cell r="H302">
            <v>0.12000000000000001</v>
          </cell>
          <cell r="I302">
            <v>0.12000000000000001</v>
          </cell>
          <cell r="J302">
            <v>0.12000000000000001</v>
          </cell>
          <cell r="AV302">
            <v>10</v>
          </cell>
          <cell r="AW302">
            <v>10</v>
          </cell>
          <cell r="AX302">
            <v>10</v>
          </cell>
          <cell r="AY302">
            <v>10</v>
          </cell>
          <cell r="BD302">
            <v>2.7999999999999994</v>
          </cell>
        </row>
        <row r="303">
          <cell r="A303" t="str">
            <v>g</v>
          </cell>
          <cell r="H303">
            <v>6.4779398750014192E-2</v>
          </cell>
          <cell r="I303">
            <v>7.6505857898495219E-2</v>
          </cell>
          <cell r="J303" t="e">
            <v>#DIV/0!</v>
          </cell>
          <cell r="AV303">
            <v>100</v>
          </cell>
          <cell r="AW303">
            <v>100</v>
          </cell>
          <cell r="AX303">
            <v>100</v>
          </cell>
          <cell r="AY303">
            <v>100</v>
          </cell>
          <cell r="BD303">
            <v>1.3999999999999995</v>
          </cell>
        </row>
        <row r="304">
          <cell r="AV304">
            <v>14.000000000000002</v>
          </cell>
          <cell r="AW304">
            <v>14.000000000000002</v>
          </cell>
          <cell r="AX304">
            <v>14.000000000000002</v>
          </cell>
          <cell r="AY304">
            <v>14.000000000000002</v>
          </cell>
        </row>
        <row r="305">
          <cell r="A305" t="str">
            <v>Retention Ratio</v>
          </cell>
          <cell r="G305">
            <v>0.61305321164112281</v>
          </cell>
          <cell r="H305">
            <v>0.54740788933022877</v>
          </cell>
          <cell r="I305">
            <v>0.55955815200846581</v>
          </cell>
          <cell r="J305">
            <v>0.59094305088655807</v>
          </cell>
        </row>
        <row r="306">
          <cell r="A306" t="str">
            <v>D/E Ratio (Book value)</v>
          </cell>
          <cell r="G306">
            <v>0.40903095774398401</v>
          </cell>
          <cell r="H306">
            <v>0.49954222832584455</v>
          </cell>
          <cell r="I306">
            <v>0.55467282525019246</v>
          </cell>
          <cell r="J306" t="e">
            <v>#DIV/0!</v>
          </cell>
          <cell r="BD306">
            <v>140</v>
          </cell>
          <cell r="BE306">
            <v>0.54</v>
          </cell>
        </row>
        <row r="307">
          <cell r="A307" t="str">
            <v>Post-tax interest rate</v>
          </cell>
          <cell r="G307">
            <v>5.9705999999999995E-2</v>
          </cell>
          <cell r="H307">
            <v>5.9705999999999995E-2</v>
          </cell>
          <cell r="I307">
            <v>5.9705999999999995E-2</v>
          </cell>
          <cell r="J307">
            <v>5.9705999999999995E-2</v>
          </cell>
        </row>
        <row r="308">
          <cell r="A308" t="str">
            <v>ROA</v>
          </cell>
          <cell r="G308">
            <v>0.11445394909361119</v>
          </cell>
          <cell r="H308">
            <v>9.8806229739728788E-2</v>
          </cell>
          <cell r="I308">
            <v>0.1092466367793349</v>
          </cell>
          <cell r="J308" t="e">
            <v>#DIV/0!</v>
          </cell>
        </row>
        <row r="309">
          <cell r="A309" t="str">
            <v>g</v>
          </cell>
          <cell r="G309">
            <v>8.389483318742344E-2</v>
          </cell>
          <cell r="H309">
            <v>6.4779398750014192E-2</v>
          </cell>
          <cell r="I309">
            <v>7.6505857898495219E-2</v>
          </cell>
          <cell r="J309" t="e">
            <v>#DIV/0!</v>
          </cell>
        </row>
        <row r="311">
          <cell r="A311" t="str">
            <v>Rs per share</v>
          </cell>
          <cell r="H311">
            <v>50.918091385768854</v>
          </cell>
          <cell r="I311">
            <v>73.797630582939107</v>
          </cell>
          <cell r="J311" t="e">
            <v>#DIV/0!</v>
          </cell>
        </row>
        <row r="312">
          <cell r="A312" t="str">
            <v>Add: Financial assets</v>
          </cell>
          <cell r="H312">
            <v>34.148470764120937</v>
          </cell>
          <cell r="I312">
            <v>36.080805830657638</v>
          </cell>
          <cell r="J312">
            <v>0</v>
          </cell>
        </row>
        <row r="313">
          <cell r="A313" t="str">
            <v>Value per Share (Rs)</v>
          </cell>
          <cell r="H313">
            <v>85.066562149889791</v>
          </cell>
          <cell r="I313">
            <v>109.87843641359675</v>
          </cell>
          <cell r="J313" t="e">
            <v>#DIV/0!</v>
          </cell>
        </row>
        <row r="316">
          <cell r="A316" t="str">
            <v>VALUATIONS - BUSINESS &amp; FINANCIAL PROFITS - MULTIPLE</v>
          </cell>
        </row>
        <row r="319">
          <cell r="F319" t="str">
            <v>F2004</v>
          </cell>
          <cell r="G319" t="str">
            <v>F2005</v>
          </cell>
          <cell r="H319" t="str">
            <v>F2006e</v>
          </cell>
          <cell r="I319" t="str">
            <v>F2007e</v>
          </cell>
          <cell r="J319" t="str">
            <v>F2008e</v>
          </cell>
        </row>
        <row r="320">
          <cell r="A320" t="str">
            <v>Business EPS</v>
          </cell>
          <cell r="H320" t="e">
            <v>#REF!</v>
          </cell>
          <cell r="I320" t="e">
            <v>#REF!</v>
          </cell>
          <cell r="J320" t="e">
            <v>#REF!</v>
          </cell>
        </row>
        <row r="321">
          <cell r="A321" t="str">
            <v>Sensex P/E @10% premium</v>
          </cell>
          <cell r="I321">
            <v>15.476000000000001</v>
          </cell>
          <cell r="J321">
            <v>13.25</v>
          </cell>
        </row>
        <row r="322">
          <cell r="A322" t="str">
            <v>Sensex P/E</v>
          </cell>
          <cell r="I322">
            <v>14.6</v>
          </cell>
          <cell r="J322">
            <v>12.5</v>
          </cell>
        </row>
        <row r="323">
          <cell r="A323" t="str">
            <v>Derived Stock Price (Rs/share)</v>
          </cell>
          <cell r="I323" t="e">
            <v>#REF!</v>
          </cell>
          <cell r="J323" t="e">
            <v>#REF!</v>
          </cell>
        </row>
        <row r="324">
          <cell r="A324" t="str">
            <v>Financial Assets (F2006)</v>
          </cell>
          <cell r="H324">
            <v>34.148470764120937</v>
          </cell>
          <cell r="I324">
            <v>34.148470764120937</v>
          </cell>
          <cell r="J324">
            <v>34.148470764120937</v>
          </cell>
        </row>
        <row r="325">
          <cell r="A325" t="str">
            <v>Financial Assets (Respective Years)</v>
          </cell>
          <cell r="H325">
            <v>34.148470764120937</v>
          </cell>
          <cell r="I325">
            <v>36.080805830657638</v>
          </cell>
          <cell r="J325">
            <v>0</v>
          </cell>
        </row>
        <row r="327">
          <cell r="A327" t="str">
            <v>Value - Business + F2006 Business Value</v>
          </cell>
          <cell r="I327" t="e">
            <v>#REF!</v>
          </cell>
          <cell r="J327" t="e">
            <v>#REF!</v>
          </cell>
        </row>
        <row r="328">
          <cell r="A328" t="str">
            <v>Value - Business + Corresponding Value</v>
          </cell>
          <cell r="I328" t="e">
            <v>#REF!</v>
          </cell>
          <cell r="J328" t="e">
            <v>#REF!</v>
          </cell>
        </row>
        <row r="330">
          <cell r="A330" t="str">
            <v>Upside/Downside</v>
          </cell>
          <cell r="F330" t="e">
            <v>#REF!</v>
          </cell>
          <cell r="I330">
            <v>125</v>
          </cell>
          <cell r="J330">
            <v>125</v>
          </cell>
        </row>
        <row r="331">
          <cell r="I331" t="e">
            <v>#REF!</v>
          </cell>
          <cell r="J331" t="e">
            <v>#REF!</v>
          </cell>
        </row>
        <row r="333">
          <cell r="H333" t="e">
            <v>#REF!</v>
          </cell>
          <cell r="I333" t="e">
            <v>#REF!</v>
          </cell>
          <cell r="J333" t="e">
            <v>#REF!</v>
          </cell>
        </row>
        <row r="334">
          <cell r="I334">
            <v>15.476000000000001</v>
          </cell>
          <cell r="J334">
            <v>13.25</v>
          </cell>
        </row>
        <row r="336">
          <cell r="I336" t="e">
            <v>#REF!</v>
          </cell>
          <cell r="J336" t="e">
            <v>#REF!</v>
          </cell>
        </row>
        <row r="337">
          <cell r="I337">
            <v>34.148470764120937</v>
          </cell>
          <cell r="J337">
            <v>34.148470764120937</v>
          </cell>
        </row>
        <row r="338">
          <cell r="I338" t="e">
            <v>#REF!</v>
          </cell>
          <cell r="J338" t="e">
            <v>#REF!</v>
          </cell>
        </row>
        <row r="339">
          <cell r="I339" t="e">
            <v>#REF!</v>
          </cell>
          <cell r="J339" t="e">
            <v>#REF!</v>
          </cell>
        </row>
        <row r="345">
          <cell r="G345" t="str">
            <v>Risk premium (Rm- Rf)</v>
          </cell>
        </row>
        <row r="346">
          <cell r="A346" t="str">
            <v>Perpetual ROE</v>
          </cell>
          <cell r="G346">
            <v>0.04</v>
          </cell>
          <cell r="H346">
            <v>0.05</v>
          </cell>
          <cell r="I346">
            <v>0.06</v>
          </cell>
        </row>
        <row r="347">
          <cell r="A347">
            <v>0.13</v>
          </cell>
          <cell r="G347">
            <v>140.19999999999999</v>
          </cell>
          <cell r="H347">
            <v>124</v>
          </cell>
          <cell r="I347">
            <v>111.6</v>
          </cell>
        </row>
        <row r="348">
          <cell r="A348">
            <v>0.14000000000000001</v>
          </cell>
          <cell r="G348">
            <v>148.19999999999999</v>
          </cell>
          <cell r="H348">
            <v>130.1</v>
          </cell>
          <cell r="I348">
            <v>116.5</v>
          </cell>
        </row>
        <row r="349">
          <cell r="A349">
            <v>0.15</v>
          </cell>
          <cell r="G349">
            <v>156.30000000000001</v>
          </cell>
          <cell r="H349">
            <v>136.30000000000001</v>
          </cell>
          <cell r="I349">
            <v>121.4</v>
          </cell>
        </row>
        <row r="352">
          <cell r="G352" t="str">
            <v>Growth in F2008-F2018</v>
          </cell>
        </row>
        <row r="353">
          <cell r="A353" t="str">
            <v>Perpetual Growth (g)</v>
          </cell>
          <cell r="G353">
            <v>0.08</v>
          </cell>
          <cell r="H353">
            <v>0.1</v>
          </cell>
          <cell r="I353">
            <v>0.12</v>
          </cell>
        </row>
        <row r="354">
          <cell r="A354">
            <v>5.5E-2</v>
          </cell>
          <cell r="G354">
            <v>118.9</v>
          </cell>
          <cell r="H354">
            <v>127.6</v>
          </cell>
          <cell r="I354">
            <v>137.30000000000001</v>
          </cell>
        </row>
        <row r="355">
          <cell r="A355">
            <v>6.5000000000000002E-2</v>
          </cell>
          <cell r="G355">
            <v>121.2</v>
          </cell>
          <cell r="H355">
            <v>130.1</v>
          </cell>
          <cell r="I355">
            <v>140.19999999999999</v>
          </cell>
        </row>
        <row r="356">
          <cell r="A356">
            <v>7.4999999999999997E-2</v>
          </cell>
          <cell r="G356">
            <v>124.8</v>
          </cell>
          <cell r="H356">
            <v>134</v>
          </cell>
          <cell r="I356">
            <v>144.4</v>
          </cell>
        </row>
        <row r="360">
          <cell r="H360" t="str">
            <v>F2006e</v>
          </cell>
          <cell r="I360" t="str">
            <v>F2007e</v>
          </cell>
          <cell r="J360" t="str">
            <v>F2008e</v>
          </cell>
          <cell r="K360" t="str">
            <v>F2009</v>
          </cell>
          <cell r="L360" t="str">
            <v>F2010</v>
          </cell>
          <cell r="M360" t="str">
            <v>F2011</v>
          </cell>
          <cell r="N360" t="str">
            <v>F2012</v>
          </cell>
          <cell r="O360" t="str">
            <v>F2013</v>
          </cell>
          <cell r="P360" t="str">
            <v>F2014</v>
          </cell>
          <cell r="Q360" t="str">
            <v>F2015</v>
          </cell>
          <cell r="R360" t="str">
            <v>F2016</v>
          </cell>
          <cell r="S360" t="str">
            <v>F2017</v>
          </cell>
          <cell r="T360" t="str">
            <v>F2018</v>
          </cell>
          <cell r="U360" t="str">
            <v>F2019</v>
          </cell>
        </row>
        <row r="361">
          <cell r="A361" t="str">
            <v>Capacity Addition</v>
          </cell>
        </row>
        <row r="362">
          <cell r="A362" t="str">
            <v>Capacity Addition - F2007-12 (Xith Plan) @10% - Bull</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row>
        <row r="363">
          <cell r="A363" t="str">
            <v>Upto XIIth Plan</v>
          </cell>
          <cell r="G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row>
        <row r="364">
          <cell r="A364" t="str">
            <v>Capacity Addition - F2007-12 (Xith Plan) @12% - BBull</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row>
        <row r="365">
          <cell r="A365" t="str">
            <v>Upto XIIth Plan</v>
          </cell>
          <cell r="G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row>
        <row r="366">
          <cell r="A366" t="str">
            <v>Capacity Addition - F2007-12 (Xith Plan) @8% - Base</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row>
        <row r="367">
          <cell r="A367" t="str">
            <v>Upto XIIth Plan</v>
          </cell>
          <cell r="G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row>
        <row r="369">
          <cell r="A369" t="str">
            <v>Assumed Equity Base Bull Case</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row>
        <row r="370">
          <cell r="A370" t="str">
            <v>Return @14%</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row>
        <row r="371">
          <cell r="A371" t="str">
            <v>Incentives @6% from 2010 - Reducing from F2019</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row>
        <row r="372">
          <cell r="A372" t="str">
            <v>EPS (Incl. Base for Coal)</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row>
        <row r="373">
          <cell r="A373" t="str">
            <v>YoY</v>
          </cell>
          <cell r="G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row>
        <row r="375">
          <cell r="A375" t="str">
            <v>Assumed Equity Base - BBull</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row>
        <row r="376">
          <cell r="A376" t="str">
            <v>Return @14%</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row>
        <row r="377">
          <cell r="A377" t="str">
            <v>Incentives @6% from 2010 - Reducing from F2019</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row>
        <row r="378">
          <cell r="A378" t="str">
            <v>EPS (Incl. Base for Coal)</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row>
        <row r="379">
          <cell r="A379" t="str">
            <v>YoY</v>
          </cell>
          <cell r="G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row>
        <row r="381">
          <cell r="A381" t="str">
            <v>Assumed Equity Base - Base</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row>
        <row r="382">
          <cell r="A382" t="str">
            <v>Return @14%</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row>
        <row r="383">
          <cell r="A383" t="str">
            <v>Incentives @6% from 2010 - Reducing from F2019</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row>
        <row r="384">
          <cell r="A384" t="str">
            <v>EPS (Incl. Base for Coal)</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row>
        <row r="385">
          <cell r="A385" t="str">
            <v>YoY</v>
          </cell>
          <cell r="G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row>
        <row r="387">
          <cell r="A387" t="str">
            <v>Assumed Equity Base - Bear</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row>
        <row r="388">
          <cell r="A388" t="str">
            <v>Return @14%</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row>
        <row r="389">
          <cell r="A389" t="str">
            <v>Incentives @6% from 2008 and reducing by 0.5% therafter</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row>
        <row r="390">
          <cell r="A390" t="str">
            <v>EPS (Incl. Base for Coal)</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row>
        <row r="391">
          <cell r="A391" t="str">
            <v>YoY</v>
          </cell>
          <cell r="G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row>
        <row r="395">
          <cell r="A395" t="str">
            <v>Coal Mines - ROE</v>
          </cell>
        </row>
        <row r="396">
          <cell r="A396" t="str">
            <v>Pakri Barwadih Production - Base (@25%)</v>
          </cell>
          <cell r="K396">
            <v>1</v>
          </cell>
          <cell r="L396">
            <v>3</v>
          </cell>
          <cell r="M396">
            <v>4.5</v>
          </cell>
          <cell r="N396">
            <v>6.75</v>
          </cell>
          <cell r="O396">
            <v>10.125</v>
          </cell>
          <cell r="P396">
            <v>10.125</v>
          </cell>
          <cell r="Q396">
            <v>10.125</v>
          </cell>
          <cell r="R396">
            <v>10.125</v>
          </cell>
          <cell r="S396">
            <v>10.125</v>
          </cell>
          <cell r="T396">
            <v>10.125</v>
          </cell>
        </row>
        <row r="397">
          <cell r="A397" t="str">
            <v>Cumulative Capex - Equity Portion</v>
          </cell>
          <cell r="K397" t="e">
            <v>#REF!</v>
          </cell>
          <cell r="L397" t="e">
            <v>#REF!</v>
          </cell>
          <cell r="M397" t="e">
            <v>#REF!</v>
          </cell>
          <cell r="N397" t="e">
            <v>#REF!</v>
          </cell>
          <cell r="O397" t="e">
            <v>#REF!</v>
          </cell>
          <cell r="P397" t="e">
            <v>#REF!</v>
          </cell>
          <cell r="Q397" t="e">
            <v>#REF!</v>
          </cell>
          <cell r="R397" t="e">
            <v>#REF!</v>
          </cell>
          <cell r="S397" t="e">
            <v>#REF!</v>
          </cell>
          <cell r="T397" t="e">
            <v>#REF!</v>
          </cell>
        </row>
        <row r="398">
          <cell r="A398" t="str">
            <v>14% ROE</v>
          </cell>
          <cell r="K398" t="e">
            <v>#REF!</v>
          </cell>
          <cell r="L398" t="e">
            <v>#REF!</v>
          </cell>
          <cell r="M398" t="e">
            <v>#REF!</v>
          </cell>
          <cell r="N398" t="e">
            <v>#REF!</v>
          </cell>
          <cell r="O398" t="e">
            <v>#REF!</v>
          </cell>
          <cell r="P398" t="e">
            <v>#REF!</v>
          </cell>
          <cell r="Q398" t="e">
            <v>#REF!</v>
          </cell>
          <cell r="R398" t="e">
            <v>#REF!</v>
          </cell>
          <cell r="S398" t="e">
            <v>#REF!</v>
          </cell>
          <cell r="T398" t="e">
            <v>#REF!</v>
          </cell>
        </row>
        <row r="400">
          <cell r="A400" t="str">
            <v>Assumed for other 7 mines cumulating 40 mtpa peak</v>
          </cell>
        </row>
        <row r="401">
          <cell r="A401" t="str">
            <v>Production</v>
          </cell>
          <cell r="N401">
            <v>4</v>
          </cell>
          <cell r="O401">
            <v>12</v>
          </cell>
          <cell r="P401">
            <v>18</v>
          </cell>
          <cell r="Q401">
            <v>27</v>
          </cell>
          <cell r="R401">
            <v>40.5</v>
          </cell>
          <cell r="S401">
            <v>40.5</v>
          </cell>
          <cell r="T401">
            <v>40.5</v>
          </cell>
        </row>
        <row r="402">
          <cell r="A402" t="str">
            <v>Cumulative Capex - Equity Portion</v>
          </cell>
          <cell r="N402" t="e">
            <v>#REF!</v>
          </cell>
          <cell r="O402" t="e">
            <v>#REF!</v>
          </cell>
          <cell r="P402" t="e">
            <v>#REF!</v>
          </cell>
          <cell r="Q402" t="e">
            <v>#REF!</v>
          </cell>
          <cell r="R402" t="e">
            <v>#REF!</v>
          </cell>
          <cell r="S402" t="e">
            <v>#REF!</v>
          </cell>
          <cell r="T402" t="e">
            <v>#REF!</v>
          </cell>
        </row>
        <row r="403">
          <cell r="A403" t="str">
            <v>14% ROE</v>
          </cell>
          <cell r="N403" t="e">
            <v>#REF!</v>
          </cell>
          <cell r="O403" t="e">
            <v>#REF!</v>
          </cell>
          <cell r="P403" t="e">
            <v>#REF!</v>
          </cell>
          <cell r="Q403" t="e">
            <v>#REF!</v>
          </cell>
          <cell r="R403" t="e">
            <v>#REF!</v>
          </cell>
          <cell r="S403" t="e">
            <v>#REF!</v>
          </cell>
          <cell r="T403" t="e">
            <v>#REF!</v>
          </cell>
        </row>
        <row r="405">
          <cell r="A405" t="str">
            <v>Cumulative incremental ROE (per share)</v>
          </cell>
        </row>
        <row r="406">
          <cell r="A406" t="str">
            <v>Base - PB + 2 Others</v>
          </cell>
          <cell r="K406" t="e">
            <v>#REF!</v>
          </cell>
          <cell r="L406" t="e">
            <v>#REF!</v>
          </cell>
          <cell r="M406" t="e">
            <v>#REF!</v>
          </cell>
          <cell r="N406" t="e">
            <v>#REF!</v>
          </cell>
          <cell r="O406" t="e">
            <v>#REF!</v>
          </cell>
          <cell r="P406" t="e">
            <v>#REF!</v>
          </cell>
          <cell r="Q406" t="e">
            <v>#REF!</v>
          </cell>
          <cell r="R406" t="e">
            <v>#REF!</v>
          </cell>
          <cell r="S406" t="e">
            <v>#REF!</v>
          </cell>
          <cell r="T406" t="e">
            <v>#REF!</v>
          </cell>
        </row>
        <row r="407">
          <cell r="A407" t="str">
            <v>Bull - PB + 5 Others</v>
          </cell>
          <cell r="K407" t="e">
            <v>#REF!</v>
          </cell>
          <cell r="L407" t="e">
            <v>#REF!</v>
          </cell>
          <cell r="M407" t="e">
            <v>#REF!</v>
          </cell>
          <cell r="N407" t="e">
            <v>#REF!</v>
          </cell>
          <cell r="O407" t="e">
            <v>#REF!</v>
          </cell>
          <cell r="P407" t="e">
            <v>#REF!</v>
          </cell>
          <cell r="Q407" t="e">
            <v>#REF!</v>
          </cell>
          <cell r="R407" t="e">
            <v>#REF!</v>
          </cell>
          <cell r="S407" t="e">
            <v>#REF!</v>
          </cell>
          <cell r="T407" t="e">
            <v>#REF!</v>
          </cell>
        </row>
        <row r="408">
          <cell r="A408" t="str">
            <v>Bear - PB Only</v>
          </cell>
          <cell r="K408" t="e">
            <v>#REF!</v>
          </cell>
          <cell r="L408" t="e">
            <v>#REF!</v>
          </cell>
          <cell r="M408" t="e">
            <v>#REF!</v>
          </cell>
          <cell r="N408" t="e">
            <v>#REF!</v>
          </cell>
          <cell r="O408" t="e">
            <v>#REF!</v>
          </cell>
          <cell r="P408" t="e">
            <v>#REF!</v>
          </cell>
          <cell r="Q408" t="e">
            <v>#REF!</v>
          </cell>
          <cell r="R408" t="e">
            <v>#REF!</v>
          </cell>
          <cell r="S408" t="e">
            <v>#REF!</v>
          </cell>
          <cell r="T408" t="e">
            <v>#REF!</v>
          </cell>
        </row>
        <row r="413">
          <cell r="A413" t="str">
            <v>ROIC Calculations</v>
          </cell>
          <cell r="B413">
            <v>0</v>
          </cell>
          <cell r="C413">
            <v>0</v>
          </cell>
          <cell r="D413">
            <v>0</v>
          </cell>
          <cell r="E413">
            <v>0</v>
          </cell>
          <cell r="F413" t="str">
            <v>F2004</v>
          </cell>
          <cell r="G413" t="str">
            <v>F2005</v>
          </cell>
          <cell r="H413" t="str">
            <v>F2006e</v>
          </cell>
          <cell r="I413" t="str">
            <v>F2007e</v>
          </cell>
          <cell r="J413" t="str">
            <v>F2008e</v>
          </cell>
        </row>
        <row r="414">
          <cell r="A414" t="str">
            <v>Invested Capital</v>
          </cell>
          <cell r="B414">
            <v>0</v>
          </cell>
          <cell r="C414">
            <v>0</v>
          </cell>
          <cell r="D414">
            <v>1241</v>
          </cell>
          <cell r="E414">
            <v>1251</v>
          </cell>
          <cell r="F414">
            <v>509314</v>
          </cell>
          <cell r="G414">
            <v>503831</v>
          </cell>
          <cell r="H414">
            <v>588430</v>
          </cell>
          <cell r="I414">
            <v>627210</v>
          </cell>
          <cell r="J414">
            <v>0</v>
          </cell>
        </row>
        <row r="415">
          <cell r="A415" t="str">
            <v>NOPAT</v>
          </cell>
          <cell r="B415">
            <v>0</v>
          </cell>
          <cell r="C415" t="e">
            <v>#VALUE!</v>
          </cell>
          <cell r="D415" t="e">
            <v>#VALUE!</v>
          </cell>
          <cell r="E415" t="e">
            <v>#VALUE!</v>
          </cell>
          <cell r="F415">
            <v>7171.3587748345717</v>
          </cell>
          <cell r="G415">
            <v>34609.265518409746</v>
          </cell>
          <cell r="H415">
            <v>43307.471340322532</v>
          </cell>
          <cell r="I415">
            <v>47505.418402933028</v>
          </cell>
          <cell r="J415">
            <v>53034.774514539655</v>
          </cell>
        </row>
        <row r="416">
          <cell r="A416" t="str">
            <v>ROIC</v>
          </cell>
          <cell r="C416" t="e">
            <v>#VALUE!</v>
          </cell>
          <cell r="D416" t="e">
            <v>#VALUE!</v>
          </cell>
          <cell r="E416" t="e">
            <v>#VALUE!</v>
          </cell>
          <cell r="F416">
            <v>2.8091854219676523E-2</v>
          </cell>
          <cell r="G416">
            <v>6.8320458608411919E-2</v>
          </cell>
          <cell r="H416">
            <v>7.9298759802506058E-2</v>
          </cell>
          <cell r="I416">
            <v>7.8157050447390727E-2</v>
          </cell>
          <cell r="J416">
            <v>0.16911329383951038</v>
          </cell>
        </row>
        <row r="417">
          <cell r="A417" t="str">
            <v>ROC</v>
          </cell>
          <cell r="F417">
            <v>4.1731624212970109E-2</v>
          </cell>
          <cell r="G417">
            <v>8.3745928603485037E-2</v>
          </cell>
          <cell r="H417">
            <v>9.2726390286226257E-2</v>
          </cell>
          <cell r="I417">
            <v>0.11172451163747914</v>
          </cell>
          <cell r="J417">
            <v>0.24105889868671848</v>
          </cell>
        </row>
      </sheetData>
      <sheetData sheetId="14" refreshError="1"/>
      <sheetData sheetId="15" refreshError="1">
        <row r="1">
          <cell r="A1" t="str">
            <v>INCOME STATEMENT</v>
          </cell>
        </row>
        <row r="2">
          <cell r="A2" t="str">
            <v>Year-end March, Rs millions</v>
          </cell>
          <cell r="B2" t="str">
            <v>FY00</v>
          </cell>
          <cell r="C2" t="str">
            <v>FY01</v>
          </cell>
          <cell r="D2" t="str">
            <v>FY02</v>
          </cell>
          <cell r="E2" t="str">
            <v>FY03</v>
          </cell>
          <cell r="F2" t="str">
            <v>FY04</v>
          </cell>
          <cell r="G2" t="str">
            <v>FY05</v>
          </cell>
          <cell r="H2" t="str">
            <v>FY06</v>
          </cell>
          <cell r="I2" t="str">
            <v>FY07</v>
          </cell>
          <cell r="J2" t="str">
            <v>FY08E</v>
          </cell>
          <cell r="K2" t="str">
            <v>FY09E</v>
          </cell>
          <cell r="L2" t="str">
            <v>FY10E</v>
          </cell>
          <cell r="M2" t="str">
            <v>FY11E</v>
          </cell>
          <cell r="N2" t="str">
            <v>FY12E</v>
          </cell>
          <cell r="O2" t="str">
            <v>F2013E</v>
          </cell>
          <cell r="P2" t="str">
            <v>F2014E</v>
          </cell>
          <cell r="Q2" t="str">
            <v>F2015E</v>
          </cell>
          <cell r="R2" t="str">
            <v>F2016E</v>
          </cell>
          <cell r="S2" t="str">
            <v>F2017E</v>
          </cell>
          <cell r="T2" t="str">
            <v>F2018E</v>
          </cell>
          <cell r="U2" t="str">
            <v>F2019E</v>
          </cell>
          <cell r="V2" t="str">
            <v>F2020E</v>
          </cell>
        </row>
        <row r="3">
          <cell r="A3" t="str">
            <v>REVENUE</v>
          </cell>
        </row>
        <row r="4">
          <cell r="A4" t="str">
            <v>Sales</v>
          </cell>
          <cell r="B4">
            <v>160397.323</v>
          </cell>
          <cell r="C4">
            <v>189647.995</v>
          </cell>
          <cell r="D4">
            <v>177982</v>
          </cell>
          <cell r="E4">
            <v>190288</v>
          </cell>
          <cell r="F4">
            <v>188491</v>
          </cell>
          <cell r="G4">
            <v>223902</v>
          </cell>
          <cell r="H4">
            <v>273948</v>
          </cell>
          <cell r="I4">
            <v>338392</v>
          </cell>
          <cell r="J4">
            <v>386350</v>
          </cell>
        </row>
        <row r="5">
          <cell r="A5" t="str">
            <v>Sales growth (%)</v>
          </cell>
          <cell r="C5">
            <v>0.18236384157109642</v>
          </cell>
          <cell r="D5">
            <v>-6.1513937967021426E-2</v>
          </cell>
          <cell r="E5">
            <v>6.9141823330449048E-2</v>
          </cell>
          <cell r="F5">
            <v>-9.4435802572941929E-3</v>
          </cell>
          <cell r="G5">
            <v>0.18786573364245518</v>
          </cell>
          <cell r="H5">
            <v>0.22351743173352623</v>
          </cell>
          <cell r="I5">
            <v>0.23524172470687876</v>
          </cell>
          <cell r="J5">
            <v>0.14172320858649146</v>
          </cell>
        </row>
        <row r="6">
          <cell r="A6" t="str">
            <v>Energy Internally Consumed</v>
          </cell>
          <cell r="B6">
            <v>204</v>
          </cell>
          <cell r="C6">
            <v>244</v>
          </cell>
          <cell r="D6">
            <v>171</v>
          </cell>
          <cell r="E6">
            <v>187</v>
          </cell>
          <cell r="F6">
            <v>193</v>
          </cell>
          <cell r="G6">
            <v>248</v>
          </cell>
          <cell r="H6">
            <v>276</v>
          </cell>
          <cell r="I6">
            <v>365</v>
          </cell>
        </row>
        <row r="7">
          <cell r="A7" t="str">
            <v>Growth (%)</v>
          </cell>
          <cell r="C7">
            <v>0.19607843137254899</v>
          </cell>
          <cell r="D7">
            <v>-0.29918032786885251</v>
          </cell>
          <cell r="E7">
            <v>9.3567251461988299E-2</v>
          </cell>
          <cell r="F7">
            <v>3.2085561497326109E-2</v>
          </cell>
          <cell r="G7">
            <v>0.28497409326424861</v>
          </cell>
          <cell r="H7">
            <v>0.11290322580645151</v>
          </cell>
          <cell r="I7">
            <v>0.32246376811594213</v>
          </cell>
        </row>
        <row r="8">
          <cell r="A8" t="str">
            <v>Total Revenues</v>
          </cell>
          <cell r="B8">
            <v>160601.323</v>
          </cell>
          <cell r="C8">
            <v>189891.995</v>
          </cell>
          <cell r="D8">
            <v>178153</v>
          </cell>
          <cell r="E8">
            <v>190475</v>
          </cell>
          <cell r="F8">
            <v>188684</v>
          </cell>
          <cell r="G8">
            <v>224150</v>
          </cell>
          <cell r="H8">
            <v>274224</v>
          </cell>
          <cell r="I8">
            <v>338757</v>
          </cell>
          <cell r="J8">
            <v>386350</v>
          </cell>
          <cell r="K8">
            <v>400559.99885500182</v>
          </cell>
          <cell r="L8">
            <v>423980.78023981041</v>
          </cell>
          <cell r="M8">
            <v>426183.1314224868</v>
          </cell>
          <cell r="N8">
            <v>428153.63830365991</v>
          </cell>
          <cell r="O8">
            <v>430177.23247365275</v>
          </cell>
          <cell r="P8">
            <v>432215.13575505215</v>
          </cell>
          <cell r="Q8">
            <v>434276.88914314029</v>
          </cell>
          <cell r="R8">
            <v>436365.08126696432</v>
          </cell>
          <cell r="S8">
            <v>438484.15731307562</v>
          </cell>
          <cell r="T8">
            <v>440638.26147602586</v>
          </cell>
          <cell r="U8">
            <v>442831.96400284802</v>
          </cell>
          <cell r="V8">
            <v>455407.11506981839</v>
          </cell>
        </row>
        <row r="9">
          <cell r="A9" t="str">
            <v>Growth (%)</v>
          </cell>
          <cell r="C9">
            <v>0.18238126220168183</v>
          </cell>
          <cell r="D9">
            <v>-6.1819325243278378E-2</v>
          </cell>
          <cell r="E9">
            <v>6.9165268056109008E-2</v>
          </cell>
          <cell r="F9">
            <v>-9.4028087675548377E-3</v>
          </cell>
          <cell r="G9">
            <v>0.1879650632804053</v>
          </cell>
          <cell r="H9">
            <v>0.22339504795895615</v>
          </cell>
          <cell r="I9">
            <v>0.23532951164011906</v>
          </cell>
          <cell r="J9">
            <v>0.14049303778224509</v>
          </cell>
          <cell r="K9">
            <v>3.6780118687723018E-2</v>
          </cell>
          <cell r="L9">
            <v>5.8470095495697816E-2</v>
          </cell>
          <cell r="M9">
            <v>5.1944599503559452E-3</v>
          </cell>
          <cell r="N9">
            <v>4.6236153800740531E-3</v>
          </cell>
          <cell r="O9">
            <v>4.7263271614608193E-3</v>
          </cell>
          <cell r="P9">
            <v>4.7373573670572711E-3</v>
          </cell>
          <cell r="Q9">
            <v>4.7702017294846133E-3</v>
          </cell>
          <cell r="R9">
            <v>4.8084348396806309E-3</v>
          </cell>
          <cell r="S9">
            <v>4.8561998589773392E-3</v>
          </cell>
          <cell r="T9">
            <v>4.9126157171790474E-3</v>
          </cell>
          <cell r="U9">
            <v>4.9784658269889093E-3</v>
          </cell>
          <cell r="V9">
            <v>2.8397116940929612E-2</v>
          </cell>
        </row>
        <row r="11">
          <cell r="A11" t="str">
            <v>OPERATING EXPENDITURE</v>
          </cell>
        </row>
        <row r="12">
          <cell r="A12" t="str">
            <v>Fuel</v>
          </cell>
          <cell r="B12">
            <v>80051</v>
          </cell>
          <cell r="C12">
            <v>99342</v>
          </cell>
          <cell r="D12">
            <v>103991</v>
          </cell>
          <cell r="E12">
            <v>110312</v>
          </cell>
          <cell r="F12">
            <v>122150</v>
          </cell>
          <cell r="G12">
            <v>137235</v>
          </cell>
          <cell r="H12">
            <v>163963</v>
          </cell>
          <cell r="I12">
            <v>198201</v>
          </cell>
          <cell r="J12">
            <v>222187</v>
          </cell>
          <cell r="K12">
            <v>240885.50471165922</v>
          </cell>
          <cell r="L12">
            <v>254920.11928543949</v>
          </cell>
          <cell r="M12">
            <v>255561.10195919065</v>
          </cell>
          <cell r="N12">
            <v>256202.08463294175</v>
          </cell>
          <cell r="O12">
            <v>256843.06730669289</v>
          </cell>
          <cell r="P12">
            <v>257484.04998044408</v>
          </cell>
          <cell r="Q12">
            <v>258125.03265419521</v>
          </cell>
          <cell r="R12">
            <v>258766.01532794631</v>
          </cell>
          <cell r="S12">
            <v>259406.99800169744</v>
          </cell>
          <cell r="T12">
            <v>260047.98067544863</v>
          </cell>
          <cell r="U12">
            <v>260688.96334919977</v>
          </cell>
          <cell r="V12">
            <v>261329.94602295087</v>
          </cell>
        </row>
        <row r="13">
          <cell r="A13" t="str">
            <v>Employees’ remuneration and benefits</v>
          </cell>
          <cell r="B13">
            <v>6211.9179999999997</v>
          </cell>
          <cell r="C13">
            <v>7640.1750000000011</v>
          </cell>
          <cell r="D13">
            <v>8036</v>
          </cell>
          <cell r="E13">
            <v>8213</v>
          </cell>
          <cell r="F13">
            <v>8835</v>
          </cell>
          <cell r="G13">
            <v>8823</v>
          </cell>
          <cell r="H13">
            <v>9964</v>
          </cell>
          <cell r="I13">
            <v>11955</v>
          </cell>
          <cell r="J13">
            <v>19533</v>
          </cell>
          <cell r="K13">
            <v>16421.093792421245</v>
          </cell>
          <cell r="L13">
            <v>17823.819284578782</v>
          </cell>
          <cell r="M13">
            <v>18707.481845701699</v>
          </cell>
          <cell r="N13">
            <v>19623.4348075173</v>
          </cell>
          <cell r="O13">
            <v>20571.551128223167</v>
          </cell>
          <cell r="P13">
            <v>21551.503076242629</v>
          </cell>
          <cell r="Q13">
            <v>22562.732841368754</v>
          </cell>
          <cell r="R13">
            <v>23604.419866459939</v>
          </cell>
          <cell r="S13">
            <v>24675.444573082099</v>
          </cell>
          <cell r="T13">
            <v>25774.348123948741</v>
          </cell>
          <cell r="U13">
            <v>26899.287831721798</v>
          </cell>
          <cell r="V13">
            <v>28047.987787463604</v>
          </cell>
        </row>
        <row r="14">
          <cell r="A14" t="str">
            <v>Generation, administration and other expenses</v>
          </cell>
          <cell r="B14">
            <v>9545.1939999999995</v>
          </cell>
          <cell r="C14">
            <v>10065.950000000001</v>
          </cell>
          <cell r="D14">
            <v>11639.732</v>
          </cell>
          <cell r="E14">
            <v>10869</v>
          </cell>
          <cell r="F14">
            <v>11221</v>
          </cell>
          <cell r="G14">
            <v>12062</v>
          </cell>
          <cell r="H14">
            <v>20289</v>
          </cell>
          <cell r="I14">
            <v>26870</v>
          </cell>
          <cell r="J14">
            <v>30499</v>
          </cell>
          <cell r="K14">
            <v>33626.956685958256</v>
          </cell>
          <cell r="L14">
            <v>34803.96784093928</v>
          </cell>
          <cell r="M14">
            <v>36039.829553669355</v>
          </cell>
          <cell r="N14">
            <v>37337.484352035935</v>
          </cell>
          <cell r="O14">
            <v>38700.021890320844</v>
          </cell>
          <cell r="P14">
            <v>40130.686305520001</v>
          </cell>
          <cell r="Q14">
            <v>41632.883941479115</v>
          </cell>
          <cell r="R14">
            <v>43210.191459236186</v>
          </cell>
          <cell r="S14">
            <v>44866.364352881115</v>
          </cell>
          <cell r="T14">
            <v>46605.345891208279</v>
          </cell>
          <cell r="U14">
            <v>48431.27650645181</v>
          </cell>
          <cell r="V14">
            <v>50348.503652457512</v>
          </cell>
        </row>
        <row r="15">
          <cell r="A15" t="str">
            <v>Provisions for bad debts &amp; others</v>
          </cell>
          <cell r="B15">
            <v>7890</v>
          </cell>
          <cell r="C15">
            <v>9959</v>
          </cell>
          <cell r="D15">
            <v>1836</v>
          </cell>
          <cell r="E15">
            <v>5555</v>
          </cell>
          <cell r="F15">
            <v>5835</v>
          </cell>
          <cell r="G15">
            <v>75</v>
          </cell>
          <cell r="H15">
            <v>358</v>
          </cell>
          <cell r="I15">
            <v>116</v>
          </cell>
          <cell r="J15">
            <v>0</v>
          </cell>
          <cell r="K15">
            <v>0</v>
          </cell>
          <cell r="L15">
            <v>0</v>
          </cell>
          <cell r="M15">
            <v>0</v>
          </cell>
          <cell r="N15">
            <v>0</v>
          </cell>
          <cell r="O15">
            <v>0</v>
          </cell>
          <cell r="P15">
            <v>0</v>
          </cell>
          <cell r="Q15">
            <v>0</v>
          </cell>
          <cell r="R15">
            <v>0</v>
          </cell>
          <cell r="S15">
            <v>0</v>
          </cell>
          <cell r="T15">
            <v>0</v>
          </cell>
          <cell r="U15">
            <v>0</v>
          </cell>
          <cell r="V15">
            <v>0</v>
          </cell>
        </row>
        <row r="16">
          <cell r="A16" t="str">
            <v>Total Operating Expenditure</v>
          </cell>
          <cell r="B16">
            <v>103698.11200000001</v>
          </cell>
          <cell r="C16">
            <v>127007.125</v>
          </cell>
          <cell r="D16">
            <v>125502.732</v>
          </cell>
          <cell r="E16">
            <v>134949</v>
          </cell>
          <cell r="F16">
            <v>148041</v>
          </cell>
          <cell r="G16">
            <v>158195</v>
          </cell>
          <cell r="H16">
            <v>194574</v>
          </cell>
          <cell r="I16">
            <v>237142</v>
          </cell>
          <cell r="J16">
            <v>272219</v>
          </cell>
          <cell r="K16">
            <v>290933.55519003875</v>
          </cell>
          <cell r="L16">
            <v>307547.90641095757</v>
          </cell>
          <cell r="M16">
            <v>310308.41335856169</v>
          </cell>
          <cell r="N16">
            <v>313163.003792495</v>
          </cell>
          <cell r="O16">
            <v>316114.64032523689</v>
          </cell>
          <cell r="P16">
            <v>319166.23936220672</v>
          </cell>
          <cell r="Q16">
            <v>322320.64943704306</v>
          </cell>
          <cell r="R16">
            <v>325580.62665364245</v>
          </cell>
          <cell r="S16">
            <v>328948.80692766065</v>
          </cell>
          <cell r="T16">
            <v>332427.67469060567</v>
          </cell>
          <cell r="U16">
            <v>336019.52768737334</v>
          </cell>
          <cell r="V16">
            <v>339726.43746287201</v>
          </cell>
        </row>
        <row r="17">
          <cell r="A17" t="str">
            <v xml:space="preserve">% of sales </v>
          </cell>
          <cell r="B17">
            <v>0.6456865364676978</v>
          </cell>
          <cell r="C17">
            <v>0.66883875226019929</v>
          </cell>
          <cell r="D17">
            <v>0.70446600394043324</v>
          </cell>
          <cell r="E17">
            <v>0.70848667804173782</v>
          </cell>
          <cell r="F17">
            <v>0.78459752814229078</v>
          </cell>
          <cell r="G17">
            <v>0.70575507472674548</v>
          </cell>
          <cell r="H17">
            <v>0.70954402240504111</v>
          </cell>
          <cell r="I17">
            <v>0.70003571881909454</v>
          </cell>
          <cell r="J17">
            <v>0.70459169147146372</v>
          </cell>
          <cell r="K17">
            <v>0.72631704618951076</v>
          </cell>
          <cell r="L17">
            <v>0.72538171715473398</v>
          </cell>
          <cell r="M17">
            <v>0.7281105010487724</v>
          </cell>
          <cell r="N17">
            <v>0.73142670241748597</v>
          </cell>
          <cell r="O17">
            <v>0.73484744533661039</v>
          </cell>
          <cell r="P17">
            <v>0.73844299507152555</v>
          </cell>
          <cell r="Q17">
            <v>0.74220078824135682</v>
          </cell>
          <cell r="R17">
            <v>0.74611979883526724</v>
          </cell>
          <cell r="S17">
            <v>0.75019542084115198</v>
          </cell>
          <cell r="T17">
            <v>0.75442308068540775</v>
          </cell>
          <cell r="U17">
            <v>0.75879691395811766</v>
          </cell>
          <cell r="V17">
            <v>0.74598403542902181</v>
          </cell>
        </row>
        <row r="19">
          <cell r="A19" t="str">
            <v>Operating profit</v>
          </cell>
          <cell r="B19">
            <v>56903.210999999996</v>
          </cell>
          <cell r="C19">
            <v>62884.869999999995</v>
          </cell>
          <cell r="D19">
            <v>52650.267999999996</v>
          </cell>
          <cell r="E19">
            <v>55526</v>
          </cell>
          <cell r="F19">
            <v>40643</v>
          </cell>
          <cell r="G19">
            <v>65955</v>
          </cell>
          <cell r="H19">
            <v>79650</v>
          </cell>
          <cell r="I19">
            <v>101615</v>
          </cell>
          <cell r="J19">
            <v>114131</v>
          </cell>
          <cell r="K19">
            <v>109626.44366496308</v>
          </cell>
          <cell r="L19">
            <v>116432.87382885284</v>
          </cell>
          <cell r="M19">
            <v>115874.7180639251</v>
          </cell>
          <cell r="N19">
            <v>114990.63451116491</v>
          </cell>
          <cell r="O19">
            <v>114062.5921484158</v>
          </cell>
          <cell r="P19">
            <v>113048.89639284543</v>
          </cell>
          <cell r="Q19">
            <v>111956.23970609723</v>
          </cell>
          <cell r="R19">
            <v>110784.45461332187</v>
          </cell>
          <cell r="S19">
            <v>109535.35038541506</v>
          </cell>
          <cell r="T19">
            <v>108210.58678542015</v>
          </cell>
          <cell r="U19">
            <v>106812.43631547465</v>
          </cell>
          <cell r="V19">
            <v>115680.67760694653</v>
          </cell>
        </row>
        <row r="20">
          <cell r="A20" t="str">
            <v>Growth (%)</v>
          </cell>
          <cell r="C20">
            <v>0.1051198850623738</v>
          </cell>
          <cell r="D20">
            <v>-0.16275142176488555</v>
          </cell>
          <cell r="E20">
            <v>5.4619513047872825E-2</v>
          </cell>
          <cell r="F20">
            <v>-0.26803659546878944</v>
          </cell>
          <cell r="G20">
            <v>0.62278867209605582</v>
          </cell>
          <cell r="H20">
            <v>0.20764157380031834</v>
          </cell>
          <cell r="I20">
            <v>0.27576898932831129</v>
          </cell>
          <cell r="J20">
            <v>0.12317079171382184</v>
          </cell>
          <cell r="K20">
            <v>-3.9468298140180269E-2</v>
          </cell>
          <cell r="L20">
            <v>6.2087484883586619E-2</v>
          </cell>
          <cell r="M20">
            <v>-4.7937987492104872E-3</v>
          </cell>
          <cell r="N20">
            <v>-7.6296500870229877E-3</v>
          </cell>
          <cell r="O20">
            <v>-8.0705908502400892E-3</v>
          </cell>
          <cell r="P20">
            <v>-8.8871884855235006E-3</v>
          </cell>
          <cell r="Q20">
            <v>-9.6653458955602289E-3</v>
          </cell>
          <cell r="R20">
            <v>-1.0466456321250872E-2</v>
          </cell>
          <cell r="S20">
            <v>-1.1275085771434545E-2</v>
          </cell>
          <cell r="T20">
            <v>-1.2094393228611167E-2</v>
          </cell>
          <cell r="U20">
            <v>-1.2920644009795534E-2</v>
          </cell>
          <cell r="V20">
            <v>8.3026299159389749E-2</v>
          </cell>
        </row>
        <row r="21">
          <cell r="A21" t="str">
            <v>Operating margin (%)</v>
          </cell>
          <cell r="B21">
            <v>0.35431346353230225</v>
          </cell>
          <cell r="C21">
            <v>0.33116124773980071</v>
          </cell>
          <cell r="D21">
            <v>0.29553399605956676</v>
          </cell>
          <cell r="E21">
            <v>0.29151332195826224</v>
          </cell>
          <cell r="F21">
            <v>0.21540247185770919</v>
          </cell>
          <cell r="G21">
            <v>0.29424492527325452</v>
          </cell>
          <cell r="H21">
            <v>0.29045597759495889</v>
          </cell>
          <cell r="I21">
            <v>0.29996428118090551</v>
          </cell>
          <cell r="J21">
            <v>0.29540830852853628</v>
          </cell>
          <cell r="K21">
            <v>0.27368295381048924</v>
          </cell>
          <cell r="L21">
            <v>0.27461828284526607</v>
          </cell>
          <cell r="M21">
            <v>0.27188949895122755</v>
          </cell>
          <cell r="N21">
            <v>0.26857329758251397</v>
          </cell>
          <cell r="O21">
            <v>0.26515255466338944</v>
          </cell>
          <cell r="P21">
            <v>0.26155700492847445</v>
          </cell>
          <cell r="Q21">
            <v>0.25779921175864318</v>
          </cell>
          <cell r="R21">
            <v>0.25388020116473276</v>
          </cell>
          <cell r="S21">
            <v>0.24980457915884824</v>
          </cell>
          <cell r="T21">
            <v>0.24557691931459213</v>
          </cell>
          <cell r="U21">
            <v>0.24120308604188226</v>
          </cell>
          <cell r="V21">
            <v>0.25401596457097853</v>
          </cell>
        </row>
        <row r="23">
          <cell r="A23" t="str">
            <v>Non Operating Income Excluding SEB Bonds</v>
          </cell>
          <cell r="B23">
            <v>7083.53</v>
          </cell>
          <cell r="C23">
            <v>9161</v>
          </cell>
          <cell r="D23">
            <v>6725</v>
          </cell>
          <cell r="E23">
            <v>4036</v>
          </cell>
          <cell r="F23">
            <v>26456</v>
          </cell>
          <cell r="G23">
            <v>9580</v>
          </cell>
          <cell r="H23">
            <v>9367</v>
          </cell>
          <cell r="I23">
            <v>13485</v>
          </cell>
          <cell r="J23">
            <v>30020</v>
          </cell>
          <cell r="K23">
            <v>18297.480883947512</v>
          </cell>
          <cell r="L23">
            <v>25516.462032691834</v>
          </cell>
          <cell r="M23">
            <v>33177.118432517374</v>
          </cell>
          <cell r="N23">
            <v>41089.627021675165</v>
          </cell>
          <cell r="O23">
            <v>49323.427196907644</v>
          </cell>
          <cell r="P23">
            <v>57839.318504961971</v>
          </cell>
          <cell r="Q23">
            <v>66683.118603245792</v>
          </cell>
          <cell r="R23">
            <v>75858.579102195697</v>
          </cell>
          <cell r="S23">
            <v>85422.878106614487</v>
          </cell>
          <cell r="T23">
            <v>95351.266115801875</v>
          </cell>
          <cell r="U23">
            <v>105683.20250383276</v>
          </cell>
          <cell r="V23">
            <v>116414.30267126737</v>
          </cell>
        </row>
        <row r="24">
          <cell r="A24" t="str">
            <v>SEB Bond Income (Net of rebate)</v>
          </cell>
          <cell r="B24">
            <v>0</v>
          </cell>
          <cell r="C24">
            <v>0</v>
          </cell>
          <cell r="D24">
            <v>0</v>
          </cell>
          <cell r="E24">
            <v>0</v>
          </cell>
          <cell r="F24">
            <v>13543</v>
          </cell>
          <cell r="G24">
            <v>4895</v>
          </cell>
          <cell r="H24">
            <v>8830</v>
          </cell>
          <cell r="I24">
            <v>14235</v>
          </cell>
          <cell r="J24">
            <v>0</v>
          </cell>
          <cell r="K24">
            <v>6920.1015000000007</v>
          </cell>
          <cell r="L24">
            <v>5297.8769999999995</v>
          </cell>
          <cell r="M24">
            <v>3675.6525000000006</v>
          </cell>
          <cell r="N24">
            <v>2053.4280000000003</v>
          </cell>
          <cell r="O24">
            <v>431.20350000000002</v>
          </cell>
          <cell r="P24">
            <v>-1191.0210000000002</v>
          </cell>
          <cell r="Q24">
            <v>-2813.2455</v>
          </cell>
          <cell r="R24">
            <v>-4435.47</v>
          </cell>
          <cell r="S24">
            <v>-6057.6945000000014</v>
          </cell>
          <cell r="T24">
            <v>-7679.9190000000017</v>
          </cell>
          <cell r="U24">
            <v>-9302.1435000000038</v>
          </cell>
          <cell r="V24">
            <v>-10924.368</v>
          </cell>
        </row>
        <row r="26">
          <cell r="A26" t="str">
            <v>Depreciation</v>
          </cell>
          <cell r="B26">
            <v>20831</v>
          </cell>
          <cell r="C26">
            <v>23223</v>
          </cell>
          <cell r="D26">
            <v>13784</v>
          </cell>
          <cell r="E26">
            <v>15291</v>
          </cell>
          <cell r="F26">
            <v>20232</v>
          </cell>
          <cell r="G26">
            <v>19584</v>
          </cell>
          <cell r="H26">
            <v>20710</v>
          </cell>
          <cell r="I26">
            <v>20998</v>
          </cell>
          <cell r="J26">
            <v>22060</v>
          </cell>
          <cell r="K26">
            <v>28850.603399481977</v>
          </cell>
          <cell r="L26">
            <v>32663.258931935547</v>
          </cell>
          <cell r="M26">
            <v>32489.681181935546</v>
          </cell>
          <cell r="N26">
            <v>32316.103431935546</v>
          </cell>
          <cell r="O26">
            <v>32142.525681935545</v>
          </cell>
          <cell r="P26">
            <v>31968.947931935545</v>
          </cell>
          <cell r="Q26">
            <v>31795.370181935545</v>
          </cell>
          <cell r="R26">
            <v>31621.792431935544</v>
          </cell>
          <cell r="S26">
            <v>31448.214681935544</v>
          </cell>
          <cell r="T26">
            <v>31274.636931935544</v>
          </cell>
          <cell r="U26">
            <v>31101.059181935543</v>
          </cell>
          <cell r="V26">
            <v>30927.481431935543</v>
          </cell>
        </row>
        <row r="27">
          <cell r="A27" t="str">
            <v>% of average gross block</v>
          </cell>
          <cell r="B27" t="e">
            <v>#DIV/0!</v>
          </cell>
          <cell r="C27" t="e">
            <v>#DIV/0!</v>
          </cell>
          <cell r="D27">
            <v>4.2408784500979915E-2</v>
          </cell>
          <cell r="E27">
            <v>4.1757125418841093E-2</v>
          </cell>
          <cell r="F27">
            <v>5.2792672903049044E-2</v>
          </cell>
          <cell r="G27">
            <v>4.7114127381838782E-2</v>
          </cell>
          <cell r="H27">
            <v>4.629433000637078E-2</v>
          </cell>
          <cell r="I27">
            <v>4.3090852377199895E-2</v>
          </cell>
          <cell r="J27">
            <v>4.3174985908436152E-2</v>
          </cell>
          <cell r="K27">
            <v>4.4237992970341963E-2</v>
          </cell>
          <cell r="L27">
            <v>4.7044132862558055E-2</v>
          </cell>
          <cell r="M27">
            <v>4.6794132862558055E-2</v>
          </cell>
          <cell r="N27">
            <v>4.6544132862558055E-2</v>
          </cell>
          <cell r="O27">
            <v>4.6294132862558054E-2</v>
          </cell>
          <cell r="P27">
            <v>4.6044132862558054E-2</v>
          </cell>
          <cell r="Q27">
            <v>4.5794132862558054E-2</v>
          </cell>
          <cell r="R27">
            <v>4.5544132862558054E-2</v>
          </cell>
          <cell r="S27">
            <v>4.5294132862558054E-2</v>
          </cell>
          <cell r="T27">
            <v>4.5044132862558053E-2</v>
          </cell>
          <cell r="U27">
            <v>4.4794132862558053E-2</v>
          </cell>
          <cell r="V27">
            <v>4.4544132862558053E-2</v>
          </cell>
        </row>
        <row r="28">
          <cell r="A28" t="str">
            <v>Interest and finance charges</v>
          </cell>
          <cell r="B28">
            <v>9827.6278173981646</v>
          </cell>
          <cell r="C28">
            <v>10917.633900284078</v>
          </cell>
          <cell r="D28">
            <v>8677.0145183220775</v>
          </cell>
          <cell r="E28">
            <v>9916.0186927184059</v>
          </cell>
          <cell r="F28">
            <v>12386</v>
          </cell>
          <cell r="G28">
            <v>10142</v>
          </cell>
          <cell r="H28">
            <v>9795</v>
          </cell>
          <cell r="I28">
            <v>18873</v>
          </cell>
          <cell r="J28">
            <v>18581</v>
          </cell>
          <cell r="K28">
            <v>22304.521009122167</v>
          </cell>
          <cell r="L28">
            <v>23116.04238720307</v>
          </cell>
          <cell r="M28">
            <v>22674.327361086751</v>
          </cell>
          <cell r="N28">
            <v>21908.225948474617</v>
          </cell>
          <cell r="O28">
            <v>21100.409698254753</v>
          </cell>
          <cell r="P28">
            <v>20209.088410171025</v>
          </cell>
          <cell r="Q28">
            <v>19240.978071608839</v>
          </cell>
          <cell r="R28">
            <v>18195.91759063963</v>
          </cell>
          <cell r="S28">
            <v>17075.727198893132</v>
          </cell>
          <cell r="T28">
            <v>15882.07687797475</v>
          </cell>
          <cell r="U28">
            <v>14617.250399123943</v>
          </cell>
          <cell r="V28">
            <v>23646.526846198321</v>
          </cell>
        </row>
        <row r="30">
          <cell r="A30" t="str">
            <v>Profit before Tax</v>
          </cell>
          <cell r="B30">
            <v>33328.113182601832</v>
          </cell>
          <cell r="C30">
            <v>37905.236099715919</v>
          </cell>
          <cell r="D30">
            <v>36914.253481677923</v>
          </cell>
          <cell r="E30">
            <v>34354.981307281596</v>
          </cell>
          <cell r="F30">
            <v>48024</v>
          </cell>
          <cell r="G30">
            <v>50704</v>
          </cell>
          <cell r="H30">
            <v>67342</v>
          </cell>
          <cell r="I30">
            <v>89464</v>
          </cell>
          <cell r="J30">
            <v>103510</v>
          </cell>
          <cell r="K30">
            <v>83688.901640306445</v>
          </cell>
          <cell r="L30">
            <v>91467.911542406058</v>
          </cell>
          <cell r="M30">
            <v>97563.480453420168</v>
          </cell>
          <cell r="N30">
            <v>103909.36015242993</v>
          </cell>
          <cell r="O30">
            <v>110574.28746513317</v>
          </cell>
          <cell r="P30">
            <v>117519.1575557008</v>
          </cell>
          <cell r="Q30">
            <v>124789.76455579865</v>
          </cell>
          <cell r="R30">
            <v>132389.85369294239</v>
          </cell>
          <cell r="S30">
            <v>140376.59211120082</v>
          </cell>
          <cell r="T30">
            <v>148725.22009131184</v>
          </cell>
          <cell r="U30">
            <v>157475.18573824788</v>
          </cell>
          <cell r="V30">
            <v>166596.60400007994</v>
          </cell>
        </row>
        <row r="31">
          <cell r="A31" t="str">
            <v>Net Taxation</v>
          </cell>
          <cell r="B31">
            <v>2064</v>
          </cell>
          <cell r="C31">
            <v>3400</v>
          </cell>
          <cell r="D31">
            <v>2125</v>
          </cell>
          <cell r="E31">
            <v>1465</v>
          </cell>
          <cell r="F31">
            <v>5108.4443859619332</v>
          </cell>
          <cell r="G31">
            <v>2266.8861176006053</v>
          </cell>
          <cell r="H31">
            <v>7999</v>
          </cell>
          <cell r="I31">
            <v>20631</v>
          </cell>
          <cell r="J31">
            <v>28811</v>
          </cell>
          <cell r="K31">
            <v>6158.9320655367337</v>
          </cell>
          <cell r="L31">
            <v>8588.8411202040716</v>
          </cell>
          <cell r="M31">
            <v>11167.418064385349</v>
          </cell>
          <cell r="N31">
            <v>13830.768455495861</v>
          </cell>
          <cell r="O31">
            <v>16602.265594479115</v>
          </cell>
          <cell r="P31">
            <v>19468.714608770202</v>
          </cell>
          <cell r="Q31">
            <v>22445.537721852535</v>
          </cell>
          <cell r="R31">
            <v>25533.997725799072</v>
          </cell>
          <cell r="S31">
            <v>28753.340770686438</v>
          </cell>
          <cell r="T31">
            <v>32095.236174578909</v>
          </cell>
          <cell r="U31">
            <v>35572.965962790106</v>
          </cell>
          <cell r="V31">
            <v>39185.0542791486</v>
          </cell>
        </row>
        <row r="32">
          <cell r="A32" t="str">
            <v>Provisions for current tax (net of tax on extraordinary items)</v>
          </cell>
          <cell r="B32">
            <v>2064</v>
          </cell>
          <cell r="C32">
            <v>3400</v>
          </cell>
          <cell r="D32">
            <v>2125</v>
          </cell>
          <cell r="E32">
            <v>1464</v>
          </cell>
          <cell r="F32">
            <v>5108.4443859619332</v>
          </cell>
          <cell r="G32">
            <v>2266.8861176006053</v>
          </cell>
          <cell r="H32">
            <v>7991</v>
          </cell>
          <cell r="I32">
            <v>20670</v>
          </cell>
          <cell r="J32">
            <v>28810</v>
          </cell>
          <cell r="K32">
            <v>6158.9320655367337</v>
          </cell>
          <cell r="L32">
            <v>8588.8411202040716</v>
          </cell>
          <cell r="M32">
            <v>11167.418064385349</v>
          </cell>
          <cell r="N32">
            <v>13830.768455495861</v>
          </cell>
          <cell r="O32">
            <v>16602.265594479115</v>
          </cell>
          <cell r="P32">
            <v>19468.714608770202</v>
          </cell>
          <cell r="Q32">
            <v>22445.537721852535</v>
          </cell>
          <cell r="R32">
            <v>25533.997725799072</v>
          </cell>
          <cell r="S32">
            <v>28753.340770686438</v>
          </cell>
          <cell r="T32">
            <v>32095.236174578909</v>
          </cell>
          <cell r="U32">
            <v>35572.965962790106</v>
          </cell>
          <cell r="V32">
            <v>39185.0542791486</v>
          </cell>
        </row>
        <row r="33">
          <cell r="A33" t="str">
            <v>Provisions for deferred tax</v>
          </cell>
          <cell r="B33">
            <v>0</v>
          </cell>
          <cell r="C33">
            <v>0</v>
          </cell>
          <cell r="D33">
            <v>0</v>
          </cell>
          <cell r="E33">
            <v>1</v>
          </cell>
          <cell r="F33">
            <v>0</v>
          </cell>
          <cell r="G33">
            <v>0</v>
          </cell>
          <cell r="H33">
            <v>8</v>
          </cell>
          <cell r="I33">
            <v>-39</v>
          </cell>
          <cell r="J33">
            <v>1</v>
          </cell>
          <cell r="K33">
            <v>0</v>
          </cell>
          <cell r="L33">
            <v>0</v>
          </cell>
          <cell r="M33">
            <v>0</v>
          </cell>
          <cell r="N33">
            <v>0</v>
          </cell>
          <cell r="O33">
            <v>0</v>
          </cell>
          <cell r="P33">
            <v>0</v>
          </cell>
          <cell r="Q33">
            <v>0</v>
          </cell>
          <cell r="R33">
            <v>0</v>
          </cell>
          <cell r="S33">
            <v>0</v>
          </cell>
          <cell r="T33">
            <v>0</v>
          </cell>
          <cell r="U33">
            <v>0</v>
          </cell>
          <cell r="V33">
            <v>0</v>
          </cell>
        </row>
        <row r="34">
          <cell r="A34" t="str">
            <v>Effective Tax Rate</v>
          </cell>
          <cell r="F34">
            <v>0.10677963223933307</v>
          </cell>
          <cell r="G34">
            <v>4.4618472574117336E-2</v>
          </cell>
          <cell r="H34">
            <v>0.11878174096403434</v>
          </cell>
          <cell r="I34">
            <v>0.2306067244925333</v>
          </cell>
          <cell r="J34">
            <v>0.27834025698000192</v>
          </cell>
          <cell r="K34">
            <v>7.3593175974608016E-2</v>
          </cell>
          <cell r="L34">
            <v>9.3900046206063653E-2</v>
          </cell>
          <cell r="M34">
            <v>0.11446309636029252</v>
          </cell>
          <cell r="N34">
            <v>0.13310416342865361</v>
          </cell>
          <cell r="O34">
            <v>0.15014580672486108</v>
          </cell>
          <cell r="P34">
            <v>0.16566417777069731</v>
          </cell>
          <cell r="Q34">
            <v>0.1798668168158632</v>
          </cell>
          <cell r="R34">
            <v>0.19286974804746893</v>
          </cell>
          <cell r="S34">
            <v>0.20483002428146405</v>
          </cell>
          <cell r="T34">
            <v>0.21580224359307459</v>
          </cell>
          <cell r="U34">
            <v>0.22589569141336835</v>
          </cell>
          <cell r="V34">
            <v>0.23520920197826961</v>
          </cell>
        </row>
        <row r="35">
          <cell r="A35" t="str">
            <v>Net Profit</v>
          </cell>
          <cell r="B35">
            <v>31264.113182601832</v>
          </cell>
          <cell r="C35">
            <v>34505.236099715919</v>
          </cell>
          <cell r="D35">
            <v>34789.253481677923</v>
          </cell>
          <cell r="E35">
            <v>32889.981307281596</v>
          </cell>
          <cell r="F35">
            <v>42915.555614038065</v>
          </cell>
          <cell r="G35">
            <v>48437.113882399397</v>
          </cell>
          <cell r="H35">
            <v>59343</v>
          </cell>
          <cell r="I35">
            <v>68833</v>
          </cell>
          <cell r="J35">
            <v>74699</v>
          </cell>
          <cell r="K35">
            <v>77529.969574769711</v>
          </cell>
          <cell r="L35">
            <v>82879.070422201985</v>
          </cell>
          <cell r="M35">
            <v>86396.062389034822</v>
          </cell>
          <cell r="N35">
            <v>90078.591696934076</v>
          </cell>
          <cell r="O35">
            <v>93972.021870654076</v>
          </cell>
          <cell r="P35">
            <v>98050.442946930605</v>
          </cell>
          <cell r="Q35">
            <v>102344.22683394612</v>
          </cell>
          <cell r="R35">
            <v>106855.85596714332</v>
          </cell>
          <cell r="S35">
            <v>111623.25134051437</v>
          </cell>
          <cell r="T35">
            <v>116629.9839167329</v>
          </cell>
          <cell r="U35">
            <v>121902.21977545781</v>
          </cell>
          <cell r="V35">
            <v>127411.54972093132</v>
          </cell>
        </row>
        <row r="37">
          <cell r="A37" t="str">
            <v>Extraordinary Items - as per Annual Report / Quarterly Results</v>
          </cell>
        </row>
        <row r="38">
          <cell r="A38" t="str">
            <v>Prior period income/expenditure (net)</v>
          </cell>
          <cell r="B38">
            <v>-544.25099999999998</v>
          </cell>
          <cell r="C38">
            <v>-798.36700000000008</v>
          </cell>
          <cell r="D38">
            <v>-1</v>
          </cell>
          <cell r="E38">
            <v>-803</v>
          </cell>
          <cell r="F38">
            <v>-183</v>
          </cell>
          <cell r="G38">
            <v>102</v>
          </cell>
          <cell r="H38">
            <v>-2488</v>
          </cell>
          <cell r="I38">
            <v>109</v>
          </cell>
        </row>
        <row r="39">
          <cell r="A39" t="str">
            <v>Extraordinary Item -- capital receipt</v>
          </cell>
          <cell r="B39">
            <v>0</v>
          </cell>
          <cell r="C39">
            <v>0</v>
          </cell>
          <cell r="D39">
            <v>501</v>
          </cell>
          <cell r="E39">
            <v>0</v>
          </cell>
          <cell r="F39">
            <v>0</v>
          </cell>
          <cell r="G39">
            <v>0</v>
          </cell>
        </row>
        <row r="40">
          <cell r="A40" t="str">
            <v>Our adjustments - extraordinary income/ (expense)</v>
          </cell>
          <cell r="B40">
            <v>3524.8010000000004</v>
          </cell>
          <cell r="C40">
            <v>3631.2910000000002</v>
          </cell>
          <cell r="D40">
            <v>107.21100000000001</v>
          </cell>
          <cell r="E40">
            <v>3988</v>
          </cell>
          <cell r="F40">
            <v>11056</v>
          </cell>
          <cell r="G40">
            <v>9976</v>
          </cell>
          <cell r="H40">
            <v>1553</v>
          </cell>
          <cell r="I40">
            <v>41</v>
          </cell>
        </row>
        <row r="41">
          <cell r="A41" t="str">
            <v>Tax on Extraordinary Items</v>
          </cell>
          <cell r="F41">
            <v>1180.5556140380663</v>
          </cell>
          <cell r="G41">
            <v>445.11388239939453</v>
          </cell>
        </row>
        <row r="42">
          <cell r="A42" t="str">
            <v>Extraordinary Items - as per Prospectus</v>
          </cell>
        </row>
        <row r="43">
          <cell r="A43" t="str">
            <v>Adjustment on account of changes in accounting policies</v>
          </cell>
          <cell r="B43">
            <v>11</v>
          </cell>
          <cell r="C43">
            <v>0</v>
          </cell>
          <cell r="D43">
            <v>5</v>
          </cell>
          <cell r="E43">
            <v>16</v>
          </cell>
          <cell r="F43" t="str">
            <v>Ignored</v>
          </cell>
        </row>
        <row r="44">
          <cell r="A44" t="str">
            <v>Impact of material adjustments</v>
          </cell>
          <cell r="B44">
            <v>2412</v>
          </cell>
          <cell r="C44">
            <v>-2993</v>
          </cell>
          <cell r="D44">
            <v>4572</v>
          </cell>
          <cell r="E44">
            <v>-4130</v>
          </cell>
          <cell r="F44" t="str">
            <v>to match</v>
          </cell>
        </row>
        <row r="45">
          <cell r="A45" t="str">
            <v>Prior period items</v>
          </cell>
          <cell r="B45">
            <v>-431</v>
          </cell>
          <cell r="C45">
            <v>648</v>
          </cell>
          <cell r="D45">
            <v>-299</v>
          </cell>
          <cell r="E45">
            <v>681</v>
          </cell>
          <cell r="F45" t="str">
            <v>AR Figures</v>
          </cell>
        </row>
        <row r="46">
          <cell r="A46" t="str">
            <v>Total Adjustments (B)</v>
          </cell>
          <cell r="B46">
            <v>1992</v>
          </cell>
          <cell r="C46">
            <v>-2345</v>
          </cell>
          <cell r="D46">
            <v>4278</v>
          </cell>
          <cell r="E46">
            <v>-3433</v>
          </cell>
        </row>
        <row r="48">
          <cell r="A48" t="str">
            <v>Net Extraordinary</v>
          </cell>
          <cell r="F48">
            <v>9692.4443859619332</v>
          </cell>
          <cell r="G48">
            <v>9632.8861176006048</v>
          </cell>
          <cell r="H48">
            <v>-935</v>
          </cell>
          <cell r="I48">
            <v>150</v>
          </cell>
          <cell r="J48">
            <v>0</v>
          </cell>
        </row>
        <row r="50">
          <cell r="A50" t="str">
            <v>Reported Net Profit</v>
          </cell>
          <cell r="B50">
            <v>36236.663182601835</v>
          </cell>
          <cell r="C50">
            <v>34993.160099715918</v>
          </cell>
          <cell r="D50">
            <v>39674.464481677926</v>
          </cell>
          <cell r="E50">
            <v>32641.981307281596</v>
          </cell>
          <cell r="F50">
            <v>52608</v>
          </cell>
          <cell r="G50">
            <v>58070</v>
          </cell>
          <cell r="H50">
            <v>58408</v>
          </cell>
          <cell r="I50">
            <v>68983</v>
          </cell>
          <cell r="J50">
            <v>74699</v>
          </cell>
          <cell r="K50">
            <v>77529.969574769711</v>
          </cell>
          <cell r="L50">
            <v>82879.070422201985</v>
          </cell>
          <cell r="M50">
            <v>86396.062389034822</v>
          </cell>
          <cell r="N50">
            <v>90078.591696934076</v>
          </cell>
          <cell r="O50">
            <v>93972.021870654076</v>
          </cell>
          <cell r="P50">
            <v>98050.442946930605</v>
          </cell>
          <cell r="Q50">
            <v>102344.22683394612</v>
          </cell>
          <cell r="R50">
            <v>106855.85596714332</v>
          </cell>
          <cell r="S50">
            <v>111623.25134051437</v>
          </cell>
          <cell r="T50">
            <v>116629.9839167329</v>
          </cell>
          <cell r="U50">
            <v>121902.21977545781</v>
          </cell>
          <cell r="V50">
            <v>127411.54972093132</v>
          </cell>
        </row>
        <row r="51">
          <cell r="G51">
            <v>0</v>
          </cell>
        </row>
        <row r="52">
          <cell r="A52" t="str">
            <v>Common Size PAT</v>
          </cell>
          <cell r="B52">
            <v>31217.133182601836</v>
          </cell>
          <cell r="C52">
            <v>29232.160099715918</v>
          </cell>
          <cell r="D52">
            <v>35074.464481677926</v>
          </cell>
          <cell r="E52">
            <v>30070.981307281596</v>
          </cell>
          <cell r="F52">
            <v>17717.444385961935</v>
          </cell>
          <cell r="G52">
            <v>45861.886117600603</v>
          </cell>
          <cell r="H52">
            <v>48210</v>
          </cell>
          <cell r="I52">
            <v>61894</v>
          </cell>
          <cell r="J52">
            <v>73490</v>
          </cell>
        </row>
        <row r="54">
          <cell r="A54" t="str">
            <v>Year-ending shares (basic?)</v>
          </cell>
          <cell r="B54">
            <v>7812.5493999999999</v>
          </cell>
          <cell r="C54">
            <v>7812.5493999999999</v>
          </cell>
          <cell r="D54">
            <v>7812.5493999999999</v>
          </cell>
          <cell r="E54">
            <v>7812.5493999999999</v>
          </cell>
          <cell r="F54">
            <v>7812.5493999999999</v>
          </cell>
          <cell r="G54">
            <v>8245.4644000000008</v>
          </cell>
          <cell r="H54">
            <v>8245.4644000000008</v>
          </cell>
          <cell r="I54">
            <v>8245.4644000000008</v>
          </cell>
          <cell r="J54">
            <v>8245.4644000000008</v>
          </cell>
          <cell r="K54">
            <v>8245.4644000000008</v>
          </cell>
          <cell r="L54">
            <v>8245.4644000000008</v>
          </cell>
          <cell r="M54">
            <v>8245.4644000000008</v>
          </cell>
          <cell r="N54">
            <v>8245.4644000000008</v>
          </cell>
          <cell r="O54">
            <v>8245.4644000000008</v>
          </cell>
          <cell r="P54">
            <v>8245.4644000000008</v>
          </cell>
          <cell r="Q54">
            <v>8245.4644000000008</v>
          </cell>
          <cell r="R54">
            <v>8245.4644000000008</v>
          </cell>
          <cell r="S54">
            <v>8245.4644000000008</v>
          </cell>
          <cell r="T54">
            <v>8245.4644000000008</v>
          </cell>
          <cell r="U54">
            <v>8245.4644000000008</v>
          </cell>
          <cell r="V54">
            <v>8245.4644000000008</v>
          </cell>
        </row>
        <row r="55">
          <cell r="A55" t="str">
            <v>Year-ending shares (diluted)</v>
          </cell>
          <cell r="B55">
            <v>7812.5493999999999</v>
          </cell>
          <cell r="C55">
            <v>7812.5493999999999</v>
          </cell>
          <cell r="D55">
            <v>7812.5493999999999</v>
          </cell>
          <cell r="E55">
            <v>7812.5493999999999</v>
          </cell>
          <cell r="F55">
            <v>7812.5493999999999</v>
          </cell>
          <cell r="G55">
            <v>8245.4644000000008</v>
          </cell>
          <cell r="H55">
            <v>8245.4644000000008</v>
          </cell>
          <cell r="I55">
            <v>8245.4644000000008</v>
          </cell>
          <cell r="J55">
            <v>8245.4644000000008</v>
          </cell>
          <cell r="K55">
            <v>8245.4644000000008</v>
          </cell>
          <cell r="L55">
            <v>8245.4644000000008</v>
          </cell>
          <cell r="M55">
            <v>8245.4644000000008</v>
          </cell>
          <cell r="N55">
            <v>8245.4644000000008</v>
          </cell>
          <cell r="O55">
            <v>8245.4644000000008</v>
          </cell>
          <cell r="P55">
            <v>8245.4644000000008</v>
          </cell>
          <cell r="Q55">
            <v>8245.4644000000008</v>
          </cell>
          <cell r="R55">
            <v>8245.4644000000008</v>
          </cell>
          <cell r="S55">
            <v>8245.4644000000008</v>
          </cell>
          <cell r="T55">
            <v>8245.4644000000008</v>
          </cell>
          <cell r="U55">
            <v>8245.4644000000008</v>
          </cell>
          <cell r="V55">
            <v>8245.4644000000008</v>
          </cell>
        </row>
        <row r="56">
          <cell r="A56" t="str">
            <v>Year-ending average shares diluted</v>
          </cell>
          <cell r="B56">
            <v>7812.5493999999999</v>
          </cell>
          <cell r="C56">
            <v>7812.5493999999999</v>
          </cell>
          <cell r="D56">
            <v>7812.5493999999999</v>
          </cell>
          <cell r="E56">
            <v>7812.5493999999999</v>
          </cell>
          <cell r="F56">
            <v>7812.5493999999999</v>
          </cell>
          <cell r="G56">
            <v>7992.9306500000012</v>
          </cell>
          <cell r="H56">
            <v>8245.4644000000008</v>
          </cell>
          <cell r="I56">
            <v>8245.4644000000008</v>
          </cell>
          <cell r="J56">
            <v>8245.4644000000008</v>
          </cell>
          <cell r="K56">
            <v>8245.4644000000008</v>
          </cell>
          <cell r="L56">
            <v>8245.4644000000008</v>
          </cell>
          <cell r="M56">
            <v>8245.4644000000008</v>
          </cell>
          <cell r="N56">
            <v>8245.4644000000008</v>
          </cell>
          <cell r="O56">
            <v>8245.4644000000008</v>
          </cell>
          <cell r="P56">
            <v>8245.4644000000008</v>
          </cell>
          <cell r="Q56">
            <v>8245.4644000000008</v>
          </cell>
          <cell r="R56">
            <v>8245.4644000000008</v>
          </cell>
          <cell r="S56">
            <v>8245.4644000000008</v>
          </cell>
          <cell r="T56">
            <v>8245.4644000000008</v>
          </cell>
          <cell r="U56">
            <v>8245.4644000000008</v>
          </cell>
          <cell r="V56">
            <v>8245.4644000000008</v>
          </cell>
        </row>
        <row r="57">
          <cell r="A57" t="str">
            <v>Reported EPS (Rs)</v>
          </cell>
          <cell r="F57">
            <v>6.7337814209533189</v>
          </cell>
          <cell r="G57">
            <v>7.0426597196878316</v>
          </cell>
          <cell r="H57">
            <v>7.0836519529451847</v>
          </cell>
          <cell r="I57">
            <v>8.3661752271952068</v>
          </cell>
          <cell r="J57">
            <v>9.0594048286716262</v>
          </cell>
          <cell r="K57">
            <v>9.4027414119657955</v>
          </cell>
          <cell r="L57">
            <v>10.051473925738128</v>
          </cell>
          <cell r="M57">
            <v>10.478010479195667</v>
          </cell>
          <cell r="N57">
            <v>10.924623202173315</v>
          </cell>
          <cell r="O57">
            <v>11.396813728363689</v>
          </cell>
          <cell r="P57">
            <v>11.891439728601654</v>
          </cell>
          <cell r="Q57">
            <v>12.41218467136261</v>
          </cell>
          <cell r="R57">
            <v>12.959349623429738</v>
          </cell>
          <cell r="S57">
            <v>13.537533597321014</v>
          </cell>
          <cell r="T57">
            <v>14.144744099159885</v>
          </cell>
          <cell r="U57">
            <v>14.784154519599623</v>
          </cell>
          <cell r="V57">
            <v>15.452319425565806</v>
          </cell>
        </row>
        <row r="58">
          <cell r="A58" t="str">
            <v>Adjusted basic EPS (Rs)</v>
          </cell>
          <cell r="B58">
            <v>4.0017811833102561</v>
          </cell>
          <cell r="C58">
            <v>4.4166422934510878</v>
          </cell>
          <cell r="D58">
            <v>4.4529962884686425</v>
          </cell>
          <cell r="E58">
            <v>4.2098909873493531</v>
          </cell>
          <cell r="F58">
            <v>5.4931563842704234</v>
          </cell>
          <cell r="G58">
            <v>5.8743948833736273</v>
          </cell>
          <cell r="H58">
            <v>7.1970476277843121</v>
          </cell>
          <cell r="I58">
            <v>8.3479834077022996</v>
          </cell>
          <cell r="J58">
            <v>9.0594048286716262</v>
          </cell>
          <cell r="K58">
            <v>9.4027414119657955</v>
          </cell>
          <cell r="L58">
            <v>10.051473925738128</v>
          </cell>
          <cell r="M58">
            <v>10.478010479195667</v>
          </cell>
          <cell r="N58">
            <v>10.924623202173315</v>
          </cell>
          <cell r="O58">
            <v>11.396813728363689</v>
          </cell>
          <cell r="P58">
            <v>11.891439728601654</v>
          </cell>
          <cell r="Q58">
            <v>12.41218467136261</v>
          </cell>
          <cell r="R58">
            <v>12.959349623429738</v>
          </cell>
          <cell r="S58">
            <v>13.537533597321014</v>
          </cell>
          <cell r="T58">
            <v>14.144744099159885</v>
          </cell>
          <cell r="U58">
            <v>14.784154519599623</v>
          </cell>
          <cell r="V58">
            <v>15.452319425565806</v>
          </cell>
        </row>
        <row r="59">
          <cell r="A59" t="str">
            <v>Diluted EPS (Rs)</v>
          </cell>
          <cell r="B59">
            <v>4.0017811833102561</v>
          </cell>
          <cell r="C59">
            <v>4.4166422934510878</v>
          </cell>
          <cell r="D59">
            <v>4.4529962884686425</v>
          </cell>
          <cell r="E59">
            <v>4.2098909873493531</v>
          </cell>
          <cell r="F59">
            <v>5.4931563842704234</v>
          </cell>
          <cell r="G59">
            <v>5.8743948833736273</v>
          </cell>
          <cell r="H59">
            <v>7.1970476277843121</v>
          </cell>
          <cell r="I59">
            <v>8.3479834077022996</v>
          </cell>
          <cell r="J59">
            <v>9.0594048286716262</v>
          </cell>
          <cell r="K59">
            <v>9.4027414119657955</v>
          </cell>
          <cell r="L59">
            <v>10.051473925738128</v>
          </cell>
          <cell r="M59">
            <v>10.478010479195667</v>
          </cell>
          <cell r="N59">
            <v>10.924623202173315</v>
          </cell>
          <cell r="O59">
            <v>11.396813728363689</v>
          </cell>
          <cell r="P59">
            <v>11.891439728601654</v>
          </cell>
          <cell r="Q59">
            <v>12.41218467136261</v>
          </cell>
          <cell r="R59">
            <v>12.959349623429738</v>
          </cell>
          <cell r="S59">
            <v>13.537533597321014</v>
          </cell>
          <cell r="T59">
            <v>14.144744099159885</v>
          </cell>
          <cell r="U59">
            <v>14.784154519599623</v>
          </cell>
          <cell r="V59">
            <v>15.452319425565806</v>
          </cell>
        </row>
        <row r="61">
          <cell r="A61" t="str">
            <v>DIVIDENDS</v>
          </cell>
        </row>
        <row r="62">
          <cell r="A62" t="str">
            <v>Dividend (including Dividend Tax)</v>
          </cell>
          <cell r="B62">
            <v>7600</v>
          </cell>
          <cell r="C62">
            <v>8232</v>
          </cell>
          <cell r="D62">
            <v>7079</v>
          </cell>
          <cell r="E62">
            <v>7475</v>
          </cell>
          <cell r="F62">
            <v>12210</v>
          </cell>
          <cell r="G62">
            <v>22470</v>
          </cell>
          <cell r="H62">
            <v>26435</v>
          </cell>
          <cell r="I62">
            <v>30383</v>
          </cell>
          <cell r="J62">
            <v>30556.145041825002</v>
          </cell>
          <cell r="K62">
            <v>32906.617737350003</v>
          </cell>
          <cell r="L62">
            <v>32906.617737350003</v>
          </cell>
          <cell r="M62">
            <v>32906.617737350003</v>
          </cell>
          <cell r="N62">
            <v>32906.617737350003</v>
          </cell>
          <cell r="O62">
            <v>32906.617737350003</v>
          </cell>
          <cell r="P62">
            <v>32906.617737350003</v>
          </cell>
          <cell r="Q62">
            <v>32906.617737350003</v>
          </cell>
          <cell r="R62">
            <v>32906.617737350003</v>
          </cell>
          <cell r="S62">
            <v>32906.617737350003</v>
          </cell>
          <cell r="T62">
            <v>32906.617737350003</v>
          </cell>
          <cell r="U62">
            <v>32906.617737350003</v>
          </cell>
          <cell r="V62">
            <v>32906.617737350003</v>
          </cell>
        </row>
        <row r="63">
          <cell r="A63" t="str">
            <v>Dividend - Interim</v>
          </cell>
          <cell r="B63">
            <v>3000</v>
          </cell>
          <cell r="C63">
            <v>0</v>
          </cell>
          <cell r="D63">
            <v>0</v>
          </cell>
          <cell r="E63">
            <v>4000</v>
          </cell>
          <cell r="F63">
            <v>0</v>
          </cell>
          <cell r="G63">
            <v>9895</v>
          </cell>
          <cell r="H63">
            <v>16501</v>
          </cell>
          <cell r="I63">
            <v>19817</v>
          </cell>
        </row>
        <row r="64">
          <cell r="A64" t="str">
            <v>Dividend - Final</v>
          </cell>
          <cell r="B64">
            <v>3500</v>
          </cell>
          <cell r="C64">
            <v>7470</v>
          </cell>
          <cell r="D64">
            <v>7079</v>
          </cell>
          <cell r="E64">
            <v>3080</v>
          </cell>
          <cell r="F64">
            <v>10823</v>
          </cell>
          <cell r="G64">
            <v>9895</v>
          </cell>
          <cell r="H64">
            <v>6683</v>
          </cell>
          <cell r="I64">
            <v>6649</v>
          </cell>
          <cell r="J64">
            <v>26797.759300000002</v>
          </cell>
          <cell r="K64">
            <v>28859.125400000004</v>
          </cell>
          <cell r="L64">
            <v>28859.125400000004</v>
          </cell>
          <cell r="M64">
            <v>28859.125400000004</v>
          </cell>
          <cell r="N64">
            <v>28859.125400000004</v>
          </cell>
          <cell r="O64">
            <v>28859.125400000004</v>
          </cell>
          <cell r="P64">
            <v>28859.125400000004</v>
          </cell>
          <cell r="Q64">
            <v>28859.125400000004</v>
          </cell>
          <cell r="R64">
            <v>28859.125400000004</v>
          </cell>
          <cell r="S64">
            <v>28859.125400000004</v>
          </cell>
          <cell r="T64">
            <v>28859.125400000004</v>
          </cell>
          <cell r="U64">
            <v>28859.125400000004</v>
          </cell>
          <cell r="V64">
            <v>28859.125400000004</v>
          </cell>
        </row>
        <row r="65">
          <cell r="A65" t="str">
            <v>Corporate Dividend Tax</v>
          </cell>
        </row>
        <row r="66">
          <cell r="A66" t="str">
            <v>Interim</v>
          </cell>
          <cell r="B66">
            <v>0</v>
          </cell>
          <cell r="C66">
            <v>0</v>
          </cell>
          <cell r="D66">
            <v>0</v>
          </cell>
          <cell r="E66">
            <v>0</v>
          </cell>
          <cell r="F66">
            <v>0</v>
          </cell>
          <cell r="G66">
            <v>1292</v>
          </cell>
          <cell r="H66">
            <v>2314</v>
          </cell>
          <cell r="I66">
            <v>2784</v>
          </cell>
        </row>
        <row r="67">
          <cell r="A67" t="str">
            <v>Final</v>
          </cell>
          <cell r="B67">
            <v>1100</v>
          </cell>
          <cell r="C67">
            <v>762</v>
          </cell>
          <cell r="D67">
            <v>0</v>
          </cell>
          <cell r="E67">
            <v>395</v>
          </cell>
          <cell r="F67">
            <v>1387</v>
          </cell>
          <cell r="G67">
            <v>1388</v>
          </cell>
          <cell r="H67">
            <v>937</v>
          </cell>
          <cell r="I67">
            <v>1133</v>
          </cell>
          <cell r="J67">
            <v>3758.3857418250004</v>
          </cell>
          <cell r="K67">
            <v>4047.492337350001</v>
          </cell>
          <cell r="L67">
            <v>4047.492337350001</v>
          </cell>
          <cell r="M67">
            <v>4047.492337350001</v>
          </cell>
          <cell r="N67">
            <v>4047.492337350001</v>
          </cell>
          <cell r="O67">
            <v>4047.492337350001</v>
          </cell>
          <cell r="P67">
            <v>4047.492337350001</v>
          </cell>
          <cell r="Q67">
            <v>4047.492337350001</v>
          </cell>
          <cell r="R67">
            <v>4047.492337350001</v>
          </cell>
          <cell r="S67">
            <v>4047.492337350001</v>
          </cell>
          <cell r="T67">
            <v>4047.492337350001</v>
          </cell>
          <cell r="U67">
            <v>4047.492337350001</v>
          </cell>
          <cell r="V67">
            <v>4047.492337350001</v>
          </cell>
        </row>
        <row r="69">
          <cell r="A69" t="str">
            <v>DPS (Rs)</v>
          </cell>
          <cell r="B69">
            <v>0.83199473913086552</v>
          </cell>
          <cell r="C69">
            <v>0.95615395404731773</v>
          </cell>
          <cell r="D69">
            <v>0.9061062705088303</v>
          </cell>
          <cell r="E69">
            <v>0.90623426969946586</v>
          </cell>
          <cell r="F69">
            <v>1.3853352402482089</v>
          </cell>
          <cell r="G69">
            <v>2.4001073850976784</v>
          </cell>
          <cell r="H69">
            <v>2.8117276208238797</v>
          </cell>
          <cell r="I69">
            <v>3.2097646313287092</v>
          </cell>
          <cell r="J69">
            <v>3.25</v>
          </cell>
          <cell r="K69">
            <v>3.5</v>
          </cell>
          <cell r="L69">
            <v>3.5</v>
          </cell>
          <cell r="M69">
            <v>3.5</v>
          </cell>
          <cell r="N69">
            <v>3.5</v>
          </cell>
          <cell r="O69">
            <v>3.5</v>
          </cell>
          <cell r="P69">
            <v>3.5</v>
          </cell>
          <cell r="Q69">
            <v>3.5</v>
          </cell>
          <cell r="R69">
            <v>3.5</v>
          </cell>
          <cell r="S69">
            <v>3.5</v>
          </cell>
          <cell r="T69">
            <v>3.5</v>
          </cell>
          <cell r="U69">
            <v>3.5</v>
          </cell>
          <cell r="V69">
            <v>3.5</v>
          </cell>
        </row>
        <row r="70">
          <cell r="A70" t="str">
            <v>Dividend payout (%)</v>
          </cell>
          <cell r="B70">
            <v>0.20973233549961515</v>
          </cell>
          <cell r="C70">
            <v>0.23524597311423809</v>
          </cell>
          <cell r="D70">
            <v>0.17842710903556505</v>
          </cell>
          <cell r="E70">
            <v>0.22899957970175411</v>
          </cell>
          <cell r="F70">
            <v>0.23209397810218979</v>
          </cell>
          <cell r="G70">
            <v>0.38694678835887719</v>
          </cell>
          <cell r="H70">
            <v>0.45259211066977129</v>
          </cell>
          <cell r="I70">
            <v>0.44044184799153413</v>
          </cell>
          <cell r="J70">
            <v>0.40905694911344198</v>
          </cell>
          <cell r="K70">
            <v>0.42443738747523874</v>
          </cell>
          <cell r="L70">
            <v>0.39704375989881813</v>
          </cell>
          <cell r="M70">
            <v>0.38088098956609889</v>
          </cell>
          <cell r="N70">
            <v>0.36531008220091898</v>
          </cell>
          <cell r="O70">
            <v>0.35017462732305221</v>
          </cell>
          <cell r="P70">
            <v>0.33560906762206644</v>
          </cell>
          <cell r="Q70">
            <v>0.32152881266806688</v>
          </cell>
          <cell r="R70">
            <v>0.307953339941129</v>
          </cell>
          <cell r="S70">
            <v>0.29480074574217618</v>
          </cell>
          <cell r="T70">
            <v>0.28214543663869007</v>
          </cell>
          <cell r="U70">
            <v>0.26994272785158085</v>
          </cell>
          <cell r="V70">
            <v>0.25827028875659352</v>
          </cell>
        </row>
        <row r="73">
          <cell r="A73" t="str">
            <v>SALES</v>
          </cell>
        </row>
        <row r="74">
          <cell r="A74" t="str">
            <v>Energy sales</v>
          </cell>
          <cell r="B74">
            <v>160813.21</v>
          </cell>
          <cell r="C74">
            <v>190206.83100000001</v>
          </cell>
          <cell r="D74">
            <v>178654</v>
          </cell>
          <cell r="E74">
            <v>191636</v>
          </cell>
          <cell r="F74">
            <v>190930</v>
          </cell>
          <cell r="G74">
            <v>228526</v>
          </cell>
          <cell r="H74">
            <v>276829</v>
          </cell>
          <cell r="I74">
            <v>340676</v>
          </cell>
        </row>
        <row r="75">
          <cell r="A75" t="str">
            <v>Less: Electricity duty</v>
          </cell>
          <cell r="B75">
            <v>630.59</v>
          </cell>
          <cell r="C75">
            <v>756.99199999999996</v>
          </cell>
          <cell r="D75">
            <v>957</v>
          </cell>
          <cell r="E75">
            <v>1346</v>
          </cell>
          <cell r="F75">
            <v>1432</v>
          </cell>
          <cell r="G75">
            <v>1674</v>
          </cell>
          <cell r="H75">
            <v>1938</v>
          </cell>
          <cell r="I75">
            <v>2037</v>
          </cell>
        </row>
        <row r="76">
          <cell r="A76" t="str">
            <v>Less: advance against depreciation</v>
          </cell>
          <cell r="D76">
            <v>0</v>
          </cell>
          <cell r="E76">
            <v>271</v>
          </cell>
          <cell r="F76">
            <v>1320</v>
          </cell>
          <cell r="G76">
            <v>1783</v>
          </cell>
          <cell r="H76">
            <v>1034</v>
          </cell>
          <cell r="I76">
            <v>2159</v>
          </cell>
        </row>
        <row r="77">
          <cell r="A77" t="str">
            <v>Net energy sales</v>
          </cell>
          <cell r="B77">
            <v>160182.62</v>
          </cell>
          <cell r="C77">
            <v>189449.83900000001</v>
          </cell>
          <cell r="D77">
            <v>177697</v>
          </cell>
          <cell r="E77">
            <v>190019</v>
          </cell>
          <cell r="F77">
            <v>188178</v>
          </cell>
          <cell r="G77">
            <v>225069</v>
          </cell>
          <cell r="H77">
            <v>273857</v>
          </cell>
          <cell r="I77">
            <v>336480</v>
          </cell>
          <cell r="J77">
            <v>386350</v>
          </cell>
        </row>
        <row r="78">
          <cell r="A78" t="str">
            <v>Consultancy projects</v>
          </cell>
          <cell r="B78">
            <v>214.703</v>
          </cell>
          <cell r="C78">
            <v>198.15600000000001</v>
          </cell>
          <cell r="D78">
            <v>285</v>
          </cell>
          <cell r="E78">
            <v>269</v>
          </cell>
          <cell r="F78">
            <v>313</v>
          </cell>
          <cell r="G78">
            <v>333</v>
          </cell>
          <cell r="H78">
            <v>1621</v>
          </cell>
          <cell r="I78">
            <v>1912</v>
          </cell>
        </row>
        <row r="79">
          <cell r="A79" t="str">
            <v>% growth</v>
          </cell>
          <cell r="C79">
            <v>-7.7069253806420934E-2</v>
          </cell>
          <cell r="D79">
            <v>0.43826076424635141</v>
          </cell>
          <cell r="E79">
            <v>-5.6140350877192935E-2</v>
          </cell>
          <cell r="F79">
            <v>0.16356877323420083</v>
          </cell>
          <cell r="G79">
            <v>6.3897763578274702E-2</v>
          </cell>
          <cell r="H79">
            <v>3.8678678678678677</v>
          </cell>
          <cell r="I79">
            <v>0.17951881554595928</v>
          </cell>
        </row>
        <row r="81">
          <cell r="A81" t="str">
            <v>Total sales</v>
          </cell>
          <cell r="B81">
            <v>160397.323</v>
          </cell>
          <cell r="C81">
            <v>189647.995</v>
          </cell>
          <cell r="D81">
            <v>177982</v>
          </cell>
          <cell r="E81">
            <v>190288</v>
          </cell>
          <cell r="F81">
            <v>188491</v>
          </cell>
          <cell r="G81">
            <v>225402</v>
          </cell>
          <cell r="H81">
            <v>275478</v>
          </cell>
          <cell r="I81">
            <v>338392</v>
          </cell>
          <cell r="J81">
            <v>386350</v>
          </cell>
        </row>
        <row r="82">
          <cell r="A82" t="str">
            <v>% growth</v>
          </cell>
          <cell r="C82">
            <v>0.18236384157109642</v>
          </cell>
          <cell r="D82">
            <v>-6.1513937967021426E-2</v>
          </cell>
          <cell r="E82">
            <v>6.9141823330449048E-2</v>
          </cell>
          <cell r="F82">
            <v>-9.4435802572941929E-3</v>
          </cell>
          <cell r="G82">
            <v>0.19582367327883032</v>
          </cell>
          <cell r="H82">
            <v>0.22216306865067748</v>
          </cell>
          <cell r="I82">
            <v>0.22838121374483622</v>
          </cell>
        </row>
        <row r="83">
          <cell r="A83" t="str">
            <v>Energy Internally Consumed</v>
          </cell>
          <cell r="B83">
            <v>204</v>
          </cell>
          <cell r="C83">
            <v>244</v>
          </cell>
          <cell r="D83">
            <v>171</v>
          </cell>
          <cell r="E83">
            <v>187</v>
          </cell>
          <cell r="F83">
            <v>193</v>
          </cell>
          <cell r="G83">
            <v>248</v>
          </cell>
          <cell r="H83">
            <v>276</v>
          </cell>
          <cell r="I83">
            <v>365</v>
          </cell>
        </row>
        <row r="84">
          <cell r="A84" t="str">
            <v>% growth</v>
          </cell>
          <cell r="C84">
            <v>0.19607843137254899</v>
          </cell>
          <cell r="D84">
            <v>-0.29918032786885251</v>
          </cell>
          <cell r="E84">
            <v>9.3567251461988299E-2</v>
          </cell>
          <cell r="F84">
            <v>3.2085561497326109E-2</v>
          </cell>
          <cell r="G84">
            <v>0.28497409326424861</v>
          </cell>
          <cell r="H84">
            <v>0.11290322580645151</v>
          </cell>
          <cell r="I84">
            <v>0.32246376811594213</v>
          </cell>
        </row>
        <row r="85">
          <cell r="A85" t="str">
            <v>Total revenues</v>
          </cell>
          <cell r="B85">
            <v>160601.323</v>
          </cell>
          <cell r="C85">
            <v>189891.995</v>
          </cell>
          <cell r="D85">
            <v>178153</v>
          </cell>
          <cell r="E85">
            <v>190475</v>
          </cell>
          <cell r="F85">
            <v>188684</v>
          </cell>
          <cell r="G85">
            <v>225650</v>
          </cell>
          <cell r="H85">
            <v>275754</v>
          </cell>
          <cell r="I85">
            <v>338757</v>
          </cell>
          <cell r="J85">
            <v>386350</v>
          </cell>
          <cell r="K85">
            <v>400559.99885500182</v>
          </cell>
          <cell r="L85">
            <v>423980.78023981041</v>
          </cell>
          <cell r="M85">
            <v>426183.1314224868</v>
          </cell>
          <cell r="N85">
            <v>428153.63830365991</v>
          </cell>
          <cell r="O85">
            <v>430177.23247365275</v>
          </cell>
          <cell r="P85">
            <v>432215.13575505215</v>
          </cell>
          <cell r="Q85">
            <v>434276.88914314029</v>
          </cell>
          <cell r="R85">
            <v>436365.08126696432</v>
          </cell>
          <cell r="S85">
            <v>438484.15731307562</v>
          </cell>
          <cell r="T85">
            <v>440638.26147602586</v>
          </cell>
          <cell r="U85">
            <v>442831.96400284802</v>
          </cell>
          <cell r="V85">
            <v>455407.11506981839</v>
          </cell>
        </row>
        <row r="86">
          <cell r="A86" t="str">
            <v>% growth</v>
          </cell>
          <cell r="C86">
            <v>0.18238126220168183</v>
          </cell>
          <cell r="D86">
            <v>-6.1819325243278378E-2</v>
          </cell>
          <cell r="E86">
            <v>6.9165268056109008E-2</v>
          </cell>
          <cell r="F86">
            <v>-9.4028087675548377E-3</v>
          </cell>
          <cell r="G86">
            <v>0.19591486294545368</v>
          </cell>
          <cell r="H86">
            <v>0.22204298692665625</v>
          </cell>
          <cell r="I86">
            <v>0.22847538023020508</v>
          </cell>
          <cell r="J86">
            <v>0.14049303778224509</v>
          </cell>
          <cell r="K86">
            <v>3.6780118687723018E-2</v>
          </cell>
          <cell r="L86">
            <v>5.8470095495697816E-2</v>
          </cell>
          <cell r="M86">
            <v>5.1944599503559452E-3</v>
          </cell>
          <cell r="N86">
            <v>4.6236153800740531E-3</v>
          </cell>
          <cell r="O86">
            <v>4.7263271614608193E-3</v>
          </cell>
          <cell r="P86">
            <v>4.7373573670572711E-3</v>
          </cell>
          <cell r="Q86">
            <v>4.7702017294846133E-3</v>
          </cell>
          <cell r="R86">
            <v>4.8084348396806309E-3</v>
          </cell>
          <cell r="S86">
            <v>4.8561998589773392E-3</v>
          </cell>
          <cell r="T86">
            <v>4.9126157171790474E-3</v>
          </cell>
          <cell r="U86">
            <v>4.9784658269889093E-3</v>
          </cell>
          <cell r="V86">
            <v>2.8397116940929612E-2</v>
          </cell>
        </row>
        <row r="88">
          <cell r="A88" t="str">
            <v>Increase in fixed charges - due to new capacity addition</v>
          </cell>
          <cell r="E88">
            <v>1883</v>
          </cell>
          <cell r="F88">
            <v>4525</v>
          </cell>
        </row>
        <row r="89">
          <cell r="A89" t="str">
            <v>Increase in var charges - fuel, volumes and UI</v>
          </cell>
          <cell r="E89">
            <v>7775</v>
          </cell>
          <cell r="F89">
            <v>12206</v>
          </cell>
        </row>
        <row r="90">
          <cell r="A90" t="str">
            <v>OPERATING EXPENSES</v>
          </cell>
        </row>
        <row r="91">
          <cell r="A91" t="str">
            <v>FUEL CHARGES</v>
          </cell>
          <cell r="B91">
            <v>80051</v>
          </cell>
          <cell r="C91">
            <v>99342</v>
          </cell>
          <cell r="D91">
            <v>103991</v>
          </cell>
          <cell r="E91">
            <v>110312</v>
          </cell>
          <cell r="F91">
            <v>122150</v>
          </cell>
          <cell r="G91">
            <v>137235</v>
          </cell>
          <cell r="H91">
            <v>163963</v>
          </cell>
          <cell r="I91">
            <v>198201</v>
          </cell>
          <cell r="J91">
            <v>222187</v>
          </cell>
          <cell r="K91">
            <v>240885.50471165922</v>
          </cell>
          <cell r="L91">
            <v>254920.11928543949</v>
          </cell>
          <cell r="M91">
            <v>255561.10195919065</v>
          </cell>
          <cell r="N91">
            <v>256202.08463294175</v>
          </cell>
          <cell r="O91">
            <v>256843.06730669289</v>
          </cell>
          <cell r="P91">
            <v>257484.04998044408</v>
          </cell>
          <cell r="Q91">
            <v>258125.03265419521</v>
          </cell>
          <cell r="R91">
            <v>258766.01532794631</v>
          </cell>
          <cell r="S91">
            <v>259406.99800169744</v>
          </cell>
          <cell r="T91">
            <v>260047.98067544863</v>
          </cell>
          <cell r="U91">
            <v>260688.96334919977</v>
          </cell>
          <cell r="V91">
            <v>261329.94602295087</v>
          </cell>
        </row>
        <row r="92">
          <cell r="A92" t="str">
            <v xml:space="preserve">% of sales </v>
          </cell>
          <cell r="B92">
            <v>0.49844545801157564</v>
          </cell>
          <cell r="C92">
            <v>0.52315001482816592</v>
          </cell>
          <cell r="D92">
            <v>0.58371736653326078</v>
          </cell>
          <cell r="E92">
            <v>0.57914161963512267</v>
          </cell>
          <cell r="F92">
            <v>0.64737868605711135</v>
          </cell>
          <cell r="G92">
            <v>0.61224626366272583</v>
          </cell>
          <cell r="H92">
            <v>0.59791630200128365</v>
          </cell>
          <cell r="I92">
            <v>0.5850831126736864</v>
          </cell>
          <cell r="J92">
            <v>0.57509253267762395</v>
          </cell>
          <cell r="K92">
            <v>0.60137184292048351</v>
          </cell>
          <cell r="L92">
            <v>0.60125395104290469</v>
          </cell>
          <cell r="M92">
            <v>0.59965090853360425</v>
          </cell>
          <cell r="N92">
            <v>0.59838819926419784</v>
          </cell>
          <cell r="O92">
            <v>0.59706336811403393</v>
          </cell>
          <cell r="P92">
            <v>0.59573121966364262</v>
          </cell>
          <cell r="Q92">
            <v>0.59437892991150088</v>
          </cell>
          <cell r="R92">
            <v>0.59300348821824156</v>
          </cell>
          <cell r="S92">
            <v>0.591599476686411</v>
          </cell>
          <cell r="T92">
            <v>0.59016205221115881</v>
          </cell>
          <cell r="U92">
            <v>0.58868596790705741</v>
          </cell>
          <cell r="V92">
            <v>0.57383808327826946</v>
          </cell>
        </row>
        <row r="93">
          <cell r="A93" t="str">
            <v>Fuel cost per unit of power generated (Rs)</v>
          </cell>
          <cell r="B93">
            <v>0.67439764111204714</v>
          </cell>
          <cell r="C93">
            <v>0.76299539170506925</v>
          </cell>
          <cell r="D93">
            <v>0.78071321321321319</v>
          </cell>
          <cell r="E93">
            <v>0.78290986515259053</v>
          </cell>
          <cell r="F93">
            <v>0.81869973190348522</v>
          </cell>
          <cell r="G93">
            <v>0.86251649802023755</v>
          </cell>
          <cell r="H93">
            <v>0.95952130149812731</v>
          </cell>
          <cell r="I93">
            <v>1.0504945037472042</v>
          </cell>
          <cell r="J93">
            <v>1.1006101755033593</v>
          </cell>
          <cell r="K93">
            <v>1.1030192289345644</v>
          </cell>
          <cell r="L93">
            <v>1.1030192289345644</v>
          </cell>
          <cell r="M93">
            <v>1.1030192289345644</v>
          </cell>
          <cell r="N93">
            <v>1.1030192289345644</v>
          </cell>
          <cell r="O93">
            <v>1.1030192289345644</v>
          </cell>
          <cell r="P93">
            <v>1.1030192289345644</v>
          </cell>
          <cell r="Q93">
            <v>1.1030192289345644</v>
          </cell>
          <cell r="R93">
            <v>1.1030192289345644</v>
          </cell>
          <cell r="S93">
            <v>1.1030192289345644</v>
          </cell>
          <cell r="T93">
            <v>1.1030192289345644</v>
          </cell>
          <cell r="U93">
            <v>1.1030192289345644</v>
          </cell>
          <cell r="V93">
            <v>1.1030192289345644</v>
          </cell>
        </row>
        <row r="94">
          <cell r="A94" t="str">
            <v>Growth</v>
          </cell>
          <cell r="C94">
            <v>0.13137316205158878</v>
          </cell>
          <cell r="D94">
            <v>2.3221400418356186E-2</v>
          </cell>
          <cell r="E94">
            <v>2.8136477034075291E-3</v>
          </cell>
          <cell r="F94">
            <v>4.5713904427451713E-2</v>
          </cell>
          <cell r="G94">
            <v>5.351994682455552E-2</v>
          </cell>
          <cell r="H94">
            <v>0.11246718607765538</v>
          </cell>
          <cell r="I94">
            <v>9.4811029319555429E-2</v>
          </cell>
          <cell r="J94">
            <v>4.7706743421682019E-2</v>
          </cell>
          <cell r="K94">
            <v>0</v>
          </cell>
          <cell r="L94">
            <v>0</v>
          </cell>
          <cell r="M94">
            <v>0</v>
          </cell>
          <cell r="N94">
            <v>0</v>
          </cell>
          <cell r="O94">
            <v>0</v>
          </cell>
          <cell r="P94">
            <v>0</v>
          </cell>
          <cell r="Q94">
            <v>0</v>
          </cell>
          <cell r="R94">
            <v>0</v>
          </cell>
          <cell r="S94">
            <v>0</v>
          </cell>
          <cell r="T94">
            <v>0</v>
          </cell>
          <cell r="U94">
            <v>0</v>
          </cell>
          <cell r="V94">
            <v>0</v>
          </cell>
        </row>
        <row r="95">
          <cell r="A95" t="str">
            <v>Coal costs - approx</v>
          </cell>
        </row>
        <row r="96">
          <cell r="A96" t="str">
            <v>Gas costs - approx</v>
          </cell>
        </row>
        <row r="97">
          <cell r="A97" t="str">
            <v>Fuel Consumption</v>
          </cell>
        </row>
        <row r="98">
          <cell r="A98" t="str">
            <v>Coal Receipts (mn tons)</v>
          </cell>
          <cell r="E98">
            <v>80.395370370370358</v>
          </cell>
          <cell r="F98">
            <v>86.826999999999998</v>
          </cell>
          <cell r="G98">
            <v>93.957999999999998</v>
          </cell>
          <cell r="H98">
            <v>105</v>
          </cell>
          <cell r="I98">
            <v>121.20459932175699</v>
          </cell>
          <cell r="J98" t="e">
            <v>#REF!</v>
          </cell>
          <cell r="K98">
            <v>135.83900335316545</v>
          </cell>
          <cell r="L98">
            <v>127.99131326773863</v>
          </cell>
          <cell r="M98">
            <v>120.09713386231179</v>
          </cell>
          <cell r="N98">
            <v>112.15646513688499</v>
          </cell>
          <cell r="O98">
            <v>104.16930709145819</v>
          </cell>
          <cell r="P98">
            <v>96.135659726031378</v>
          </cell>
          <cell r="Q98">
            <v>88.055523040604569</v>
          </cell>
          <cell r="R98">
            <v>79.928897035177769</v>
          </cell>
          <cell r="S98">
            <v>71.755781709750977</v>
          </cell>
          <cell r="T98">
            <v>63.536177064324185</v>
          </cell>
          <cell r="U98">
            <v>55.270083098897381</v>
          </cell>
          <cell r="V98">
            <v>46.957499813470577</v>
          </cell>
        </row>
        <row r="99">
          <cell r="A99" t="str">
            <v>per bn units generated by coal plants</v>
          </cell>
          <cell r="E99">
            <v>0.59729646925490187</v>
          </cell>
          <cell r="F99">
            <v>0.64337992883265338</v>
          </cell>
          <cell r="G99">
            <v>0.69029916539320546</v>
          </cell>
          <cell r="H99">
            <v>0.70189602286838326</v>
          </cell>
          <cell r="I99">
            <v>0.70189602286838326</v>
          </cell>
          <cell r="J99" t="e">
            <v>#REF!</v>
          </cell>
          <cell r="K99">
            <v>0.66189602286838323</v>
          </cell>
          <cell r="L99">
            <v>0.62189602286838319</v>
          </cell>
          <cell r="M99">
            <v>0.58189602286838316</v>
          </cell>
          <cell r="N99">
            <v>0.54189602286838312</v>
          </cell>
          <cell r="O99">
            <v>0.50189602286838308</v>
          </cell>
          <cell r="P99">
            <v>0.4618960228683831</v>
          </cell>
          <cell r="Q99">
            <v>0.42189602286838312</v>
          </cell>
          <cell r="R99">
            <v>0.38189602286838314</v>
          </cell>
          <cell r="S99">
            <v>0.34189602286838316</v>
          </cell>
          <cell r="T99">
            <v>0.30189602286838318</v>
          </cell>
          <cell r="U99">
            <v>0.2618960228683832</v>
          </cell>
          <cell r="V99">
            <v>0.2218960228683832</v>
          </cell>
        </row>
        <row r="100">
          <cell r="A100" t="str">
            <v>Coal Consumption (mn tons)</v>
          </cell>
          <cell r="F100">
            <v>86</v>
          </cell>
          <cell r="G100">
            <v>94.9</v>
          </cell>
          <cell r="H100">
            <v>104.84</v>
          </cell>
          <cell r="I100">
            <v>113.45</v>
          </cell>
          <cell r="J100" t="e">
            <v>#REF!</v>
          </cell>
          <cell r="K100">
            <v>135.83900335316545</v>
          </cell>
          <cell r="L100">
            <v>127.99131326773863</v>
          </cell>
          <cell r="M100">
            <v>120.09713386231179</v>
          </cell>
          <cell r="N100">
            <v>112.15646513688499</v>
          </cell>
          <cell r="O100">
            <v>104.16930709145819</v>
          </cell>
          <cell r="P100">
            <v>96.135659726031378</v>
          </cell>
          <cell r="Q100">
            <v>88.055523040604569</v>
          </cell>
          <cell r="R100">
            <v>79.928897035177769</v>
          </cell>
          <cell r="S100">
            <v>71.755781709750977</v>
          </cell>
          <cell r="T100">
            <v>63.536177064324185</v>
          </cell>
          <cell r="U100">
            <v>55.270083098897381</v>
          </cell>
          <cell r="V100">
            <v>46.957499813470577</v>
          </cell>
        </row>
        <row r="101">
          <cell r="A101" t="str">
            <v>per bn units generated by coal plants</v>
          </cell>
          <cell r="F101">
            <v>0.63725193637472433</v>
          </cell>
          <cell r="G101">
            <v>0.6972199365228634</v>
          </cell>
          <cell r="H101">
            <v>0.70082646702401241</v>
          </cell>
          <cell r="I101">
            <v>0.65698912615541294</v>
          </cell>
          <cell r="J101" t="e">
            <v>#REF!</v>
          </cell>
          <cell r="K101">
            <v>0.66189602286838323</v>
          </cell>
          <cell r="L101">
            <v>0.62189602286838319</v>
          </cell>
          <cell r="M101">
            <v>0.58189602286838316</v>
          </cell>
          <cell r="N101">
            <v>0.54189602286838312</v>
          </cell>
          <cell r="O101">
            <v>0.50189602286838308</v>
          </cell>
          <cell r="P101">
            <v>0.4618960228683831</v>
          </cell>
          <cell r="Q101">
            <v>0.42189602286838312</v>
          </cell>
          <cell r="R101">
            <v>0.38189602286838314</v>
          </cell>
          <cell r="S101">
            <v>0.34189602286838316</v>
          </cell>
          <cell r="T101">
            <v>0.30189602286838318</v>
          </cell>
          <cell r="U101">
            <v>0.2618960228683832</v>
          </cell>
          <cell r="V101">
            <v>0.2218960228683832</v>
          </cell>
        </row>
        <row r="102">
          <cell r="A102" t="str">
            <v>Gas (MMSCMD)</v>
          </cell>
          <cell r="E102">
            <v>10.65</v>
          </cell>
          <cell r="F102">
            <v>9.98</v>
          </cell>
          <cell r="G102">
            <v>10.37</v>
          </cell>
          <cell r="H102">
            <v>10.91</v>
          </cell>
          <cell r="I102">
            <v>12.67</v>
          </cell>
          <cell r="J102" t="e">
            <v>#REF!</v>
          </cell>
          <cell r="K102">
            <v>12.670000000000002</v>
          </cell>
          <cell r="L102">
            <v>12.670000000000002</v>
          </cell>
          <cell r="M102">
            <v>12.670000000000002</v>
          </cell>
          <cell r="N102">
            <v>12.670000000000002</v>
          </cell>
          <cell r="O102">
            <v>12.670000000000002</v>
          </cell>
          <cell r="P102">
            <v>12.670000000000002</v>
          </cell>
          <cell r="Q102">
            <v>12.670000000000002</v>
          </cell>
          <cell r="R102">
            <v>12.670000000000002</v>
          </cell>
          <cell r="S102">
            <v>12.670000000000002</v>
          </cell>
          <cell r="T102">
            <v>12.670000000000002</v>
          </cell>
          <cell r="U102">
            <v>12.670000000000002</v>
          </cell>
          <cell r="V102">
            <v>12.670000000000002</v>
          </cell>
        </row>
        <row r="103">
          <cell r="A103" t="str">
            <v>per bn units generated by gas plants</v>
          </cell>
          <cell r="E103">
            <v>0.40570274908295978</v>
          </cell>
          <cell r="F103">
            <v>0.39233422473930929</v>
          </cell>
          <cell r="G103">
            <v>0.45090877467605867</v>
          </cell>
          <cell r="H103">
            <v>0.47111149494775023</v>
          </cell>
          <cell r="I103">
            <v>0.50073113860016594</v>
          </cell>
          <cell r="J103" t="e">
            <v>#REF!</v>
          </cell>
          <cell r="K103">
            <v>0.50073113860016594</v>
          </cell>
          <cell r="L103">
            <v>0.50073113860016594</v>
          </cell>
          <cell r="M103">
            <v>0.50073113860016594</v>
          </cell>
          <cell r="N103">
            <v>0.50073113860016594</v>
          </cell>
          <cell r="O103">
            <v>0.50073113860016594</v>
          </cell>
          <cell r="P103">
            <v>0.50073113860016594</v>
          </cell>
          <cell r="Q103">
            <v>0.50073113860016594</v>
          </cell>
          <cell r="R103">
            <v>0.50073113860016594</v>
          </cell>
          <cell r="S103">
            <v>0.50073113860016594</v>
          </cell>
          <cell r="T103">
            <v>0.50073113860016594</v>
          </cell>
          <cell r="U103">
            <v>0.50073113860016594</v>
          </cell>
          <cell r="V103">
            <v>0.50073113860016594</v>
          </cell>
        </row>
        <row r="106">
          <cell r="A106" t="str">
            <v>EMPLOYEE COSTS</v>
          </cell>
        </row>
        <row r="107">
          <cell r="A107" t="str">
            <v>Salaries, wages, bonus, allowances &amp; benefits</v>
          </cell>
          <cell r="B107">
            <v>5263.6940000000004</v>
          </cell>
          <cell r="C107">
            <v>6003.17</v>
          </cell>
          <cell r="D107">
            <v>6161</v>
          </cell>
          <cell r="E107">
            <v>6410</v>
          </cell>
          <cell r="F107">
            <v>7102</v>
          </cell>
          <cell r="G107">
            <v>7584</v>
          </cell>
          <cell r="H107">
            <v>8842</v>
          </cell>
          <cell r="I107">
            <v>11143</v>
          </cell>
        </row>
        <row r="108">
          <cell r="A108" t="str">
            <v>Contribution to provident and other funds</v>
          </cell>
          <cell r="B108">
            <v>523.70500000000004</v>
          </cell>
          <cell r="C108">
            <v>1078.7080000000001</v>
          </cell>
          <cell r="D108">
            <v>1334</v>
          </cell>
          <cell r="E108">
            <v>1180</v>
          </cell>
          <cell r="F108">
            <v>1078</v>
          </cell>
          <cell r="G108">
            <v>854</v>
          </cell>
          <cell r="H108">
            <v>1012</v>
          </cell>
          <cell r="I108">
            <v>966</v>
          </cell>
        </row>
        <row r="109">
          <cell r="A109" t="str">
            <v>Welfare expenses</v>
          </cell>
          <cell r="B109">
            <v>772.76099999999997</v>
          </cell>
          <cell r="C109">
            <v>1055.0360000000001</v>
          </cell>
          <cell r="D109">
            <v>1359</v>
          </cell>
          <cell r="E109">
            <v>1352</v>
          </cell>
          <cell r="F109">
            <v>1430</v>
          </cell>
          <cell r="G109">
            <v>1726</v>
          </cell>
          <cell r="H109">
            <v>1849</v>
          </cell>
          <cell r="I109">
            <v>2005</v>
          </cell>
        </row>
        <row r="110">
          <cell r="A110" t="str">
            <v>Less: Transfer to incidental expenditure capitalised</v>
          </cell>
          <cell r="B110">
            <v>348.24200000000002</v>
          </cell>
          <cell r="C110">
            <v>496.73899999999998</v>
          </cell>
          <cell r="D110">
            <v>818</v>
          </cell>
          <cell r="E110">
            <v>729</v>
          </cell>
          <cell r="F110">
            <v>775</v>
          </cell>
          <cell r="G110">
            <v>1136</v>
          </cell>
          <cell r="H110">
            <v>1217</v>
          </cell>
          <cell r="I110">
            <v>1537</v>
          </cell>
        </row>
        <row r="111">
          <cell r="A111" t="str">
            <v xml:space="preserve">Less: adjusted in fuel cost </v>
          </cell>
          <cell r="G111">
            <v>205</v>
          </cell>
          <cell r="H111">
            <v>522</v>
          </cell>
          <cell r="I111">
            <v>622</v>
          </cell>
        </row>
        <row r="112">
          <cell r="A112" t="str">
            <v>Total</v>
          </cell>
          <cell r="B112">
            <v>6211.9179999999997</v>
          </cell>
          <cell r="C112">
            <v>7640.1750000000011</v>
          </cell>
          <cell r="D112">
            <v>8036</v>
          </cell>
          <cell r="E112">
            <v>8213</v>
          </cell>
          <cell r="F112">
            <v>8835</v>
          </cell>
          <cell r="G112">
            <v>8823</v>
          </cell>
          <cell r="H112">
            <v>9964</v>
          </cell>
          <cell r="I112">
            <v>11955</v>
          </cell>
          <cell r="J112">
            <v>19533</v>
          </cell>
          <cell r="K112">
            <v>16421.093792421245</v>
          </cell>
          <cell r="L112">
            <v>17823.819284578782</v>
          </cell>
          <cell r="M112">
            <v>18707.481845701699</v>
          </cell>
          <cell r="N112">
            <v>19623.4348075173</v>
          </cell>
          <cell r="O112">
            <v>20571.551128223167</v>
          </cell>
          <cell r="P112">
            <v>21551.503076242629</v>
          </cell>
          <cell r="Q112">
            <v>22562.732841368754</v>
          </cell>
          <cell r="R112">
            <v>23604.419866459939</v>
          </cell>
          <cell r="S112">
            <v>24675.444573082099</v>
          </cell>
          <cell r="T112">
            <v>25774.348123948741</v>
          </cell>
          <cell r="U112">
            <v>26899.287831721798</v>
          </cell>
          <cell r="V112">
            <v>28047.987787463604</v>
          </cell>
        </row>
        <row r="113">
          <cell r="A113" t="str">
            <v xml:space="preserve">% of sales </v>
          </cell>
          <cell r="B113">
            <v>3.8728314686399097E-2</v>
          </cell>
          <cell r="C113">
            <v>4.0286083699434844E-2</v>
          </cell>
          <cell r="D113">
            <v>4.5150633210099898E-2</v>
          </cell>
          <cell r="E113">
            <v>4.3160892962246698E-2</v>
          </cell>
          <cell r="F113">
            <v>4.6872264458249997E-2</v>
          </cell>
          <cell r="G113">
            <v>3.9143397130460243E-2</v>
          </cell>
          <cell r="H113">
            <v>3.6335258766555807E-2</v>
          </cell>
          <cell r="I113">
            <v>3.5290783659083058E-2</v>
          </cell>
          <cell r="J113">
            <v>5.0557784392390323E-2</v>
          </cell>
          <cell r="K113">
            <v>4.0995341120832925E-2</v>
          </cell>
          <cell r="L113">
            <v>4.2039215255222986E-2</v>
          </cell>
          <cell r="M113">
            <v>4.3895406613727442E-2</v>
          </cell>
          <cell r="N113">
            <v>4.5832694275973307E-2</v>
          </cell>
          <cell r="O113">
            <v>4.7821106221569085E-2</v>
          </cell>
          <cell r="P113">
            <v>4.9862906903048489E-2</v>
          </cell>
          <cell r="Q113">
            <v>5.1954716922391744E-2</v>
          </cell>
          <cell r="R113">
            <v>5.4093283078301496E-2</v>
          </cell>
          <cell r="S113">
            <v>5.627442670742594E-2</v>
          </cell>
          <cell r="T113">
            <v>5.8493213997375636E-2</v>
          </cell>
          <cell r="U113">
            <v>6.0743780978621494E-2</v>
          </cell>
          <cell r="V113">
            <v>6.1588822087603023E-2</v>
          </cell>
        </row>
        <row r="114">
          <cell r="A114" t="str">
            <v>Number of employees - Yr end</v>
          </cell>
          <cell r="B114">
            <v>21265</v>
          </cell>
          <cell r="C114">
            <v>21289</v>
          </cell>
          <cell r="D114">
            <v>21383</v>
          </cell>
          <cell r="E114">
            <v>21408</v>
          </cell>
          <cell r="F114">
            <v>20971</v>
          </cell>
          <cell r="G114">
            <v>21420</v>
          </cell>
          <cell r="H114">
            <v>21870</v>
          </cell>
          <cell r="I114">
            <v>23602</v>
          </cell>
          <cell r="J114" t="e">
            <v>#REF!</v>
          </cell>
          <cell r="K114">
            <v>26381.587855787475</v>
          </cell>
          <cell r="L114">
            <v>25764.987855787476</v>
          </cell>
          <cell r="M114">
            <v>25148.387855787474</v>
          </cell>
          <cell r="N114">
            <v>24531.787855787476</v>
          </cell>
          <cell r="O114">
            <v>23915.187855787473</v>
          </cell>
          <cell r="P114">
            <v>23298.587855787475</v>
          </cell>
          <cell r="Q114">
            <v>22681.987855787473</v>
          </cell>
          <cell r="R114">
            <v>22065.387855787474</v>
          </cell>
          <cell r="S114">
            <v>21448.787855787472</v>
          </cell>
          <cell r="T114">
            <v>20832.18785578747</v>
          </cell>
          <cell r="U114">
            <v>20215.587855787471</v>
          </cell>
          <cell r="V114">
            <v>19598.987855787469</v>
          </cell>
        </row>
        <row r="115">
          <cell r="A115" t="str">
            <v>Number of employees - Average for year</v>
          </cell>
          <cell r="C115">
            <v>21277</v>
          </cell>
          <cell r="D115">
            <v>21336</v>
          </cell>
          <cell r="E115">
            <v>21395.5</v>
          </cell>
          <cell r="F115">
            <v>21189.5</v>
          </cell>
          <cell r="G115">
            <v>21195.5</v>
          </cell>
          <cell r="H115">
            <v>21645</v>
          </cell>
          <cell r="I115">
            <v>22736</v>
          </cell>
          <cell r="J115">
            <v>23602</v>
          </cell>
          <cell r="K115">
            <v>25822.933396584442</v>
          </cell>
          <cell r="L115">
            <v>26073.287855787476</v>
          </cell>
          <cell r="M115">
            <v>25456.687855787473</v>
          </cell>
          <cell r="N115">
            <v>24840.087855787475</v>
          </cell>
          <cell r="O115">
            <v>24223.487855787476</v>
          </cell>
          <cell r="P115">
            <v>23606.887855787474</v>
          </cell>
          <cell r="Q115">
            <v>22990.287855787472</v>
          </cell>
          <cell r="R115">
            <v>22373.687855787473</v>
          </cell>
          <cell r="S115">
            <v>21757.087855787475</v>
          </cell>
          <cell r="T115">
            <v>21140.487855787469</v>
          </cell>
          <cell r="U115">
            <v>20523.88785578747</v>
          </cell>
          <cell r="V115">
            <v>19907.287855787472</v>
          </cell>
        </row>
        <row r="116">
          <cell r="A116" t="str">
            <v>Employees/ MW capacity</v>
          </cell>
          <cell r="D116">
            <v>1.0726360672184601</v>
          </cell>
          <cell r="E116">
            <v>1.0225937425364222</v>
          </cell>
          <cell r="F116">
            <v>1.0017196083114401</v>
          </cell>
          <cell r="G116">
            <v>0.95475819032761311</v>
          </cell>
          <cell r="H116">
            <v>0.93321954341796454</v>
          </cell>
          <cell r="I116">
            <v>0.89571157495256171</v>
          </cell>
          <cell r="J116">
            <v>0</v>
          </cell>
          <cell r="K116">
            <v>0.85571157495256167</v>
          </cell>
          <cell r="L116">
            <v>0.83571157495256165</v>
          </cell>
          <cell r="M116">
            <v>0.81571157495256164</v>
          </cell>
          <cell r="N116">
            <v>0.79571157495256162</v>
          </cell>
          <cell r="O116">
            <v>0.7757115749525616</v>
          </cell>
          <cell r="P116">
            <v>0.75571157495256158</v>
          </cell>
          <cell r="Q116">
            <v>0.73571157495256156</v>
          </cell>
          <cell r="R116">
            <v>0.71571157495256155</v>
          </cell>
          <cell r="S116">
            <v>0.69571157495256153</v>
          </cell>
          <cell r="T116">
            <v>0.67571157495256151</v>
          </cell>
          <cell r="U116">
            <v>0.65571157495256149</v>
          </cell>
          <cell r="V116">
            <v>0.63571157495256148</v>
          </cell>
        </row>
        <row r="117">
          <cell r="A117" t="str">
            <v>Average cost of Employee</v>
          </cell>
          <cell r="C117">
            <v>359081.40245335345</v>
          </cell>
          <cell r="D117">
            <v>376640.41994750657</v>
          </cell>
          <cell r="E117">
            <v>383865.76616578252</v>
          </cell>
          <cell r="F117">
            <v>416951.7921612119</v>
          </cell>
          <cell r="G117">
            <v>416267.60397254134</v>
          </cell>
          <cell r="H117">
            <v>460337.26033726038</v>
          </cell>
          <cell r="I117">
            <v>525818.08585503162</v>
          </cell>
          <cell r="J117">
            <v>591545.34658691054</v>
          </cell>
          <cell r="K117">
            <v>635911.24758092884</v>
          </cell>
          <cell r="L117">
            <v>683604.59114949848</v>
          </cell>
          <cell r="M117">
            <v>734874.93548571086</v>
          </cell>
          <cell r="N117">
            <v>789990.55564713909</v>
          </cell>
          <cell r="O117">
            <v>849239.84732067445</v>
          </cell>
          <cell r="P117">
            <v>912932.83586972498</v>
          </cell>
          <cell r="Q117">
            <v>981402.79855995427</v>
          </cell>
          <cell r="R117">
            <v>1055008.0084519507</v>
          </cell>
          <cell r="S117">
            <v>1134133.6090858469</v>
          </cell>
          <cell r="T117">
            <v>1219193.6297672854</v>
          </cell>
          <cell r="U117">
            <v>1310633.1519998317</v>
          </cell>
          <cell r="V117">
            <v>1408930.6383998189</v>
          </cell>
        </row>
        <row r="118">
          <cell r="A118" t="str">
            <v>Growth</v>
          </cell>
          <cell r="D118">
            <v>4.8899824313330065E-2</v>
          </cell>
          <cell r="E118">
            <v>1.9183671840858008E-2</v>
          </cell>
          <cell r="F118">
            <v>8.619165581215249E-2</v>
          </cell>
          <cell r="G118">
            <v>-1.640928763309013E-3</v>
          </cell>
          <cell r="H118">
            <v>0.1058685709484759</v>
          </cell>
          <cell r="I118">
            <v>0.14224533002129247</v>
          </cell>
          <cell r="J118">
            <v>0.125</v>
          </cell>
          <cell r="K118">
            <v>7.4999999999999997E-2</v>
          </cell>
          <cell r="L118">
            <v>7.4999999999999997E-2</v>
          </cell>
          <cell r="M118">
            <v>7.4999999999999997E-2</v>
          </cell>
          <cell r="N118">
            <v>7.4999999999999997E-2</v>
          </cell>
          <cell r="O118">
            <v>7.4999999999999997E-2</v>
          </cell>
          <cell r="P118">
            <v>7.4999999999999997E-2</v>
          </cell>
          <cell r="Q118">
            <v>7.4999999999999997E-2</v>
          </cell>
          <cell r="R118">
            <v>7.4999999999999997E-2</v>
          </cell>
          <cell r="S118">
            <v>7.4999999999999997E-2</v>
          </cell>
          <cell r="T118">
            <v>7.4999999999999997E-2</v>
          </cell>
          <cell r="U118">
            <v>7.4999999999999997E-2</v>
          </cell>
          <cell r="V118">
            <v>7.4999999999999997E-2</v>
          </cell>
        </row>
        <row r="121">
          <cell r="A121" t="str">
            <v>GENERATION, ADMIN &amp; OTHER EXPENSES</v>
          </cell>
        </row>
        <row r="122">
          <cell r="A122" t="str">
            <v>Power charges</v>
          </cell>
          <cell r="B122">
            <v>309.43299999999999</v>
          </cell>
          <cell r="C122">
            <v>333.976</v>
          </cell>
          <cell r="D122">
            <v>325</v>
          </cell>
          <cell r="E122">
            <v>334</v>
          </cell>
          <cell r="F122">
            <v>332</v>
          </cell>
          <cell r="G122">
            <v>436</v>
          </cell>
          <cell r="H122">
            <v>560</v>
          </cell>
          <cell r="I122">
            <v>711</v>
          </cell>
        </row>
        <row r="123">
          <cell r="A123" t="str">
            <v>Less: Recovered from contractors/ employees</v>
          </cell>
          <cell r="B123">
            <v>47.372</v>
          </cell>
          <cell r="C123">
            <v>47.128999999999998</v>
          </cell>
          <cell r="D123">
            <v>55</v>
          </cell>
          <cell r="E123">
            <v>49</v>
          </cell>
          <cell r="F123">
            <v>62</v>
          </cell>
          <cell r="G123">
            <v>72</v>
          </cell>
          <cell r="H123">
            <v>71</v>
          </cell>
          <cell r="I123">
            <v>93</v>
          </cell>
        </row>
        <row r="124">
          <cell r="A124" t="str">
            <v>Sub-total</v>
          </cell>
          <cell r="B124">
            <v>262.06099999999998</v>
          </cell>
          <cell r="C124">
            <v>286.84699999999998</v>
          </cell>
          <cell r="D124">
            <v>270</v>
          </cell>
          <cell r="E124">
            <v>285</v>
          </cell>
          <cell r="F124">
            <v>270</v>
          </cell>
          <cell r="G124">
            <v>364</v>
          </cell>
          <cell r="H124">
            <v>489</v>
          </cell>
          <cell r="I124">
            <v>618</v>
          </cell>
        </row>
        <row r="125">
          <cell r="A125" t="str">
            <v>Water charges</v>
          </cell>
          <cell r="B125">
            <v>1005.1420000000001</v>
          </cell>
          <cell r="C125">
            <v>736.32</v>
          </cell>
          <cell r="D125">
            <v>1568</v>
          </cell>
          <cell r="E125">
            <v>747</v>
          </cell>
          <cell r="F125">
            <v>422</v>
          </cell>
          <cell r="G125">
            <v>442</v>
          </cell>
          <cell r="H125">
            <v>590</v>
          </cell>
          <cell r="I125">
            <v>759</v>
          </cell>
        </row>
        <row r="126">
          <cell r="A126" t="str">
            <v>Stores consumed</v>
          </cell>
          <cell r="B126">
            <v>132.66999999999999</v>
          </cell>
          <cell r="C126">
            <v>152.923</v>
          </cell>
          <cell r="D126">
            <v>194</v>
          </cell>
          <cell r="E126">
            <v>165</v>
          </cell>
          <cell r="F126">
            <v>151</v>
          </cell>
          <cell r="G126">
            <v>179</v>
          </cell>
          <cell r="H126">
            <v>213</v>
          </cell>
          <cell r="I126">
            <v>246</v>
          </cell>
        </row>
        <row r="127">
          <cell r="A127" t="str">
            <v>Rent</v>
          </cell>
          <cell r="B127">
            <v>29.823</v>
          </cell>
          <cell r="C127">
            <v>31.26</v>
          </cell>
          <cell r="D127">
            <v>41</v>
          </cell>
          <cell r="E127">
            <v>58</v>
          </cell>
          <cell r="F127">
            <v>67</v>
          </cell>
          <cell r="G127">
            <v>30</v>
          </cell>
          <cell r="H127">
            <v>68</v>
          </cell>
          <cell r="I127">
            <v>95</v>
          </cell>
        </row>
        <row r="128">
          <cell r="A128" t="str">
            <v>Repairs and maintenance</v>
          </cell>
        </row>
        <row r="129">
          <cell r="A129" t="str">
            <v>Buildings</v>
          </cell>
          <cell r="B129">
            <v>411.95</v>
          </cell>
          <cell r="C129">
            <v>517.37099999999998</v>
          </cell>
          <cell r="D129">
            <v>520</v>
          </cell>
          <cell r="E129">
            <v>507</v>
          </cell>
          <cell r="F129">
            <v>519</v>
          </cell>
          <cell r="G129">
            <v>568</v>
          </cell>
          <cell r="H129">
            <v>571</v>
          </cell>
          <cell r="I129">
            <v>730</v>
          </cell>
        </row>
        <row r="130">
          <cell r="A130" t="str">
            <v>Power station</v>
          </cell>
          <cell r="B130">
            <v>4629.0969999999998</v>
          </cell>
          <cell r="C130">
            <v>5174.0559999999996</v>
          </cell>
          <cell r="D130">
            <v>5529</v>
          </cell>
          <cell r="E130">
            <v>5358</v>
          </cell>
          <cell r="F130">
            <v>5409</v>
          </cell>
          <cell r="G130">
            <v>6229</v>
          </cell>
          <cell r="H130">
            <v>7236</v>
          </cell>
          <cell r="I130">
            <v>8613</v>
          </cell>
          <cell r="J130" t="e">
            <v>#REF!</v>
          </cell>
          <cell r="K130">
            <v>10086.733586337759</v>
          </cell>
          <cell r="L130">
            <v>10086.733586337759</v>
          </cell>
          <cell r="M130">
            <v>10086.733586337759</v>
          </cell>
          <cell r="N130">
            <v>10086.733586337759</v>
          </cell>
          <cell r="O130">
            <v>10086.733586337759</v>
          </cell>
          <cell r="P130">
            <v>10086.733586337759</v>
          </cell>
          <cell r="Q130">
            <v>10086.733586337759</v>
          </cell>
          <cell r="R130">
            <v>10086.733586337759</v>
          </cell>
          <cell r="S130">
            <v>10086.733586337759</v>
          </cell>
          <cell r="T130">
            <v>10086.733586337759</v>
          </cell>
          <cell r="U130">
            <v>10086.733586337759</v>
          </cell>
          <cell r="V130">
            <v>10086.733586337759</v>
          </cell>
        </row>
        <row r="131">
          <cell r="A131" t="str">
            <v>Construction equipment</v>
          </cell>
          <cell r="B131">
            <v>14.734999999999999</v>
          </cell>
          <cell r="C131">
            <v>16.643999999999998</v>
          </cell>
          <cell r="D131">
            <v>17</v>
          </cell>
          <cell r="E131">
            <v>23</v>
          </cell>
          <cell r="F131">
            <v>14</v>
          </cell>
          <cell r="G131">
            <v>20</v>
          </cell>
          <cell r="H131">
            <v>8</v>
          </cell>
          <cell r="I131">
            <v>8</v>
          </cell>
        </row>
        <row r="132">
          <cell r="A132" t="str">
            <v>Others</v>
          </cell>
          <cell r="B132">
            <v>211.93199999999999</v>
          </cell>
          <cell r="C132">
            <v>226.07400000000001</v>
          </cell>
          <cell r="D132">
            <v>214</v>
          </cell>
          <cell r="E132">
            <v>229</v>
          </cell>
          <cell r="F132">
            <v>233</v>
          </cell>
          <cell r="G132">
            <v>273</v>
          </cell>
          <cell r="H132">
            <v>280</v>
          </cell>
          <cell r="I132">
            <v>331</v>
          </cell>
        </row>
        <row r="133">
          <cell r="A133" t="str">
            <v>Insurance</v>
          </cell>
          <cell r="B133">
            <v>377.48399999999998</v>
          </cell>
          <cell r="C133">
            <v>380.21899999999999</v>
          </cell>
          <cell r="D133">
            <v>659</v>
          </cell>
          <cell r="E133">
            <v>677</v>
          </cell>
          <cell r="F133">
            <v>835</v>
          </cell>
          <cell r="G133">
            <v>765</v>
          </cell>
          <cell r="H133">
            <v>593</v>
          </cell>
          <cell r="I133">
            <v>666</v>
          </cell>
        </row>
        <row r="134">
          <cell r="A134" t="str">
            <v>Rates &amp; taxes</v>
          </cell>
          <cell r="B134">
            <v>60.917000000000002</v>
          </cell>
          <cell r="C134">
            <v>63.738</v>
          </cell>
          <cell r="D134">
            <v>72</v>
          </cell>
          <cell r="E134">
            <v>92</v>
          </cell>
          <cell r="F134">
            <v>139</v>
          </cell>
          <cell r="G134">
            <v>164</v>
          </cell>
          <cell r="H134">
            <v>136</v>
          </cell>
          <cell r="I134">
            <v>152</v>
          </cell>
        </row>
        <row r="135">
          <cell r="A135" t="str">
            <v>Water cess &amp; environment protection cess</v>
          </cell>
          <cell r="B135">
            <v>52.231999999999999</v>
          </cell>
          <cell r="C135">
            <v>64.084000000000003</v>
          </cell>
          <cell r="D135">
            <v>58</v>
          </cell>
          <cell r="E135">
            <v>62</v>
          </cell>
          <cell r="F135">
            <v>240</v>
          </cell>
          <cell r="G135">
            <v>252</v>
          </cell>
          <cell r="H135">
            <v>257</v>
          </cell>
          <cell r="I135">
            <v>269</v>
          </cell>
        </row>
        <row r="136">
          <cell r="A136" t="str">
            <v>Turnkey construction project expenses</v>
          </cell>
          <cell r="B136">
            <v>0.39700000000000002</v>
          </cell>
          <cell r="C136">
            <v>0.20499999999999999</v>
          </cell>
        </row>
        <row r="137">
          <cell r="A137" t="str">
            <v>Training &amp; recruitment expenses</v>
          </cell>
          <cell r="B137">
            <v>74.198999999999998</v>
          </cell>
          <cell r="C137">
            <v>110.437</v>
          </cell>
          <cell r="D137">
            <v>134</v>
          </cell>
          <cell r="E137">
            <v>165</v>
          </cell>
          <cell r="F137">
            <v>173</v>
          </cell>
          <cell r="G137">
            <v>260</v>
          </cell>
          <cell r="H137">
            <v>311</v>
          </cell>
          <cell r="I137">
            <v>298</v>
          </cell>
        </row>
        <row r="138">
          <cell r="A138" t="str">
            <v>Less: Fees for training and application</v>
          </cell>
          <cell r="B138">
            <v>10.808</v>
          </cell>
          <cell r="C138">
            <v>2.1259999999999999</v>
          </cell>
          <cell r="D138">
            <v>2</v>
          </cell>
          <cell r="E138">
            <v>6</v>
          </cell>
          <cell r="F138">
            <v>22</v>
          </cell>
          <cell r="G138">
            <v>25</v>
          </cell>
          <cell r="H138">
            <v>23</v>
          </cell>
          <cell r="I138">
            <v>16</v>
          </cell>
        </row>
        <row r="139">
          <cell r="A139" t="str">
            <v>Sub-total</v>
          </cell>
          <cell r="B139">
            <v>63.390999999999998</v>
          </cell>
          <cell r="C139">
            <v>108.31099999999999</v>
          </cell>
          <cell r="D139">
            <v>132</v>
          </cell>
          <cell r="E139">
            <v>159</v>
          </cell>
          <cell r="F139">
            <v>151</v>
          </cell>
          <cell r="G139">
            <v>235</v>
          </cell>
          <cell r="H139">
            <v>288</v>
          </cell>
          <cell r="I139">
            <v>282</v>
          </cell>
        </row>
        <row r="140">
          <cell r="A140" t="str">
            <v>Communication expenses</v>
          </cell>
          <cell r="B140">
            <v>129.989</v>
          </cell>
          <cell r="C140">
            <v>157.006</v>
          </cell>
          <cell r="D140">
            <v>170</v>
          </cell>
          <cell r="E140">
            <v>143</v>
          </cell>
          <cell r="F140">
            <v>155</v>
          </cell>
          <cell r="G140">
            <v>171</v>
          </cell>
          <cell r="H140">
            <v>205</v>
          </cell>
          <cell r="I140">
            <v>222</v>
          </cell>
        </row>
        <row r="141">
          <cell r="A141" t="str">
            <v>Travelling expenses</v>
          </cell>
          <cell r="B141">
            <v>481.47200000000004</v>
          </cell>
          <cell r="C141">
            <v>541.15499999999997</v>
          </cell>
          <cell r="D141">
            <v>594</v>
          </cell>
          <cell r="E141">
            <v>632</v>
          </cell>
          <cell r="F141">
            <v>722</v>
          </cell>
          <cell r="G141">
            <v>818</v>
          </cell>
          <cell r="H141">
            <v>970</v>
          </cell>
          <cell r="I141">
            <v>1125</v>
          </cell>
        </row>
        <row r="142">
          <cell r="A142" t="str">
            <v>Tender expenses</v>
          </cell>
          <cell r="B142">
            <v>85.007999999999996</v>
          </cell>
          <cell r="C142">
            <v>84.24</v>
          </cell>
          <cell r="D142">
            <v>38</v>
          </cell>
          <cell r="E142">
            <v>45</v>
          </cell>
          <cell r="F142">
            <v>71</v>
          </cell>
          <cell r="G142">
            <v>72</v>
          </cell>
          <cell r="H142">
            <v>85</v>
          </cell>
          <cell r="I142">
            <v>123</v>
          </cell>
        </row>
        <row r="143">
          <cell r="A143" t="str">
            <v>Less: Receipt from sale of tenders</v>
          </cell>
          <cell r="B143">
            <v>10.968</v>
          </cell>
          <cell r="C143">
            <v>6.1859999999999999</v>
          </cell>
          <cell r="D143">
            <v>4</v>
          </cell>
          <cell r="E143">
            <v>5</v>
          </cell>
          <cell r="F143">
            <v>8</v>
          </cell>
          <cell r="G143">
            <v>10</v>
          </cell>
          <cell r="H143">
            <v>10</v>
          </cell>
          <cell r="I143">
            <v>17</v>
          </cell>
        </row>
        <row r="144">
          <cell r="A144" t="str">
            <v>Sub-total</v>
          </cell>
          <cell r="B144">
            <v>74.039999999999992</v>
          </cell>
          <cell r="C144">
            <v>78.054000000000002</v>
          </cell>
          <cell r="D144">
            <v>34</v>
          </cell>
          <cell r="E144">
            <v>40</v>
          </cell>
          <cell r="F144">
            <v>63</v>
          </cell>
          <cell r="G144">
            <v>62</v>
          </cell>
          <cell r="H144">
            <v>75</v>
          </cell>
          <cell r="I144">
            <v>106</v>
          </cell>
        </row>
        <row r="145">
          <cell r="A145" t="str">
            <v>Remuneration to auditors</v>
          </cell>
        </row>
        <row r="146">
          <cell r="A146" t="str">
            <v>Audit fee</v>
          </cell>
          <cell r="B146">
            <v>1.7849999999999999</v>
          </cell>
          <cell r="C146">
            <v>2.73</v>
          </cell>
          <cell r="D146">
            <v>3</v>
          </cell>
          <cell r="E146">
            <v>3</v>
          </cell>
        </row>
        <row r="147">
          <cell r="A147" t="str">
            <v>Tax audit fee</v>
          </cell>
          <cell r="B147">
            <v>0.53600000000000003</v>
          </cell>
          <cell r="C147">
            <v>0.81899999999999995</v>
          </cell>
          <cell r="D147">
            <v>1</v>
          </cell>
          <cell r="E147">
            <v>1</v>
          </cell>
        </row>
        <row r="148">
          <cell r="A148" t="str">
            <v>In other capacity</v>
          </cell>
          <cell r="B148">
            <v>0.70699999999999996</v>
          </cell>
          <cell r="C148">
            <v>1.3340000000000001</v>
          </cell>
          <cell r="D148">
            <v>1</v>
          </cell>
          <cell r="E148">
            <v>2</v>
          </cell>
        </row>
        <row r="149">
          <cell r="A149" t="str">
            <v>Out of pocket expenses</v>
          </cell>
          <cell r="B149">
            <v>4.2430000000000003</v>
          </cell>
          <cell r="C149">
            <v>3.5139999999999998</v>
          </cell>
          <cell r="D149">
            <v>3</v>
          </cell>
          <cell r="E149">
            <v>4</v>
          </cell>
        </row>
        <row r="150">
          <cell r="A150" t="str">
            <v>Sub-total</v>
          </cell>
          <cell r="B150">
            <v>7.2709999999999999</v>
          </cell>
          <cell r="C150">
            <v>8.3970000000000002</v>
          </cell>
          <cell r="D150">
            <v>8</v>
          </cell>
          <cell r="E150">
            <v>10</v>
          </cell>
          <cell r="F150">
            <v>13</v>
          </cell>
          <cell r="G150">
            <v>10</v>
          </cell>
          <cell r="H150">
            <v>20</v>
          </cell>
          <cell r="I150">
            <v>19</v>
          </cell>
        </row>
        <row r="152">
          <cell r="A152" t="str">
            <v>Advertisement &amp; publicity</v>
          </cell>
          <cell r="B152">
            <v>69.438000000000002</v>
          </cell>
          <cell r="C152">
            <v>69.191000000000003</v>
          </cell>
          <cell r="D152">
            <v>49</v>
          </cell>
          <cell r="E152">
            <v>54</v>
          </cell>
          <cell r="F152">
            <v>71</v>
          </cell>
          <cell r="G152">
            <v>57</v>
          </cell>
          <cell r="H152">
            <v>70</v>
          </cell>
          <cell r="I152">
            <v>99</v>
          </cell>
        </row>
        <row r="153">
          <cell r="A153" t="str">
            <v>Security expenses</v>
          </cell>
          <cell r="B153">
            <v>623.572</v>
          </cell>
          <cell r="C153">
            <v>663.46100000000001</v>
          </cell>
          <cell r="D153">
            <v>731</v>
          </cell>
          <cell r="E153">
            <v>776</v>
          </cell>
          <cell r="F153">
            <v>830</v>
          </cell>
          <cell r="G153">
            <v>893</v>
          </cell>
          <cell r="H153">
            <v>1023</v>
          </cell>
          <cell r="I153">
            <v>1337</v>
          </cell>
        </row>
        <row r="154">
          <cell r="A154" t="str">
            <v>Entertainment expenses</v>
          </cell>
          <cell r="B154">
            <v>9.5609999999999999</v>
          </cell>
          <cell r="C154">
            <v>8.6310000000000002</v>
          </cell>
          <cell r="D154">
            <v>10</v>
          </cell>
          <cell r="E154">
            <v>11</v>
          </cell>
          <cell r="F154">
            <v>11</v>
          </cell>
          <cell r="G154">
            <v>59</v>
          </cell>
          <cell r="H154">
            <v>77</v>
          </cell>
          <cell r="I154">
            <v>106</v>
          </cell>
        </row>
        <row r="155">
          <cell r="A155" t="str">
            <v>Expenses for guest house</v>
          </cell>
          <cell r="B155">
            <v>29.204000000000001</v>
          </cell>
          <cell r="C155">
            <v>41.588999999999999</v>
          </cell>
          <cell r="D155">
            <v>42</v>
          </cell>
          <cell r="E155">
            <v>47</v>
          </cell>
          <cell r="F155">
            <v>48</v>
          </cell>
          <cell r="G155">
            <v>51</v>
          </cell>
          <cell r="H155">
            <v>58</v>
          </cell>
          <cell r="I155">
            <v>70</v>
          </cell>
        </row>
        <row r="156">
          <cell r="A156" t="str">
            <v>Less: Receipt from guest house</v>
          </cell>
          <cell r="B156">
            <v>6.0579999999999998</v>
          </cell>
          <cell r="C156">
            <v>6.5629999999999997</v>
          </cell>
          <cell r="D156">
            <v>6</v>
          </cell>
          <cell r="E156">
            <v>7</v>
          </cell>
          <cell r="F156">
            <v>7</v>
          </cell>
          <cell r="G156">
            <v>9</v>
          </cell>
          <cell r="H156">
            <v>10</v>
          </cell>
          <cell r="I156">
            <v>10</v>
          </cell>
        </row>
        <row r="157">
          <cell r="A157" t="str">
            <v>Net expense for guest house</v>
          </cell>
          <cell r="B157">
            <v>23.146000000000001</v>
          </cell>
          <cell r="C157">
            <v>35.025999999999996</v>
          </cell>
          <cell r="D157">
            <v>36</v>
          </cell>
          <cell r="E157">
            <v>40</v>
          </cell>
          <cell r="F157">
            <v>41</v>
          </cell>
          <cell r="G157">
            <v>42</v>
          </cell>
          <cell r="H157">
            <v>48</v>
          </cell>
          <cell r="I157">
            <v>60</v>
          </cell>
        </row>
        <row r="159">
          <cell r="A159" t="str">
            <v>Education expenses</v>
          </cell>
          <cell r="B159">
            <v>114.321</v>
          </cell>
          <cell r="C159">
            <v>124.53</v>
          </cell>
          <cell r="D159">
            <v>108</v>
          </cell>
          <cell r="E159">
            <v>113</v>
          </cell>
          <cell r="F159">
            <v>107</v>
          </cell>
          <cell r="G159">
            <v>120</v>
          </cell>
          <cell r="H159">
            <v>113</v>
          </cell>
          <cell r="I159">
            <v>171</v>
          </cell>
        </row>
        <row r="160">
          <cell r="A160" t="str">
            <v>Brokerage &amp; commission</v>
          </cell>
          <cell r="B160">
            <v>0.35499999999999998</v>
          </cell>
          <cell r="C160">
            <v>1.0720000000000001</v>
          </cell>
          <cell r="D160">
            <v>1</v>
          </cell>
          <cell r="E160">
            <v>2</v>
          </cell>
          <cell r="F160">
            <v>4</v>
          </cell>
          <cell r="G160">
            <v>9</v>
          </cell>
          <cell r="H160">
            <v>7</v>
          </cell>
          <cell r="I160">
            <v>12</v>
          </cell>
        </row>
        <row r="161">
          <cell r="A161" t="str">
            <v>Donations</v>
          </cell>
          <cell r="B161">
            <v>280</v>
          </cell>
          <cell r="C161">
            <v>5.8</v>
          </cell>
          <cell r="D161">
            <v>1</v>
          </cell>
          <cell r="E161">
            <v>1</v>
          </cell>
          <cell r="F161">
            <v>0</v>
          </cell>
          <cell r="G161">
            <v>97</v>
          </cell>
          <cell r="H161">
            <v>4</v>
          </cell>
          <cell r="I161">
            <v>3</v>
          </cell>
        </row>
        <row r="162">
          <cell r="A162" t="str">
            <v>Research &amp; development expenses</v>
          </cell>
          <cell r="B162">
            <v>21.905000000000001</v>
          </cell>
          <cell r="C162">
            <v>44.220999999999997</v>
          </cell>
          <cell r="D162">
            <v>47</v>
          </cell>
          <cell r="E162">
            <v>46</v>
          </cell>
          <cell r="F162">
            <v>0</v>
          </cell>
        </row>
        <row r="163">
          <cell r="A163" t="str">
            <v>Community development &amp; welfare expenses</v>
          </cell>
          <cell r="B163">
            <v>104.40900000000001</v>
          </cell>
          <cell r="C163">
            <v>90.263000000000005</v>
          </cell>
          <cell r="D163">
            <v>92</v>
          </cell>
          <cell r="E163">
            <v>55</v>
          </cell>
          <cell r="F163">
            <v>81</v>
          </cell>
          <cell r="G163">
            <v>72</v>
          </cell>
          <cell r="H163">
            <v>160</v>
          </cell>
          <cell r="I163">
            <v>88</v>
          </cell>
        </row>
        <row r="164">
          <cell r="A164" t="str">
            <v>Ash utilisation &amp; marketing expenses</v>
          </cell>
          <cell r="B164">
            <v>9.641</v>
          </cell>
          <cell r="C164">
            <v>42.182000000000002</v>
          </cell>
          <cell r="D164">
            <v>28</v>
          </cell>
          <cell r="E164">
            <v>33</v>
          </cell>
          <cell r="F164">
            <v>52</v>
          </cell>
          <cell r="G164">
            <v>79</v>
          </cell>
          <cell r="H164">
            <v>67</v>
          </cell>
          <cell r="I164">
            <v>105</v>
          </cell>
        </row>
        <row r="165">
          <cell r="A165" t="str">
            <v>Less: Sale of Ash products</v>
          </cell>
          <cell r="B165">
            <v>0.214</v>
          </cell>
          <cell r="C165">
            <v>0.23799999999999999</v>
          </cell>
          <cell r="D165">
            <v>1</v>
          </cell>
          <cell r="E165">
            <v>1</v>
          </cell>
          <cell r="F165">
            <v>9</v>
          </cell>
          <cell r="G165">
            <v>9</v>
          </cell>
          <cell r="H165">
            <v>1</v>
          </cell>
          <cell r="I165">
            <v>13</v>
          </cell>
        </row>
        <row r="166">
          <cell r="A166" t="str">
            <v>Net ash util &amp; mktg expenses</v>
          </cell>
          <cell r="B166">
            <v>9.4269999999999996</v>
          </cell>
          <cell r="C166">
            <v>41.944000000000003</v>
          </cell>
          <cell r="D166">
            <v>27</v>
          </cell>
          <cell r="E166">
            <v>32</v>
          </cell>
          <cell r="F166">
            <v>43</v>
          </cell>
          <cell r="G166">
            <v>70</v>
          </cell>
          <cell r="H166">
            <v>66</v>
          </cell>
          <cell r="I166">
            <v>92</v>
          </cell>
        </row>
        <row r="168">
          <cell r="A168" t="str">
            <v xml:space="preserve">Books &amp; periodicals </v>
          </cell>
          <cell r="B168">
            <v>15.523</v>
          </cell>
          <cell r="C168">
            <v>27.523</v>
          </cell>
          <cell r="D168">
            <v>24</v>
          </cell>
          <cell r="E168">
            <v>31</v>
          </cell>
          <cell r="F168">
            <v>29</v>
          </cell>
          <cell r="G168">
            <v>31</v>
          </cell>
          <cell r="H168">
            <v>31</v>
          </cell>
          <cell r="I168">
            <v>30</v>
          </cell>
        </row>
        <row r="169">
          <cell r="A169" t="str">
            <v>Professional charges and consultancy fees</v>
          </cell>
          <cell r="B169">
            <v>48.752000000000002</v>
          </cell>
          <cell r="C169">
            <v>55.012999999999998</v>
          </cell>
          <cell r="D169">
            <v>50</v>
          </cell>
          <cell r="E169">
            <v>92</v>
          </cell>
          <cell r="F169">
            <v>138</v>
          </cell>
          <cell r="G169">
            <v>177</v>
          </cell>
          <cell r="H169">
            <v>250</v>
          </cell>
          <cell r="I169">
            <v>509</v>
          </cell>
        </row>
        <row r="170">
          <cell r="A170" t="str">
            <v>Legal expenses</v>
          </cell>
          <cell r="B170">
            <v>12.478</v>
          </cell>
          <cell r="C170">
            <v>23.46</v>
          </cell>
          <cell r="D170">
            <v>70</v>
          </cell>
          <cell r="E170">
            <v>31</v>
          </cell>
          <cell r="F170">
            <v>26</v>
          </cell>
          <cell r="G170">
            <v>79</v>
          </cell>
          <cell r="H170">
            <v>35</v>
          </cell>
          <cell r="I170">
            <v>73</v>
          </cell>
        </row>
        <row r="171">
          <cell r="A171" t="str">
            <v>EDP hire&amp; other charges</v>
          </cell>
          <cell r="B171">
            <v>52.204000000000001</v>
          </cell>
          <cell r="C171">
            <v>58.768000000000001</v>
          </cell>
          <cell r="D171">
            <v>73</v>
          </cell>
          <cell r="E171">
            <v>86</v>
          </cell>
          <cell r="F171">
            <v>62</v>
          </cell>
          <cell r="G171">
            <v>67</v>
          </cell>
          <cell r="H171">
            <v>70</v>
          </cell>
          <cell r="I171">
            <v>83</v>
          </cell>
        </row>
        <row r="172">
          <cell r="A172" t="str">
            <v>Printing &amp; stationery</v>
          </cell>
          <cell r="B172">
            <v>56.423000000000002</v>
          </cell>
          <cell r="C172">
            <v>69.09</v>
          </cell>
          <cell r="D172">
            <v>77</v>
          </cell>
          <cell r="E172">
            <v>74</v>
          </cell>
          <cell r="F172">
            <v>73</v>
          </cell>
          <cell r="G172">
            <v>74</v>
          </cell>
          <cell r="H172">
            <v>78</v>
          </cell>
          <cell r="I172">
            <v>87</v>
          </cell>
        </row>
        <row r="173">
          <cell r="A173" t="str">
            <v>Miscellenaneous expenses</v>
          </cell>
          <cell r="B173">
            <v>378.07100000000003</v>
          </cell>
          <cell r="C173">
            <v>564.36199999999997</v>
          </cell>
          <cell r="D173">
            <v>496</v>
          </cell>
          <cell r="E173">
            <v>505</v>
          </cell>
          <cell r="F173">
            <v>538</v>
          </cell>
          <cell r="G173">
            <v>505</v>
          </cell>
          <cell r="H173">
            <v>595</v>
          </cell>
          <cell r="I173">
            <v>707</v>
          </cell>
        </row>
        <row r="174">
          <cell r="A174" t="str">
            <v>Stores written off</v>
          </cell>
          <cell r="B174">
            <v>0.57999999999999996</v>
          </cell>
          <cell r="C174">
            <v>2.0819999999999999</v>
          </cell>
          <cell r="D174">
            <v>4</v>
          </cell>
          <cell r="E174">
            <v>3</v>
          </cell>
          <cell r="F174">
            <v>1</v>
          </cell>
          <cell r="G174">
            <v>3</v>
          </cell>
          <cell r="H174">
            <v>2</v>
          </cell>
          <cell r="I174">
            <v>1</v>
          </cell>
        </row>
        <row r="175">
          <cell r="A175" t="str">
            <v>Claims/Advances written off</v>
          </cell>
          <cell r="B175">
            <v>1.9139999999999999</v>
          </cell>
          <cell r="C175">
            <v>0.13300000000000001</v>
          </cell>
          <cell r="D175">
            <v>1.732</v>
          </cell>
          <cell r="E175">
            <v>3</v>
          </cell>
          <cell r="F175">
            <v>1</v>
          </cell>
          <cell r="G175">
            <v>2</v>
          </cell>
          <cell r="H175">
            <v>6</v>
          </cell>
          <cell r="I175">
            <v>3</v>
          </cell>
        </row>
        <row r="176">
          <cell r="A176" t="str">
            <v>Electricity purchased</v>
          </cell>
          <cell r="H176">
            <v>6189</v>
          </cell>
          <cell r="I176">
            <v>9860</v>
          </cell>
        </row>
        <row r="177">
          <cell r="A177" t="str">
            <v>Cost of materials and services</v>
          </cell>
          <cell r="H177">
            <v>952</v>
          </cell>
          <cell r="I177">
            <v>952</v>
          </cell>
        </row>
        <row r="178">
          <cell r="A178" t="str">
            <v>Waiver of interest</v>
          </cell>
          <cell r="H178">
            <v>0</v>
          </cell>
          <cell r="I178">
            <v>640</v>
          </cell>
        </row>
        <row r="179">
          <cell r="A179" t="str">
            <v>Oil and gas exploration</v>
          </cell>
          <cell r="H179">
            <v>0</v>
          </cell>
          <cell r="I179">
            <v>77</v>
          </cell>
        </row>
        <row r="180">
          <cell r="A180" t="str">
            <v>Survey &amp; investigation expenses written off</v>
          </cell>
          <cell r="E180">
            <v>8</v>
          </cell>
          <cell r="F180">
            <v>95</v>
          </cell>
          <cell r="G180">
            <v>4</v>
          </cell>
          <cell r="H180">
            <v>31</v>
          </cell>
          <cell r="I180">
            <v>100</v>
          </cell>
        </row>
        <row r="181">
          <cell r="A181" t="str">
            <v>Loss on disposal/ write-off fixed assets</v>
          </cell>
          <cell r="B181">
            <v>40.683999999999997</v>
          </cell>
          <cell r="C181">
            <v>45.993000000000002</v>
          </cell>
          <cell r="D181">
            <v>35</v>
          </cell>
          <cell r="E181">
            <v>77</v>
          </cell>
          <cell r="F181">
            <v>111</v>
          </cell>
          <cell r="G181">
            <v>199</v>
          </cell>
          <cell r="H181">
            <v>102</v>
          </cell>
          <cell r="I181">
            <v>155</v>
          </cell>
        </row>
        <row r="182">
          <cell r="A182" t="str">
            <v>Temporary works charged off</v>
          </cell>
          <cell r="B182">
            <v>0.222</v>
          </cell>
          <cell r="C182">
            <v>1.9E-2</v>
          </cell>
        </row>
        <row r="183">
          <cell r="A183" t="str">
            <v>Directors' sitting fees</v>
          </cell>
          <cell r="B183">
            <v>8.7999999999999995E-2</v>
          </cell>
          <cell r="C183">
            <v>3.2000000000000001E-2</v>
          </cell>
        </row>
        <row r="184">
          <cell r="A184" t="str">
            <v>Less: Expenses transferred to incidental expenditure</v>
          </cell>
          <cell r="B184">
            <v>262.48200000000003</v>
          </cell>
          <cell r="C184">
            <v>407.32800000000003</v>
          </cell>
          <cell r="D184">
            <v>373</v>
          </cell>
          <cell r="E184">
            <v>358</v>
          </cell>
          <cell r="F184">
            <v>444</v>
          </cell>
          <cell r="G184">
            <v>671</v>
          </cell>
          <cell r="H184">
            <v>837</v>
          </cell>
          <cell r="I184">
            <v>1705</v>
          </cell>
        </row>
        <row r="185">
          <cell r="A185" t="str">
            <v xml:space="preserve">Less: adjusted in fuel cost </v>
          </cell>
          <cell r="G185">
            <v>409</v>
          </cell>
          <cell r="H185">
            <v>782</v>
          </cell>
          <cell r="I185">
            <v>911</v>
          </cell>
        </row>
        <row r="186">
          <cell r="A186" t="str">
            <v>Total</v>
          </cell>
          <cell r="B186">
            <v>9545.1939999999995</v>
          </cell>
          <cell r="C186">
            <v>10065.950000000001</v>
          </cell>
          <cell r="D186">
            <v>11639.732</v>
          </cell>
          <cell r="E186">
            <v>10869</v>
          </cell>
          <cell r="F186">
            <v>11221</v>
          </cell>
          <cell r="G186">
            <v>12062</v>
          </cell>
          <cell r="H186">
            <v>20289</v>
          </cell>
          <cell r="I186">
            <v>26870</v>
          </cell>
          <cell r="J186" t="e">
            <v>#REF!</v>
          </cell>
          <cell r="K186">
            <v>33626.956685958256</v>
          </cell>
          <cell r="L186">
            <v>34803.96784093928</v>
          </cell>
          <cell r="M186">
            <v>36039.829553669355</v>
          </cell>
          <cell r="N186">
            <v>37337.484352035935</v>
          </cell>
          <cell r="O186">
            <v>38700.021890320844</v>
          </cell>
          <cell r="P186">
            <v>40130.686305520001</v>
          </cell>
          <cell r="Q186">
            <v>41632.883941479115</v>
          </cell>
          <cell r="R186">
            <v>43210.191459236186</v>
          </cell>
          <cell r="S186">
            <v>44866.364352881115</v>
          </cell>
          <cell r="T186">
            <v>46605.345891208279</v>
          </cell>
          <cell r="U186">
            <v>48431.27650645181</v>
          </cell>
          <cell r="V186">
            <v>50348.503652457512</v>
          </cell>
        </row>
        <row r="187">
          <cell r="A187" t="str">
            <v xml:space="preserve">% of sales </v>
          </cell>
          <cell r="B187">
            <v>5.9509683961496036E-2</v>
          </cell>
          <cell r="C187">
            <v>5.3077017766520553E-2</v>
          </cell>
          <cell r="D187">
            <v>6.5398366126911717E-2</v>
          </cell>
          <cell r="E187">
            <v>5.7118683259059951E-2</v>
          </cell>
          <cell r="F187">
            <v>5.9530693773177497E-2</v>
          </cell>
          <cell r="G187">
            <v>5.3513278497972508E-2</v>
          </cell>
          <cell r="H187">
            <v>7.398695956590233E-2</v>
          </cell>
          <cell r="I187">
            <v>7.9319394137980906E-2</v>
          </cell>
          <cell r="J187" t="e">
            <v>#REF!</v>
          </cell>
          <cell r="K187">
            <v>8.3949862148194263E-2</v>
          </cell>
          <cell r="L187">
            <v>8.2088550856606268E-2</v>
          </cell>
          <cell r="M187">
            <v>8.4564185901440811E-2</v>
          </cell>
          <cell r="N187">
            <v>8.72058088773148E-2</v>
          </cell>
          <cell r="O187">
            <v>8.9962971001007405E-2</v>
          </cell>
          <cell r="P187">
            <v>9.2848868504834439E-2</v>
          </cell>
          <cell r="Q187">
            <v>9.5867141407464274E-2</v>
          </cell>
          <cell r="R187">
            <v>9.9023027538724093E-2</v>
          </cell>
          <cell r="S187">
            <v>0.10232151744731507</v>
          </cell>
          <cell r="T187">
            <v>0.10576781447687328</v>
          </cell>
          <cell r="U187">
            <v>0.10936716507243892</v>
          </cell>
          <cell r="V187">
            <v>0.11055713006314929</v>
          </cell>
        </row>
        <row r="188">
          <cell r="A188" t="str">
            <v>Per MW capacity (Excl Plant &amp; Equipment Repairs)</v>
          </cell>
          <cell r="D188">
            <v>305680.06019563583</v>
          </cell>
          <cell r="E188">
            <v>262144.7336995462</v>
          </cell>
          <cell r="F188">
            <v>276952.47193694772</v>
          </cell>
          <cell r="G188">
            <v>259104.07844885226</v>
          </cell>
          <cell r="H188">
            <v>556646.04224450607</v>
          </cell>
          <cell r="I188">
            <v>692561.66982922191</v>
          </cell>
          <cell r="J188" t="e">
            <v>#REF!</v>
          </cell>
          <cell r="K188">
            <v>763549.24098671717</v>
          </cell>
          <cell r="L188">
            <v>801726.70303605311</v>
          </cell>
          <cell r="M188">
            <v>841813.03818785585</v>
          </cell>
          <cell r="N188">
            <v>883903.69009724865</v>
          </cell>
          <cell r="O188">
            <v>928098.87460211117</v>
          </cell>
          <cell r="P188">
            <v>974503.81833221682</v>
          </cell>
          <cell r="Q188">
            <v>1023229.0092488277</v>
          </cell>
          <cell r="R188">
            <v>1074390.4597112692</v>
          </cell>
          <cell r="S188">
            <v>1128109.9826968329</v>
          </cell>
          <cell r="T188">
            <v>1184515.4818316745</v>
          </cell>
          <cell r="U188">
            <v>1243741.2559232581</v>
          </cell>
          <cell r="V188">
            <v>1305928.318719421</v>
          </cell>
        </row>
        <row r="189">
          <cell r="A189" t="str">
            <v>Growth</v>
          </cell>
          <cell r="E189">
            <v>-0.14242121801542085</v>
          </cell>
          <cell r="F189">
            <v>5.6486880466472433E-2</v>
          </cell>
          <cell r="G189">
            <v>-6.444569121650201E-2</v>
          </cell>
          <cell r="H189">
            <v>1.1483492100043855</v>
          </cell>
          <cell r="I189">
            <v>0.24416885645441289</v>
          </cell>
          <cell r="J189">
            <v>0.05</v>
          </cell>
          <cell r="K189">
            <v>0.05</v>
          </cell>
          <cell r="L189">
            <v>0.05</v>
          </cell>
          <cell r="M189">
            <v>0.05</v>
          </cell>
          <cell r="N189">
            <v>0.05</v>
          </cell>
          <cell r="O189">
            <v>0.05</v>
          </cell>
          <cell r="P189">
            <v>0.05</v>
          </cell>
          <cell r="Q189">
            <v>0.05</v>
          </cell>
          <cell r="R189">
            <v>0.05</v>
          </cell>
          <cell r="S189">
            <v>0.05</v>
          </cell>
          <cell r="T189">
            <v>0.05</v>
          </cell>
          <cell r="U189">
            <v>0.05</v>
          </cell>
          <cell r="V189">
            <v>0.05</v>
          </cell>
        </row>
        <row r="191">
          <cell r="A191" t="str">
            <v>Stores consumption included in repairs and maintenance</v>
          </cell>
          <cell r="B191">
            <v>3122.6129999999998</v>
          </cell>
          <cell r="C191">
            <v>3542.0219999999999</v>
          </cell>
          <cell r="D191">
            <v>3650</v>
          </cell>
          <cell r="E191">
            <v>3515</v>
          </cell>
          <cell r="F191">
            <v>3514</v>
          </cell>
          <cell r="G191">
            <v>3808</v>
          </cell>
          <cell r="H191">
            <v>4453</v>
          </cell>
          <cell r="I191">
            <v>5427</v>
          </cell>
        </row>
        <row r="192">
          <cell r="A192" t="str">
            <v>Plant &amp; Equipment Repairs (Rs Million/MW)</v>
          </cell>
          <cell r="D192">
            <v>0.27820416353147731</v>
          </cell>
          <cell r="E192">
            <v>0.25703367566276569</v>
          </cell>
          <cell r="F192">
            <v>0.25903988535944589</v>
          </cell>
          <cell r="G192">
            <v>0.27853799866280365</v>
          </cell>
          <cell r="H192">
            <v>0.30911030509921056</v>
          </cell>
          <cell r="I192">
            <v>0.32717267552182161</v>
          </cell>
          <cell r="J192">
            <v>0</v>
          </cell>
          <cell r="K192">
            <v>0.32717267552182161</v>
          </cell>
          <cell r="L192">
            <v>0.32717267552182161</v>
          </cell>
          <cell r="M192">
            <v>0.32717267552182161</v>
          </cell>
          <cell r="N192">
            <v>0.32717267552182161</v>
          </cell>
          <cell r="O192">
            <v>0.32717267552182161</v>
          </cell>
          <cell r="P192">
            <v>0.32717267552182161</v>
          </cell>
          <cell r="Q192">
            <v>0.32717267552182161</v>
          </cell>
          <cell r="R192">
            <v>0.32717267552182161</v>
          </cell>
          <cell r="S192">
            <v>0.32717267552182161</v>
          </cell>
          <cell r="T192">
            <v>0.32717267552182161</v>
          </cell>
          <cell r="U192">
            <v>0.32717267552182161</v>
          </cell>
          <cell r="V192">
            <v>0.32717267552182161</v>
          </cell>
        </row>
        <row r="194">
          <cell r="A194" t="str">
            <v>PROVISIONS</v>
          </cell>
        </row>
        <row r="195">
          <cell r="A195" t="str">
            <v>Provisions for bad debts and others</v>
          </cell>
          <cell r="B195">
            <v>7890</v>
          </cell>
          <cell r="C195">
            <v>9959</v>
          </cell>
          <cell r="D195">
            <v>1836</v>
          </cell>
          <cell r="E195">
            <v>5555</v>
          </cell>
          <cell r="F195">
            <v>5835</v>
          </cell>
          <cell r="G195">
            <v>75</v>
          </cell>
          <cell r="H195">
            <v>358</v>
          </cell>
          <cell r="I195">
            <v>116</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t="str">
            <v>% of sales</v>
          </cell>
          <cell r="B196">
            <v>4.9127864282911292E-2</v>
          </cell>
          <cell r="C196">
            <v>5.2445602038148055E-2</v>
          </cell>
          <cell r="D196">
            <v>1.0305748429720521E-2</v>
          </cell>
          <cell r="E196">
            <v>2.9163932274576716E-2</v>
          </cell>
          <cell r="F196">
            <v>3.0924720697038433E-2</v>
          </cell>
          <cell r="G196">
            <v>3.3237314424994463E-4</v>
          </cell>
          <cell r="H196">
            <v>1.2982585928037309E-3</v>
          </cell>
          <cell r="I196">
            <v>3.4242834834409324E-4</v>
          </cell>
          <cell r="J196">
            <v>0</v>
          </cell>
          <cell r="K196">
            <v>0</v>
          </cell>
          <cell r="L196">
            <v>0</v>
          </cell>
          <cell r="M196">
            <v>0</v>
          </cell>
          <cell r="N196">
            <v>0</v>
          </cell>
          <cell r="O196">
            <v>0</v>
          </cell>
          <cell r="P196">
            <v>0</v>
          </cell>
          <cell r="Q196">
            <v>0</v>
          </cell>
          <cell r="R196">
            <v>0</v>
          </cell>
          <cell r="S196">
            <v>0</v>
          </cell>
          <cell r="T196">
            <v>0</v>
          </cell>
          <cell r="U196">
            <v>0</v>
          </cell>
          <cell r="V196">
            <v>0</v>
          </cell>
        </row>
        <row r="198">
          <cell r="A198" t="str">
            <v>NON OPERATING INCOME</v>
          </cell>
        </row>
        <row r="199">
          <cell r="A199" t="str">
            <v>Dividend from investments</v>
          </cell>
          <cell r="B199">
            <v>0.98</v>
          </cell>
          <cell r="D199">
            <v>57</v>
          </cell>
          <cell r="E199">
            <v>36</v>
          </cell>
          <cell r="F199">
            <v>95</v>
          </cell>
          <cell r="G199">
            <v>117</v>
          </cell>
          <cell r="H199">
            <v>118</v>
          </cell>
          <cell r="I199">
            <v>109</v>
          </cell>
        </row>
        <row r="200">
          <cell r="A200" t="str">
            <v>Interest from G-Sec (non-trade)</v>
          </cell>
          <cell r="G200">
            <v>162</v>
          </cell>
          <cell r="H200">
            <v>219</v>
          </cell>
          <cell r="I200">
            <v>179</v>
          </cell>
        </row>
        <row r="201">
          <cell r="A201" t="str">
            <v>Inc on redemption of G-Sec(non-trade)</v>
          </cell>
          <cell r="G201">
            <v>37</v>
          </cell>
          <cell r="H201">
            <v>1399</v>
          </cell>
          <cell r="I201">
            <v>510</v>
          </cell>
        </row>
        <row r="202">
          <cell r="A202" t="str">
            <v>Income from SEB bonds</v>
          </cell>
        </row>
        <row r="203">
          <cell r="A203" t="str">
            <v>Interest on DVB dues</v>
          </cell>
        </row>
        <row r="204">
          <cell r="A204" t="str">
            <v>Dues from SEBs</v>
          </cell>
        </row>
        <row r="205">
          <cell r="A205" t="str">
            <v>Balancing entry</v>
          </cell>
        </row>
        <row r="206">
          <cell r="A206" t="str">
            <v>Interest</v>
          </cell>
        </row>
        <row r="207">
          <cell r="A207" t="str">
            <v>Trade investments-Bonds</v>
          </cell>
          <cell r="B207">
            <v>632.26300000000003</v>
          </cell>
          <cell r="C207">
            <v>2445</v>
          </cell>
          <cell r="D207">
            <v>4841</v>
          </cell>
          <cell r="E207">
            <v>3460</v>
          </cell>
          <cell r="F207">
            <v>34854</v>
          </cell>
          <cell r="G207">
            <v>13949</v>
          </cell>
          <cell r="H207">
            <v>16877</v>
          </cell>
          <cell r="I207">
            <v>14235</v>
          </cell>
          <cell r="J207">
            <v>0</v>
          </cell>
          <cell r="K207">
            <v>8479.77</v>
          </cell>
          <cell r="L207">
            <v>6439.77</v>
          </cell>
          <cell r="M207">
            <v>4399.7700000000004</v>
          </cell>
          <cell r="N207">
            <v>2359.77</v>
          </cell>
          <cell r="O207">
            <v>319.77000000000004</v>
          </cell>
          <cell r="P207">
            <v>-1720.23</v>
          </cell>
          <cell r="Q207">
            <v>-3760.2300000000005</v>
          </cell>
          <cell r="R207">
            <v>-5800.2300000000005</v>
          </cell>
          <cell r="S207">
            <v>-7840.2300000000005</v>
          </cell>
          <cell r="T207">
            <v>-9880.2300000000014</v>
          </cell>
          <cell r="U207">
            <v>-11920.230000000001</v>
          </cell>
          <cell r="V207">
            <v>-13960.230000000001</v>
          </cell>
        </row>
        <row r="208">
          <cell r="A208" t="str">
            <v xml:space="preserve">    Other Bonds (Gross)</v>
          </cell>
          <cell r="F208">
            <v>1076</v>
          </cell>
          <cell r="G208">
            <v>843</v>
          </cell>
          <cell r="H208">
            <v>700</v>
          </cell>
          <cell r="I208">
            <v>146</v>
          </cell>
        </row>
        <row r="209">
          <cell r="A209" t="str">
            <v>Loan to State Govt in settlement of dues</v>
          </cell>
          <cell r="F209">
            <v>2253</v>
          </cell>
          <cell r="G209">
            <v>595</v>
          </cell>
          <cell r="H209">
            <v>814</v>
          </cell>
          <cell r="I209">
            <v>814</v>
          </cell>
        </row>
        <row r="210">
          <cell r="A210" t="str">
            <v>Public deposits account with Government of India</v>
          </cell>
          <cell r="D210">
            <v>601</v>
          </cell>
          <cell r="E210">
            <v>1087</v>
          </cell>
          <cell r="F210">
            <v>2751</v>
          </cell>
          <cell r="G210">
            <v>3573</v>
          </cell>
          <cell r="H210">
            <v>0</v>
          </cell>
          <cell r="I210">
            <v>0</v>
          </cell>
        </row>
        <row r="211">
          <cell r="A211" t="str">
            <v>Indian banks</v>
          </cell>
          <cell r="B211">
            <v>5.4960000000000004</v>
          </cell>
          <cell r="C211">
            <v>31</v>
          </cell>
          <cell r="D211">
            <v>26</v>
          </cell>
          <cell r="E211">
            <v>157</v>
          </cell>
          <cell r="F211">
            <v>59</v>
          </cell>
          <cell r="G211">
            <v>1065</v>
          </cell>
          <cell r="H211">
            <v>4839</v>
          </cell>
          <cell r="I211">
            <v>8616</v>
          </cell>
        </row>
        <row r="212">
          <cell r="A212" t="str">
            <v>Foreign banks</v>
          </cell>
          <cell r="B212">
            <v>2.5129999999999999</v>
          </cell>
          <cell r="C212">
            <v>3</v>
          </cell>
          <cell r="D212">
            <v>2</v>
          </cell>
          <cell r="E212">
            <v>2</v>
          </cell>
          <cell r="F212">
            <v>2</v>
          </cell>
          <cell r="G212">
            <v>2</v>
          </cell>
          <cell r="H212">
            <v>3</v>
          </cell>
          <cell r="I212">
            <v>3</v>
          </cell>
        </row>
        <row r="213">
          <cell r="A213" t="str">
            <v>Contractors</v>
          </cell>
          <cell r="B213">
            <v>5.8819999999999997</v>
          </cell>
          <cell r="C213">
            <v>16</v>
          </cell>
        </row>
        <row r="214">
          <cell r="A214" t="str">
            <v>Employees loan</v>
          </cell>
          <cell r="B214">
            <v>203.65600000000001</v>
          </cell>
          <cell r="C214">
            <v>192</v>
          </cell>
          <cell r="D214">
            <v>273</v>
          </cell>
          <cell r="E214">
            <v>306</v>
          </cell>
          <cell r="F214">
            <v>316</v>
          </cell>
          <cell r="G214">
            <v>259</v>
          </cell>
          <cell r="H214">
            <v>239</v>
          </cell>
          <cell r="I214">
            <v>216</v>
          </cell>
        </row>
        <row r="215">
          <cell r="A215" t="str">
            <v>Others</v>
          </cell>
          <cell r="B215">
            <v>3125.759</v>
          </cell>
          <cell r="C215">
            <v>1688</v>
          </cell>
          <cell r="D215">
            <v>39</v>
          </cell>
          <cell r="E215">
            <v>172</v>
          </cell>
          <cell r="F215">
            <v>21</v>
          </cell>
          <cell r="G215">
            <v>152</v>
          </cell>
          <cell r="H215">
            <v>107</v>
          </cell>
          <cell r="I215">
            <v>121</v>
          </cell>
        </row>
        <row r="216">
          <cell r="A216" t="str">
            <v>Interest on income tax refunds</v>
          </cell>
          <cell r="D216">
            <v>279</v>
          </cell>
          <cell r="E216">
            <v>387</v>
          </cell>
          <cell r="F216">
            <v>28</v>
          </cell>
          <cell r="G216">
            <v>0</v>
          </cell>
          <cell r="H216">
            <v>1151</v>
          </cell>
          <cell r="I216">
            <v>3340</v>
          </cell>
        </row>
        <row r="217">
          <cell r="A217" t="str">
            <v>Less: Amount refundable to customers</v>
          </cell>
          <cell r="D217">
            <v>0</v>
          </cell>
          <cell r="E217">
            <v>360</v>
          </cell>
          <cell r="F217">
            <v>16</v>
          </cell>
          <cell r="G217">
            <v>0</v>
          </cell>
          <cell r="H217">
            <v>1151</v>
          </cell>
          <cell r="I217">
            <v>1898</v>
          </cell>
        </row>
        <row r="218">
          <cell r="A218" t="str">
            <v>Sub-total</v>
          </cell>
          <cell r="D218">
            <v>279</v>
          </cell>
          <cell r="E218">
            <v>27</v>
          </cell>
          <cell r="F218">
            <v>12</v>
          </cell>
          <cell r="G218">
            <v>0</v>
          </cell>
          <cell r="H218">
            <v>0</v>
          </cell>
          <cell r="I218">
            <v>1442</v>
          </cell>
        </row>
        <row r="219">
          <cell r="A219" t="str">
            <v>Surcharge on late payment from customers</v>
          </cell>
          <cell r="B219">
            <v>2793.0259999999998</v>
          </cell>
          <cell r="C219">
            <v>4334</v>
          </cell>
          <cell r="D219">
            <v>109</v>
          </cell>
          <cell r="E219">
            <v>5</v>
          </cell>
          <cell r="F219">
            <v>22641</v>
          </cell>
          <cell r="G219">
            <v>2460</v>
          </cell>
          <cell r="H219">
            <v>384</v>
          </cell>
          <cell r="I219">
            <v>207</v>
          </cell>
        </row>
        <row r="220">
          <cell r="A220" t="str">
            <v>Hire charges for equipment</v>
          </cell>
          <cell r="B220">
            <v>6.9329999999999998</v>
          </cell>
          <cell r="C220">
            <v>4</v>
          </cell>
          <cell r="D220">
            <v>6</v>
          </cell>
          <cell r="E220">
            <v>6</v>
          </cell>
          <cell r="F220">
            <v>10</v>
          </cell>
          <cell r="G220">
            <v>24</v>
          </cell>
          <cell r="H220">
            <v>14</v>
          </cell>
          <cell r="I220">
            <v>18</v>
          </cell>
        </row>
        <row r="221">
          <cell r="A221" t="str">
            <v>Profit on sale of fixed assets</v>
          </cell>
          <cell r="B221">
            <v>3.1019999999999999</v>
          </cell>
          <cell r="C221">
            <v>19</v>
          </cell>
          <cell r="D221">
            <v>7</v>
          </cell>
          <cell r="E221">
            <v>147</v>
          </cell>
          <cell r="F221">
            <v>47</v>
          </cell>
          <cell r="G221">
            <v>37</v>
          </cell>
          <cell r="H221">
            <v>41</v>
          </cell>
          <cell r="I221">
            <v>10</v>
          </cell>
        </row>
        <row r="222">
          <cell r="A222" t="str">
            <v>Sale of scrap</v>
          </cell>
          <cell r="B222">
            <v>51.174999999999997</v>
          </cell>
          <cell r="C222">
            <v>93</v>
          </cell>
        </row>
        <row r="223">
          <cell r="A223" t="str">
            <v>Miscellaneous income</v>
          </cell>
          <cell r="B223">
            <v>292.84399999999999</v>
          </cell>
          <cell r="C223">
            <v>377</v>
          </cell>
          <cell r="D223">
            <v>530</v>
          </cell>
          <cell r="E223">
            <v>893</v>
          </cell>
          <cell r="F223">
            <v>1055</v>
          </cell>
          <cell r="G223">
            <v>1313</v>
          </cell>
          <cell r="H223">
            <v>1158</v>
          </cell>
          <cell r="I223">
            <v>1288</v>
          </cell>
        </row>
        <row r="224">
          <cell r="A224" t="str">
            <v>Total</v>
          </cell>
          <cell r="B224">
            <v>7123.6289999999999</v>
          </cell>
          <cell r="C224">
            <v>9202</v>
          </cell>
          <cell r="D224">
            <v>6770</v>
          </cell>
          <cell r="E224">
            <v>6298</v>
          </cell>
          <cell r="F224">
            <v>65192</v>
          </cell>
          <cell r="G224">
            <v>24588</v>
          </cell>
          <cell r="H224">
            <v>26912</v>
          </cell>
          <cell r="I224">
            <v>27914</v>
          </cell>
        </row>
        <row r="225">
          <cell r="A225" t="str">
            <v>Less: Adjustment for surcharge on late payment from customers</v>
          </cell>
          <cell r="E225">
            <v>2176</v>
          </cell>
          <cell r="F225">
            <v>0</v>
          </cell>
        </row>
        <row r="226">
          <cell r="A226" t="str">
            <v xml:space="preserve">Less: Income transferred to incidental expenditure </v>
          </cell>
          <cell r="B226">
            <v>40.098999999999997</v>
          </cell>
          <cell r="C226">
            <v>41</v>
          </cell>
          <cell r="D226">
            <v>45</v>
          </cell>
          <cell r="E226">
            <v>86</v>
          </cell>
          <cell r="F226">
            <v>65</v>
          </cell>
          <cell r="G226">
            <v>1059</v>
          </cell>
          <cell r="H226">
            <v>668</v>
          </cell>
          <cell r="I226">
            <v>194</v>
          </cell>
        </row>
        <row r="227">
          <cell r="A227" t="str">
            <v>Less: Adjustment for interest on bonds returned to issuers</v>
          </cell>
          <cell r="F227">
            <v>-3817</v>
          </cell>
        </row>
        <row r="228">
          <cell r="A228" t="str">
            <v>Total</v>
          </cell>
          <cell r="B228">
            <v>7083.53</v>
          </cell>
          <cell r="C228">
            <v>9161</v>
          </cell>
          <cell r="D228">
            <v>6725</v>
          </cell>
          <cell r="E228">
            <v>4036</v>
          </cell>
          <cell r="F228">
            <v>61310</v>
          </cell>
          <cell r="G228">
            <v>23529</v>
          </cell>
          <cell r="H228">
            <v>26244</v>
          </cell>
          <cell r="I228">
            <v>27720</v>
          </cell>
          <cell r="J228">
            <v>0</v>
          </cell>
          <cell r="K228">
            <v>31587.061876667551</v>
          </cell>
          <cell r="L228">
            <v>37953.357547190695</v>
          </cell>
          <cell r="M228">
            <v>44850.290175990587</v>
          </cell>
          <cell r="N228">
            <v>52049.802764513057</v>
          </cell>
          <cell r="O228">
            <v>59635.321110743767</v>
          </cell>
          <cell r="P228">
            <v>67559.749052454412</v>
          </cell>
          <cell r="Q228">
            <v>75878.132785470181</v>
          </cell>
          <cell r="R228">
            <v>84594.979565168949</v>
          </cell>
          <cell r="S228">
            <v>93778.984242662074</v>
          </cell>
          <cell r="T228">
            <v>103400.41230206183</v>
          </cell>
          <cell r="U228">
            <v>113506.6709779447</v>
          </cell>
          <cell r="V228">
            <v>124092.49253003251</v>
          </cell>
        </row>
        <row r="229">
          <cell r="A229" t="str">
            <v>% of investment</v>
          </cell>
          <cell r="B229" t="e">
            <v>#DIV/0!</v>
          </cell>
          <cell r="C229" t="e">
            <v>#DIV/0!</v>
          </cell>
          <cell r="D229">
            <v>3.7434941133902978E-2</v>
          </cell>
          <cell r="E229">
            <v>2.2969273758913684E-2</v>
          </cell>
          <cell r="F229">
            <v>0.3416150798736286</v>
          </cell>
          <cell r="G229">
            <v>8.7546509897306141E-2</v>
          </cell>
          <cell r="H229">
            <v>9.6486358305422487E-2</v>
          </cell>
          <cell r="I229">
            <v>9.6113505473130176E-2</v>
          </cell>
          <cell r="J229">
            <v>9.6113505473130176E-2</v>
          </cell>
          <cell r="K229">
            <v>9.6113505473130176E-2</v>
          </cell>
          <cell r="L229">
            <v>9.6113505473130176E-2</v>
          </cell>
          <cell r="M229">
            <v>9.6113505473130176E-2</v>
          </cell>
          <cell r="N229">
            <v>9.6113505473130176E-2</v>
          </cell>
          <cell r="O229">
            <v>9.6113505473130176E-2</v>
          </cell>
          <cell r="P229">
            <v>9.6113505473130176E-2</v>
          </cell>
          <cell r="Q229">
            <v>9.6113505473130176E-2</v>
          </cell>
          <cell r="R229">
            <v>9.6113505473130176E-2</v>
          </cell>
          <cell r="S229">
            <v>9.6113505473130176E-2</v>
          </cell>
          <cell r="T229">
            <v>9.6113505473130176E-2</v>
          </cell>
          <cell r="U229">
            <v>9.6113505473130176E-2</v>
          </cell>
          <cell r="V229">
            <v>9.6113505473130176E-2</v>
          </cell>
        </row>
        <row r="232">
          <cell r="A232" t="str">
            <v>INTEREST AND FINANCE CHARGES</v>
          </cell>
        </row>
        <row r="233">
          <cell r="A233" t="str">
            <v>Interest on:</v>
          </cell>
        </row>
        <row r="234">
          <cell r="A234" t="str">
            <v>Bonds</v>
          </cell>
          <cell r="B234">
            <v>1029.5429999999999</v>
          </cell>
          <cell r="C234">
            <v>888.86699999999996</v>
          </cell>
          <cell r="D234">
            <v>602</v>
          </cell>
          <cell r="E234">
            <v>2265</v>
          </cell>
          <cell r="F234">
            <v>2800</v>
          </cell>
          <cell r="G234">
            <v>2814</v>
          </cell>
          <cell r="H234">
            <v>3301</v>
          </cell>
          <cell r="I234">
            <v>4000</v>
          </cell>
          <cell r="J234">
            <v>4469.2947070191567</v>
          </cell>
          <cell r="K234">
            <v>4112.8018462577629</v>
          </cell>
          <cell r="L234">
            <v>3925.1740248043975</v>
          </cell>
          <cell r="M234">
            <v>3737.5462033510325</v>
          </cell>
          <cell r="N234">
            <v>3549.9183818976676</v>
          </cell>
          <cell r="O234">
            <v>3362.2905604443022</v>
          </cell>
          <cell r="P234">
            <v>3174.6627389909372</v>
          </cell>
          <cell r="Q234">
            <v>2987.0349175375723</v>
          </cell>
          <cell r="R234">
            <v>2799.4070960842073</v>
          </cell>
          <cell r="S234">
            <v>2611.7792746308419</v>
          </cell>
          <cell r="T234">
            <v>2424.1514531774769</v>
          </cell>
          <cell r="U234">
            <v>2236.523631724112</v>
          </cell>
          <cell r="V234">
            <v>2048.8958102707466</v>
          </cell>
        </row>
        <row r="235">
          <cell r="G235">
            <v>0.12201714194863197</v>
          </cell>
          <cell r="H235">
            <v>0.15696437274877856</v>
          </cell>
          <cell r="I235">
            <v>0.15010225716269207</v>
          </cell>
          <cell r="J235">
            <v>0.15010225716269207</v>
          </cell>
          <cell r="K235">
            <v>0.15010225716269207</v>
          </cell>
          <cell r="L235">
            <v>0.15010225716269207</v>
          </cell>
          <cell r="M235">
            <v>0.15010225716269207</v>
          </cell>
          <cell r="N235">
            <v>0.15010225716269207</v>
          </cell>
          <cell r="O235">
            <v>0.15010225716269207</v>
          </cell>
          <cell r="P235">
            <v>0.15010225716269207</v>
          </cell>
          <cell r="Q235">
            <v>0.15010225716269207</v>
          </cell>
          <cell r="R235">
            <v>0.15010225716269207</v>
          </cell>
          <cell r="S235">
            <v>0.15010225716269207</v>
          </cell>
          <cell r="T235">
            <v>0.15010225716269207</v>
          </cell>
          <cell r="U235">
            <v>0.15010225716269207</v>
          </cell>
          <cell r="V235">
            <v>0.15010225716269207</v>
          </cell>
        </row>
        <row r="236">
          <cell r="A236" t="str">
            <v>Loans from Government of India</v>
          </cell>
          <cell r="B236">
            <v>4303.0739999999996</v>
          </cell>
          <cell r="C236">
            <v>3944.9940000000001</v>
          </cell>
          <cell r="D236">
            <v>3695</v>
          </cell>
          <cell r="E236">
            <v>602</v>
          </cell>
          <cell r="F236">
            <v>147</v>
          </cell>
          <cell r="G236">
            <v>99</v>
          </cell>
          <cell r="H236">
            <v>54</v>
          </cell>
          <cell r="I236">
            <v>25</v>
          </cell>
          <cell r="J236">
            <v>13.058227848101268</v>
          </cell>
          <cell r="K236">
            <v>13.458227848101266</v>
          </cell>
          <cell r="L236">
            <v>13.858227848101269</v>
          </cell>
          <cell r="M236">
            <v>14.258227848101267</v>
          </cell>
          <cell r="N236">
            <v>14.658227848101269</v>
          </cell>
          <cell r="O236">
            <v>15.058227848101268</v>
          </cell>
          <cell r="P236">
            <v>15.45822784810127</v>
          </cell>
          <cell r="Q236">
            <v>15.858227848101269</v>
          </cell>
          <cell r="R236">
            <v>16.258227848101271</v>
          </cell>
          <cell r="S236">
            <v>16.658227848101269</v>
          </cell>
          <cell r="T236">
            <v>17.058227848101271</v>
          </cell>
          <cell r="U236">
            <v>17.45822784810127</v>
          </cell>
          <cell r="V236">
            <v>17.858227848101272</v>
          </cell>
        </row>
        <row r="237">
          <cell r="G237">
            <v>0.12899022801302931</v>
          </cell>
          <cell r="H237">
            <v>0.13722998729351971</v>
          </cell>
          <cell r="I237">
            <v>0.15822784810126583</v>
          </cell>
          <cell r="J237">
            <v>0.16322784810126584</v>
          </cell>
          <cell r="K237">
            <v>0.16822784810126584</v>
          </cell>
          <cell r="L237">
            <v>0.17322784810126585</v>
          </cell>
          <cell r="M237">
            <v>0.17822784810126585</v>
          </cell>
          <cell r="N237">
            <v>0.18322784810126586</v>
          </cell>
          <cell r="O237">
            <v>0.18822784810126586</v>
          </cell>
          <cell r="P237">
            <v>0.19322784810126586</v>
          </cell>
          <cell r="Q237">
            <v>0.19822784810126587</v>
          </cell>
          <cell r="R237">
            <v>0.20322784810126587</v>
          </cell>
          <cell r="S237">
            <v>0.20822784810126588</v>
          </cell>
          <cell r="T237">
            <v>0.21322784810126588</v>
          </cell>
          <cell r="U237">
            <v>0.21822784810126589</v>
          </cell>
          <cell r="V237">
            <v>0.22322784810126589</v>
          </cell>
        </row>
        <row r="238">
          <cell r="A238" t="str">
            <v>Foreign Currency Term Loans</v>
          </cell>
          <cell r="B238">
            <v>2630.4029999999998</v>
          </cell>
          <cell r="C238">
            <v>2390.6579999999999</v>
          </cell>
          <cell r="D238">
            <v>2074</v>
          </cell>
          <cell r="E238">
            <v>2070</v>
          </cell>
          <cell r="F238">
            <v>1838</v>
          </cell>
          <cell r="G238">
            <v>1282</v>
          </cell>
          <cell r="H238">
            <v>1155</v>
          </cell>
          <cell r="I238">
            <v>1473</v>
          </cell>
          <cell r="J238">
            <v>1573.6100298563165</v>
          </cell>
          <cell r="K238">
            <v>811.65212490016791</v>
          </cell>
          <cell r="L238">
            <v>1129.4362884120171</v>
          </cell>
          <cell r="M238">
            <v>827.43637484605324</v>
          </cell>
          <cell r="N238">
            <v>465.43646128008947</v>
          </cell>
          <cell r="O238">
            <v>43.436547714125702</v>
          </cell>
          <cell r="P238">
            <v>-438.56336585183811</v>
          </cell>
          <cell r="Q238">
            <v>-980.56327941780205</v>
          </cell>
          <cell r="R238">
            <v>-1582.5631929837659</v>
          </cell>
          <cell r="S238">
            <v>-2244.56310654973</v>
          </cell>
          <cell r="T238">
            <v>-2966.5630201156941</v>
          </cell>
          <cell r="U238">
            <v>-3748.5629336816583</v>
          </cell>
          <cell r="V238">
            <v>-6206.2429417400645</v>
          </cell>
        </row>
        <row r="239">
          <cell r="G239">
            <v>6.6213023099668158E-2</v>
          </cell>
          <cell r="H239">
            <v>6.5643648763853368E-2</v>
          </cell>
          <cell r="I239">
            <v>9.1621571188654605E-2</v>
          </cell>
          <cell r="J239">
            <v>0.1016215711886546</v>
          </cell>
          <cell r="K239">
            <v>0.11162157118865459</v>
          </cell>
          <cell r="L239">
            <v>0.12162157118865459</v>
          </cell>
          <cell r="M239">
            <v>0.13162157118865458</v>
          </cell>
          <cell r="N239">
            <v>0.14162157118865459</v>
          </cell>
          <cell r="O239">
            <v>0.1516215711886546</v>
          </cell>
          <cell r="P239">
            <v>0.16162157118865461</v>
          </cell>
          <cell r="Q239">
            <v>0.17162157118865462</v>
          </cell>
          <cell r="R239">
            <v>0.18162157118865463</v>
          </cell>
          <cell r="S239">
            <v>0.19162157118865464</v>
          </cell>
          <cell r="T239">
            <v>0.20162157118865465</v>
          </cell>
          <cell r="U239">
            <v>0.21162157118865466</v>
          </cell>
          <cell r="V239">
            <v>0.22162157118865466</v>
          </cell>
        </row>
        <row r="240">
          <cell r="A240" t="str">
            <v>Rupee Term Loans</v>
          </cell>
          <cell r="B240">
            <v>385.84399999999999</v>
          </cell>
          <cell r="C240">
            <v>1022.92</v>
          </cell>
          <cell r="D240">
            <v>2282</v>
          </cell>
          <cell r="E240">
            <v>3580</v>
          </cell>
          <cell r="F240">
            <v>4644</v>
          </cell>
          <cell r="G240">
            <v>4959</v>
          </cell>
          <cell r="H240">
            <v>6778</v>
          </cell>
          <cell r="I240">
            <v>8083</v>
          </cell>
          <cell r="J240">
            <v>8862.2437561869501</v>
          </cell>
          <cell r="K240">
            <v>7437.6806185085206</v>
          </cell>
          <cell r="L240">
            <v>8378.5598680847852</v>
          </cell>
          <cell r="M240">
            <v>8062.7773168398398</v>
          </cell>
          <cell r="N240">
            <v>7714.2447655948936</v>
          </cell>
          <cell r="O240">
            <v>7332.9622143499464</v>
          </cell>
          <cell r="P240">
            <v>6918.9296631050001</v>
          </cell>
          <cell r="Q240">
            <v>6472.1471118600539</v>
          </cell>
          <cell r="R240">
            <v>5992.6145606151076</v>
          </cell>
          <cell r="S240">
            <v>5480.3320093701604</v>
          </cell>
          <cell r="T240">
            <v>4935.2994581252142</v>
          </cell>
          <cell r="U240">
            <v>4357.516906880267</v>
          </cell>
          <cell r="V240">
            <v>1366.3526601747953</v>
          </cell>
        </row>
        <row r="241">
          <cell r="G241">
            <v>7.4563579773557667E-2</v>
          </cell>
          <cell r="H241">
            <v>7.7604318729569896E-2</v>
          </cell>
          <cell r="I241">
            <v>7.6349794083197947E-2</v>
          </cell>
          <cell r="J241">
            <v>7.8849794083197949E-2</v>
          </cell>
          <cell r="K241">
            <v>8.1349794083197952E-2</v>
          </cell>
          <cell r="L241">
            <v>8.3849794083197954E-2</v>
          </cell>
          <cell r="M241">
            <v>8.6349794083197956E-2</v>
          </cell>
          <cell r="N241">
            <v>8.8849794083197958E-2</v>
          </cell>
          <cell r="O241">
            <v>9.134979408319796E-2</v>
          </cell>
          <cell r="P241">
            <v>9.3849794083197963E-2</v>
          </cell>
          <cell r="Q241">
            <v>9.6349794083197965E-2</v>
          </cell>
          <cell r="R241">
            <v>9.8849794083197967E-2</v>
          </cell>
          <cell r="S241">
            <v>0.10134979408319797</v>
          </cell>
          <cell r="T241">
            <v>0.10384979408319797</v>
          </cell>
          <cell r="U241">
            <v>0.10634979408319797</v>
          </cell>
          <cell r="V241">
            <v>0.10884979408319798</v>
          </cell>
        </row>
        <row r="242">
          <cell r="A242" t="str">
            <v>Public deposits</v>
          </cell>
          <cell r="B242">
            <v>381.97199999999998</v>
          </cell>
          <cell r="C242">
            <v>280.25900000000001</v>
          </cell>
          <cell r="D242">
            <v>236</v>
          </cell>
          <cell r="E242">
            <v>398</v>
          </cell>
          <cell r="F242">
            <v>444</v>
          </cell>
          <cell r="G242">
            <v>378</v>
          </cell>
          <cell r="H242">
            <v>131</v>
          </cell>
          <cell r="I242">
            <v>29</v>
          </cell>
          <cell r="J242">
            <v>18.840723327305604</v>
          </cell>
          <cell r="K242">
            <v>20.480723327305604</v>
          </cell>
          <cell r="L242">
            <v>22.120723327305605</v>
          </cell>
          <cell r="M242">
            <v>23.760723327305605</v>
          </cell>
          <cell r="N242">
            <v>25.400723327305606</v>
          </cell>
          <cell r="O242">
            <v>27.040723327305606</v>
          </cell>
          <cell r="P242">
            <v>28.680723327305607</v>
          </cell>
          <cell r="Q242">
            <v>30.320723327305611</v>
          </cell>
          <cell r="R242">
            <v>31.960723327305612</v>
          </cell>
          <cell r="S242">
            <v>33.600723327305616</v>
          </cell>
          <cell r="T242">
            <v>35.240723327305616</v>
          </cell>
          <cell r="U242">
            <v>36.880723327305617</v>
          </cell>
          <cell r="V242">
            <v>38.520723327305618</v>
          </cell>
        </row>
        <row r="243">
          <cell r="G243">
            <v>8.1535806729939597E-2</v>
          </cell>
          <cell r="H243">
            <v>5.3068665181284183E-2</v>
          </cell>
          <cell r="I243">
            <v>5.2441229656419529E-2</v>
          </cell>
          <cell r="J243">
            <v>5.7441229656419526E-2</v>
          </cell>
          <cell r="K243">
            <v>6.2441229656419524E-2</v>
          </cell>
          <cell r="L243">
            <v>6.7441229656419521E-2</v>
          </cell>
          <cell r="M243">
            <v>7.2441229656419526E-2</v>
          </cell>
          <cell r="N243">
            <v>7.744122965641953E-2</v>
          </cell>
          <cell r="O243">
            <v>8.2441229656419535E-2</v>
          </cell>
          <cell r="P243">
            <v>8.7441229656419539E-2</v>
          </cell>
          <cell r="Q243">
            <v>9.2441229656419543E-2</v>
          </cell>
          <cell r="R243">
            <v>9.7441229656419548E-2</v>
          </cell>
          <cell r="S243">
            <v>0.10244122965641955</v>
          </cell>
          <cell r="T243">
            <v>0.10744122965641956</v>
          </cell>
          <cell r="U243">
            <v>0.11244122965641956</v>
          </cell>
          <cell r="V243">
            <v>0.11744122965641957</v>
          </cell>
        </row>
        <row r="244">
          <cell r="A244" t="str">
            <v xml:space="preserve">   Euro Bonds</v>
          </cell>
          <cell r="F244">
            <v>36</v>
          </cell>
          <cell r="G244">
            <v>624</v>
          </cell>
          <cell r="H244">
            <v>694</v>
          </cell>
          <cell r="I244">
            <v>1636</v>
          </cell>
          <cell r="J244">
            <v>1615.9207296475622</v>
          </cell>
          <cell r="K244">
            <v>1615.9207296475622</v>
          </cell>
          <cell r="L244">
            <v>1615.9207296475622</v>
          </cell>
          <cell r="M244">
            <v>1615.9207296475622</v>
          </cell>
          <cell r="N244">
            <v>1615.9207296475622</v>
          </cell>
          <cell r="O244">
            <v>1615.9207296475622</v>
          </cell>
          <cell r="P244">
            <v>1615.9207296475622</v>
          </cell>
          <cell r="Q244">
            <v>1615.9207296475622</v>
          </cell>
          <cell r="R244">
            <v>1615.9207296475622</v>
          </cell>
          <cell r="S244">
            <v>1615.9207296475622</v>
          </cell>
          <cell r="T244">
            <v>1615.9207296475622</v>
          </cell>
          <cell r="U244">
            <v>1615.9207296475622</v>
          </cell>
          <cell r="V244">
            <v>1615.9207296475622</v>
          </cell>
        </row>
        <row r="245">
          <cell r="G245">
            <v>7.0604209097080789E-2</v>
          </cell>
          <cell r="H245">
            <v>7.7960008986744558E-2</v>
          </cell>
          <cell r="I245">
            <v>0.18421348947190633</v>
          </cell>
          <cell r="J245">
            <v>0.18421348947190633</v>
          </cell>
          <cell r="K245">
            <v>0.18421348947190633</v>
          </cell>
          <cell r="L245">
            <v>0.18421348947190633</v>
          </cell>
          <cell r="M245">
            <v>0.18421348947190633</v>
          </cell>
          <cell r="N245">
            <v>0.18421348947190633</v>
          </cell>
          <cell r="O245">
            <v>0.18421348947190633</v>
          </cell>
          <cell r="P245">
            <v>0.18421348947190633</v>
          </cell>
          <cell r="Q245">
            <v>0.18421348947190633</v>
          </cell>
          <cell r="R245">
            <v>0.18421348947190633</v>
          </cell>
          <cell r="S245">
            <v>0.18421348947190633</v>
          </cell>
          <cell r="T245">
            <v>0.18421348947190633</v>
          </cell>
          <cell r="U245">
            <v>0.18421348947190633</v>
          </cell>
          <cell r="V245">
            <v>0.18421348947190633</v>
          </cell>
        </row>
        <row r="246">
          <cell r="A246" t="str">
            <v>Others</v>
          </cell>
          <cell r="B246">
            <v>0</v>
          </cell>
          <cell r="C246">
            <v>340.07900000000001</v>
          </cell>
          <cell r="D246">
            <v>68</v>
          </cell>
          <cell r="E246">
            <v>88</v>
          </cell>
          <cell r="F246">
            <v>198</v>
          </cell>
          <cell r="G246">
            <v>152</v>
          </cell>
          <cell r="H246">
            <v>130</v>
          </cell>
          <cell r="I246">
            <v>2251</v>
          </cell>
          <cell r="J246">
            <v>2274.1035112540194</v>
          </cell>
          <cell r="K246">
            <v>2274.1035112540194</v>
          </cell>
          <cell r="L246">
            <v>2274.1035112540194</v>
          </cell>
          <cell r="M246">
            <v>2274.1035112540194</v>
          </cell>
          <cell r="N246">
            <v>2274.1035112540194</v>
          </cell>
          <cell r="O246">
            <v>2274.1035112540194</v>
          </cell>
          <cell r="P246">
            <v>2274.1035112540194</v>
          </cell>
          <cell r="Q246">
            <v>2274.1035112540194</v>
          </cell>
          <cell r="R246">
            <v>2274.1035112540194</v>
          </cell>
          <cell r="S246">
            <v>2274.1035112540194</v>
          </cell>
          <cell r="T246">
            <v>2274.1035112540194</v>
          </cell>
          <cell r="U246">
            <v>2274.1035112540194</v>
          </cell>
          <cell r="V246">
            <v>2274.1035112540194</v>
          </cell>
        </row>
        <row r="247">
          <cell r="G247">
            <v>1.761297798377752E-2</v>
          </cell>
          <cell r="H247">
            <v>9.5859602551340191E-3</v>
          </cell>
          <cell r="I247">
            <v>0.11580707395498392</v>
          </cell>
          <cell r="J247">
            <v>0.11580707395498392</v>
          </cell>
          <cell r="K247">
            <v>0.11580707395498392</v>
          </cell>
          <cell r="L247">
            <v>0.11580707395498392</v>
          </cell>
          <cell r="M247">
            <v>0.11580707395498392</v>
          </cell>
          <cell r="N247">
            <v>0.11580707395498392</v>
          </cell>
          <cell r="O247">
            <v>0.11580707395498392</v>
          </cell>
          <cell r="P247">
            <v>0.11580707395498392</v>
          </cell>
          <cell r="Q247">
            <v>0.11580707395498392</v>
          </cell>
          <cell r="R247">
            <v>0.11580707395498392</v>
          </cell>
          <cell r="S247">
            <v>0.11580707395498392</v>
          </cell>
          <cell r="T247">
            <v>0.11580707395498392</v>
          </cell>
          <cell r="U247">
            <v>0.11580707395498392</v>
          </cell>
          <cell r="V247">
            <v>0.11580707395498392</v>
          </cell>
        </row>
        <row r="248">
          <cell r="A248" t="str">
            <v>Sub-total</v>
          </cell>
          <cell r="B248">
            <v>8730.8359999999975</v>
          </cell>
          <cell r="C248">
            <v>8867.777</v>
          </cell>
          <cell r="D248">
            <v>8957</v>
          </cell>
          <cell r="E248">
            <v>9003</v>
          </cell>
          <cell r="F248">
            <v>10107</v>
          </cell>
          <cell r="G248">
            <v>10308</v>
          </cell>
          <cell r="H248">
            <v>12243</v>
          </cell>
          <cell r="I248">
            <v>17497</v>
          </cell>
          <cell r="J248">
            <v>18827.071685139414</v>
          </cell>
          <cell r="K248">
            <v>16286.09778174344</v>
          </cell>
          <cell r="L248">
            <v>17359.173373378188</v>
          </cell>
          <cell r="M248">
            <v>16555.803087113913</v>
          </cell>
          <cell r="N248">
            <v>15659.68280084964</v>
          </cell>
          <cell r="O248">
            <v>14670.812514585361</v>
          </cell>
          <cell r="P248">
            <v>13589.192228321086</v>
          </cell>
          <cell r="Q248">
            <v>12414.821942056813</v>
          </cell>
          <cell r="R248">
            <v>11147.701655792536</v>
          </cell>
          <cell r="S248">
            <v>9787.8313695282613</v>
          </cell>
          <cell r="T248">
            <v>8335.2110832639846</v>
          </cell>
          <cell r="U248">
            <v>6789.8407969997088</v>
          </cell>
          <cell r="V248">
            <v>1155.4087207824653</v>
          </cell>
        </row>
        <row r="249">
          <cell r="A249" t="str">
            <v>Less :Exchange Differences regarded as adjustments to interest costs</v>
          </cell>
          <cell r="G249">
            <v>-568</v>
          </cell>
          <cell r="H249">
            <v>-2469</v>
          </cell>
          <cell r="I249">
            <v>-1227</v>
          </cell>
        </row>
        <row r="250">
          <cell r="A250" t="str">
            <v>Total</v>
          </cell>
          <cell r="F250">
            <v>10107</v>
          </cell>
          <cell r="G250">
            <v>9740</v>
          </cell>
          <cell r="H250">
            <v>9774</v>
          </cell>
          <cell r="I250">
            <v>16270</v>
          </cell>
          <cell r="J250">
            <v>18827.071685139414</v>
          </cell>
          <cell r="K250">
            <v>16286.09778174344</v>
          </cell>
          <cell r="L250">
            <v>17359.173373378188</v>
          </cell>
          <cell r="M250">
            <v>16555.803087113913</v>
          </cell>
          <cell r="N250">
            <v>15659.68280084964</v>
          </cell>
          <cell r="O250">
            <v>14670.812514585361</v>
          </cell>
          <cell r="P250">
            <v>13589.192228321086</v>
          </cell>
          <cell r="Q250">
            <v>12414.821942056813</v>
          </cell>
          <cell r="R250">
            <v>11147.701655792536</v>
          </cell>
          <cell r="S250">
            <v>9787.8313695282613</v>
          </cell>
          <cell r="T250">
            <v>8335.2110832639846</v>
          </cell>
          <cell r="U250">
            <v>6789.8407969997088</v>
          </cell>
          <cell r="V250">
            <v>1155.4087207824653</v>
          </cell>
        </row>
        <row r="251">
          <cell r="A251" t="str">
            <v>Avg cost of funds (%)</v>
          </cell>
          <cell r="C251" t="e">
            <v>#DIV/0!</v>
          </cell>
          <cell r="D251">
            <v>0.15468172555521018</v>
          </cell>
          <cell r="E251">
            <v>0.14522783089821711</v>
          </cell>
          <cell r="F251">
            <v>0.14101888832690931</v>
          </cell>
          <cell r="G251">
            <v>0.11972735597991432</v>
          </cell>
          <cell r="H251">
            <v>9.8808365451443739E-2</v>
          </cell>
          <cell r="I251">
            <v>0.13147687235349259</v>
          </cell>
          <cell r="J251">
            <v>0.13935914199107619</v>
          </cell>
          <cell r="K251">
            <v>0.16127378972036718</v>
          </cell>
          <cell r="L251">
            <v>0.16357412704527513</v>
          </cell>
          <cell r="M251">
            <v>0.16809238070660013</v>
          </cell>
          <cell r="N251">
            <v>0.17232271235962848</v>
          </cell>
          <cell r="O251">
            <v>0.17621022476746939</v>
          </cell>
          <cell r="P251">
            <v>0.1796511925691579</v>
          </cell>
          <cell r="Q251">
            <v>0.18249549820869904</v>
          </cell>
          <cell r="R251">
            <v>0.184473152856439</v>
          </cell>
          <cell r="S251">
            <v>0.18520991150344623</v>
          </cell>
          <cell r="T251">
            <v>0.18414209997459666</v>
          </cell>
          <cell r="U251">
            <v>0.18018052760418712</v>
          </cell>
          <cell r="V251">
            <v>9.7282121334090296E-2</v>
          </cell>
        </row>
        <row r="253">
          <cell r="A253" t="str">
            <v>Finance charges:</v>
          </cell>
        </row>
        <row r="254">
          <cell r="A254" t="str">
            <v>Bonds servicing &amp; public deposit expenses</v>
          </cell>
          <cell r="B254">
            <v>56.856999999999999</v>
          </cell>
          <cell r="C254">
            <v>17.384</v>
          </cell>
          <cell r="D254">
            <v>24</v>
          </cell>
          <cell r="E254">
            <v>47</v>
          </cell>
          <cell r="F254">
            <v>16</v>
          </cell>
          <cell r="G254">
            <v>13</v>
          </cell>
          <cell r="H254">
            <v>18</v>
          </cell>
          <cell r="I254">
            <v>17</v>
          </cell>
          <cell r="J254">
            <v>17</v>
          </cell>
          <cell r="K254">
            <v>17</v>
          </cell>
          <cell r="L254">
            <v>17</v>
          </cell>
          <cell r="M254">
            <v>17</v>
          </cell>
          <cell r="N254">
            <v>17</v>
          </cell>
          <cell r="O254">
            <v>17</v>
          </cell>
          <cell r="P254">
            <v>17</v>
          </cell>
          <cell r="Q254">
            <v>17</v>
          </cell>
          <cell r="R254">
            <v>17</v>
          </cell>
          <cell r="S254">
            <v>17</v>
          </cell>
          <cell r="T254">
            <v>17</v>
          </cell>
          <cell r="U254">
            <v>17</v>
          </cell>
          <cell r="V254">
            <v>17</v>
          </cell>
        </row>
        <row r="255">
          <cell r="A255" t="str">
            <v>Guarantee commission</v>
          </cell>
          <cell r="D255">
            <v>298</v>
          </cell>
          <cell r="E255">
            <v>400</v>
          </cell>
          <cell r="F255">
            <v>432</v>
          </cell>
          <cell r="G255">
            <v>443</v>
          </cell>
          <cell r="H255">
            <v>405</v>
          </cell>
          <cell r="I255">
            <v>367</v>
          </cell>
          <cell r="J255">
            <v>367</v>
          </cell>
          <cell r="K255">
            <v>367</v>
          </cell>
          <cell r="L255">
            <v>367</v>
          </cell>
          <cell r="M255">
            <v>367</v>
          </cell>
          <cell r="N255">
            <v>367</v>
          </cell>
          <cell r="O255">
            <v>367</v>
          </cell>
          <cell r="P255">
            <v>367</v>
          </cell>
          <cell r="Q255">
            <v>367</v>
          </cell>
          <cell r="R255">
            <v>367</v>
          </cell>
          <cell r="S255">
            <v>367</v>
          </cell>
          <cell r="T255">
            <v>367</v>
          </cell>
          <cell r="U255">
            <v>367</v>
          </cell>
          <cell r="V255">
            <v>367</v>
          </cell>
        </row>
        <row r="256">
          <cell r="A256" t="str">
            <v>Management/Arrangers fee</v>
          </cell>
          <cell r="B256">
            <v>43.997999999999998</v>
          </cell>
          <cell r="C256">
            <v>8.7050000000000001</v>
          </cell>
          <cell r="D256">
            <v>27</v>
          </cell>
          <cell r="G256">
            <v>85</v>
          </cell>
          <cell r="H256">
            <v>0</v>
          </cell>
          <cell r="I256">
            <v>154</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A257" t="str">
            <v>Rebate for prompt payment to customers</v>
          </cell>
          <cell r="B257">
            <v>2376.6709999999998</v>
          </cell>
          <cell r="C257">
            <v>2825.8090000000002</v>
          </cell>
          <cell r="D257">
            <v>2584</v>
          </cell>
          <cell r="E257">
            <v>3557</v>
          </cell>
          <cell r="F257">
            <v>4941</v>
          </cell>
          <cell r="G257">
            <v>3828</v>
          </cell>
          <cell r="H257">
            <v>4368</v>
          </cell>
          <cell r="I257">
            <v>8583</v>
          </cell>
          <cell r="J257" t="e">
            <v>#REF!</v>
          </cell>
          <cell r="K257">
            <v>8411.7599759550394</v>
          </cell>
          <cell r="L257">
            <v>8903.5963850360185</v>
          </cell>
          <cell r="M257">
            <v>8949.8457598722234</v>
          </cell>
          <cell r="N257">
            <v>8991.2264043768591</v>
          </cell>
          <cell r="O257">
            <v>9033.7218819467071</v>
          </cell>
          <cell r="P257">
            <v>9076.5178508560948</v>
          </cell>
          <cell r="Q257">
            <v>9119.8146720059467</v>
          </cell>
          <cell r="R257">
            <v>9163.666706606251</v>
          </cell>
          <cell r="S257">
            <v>9208.1673035745898</v>
          </cell>
          <cell r="T257">
            <v>9253.4034909965449</v>
          </cell>
          <cell r="U257">
            <v>9299.4712440598068</v>
          </cell>
          <cell r="V257">
            <v>9563.5494164661886</v>
          </cell>
        </row>
        <row r="258">
          <cell r="A258" t="str">
            <v>Rebates as a % of energy sales</v>
          </cell>
          <cell r="B258">
            <v>1.4817398168172667E-2</v>
          </cell>
          <cell r="C258">
            <v>1.4900284076296195E-2</v>
          </cell>
          <cell r="D258">
            <v>1.4518322077513456E-2</v>
          </cell>
          <cell r="E258">
            <v>1.8692718405784917E-2</v>
          </cell>
          <cell r="F258">
            <v>2.6213453162219947E-2</v>
          </cell>
          <cell r="G258">
            <v>1.6982990390502304E-2</v>
          </cell>
          <cell r="H258">
            <v>1.5840205400465632E-2</v>
          </cell>
          <cell r="I258">
            <v>2.5336745808942695E-2</v>
          </cell>
          <cell r="J258" t="e">
            <v>#REF!</v>
          </cell>
          <cell r="K258">
            <v>2.1000000000000005E-2</v>
          </cell>
          <cell r="L258">
            <v>2.1000000000000001E-2</v>
          </cell>
          <cell r="M258">
            <v>2.1000000000000001E-2</v>
          </cell>
          <cell r="N258">
            <v>2.1000000000000001E-2</v>
          </cell>
          <cell r="O258">
            <v>2.0999999999999998E-2</v>
          </cell>
          <cell r="P258">
            <v>2.0999999999999998E-2</v>
          </cell>
          <cell r="Q258">
            <v>2.1000000000000001E-2</v>
          </cell>
          <cell r="R258">
            <v>2.1000000000000001E-2</v>
          </cell>
          <cell r="S258">
            <v>2.1000000000000005E-2</v>
          </cell>
          <cell r="T258">
            <v>2.1000000000000005E-2</v>
          </cell>
          <cell r="U258">
            <v>2.0999999999999998E-2</v>
          </cell>
          <cell r="V258">
            <v>2.1000000000000005E-2</v>
          </cell>
        </row>
        <row r="259">
          <cell r="A259" t="str">
            <v>Reimbursement of L.C. charges on sales Realisation</v>
          </cell>
          <cell r="B259">
            <v>94.68</v>
          </cell>
          <cell r="C259">
            <v>215.102</v>
          </cell>
          <cell r="D259">
            <v>68</v>
          </cell>
          <cell r="E259">
            <v>37</v>
          </cell>
          <cell r="F259">
            <v>169</v>
          </cell>
          <cell r="G259">
            <v>13</v>
          </cell>
          <cell r="H259">
            <v>57</v>
          </cell>
          <cell r="I259">
            <v>63</v>
          </cell>
          <cell r="J259">
            <v>63</v>
          </cell>
          <cell r="K259">
            <v>63</v>
          </cell>
          <cell r="L259">
            <v>63</v>
          </cell>
          <cell r="M259">
            <v>63</v>
          </cell>
          <cell r="N259">
            <v>63</v>
          </cell>
          <cell r="O259">
            <v>63</v>
          </cell>
          <cell r="P259">
            <v>63</v>
          </cell>
          <cell r="Q259">
            <v>63</v>
          </cell>
          <cell r="R259">
            <v>63</v>
          </cell>
          <cell r="S259">
            <v>63</v>
          </cell>
          <cell r="T259">
            <v>63</v>
          </cell>
          <cell r="U259">
            <v>63</v>
          </cell>
          <cell r="V259">
            <v>63</v>
          </cell>
        </row>
        <row r="260">
          <cell r="A260" t="str">
            <v>Bank charges</v>
          </cell>
          <cell r="D260">
            <v>10</v>
          </cell>
          <cell r="E260">
            <v>8</v>
          </cell>
          <cell r="F260">
            <v>7</v>
          </cell>
          <cell r="G260">
            <v>8</v>
          </cell>
          <cell r="H260">
            <v>13</v>
          </cell>
          <cell r="I260">
            <v>17</v>
          </cell>
          <cell r="J260">
            <v>17</v>
          </cell>
          <cell r="K260">
            <v>17</v>
          </cell>
          <cell r="L260">
            <v>17</v>
          </cell>
          <cell r="M260">
            <v>17</v>
          </cell>
          <cell r="N260">
            <v>17</v>
          </cell>
          <cell r="O260">
            <v>17</v>
          </cell>
          <cell r="P260">
            <v>17</v>
          </cell>
          <cell r="Q260">
            <v>17</v>
          </cell>
          <cell r="R260">
            <v>17</v>
          </cell>
          <cell r="S260">
            <v>17</v>
          </cell>
          <cell r="T260">
            <v>17</v>
          </cell>
          <cell r="U260">
            <v>17</v>
          </cell>
          <cell r="V260">
            <v>17</v>
          </cell>
        </row>
        <row r="261">
          <cell r="A261" t="str">
            <v>Bond issue expenses</v>
          </cell>
          <cell r="D261">
            <v>9</v>
          </cell>
          <cell r="E261">
            <v>6</v>
          </cell>
          <cell r="F261">
            <v>6</v>
          </cell>
          <cell r="G261">
            <v>5</v>
          </cell>
          <cell r="H261">
            <v>2</v>
          </cell>
          <cell r="I261">
            <v>1</v>
          </cell>
          <cell r="J261">
            <v>1</v>
          </cell>
          <cell r="K261">
            <v>1</v>
          </cell>
          <cell r="L261">
            <v>1</v>
          </cell>
          <cell r="M261">
            <v>1</v>
          </cell>
          <cell r="N261">
            <v>1</v>
          </cell>
          <cell r="O261">
            <v>1</v>
          </cell>
          <cell r="P261">
            <v>1</v>
          </cell>
          <cell r="Q261">
            <v>1</v>
          </cell>
          <cell r="R261">
            <v>1</v>
          </cell>
          <cell r="S261">
            <v>1</v>
          </cell>
          <cell r="T261">
            <v>1</v>
          </cell>
          <cell r="U261">
            <v>1</v>
          </cell>
          <cell r="V261">
            <v>1</v>
          </cell>
        </row>
        <row r="262">
          <cell r="A262" t="str">
            <v>Foreign Currency Notes/Bonds Issue expenses</v>
          </cell>
          <cell r="H262">
            <v>98</v>
          </cell>
          <cell r="I262">
            <v>6</v>
          </cell>
        </row>
        <row r="263">
          <cell r="A263" t="str">
            <v>Exchange differences (Net)</v>
          </cell>
          <cell r="D263">
            <v>27</v>
          </cell>
          <cell r="E263">
            <v>13</v>
          </cell>
          <cell r="F263">
            <v>32</v>
          </cell>
          <cell r="G263">
            <v>6</v>
          </cell>
          <cell r="H263">
            <v>123</v>
          </cell>
          <cell r="I263">
            <v>16</v>
          </cell>
        </row>
        <row r="264">
          <cell r="A264" t="str">
            <v>Commitment charges</v>
          </cell>
          <cell r="B264">
            <v>6.0659999999999998</v>
          </cell>
          <cell r="C264">
            <v>3.2839999999999998</v>
          </cell>
          <cell r="F264">
            <v>0</v>
          </cell>
          <cell r="G264">
            <v>1069</v>
          </cell>
          <cell r="H264">
            <v>99</v>
          </cell>
          <cell r="I264">
            <v>7</v>
          </cell>
          <cell r="J264">
            <v>7</v>
          </cell>
          <cell r="K264">
            <v>7</v>
          </cell>
          <cell r="L264">
            <v>7</v>
          </cell>
          <cell r="M264">
            <v>7</v>
          </cell>
          <cell r="N264">
            <v>7</v>
          </cell>
          <cell r="O264">
            <v>7</v>
          </cell>
          <cell r="P264">
            <v>7</v>
          </cell>
          <cell r="Q264">
            <v>7</v>
          </cell>
          <cell r="R264">
            <v>7</v>
          </cell>
          <cell r="S264">
            <v>7</v>
          </cell>
          <cell r="T264">
            <v>7</v>
          </cell>
          <cell r="U264">
            <v>7</v>
          </cell>
          <cell r="V264">
            <v>7</v>
          </cell>
        </row>
        <row r="265">
          <cell r="A265" t="str">
            <v>Others</v>
          </cell>
          <cell r="B265">
            <v>534.74900000000002</v>
          </cell>
          <cell r="C265">
            <v>546.529</v>
          </cell>
          <cell r="D265">
            <v>137</v>
          </cell>
          <cell r="E265">
            <v>6</v>
          </cell>
          <cell r="F265">
            <v>292</v>
          </cell>
          <cell r="G265">
            <v>32</v>
          </cell>
          <cell r="H265">
            <v>59</v>
          </cell>
          <cell r="I265">
            <v>55</v>
          </cell>
          <cell r="J265">
            <v>55</v>
          </cell>
          <cell r="K265">
            <v>55</v>
          </cell>
          <cell r="L265">
            <v>55</v>
          </cell>
          <cell r="M265">
            <v>55</v>
          </cell>
          <cell r="N265">
            <v>55</v>
          </cell>
          <cell r="O265">
            <v>55</v>
          </cell>
          <cell r="P265">
            <v>55</v>
          </cell>
          <cell r="Q265">
            <v>55</v>
          </cell>
          <cell r="R265">
            <v>55</v>
          </cell>
          <cell r="S265">
            <v>55</v>
          </cell>
          <cell r="T265">
            <v>55</v>
          </cell>
          <cell r="U265">
            <v>55</v>
          </cell>
          <cell r="V265">
            <v>55</v>
          </cell>
        </row>
        <row r="266">
          <cell r="A266" t="str">
            <v>Sub-total</v>
          </cell>
          <cell r="B266">
            <v>3113.0358173981676</v>
          </cell>
          <cell r="C266">
            <v>3616.8279002840763</v>
          </cell>
          <cell r="D266">
            <v>3184.0145183220775</v>
          </cell>
          <cell r="E266">
            <v>4074.0186927184059</v>
          </cell>
          <cell r="F266">
            <v>5895</v>
          </cell>
          <cell r="G266">
            <v>5502</v>
          </cell>
          <cell r="H266">
            <v>5242</v>
          </cell>
          <cell r="I266">
            <v>9286</v>
          </cell>
          <cell r="J266">
            <v>527</v>
          </cell>
          <cell r="K266">
            <v>8938.7599759550394</v>
          </cell>
          <cell r="L266">
            <v>9430.5963850360185</v>
          </cell>
          <cell r="M266">
            <v>9476.8457598722234</v>
          </cell>
          <cell r="N266">
            <v>9518.2264043768591</v>
          </cell>
          <cell r="O266">
            <v>9560.7218819467071</v>
          </cell>
          <cell r="P266">
            <v>9603.5178508560948</v>
          </cell>
          <cell r="Q266">
            <v>9646.8146720059467</v>
          </cell>
          <cell r="R266">
            <v>9690.666706606251</v>
          </cell>
          <cell r="S266">
            <v>9735.1673035745898</v>
          </cell>
          <cell r="T266">
            <v>9780.4034909965449</v>
          </cell>
          <cell r="U266">
            <v>9826.4712440598068</v>
          </cell>
          <cell r="V266">
            <v>10090.549416466189</v>
          </cell>
        </row>
        <row r="267">
          <cell r="A267" t="str">
            <v>Fin charges excl rebate / bonds (%)</v>
          </cell>
          <cell r="C267" t="e">
            <v>#DIV/0!</v>
          </cell>
          <cell r="D267">
            <v>1.0361871279696016E-2</v>
          </cell>
          <cell r="E267">
            <v>8.3400536795874627E-3</v>
          </cell>
          <cell r="F267">
            <v>1.3310776636377907E-2</v>
          </cell>
          <cell r="G267">
            <v>2.0577371038026343E-2</v>
          </cell>
          <cell r="H267">
            <v>8.8355342136854746E-3</v>
          </cell>
          <cell r="I267">
            <v>5.6808998933316097E-3</v>
          </cell>
          <cell r="J267">
            <v>3.900886396861526E-3</v>
          </cell>
          <cell r="K267">
            <v>5.2186403595039154E-3</v>
          </cell>
          <cell r="L267">
            <v>4.9658796014481147E-3</v>
          </cell>
          <cell r="M267">
            <v>5.3506727620677907E-3</v>
          </cell>
          <cell r="N267">
            <v>5.7992279006185846E-3</v>
          </cell>
          <cell r="O267">
            <v>6.3297645144148942E-3</v>
          </cell>
          <cell r="P267">
            <v>6.9670203271267762E-3</v>
          </cell>
          <cell r="Q267">
            <v>7.7467987865519625E-3</v>
          </cell>
          <cell r="R267">
            <v>8.7208426056888198E-3</v>
          </cell>
          <cell r="S267">
            <v>9.9721398619703038E-3</v>
          </cell>
          <cell r="T267">
            <v>1.1642522992784416E-2</v>
          </cell>
          <cell r="U267">
            <v>1.3984884312658014E-2</v>
          </cell>
          <cell r="V267">
            <v>4.4371898031327066E-2</v>
          </cell>
        </row>
        <row r="269">
          <cell r="A269" t="str">
            <v>Less: Adjustment due to waiver of guarantee commission by Government of India</v>
          </cell>
          <cell r="B269">
            <v>0</v>
          </cell>
          <cell r="C269">
            <v>0</v>
          </cell>
          <cell r="D269">
            <v>1731</v>
          </cell>
          <cell r="E269">
            <v>0</v>
          </cell>
        </row>
        <row r="270">
          <cell r="B270">
            <v>11843.871817398165</v>
          </cell>
          <cell r="C270">
            <v>12484.604900284077</v>
          </cell>
          <cell r="D270">
            <v>10410.014518322077</v>
          </cell>
          <cell r="E270">
            <v>13077.018692718406</v>
          </cell>
          <cell r="F270">
            <v>16002</v>
          </cell>
          <cell r="G270">
            <v>15242</v>
          </cell>
          <cell r="H270">
            <v>15016</v>
          </cell>
          <cell r="I270">
            <v>25556</v>
          </cell>
          <cell r="J270">
            <v>19354.071685139414</v>
          </cell>
          <cell r="K270">
            <v>25224.857757698479</v>
          </cell>
          <cell r="L270">
            <v>26789.769758414208</v>
          </cell>
          <cell r="M270">
            <v>26032.648846986136</v>
          </cell>
          <cell r="N270">
            <v>25177.909205226497</v>
          </cell>
          <cell r="O270">
            <v>24231.534396532068</v>
          </cell>
          <cell r="P270">
            <v>23192.710079177181</v>
          </cell>
          <cell r="Q270">
            <v>22061.636614062758</v>
          </cell>
          <cell r="R270">
            <v>20838.368362398789</v>
          </cell>
          <cell r="S270">
            <v>19522.998673102851</v>
          </cell>
          <cell r="T270">
            <v>18115.614574260529</v>
          </cell>
          <cell r="U270">
            <v>16616.312041059515</v>
          </cell>
          <cell r="V270">
            <v>11245.958137248654</v>
          </cell>
        </row>
        <row r="271">
          <cell r="A271" t="str">
            <v>Add: Finance charges on account of OTS</v>
          </cell>
          <cell r="F271">
            <v>0</v>
          </cell>
        </row>
        <row r="272">
          <cell r="A272" t="str">
            <v>Less: Interest charges capitalised by transfer to incidental exp</v>
          </cell>
          <cell r="F272">
            <v>3471</v>
          </cell>
          <cell r="G272">
            <v>3910</v>
          </cell>
          <cell r="H272">
            <v>5221</v>
          </cell>
          <cell r="I272">
            <v>6683</v>
          </cell>
          <cell r="J272">
            <v>7191.0224650961136</v>
          </cell>
          <cell r="K272">
            <v>6220.4944547860441</v>
          </cell>
          <cell r="L272">
            <v>6630.356955723063</v>
          </cell>
          <cell r="M272">
            <v>6323.5087175619983</v>
          </cell>
          <cell r="N272">
            <v>5981.2345063769872</v>
          </cell>
          <cell r="O272">
            <v>5603.5343221680268</v>
          </cell>
          <cell r="P272">
            <v>5190.408164935121</v>
          </cell>
          <cell r="Q272">
            <v>4741.8560346782697</v>
          </cell>
          <cell r="R272">
            <v>4257.8779313974692</v>
          </cell>
          <cell r="S272">
            <v>3738.4738550927227</v>
          </cell>
          <cell r="T272">
            <v>3183.6438057640285</v>
          </cell>
          <cell r="U272">
            <v>2593.3877834113878</v>
          </cell>
          <cell r="V272">
            <v>441.30973772585105</v>
          </cell>
        </row>
        <row r="273">
          <cell r="A273" t="str">
            <v>Less: Finance charges capitalised by transfer to incidental exp</v>
          </cell>
          <cell r="B273">
            <v>2016.2439999999999</v>
          </cell>
          <cell r="C273">
            <v>1566.971</v>
          </cell>
          <cell r="D273">
            <v>1733</v>
          </cell>
          <cell r="E273">
            <v>3161</v>
          </cell>
          <cell r="F273">
            <v>145</v>
          </cell>
          <cell r="G273">
            <v>1190</v>
          </cell>
          <cell r="J273">
            <v>-7191.0224650961136</v>
          </cell>
          <cell r="K273">
            <v>-3300.1577062097294</v>
          </cell>
          <cell r="L273">
            <v>-2956.629584511923</v>
          </cell>
          <cell r="M273">
            <v>-2965.1872316626132</v>
          </cell>
          <cell r="N273">
            <v>-2711.5512496251058</v>
          </cell>
          <cell r="O273">
            <v>-2472.4096238907105</v>
          </cell>
          <cell r="P273">
            <v>-2206.7864959289673</v>
          </cell>
          <cell r="Q273">
            <v>-1921.1974922243494</v>
          </cell>
          <cell r="R273">
            <v>-1615.4271596383128</v>
          </cell>
          <cell r="S273">
            <v>-1291.2023808829995</v>
          </cell>
          <cell r="T273">
            <v>-950.10610947824625</v>
          </cell>
          <cell r="U273">
            <v>-594.32614147581421</v>
          </cell>
          <cell r="V273">
            <v>-12841.878446675519</v>
          </cell>
        </row>
        <row r="274">
          <cell r="A274" t="str">
            <v>Less: Extraordinary - Rebates for prompt payment of dues for OTS for prior period</v>
          </cell>
          <cell r="F274">
            <v>0</v>
          </cell>
        </row>
        <row r="275">
          <cell r="A275" t="str">
            <v>Total</v>
          </cell>
          <cell r="B275">
            <v>9827.6278173981646</v>
          </cell>
          <cell r="C275">
            <v>10917.633900284078</v>
          </cell>
          <cell r="D275">
            <v>8677.0145183220775</v>
          </cell>
          <cell r="E275">
            <v>9916.0186927184059</v>
          </cell>
          <cell r="F275">
            <v>12386</v>
          </cell>
          <cell r="G275">
            <v>10142</v>
          </cell>
          <cell r="H275">
            <v>9795</v>
          </cell>
          <cell r="I275">
            <v>18873</v>
          </cell>
          <cell r="J275">
            <v>18581</v>
          </cell>
          <cell r="K275">
            <v>22304.521009122167</v>
          </cell>
          <cell r="L275">
            <v>23116.04238720307</v>
          </cell>
          <cell r="M275">
            <v>22674.327361086751</v>
          </cell>
          <cell r="N275">
            <v>21908.225948474617</v>
          </cell>
          <cell r="O275">
            <v>21100.409698254753</v>
          </cell>
          <cell r="P275">
            <v>20209.088410171025</v>
          </cell>
          <cell r="Q275">
            <v>19240.978071608839</v>
          </cell>
          <cell r="R275">
            <v>18195.91759063963</v>
          </cell>
          <cell r="S275">
            <v>17075.727198893128</v>
          </cell>
          <cell r="T275">
            <v>15882.076877974747</v>
          </cell>
          <cell r="U275">
            <v>14617.250399123939</v>
          </cell>
          <cell r="V275">
            <v>23646.526846198321</v>
          </cell>
        </row>
        <row r="276">
          <cell r="A276" t="str">
            <v>Avg cost of funds (%)</v>
          </cell>
          <cell r="C276" t="e">
            <v>#DIV/0!</v>
          </cell>
          <cell r="D276">
            <v>0.14984655335063857</v>
          </cell>
          <cell r="E276">
            <v>7.9977889919452885E-2</v>
          </cell>
          <cell r="F276">
            <v>8.6408427368017168E-2</v>
          </cell>
          <cell r="G276">
            <v>6.233443759488147E-2</v>
          </cell>
          <cell r="H276">
            <v>4.951033044796866E-2</v>
          </cell>
          <cell r="I276">
            <v>7.6255777871157518E-2</v>
          </cell>
          <cell r="J276">
            <v>0.1375377042506338</v>
          </cell>
          <cell r="K276">
            <v>0.11043574339431493</v>
          </cell>
          <cell r="L276">
            <v>0.10891032576548548</v>
          </cell>
          <cell r="M276">
            <v>0.11510712126107717</v>
          </cell>
          <cell r="N276">
            <v>0.1205415513979602</v>
          </cell>
          <cell r="O276">
            <v>0.12671786010211464</v>
          </cell>
          <cell r="P276">
            <v>0.13358361456011733</v>
          </cell>
          <cell r="Q276">
            <v>0.14141934115485033</v>
          </cell>
          <cell r="R276">
            <v>0.15055382673060033</v>
          </cell>
          <cell r="S276">
            <v>0.16155743820893045</v>
          </cell>
          <cell r="T276">
            <v>0.17543400875236312</v>
          </cell>
          <cell r="U276">
            <v>0.19394739639554312</v>
          </cell>
          <cell r="V276">
            <v>0.99548508350526532</v>
          </cell>
        </row>
        <row r="277">
          <cell r="A277" t="str">
            <v>Avg cost of funds - Pior to Capitalization (%)</v>
          </cell>
          <cell r="G277">
            <v>9.3679895269294364E-2</v>
          </cell>
          <cell r="H277">
            <v>7.5900676059897643E-2</v>
          </cell>
          <cell r="I277">
            <v>0.10325823447651679</v>
          </cell>
          <cell r="J277">
            <v>0.14326002838793769</v>
          </cell>
          <cell r="K277">
            <v>0.12489512405794186</v>
          </cell>
          <cell r="L277">
            <v>0.12621894797988681</v>
          </cell>
          <cell r="M277">
            <v>0.13215577334918804</v>
          </cell>
          <cell r="N277">
            <v>0.13853172062826472</v>
          </cell>
          <cell r="O277">
            <v>0.14552173297247875</v>
          </cell>
          <cell r="P277">
            <v>0.15330558117911336</v>
          </cell>
          <cell r="Q277">
            <v>0.16215091057985928</v>
          </cell>
          <cell r="R277">
            <v>0.17241758125981529</v>
          </cell>
          <cell r="S277">
            <v>0.18471164449074223</v>
          </cell>
          <cell r="T277">
            <v>0.20010574877537826</v>
          </cell>
          <cell r="U277">
            <v>0.22047172827062966</v>
          </cell>
          <cell r="V277">
            <v>0.47343881188858633</v>
          </cell>
        </row>
        <row r="278">
          <cell r="A278" t="str">
            <v>Debt financed CWIP</v>
          </cell>
          <cell r="J278">
            <v>0</v>
          </cell>
          <cell r="K278">
            <v>35695.834338228837</v>
          </cell>
          <cell r="L278">
            <v>33265.745838228839</v>
          </cell>
          <cell r="M278">
            <v>30835.657338228833</v>
          </cell>
          <cell r="N278">
            <v>28405.568838228835</v>
          </cell>
          <cell r="O278">
            <v>25975.480338228841</v>
          </cell>
          <cell r="P278">
            <v>23545.391838228839</v>
          </cell>
          <cell r="Q278">
            <v>21115.303338228841</v>
          </cell>
          <cell r="R278">
            <v>18685.214838228843</v>
          </cell>
          <cell r="S278">
            <v>16255.126338228843</v>
          </cell>
          <cell r="T278">
            <v>13825.037838228844</v>
          </cell>
          <cell r="U278">
            <v>11394.949338228844</v>
          </cell>
          <cell r="V278">
            <v>-63937.794161771111</v>
          </cell>
        </row>
        <row r="279">
          <cell r="A279" t="str">
            <v>Interest Charges (Capitalized as % of total)</v>
          </cell>
          <cell r="F279">
            <v>0.34342534876818048</v>
          </cell>
          <cell r="G279">
            <v>0.37931703531237876</v>
          </cell>
          <cell r="H279">
            <v>0.42644776607040757</v>
          </cell>
          <cell r="I279">
            <v>0.38195119163285135</v>
          </cell>
          <cell r="J279">
            <v>0.38195119163285135</v>
          </cell>
          <cell r="K279">
            <v>0.38195119163285135</v>
          </cell>
          <cell r="L279">
            <v>0.38195119163285135</v>
          </cell>
          <cell r="M279">
            <v>0.38195119163285135</v>
          </cell>
          <cell r="N279">
            <v>0.38195119163285135</v>
          </cell>
          <cell r="O279">
            <v>0.38195119163285135</v>
          </cell>
          <cell r="P279">
            <v>0.38195119163285135</v>
          </cell>
          <cell r="Q279">
            <v>0.38195119163285135</v>
          </cell>
          <cell r="R279">
            <v>0.38195119163285135</v>
          </cell>
          <cell r="S279">
            <v>0.38195119163285135</v>
          </cell>
          <cell r="T279">
            <v>0.38195119163285135</v>
          </cell>
          <cell r="U279">
            <v>0.38195119163285135</v>
          </cell>
          <cell r="V279">
            <v>0.38195119163285135</v>
          </cell>
        </row>
        <row r="282">
          <cell r="A282" t="str">
            <v>PRIOR PERIOD ADJUSTMENTS (NET)</v>
          </cell>
        </row>
        <row r="283">
          <cell r="A283" t="str">
            <v>Income</v>
          </cell>
        </row>
        <row r="284">
          <cell r="A284" t="str">
            <v>Sales</v>
          </cell>
          <cell r="B284">
            <v>12.722</v>
          </cell>
          <cell r="C284">
            <v>-137.892</v>
          </cell>
          <cell r="D284">
            <v>0</v>
          </cell>
          <cell r="E284">
            <v>69</v>
          </cell>
          <cell r="G284">
            <v>1080</v>
          </cell>
          <cell r="H284">
            <v>35</v>
          </cell>
          <cell r="I284">
            <v>-19</v>
          </cell>
        </row>
        <row r="285">
          <cell r="A285" t="str">
            <v>Depreciation written back</v>
          </cell>
          <cell r="B285">
            <v>59.186999999999998</v>
          </cell>
          <cell r="C285">
            <v>10.029</v>
          </cell>
        </row>
        <row r="286">
          <cell r="A286" t="str">
            <v>Others</v>
          </cell>
          <cell r="B286">
            <v>39.773000000000003</v>
          </cell>
          <cell r="C286">
            <v>51.503999999999998</v>
          </cell>
          <cell r="D286">
            <v>-38</v>
          </cell>
          <cell r="E286">
            <v>3</v>
          </cell>
          <cell r="G286">
            <v>22</v>
          </cell>
          <cell r="H286">
            <v>4</v>
          </cell>
          <cell r="I286">
            <v>5</v>
          </cell>
        </row>
        <row r="287">
          <cell r="A287" t="str">
            <v>Sub-total</v>
          </cell>
          <cell r="B287">
            <v>111.68199999999999</v>
          </cell>
          <cell r="C287">
            <v>-76.359000000000009</v>
          </cell>
          <cell r="D287">
            <v>-38</v>
          </cell>
          <cell r="E287">
            <v>72</v>
          </cell>
          <cell r="F287">
            <v>0</v>
          </cell>
          <cell r="G287">
            <v>1102</v>
          </cell>
          <cell r="H287">
            <v>39</v>
          </cell>
          <cell r="I287">
            <v>-14</v>
          </cell>
        </row>
        <row r="289">
          <cell r="A289" t="str">
            <v>Expenditure</v>
          </cell>
        </row>
        <row r="290">
          <cell r="A290" t="str">
            <v>Salary, wages, allowances and benefits</v>
          </cell>
          <cell r="B290">
            <v>0.41599999999999998</v>
          </cell>
          <cell r="C290">
            <v>1.6930000000000001</v>
          </cell>
          <cell r="D290">
            <v>3</v>
          </cell>
          <cell r="E290">
            <v>7</v>
          </cell>
          <cell r="G290">
            <v>-8</v>
          </cell>
          <cell r="H290">
            <v>3</v>
          </cell>
          <cell r="I290">
            <v>-8</v>
          </cell>
        </row>
        <row r="291">
          <cell r="A291" t="str">
            <v>Repairs &amp; maintenance</v>
          </cell>
          <cell r="B291">
            <v>-42.646000000000001</v>
          </cell>
          <cell r="C291">
            <v>-333.01600000000002</v>
          </cell>
          <cell r="D291">
            <v>23</v>
          </cell>
          <cell r="E291">
            <v>-15</v>
          </cell>
          <cell r="G291">
            <v>20</v>
          </cell>
          <cell r="H291">
            <v>86</v>
          </cell>
          <cell r="I291">
            <v>-178</v>
          </cell>
        </row>
        <row r="292">
          <cell r="A292" t="str">
            <v>Communication expenses</v>
          </cell>
          <cell r="B292">
            <v>0.55400000000000005</v>
          </cell>
          <cell r="C292">
            <v>0.55400000000000005</v>
          </cell>
          <cell r="I292">
            <v>5</v>
          </cell>
        </row>
        <row r="293">
          <cell r="A293" t="str">
            <v>Prof consultancy charges</v>
          </cell>
          <cell r="B293">
            <v>0.53100000000000003</v>
          </cell>
          <cell r="C293">
            <v>14.571999999999999</v>
          </cell>
          <cell r="G293">
            <v>12</v>
          </cell>
          <cell r="I293">
            <v>7</v>
          </cell>
        </row>
        <row r="294">
          <cell r="A294" t="str">
            <v>Rates &amp; taxes</v>
          </cell>
          <cell r="D294">
            <v>0</v>
          </cell>
          <cell r="E294">
            <v>7</v>
          </cell>
          <cell r="G294">
            <v>-1</v>
          </cell>
          <cell r="H294">
            <v>64</v>
          </cell>
          <cell r="I294">
            <v>0</v>
          </cell>
        </row>
        <row r="295">
          <cell r="A295" t="str">
            <v>Power charges</v>
          </cell>
          <cell r="B295">
            <v>8.24</v>
          </cell>
          <cell r="D295">
            <v>0</v>
          </cell>
          <cell r="E295">
            <v>1</v>
          </cell>
          <cell r="G295">
            <v>-27</v>
          </cell>
          <cell r="H295">
            <v>0</v>
          </cell>
          <cell r="I295">
            <v>-14</v>
          </cell>
        </row>
        <row r="296">
          <cell r="A296" t="str">
            <v>Rent</v>
          </cell>
          <cell r="B296">
            <v>0.89600000000000002</v>
          </cell>
          <cell r="D296">
            <v>0</v>
          </cell>
          <cell r="E296">
            <v>6</v>
          </cell>
          <cell r="H296">
            <v>12</v>
          </cell>
          <cell r="I296">
            <v>1</v>
          </cell>
        </row>
        <row r="297">
          <cell r="A297" t="str">
            <v>Fuel</v>
          </cell>
          <cell r="G297">
            <v>-201</v>
          </cell>
        </row>
        <row r="298">
          <cell r="A298" t="str">
            <v>Depreciation</v>
          </cell>
          <cell r="B298">
            <v>670.48299999999995</v>
          </cell>
          <cell r="C298">
            <v>860.91099999999994</v>
          </cell>
          <cell r="D298">
            <v>-21</v>
          </cell>
          <cell r="E298">
            <v>271</v>
          </cell>
          <cell r="G298">
            <v>305</v>
          </cell>
          <cell r="H298">
            <v>171</v>
          </cell>
          <cell r="I298">
            <v>0</v>
          </cell>
        </row>
        <row r="299">
          <cell r="A299" t="str">
            <v>Adjustment of sales</v>
          </cell>
          <cell r="C299">
            <v>130.08000000000001</v>
          </cell>
          <cell r="G299">
            <v>0</v>
          </cell>
        </row>
        <row r="300">
          <cell r="A300" t="str">
            <v>Guarantee Commission</v>
          </cell>
          <cell r="D300">
            <v>-169</v>
          </cell>
          <cell r="E300">
            <v>0</v>
          </cell>
          <cell r="G300">
            <v>0</v>
          </cell>
        </row>
        <row r="301">
          <cell r="A301" t="str">
            <v>Interest</v>
          </cell>
          <cell r="B301">
            <v>0.13300000000000001</v>
          </cell>
          <cell r="C301">
            <v>0</v>
          </cell>
          <cell r="D301">
            <v>1</v>
          </cell>
          <cell r="E301">
            <v>418</v>
          </cell>
          <cell r="G301">
            <v>888</v>
          </cell>
          <cell r="H301">
            <v>2197</v>
          </cell>
          <cell r="I301">
            <v>1</v>
          </cell>
        </row>
        <row r="302">
          <cell r="A302" t="str">
            <v>Others</v>
          </cell>
          <cell r="B302">
            <v>18.513000000000002</v>
          </cell>
          <cell r="C302">
            <v>47.061999999999998</v>
          </cell>
          <cell r="D302">
            <v>1</v>
          </cell>
          <cell r="E302">
            <v>201</v>
          </cell>
          <cell r="G302">
            <v>15</v>
          </cell>
          <cell r="H302">
            <v>28</v>
          </cell>
          <cell r="I302">
            <v>44</v>
          </cell>
        </row>
        <row r="303">
          <cell r="A303" t="str">
            <v>Sub-total</v>
          </cell>
          <cell r="B303">
            <v>657.12</v>
          </cell>
          <cell r="C303">
            <v>721.85599999999999</v>
          </cell>
          <cell r="D303">
            <v>-162</v>
          </cell>
          <cell r="E303">
            <v>896</v>
          </cell>
          <cell r="F303">
            <v>0</v>
          </cell>
          <cell r="G303">
            <v>1003</v>
          </cell>
          <cell r="H303">
            <v>2561</v>
          </cell>
          <cell r="I303">
            <v>-142</v>
          </cell>
        </row>
        <row r="304">
          <cell r="A304" t="str">
            <v>Less: Incidental expenditure during construction</v>
          </cell>
          <cell r="B304">
            <v>1.1870000000000001</v>
          </cell>
          <cell r="C304">
            <v>-0.152</v>
          </cell>
          <cell r="D304">
            <v>-125</v>
          </cell>
          <cell r="E304">
            <v>21</v>
          </cell>
          <cell r="G304">
            <v>3</v>
          </cell>
          <cell r="H304">
            <v>34</v>
          </cell>
          <cell r="I304">
            <v>-19</v>
          </cell>
        </row>
        <row r="306">
          <cell r="A306" t="str">
            <v>Total</v>
          </cell>
          <cell r="B306">
            <v>-544.25099999999998</v>
          </cell>
          <cell r="C306">
            <v>-798.36700000000008</v>
          </cell>
          <cell r="D306">
            <v>-1</v>
          </cell>
          <cell r="E306">
            <v>-803</v>
          </cell>
          <cell r="F306">
            <v>-183</v>
          </cell>
          <cell r="G306">
            <v>102</v>
          </cell>
          <cell r="H306">
            <v>-2488</v>
          </cell>
          <cell r="I306">
            <v>109</v>
          </cell>
        </row>
        <row r="310">
          <cell r="A310" t="str">
            <v>Extraordinary Income / (expenses)</v>
          </cell>
        </row>
        <row r="311">
          <cell r="A311" t="str">
            <v>Sale for Electricity in previous year + O&amp;M Charges write-back</v>
          </cell>
          <cell r="G311">
            <v>1500</v>
          </cell>
          <cell r="H311">
            <v>1530</v>
          </cell>
        </row>
        <row r="312">
          <cell r="A312" t="str">
            <v>Arrears of Interst on Bonds under OTS +Late Payment Surcharge</v>
          </cell>
          <cell r="G312">
            <v>2241</v>
          </cell>
          <cell r="H312">
            <v>0</v>
          </cell>
        </row>
        <row r="313">
          <cell r="A313" t="str">
            <v>O&amp;M charges written back</v>
          </cell>
        </row>
        <row r="314">
          <cell r="A314" t="str">
            <v>One-time settlement of water charges</v>
          </cell>
          <cell r="F314">
            <v>1408</v>
          </cell>
        </row>
        <row r="315">
          <cell r="A315" t="str">
            <v>Extraordinary other income</v>
          </cell>
          <cell r="F315">
            <v>0</v>
          </cell>
        </row>
        <row r="316">
          <cell r="A316" t="str">
            <v>Provisions write-back</v>
          </cell>
          <cell r="B316">
            <v>3524.8010000000004</v>
          </cell>
          <cell r="C316">
            <v>3631.2910000000002</v>
          </cell>
          <cell r="D316">
            <v>107.21100000000001</v>
          </cell>
          <cell r="E316">
            <v>3988</v>
          </cell>
          <cell r="F316">
            <v>9648</v>
          </cell>
          <cell r="G316">
            <v>6235</v>
          </cell>
          <cell r="H316">
            <v>23</v>
          </cell>
          <cell r="I316">
            <v>41</v>
          </cell>
        </row>
        <row r="317">
          <cell r="A317" t="str">
            <v>Extraordinary expense</v>
          </cell>
        </row>
        <row r="318">
          <cell r="A318" t="str">
            <v>Less: Extraordinary - Rebates for prompt payment of dues for OTS for prior period</v>
          </cell>
          <cell r="F318">
            <v>0</v>
          </cell>
        </row>
        <row r="319">
          <cell r="A319" t="str">
            <v>Total</v>
          </cell>
          <cell r="B319">
            <v>3524.8010000000004</v>
          </cell>
          <cell r="C319">
            <v>3631.2910000000002</v>
          </cell>
          <cell r="D319">
            <v>107.21100000000001</v>
          </cell>
          <cell r="E319">
            <v>3988</v>
          </cell>
          <cell r="F319">
            <v>11056</v>
          </cell>
          <cell r="G319">
            <v>9976</v>
          </cell>
          <cell r="H319">
            <v>1553</v>
          </cell>
          <cell r="I319">
            <v>41</v>
          </cell>
        </row>
        <row r="321">
          <cell r="A321" t="str">
            <v>ADJUSTMENT ON ACCOUNT OF CHANGE IN ACCOUNTING POLICIES - PROSPECTUS</v>
          </cell>
        </row>
        <row r="322">
          <cell r="A322" t="str">
            <v>Adjustment on account of:</v>
          </cell>
        </row>
        <row r="323">
          <cell r="A323" t="str">
            <v>Changes in accounting policies- softwrae and its amortization</v>
          </cell>
          <cell r="B323">
            <v>11</v>
          </cell>
          <cell r="C323">
            <v>0</v>
          </cell>
          <cell r="D323">
            <v>5</v>
          </cell>
          <cell r="E323">
            <v>16</v>
          </cell>
          <cell r="F323">
            <v>-21</v>
          </cell>
        </row>
        <row r="325">
          <cell r="A325" t="str">
            <v>IMPACT OF MATERIAL ADJUSTMENTS - PROSPECTUS</v>
          </cell>
        </row>
        <row r="326">
          <cell r="A326" t="str">
            <v>Material adjustments</v>
          </cell>
        </row>
        <row r="327">
          <cell r="A327" t="str">
            <v>Sale of energy</v>
          </cell>
          <cell r="B327">
            <v>-3463</v>
          </cell>
          <cell r="C327">
            <v>-7745</v>
          </cell>
          <cell r="D327">
            <v>-3405</v>
          </cell>
          <cell r="E327">
            <v>-4866</v>
          </cell>
          <cell r="F327">
            <v>13963</v>
          </cell>
        </row>
        <row r="328">
          <cell r="A328" t="str">
            <v>Effect of scheme for settlement of SEB dues and return of bonds</v>
          </cell>
          <cell r="B328">
            <v>2645</v>
          </cell>
          <cell r="C328">
            <v>1921</v>
          </cell>
          <cell r="D328">
            <v>8750</v>
          </cell>
          <cell r="E328">
            <v>2666</v>
          </cell>
          <cell r="F328">
            <v>-26532</v>
          </cell>
        </row>
        <row r="329">
          <cell r="A329" t="str">
            <v>Arrears of remuneration to employees</v>
          </cell>
          <cell r="B329">
            <v>-440</v>
          </cell>
          <cell r="C329">
            <v>1430</v>
          </cell>
          <cell r="D329">
            <v>94</v>
          </cell>
          <cell r="E329">
            <v>202</v>
          </cell>
          <cell r="F329">
            <v>9</v>
          </cell>
        </row>
        <row r="330">
          <cell r="A330" t="str">
            <v>Other income and expenditure items</v>
          </cell>
          <cell r="B330">
            <v>4646</v>
          </cell>
          <cell r="C330">
            <v>2936</v>
          </cell>
          <cell r="D330">
            <v>-58</v>
          </cell>
          <cell r="E330">
            <v>-3035</v>
          </cell>
          <cell r="F330">
            <v>-4952</v>
          </cell>
        </row>
        <row r="331">
          <cell r="A331" t="str">
            <v>Sub-Total</v>
          </cell>
          <cell r="B331">
            <v>3388</v>
          </cell>
          <cell r="C331">
            <v>-1458</v>
          </cell>
          <cell r="D331">
            <v>5381</v>
          </cell>
          <cell r="E331">
            <v>-5033</v>
          </cell>
          <cell r="F331">
            <v>-17512</v>
          </cell>
        </row>
        <row r="332">
          <cell r="A332" t="str">
            <v>Tax impact of adjustments</v>
          </cell>
          <cell r="B332">
            <v>-976</v>
          </cell>
          <cell r="C332">
            <v>-1535</v>
          </cell>
          <cell r="D332">
            <v>-809</v>
          </cell>
          <cell r="E332">
            <v>903</v>
          </cell>
          <cell r="F332">
            <v>4611</v>
          </cell>
        </row>
        <row r="333">
          <cell r="A333" t="str">
            <v>Total</v>
          </cell>
          <cell r="B333">
            <v>2412</v>
          </cell>
          <cell r="C333">
            <v>-2993</v>
          </cell>
          <cell r="D333">
            <v>4572</v>
          </cell>
          <cell r="E333">
            <v>-4130</v>
          </cell>
          <cell r="F333">
            <v>-12901</v>
          </cell>
        </row>
        <row r="335">
          <cell r="A335" t="str">
            <v>PROVISION FOR TAX</v>
          </cell>
        </row>
        <row r="336">
          <cell r="A336" t="str">
            <v>Fringe benefit tax</v>
          </cell>
          <cell r="G336">
            <v>0</v>
          </cell>
          <cell r="H336">
            <v>-72</v>
          </cell>
          <cell r="I336">
            <v>148</v>
          </cell>
          <cell r="J336">
            <v>88</v>
          </cell>
        </row>
        <row r="337">
          <cell r="A337" t="str">
            <v>Provision for current tax</v>
          </cell>
          <cell r="B337">
            <v>10175</v>
          </cell>
          <cell r="C337">
            <v>13437</v>
          </cell>
          <cell r="D337">
            <v>10299</v>
          </cell>
          <cell r="E337">
            <v>11255</v>
          </cell>
          <cell r="F337">
            <v>8682</v>
          </cell>
          <cell r="G337">
            <v>10058</v>
          </cell>
          <cell r="H337">
            <v>8063</v>
          </cell>
          <cell r="I337">
            <v>20522</v>
          </cell>
          <cell r="J337">
            <v>28722</v>
          </cell>
        </row>
        <row r="338">
          <cell r="A338" t="str">
            <v>Less: Income tax recoverable</v>
          </cell>
          <cell r="B338">
            <v>8111</v>
          </cell>
          <cell r="C338">
            <v>10037</v>
          </cell>
          <cell r="D338">
            <v>8174</v>
          </cell>
          <cell r="E338">
            <v>9791</v>
          </cell>
          <cell r="F338">
            <v>2393</v>
          </cell>
          <cell r="G338">
            <v>7346</v>
          </cell>
          <cell r="H338">
            <v>0</v>
          </cell>
          <cell r="I338">
            <v>0</v>
          </cell>
          <cell r="J338">
            <v>0</v>
          </cell>
        </row>
        <row r="339">
          <cell r="A339" t="str">
            <v>Net provision for current tax</v>
          </cell>
          <cell r="B339">
            <v>2064</v>
          </cell>
          <cell r="C339">
            <v>3400</v>
          </cell>
          <cell r="D339">
            <v>2125</v>
          </cell>
          <cell r="E339">
            <v>1464</v>
          </cell>
          <cell r="F339">
            <v>6289</v>
          </cell>
          <cell r="G339">
            <v>2712</v>
          </cell>
          <cell r="H339">
            <v>7991</v>
          </cell>
          <cell r="I339">
            <v>20670</v>
          </cell>
          <cell r="J339">
            <v>28810</v>
          </cell>
        </row>
        <row r="340">
          <cell r="A340" t="str">
            <v>Less: Tax on Extraordinary Items</v>
          </cell>
          <cell r="F340">
            <v>1180.5556140380663</v>
          </cell>
          <cell r="G340">
            <v>445.11388239939453</v>
          </cell>
          <cell r="H340">
            <v>0</v>
          </cell>
        </row>
        <row r="341">
          <cell r="A341" t="str">
            <v>Provision for deferred tax</v>
          </cell>
          <cell r="B341">
            <v>0</v>
          </cell>
          <cell r="C341">
            <v>0</v>
          </cell>
          <cell r="D341">
            <v>0</v>
          </cell>
          <cell r="E341">
            <v>3545</v>
          </cell>
          <cell r="F341">
            <v>7901</v>
          </cell>
          <cell r="G341">
            <v>-1710</v>
          </cell>
        </row>
        <row r="342">
          <cell r="A342" t="str">
            <v>Less: Deferred tax recoverable</v>
          </cell>
          <cell r="B342">
            <v>0</v>
          </cell>
          <cell r="C342">
            <v>0</v>
          </cell>
          <cell r="D342">
            <v>0</v>
          </cell>
          <cell r="E342">
            <v>3544</v>
          </cell>
          <cell r="F342">
            <v>7901</v>
          </cell>
          <cell r="G342">
            <v>-1710</v>
          </cell>
        </row>
        <row r="343">
          <cell r="A343" t="str">
            <v>Net provision for def tax</v>
          </cell>
          <cell r="B343">
            <v>0</v>
          </cell>
          <cell r="C343">
            <v>0</v>
          </cell>
          <cell r="D343">
            <v>0</v>
          </cell>
          <cell r="E343">
            <v>1</v>
          </cell>
          <cell r="F343">
            <v>0</v>
          </cell>
          <cell r="G343">
            <v>0</v>
          </cell>
          <cell r="H343">
            <v>8</v>
          </cell>
          <cell r="I343">
            <v>-39</v>
          </cell>
          <cell r="J343">
            <v>1</v>
          </cell>
        </row>
        <row r="344">
          <cell r="A344" t="str">
            <v>Total</v>
          </cell>
          <cell r="B344">
            <v>2064</v>
          </cell>
          <cell r="C344">
            <v>3400</v>
          </cell>
          <cell r="D344">
            <v>2125</v>
          </cell>
          <cell r="E344">
            <v>1465</v>
          </cell>
          <cell r="F344">
            <v>5108.4443859619332</v>
          </cell>
          <cell r="G344">
            <v>2266.8861176006053</v>
          </cell>
          <cell r="H344">
            <v>7999</v>
          </cell>
          <cell r="I344">
            <v>20631</v>
          </cell>
          <cell r="J344">
            <v>28811</v>
          </cell>
        </row>
        <row r="345">
          <cell r="A345" t="str">
            <v>Effective tax rate (%)</v>
          </cell>
          <cell r="B345">
            <v>6.1929698470823226E-2</v>
          </cell>
          <cell r="C345">
            <v>8.9697370333105014E-2</v>
          </cell>
          <cell r="D345">
            <v>5.7565839738699463E-2</v>
          </cell>
          <cell r="E345">
            <v>4.2643015488688124E-2</v>
          </cell>
          <cell r="F345">
            <v>0.10637273833837109</v>
          </cell>
          <cell r="G345">
            <v>4.4708230467036238E-2</v>
          </cell>
          <cell r="H345">
            <v>0.11878174096403434</v>
          </cell>
          <cell r="I345">
            <v>0.2306067244925333</v>
          </cell>
        </row>
        <row r="347">
          <cell r="A347" t="str">
            <v>PROVISION WRITTEN BACK</v>
          </cell>
        </row>
        <row r="348">
          <cell r="A348" t="str">
            <v>Doubtful debts</v>
          </cell>
          <cell r="B348">
            <v>1498.5440000000001</v>
          </cell>
          <cell r="C348">
            <v>3603.8</v>
          </cell>
          <cell r="D348">
            <v>61.389000000000003</v>
          </cell>
          <cell r="E348">
            <v>926</v>
          </cell>
          <cell r="F348">
            <v>5957</v>
          </cell>
          <cell r="G348">
            <v>5927</v>
          </cell>
          <cell r="H348">
            <v>0</v>
          </cell>
        </row>
        <row r="349">
          <cell r="A349" t="str">
            <v>Doubtful claims &amp; advances</v>
          </cell>
          <cell r="B349">
            <v>5.0819999999999999</v>
          </cell>
          <cell r="C349">
            <v>6.0380000000000003</v>
          </cell>
          <cell r="D349">
            <v>6.4329999999999998</v>
          </cell>
          <cell r="E349">
            <v>10</v>
          </cell>
          <cell r="F349">
            <v>21</v>
          </cell>
          <cell r="G349">
            <v>5</v>
          </cell>
          <cell r="H349">
            <v>5</v>
          </cell>
        </row>
        <row r="350">
          <cell r="A350" t="str">
            <v>Doubtful  construction advances</v>
          </cell>
          <cell r="B350">
            <v>9.4E-2</v>
          </cell>
          <cell r="C350">
            <v>0.67200000000000004</v>
          </cell>
          <cell r="D350">
            <v>14.2</v>
          </cell>
          <cell r="E350">
            <v>16</v>
          </cell>
          <cell r="F350">
            <v>5</v>
          </cell>
          <cell r="G350">
            <v>3</v>
          </cell>
          <cell r="H350">
            <v>1</v>
          </cell>
        </row>
        <row r="351">
          <cell r="A351" t="str">
            <v>Adjustment in tariff</v>
          </cell>
          <cell r="E351">
            <v>2524</v>
          </cell>
          <cell r="F351">
            <v>3640</v>
          </cell>
          <cell r="G351">
            <v>286</v>
          </cell>
          <cell r="H351">
            <v>0</v>
          </cell>
        </row>
        <row r="352">
          <cell r="A352" t="str">
            <v>Interest/ Interest difference on bonds</v>
          </cell>
          <cell r="E352">
            <v>490</v>
          </cell>
          <cell r="G352">
            <v>1</v>
          </cell>
          <cell r="H352">
            <v>2</v>
          </cell>
        </row>
        <row r="353">
          <cell r="A353" t="str">
            <v>Shortages in construction stores</v>
          </cell>
          <cell r="B353">
            <v>1.617</v>
          </cell>
          <cell r="C353">
            <v>2.3420000000000001</v>
          </cell>
          <cell r="D353">
            <v>1.272</v>
          </cell>
          <cell r="E353">
            <v>4</v>
          </cell>
          <cell r="F353">
            <v>2</v>
          </cell>
          <cell r="G353">
            <v>9</v>
          </cell>
          <cell r="H353">
            <v>9</v>
          </cell>
        </row>
        <row r="354">
          <cell r="A354" t="str">
            <v>Shortages in stores</v>
          </cell>
          <cell r="B354">
            <v>17.771000000000001</v>
          </cell>
          <cell r="C354">
            <v>14.949</v>
          </cell>
          <cell r="D354">
            <v>21.210999999999999</v>
          </cell>
          <cell r="E354">
            <v>15</v>
          </cell>
          <cell r="F354">
            <v>17</v>
          </cell>
          <cell r="G354">
            <v>2</v>
          </cell>
          <cell r="H354">
            <v>6</v>
          </cell>
        </row>
        <row r="355">
          <cell r="A355" t="str">
            <v>Others</v>
          </cell>
          <cell r="B355">
            <v>2001.693</v>
          </cell>
          <cell r="C355">
            <v>3.49</v>
          </cell>
          <cell r="D355">
            <v>2.706</v>
          </cell>
          <cell r="E355">
            <v>3</v>
          </cell>
          <cell r="F355">
            <v>6</v>
          </cell>
          <cell r="G355">
            <v>2</v>
          </cell>
          <cell r="H355">
            <v>0</v>
          </cell>
        </row>
        <row r="356">
          <cell r="A356" t="str">
            <v>Total</v>
          </cell>
          <cell r="B356">
            <v>3524.8010000000004</v>
          </cell>
          <cell r="C356">
            <v>3631.2910000000002</v>
          </cell>
          <cell r="D356">
            <v>107.21100000000001</v>
          </cell>
          <cell r="E356">
            <v>3988</v>
          </cell>
          <cell r="F356">
            <v>9648</v>
          </cell>
          <cell r="G356">
            <v>6235</v>
          </cell>
          <cell r="H356">
            <v>23</v>
          </cell>
          <cell r="I356">
            <v>41</v>
          </cell>
        </row>
        <row r="358">
          <cell r="A358" t="str">
            <v>CAPACITY</v>
          </cell>
        </row>
        <row r="359">
          <cell r="B359" t="str">
            <v>F2000</v>
          </cell>
          <cell r="C359" t="str">
            <v>F2001</v>
          </cell>
          <cell r="D359" t="str">
            <v>F2002</v>
          </cell>
          <cell r="E359" t="str">
            <v>F2003</v>
          </cell>
          <cell r="F359" t="str">
            <v>F2004</v>
          </cell>
          <cell r="G359" t="str">
            <v>F2005</v>
          </cell>
          <cell r="H359" t="str">
            <v>F2006</v>
          </cell>
          <cell r="I359" t="str">
            <v>F2007</v>
          </cell>
          <cell r="J359" t="str">
            <v>F2008E</v>
          </cell>
          <cell r="K359" t="str">
            <v>F2009E</v>
          </cell>
          <cell r="L359" t="str">
            <v>F2010E</v>
          </cell>
          <cell r="M359" t="str">
            <v>F2011E</v>
          </cell>
          <cell r="N359" t="str">
            <v>F2012E</v>
          </cell>
          <cell r="O359" t="str">
            <v>F2013E</v>
          </cell>
          <cell r="P359" t="str">
            <v>F2014E</v>
          </cell>
          <cell r="Q359" t="str">
            <v>F2015E</v>
          </cell>
          <cell r="R359" t="str">
            <v>F2016E</v>
          </cell>
          <cell r="S359" t="str">
            <v>F2017E</v>
          </cell>
          <cell r="T359" t="str">
            <v>F2018E</v>
          </cell>
          <cell r="U359" t="str">
            <v>F2019E</v>
          </cell>
          <cell r="V359" t="str">
            <v>F2020E</v>
          </cell>
        </row>
        <row r="360">
          <cell r="A360" t="str">
            <v>Commercial Capacity (MW)</v>
          </cell>
          <cell r="B360">
            <v>19291</v>
          </cell>
          <cell r="C360">
            <v>19435</v>
          </cell>
          <cell r="D360">
            <v>19935</v>
          </cell>
          <cell r="E360">
            <v>20935</v>
          </cell>
          <cell r="F360">
            <v>20935</v>
          </cell>
          <cell r="G360">
            <v>22435</v>
          </cell>
          <cell r="H360">
            <v>23435</v>
          </cell>
          <cell r="I360">
            <v>26350</v>
          </cell>
          <cell r="J360">
            <v>28850</v>
          </cell>
          <cell r="K360">
            <v>30830</v>
          </cell>
          <cell r="L360">
            <v>30830</v>
          </cell>
          <cell r="M360">
            <v>30830</v>
          </cell>
          <cell r="N360">
            <v>30830</v>
          </cell>
          <cell r="O360">
            <v>30830</v>
          </cell>
          <cell r="P360">
            <v>30830</v>
          </cell>
          <cell r="Q360">
            <v>30830</v>
          </cell>
          <cell r="R360">
            <v>30830</v>
          </cell>
          <cell r="S360">
            <v>30830</v>
          </cell>
          <cell r="T360">
            <v>30830</v>
          </cell>
          <cell r="U360">
            <v>30830</v>
          </cell>
          <cell r="V360">
            <v>30830</v>
          </cell>
        </row>
        <row r="361">
          <cell r="A361" t="str">
            <v>Addition to capactiy</v>
          </cell>
          <cell r="C361">
            <v>144</v>
          </cell>
          <cell r="D361">
            <v>500</v>
          </cell>
          <cell r="E361">
            <v>1000</v>
          </cell>
          <cell r="F361">
            <v>0</v>
          </cell>
          <cell r="G361">
            <v>1500</v>
          </cell>
          <cell r="H361">
            <v>1000</v>
          </cell>
          <cell r="I361">
            <v>2915</v>
          </cell>
          <cell r="J361">
            <v>2500</v>
          </cell>
          <cell r="K361">
            <v>1980</v>
          </cell>
          <cell r="L361">
            <v>0</v>
          </cell>
          <cell r="M361">
            <v>0</v>
          </cell>
          <cell r="N361">
            <v>0</v>
          </cell>
          <cell r="O361">
            <v>0</v>
          </cell>
          <cell r="P361">
            <v>0</v>
          </cell>
          <cell r="Q361">
            <v>0</v>
          </cell>
          <cell r="R361">
            <v>0</v>
          </cell>
          <cell r="S361">
            <v>0</v>
          </cell>
          <cell r="T361">
            <v>0</v>
          </cell>
          <cell r="U361">
            <v>0</v>
          </cell>
          <cell r="V361">
            <v>0</v>
          </cell>
        </row>
        <row r="363">
          <cell r="A363" t="str">
            <v>COAL - OWNED</v>
          </cell>
        </row>
        <row r="364">
          <cell r="A364" t="str">
            <v>Northern Region</v>
          </cell>
        </row>
        <row r="365">
          <cell r="A365" t="str">
            <v>Singrauli</v>
          </cell>
          <cell r="D365">
            <v>2000</v>
          </cell>
          <cell r="E365">
            <v>2000</v>
          </cell>
          <cell r="F365">
            <v>2000</v>
          </cell>
          <cell r="G365">
            <v>2000</v>
          </cell>
          <cell r="H365">
            <v>2000</v>
          </cell>
          <cell r="I365">
            <v>2000</v>
          </cell>
        </row>
        <row r="366">
          <cell r="A366" t="str">
            <v>Rihand</v>
          </cell>
          <cell r="D366">
            <v>1000</v>
          </cell>
          <cell r="E366">
            <v>1000</v>
          </cell>
          <cell r="F366">
            <v>1000</v>
          </cell>
          <cell r="G366">
            <v>1500</v>
          </cell>
          <cell r="H366">
            <v>2000</v>
          </cell>
          <cell r="I366">
            <v>2000</v>
          </cell>
        </row>
        <row r="367">
          <cell r="A367" t="str">
            <v>Tanda</v>
          </cell>
          <cell r="D367">
            <v>440</v>
          </cell>
          <cell r="E367">
            <v>440</v>
          </cell>
          <cell r="F367">
            <v>440</v>
          </cell>
          <cell r="G367">
            <v>440</v>
          </cell>
          <cell r="H367">
            <v>440</v>
          </cell>
          <cell r="I367">
            <v>440</v>
          </cell>
        </row>
        <row r="368">
          <cell r="A368" t="str">
            <v>Unchahar</v>
          </cell>
          <cell r="D368">
            <v>840</v>
          </cell>
          <cell r="E368">
            <v>840</v>
          </cell>
          <cell r="F368">
            <v>840</v>
          </cell>
          <cell r="G368">
            <v>840</v>
          </cell>
          <cell r="H368">
            <v>840</v>
          </cell>
          <cell r="I368">
            <v>1050</v>
          </cell>
        </row>
        <row r="369">
          <cell r="A369" t="str">
            <v>Kahalgaon</v>
          </cell>
        </row>
        <row r="370">
          <cell r="A370" t="str">
            <v>Sipat</v>
          </cell>
        </row>
        <row r="371">
          <cell r="A371" t="str">
            <v>Western Region</v>
          </cell>
        </row>
        <row r="372">
          <cell r="A372" t="str">
            <v>Korba</v>
          </cell>
          <cell r="D372">
            <v>2100</v>
          </cell>
          <cell r="E372">
            <v>2100</v>
          </cell>
          <cell r="F372">
            <v>2100</v>
          </cell>
          <cell r="G372">
            <v>2100</v>
          </cell>
          <cell r="H372">
            <v>2100</v>
          </cell>
          <cell r="I372">
            <v>2100</v>
          </cell>
        </row>
        <row r="373">
          <cell r="A373" t="str">
            <v>Vindhyachal</v>
          </cell>
          <cell r="D373">
            <v>2260</v>
          </cell>
          <cell r="E373">
            <v>2260</v>
          </cell>
          <cell r="F373">
            <v>2260</v>
          </cell>
          <cell r="G373">
            <v>2260</v>
          </cell>
          <cell r="H373">
            <v>2260</v>
          </cell>
          <cell r="I373">
            <v>3260</v>
          </cell>
        </row>
        <row r="374">
          <cell r="A374" t="str">
            <v>Southern Region</v>
          </cell>
        </row>
        <row r="375">
          <cell r="A375" t="str">
            <v>Ramagundam</v>
          </cell>
          <cell r="D375">
            <v>2100</v>
          </cell>
          <cell r="E375">
            <v>2100</v>
          </cell>
          <cell r="F375">
            <v>2100</v>
          </cell>
          <cell r="G375">
            <v>2600</v>
          </cell>
          <cell r="H375">
            <v>2600</v>
          </cell>
          <cell r="I375">
            <v>2600</v>
          </cell>
        </row>
        <row r="376">
          <cell r="A376" t="str">
            <v>Simhadri</v>
          </cell>
          <cell r="D376">
            <v>500</v>
          </cell>
          <cell r="E376">
            <v>1000</v>
          </cell>
          <cell r="F376">
            <v>1000</v>
          </cell>
          <cell r="G376">
            <v>1000</v>
          </cell>
          <cell r="H376">
            <v>1000</v>
          </cell>
          <cell r="I376">
            <v>1000</v>
          </cell>
        </row>
        <row r="377">
          <cell r="A377" t="str">
            <v>Eastern Region</v>
          </cell>
        </row>
        <row r="378">
          <cell r="A378" t="str">
            <v>Farakka</v>
          </cell>
          <cell r="D378">
            <v>1600</v>
          </cell>
          <cell r="E378">
            <v>1600</v>
          </cell>
          <cell r="F378">
            <v>1600</v>
          </cell>
          <cell r="G378">
            <v>1600</v>
          </cell>
          <cell r="H378">
            <v>1600</v>
          </cell>
          <cell r="I378">
            <v>1600</v>
          </cell>
        </row>
        <row r="379">
          <cell r="A379" t="str">
            <v>Kahalgaon</v>
          </cell>
          <cell r="D379">
            <v>840</v>
          </cell>
          <cell r="E379">
            <v>840</v>
          </cell>
          <cell r="F379">
            <v>840</v>
          </cell>
          <cell r="G379">
            <v>840</v>
          </cell>
          <cell r="H379">
            <v>840</v>
          </cell>
          <cell r="I379">
            <v>1340</v>
          </cell>
        </row>
        <row r="380">
          <cell r="A380" t="str">
            <v>Talcher STPS</v>
          </cell>
          <cell r="D380">
            <v>1000</v>
          </cell>
          <cell r="E380">
            <v>1500</v>
          </cell>
          <cell r="F380">
            <v>2000</v>
          </cell>
          <cell r="G380">
            <v>3000</v>
          </cell>
          <cell r="H380">
            <v>3000</v>
          </cell>
          <cell r="I380">
            <v>3000</v>
          </cell>
        </row>
        <row r="381">
          <cell r="A381" t="str">
            <v>Talcher TPS</v>
          </cell>
          <cell r="D381">
            <v>460</v>
          </cell>
          <cell r="E381">
            <v>460</v>
          </cell>
          <cell r="F381">
            <v>460</v>
          </cell>
          <cell r="G381">
            <v>460</v>
          </cell>
          <cell r="H381">
            <v>460</v>
          </cell>
          <cell r="I381">
            <v>460</v>
          </cell>
        </row>
        <row r="382">
          <cell r="A382" t="str">
            <v>National Capital Region</v>
          </cell>
        </row>
        <row r="383">
          <cell r="A383" t="str">
            <v>Dadri Thermal</v>
          </cell>
          <cell r="D383">
            <v>840</v>
          </cell>
          <cell r="E383">
            <v>840</v>
          </cell>
          <cell r="F383">
            <v>840</v>
          </cell>
          <cell r="G383">
            <v>840</v>
          </cell>
          <cell r="H383">
            <v>840</v>
          </cell>
          <cell r="I383">
            <v>840</v>
          </cell>
        </row>
        <row r="384">
          <cell r="A384" t="str">
            <v>Badarpur</v>
          </cell>
          <cell r="I384">
            <v>705</v>
          </cell>
        </row>
        <row r="385">
          <cell r="A385" t="str">
            <v>Total - Commercial Generation</v>
          </cell>
          <cell r="D385">
            <v>15980</v>
          </cell>
          <cell r="E385">
            <v>16980</v>
          </cell>
          <cell r="F385">
            <v>16980</v>
          </cell>
          <cell r="G385">
            <v>18480</v>
          </cell>
          <cell r="H385">
            <v>19480</v>
          </cell>
          <cell r="I385">
            <v>22395</v>
          </cell>
          <cell r="J385">
            <v>24895</v>
          </cell>
          <cell r="K385">
            <v>26875</v>
          </cell>
          <cell r="L385">
            <v>26875</v>
          </cell>
          <cell r="M385">
            <v>26875</v>
          </cell>
          <cell r="N385">
            <v>26875</v>
          </cell>
          <cell r="O385">
            <v>26875</v>
          </cell>
          <cell r="P385">
            <v>26875</v>
          </cell>
          <cell r="Q385">
            <v>26875</v>
          </cell>
          <cell r="R385">
            <v>26875</v>
          </cell>
          <cell r="S385">
            <v>26875</v>
          </cell>
          <cell r="T385">
            <v>26875</v>
          </cell>
          <cell r="U385">
            <v>26875</v>
          </cell>
          <cell r="V385">
            <v>26875</v>
          </cell>
        </row>
        <row r="386">
          <cell r="A386" t="str">
            <v>Total - Overall Generation</v>
          </cell>
          <cell r="D386">
            <v>29960</v>
          </cell>
          <cell r="E386">
            <v>31960</v>
          </cell>
          <cell r="F386">
            <v>17480</v>
          </cell>
          <cell r="G386">
            <v>19480</v>
          </cell>
          <cell r="H386">
            <v>19980</v>
          </cell>
          <cell r="I386">
            <v>22395</v>
          </cell>
          <cell r="J386">
            <v>23395</v>
          </cell>
          <cell r="K386">
            <v>26535</v>
          </cell>
          <cell r="L386">
            <v>26535</v>
          </cell>
          <cell r="M386">
            <v>26535</v>
          </cell>
          <cell r="N386">
            <v>26535</v>
          </cell>
          <cell r="O386">
            <v>26535</v>
          </cell>
          <cell r="P386">
            <v>26535</v>
          </cell>
          <cell r="Q386">
            <v>26535</v>
          </cell>
          <cell r="R386">
            <v>26535</v>
          </cell>
          <cell r="S386">
            <v>26535</v>
          </cell>
          <cell r="T386">
            <v>26535</v>
          </cell>
          <cell r="U386">
            <v>26535</v>
          </cell>
          <cell r="V386">
            <v>26535</v>
          </cell>
        </row>
        <row r="387">
          <cell r="A387" t="str">
            <v>GAS - OWNED</v>
          </cell>
        </row>
        <row r="388">
          <cell r="A388" t="str">
            <v>Western Region</v>
          </cell>
        </row>
        <row r="389">
          <cell r="A389" t="str">
            <v>Kawas</v>
          </cell>
          <cell r="D389">
            <v>645</v>
          </cell>
          <cell r="E389">
            <v>645</v>
          </cell>
          <cell r="F389">
            <v>645</v>
          </cell>
          <cell r="G389">
            <v>645</v>
          </cell>
          <cell r="H389">
            <v>645</v>
          </cell>
          <cell r="I389">
            <v>645</v>
          </cell>
        </row>
        <row r="390">
          <cell r="A390" t="str">
            <v>Jhanor Gandhar</v>
          </cell>
          <cell r="D390">
            <v>648</v>
          </cell>
          <cell r="E390">
            <v>648</v>
          </cell>
          <cell r="F390">
            <v>648</v>
          </cell>
          <cell r="G390">
            <v>648</v>
          </cell>
          <cell r="H390">
            <v>648</v>
          </cell>
          <cell r="I390">
            <v>648</v>
          </cell>
        </row>
        <row r="391">
          <cell r="A391" t="str">
            <v>Southern Region</v>
          </cell>
        </row>
        <row r="392">
          <cell r="A392" t="str">
            <v>Kayamkulam - Rajiv Gandhi CCP</v>
          </cell>
          <cell r="D392">
            <v>0</v>
          </cell>
          <cell r="E392">
            <v>0</v>
          </cell>
          <cell r="F392">
            <v>0</v>
          </cell>
          <cell r="G392">
            <v>350</v>
          </cell>
          <cell r="H392">
            <v>350</v>
          </cell>
          <cell r="I392">
            <v>350</v>
          </cell>
        </row>
        <row r="393">
          <cell r="A393" t="str">
            <v>National Capital Region</v>
          </cell>
        </row>
        <row r="394">
          <cell r="A394" t="str">
            <v>Dadri Gas</v>
          </cell>
          <cell r="D394">
            <v>817</v>
          </cell>
          <cell r="E394">
            <v>817</v>
          </cell>
          <cell r="F394">
            <v>817</v>
          </cell>
          <cell r="G394">
            <v>817</v>
          </cell>
          <cell r="H394">
            <v>817</v>
          </cell>
          <cell r="I394">
            <v>817</v>
          </cell>
        </row>
        <row r="395">
          <cell r="A395" t="str">
            <v>Anta</v>
          </cell>
          <cell r="D395">
            <v>413</v>
          </cell>
          <cell r="E395">
            <v>413</v>
          </cell>
          <cell r="F395">
            <v>413</v>
          </cell>
          <cell r="G395">
            <v>413</v>
          </cell>
          <cell r="H395">
            <v>413</v>
          </cell>
          <cell r="I395">
            <v>413</v>
          </cell>
        </row>
        <row r="396">
          <cell r="A396" t="str">
            <v>Auraiya</v>
          </cell>
          <cell r="D396">
            <v>652</v>
          </cell>
          <cell r="E396">
            <v>652</v>
          </cell>
          <cell r="F396">
            <v>652</v>
          </cell>
          <cell r="G396">
            <v>652</v>
          </cell>
          <cell r="H396">
            <v>652</v>
          </cell>
          <cell r="I396">
            <v>652</v>
          </cell>
        </row>
        <row r="397">
          <cell r="A397" t="str">
            <v>Faridabad</v>
          </cell>
          <cell r="D397">
            <v>430</v>
          </cell>
          <cell r="E397">
            <v>430</v>
          </cell>
          <cell r="F397">
            <v>430</v>
          </cell>
          <cell r="G397">
            <v>430</v>
          </cell>
          <cell r="H397">
            <v>430</v>
          </cell>
          <cell r="I397">
            <v>430</v>
          </cell>
        </row>
        <row r="398">
          <cell r="A398" t="str">
            <v>Total - Commercial Generation</v>
          </cell>
          <cell r="D398">
            <v>3605</v>
          </cell>
          <cell r="E398">
            <v>3605</v>
          </cell>
          <cell r="F398">
            <v>3605</v>
          </cell>
          <cell r="G398">
            <v>3955</v>
          </cell>
          <cell r="H398">
            <v>3955</v>
          </cell>
          <cell r="I398">
            <v>3955</v>
          </cell>
          <cell r="J398">
            <v>3955</v>
          </cell>
          <cell r="K398">
            <v>3955</v>
          </cell>
          <cell r="L398">
            <v>3955</v>
          </cell>
          <cell r="M398">
            <v>3955</v>
          </cell>
          <cell r="N398">
            <v>3955</v>
          </cell>
          <cell r="O398">
            <v>3955</v>
          </cell>
          <cell r="P398">
            <v>3955</v>
          </cell>
          <cell r="Q398">
            <v>3955</v>
          </cell>
          <cell r="R398">
            <v>3955</v>
          </cell>
          <cell r="S398">
            <v>3955</v>
          </cell>
          <cell r="T398">
            <v>3955</v>
          </cell>
          <cell r="U398">
            <v>3955</v>
          </cell>
          <cell r="V398">
            <v>3955</v>
          </cell>
        </row>
        <row r="399">
          <cell r="A399" t="str">
            <v>Total - Overall Generation</v>
          </cell>
          <cell r="D399">
            <v>56290</v>
          </cell>
          <cell r="E399">
            <v>59790</v>
          </cell>
          <cell r="F399">
            <v>3605</v>
          </cell>
          <cell r="G399">
            <v>3955</v>
          </cell>
          <cell r="H399">
            <v>3955</v>
          </cell>
          <cell r="I399">
            <v>3955</v>
          </cell>
          <cell r="J399">
            <v>3955</v>
          </cell>
          <cell r="K399">
            <v>3955</v>
          </cell>
          <cell r="L399">
            <v>3955</v>
          </cell>
          <cell r="M399">
            <v>3955</v>
          </cell>
          <cell r="N399">
            <v>3955</v>
          </cell>
          <cell r="O399">
            <v>3955</v>
          </cell>
          <cell r="P399">
            <v>3955</v>
          </cell>
          <cell r="Q399">
            <v>3955</v>
          </cell>
          <cell r="R399">
            <v>3955</v>
          </cell>
          <cell r="S399">
            <v>3955</v>
          </cell>
          <cell r="T399">
            <v>3955</v>
          </cell>
          <cell r="U399">
            <v>3955</v>
          </cell>
          <cell r="V399">
            <v>3955</v>
          </cell>
        </row>
        <row r="400">
          <cell r="A400" t="str">
            <v>NAPHTHA - OWNED</v>
          </cell>
        </row>
        <row r="401">
          <cell r="A401" t="str">
            <v>Kayamkulam - Rajiv Gandhi CCP</v>
          </cell>
          <cell r="D401">
            <v>350</v>
          </cell>
          <cell r="E401">
            <v>350</v>
          </cell>
          <cell r="F401">
            <v>350</v>
          </cell>
          <cell r="G401">
            <v>0</v>
          </cell>
        </row>
        <row r="402">
          <cell r="A402" t="str">
            <v>Total - Commercial Generation</v>
          </cell>
          <cell r="D402">
            <v>350</v>
          </cell>
          <cell r="E402">
            <v>350</v>
          </cell>
          <cell r="F402">
            <v>350</v>
          </cell>
          <cell r="G402">
            <v>0</v>
          </cell>
        </row>
        <row r="403">
          <cell r="A403" t="str">
            <v>Total - Overall Generation</v>
          </cell>
          <cell r="D403">
            <v>110980</v>
          </cell>
          <cell r="E403">
            <v>117480</v>
          </cell>
          <cell r="F403">
            <v>350</v>
          </cell>
          <cell r="G403">
            <v>0</v>
          </cell>
          <cell r="H403">
            <v>0</v>
          </cell>
          <cell r="I403">
            <v>0</v>
          </cell>
          <cell r="J403">
            <v>0</v>
          </cell>
        </row>
        <row r="404">
          <cell r="A404" t="str">
            <v>Owned power stations - Hydro</v>
          </cell>
        </row>
        <row r="405">
          <cell r="A405" t="str">
            <v>Northern region</v>
          </cell>
        </row>
        <row r="406">
          <cell r="A406" t="str">
            <v>Kayamkulam</v>
          </cell>
        </row>
        <row r="407">
          <cell r="A407" t="str">
            <v>Total Hydro</v>
          </cell>
        </row>
        <row r="408">
          <cell r="A408" t="str">
            <v>TOTAL CAPACITY - Commercial</v>
          </cell>
          <cell r="D408">
            <v>19935</v>
          </cell>
          <cell r="E408">
            <v>20935</v>
          </cell>
          <cell r="F408">
            <v>20935</v>
          </cell>
          <cell r="G408">
            <v>22435</v>
          </cell>
          <cell r="H408">
            <v>23435</v>
          </cell>
          <cell r="I408">
            <v>26350</v>
          </cell>
          <cell r="J408">
            <v>28850</v>
          </cell>
          <cell r="K408">
            <v>30830</v>
          </cell>
          <cell r="L408">
            <v>30830</v>
          </cell>
          <cell r="M408">
            <v>30830</v>
          </cell>
          <cell r="N408">
            <v>30830</v>
          </cell>
          <cell r="O408">
            <v>30830</v>
          </cell>
          <cell r="P408">
            <v>30830</v>
          </cell>
          <cell r="Q408">
            <v>30830</v>
          </cell>
          <cell r="R408">
            <v>30830</v>
          </cell>
          <cell r="S408">
            <v>30830</v>
          </cell>
          <cell r="T408">
            <v>30830</v>
          </cell>
          <cell r="U408">
            <v>30830</v>
          </cell>
          <cell r="V408">
            <v>30830</v>
          </cell>
        </row>
        <row r="409">
          <cell r="A409" t="str">
            <v>TOTAL CAPACITY - Commissioned</v>
          </cell>
          <cell r="D409">
            <v>19935</v>
          </cell>
          <cell r="E409">
            <v>20935</v>
          </cell>
          <cell r="F409">
            <v>21435</v>
          </cell>
          <cell r="G409">
            <v>23435</v>
          </cell>
          <cell r="H409">
            <v>23935</v>
          </cell>
          <cell r="I409">
            <v>26350</v>
          </cell>
          <cell r="J409">
            <v>27350</v>
          </cell>
          <cell r="K409">
            <v>30490</v>
          </cell>
          <cell r="L409">
            <v>30490</v>
          </cell>
          <cell r="M409">
            <v>30490</v>
          </cell>
          <cell r="N409">
            <v>30490</v>
          </cell>
          <cell r="O409">
            <v>30490</v>
          </cell>
          <cell r="P409">
            <v>30490</v>
          </cell>
          <cell r="Q409">
            <v>30490</v>
          </cell>
          <cell r="R409">
            <v>30490</v>
          </cell>
          <cell r="S409">
            <v>30490</v>
          </cell>
          <cell r="T409">
            <v>30490</v>
          </cell>
          <cell r="U409">
            <v>30490</v>
          </cell>
          <cell r="V409">
            <v>30490</v>
          </cell>
        </row>
        <row r="410">
          <cell r="I410">
            <v>0.12438660123746526</v>
          </cell>
          <cell r="J410">
            <v>9.4876660341556063E-2</v>
          </cell>
          <cell r="K410">
            <v>6.8630849220103984E-2</v>
          </cell>
          <cell r="L410">
            <v>0</v>
          </cell>
          <cell r="M410">
            <v>0</v>
          </cell>
          <cell r="N410">
            <v>0</v>
          </cell>
          <cell r="O410">
            <v>0</v>
          </cell>
          <cell r="P410">
            <v>0</v>
          </cell>
          <cell r="Q410">
            <v>0</v>
          </cell>
          <cell r="R410">
            <v>0</v>
          </cell>
          <cell r="S410">
            <v>0</v>
          </cell>
          <cell r="T410">
            <v>0</v>
          </cell>
          <cell r="U410">
            <v>0</v>
          </cell>
          <cell r="V410">
            <v>0</v>
          </cell>
        </row>
        <row r="411">
          <cell r="A411" t="str">
            <v>JV CAPACITY</v>
          </cell>
        </row>
        <row r="412">
          <cell r="A412" t="str">
            <v>NTPC- SAIL Power Co</v>
          </cell>
        </row>
        <row r="413">
          <cell r="A413" t="str">
            <v>Durgapur</v>
          </cell>
          <cell r="F413">
            <v>120</v>
          </cell>
          <cell r="G413">
            <v>120</v>
          </cell>
          <cell r="H413">
            <v>120</v>
          </cell>
          <cell r="I413">
            <v>120</v>
          </cell>
        </row>
        <row r="414">
          <cell r="A414" t="str">
            <v>Rourkela</v>
          </cell>
          <cell r="F414">
            <v>120</v>
          </cell>
          <cell r="G414">
            <v>120</v>
          </cell>
          <cell r="H414">
            <v>120</v>
          </cell>
          <cell r="I414">
            <v>120</v>
          </cell>
        </row>
        <row r="415">
          <cell r="A415" t="str">
            <v>BREAKDOWN - CAPACITY, GENERATION, SALES</v>
          </cell>
        </row>
        <row r="416">
          <cell r="A416" t="str">
            <v>Generation Capacity - Commercial (billion units)</v>
          </cell>
          <cell r="B416">
            <v>0</v>
          </cell>
          <cell r="C416">
            <v>0</v>
          </cell>
          <cell r="D416">
            <v>0</v>
          </cell>
          <cell r="E416">
            <v>0</v>
          </cell>
          <cell r="F416">
            <v>183.39060000000001</v>
          </cell>
          <cell r="G416">
            <v>189.9606</v>
          </cell>
          <cell r="H416">
            <v>200.18060000000003</v>
          </cell>
          <cell r="I416">
            <v>218.05829999999997</v>
          </cell>
          <cell r="J416">
            <v>241.77599999999995</v>
          </cell>
        </row>
        <row r="417">
          <cell r="A417" t="str">
            <v>Capacity Addition</v>
          </cell>
          <cell r="C417">
            <v>0</v>
          </cell>
          <cell r="D417">
            <v>0</v>
          </cell>
          <cell r="E417">
            <v>0</v>
          </cell>
          <cell r="F417">
            <v>183.39060000000001</v>
          </cell>
          <cell r="G417">
            <v>6.5699999999999932</v>
          </cell>
          <cell r="H417">
            <v>10.220000000000027</v>
          </cell>
          <cell r="I417">
            <v>17.877699999999948</v>
          </cell>
          <cell r="J417">
            <v>23.717699999999979</v>
          </cell>
        </row>
        <row r="418">
          <cell r="A418" t="str">
            <v>Generation Capacity - Commissioned (billion units)</v>
          </cell>
          <cell r="B418">
            <v>168.98916</v>
          </cell>
          <cell r="C418">
            <v>170.25060000000002</v>
          </cell>
          <cell r="D418">
            <v>174.63060000000002</v>
          </cell>
          <cell r="E418">
            <v>183.39060000000001</v>
          </cell>
          <cell r="F418">
            <v>187.7706</v>
          </cell>
          <cell r="G418">
            <v>205.29059999999998</v>
          </cell>
          <cell r="H418">
            <v>207.48059999999998</v>
          </cell>
          <cell r="I418">
            <v>220.24829999999997</v>
          </cell>
          <cell r="J418">
            <v>235.20599999999996</v>
          </cell>
        </row>
        <row r="419">
          <cell r="A419" t="str">
            <v>Capacity Addition</v>
          </cell>
          <cell r="C419">
            <v>1.2614400000000217</v>
          </cell>
          <cell r="D419">
            <v>4.3799999999999955</v>
          </cell>
          <cell r="E419">
            <v>8.7599999999999909</v>
          </cell>
          <cell r="F419">
            <v>4.3799999999999955</v>
          </cell>
          <cell r="G419">
            <v>17.519999999999982</v>
          </cell>
          <cell r="H419">
            <v>2.1899999999999977</v>
          </cell>
          <cell r="I419">
            <v>12.767699999999991</v>
          </cell>
          <cell r="J419">
            <v>14.957699999999988</v>
          </cell>
        </row>
        <row r="420">
          <cell r="A420" t="str">
            <v>PLF</v>
          </cell>
          <cell r="B420">
            <v>0.70241191801888359</v>
          </cell>
          <cell r="C420">
            <v>0.7647550140792454</v>
          </cell>
          <cell r="D420">
            <v>0.76275291959141167</v>
          </cell>
          <cell r="E420">
            <v>0.76830546385692611</v>
          </cell>
          <cell r="F420">
            <v>0.79458658597245779</v>
          </cell>
          <cell r="G420">
            <v>0.77504766414049175</v>
          </cell>
          <cell r="H420">
            <v>0.8235950734671097</v>
          </cell>
          <cell r="I420">
            <v>0.85664225331137644</v>
          </cell>
          <cell r="J420">
            <v>0.85829528192308013</v>
          </cell>
        </row>
        <row r="421">
          <cell r="A421" t="str">
            <v>New</v>
          </cell>
          <cell r="C421">
            <v>0.2</v>
          </cell>
          <cell r="D421">
            <v>0.1</v>
          </cell>
          <cell r="E421">
            <v>0.1</v>
          </cell>
          <cell r="F421">
            <v>0.1</v>
          </cell>
          <cell r="G421">
            <v>0.1</v>
          </cell>
          <cell r="H421">
            <v>0.15</v>
          </cell>
          <cell r="I421">
            <v>0.05</v>
          </cell>
          <cell r="J421">
            <v>0.1</v>
          </cell>
        </row>
        <row r="422">
          <cell r="A422" t="str">
            <v>Existing</v>
          </cell>
          <cell r="C422">
            <v>0.76900000000000002</v>
          </cell>
          <cell r="D422">
            <v>0.78</v>
          </cell>
          <cell r="E422">
            <v>0.80200000000000005</v>
          </cell>
          <cell r="F422">
            <v>0.81100000000000005</v>
          </cell>
          <cell r="G422">
            <v>0.83809999999999996</v>
          </cell>
          <cell r="H422">
            <v>0.82</v>
          </cell>
          <cell r="I422">
            <v>0.84</v>
          </cell>
          <cell r="J422">
            <v>0.84</v>
          </cell>
        </row>
        <row r="423">
          <cell r="A423" t="str">
            <v>Commissioned Generation (billion units)</v>
          </cell>
          <cell r="B423">
            <v>118.7</v>
          </cell>
          <cell r="C423">
            <v>130.19999999999999</v>
          </cell>
          <cell r="D423">
            <v>133.19999999999999</v>
          </cell>
          <cell r="E423">
            <v>140.9</v>
          </cell>
          <cell r="F423">
            <v>149.19999999999999</v>
          </cell>
          <cell r="G423">
            <v>159.11000000000001</v>
          </cell>
          <cell r="H423">
            <v>170.88</v>
          </cell>
          <cell r="I423">
            <v>188.67400000000001</v>
          </cell>
          <cell r="J423">
            <v>201.87620007999996</v>
          </cell>
        </row>
        <row r="424">
          <cell r="A424" t="str">
            <v>New</v>
          </cell>
          <cell r="C424">
            <v>0.25228800000000434</v>
          </cell>
          <cell r="D424">
            <v>0.43799999999999956</v>
          </cell>
          <cell r="E424">
            <v>0.87599999999999911</v>
          </cell>
          <cell r="F424">
            <v>0.43799999999999956</v>
          </cell>
          <cell r="G424">
            <v>1.7519999999999982</v>
          </cell>
          <cell r="H424">
            <v>0.32849999999999963</v>
          </cell>
          <cell r="I424">
            <v>0.63838499999999954</v>
          </cell>
          <cell r="J424">
            <v>1.4957699999999989</v>
          </cell>
        </row>
        <row r="425">
          <cell r="A425" t="str">
            <v>Existing</v>
          </cell>
          <cell r="C425">
            <v>129.95266404</v>
          </cell>
          <cell r="D425">
            <v>132.79546800000003</v>
          </cell>
          <cell r="E425">
            <v>140.05374120000002</v>
          </cell>
          <cell r="F425">
            <v>148.72977660000001</v>
          </cell>
          <cell r="G425">
            <v>157.37053985999998</v>
          </cell>
          <cell r="H425">
            <v>168.33829199999997</v>
          </cell>
          <cell r="I425">
            <v>174.28370399999997</v>
          </cell>
          <cell r="J425">
            <v>185.00857199999996</v>
          </cell>
        </row>
        <row r="426">
          <cell r="A426" t="str">
            <v>Growth in Generation</v>
          </cell>
          <cell r="C426">
            <v>9.688289806234196E-2</v>
          </cell>
          <cell r="D426">
            <v>2.3041474654377891E-2</v>
          </cell>
          <cell r="E426">
            <v>5.780780780780792E-2</v>
          </cell>
          <cell r="F426">
            <v>5.8907026259758632E-2</v>
          </cell>
          <cell r="G426">
            <v>6.6420911528150217E-2</v>
          </cell>
          <cell r="H426">
            <v>7.3973980265225281E-2</v>
          </cell>
          <cell r="I426">
            <v>0.10413155430711618</v>
          </cell>
          <cell r="J426">
            <v>6.9973605690238028E-2</v>
          </cell>
        </row>
        <row r="427">
          <cell r="A427" t="str">
            <v>Commercial Generation (billion units)</v>
          </cell>
          <cell r="F427">
            <v>148.048</v>
          </cell>
          <cell r="G427">
            <v>158.27099999999999</v>
          </cell>
          <cell r="H427">
            <v>169.78899999999999</v>
          </cell>
          <cell r="I427">
            <v>188.14</v>
          </cell>
          <cell r="J427">
            <v>207.5152000822346</v>
          </cell>
        </row>
        <row r="428">
          <cell r="A428" t="str">
            <v>Chhatisgarh - Sipat - I</v>
          </cell>
          <cell r="K428">
            <v>1320</v>
          </cell>
          <cell r="L428">
            <v>660</v>
          </cell>
        </row>
        <row r="429">
          <cell r="A429" t="str">
            <v>Sales (billion units)</v>
          </cell>
          <cell r="B429">
            <v>111</v>
          </cell>
          <cell r="C429">
            <v>121.8</v>
          </cell>
          <cell r="D429">
            <v>124.51900000000001</v>
          </cell>
          <cell r="E429">
            <v>129.28800000000001</v>
          </cell>
          <cell r="F429">
            <v>138.012</v>
          </cell>
          <cell r="G429">
            <v>147.792</v>
          </cell>
          <cell r="H429">
            <v>159.01900000000001</v>
          </cell>
          <cell r="I429">
            <v>176.53</v>
          </cell>
          <cell r="J429">
            <v>188.8824406124977</v>
          </cell>
        </row>
        <row r="430">
          <cell r="A430" t="str">
            <v>Auxillary Consumption (billion units)</v>
          </cell>
          <cell r="B430">
            <v>7.7000000000000028</v>
          </cell>
          <cell r="C430">
            <v>8.3999999999999915</v>
          </cell>
          <cell r="D430">
            <v>8.6809999999999832</v>
          </cell>
          <cell r="E430">
            <v>11.611999999999995</v>
          </cell>
          <cell r="F430">
            <v>11.187999999999988</v>
          </cell>
          <cell r="G430">
            <v>11.318000000000012</v>
          </cell>
          <cell r="H430">
            <v>11.86099999999999</v>
          </cell>
          <cell r="I430">
            <v>12.144000000000005</v>
          </cell>
          <cell r="J430">
            <v>12.993759467502256</v>
          </cell>
          <cell r="N430">
            <v>23000</v>
          </cell>
        </row>
        <row r="431">
          <cell r="A431" t="str">
            <v>Auxillary consumption (%)</v>
          </cell>
          <cell r="B431">
            <v>6.4869418702611648E-2</v>
          </cell>
          <cell r="C431">
            <v>6.4516129032258007E-2</v>
          </cell>
          <cell r="D431">
            <v>6.5172672672672557E-2</v>
          </cell>
          <cell r="E431">
            <v>8.2413058907026215E-2</v>
          </cell>
          <cell r="F431">
            <v>7.4986595174262663E-2</v>
          </cell>
          <cell r="G431">
            <v>7.113317830431784E-2</v>
          </cell>
          <cell r="H431">
            <v>6.9411282771535521E-2</v>
          </cell>
          <cell r="I431">
            <v>6.4364989346703871E-2</v>
          </cell>
          <cell r="J431">
            <v>6.4364989346703871E-2</v>
          </cell>
          <cell r="K431">
            <v>660</v>
          </cell>
          <cell r="L431">
            <v>660</v>
          </cell>
          <cell r="M431">
            <v>660</v>
          </cell>
        </row>
        <row r="432">
          <cell r="A432" t="str">
            <v>Realization per unit (Rs/ unit)</v>
          </cell>
          <cell r="B432">
            <v>1.4430866666666666</v>
          </cell>
          <cell r="C432">
            <v>1.5554173973727423</v>
          </cell>
          <cell r="D432">
            <v>1.4270673551827433</v>
          </cell>
          <cell r="E432">
            <v>1.4697342367427757</v>
          </cell>
          <cell r="F432">
            <v>1.3634901312929311</v>
          </cell>
          <cell r="G432">
            <v>1.5268079463029123</v>
          </cell>
          <cell r="H432">
            <v>1.7340946679327627</v>
          </cell>
          <cell r="I432">
            <v>1.918976944428709</v>
          </cell>
          <cell r="J432">
            <v>2.0454521804523766</v>
          </cell>
          <cell r="L432">
            <v>725</v>
          </cell>
          <cell r="M432">
            <v>575</v>
          </cell>
        </row>
        <row r="433">
          <cell r="A433" t="str">
            <v>Growth in realisations</v>
          </cell>
          <cell r="C433">
            <v>7.7840599113526698E-2</v>
          </cell>
          <cell r="D433">
            <v>-8.2518070330700466E-2</v>
          </cell>
          <cell r="E433">
            <v>2.9898295553518972E-2</v>
          </cell>
          <cell r="F433">
            <v>-7.2287970705032234E-2</v>
          </cell>
          <cell r="G433">
            <v>0.11977924244681915</v>
          </cell>
          <cell r="H433">
            <v>0.13576476473795185</v>
          </cell>
          <cell r="I433">
            <v>0.10661602270904091</v>
          </cell>
          <cell r="J433">
            <v>6.5907637082799786E-2</v>
          </cell>
          <cell r="L433">
            <v>725</v>
          </cell>
          <cell r="M433">
            <v>575</v>
          </cell>
        </row>
        <row r="434">
          <cell r="A434" t="str">
            <v>HP - Kol Dam</v>
          </cell>
          <cell r="L434">
            <v>600</v>
          </cell>
          <cell r="M434">
            <v>200</v>
          </cell>
        </row>
        <row r="435">
          <cell r="A435" t="str">
            <v>COAL</v>
          </cell>
        </row>
        <row r="436">
          <cell r="A436" t="str">
            <v>Effective Commercial Capacity (billion units)</v>
          </cell>
          <cell r="E436">
            <v>148.7448</v>
          </cell>
          <cell r="F436">
            <v>148.7448</v>
          </cell>
          <cell r="G436">
            <v>155.31479999999999</v>
          </cell>
          <cell r="H436">
            <v>165.53480000000002</v>
          </cell>
          <cell r="I436">
            <v>183.41249999999999</v>
          </cell>
          <cell r="J436">
            <v>207.13019999999997</v>
          </cell>
        </row>
        <row r="437">
          <cell r="A437" t="str">
            <v>Capacity Addition</v>
          </cell>
          <cell r="F437">
            <v>0</v>
          </cell>
          <cell r="G437">
            <v>6.5699999999999932</v>
          </cell>
          <cell r="H437">
            <v>10.220000000000027</v>
          </cell>
          <cell r="I437">
            <v>17.877699999999976</v>
          </cell>
          <cell r="J437">
            <v>23.717699999999979</v>
          </cell>
        </row>
        <row r="438">
          <cell r="A438" t="str">
            <v>Effective Generation Capacity (billion units)</v>
          </cell>
          <cell r="E438">
            <v>148.7448</v>
          </cell>
          <cell r="F438">
            <v>153.12479999999999</v>
          </cell>
          <cell r="G438">
            <v>170.64479999999998</v>
          </cell>
          <cell r="H438">
            <v>172.8348</v>
          </cell>
          <cell r="I438">
            <v>185.60249999999999</v>
          </cell>
          <cell r="J438">
            <v>200.56019999999998</v>
          </cell>
        </row>
        <row r="439">
          <cell r="A439" t="str">
            <v>Capacity Addition</v>
          </cell>
          <cell r="F439">
            <v>4.3799999999999955</v>
          </cell>
          <cell r="G439">
            <v>17.519999999999982</v>
          </cell>
          <cell r="H439">
            <v>2.1900000000000261</v>
          </cell>
          <cell r="I439">
            <v>12.767699999999991</v>
          </cell>
          <cell r="J439">
            <v>14.957699999999988</v>
          </cell>
          <cell r="K439">
            <v>1980</v>
          </cell>
          <cell r="L439">
            <v>3370</v>
          </cell>
          <cell r="M439">
            <v>2010</v>
          </cell>
        </row>
        <row r="440">
          <cell r="A440" t="str">
            <v>PLF</v>
          </cell>
          <cell r="F440">
            <v>0.81698065891351368</v>
          </cell>
          <cell r="G440">
            <v>0.79763344678536952</v>
          </cell>
          <cell r="H440">
            <v>0.85470634386130573</v>
          </cell>
          <cell r="I440">
            <v>0.8802198246252072</v>
          </cell>
          <cell r="J440">
            <v>0.88039999999999985</v>
          </cell>
        </row>
        <row r="441">
          <cell r="A441" t="str">
            <v>Generation (billion units)</v>
          </cell>
          <cell r="F441">
            <v>125.1</v>
          </cell>
          <cell r="G441">
            <v>136.11199999999999</v>
          </cell>
          <cell r="H441">
            <v>147.72300000000001</v>
          </cell>
          <cell r="I441">
            <v>163.37100000000001</v>
          </cell>
          <cell r="J441">
            <v>176.57320007999996</v>
          </cell>
        </row>
        <row r="442">
          <cell r="A442" t="str">
            <v>Existing</v>
          </cell>
          <cell r="F442">
            <v>124.66199999999999</v>
          </cell>
          <cell r="G442">
            <v>134.35999999999999</v>
          </cell>
          <cell r="H442">
            <v>147.50400000000002</v>
          </cell>
          <cell r="I442">
            <v>162.09423000000001</v>
          </cell>
          <cell r="J442">
            <v>175.07743007999997</v>
          </cell>
        </row>
        <row r="443">
          <cell r="A443" t="str">
            <v>New</v>
          </cell>
          <cell r="F443">
            <v>0.43799999999999956</v>
          </cell>
          <cell r="G443">
            <v>1.7519999999999982</v>
          </cell>
          <cell r="H443">
            <v>0.21900000000000264</v>
          </cell>
          <cell r="I443">
            <v>1.2767699999999991</v>
          </cell>
          <cell r="J443">
            <v>1.4957699999999989</v>
          </cell>
        </row>
        <row r="444">
          <cell r="A444" t="str">
            <v>New (% of total generation)</v>
          </cell>
          <cell r="F444">
            <v>0.1</v>
          </cell>
          <cell r="G444">
            <v>0.1</v>
          </cell>
          <cell r="H444">
            <v>0.1</v>
          </cell>
          <cell r="I444">
            <v>0.1</v>
          </cell>
          <cell r="J444">
            <v>0.1</v>
          </cell>
        </row>
        <row r="445">
          <cell r="A445" t="str">
            <v>Sales (billion units)</v>
          </cell>
          <cell r="F445">
            <v>116.21790000000001</v>
          </cell>
          <cell r="G445">
            <v>126.42992083464269</v>
          </cell>
          <cell r="H445">
            <v>137.46935707514046</v>
          </cell>
          <cell r="I445">
            <v>152.85562732543966</v>
          </cell>
          <cell r="J445">
            <v>165.20806793793736</v>
          </cell>
        </row>
        <row r="446">
          <cell r="A446" t="str">
            <v>Auxillary Consumption</v>
          </cell>
          <cell r="E446">
            <v>7.0999999999999994E-2</v>
          </cell>
          <cell r="F446">
            <v>7.0999999999999994E-2</v>
          </cell>
          <cell r="G446">
            <v>7.113317830431784E-2</v>
          </cell>
          <cell r="H446">
            <v>6.9411282771535521E-2</v>
          </cell>
          <cell r="I446">
            <v>6.4364989346703871E-2</v>
          </cell>
          <cell r="J446">
            <v>6.4364989346703871E-2</v>
          </cell>
        </row>
        <row r="447">
          <cell r="A447" t="str">
            <v>Total - Commissioned</v>
          </cell>
          <cell r="G447">
            <v>2000</v>
          </cell>
        </row>
        <row r="448">
          <cell r="A448" t="str">
            <v>GAS / LIQUID FUEL</v>
          </cell>
          <cell r="I448" t="str">
            <v>Comm</v>
          </cell>
          <cell r="J448" t="str">
            <v>COD</v>
          </cell>
        </row>
        <row r="449">
          <cell r="A449" t="str">
            <v>Effective Commercial Capacity (billion units)</v>
          </cell>
          <cell r="E449">
            <v>31.579799999999999</v>
          </cell>
          <cell r="F449">
            <v>34.645799999999994</v>
          </cell>
          <cell r="G449">
            <v>34.645799999999994</v>
          </cell>
          <cell r="H449">
            <v>34.645799999999994</v>
          </cell>
          <cell r="I449">
            <v>34.645799999999994</v>
          </cell>
          <cell r="J449">
            <v>34.645799999999994</v>
          </cell>
        </row>
        <row r="450">
          <cell r="A450" t="str">
            <v>Capacity Addition</v>
          </cell>
          <cell r="F450">
            <v>3.0659999999999954</v>
          </cell>
          <cell r="G450">
            <v>0</v>
          </cell>
          <cell r="H450">
            <v>0</v>
          </cell>
          <cell r="I450">
            <v>0</v>
          </cell>
          <cell r="J450">
            <v>0</v>
          </cell>
        </row>
        <row r="451">
          <cell r="A451" t="str">
            <v>Effective Generation Capacity (billion units)</v>
          </cell>
          <cell r="E451">
            <v>31.579799999999999</v>
          </cell>
          <cell r="F451">
            <v>34.645799999999994</v>
          </cell>
          <cell r="G451">
            <v>34.645799999999994</v>
          </cell>
          <cell r="H451">
            <v>34.645799999999994</v>
          </cell>
          <cell r="I451">
            <v>34.645799999999994</v>
          </cell>
          <cell r="J451">
            <v>34.645799999999994</v>
          </cell>
        </row>
        <row r="452">
          <cell r="A452" t="str">
            <v>Capacity Addition</v>
          </cell>
          <cell r="F452">
            <v>3.0659999999999954</v>
          </cell>
          <cell r="G452">
            <v>0</v>
          </cell>
          <cell r="H452">
            <v>0</v>
          </cell>
          <cell r="I452">
            <v>0</v>
          </cell>
          <cell r="J452">
            <v>0</v>
          </cell>
        </row>
        <row r="453">
          <cell r="A453" t="str">
            <v>PLF</v>
          </cell>
          <cell r="F453">
            <v>0.69561101201300024</v>
          </cell>
          <cell r="G453">
            <v>0.66380340474170041</v>
          </cell>
          <cell r="H453">
            <v>0.66842156913680739</v>
          </cell>
          <cell r="I453">
            <v>0.73033383555871145</v>
          </cell>
          <cell r="J453">
            <v>0.73033383555871145</v>
          </cell>
        </row>
        <row r="454">
          <cell r="A454" t="str">
            <v>Generation (billion units)</v>
          </cell>
          <cell r="F454">
            <v>24.1</v>
          </cell>
          <cell r="G454">
            <v>22.998000000000001</v>
          </cell>
          <cell r="H454">
            <v>23.157999999999998</v>
          </cell>
          <cell r="I454">
            <v>25.303000000000001</v>
          </cell>
          <cell r="J454">
            <v>25.303000000000001</v>
          </cell>
          <cell r="K454" t="str">
            <v>COD</v>
          </cell>
        </row>
        <row r="455">
          <cell r="A455" t="str">
            <v>Sales (billion units)</v>
          </cell>
          <cell r="F455">
            <v>21.794099999999986</v>
          </cell>
          <cell r="G455">
            <v>21.362079165357315</v>
          </cell>
          <cell r="H455">
            <v>21.54964292485954</v>
          </cell>
          <cell r="I455">
            <v>23.674372674560345</v>
          </cell>
          <cell r="J455">
            <v>23.674372674560352</v>
          </cell>
        </row>
        <row r="456">
          <cell r="A456" t="str">
            <v>Auxillary Consumption</v>
          </cell>
          <cell r="F456">
            <v>9.5680497925311858E-2</v>
          </cell>
          <cell r="G456">
            <v>7.1133178304317202E-2</v>
          </cell>
          <cell r="H456">
            <v>6.9451467101669273E-2</v>
          </cell>
          <cell r="I456">
            <v>6.4364989346704204E-2</v>
          </cell>
          <cell r="J456">
            <v>6.4364989346703871E-2</v>
          </cell>
          <cell r="K456">
            <v>38808</v>
          </cell>
        </row>
        <row r="457">
          <cell r="A457" t="str">
            <v>Auxillary Consumption (billion units)</v>
          </cell>
          <cell r="F457">
            <v>2.3059000000000154</v>
          </cell>
          <cell r="G457">
            <v>1.6359208346426861</v>
          </cell>
          <cell r="H457">
            <v>1.6083570751404572</v>
          </cell>
          <cell r="I457">
            <v>1.6286273254396555</v>
          </cell>
          <cell r="J457">
            <v>1.6286273254396484</v>
          </cell>
          <cell r="K457">
            <v>39081</v>
          </cell>
        </row>
        <row r="458">
          <cell r="A458" t="str">
            <v>Vindhyachal - III (U6)</v>
          </cell>
          <cell r="I458">
            <v>500</v>
          </cell>
          <cell r="J458">
            <v>38991</v>
          </cell>
          <cell r="K458">
            <v>39111</v>
          </cell>
        </row>
        <row r="459">
          <cell r="A459" t="str">
            <v>Average availability (%)</v>
          </cell>
          <cell r="I459">
            <v>500</v>
          </cell>
          <cell r="J459">
            <v>38930</v>
          </cell>
          <cell r="K459">
            <v>39080</v>
          </cell>
        </row>
        <row r="460">
          <cell r="A460" t="str">
            <v>Coal-fired:</v>
          </cell>
          <cell r="B460">
            <v>90.1</v>
          </cell>
          <cell r="C460">
            <v>88.5</v>
          </cell>
          <cell r="D460">
            <v>89.1</v>
          </cell>
          <cell r="E460">
            <v>88.7</v>
          </cell>
          <cell r="F460">
            <v>88.8</v>
          </cell>
          <cell r="G460">
            <v>89</v>
          </cell>
          <cell r="H460">
            <v>89</v>
          </cell>
          <cell r="I460">
            <v>89</v>
          </cell>
          <cell r="J460">
            <v>89</v>
          </cell>
        </row>
        <row r="461">
          <cell r="A461" t="str">
            <v>Gas-fired:</v>
          </cell>
          <cell r="B461">
            <v>87.7</v>
          </cell>
          <cell r="C461">
            <v>88.1</v>
          </cell>
          <cell r="D461">
            <v>87.7</v>
          </cell>
          <cell r="E461">
            <v>87.7</v>
          </cell>
          <cell r="F461">
            <v>89</v>
          </cell>
          <cell r="G461">
            <v>89</v>
          </cell>
          <cell r="H461">
            <v>89</v>
          </cell>
          <cell r="I461">
            <v>89</v>
          </cell>
          <cell r="J461">
            <v>89</v>
          </cell>
        </row>
        <row r="462">
          <cell r="A462" t="str">
            <v>Average PLF (%)</v>
          </cell>
          <cell r="K462" t="str">
            <v>Comm</v>
          </cell>
          <cell r="L462" t="str">
            <v>COD</v>
          </cell>
        </row>
        <row r="463">
          <cell r="A463" t="str">
            <v>Coal-fired:</v>
          </cell>
          <cell r="B463">
            <v>80.400000000000006</v>
          </cell>
          <cell r="C463">
            <v>81.8</v>
          </cell>
          <cell r="D463">
            <v>81.099999999999994</v>
          </cell>
          <cell r="E463">
            <v>83.6</v>
          </cell>
          <cell r="F463">
            <v>84.4</v>
          </cell>
          <cell r="G463">
            <v>0.79763344678536952</v>
          </cell>
          <cell r="H463">
            <v>0.85470634386130573</v>
          </cell>
          <cell r="I463">
            <v>0.8802198246252072</v>
          </cell>
          <cell r="J463">
            <v>0.88039999999999985</v>
          </cell>
          <cell r="K463">
            <v>39142</v>
          </cell>
          <cell r="L463">
            <v>39262</v>
          </cell>
        </row>
        <row r="464">
          <cell r="A464" t="str">
            <v>Gas-fired:</v>
          </cell>
          <cell r="B464">
            <v>71.3</v>
          </cell>
          <cell r="C464">
            <v>72.2</v>
          </cell>
          <cell r="D464">
            <v>71.099999999999994</v>
          </cell>
          <cell r="E464">
            <v>70</v>
          </cell>
          <cell r="F464">
            <v>68.3</v>
          </cell>
          <cell r="G464">
            <v>0.66380340474170041</v>
          </cell>
          <cell r="H464">
            <v>0.66842156913680739</v>
          </cell>
          <cell r="I464">
            <v>0.73033383555871145</v>
          </cell>
          <cell r="J464">
            <v>0.73033383555871145</v>
          </cell>
          <cell r="K464">
            <v>39234</v>
          </cell>
          <cell r="L464">
            <v>39354</v>
          </cell>
        </row>
        <row r="465">
          <cell r="A465" t="str">
            <v>Kahalgaon - II (U1)</v>
          </cell>
          <cell r="D465">
            <v>113.52767279999998</v>
          </cell>
          <cell r="E465">
            <v>124.35065279999998</v>
          </cell>
          <cell r="F465">
            <v>125.5406112</v>
          </cell>
          <cell r="J465">
            <v>500</v>
          </cell>
          <cell r="K465">
            <v>39119</v>
          </cell>
          <cell r="L465">
            <v>39239</v>
          </cell>
        </row>
        <row r="466">
          <cell r="A466" t="str">
            <v>Generation - Coal</v>
          </cell>
          <cell r="D466">
            <v>120.92657465868466</v>
          </cell>
          <cell r="E466">
            <v>134.59877047433355</v>
          </cell>
          <cell r="F466">
            <v>134.9544741899839</v>
          </cell>
          <cell r="G466">
            <v>136.11200000000002</v>
          </cell>
          <cell r="H466">
            <v>149.59480689305627</v>
          </cell>
          <cell r="I466">
            <v>172.68170123893805</v>
          </cell>
          <cell r="J466">
            <v>180.42935207999994</v>
          </cell>
          <cell r="K466">
            <v>39142</v>
          </cell>
          <cell r="L466">
            <v>39262</v>
          </cell>
        </row>
        <row r="467">
          <cell r="A467" t="str">
            <v>Generation - Gas</v>
          </cell>
          <cell r="D467">
            <v>26.238572921229721</v>
          </cell>
          <cell r="E467">
            <v>26.250746449396733</v>
          </cell>
          <cell r="F467">
            <v>25.43749530551743</v>
          </cell>
          <cell r="G467">
            <v>22.998000000000005</v>
          </cell>
          <cell r="H467">
            <v>23.158000000000001</v>
          </cell>
          <cell r="I467">
            <v>25.303000000000004</v>
          </cell>
          <cell r="J467">
            <v>25.303000000000004</v>
          </cell>
          <cell r="K467">
            <v>39234</v>
          </cell>
          <cell r="L467">
            <v>39354</v>
          </cell>
        </row>
        <row r="468">
          <cell r="A468" t="str">
            <v>Total</v>
          </cell>
          <cell r="D468">
            <v>147.16514757991439</v>
          </cell>
          <cell r="E468">
            <v>160.84951692373028</v>
          </cell>
          <cell r="F468">
            <v>160.39196949550131</v>
          </cell>
          <cell r="G468">
            <v>159.11000000000001</v>
          </cell>
          <cell r="H468">
            <v>172.75280689305629</v>
          </cell>
          <cell r="I468">
            <v>197.98470123893804</v>
          </cell>
          <cell r="J468">
            <v>205.73235207999994</v>
          </cell>
        </row>
        <row r="469">
          <cell r="A469" t="str">
            <v>Total - Commissioned</v>
          </cell>
          <cell r="J469">
            <v>1000</v>
          </cell>
        </row>
        <row r="470">
          <cell r="A470" t="str">
            <v>F2009</v>
          </cell>
          <cell r="L470" t="str">
            <v>Comm</v>
          </cell>
          <cell r="M470" t="str">
            <v>COD</v>
          </cell>
        </row>
        <row r="471">
          <cell r="A471" t="str">
            <v>Barh (U1)</v>
          </cell>
          <cell r="K471">
            <v>660</v>
          </cell>
          <cell r="L471">
            <v>39692</v>
          </cell>
          <cell r="M471">
            <v>39873</v>
          </cell>
        </row>
        <row r="472">
          <cell r="A472" t="str">
            <v>Sipat - I (U1)</v>
          </cell>
          <cell r="K472">
            <v>660</v>
          </cell>
          <cell r="L472">
            <v>39539</v>
          </cell>
          <cell r="M472">
            <v>39689</v>
          </cell>
        </row>
        <row r="473">
          <cell r="A473" t="str">
            <v>Sipat - I (U2)</v>
          </cell>
          <cell r="K473">
            <v>660</v>
          </cell>
          <cell r="L473">
            <v>39722</v>
          </cell>
          <cell r="M473">
            <v>39842</v>
          </cell>
        </row>
        <row r="474">
          <cell r="A474" t="str">
            <v>Total - Commercial</v>
          </cell>
          <cell r="K474">
            <v>1980</v>
          </cell>
        </row>
        <row r="475">
          <cell r="A475" t="str">
            <v>Total - Commissioned</v>
          </cell>
          <cell r="K475">
            <v>3140</v>
          </cell>
        </row>
        <row r="476">
          <cell r="A476" t="str">
            <v>F2010</v>
          </cell>
          <cell r="M476" t="str">
            <v>Comm</v>
          </cell>
          <cell r="N476" t="str">
            <v>COD</v>
          </cell>
        </row>
        <row r="477">
          <cell r="A477" t="str">
            <v>Sipat - I (U3)</v>
          </cell>
          <cell r="L477">
            <v>660</v>
          </cell>
          <cell r="M477">
            <v>39814</v>
          </cell>
          <cell r="N477">
            <v>39934</v>
          </cell>
        </row>
        <row r="478">
          <cell r="A478" t="str">
            <v>Kol Dam - (U1)</v>
          </cell>
          <cell r="L478">
            <v>600</v>
          </cell>
        </row>
        <row r="479">
          <cell r="A479" t="str">
            <v>Kawas - II (U1)</v>
          </cell>
          <cell r="L479">
            <v>725</v>
          </cell>
          <cell r="M479">
            <v>40087</v>
          </cell>
          <cell r="N479">
            <v>40177</v>
          </cell>
        </row>
        <row r="480">
          <cell r="A480" t="str">
            <v>Gandhar - II (U1)</v>
          </cell>
          <cell r="L480">
            <v>725</v>
          </cell>
          <cell r="M480">
            <v>40087</v>
          </cell>
          <cell r="N480">
            <v>40177</v>
          </cell>
        </row>
        <row r="481">
          <cell r="A481" t="str">
            <v>Korba - III</v>
          </cell>
          <cell r="L481">
            <v>500</v>
          </cell>
          <cell r="M481">
            <v>39873</v>
          </cell>
          <cell r="N481">
            <v>39993</v>
          </cell>
        </row>
        <row r="482">
          <cell r="A482" t="str">
            <v>Barh (U2)</v>
          </cell>
          <cell r="L482">
            <v>660</v>
          </cell>
          <cell r="M482">
            <v>39904</v>
          </cell>
          <cell r="N482">
            <v>40084</v>
          </cell>
        </row>
        <row r="483">
          <cell r="A483" t="str">
            <v>Dadri - II</v>
          </cell>
          <cell r="L483">
            <v>500</v>
          </cell>
          <cell r="M483">
            <v>40087</v>
          </cell>
          <cell r="N483">
            <v>40207</v>
          </cell>
        </row>
        <row r="484">
          <cell r="A484" t="str">
            <v>Total - Commercial</v>
          </cell>
          <cell r="L484">
            <v>4370</v>
          </cell>
        </row>
        <row r="485">
          <cell r="A485" t="str">
            <v>Total - Commissioned</v>
          </cell>
          <cell r="L485">
            <v>3210</v>
          </cell>
        </row>
        <row r="487">
          <cell r="A487" t="str">
            <v>CAPEX per MW (Rs Million)</v>
          </cell>
        </row>
        <row r="488">
          <cell r="A488" t="str">
            <v>Project Cost</v>
          </cell>
          <cell r="G488" t="str">
            <v>Capacity (MW)</v>
          </cell>
          <cell r="H488" t="str">
            <v>Cost (Rs Mio)</v>
          </cell>
          <cell r="I488" t="str">
            <v>Unit Cost</v>
          </cell>
        </row>
        <row r="489">
          <cell r="A489" t="str">
            <v>UP - Rihand - II</v>
          </cell>
          <cell r="G489">
            <v>1000</v>
          </cell>
          <cell r="H489">
            <v>34520</v>
          </cell>
          <cell r="I489">
            <v>34.520000000000003</v>
          </cell>
        </row>
        <row r="490">
          <cell r="A490" t="str">
            <v>MP - Vindhyachal - III</v>
          </cell>
          <cell r="G490">
            <v>1000</v>
          </cell>
          <cell r="H490">
            <v>42015</v>
          </cell>
          <cell r="I490">
            <v>42.015000000000001</v>
          </cell>
        </row>
        <row r="491">
          <cell r="A491" t="str">
            <v>Bihar - Kahalgaon - II (Phase I, II)</v>
          </cell>
          <cell r="G491">
            <v>1500</v>
          </cell>
          <cell r="H491">
            <v>58684</v>
          </cell>
          <cell r="I491">
            <v>39.122666666666667</v>
          </cell>
          <cell r="L491">
            <v>20308.400000000001</v>
          </cell>
          <cell r="M491" t="str">
            <v>Capital cost for 840 MW stage I</v>
          </cell>
        </row>
        <row r="492">
          <cell r="A492" t="str">
            <v>Chhatisgarh - Sipat - I</v>
          </cell>
          <cell r="G492">
            <v>1980</v>
          </cell>
          <cell r="H492">
            <v>83234</v>
          </cell>
          <cell r="I492">
            <v>42.037373737373734</v>
          </cell>
        </row>
        <row r="493">
          <cell r="A493" t="str">
            <v>Chhatisgarh - Sipat - II</v>
          </cell>
          <cell r="G493">
            <v>1000</v>
          </cell>
          <cell r="H493">
            <v>40397</v>
          </cell>
          <cell r="I493">
            <v>40.396999999999998</v>
          </cell>
        </row>
        <row r="494">
          <cell r="A494" t="str">
            <v>UP - Unchahar - III</v>
          </cell>
          <cell r="G494">
            <v>210</v>
          </cell>
          <cell r="H494">
            <v>9393</v>
          </cell>
          <cell r="I494">
            <v>44.728571428571428</v>
          </cell>
        </row>
        <row r="495">
          <cell r="A495" t="str">
            <v>Bihar - Barh</v>
          </cell>
          <cell r="G495">
            <v>1980</v>
          </cell>
          <cell r="H495">
            <v>86390</v>
          </cell>
          <cell r="I495">
            <v>43.631313131313128</v>
          </cell>
        </row>
        <row r="496">
          <cell r="A496" t="str">
            <v>Gujarat - Kawas - II</v>
          </cell>
          <cell r="G496">
            <v>1300</v>
          </cell>
          <cell r="H496">
            <v>46359</v>
          </cell>
          <cell r="I496">
            <v>35.660769230769233</v>
          </cell>
        </row>
        <row r="497">
          <cell r="A497" t="str">
            <v>Gujarat - Gandhar - II</v>
          </cell>
          <cell r="G497">
            <v>1300</v>
          </cell>
          <cell r="H497">
            <v>43714</v>
          </cell>
          <cell r="I497">
            <v>33.626153846153848</v>
          </cell>
        </row>
        <row r="498">
          <cell r="A498" t="str">
            <v>HP - Kol Dam</v>
          </cell>
          <cell r="G498">
            <v>800</v>
          </cell>
          <cell r="H498">
            <v>45272</v>
          </cell>
          <cell r="I498">
            <v>56.59</v>
          </cell>
        </row>
        <row r="499">
          <cell r="A499" t="str">
            <v xml:space="preserve">Korba - III </v>
          </cell>
          <cell r="G499">
            <v>500</v>
          </cell>
          <cell r="H499">
            <v>24484.91</v>
          </cell>
          <cell r="I499">
            <v>48.969819999999999</v>
          </cell>
        </row>
        <row r="500">
          <cell r="A500" t="str">
            <v>Dadri - II</v>
          </cell>
          <cell r="G500">
            <v>500</v>
          </cell>
          <cell r="H500">
            <v>24484.91</v>
          </cell>
          <cell r="I500">
            <v>48.969819999999999</v>
          </cell>
        </row>
        <row r="502">
          <cell r="A502" t="str">
            <v>Source: NTPC Prospectus Pg23-25, NTPC Profile</v>
          </cell>
        </row>
        <row r="504">
          <cell r="A504" t="str">
            <v>F2005</v>
          </cell>
        </row>
        <row r="505">
          <cell r="A505" t="str">
            <v>Ramagundam</v>
          </cell>
          <cell r="G505">
            <v>40</v>
          </cell>
        </row>
        <row r="506">
          <cell r="A506" t="str">
            <v>Average</v>
          </cell>
          <cell r="G506">
            <v>40</v>
          </cell>
        </row>
        <row r="507">
          <cell r="A507" t="str">
            <v>F2006</v>
          </cell>
        </row>
        <row r="508">
          <cell r="A508" t="str">
            <v>Talcher - (U6)</v>
          </cell>
          <cell r="H508">
            <v>40</v>
          </cell>
        </row>
        <row r="509">
          <cell r="A509" t="str">
            <v>Rihand - II (U1)</v>
          </cell>
          <cell r="H509">
            <v>34.520000000000003</v>
          </cell>
        </row>
        <row r="510">
          <cell r="A510" t="str">
            <v>Average</v>
          </cell>
          <cell r="H510">
            <v>37.26</v>
          </cell>
        </row>
        <row r="511">
          <cell r="A511" t="str">
            <v>F2007</v>
          </cell>
        </row>
        <row r="512">
          <cell r="A512" t="str">
            <v>Badarpur</v>
          </cell>
        </row>
        <row r="513">
          <cell r="A513" t="str">
            <v>Rihand - II (U2)</v>
          </cell>
          <cell r="I513">
            <v>34.520000000000003</v>
          </cell>
        </row>
        <row r="514">
          <cell r="A514" t="str">
            <v>Unchahar - III</v>
          </cell>
          <cell r="I514">
            <v>44.728571428571428</v>
          </cell>
        </row>
        <row r="515">
          <cell r="A515" t="str">
            <v>Vindhyachal - III (U6)</v>
          </cell>
          <cell r="I515">
            <v>42.015000000000001</v>
          </cell>
        </row>
        <row r="516">
          <cell r="A516" t="str">
            <v>Vindhyachal - III (U5)</v>
          </cell>
          <cell r="I516">
            <v>42.015000000000001</v>
          </cell>
        </row>
        <row r="517">
          <cell r="A517" t="str">
            <v>Average</v>
          </cell>
          <cell r="I517">
            <v>40.156725146198831</v>
          </cell>
        </row>
        <row r="518">
          <cell r="A518" t="str">
            <v>F2008</v>
          </cell>
        </row>
        <row r="519">
          <cell r="A519" t="str">
            <v>Sipat - II (U1)</v>
          </cell>
          <cell r="J519">
            <v>40.396999999999998</v>
          </cell>
        </row>
        <row r="520">
          <cell r="A520" t="str">
            <v>Sipat - II (U2)</v>
          </cell>
          <cell r="J520">
            <v>40.396999999999998</v>
          </cell>
        </row>
        <row r="521">
          <cell r="A521" t="str">
            <v>Kahalgaon - II (U1)</v>
          </cell>
          <cell r="J521">
            <v>39.122666666666667</v>
          </cell>
        </row>
        <row r="522">
          <cell r="A522" t="str">
            <v>Kahalgaon - II (Phase 2)</v>
          </cell>
          <cell r="J522">
            <v>39.122666666666667</v>
          </cell>
        </row>
        <row r="523">
          <cell r="A523" t="str">
            <v>Kahalgaon - II (U2)</v>
          </cell>
          <cell r="J523">
            <v>39.122666666666667</v>
          </cell>
        </row>
        <row r="524">
          <cell r="A524" t="str">
            <v>Average</v>
          </cell>
          <cell r="J524">
            <v>39.632399999999997</v>
          </cell>
        </row>
        <row r="525">
          <cell r="A525" t="str">
            <v>F2009</v>
          </cell>
        </row>
        <row r="526">
          <cell r="A526" t="str">
            <v>Barh (U1)</v>
          </cell>
          <cell r="K526">
            <v>43.631313131313128</v>
          </cell>
        </row>
        <row r="527">
          <cell r="A527" t="str">
            <v>Sipat - I (U1)</v>
          </cell>
          <cell r="K527">
            <v>42.037373737373734</v>
          </cell>
        </row>
        <row r="528">
          <cell r="A528" t="str">
            <v>Price</v>
          </cell>
          <cell r="B528">
            <v>102.3</v>
          </cell>
          <cell r="K528">
            <v>42.037373737373734</v>
          </cell>
        </row>
        <row r="529">
          <cell r="A529" t="str">
            <v>Mkt cap (Rs mn)</v>
          </cell>
          <cell r="B529">
            <v>843511.00812000001</v>
          </cell>
          <cell r="K529">
            <v>42.568686868686868</v>
          </cell>
        </row>
        <row r="530">
          <cell r="A530" t="str">
            <v>Rs/$</v>
          </cell>
          <cell r="B530">
            <v>45.22</v>
          </cell>
        </row>
        <row r="531">
          <cell r="A531" t="str">
            <v>Mkt cap (USD mn)</v>
          </cell>
          <cell r="B531">
            <v>18653.494208757187</v>
          </cell>
          <cell r="L531">
            <v>42.037373737373734</v>
          </cell>
        </row>
        <row r="532">
          <cell r="A532" t="str">
            <v>Kol Dam - (U1)</v>
          </cell>
          <cell r="L532">
            <v>56.59</v>
          </cell>
        </row>
        <row r="533">
          <cell r="A533" t="str">
            <v>Key Ratios</v>
          </cell>
          <cell r="L533">
            <v>35.660769230769233</v>
          </cell>
        </row>
        <row r="534">
          <cell r="A534" t="str">
            <v>EPS (Rs)</v>
          </cell>
          <cell r="B534">
            <v>4.0017811833102561</v>
          </cell>
          <cell r="C534">
            <v>4.4166422934510878</v>
          </cell>
          <cell r="D534">
            <v>4.4529962884686425</v>
          </cell>
          <cell r="E534">
            <v>4.2098909873493531</v>
          </cell>
          <cell r="F534">
            <v>5.4931563842704234</v>
          </cell>
          <cell r="G534">
            <v>5.8743948833736273</v>
          </cell>
          <cell r="H534">
            <v>7.1970476277843121</v>
          </cell>
          <cell r="I534">
            <v>8.3479834077022996</v>
          </cell>
          <cell r="J534">
            <v>9.0594048286716262</v>
          </cell>
          <cell r="L534">
            <v>33.626153846153848</v>
          </cell>
        </row>
        <row r="535">
          <cell r="A535" t="str">
            <v>P/E (x)</v>
          </cell>
          <cell r="B535">
            <v>25.563616628178025</v>
          </cell>
          <cell r="C535">
            <v>23.162391971767438</v>
          </cell>
          <cell r="D535">
            <v>22.97329559086166</v>
          </cell>
          <cell r="E535">
            <v>24.299916626679803</v>
          </cell>
          <cell r="F535">
            <v>18.623172697747076</v>
          </cell>
          <cell r="G535">
            <v>17.414559632267991</v>
          </cell>
          <cell r="H535">
            <v>14.214161874526061</v>
          </cell>
          <cell r="I535">
            <v>12.254456556012379</v>
          </cell>
          <cell r="J535">
            <v>11.292132533501119</v>
          </cell>
          <cell r="L535">
            <v>48.969819999999999</v>
          </cell>
        </row>
        <row r="536">
          <cell r="A536" t="str">
            <v>BVPS (Rs)</v>
          </cell>
          <cell r="B536">
            <v>0</v>
          </cell>
          <cell r="C536">
            <v>0</v>
          </cell>
          <cell r="D536">
            <v>38.737163057170555</v>
          </cell>
          <cell r="E536">
            <v>41.956854698416372</v>
          </cell>
          <cell r="F536">
            <v>45.503840270117202</v>
          </cell>
          <cell r="G536">
            <v>50.66579391210518</v>
          </cell>
          <cell r="H536">
            <v>54.576186151504089</v>
          </cell>
          <cell r="I536">
            <v>59.077933803219132</v>
          </cell>
          <cell r="J536">
            <v>0</v>
          </cell>
          <cell r="L536">
            <v>43.631313131313128</v>
          </cell>
        </row>
        <row r="537">
          <cell r="A537" t="str">
            <v>P/BV (x)</v>
          </cell>
          <cell r="B537" t="e">
            <v>#DIV/0!</v>
          </cell>
          <cell r="C537" t="e">
            <v>#DIV/0!</v>
          </cell>
          <cell r="D537">
            <v>2.6408748583116353</v>
          </cell>
          <cell r="E537">
            <v>2.4382189927087463</v>
          </cell>
          <cell r="F537">
            <v>2.2481619000227848</v>
          </cell>
          <cell r="G537">
            <v>2.0191137274483379</v>
          </cell>
          <cell r="H537">
            <v>1.8744439143478087</v>
          </cell>
          <cell r="I537">
            <v>1.7316109994765205</v>
          </cell>
          <cell r="J537" t="e">
            <v>#DIV/0!</v>
          </cell>
          <cell r="L537">
            <v>48.969819999999999</v>
          </cell>
        </row>
        <row r="538">
          <cell r="A538" t="str">
            <v>ROE - Beg period (%)</v>
          </cell>
          <cell r="C538" t="e">
            <v>#DIV/0!</v>
          </cell>
          <cell r="D538" t="e">
            <v>#DIV/0!</v>
          </cell>
          <cell r="E538">
            <v>0.10867835058380892</v>
          </cell>
          <cell r="F538">
            <v>0.13092393182842083</v>
          </cell>
          <cell r="G538">
            <v>0.13625028869792039</v>
          </cell>
          <cell r="H538">
            <v>0.1420494395147488</v>
          </cell>
          <cell r="I538">
            <v>0.15296018275311885</v>
          </cell>
          <cell r="J538">
            <v>0.15334667693097254</v>
          </cell>
          <cell r="L538">
            <v>43.409192806430795</v>
          </cell>
        </row>
        <row r="539">
          <cell r="A539" t="str">
            <v>Avg ROE (%)</v>
          </cell>
          <cell r="C539" t="e">
            <v>#DIV/0!</v>
          </cell>
          <cell r="D539">
            <v>0.11495411478369369</v>
          </cell>
          <cell r="E539">
            <v>0.1043420839473042</v>
          </cell>
          <cell r="F539">
            <v>0.12561428619442688</v>
          </cell>
          <cell r="G539">
            <v>0.12527962993854466</v>
          </cell>
          <cell r="H539">
            <v>0.13677142188762217</v>
          </cell>
          <cell r="I539">
            <v>0.14690155378490308</v>
          </cell>
          <cell r="J539">
            <v>0.15334667693097254</v>
          </cell>
        </row>
        <row r="540">
          <cell r="A540" t="str">
            <v>ROA (%)</v>
          </cell>
        </row>
        <row r="541">
          <cell r="A541" t="str">
            <v>Net debt</v>
          </cell>
          <cell r="B541">
            <v>0</v>
          </cell>
          <cell r="C541">
            <v>0</v>
          </cell>
          <cell r="D541">
            <v>115812</v>
          </cell>
          <cell r="E541">
            <v>132157</v>
          </cell>
          <cell r="F541">
            <v>-91916</v>
          </cell>
          <cell r="G541">
            <v>-105885</v>
          </cell>
          <cell r="H541">
            <v>-56773</v>
          </cell>
          <cell r="I541">
            <v>-27308</v>
          </cell>
          <cell r="J541">
            <v>0</v>
          </cell>
          <cell r="K541">
            <v>261.39839999999998</v>
          </cell>
          <cell r="L541">
            <v>270.07080000000002</v>
          </cell>
          <cell r="M541">
            <v>270.07080000000002</v>
          </cell>
          <cell r="N541">
            <v>270.07080000000002</v>
          </cell>
          <cell r="O541">
            <v>270.07080000000002</v>
          </cell>
          <cell r="P541">
            <v>270.07080000000002</v>
          </cell>
          <cell r="Q541">
            <v>270.07080000000002</v>
          </cell>
          <cell r="R541">
            <v>270.07080000000002</v>
          </cell>
          <cell r="S541">
            <v>270.07080000000002</v>
          </cell>
          <cell r="T541">
            <v>270.07080000000002</v>
          </cell>
          <cell r="U541">
            <v>270.07080000000002</v>
          </cell>
          <cell r="V541">
            <v>270.07080000000002</v>
          </cell>
        </row>
        <row r="542">
          <cell r="A542" t="str">
            <v>EV/EBITDA</v>
          </cell>
          <cell r="B542">
            <v>14.045319931418282</v>
          </cell>
          <cell r="C542">
            <v>12.709317895067606</v>
          </cell>
          <cell r="D542">
            <v>17.37950894418999</v>
          </cell>
          <cell r="E542">
            <v>16.773778115117242</v>
          </cell>
          <cell r="F542">
            <v>17.40294278522747</v>
          </cell>
          <cell r="G542">
            <v>10.792082563793498</v>
          </cell>
          <cell r="H542">
            <v>9.8774388966729436</v>
          </cell>
          <cell r="I542">
            <v>8.0323083021207502</v>
          </cell>
          <cell r="J542">
            <v>7.390726517072487</v>
          </cell>
          <cell r="K542">
            <v>19.622400000000027</v>
          </cell>
          <cell r="L542">
            <v>8.6724000000000387</v>
          </cell>
          <cell r="M542">
            <v>0</v>
          </cell>
          <cell r="N542">
            <v>0</v>
          </cell>
          <cell r="O542">
            <v>0</v>
          </cell>
          <cell r="P542">
            <v>0</v>
          </cell>
          <cell r="Q542">
            <v>0</v>
          </cell>
          <cell r="R542">
            <v>0</v>
          </cell>
          <cell r="S542">
            <v>0</v>
          </cell>
          <cell r="T542">
            <v>0</v>
          </cell>
          <cell r="U542">
            <v>0</v>
          </cell>
          <cell r="V542">
            <v>0</v>
          </cell>
        </row>
        <row r="543">
          <cell r="A543" t="str">
            <v>DPS (Rs)</v>
          </cell>
          <cell r="B543">
            <v>0.83199473913086552</v>
          </cell>
          <cell r="C543">
            <v>0.95615395404731773</v>
          </cell>
          <cell r="D543">
            <v>0.9061062705088303</v>
          </cell>
          <cell r="E543">
            <v>0.90623426969946586</v>
          </cell>
          <cell r="F543">
            <v>1.3853352402482089</v>
          </cell>
          <cell r="G543">
            <v>2.4001073850976784</v>
          </cell>
          <cell r="H543">
            <v>2.8117276208238797</v>
          </cell>
          <cell r="I543">
            <v>3.2097646313287092</v>
          </cell>
          <cell r="J543">
            <v>3.25</v>
          </cell>
          <cell r="K543">
            <v>253.33920000000001</v>
          </cell>
          <cell r="L543">
            <v>267.0924</v>
          </cell>
          <cell r="M543">
            <v>267.0924</v>
          </cell>
          <cell r="N543">
            <v>267.0924</v>
          </cell>
          <cell r="O543">
            <v>267.0924</v>
          </cell>
          <cell r="P543">
            <v>267.0924</v>
          </cell>
          <cell r="Q543">
            <v>267.0924</v>
          </cell>
          <cell r="R543">
            <v>267.0924</v>
          </cell>
          <cell r="S543">
            <v>267.0924</v>
          </cell>
          <cell r="T543">
            <v>267.0924</v>
          </cell>
          <cell r="U543">
            <v>267.0924</v>
          </cell>
          <cell r="V543">
            <v>267.0924</v>
          </cell>
        </row>
        <row r="544">
          <cell r="A544" t="str">
            <v>Yield (%)</v>
          </cell>
          <cell r="B544">
            <v>0.81328909005949701</v>
          </cell>
          <cell r="C544">
            <v>0.93465684657606818</v>
          </cell>
          <cell r="D544">
            <v>0.88573437977402769</v>
          </cell>
          <cell r="E544">
            <v>0.88585950117249845</v>
          </cell>
          <cell r="F544">
            <v>1.3541888956482979</v>
          </cell>
          <cell r="G544">
            <v>2.3461460264884444</v>
          </cell>
          <cell r="H544">
            <v>2.7485118483126878</v>
          </cell>
          <cell r="I544">
            <v>3.1375998351209278</v>
          </cell>
          <cell r="J544">
            <v>3.1769305962854348</v>
          </cell>
          <cell r="K544">
            <v>18.133200000000045</v>
          </cell>
          <cell r="L544">
            <v>13.753199999999993</v>
          </cell>
          <cell r="M544">
            <v>0</v>
          </cell>
          <cell r="N544">
            <v>0</v>
          </cell>
          <cell r="O544">
            <v>0</v>
          </cell>
          <cell r="P544">
            <v>0</v>
          </cell>
          <cell r="Q544">
            <v>0</v>
          </cell>
          <cell r="R544">
            <v>0</v>
          </cell>
          <cell r="S544">
            <v>0</v>
          </cell>
          <cell r="T544">
            <v>0</v>
          </cell>
          <cell r="U544">
            <v>0</v>
          </cell>
          <cell r="V544">
            <v>0</v>
          </cell>
        </row>
        <row r="545">
          <cell r="A545" t="str">
            <v>ev</v>
          </cell>
          <cell r="B545">
            <v>0.70241191801888359</v>
          </cell>
          <cell r="C545">
            <v>0.7647550140792454</v>
          </cell>
          <cell r="D545">
            <v>915035.80362000002</v>
          </cell>
          <cell r="E545">
            <v>931380.80362000002</v>
          </cell>
          <cell r="F545">
            <v>707307.80362000002</v>
          </cell>
          <cell r="G545">
            <v>843511.00812000001</v>
          </cell>
          <cell r="H545">
            <v>786738.00812000001</v>
          </cell>
          <cell r="I545">
            <v>816203.00812000001</v>
          </cell>
          <cell r="J545">
            <v>843511.00812000001</v>
          </cell>
          <cell r="K545">
            <v>0.86203557467616521</v>
          </cell>
          <cell r="L545">
            <v>0.86528564511756956</v>
          </cell>
          <cell r="M545">
            <v>0.86746135846620853</v>
          </cell>
          <cell r="N545">
            <v>0.8696370718148474</v>
          </cell>
          <cell r="O545">
            <v>0.87181278516348615</v>
          </cell>
          <cell r="P545">
            <v>0.87398849851212512</v>
          </cell>
          <cell r="Q545">
            <v>0.87616421186076388</v>
          </cell>
          <cell r="R545">
            <v>0.87833992520940274</v>
          </cell>
          <cell r="S545">
            <v>0.8805156385580416</v>
          </cell>
          <cell r="T545">
            <v>0.88269135190668047</v>
          </cell>
          <cell r="U545">
            <v>0.88486706525531933</v>
          </cell>
          <cell r="V545">
            <v>0.88704277860395808</v>
          </cell>
        </row>
        <row r="546">
          <cell r="A546" t="str">
            <v>Details of Other Income</v>
          </cell>
          <cell r="C546">
            <v>0.2</v>
          </cell>
          <cell r="D546">
            <v>0.1</v>
          </cell>
          <cell r="E546">
            <v>0.1</v>
          </cell>
          <cell r="F546">
            <v>0.1</v>
          </cell>
          <cell r="G546" t="str">
            <v>Nature of</v>
          </cell>
          <cell r="H546">
            <v>0.15</v>
          </cell>
          <cell r="I546">
            <v>0.05</v>
          </cell>
          <cell r="J546">
            <v>0.1</v>
          </cell>
        </row>
        <row r="547">
          <cell r="A547" t="str">
            <v>Existing</v>
          </cell>
          <cell r="C547">
            <v>0.76900000000000002</v>
          </cell>
          <cell r="D547">
            <v>0.78</v>
          </cell>
          <cell r="E547">
            <v>0.80200000000000005</v>
          </cell>
          <cell r="F547">
            <v>0.81100000000000005</v>
          </cell>
          <cell r="G547" t="str">
            <v>Income</v>
          </cell>
          <cell r="H547">
            <v>0.82</v>
          </cell>
          <cell r="I547">
            <v>0.84</v>
          </cell>
          <cell r="J547">
            <v>0.84</v>
          </cell>
        </row>
        <row r="548">
          <cell r="A548" t="str">
            <v>Dividend from Investments</v>
          </cell>
          <cell r="B548">
            <v>1</v>
          </cell>
          <cell r="C548">
            <v>0</v>
          </cell>
          <cell r="D548">
            <v>57</v>
          </cell>
          <cell r="E548">
            <v>36</v>
          </cell>
          <cell r="F548">
            <v>95</v>
          </cell>
          <cell r="G548" t="str">
            <v>Recurring</v>
          </cell>
          <cell r="H548">
            <v>170.88</v>
          </cell>
          <cell r="I548">
            <v>188.67400000000001</v>
          </cell>
          <cell r="J548">
            <v>201.87620007999996</v>
          </cell>
          <cell r="K548">
            <v>218.38740285999995</v>
          </cell>
          <cell r="L548">
            <v>231.11121963999994</v>
          </cell>
          <cell r="M548">
            <v>231.69233613999995</v>
          </cell>
          <cell r="N548">
            <v>232.27345263999993</v>
          </cell>
          <cell r="O548">
            <v>232.85456913999991</v>
          </cell>
          <cell r="P548">
            <v>233.43568563999992</v>
          </cell>
          <cell r="Q548">
            <v>234.0168021399999</v>
          </cell>
          <cell r="R548">
            <v>234.59791863999988</v>
          </cell>
          <cell r="S548">
            <v>235.17903513999985</v>
          </cell>
          <cell r="T548">
            <v>235.76015163999986</v>
          </cell>
          <cell r="U548">
            <v>236.34126813999984</v>
          </cell>
          <cell r="V548">
            <v>236.92238463999982</v>
          </cell>
        </row>
        <row r="549">
          <cell r="A549" t="str">
            <v>Interest Income on:</v>
          </cell>
          <cell r="C549">
            <v>0.25228800000000434</v>
          </cell>
          <cell r="D549">
            <v>0.43799999999999956</v>
          </cell>
          <cell r="E549">
            <v>0.87599999999999911</v>
          </cell>
          <cell r="F549">
            <v>0.43799999999999956</v>
          </cell>
          <cell r="G549">
            <v>1.7519999999999982</v>
          </cell>
          <cell r="H549">
            <v>0.32849999999999963</v>
          </cell>
          <cell r="I549">
            <v>0.63838499999999954</v>
          </cell>
          <cell r="J549">
            <v>1.4957699999999989</v>
          </cell>
        </row>
        <row r="550">
          <cell r="A550" t="str">
            <v>(a) Govt. Securities (8.5% Tax Free Bonds)</v>
          </cell>
          <cell r="C550">
            <v>129.95266404</v>
          </cell>
          <cell r="D550">
            <v>6955</v>
          </cell>
          <cell r="E550">
            <v>13949</v>
          </cell>
          <cell r="F550">
            <v>13950</v>
          </cell>
          <cell r="G550" t="str">
            <v>Recurring</v>
          </cell>
          <cell r="H550">
            <v>168.33829199999997</v>
          </cell>
          <cell r="I550">
            <v>174.28370399999997</v>
          </cell>
          <cell r="J550">
            <v>185.00857199999996</v>
          </cell>
        </row>
        <row r="551">
          <cell r="A551" t="str">
            <v>(b) Interest from Bonds</v>
          </cell>
          <cell r="B551">
            <v>632</v>
          </cell>
          <cell r="C551">
            <v>2382</v>
          </cell>
          <cell r="D551">
            <v>2800</v>
          </cell>
          <cell r="E551">
            <v>1822</v>
          </cell>
          <cell r="F551">
            <v>1002</v>
          </cell>
          <cell r="G551" t="str">
            <v>Recurring</v>
          </cell>
          <cell r="H551">
            <v>7.3973980265225281E-2</v>
          </cell>
          <cell r="I551">
            <v>0.10413155430711618</v>
          </cell>
          <cell r="J551">
            <v>6.9973605690238028E-2</v>
          </cell>
          <cell r="K551">
            <v>8.1788753570043893E-2</v>
          </cell>
          <cell r="L551">
            <v>5.8262594881247631E-2</v>
          </cell>
          <cell r="M551">
            <v>2.5144452134568951E-3</v>
          </cell>
          <cell r="N551">
            <v>2.5081386362681979E-3</v>
          </cell>
          <cell r="O551">
            <v>2.5018636154716667E-3</v>
          </cell>
          <cell r="P551">
            <v>2.4956199148087332E-3</v>
          </cell>
          <cell r="Q551">
            <v>2.489407300373836E-3</v>
          </cell>
          <cell r="R551">
            <v>2.4832255405846659E-3</v>
          </cell>
          <cell r="S551">
            <v>2.4770744061533012E-3</v>
          </cell>
          <cell r="T551">
            <v>2.4709536700584511E-3</v>
          </cell>
          <cell r="U551">
            <v>2.4648631075168126E-3</v>
          </cell>
          <cell r="V551">
            <v>2.4588024959557586E-3</v>
          </cell>
        </row>
        <row r="552">
          <cell r="A552" t="str">
            <v>(c) Loan to State Govt. in settlement of dues from customers</v>
          </cell>
          <cell r="D552">
            <v>451</v>
          </cell>
          <cell r="E552">
            <v>901</v>
          </cell>
          <cell r="F552">
            <v>901</v>
          </cell>
          <cell r="G552" t="str">
            <v>Recurring</v>
          </cell>
          <cell r="H552">
            <v>169.78899999999999</v>
          </cell>
          <cell r="I552">
            <v>188.14</v>
          </cell>
          <cell r="J552">
            <v>207.5152000822346</v>
          </cell>
          <cell r="K552">
            <v>225.33471996343008</v>
          </cell>
          <cell r="L552">
            <v>233.68838640541813</v>
          </cell>
          <cell r="M552">
            <v>234.27598305005571</v>
          </cell>
          <cell r="N552">
            <v>234.86357969469327</v>
          </cell>
          <cell r="O552">
            <v>235.45117633933086</v>
          </cell>
          <cell r="P552">
            <v>236.03877298396844</v>
          </cell>
          <cell r="Q552">
            <v>236.626369628606</v>
          </cell>
          <cell r="R552">
            <v>237.21396627324359</v>
          </cell>
          <cell r="S552">
            <v>237.80156291788114</v>
          </cell>
          <cell r="T552">
            <v>238.38915956251873</v>
          </cell>
          <cell r="U552">
            <v>238.97675620715628</v>
          </cell>
          <cell r="V552">
            <v>239.56435285179387</v>
          </cell>
        </row>
        <row r="553">
          <cell r="A553" t="str">
            <v>(d) Public Deposits with Govt. of India</v>
          </cell>
          <cell r="D553">
            <v>601</v>
          </cell>
          <cell r="E553">
            <v>1087</v>
          </cell>
          <cell r="F553">
            <v>2751</v>
          </cell>
          <cell r="G553" t="str">
            <v>Recurring</v>
          </cell>
        </row>
        <row r="554">
          <cell r="A554" t="str">
            <v>(e) Deposits with Banks/Financial Institutions</v>
          </cell>
          <cell r="B554">
            <v>4</v>
          </cell>
          <cell r="C554">
            <v>34</v>
          </cell>
          <cell r="D554">
            <v>28</v>
          </cell>
          <cell r="E554">
            <v>159</v>
          </cell>
          <cell r="F554">
            <v>61</v>
          </cell>
          <cell r="G554" t="str">
            <v>Recurring</v>
          </cell>
          <cell r="H554">
            <v>159.01900000000001</v>
          </cell>
          <cell r="I554">
            <v>176.53</v>
          </cell>
          <cell r="J554">
            <v>188.8824406124977</v>
          </cell>
          <cell r="K554">
            <v>204.33090000146171</v>
          </cell>
          <cell r="L554">
            <v>216.23574844996762</v>
          </cell>
          <cell r="M554">
            <v>216.77946139263594</v>
          </cell>
          <cell r="N554">
            <v>217.3231743353042</v>
          </cell>
          <cell r="O554">
            <v>217.86688727797249</v>
          </cell>
          <cell r="P554">
            <v>218.41060022064082</v>
          </cell>
          <cell r="Q554">
            <v>218.95431316330911</v>
          </cell>
          <cell r="R554">
            <v>219.49802610597737</v>
          </cell>
          <cell r="S554">
            <v>220.04173904864567</v>
          </cell>
          <cell r="T554">
            <v>220.58545199131399</v>
          </cell>
          <cell r="U554">
            <v>221.12916493398228</v>
          </cell>
          <cell r="V554">
            <v>221.67287787665055</v>
          </cell>
        </row>
        <row r="555">
          <cell r="A555" t="str">
            <v>(f) Loans and Advances to Employees</v>
          </cell>
          <cell r="B555">
            <v>196</v>
          </cell>
          <cell r="C555">
            <v>186</v>
          </cell>
          <cell r="D555">
            <v>262</v>
          </cell>
          <cell r="E555">
            <v>284</v>
          </cell>
          <cell r="F555">
            <v>296</v>
          </cell>
          <cell r="G555" t="str">
            <v>Recurring</v>
          </cell>
          <cell r="H555">
            <v>11.86099999999999</v>
          </cell>
          <cell r="I555">
            <v>12.144000000000005</v>
          </cell>
          <cell r="J555">
            <v>12.993759467502256</v>
          </cell>
          <cell r="K555">
            <v>14.056502858538224</v>
          </cell>
          <cell r="L555">
            <v>14.875471190032336</v>
          </cell>
          <cell r="M555">
            <v>14.912874747364029</v>
          </cell>
          <cell r="N555">
            <v>14.950278304695722</v>
          </cell>
          <cell r="O555">
            <v>14.987681862027415</v>
          </cell>
          <cell r="P555">
            <v>15.025085419359108</v>
          </cell>
          <cell r="Q555">
            <v>15.062488976690801</v>
          </cell>
          <cell r="R555">
            <v>15.099892534022494</v>
          </cell>
          <cell r="S555">
            <v>15.137296091354186</v>
          </cell>
          <cell r="T555">
            <v>15.174699648685881</v>
          </cell>
          <cell r="U555">
            <v>15.212103206017574</v>
          </cell>
          <cell r="V555">
            <v>15.249506763349265</v>
          </cell>
        </row>
        <row r="556">
          <cell r="A556" t="str">
            <v>(g) Interest on Income Tax Refunds</v>
          </cell>
          <cell r="B556">
            <v>6.4869418702611648E-2</v>
          </cell>
          <cell r="C556">
            <v>6.4516129032258007E-2</v>
          </cell>
          <cell r="D556">
            <v>279</v>
          </cell>
          <cell r="E556">
            <v>27</v>
          </cell>
          <cell r="F556">
            <v>12</v>
          </cell>
          <cell r="G556" t="str">
            <v>Recurring</v>
          </cell>
          <cell r="H556">
            <v>6.9411282771535521E-2</v>
          </cell>
          <cell r="I556">
            <v>6.4364989346703871E-2</v>
          </cell>
          <cell r="J556">
            <v>6.4364989346703871E-2</v>
          </cell>
          <cell r="K556">
            <v>6.4364989346703871E-2</v>
          </cell>
          <cell r="L556">
            <v>6.4364989346703871E-2</v>
          </cell>
          <cell r="M556">
            <v>6.4364989346703871E-2</v>
          </cell>
          <cell r="N556">
            <v>6.4364989346703871E-2</v>
          </cell>
          <cell r="O556">
            <v>6.4364989346703871E-2</v>
          </cell>
          <cell r="P556">
            <v>6.4364989346703871E-2</v>
          </cell>
          <cell r="Q556">
            <v>6.4364989346703871E-2</v>
          </cell>
          <cell r="R556">
            <v>6.4364989346703871E-2</v>
          </cell>
          <cell r="S556">
            <v>6.4364989346703871E-2</v>
          </cell>
          <cell r="T556">
            <v>6.4364989346703871E-2</v>
          </cell>
          <cell r="U556">
            <v>6.4364989346703871E-2</v>
          </cell>
          <cell r="V556">
            <v>6.4364989346703871E-2</v>
          </cell>
        </row>
        <row r="557">
          <cell r="A557" t="str">
            <v>(h) Others</v>
          </cell>
          <cell r="B557">
            <v>3120</v>
          </cell>
          <cell r="C557">
            <v>1683</v>
          </cell>
          <cell r="D557">
            <v>18</v>
          </cell>
          <cell r="E557">
            <v>157</v>
          </cell>
          <cell r="F557">
            <v>3</v>
          </cell>
          <cell r="G557" t="str">
            <v>Recurring</v>
          </cell>
          <cell r="H557">
            <v>1.7340946679327627</v>
          </cell>
          <cell r="I557">
            <v>1.918976944428709</v>
          </cell>
          <cell r="J557">
            <v>2.0454521804523766</v>
          </cell>
          <cell r="K557">
            <v>1.9603496037659325</v>
          </cell>
          <cell r="L557">
            <v>1.9607339826046877</v>
          </cell>
          <cell r="M557">
            <v>1.9659755988164123</v>
          </cell>
          <cell r="N557">
            <v>1.9701241692847216</v>
          </cell>
          <cell r="O557">
            <v>1.9744957017024676</v>
          </cell>
          <cell r="P557">
            <v>1.9789109838003447</v>
          </cell>
          <cell r="Q557">
            <v>1.9834132649363745</v>
          </cell>
          <cell r="R557">
            <v>1.9880136920059586</v>
          </cell>
          <cell r="S557">
            <v>1.9927317390276482</v>
          </cell>
          <cell r="T557">
            <v>1.9975853235025531</v>
          </cell>
          <cell r="U557">
            <v>2.0025941134225995</v>
          </cell>
          <cell r="V557">
            <v>2.054410622679915</v>
          </cell>
        </row>
        <row r="558">
          <cell r="A558" t="str">
            <v>Surcharge on late payment from customers</v>
          </cell>
          <cell r="B558">
            <v>5438</v>
          </cell>
          <cell r="C558">
            <v>6319</v>
          </cell>
          <cell r="D558">
            <v>3494</v>
          </cell>
          <cell r="E558">
            <v>5</v>
          </cell>
          <cell r="F558">
            <v>1900</v>
          </cell>
          <cell r="G558" t="str">
            <v>Non-Recurring</v>
          </cell>
          <cell r="H558">
            <v>0.13576476473795185</v>
          </cell>
          <cell r="I558">
            <v>0.10661602270904091</v>
          </cell>
          <cell r="J558">
            <v>6.5907637082799786E-2</v>
          </cell>
          <cell r="K558">
            <v>-4.160575226335661E-2</v>
          </cell>
          <cell r="L558">
            <v>1.9607667837240328E-4</v>
          </cell>
          <cell r="M558">
            <v>2.6732928883914653E-3</v>
          </cell>
          <cell r="N558">
            <v>2.1101841095112484E-3</v>
          </cell>
          <cell r="O558">
            <v>2.2189121304638793E-3</v>
          </cell>
          <cell r="P558">
            <v>2.23615685466938E-3</v>
          </cell>
          <cell r="Q558">
            <v>2.2751307021315892E-3</v>
          </cell>
          <cell r="R558">
            <v>2.3194495826523998E-3</v>
          </cell>
          <cell r="S558">
            <v>2.3732467440549243E-3</v>
          </cell>
          <cell r="T558">
            <v>2.4356436844195084E-3</v>
          </cell>
          <cell r="U558">
            <v>2.5074222668315382E-3</v>
          </cell>
          <cell r="V558">
            <v>2.5874693683562766E-2</v>
          </cell>
        </row>
        <row r="559">
          <cell r="A559" t="str">
            <v>Miscellaneous Income</v>
          </cell>
          <cell r="B559">
            <v>338</v>
          </cell>
          <cell r="C559">
            <v>479</v>
          </cell>
          <cell r="D559">
            <v>530</v>
          </cell>
          <cell r="E559">
            <v>997</v>
          </cell>
          <cell r="F559">
            <v>1057</v>
          </cell>
          <cell r="G559" t="str">
            <v>Recurring</v>
          </cell>
        </row>
        <row r="560">
          <cell r="A560" t="str">
            <v>TOTAL</v>
          </cell>
          <cell r="B560">
            <v>9729</v>
          </cell>
          <cell r="C560">
            <v>11083</v>
          </cell>
          <cell r="D560">
            <v>15475</v>
          </cell>
          <cell r="E560">
            <v>19424</v>
          </cell>
          <cell r="F560">
            <v>22028</v>
          </cell>
        </row>
        <row r="561">
          <cell r="A561" t="str">
            <v>Effective Commercial Capacity (billion units)</v>
          </cell>
          <cell r="E561">
            <v>148.7448</v>
          </cell>
          <cell r="F561">
            <v>148.7448</v>
          </cell>
          <cell r="G561">
            <v>155.31479999999999</v>
          </cell>
          <cell r="H561">
            <v>165.53480000000002</v>
          </cell>
          <cell r="I561">
            <v>183.41249999999999</v>
          </cell>
          <cell r="J561">
            <v>207.13019999999997</v>
          </cell>
          <cell r="K561">
            <v>226.7526</v>
          </cell>
          <cell r="L561">
            <v>235.42500000000001</v>
          </cell>
          <cell r="M561">
            <v>235.42500000000001</v>
          </cell>
          <cell r="N561">
            <v>235.42500000000001</v>
          </cell>
          <cell r="O561">
            <v>235.42500000000001</v>
          </cell>
          <cell r="P561">
            <v>235.42500000000001</v>
          </cell>
          <cell r="Q561">
            <v>235.42500000000001</v>
          </cell>
          <cell r="R561">
            <v>235.42500000000001</v>
          </cell>
          <cell r="S561">
            <v>235.42500000000001</v>
          </cell>
          <cell r="T561">
            <v>235.42500000000001</v>
          </cell>
          <cell r="U561">
            <v>235.42500000000001</v>
          </cell>
          <cell r="V561">
            <v>235.42500000000001</v>
          </cell>
        </row>
        <row r="562">
          <cell r="A562" t="str">
            <v>Capacity Addition</v>
          </cell>
          <cell r="F562">
            <v>0</v>
          </cell>
          <cell r="G562">
            <v>6.5699999999999932</v>
          </cell>
          <cell r="H562">
            <v>10.220000000000027</v>
          </cell>
          <cell r="I562">
            <v>17.877699999999976</v>
          </cell>
          <cell r="J562">
            <v>23.717699999999979</v>
          </cell>
          <cell r="K562">
            <v>19.622400000000027</v>
          </cell>
          <cell r="L562">
            <v>8.6724000000000103</v>
          </cell>
          <cell r="M562">
            <v>0</v>
          </cell>
          <cell r="N562">
            <v>0</v>
          </cell>
          <cell r="O562">
            <v>0</v>
          </cell>
          <cell r="P562">
            <v>0</v>
          </cell>
          <cell r="Q562">
            <v>0</v>
          </cell>
          <cell r="R562">
            <v>0</v>
          </cell>
          <cell r="S562">
            <v>0</v>
          </cell>
          <cell r="T562">
            <v>0</v>
          </cell>
          <cell r="U562">
            <v>0</v>
          </cell>
          <cell r="V562">
            <v>0</v>
          </cell>
        </row>
        <row r="563">
          <cell r="A563" t="str">
            <v>Effective Generation Capacity (billion units)</v>
          </cell>
          <cell r="E563">
            <v>148.7448</v>
          </cell>
          <cell r="F563">
            <v>153.12479999999999</v>
          </cell>
          <cell r="G563">
            <v>170.64479999999998</v>
          </cell>
          <cell r="H563">
            <v>172.8348</v>
          </cell>
          <cell r="I563">
            <v>185.60249999999999</v>
          </cell>
          <cell r="J563">
            <v>200.56019999999998</v>
          </cell>
          <cell r="K563">
            <v>218.6934</v>
          </cell>
          <cell r="L563">
            <v>232.44660000000002</v>
          </cell>
          <cell r="M563">
            <v>232.44660000000002</v>
          </cell>
          <cell r="N563">
            <v>232.44660000000002</v>
          </cell>
          <cell r="O563">
            <v>232.44660000000002</v>
          </cell>
          <cell r="P563">
            <v>232.44660000000002</v>
          </cell>
          <cell r="Q563">
            <v>232.44660000000002</v>
          </cell>
          <cell r="R563">
            <v>232.44660000000002</v>
          </cell>
          <cell r="S563">
            <v>232.44660000000002</v>
          </cell>
          <cell r="T563">
            <v>232.44660000000002</v>
          </cell>
          <cell r="U563">
            <v>232.44660000000002</v>
          </cell>
          <cell r="V563">
            <v>232.44660000000002</v>
          </cell>
        </row>
        <row r="564">
          <cell r="A564" t="str">
            <v>Capacity Addition</v>
          </cell>
          <cell r="F564">
            <v>4.3799999999999955</v>
          </cell>
          <cell r="G564">
            <v>17.519999999999982</v>
          </cell>
          <cell r="H564">
            <v>2.1900000000000261</v>
          </cell>
          <cell r="I564">
            <v>12.767699999999991</v>
          </cell>
          <cell r="J564">
            <v>14.957699999999988</v>
          </cell>
          <cell r="K564">
            <v>18.133200000000016</v>
          </cell>
          <cell r="L564">
            <v>13.753200000000021</v>
          </cell>
          <cell r="M564">
            <v>0</v>
          </cell>
          <cell r="N564">
            <v>0</v>
          </cell>
          <cell r="O564">
            <v>0</v>
          </cell>
          <cell r="P564">
            <v>0</v>
          </cell>
          <cell r="Q564">
            <v>0</v>
          </cell>
          <cell r="R564">
            <v>0</v>
          </cell>
          <cell r="S564">
            <v>0</v>
          </cell>
          <cell r="T564">
            <v>0</v>
          </cell>
          <cell r="U564">
            <v>0</v>
          </cell>
          <cell r="V564">
            <v>0</v>
          </cell>
        </row>
        <row r="565">
          <cell r="A565" t="str">
            <v>Capital base</v>
          </cell>
          <cell r="F565">
            <v>0.81698065891351368</v>
          </cell>
          <cell r="G565">
            <v>0.79763344678536952</v>
          </cell>
          <cell r="H565">
            <v>0.85470634386130573</v>
          </cell>
          <cell r="I565">
            <v>0.8802198246252072</v>
          </cell>
          <cell r="J565">
            <v>0.88039999999999985</v>
          </cell>
          <cell r="K565">
            <v>0.8828999999999998</v>
          </cell>
          <cell r="L565">
            <v>0.88539999999999974</v>
          </cell>
          <cell r="M565">
            <v>0.88789999999999969</v>
          </cell>
          <cell r="N565">
            <v>0.89039999999999964</v>
          </cell>
          <cell r="O565">
            <v>0.89289999999999958</v>
          </cell>
          <cell r="P565">
            <v>0.89539999999999953</v>
          </cell>
          <cell r="Q565">
            <v>0.89789999999999948</v>
          </cell>
          <cell r="R565">
            <v>0.90039999999999942</v>
          </cell>
          <cell r="S565">
            <v>0.90289999999999937</v>
          </cell>
          <cell r="T565">
            <v>0.90539999999999932</v>
          </cell>
          <cell r="U565">
            <v>0.90789999999999926</v>
          </cell>
          <cell r="V565">
            <v>0.91039999999999921</v>
          </cell>
        </row>
        <row r="566">
          <cell r="A566" t="str">
            <v>Dep</v>
          </cell>
          <cell r="F566">
            <v>125.1</v>
          </cell>
          <cell r="G566">
            <v>136.11199999999999</v>
          </cell>
          <cell r="H566">
            <v>147.72300000000001</v>
          </cell>
          <cell r="I566">
            <v>163.37100000000001</v>
          </cell>
          <cell r="J566">
            <v>176.57320007999996</v>
          </cell>
          <cell r="K566">
            <v>193.08440285999995</v>
          </cell>
          <cell r="L566">
            <v>205.80821963999995</v>
          </cell>
          <cell r="M566">
            <v>206.38933613999995</v>
          </cell>
          <cell r="N566">
            <v>206.97045263999993</v>
          </cell>
          <cell r="O566">
            <v>207.55156913999991</v>
          </cell>
          <cell r="P566">
            <v>208.13268563999992</v>
          </cell>
          <cell r="Q566">
            <v>208.7138021399999</v>
          </cell>
          <cell r="R566">
            <v>209.29491863999988</v>
          </cell>
          <cell r="S566">
            <v>209.87603513999986</v>
          </cell>
          <cell r="T566">
            <v>210.45715163999986</v>
          </cell>
          <cell r="U566">
            <v>211.03826813999984</v>
          </cell>
          <cell r="V566">
            <v>211.61938463999982</v>
          </cell>
        </row>
        <row r="567">
          <cell r="A567" t="str">
            <v>70% 30</v>
          </cell>
          <cell r="F567">
            <v>124.66199999999999</v>
          </cell>
          <cell r="G567">
            <v>134.35999999999999</v>
          </cell>
          <cell r="H567">
            <v>147.50400000000002</v>
          </cell>
          <cell r="I567">
            <v>162.09423000000001</v>
          </cell>
          <cell r="J567">
            <v>175.07743007999997</v>
          </cell>
        </row>
        <row r="568">
          <cell r="A568">
            <v>0.14000000000000001</v>
          </cell>
          <cell r="F568">
            <v>0.43799999999999956</v>
          </cell>
          <cell r="G568">
            <v>1.7519999999999982</v>
          </cell>
          <cell r="H568">
            <v>0.21900000000000264</v>
          </cell>
          <cell r="I568">
            <v>1.2767699999999991</v>
          </cell>
          <cell r="J568">
            <v>1.4957699999999989</v>
          </cell>
        </row>
        <row r="569">
          <cell r="A569" t="str">
            <v>New (% of total generation)</v>
          </cell>
          <cell r="F569">
            <v>0.1</v>
          </cell>
          <cell r="G569">
            <v>0.1</v>
          </cell>
          <cell r="H569">
            <v>0.1</v>
          </cell>
          <cell r="I569">
            <v>0.1</v>
          </cell>
          <cell r="J569">
            <v>0.1</v>
          </cell>
          <cell r="K569">
            <v>0.1</v>
          </cell>
          <cell r="L569">
            <v>0.1</v>
          </cell>
          <cell r="M569">
            <v>0.1</v>
          </cell>
          <cell r="N569">
            <v>0.1</v>
          </cell>
          <cell r="O569">
            <v>0.1</v>
          </cell>
          <cell r="P569">
            <v>0.1</v>
          </cell>
          <cell r="Q569">
            <v>0.1</v>
          </cell>
          <cell r="R569">
            <v>0.1</v>
          </cell>
          <cell r="S569">
            <v>0.1</v>
          </cell>
          <cell r="T569">
            <v>0.1</v>
          </cell>
          <cell r="U569">
            <v>0.1</v>
          </cell>
          <cell r="V569">
            <v>0.1</v>
          </cell>
        </row>
        <row r="570">
          <cell r="A570" t="str">
            <v>Write back from Reserves:</v>
          </cell>
          <cell r="F570">
            <v>116.21790000000001</v>
          </cell>
          <cell r="G570">
            <v>126.42992083464269</v>
          </cell>
          <cell r="H570">
            <v>137.46935707514046</v>
          </cell>
          <cell r="I570">
            <v>152.85562732543966</v>
          </cell>
          <cell r="J570">
            <v>165.20806793793736</v>
          </cell>
          <cell r="K570">
            <v>180.65652732690137</v>
          </cell>
          <cell r="L570">
            <v>192.56137577540727</v>
          </cell>
          <cell r="M570">
            <v>193.10508871807556</v>
          </cell>
          <cell r="N570">
            <v>193.64880166074386</v>
          </cell>
          <cell r="O570">
            <v>194.19251460341215</v>
          </cell>
          <cell r="P570">
            <v>194.73622754608044</v>
          </cell>
          <cell r="Q570">
            <v>195.27994048874874</v>
          </cell>
          <cell r="R570">
            <v>195.82365343141703</v>
          </cell>
          <cell r="S570">
            <v>196.36736637408532</v>
          </cell>
          <cell r="T570">
            <v>196.91107931675361</v>
          </cell>
          <cell r="U570">
            <v>197.45479225942191</v>
          </cell>
          <cell r="V570">
            <v>197.9985052020902</v>
          </cell>
        </row>
        <row r="571">
          <cell r="A571" t="str">
            <v>Bonds Redemption Reserve</v>
          </cell>
          <cell r="B571">
            <v>2500</v>
          </cell>
          <cell r="C571">
            <v>1578</v>
          </cell>
          <cell r="D571">
            <v>1250</v>
          </cell>
          <cell r="E571">
            <v>0</v>
          </cell>
          <cell r="F571">
            <v>584</v>
          </cell>
          <cell r="G571">
            <v>7.113317830431784E-2</v>
          </cell>
          <cell r="H571">
            <v>6.9411282771535521E-2</v>
          </cell>
          <cell r="I571">
            <v>6.4364989346703871E-2</v>
          </cell>
          <cell r="J571">
            <v>6.4364989346703871E-2</v>
          </cell>
          <cell r="K571">
            <v>6.4364989346703871E-2</v>
          </cell>
          <cell r="L571">
            <v>6.4364989346703871E-2</v>
          </cell>
          <cell r="M571">
            <v>6.4364989346703871E-2</v>
          </cell>
          <cell r="N571">
            <v>6.4364989346703871E-2</v>
          </cell>
          <cell r="O571">
            <v>6.4364989346703871E-2</v>
          </cell>
          <cell r="P571">
            <v>6.4364989346703871E-2</v>
          </cell>
          <cell r="Q571">
            <v>6.4364989346703871E-2</v>
          </cell>
          <cell r="R571">
            <v>6.4364989346703871E-2</v>
          </cell>
          <cell r="S571">
            <v>6.4364989346703871E-2</v>
          </cell>
          <cell r="T571">
            <v>6.4364989346703871E-2</v>
          </cell>
          <cell r="U571">
            <v>6.4364989346703871E-2</v>
          </cell>
          <cell r="V571">
            <v>6.4364989346703871E-2</v>
          </cell>
        </row>
        <row r="572">
          <cell r="A572" t="str">
            <v>Investment Allowance Reserve</v>
          </cell>
          <cell r="B572">
            <v>0</v>
          </cell>
          <cell r="C572">
            <v>7187</v>
          </cell>
          <cell r="D572">
            <v>0</v>
          </cell>
          <cell r="E572">
            <v>0</v>
          </cell>
          <cell r="F572">
            <v>0</v>
          </cell>
        </row>
        <row r="573">
          <cell r="A573" t="str">
            <v>Balance available for appropriation</v>
          </cell>
          <cell r="B573">
            <v>40143</v>
          </cell>
          <cell r="C573">
            <v>43875</v>
          </cell>
          <cell r="D573">
            <v>43732</v>
          </cell>
          <cell r="E573">
            <v>34138</v>
          </cell>
          <cell r="F573">
            <v>41134</v>
          </cell>
        </row>
        <row r="574">
          <cell r="A574" t="str">
            <v>Effective Commercial Capacity (billion units)</v>
          </cell>
          <cell r="E574">
            <v>31.579799999999999</v>
          </cell>
          <cell r="F574">
            <v>34.645799999999994</v>
          </cell>
          <cell r="G574">
            <v>34.645799999999994</v>
          </cell>
          <cell r="H574">
            <v>34.645799999999994</v>
          </cell>
          <cell r="I574">
            <v>34.645799999999994</v>
          </cell>
          <cell r="J574">
            <v>34.645799999999994</v>
          </cell>
          <cell r="K574">
            <v>34.645799999999994</v>
          </cell>
          <cell r="L574">
            <v>34.645799999999994</v>
          </cell>
          <cell r="M574">
            <v>34.645799999999994</v>
          </cell>
          <cell r="N574">
            <v>34.645799999999994</v>
          </cell>
          <cell r="O574">
            <v>34.645799999999994</v>
          </cell>
          <cell r="P574">
            <v>34.645799999999994</v>
          </cell>
          <cell r="Q574">
            <v>34.645799999999994</v>
          </cell>
          <cell r="R574">
            <v>34.645799999999994</v>
          </cell>
          <cell r="S574">
            <v>34.645799999999994</v>
          </cell>
          <cell r="T574">
            <v>34.645799999999994</v>
          </cell>
          <cell r="U574">
            <v>34.645799999999994</v>
          </cell>
          <cell r="V574">
            <v>34.645799999999994</v>
          </cell>
        </row>
        <row r="575">
          <cell r="A575" t="str">
            <v>Transfer to Bonds redemption reserve</v>
          </cell>
          <cell r="B575">
            <v>400</v>
          </cell>
          <cell r="C575">
            <v>175</v>
          </cell>
          <cell r="D575">
            <v>373</v>
          </cell>
          <cell r="E575">
            <v>1815</v>
          </cell>
          <cell r="F575">
            <v>2067</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row>
        <row r="576">
          <cell r="A576" t="str">
            <v>Transfer to Foreign Project Reserve</v>
          </cell>
          <cell r="B576">
            <v>0</v>
          </cell>
          <cell r="C576">
            <v>0</v>
          </cell>
          <cell r="D576">
            <v>0</v>
          </cell>
          <cell r="E576">
            <v>0</v>
          </cell>
          <cell r="F576">
            <v>0</v>
          </cell>
          <cell r="G576">
            <v>34.645799999999994</v>
          </cell>
          <cell r="H576">
            <v>34.645799999999994</v>
          </cell>
          <cell r="I576">
            <v>34.645799999999994</v>
          </cell>
          <cell r="J576">
            <v>34.645799999999994</v>
          </cell>
          <cell r="K576">
            <v>34.645799999999994</v>
          </cell>
          <cell r="L576">
            <v>34.645799999999994</v>
          </cell>
          <cell r="M576">
            <v>34.645799999999994</v>
          </cell>
          <cell r="N576">
            <v>34.645799999999994</v>
          </cell>
          <cell r="O576">
            <v>34.645799999999994</v>
          </cell>
          <cell r="P576">
            <v>34.645799999999994</v>
          </cell>
          <cell r="Q576">
            <v>34.645799999999994</v>
          </cell>
          <cell r="R576">
            <v>34.645799999999994</v>
          </cell>
          <cell r="S576">
            <v>34.645799999999994</v>
          </cell>
          <cell r="T576">
            <v>34.645799999999994</v>
          </cell>
          <cell r="U576">
            <v>34.645799999999994</v>
          </cell>
          <cell r="V576">
            <v>34.645799999999994</v>
          </cell>
        </row>
        <row r="577">
          <cell r="A577" t="str">
            <v>Transfer to Capital Reserve</v>
          </cell>
          <cell r="B577">
            <v>34</v>
          </cell>
          <cell r="C577">
            <v>5</v>
          </cell>
          <cell r="D577">
            <v>506</v>
          </cell>
          <cell r="E577">
            <v>100</v>
          </cell>
          <cell r="F577">
            <v>30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t="str">
            <v>Transfer to General Reserve *</v>
          </cell>
          <cell r="B578">
            <v>31992</v>
          </cell>
          <cell r="C578">
            <v>32655</v>
          </cell>
          <cell r="D578">
            <v>34278</v>
          </cell>
          <cell r="E578">
            <v>24067</v>
          </cell>
          <cell r="F578">
            <v>26261</v>
          </cell>
          <cell r="G578">
            <v>0.66380340474170041</v>
          </cell>
          <cell r="H578">
            <v>0.66842156913680739</v>
          </cell>
          <cell r="I578">
            <v>0.73033383555871145</v>
          </cell>
          <cell r="J578">
            <v>0.73033383555871145</v>
          </cell>
          <cell r="K578">
            <v>0.73033383555871145</v>
          </cell>
          <cell r="L578">
            <v>0.73033383555871145</v>
          </cell>
          <cell r="M578">
            <v>0.73033383555871145</v>
          </cell>
          <cell r="N578">
            <v>0.73033383555871145</v>
          </cell>
          <cell r="O578">
            <v>0.73033383555871145</v>
          </cell>
          <cell r="P578">
            <v>0.73033383555871145</v>
          </cell>
          <cell r="Q578">
            <v>0.73033383555871145</v>
          </cell>
          <cell r="R578">
            <v>0.73033383555871145</v>
          </cell>
          <cell r="S578">
            <v>0.73033383555871145</v>
          </cell>
          <cell r="T578">
            <v>0.73033383555871145</v>
          </cell>
          <cell r="U578">
            <v>0.73033383555871145</v>
          </cell>
          <cell r="V578">
            <v>0.73033383555871145</v>
          </cell>
        </row>
        <row r="579">
          <cell r="A579" t="str">
            <v>Interim dividend</v>
          </cell>
          <cell r="B579">
            <v>3000</v>
          </cell>
          <cell r="C579">
            <v>0</v>
          </cell>
          <cell r="D579">
            <v>0</v>
          </cell>
          <cell r="E579">
            <v>4000</v>
          </cell>
          <cell r="F579">
            <v>0</v>
          </cell>
          <cell r="G579">
            <v>22.998000000000001</v>
          </cell>
          <cell r="H579">
            <v>23.157999999999998</v>
          </cell>
          <cell r="I579">
            <v>25.303000000000001</v>
          </cell>
          <cell r="J579">
            <v>25.303000000000001</v>
          </cell>
          <cell r="K579">
            <v>25.303000000000001</v>
          </cell>
          <cell r="L579">
            <v>25.303000000000001</v>
          </cell>
          <cell r="M579">
            <v>25.303000000000001</v>
          </cell>
          <cell r="N579">
            <v>25.303000000000001</v>
          </cell>
          <cell r="O579">
            <v>25.303000000000001</v>
          </cell>
          <cell r="P579">
            <v>25.303000000000001</v>
          </cell>
          <cell r="Q579">
            <v>25.303000000000001</v>
          </cell>
          <cell r="R579">
            <v>25.303000000000001</v>
          </cell>
          <cell r="S579">
            <v>25.303000000000001</v>
          </cell>
          <cell r="T579">
            <v>25.303000000000001</v>
          </cell>
          <cell r="U579">
            <v>25.303000000000001</v>
          </cell>
          <cell r="V579">
            <v>25.303000000000001</v>
          </cell>
        </row>
        <row r="580">
          <cell r="A580" t="str">
            <v>Proposed dividend</v>
          </cell>
          <cell r="B580">
            <v>3500</v>
          </cell>
          <cell r="C580">
            <v>7470</v>
          </cell>
          <cell r="D580">
            <v>7079</v>
          </cell>
          <cell r="E580">
            <v>3080</v>
          </cell>
          <cell r="F580">
            <v>10823</v>
          </cell>
          <cell r="G580">
            <v>21.362079165357315</v>
          </cell>
          <cell r="H580">
            <v>21.54964292485954</v>
          </cell>
          <cell r="I580">
            <v>23.674372674560345</v>
          </cell>
          <cell r="J580">
            <v>23.674372674560352</v>
          </cell>
          <cell r="K580">
            <v>23.674372674560352</v>
          </cell>
          <cell r="L580">
            <v>23.674372674560352</v>
          </cell>
          <cell r="M580">
            <v>23.674372674560352</v>
          </cell>
          <cell r="N580">
            <v>23.674372674560352</v>
          </cell>
          <cell r="O580">
            <v>23.674372674560352</v>
          </cell>
          <cell r="P580">
            <v>23.674372674560352</v>
          </cell>
          <cell r="Q580">
            <v>23.674372674560352</v>
          </cell>
          <cell r="R580">
            <v>23.674372674560352</v>
          </cell>
          <cell r="S580">
            <v>23.674372674560352</v>
          </cell>
          <cell r="T580">
            <v>23.674372674560352</v>
          </cell>
          <cell r="U580">
            <v>23.674372674560352</v>
          </cell>
          <cell r="V580">
            <v>23.674372674560352</v>
          </cell>
        </row>
        <row r="581">
          <cell r="A581" t="str">
            <v>Tax on proposed dividend</v>
          </cell>
          <cell r="B581">
            <v>1100</v>
          </cell>
          <cell r="C581">
            <v>762</v>
          </cell>
          <cell r="D581">
            <v>0</v>
          </cell>
          <cell r="E581">
            <v>395</v>
          </cell>
          <cell r="F581">
            <v>1387</v>
          </cell>
          <cell r="G581">
            <v>7.1133178304317202E-2</v>
          </cell>
          <cell r="H581">
            <v>6.9451467101669273E-2</v>
          </cell>
          <cell r="I581">
            <v>6.4364989346704204E-2</v>
          </cell>
          <cell r="J581">
            <v>6.4364989346703871E-2</v>
          </cell>
          <cell r="K581">
            <v>6.4364989346703871E-2</v>
          </cell>
          <cell r="L581">
            <v>6.4364989346703871E-2</v>
          </cell>
          <cell r="M581">
            <v>6.4364989346703871E-2</v>
          </cell>
          <cell r="N581">
            <v>6.4364989346703871E-2</v>
          </cell>
          <cell r="O581">
            <v>6.4364989346703871E-2</v>
          </cell>
          <cell r="P581">
            <v>6.4364989346703871E-2</v>
          </cell>
          <cell r="Q581">
            <v>6.4364989346703871E-2</v>
          </cell>
          <cell r="R581">
            <v>6.4364989346703871E-2</v>
          </cell>
          <cell r="S581">
            <v>6.4364989346703871E-2</v>
          </cell>
          <cell r="T581">
            <v>6.4364989346703871E-2</v>
          </cell>
          <cell r="U581">
            <v>6.4364989346703871E-2</v>
          </cell>
          <cell r="V581">
            <v>6.4364989346703871E-2</v>
          </cell>
        </row>
        <row r="582">
          <cell r="A582" t="str">
            <v>Balance carried to Balance Sheet</v>
          </cell>
          <cell r="B582">
            <v>117</v>
          </cell>
          <cell r="C582">
            <v>2808</v>
          </cell>
          <cell r="D582">
            <v>1496</v>
          </cell>
          <cell r="E582">
            <v>681</v>
          </cell>
          <cell r="F582">
            <v>566</v>
          </cell>
          <cell r="G582">
            <v>1.6359208346426861</v>
          </cell>
          <cell r="H582">
            <v>1.6083570751404572</v>
          </cell>
          <cell r="I582">
            <v>1.6286273254396555</v>
          </cell>
          <cell r="J582">
            <v>1.6286273254396484</v>
          </cell>
          <cell r="K582">
            <v>1.6286273254396484</v>
          </cell>
          <cell r="L582">
            <v>1.6286273254396484</v>
          </cell>
          <cell r="M582">
            <v>1.6286273254396484</v>
          </cell>
          <cell r="N582">
            <v>1.6286273254396484</v>
          </cell>
          <cell r="O582">
            <v>1.6286273254396484</v>
          </cell>
          <cell r="P582">
            <v>1.6286273254396484</v>
          </cell>
          <cell r="Q582">
            <v>1.6286273254396484</v>
          </cell>
          <cell r="R582">
            <v>1.6286273254396484</v>
          </cell>
          <cell r="S582">
            <v>1.6286273254396484</v>
          </cell>
          <cell r="T582">
            <v>1.6286273254396484</v>
          </cell>
          <cell r="U582">
            <v>1.6286273254396484</v>
          </cell>
          <cell r="V582">
            <v>1.6286273254396484</v>
          </cell>
        </row>
        <row r="584">
          <cell r="A584" t="str">
            <v>* The impact of adjustments on profit for the year have been adjusted in General Reserve</v>
          </cell>
        </row>
        <row r="585">
          <cell r="A585" t="str">
            <v>Coal-fired:</v>
          </cell>
          <cell r="B585">
            <v>90.1</v>
          </cell>
          <cell r="C585">
            <v>88.5</v>
          </cell>
          <cell r="D585">
            <v>89.1</v>
          </cell>
          <cell r="E585">
            <v>88.7</v>
          </cell>
          <cell r="F585">
            <v>88.8</v>
          </cell>
          <cell r="G585">
            <v>89</v>
          </cell>
          <cell r="H585">
            <v>89</v>
          </cell>
          <cell r="I585">
            <v>89</v>
          </cell>
          <cell r="J585">
            <v>89</v>
          </cell>
          <cell r="K585">
            <v>89</v>
          </cell>
          <cell r="L585">
            <v>89</v>
          </cell>
          <cell r="M585">
            <v>89</v>
          </cell>
          <cell r="N585">
            <v>89</v>
          </cell>
          <cell r="O585">
            <v>89</v>
          </cell>
          <cell r="P585">
            <v>89</v>
          </cell>
          <cell r="Q585">
            <v>89</v>
          </cell>
          <cell r="R585">
            <v>89</v>
          </cell>
          <cell r="S585">
            <v>89</v>
          </cell>
          <cell r="T585">
            <v>89</v>
          </cell>
          <cell r="U585">
            <v>89</v>
          </cell>
          <cell r="V585">
            <v>89</v>
          </cell>
        </row>
        <row r="586">
          <cell r="A586" t="str">
            <v>Gas-fired:</v>
          </cell>
          <cell r="B586">
            <v>87.7</v>
          </cell>
          <cell r="C586">
            <v>88.1</v>
          </cell>
          <cell r="D586">
            <v>87.7</v>
          </cell>
          <cell r="E586">
            <v>87.7</v>
          </cell>
          <cell r="F586">
            <v>89</v>
          </cell>
          <cell r="G586">
            <v>89</v>
          </cell>
          <cell r="H586">
            <v>89</v>
          </cell>
          <cell r="I586">
            <v>89</v>
          </cell>
          <cell r="J586">
            <v>89</v>
          </cell>
          <cell r="K586">
            <v>89</v>
          </cell>
          <cell r="L586">
            <v>89</v>
          </cell>
          <cell r="M586">
            <v>89</v>
          </cell>
          <cell r="N586">
            <v>89</v>
          </cell>
          <cell r="O586">
            <v>89</v>
          </cell>
          <cell r="P586">
            <v>89</v>
          </cell>
          <cell r="Q586">
            <v>89</v>
          </cell>
          <cell r="R586">
            <v>89</v>
          </cell>
          <cell r="S586">
            <v>89</v>
          </cell>
          <cell r="T586">
            <v>89</v>
          </cell>
          <cell r="U586">
            <v>89</v>
          </cell>
          <cell r="V586">
            <v>89</v>
          </cell>
        </row>
        <row r="587">
          <cell r="A587" t="str">
            <v>Average PLF (%)</v>
          </cell>
        </row>
        <row r="588">
          <cell r="A588" t="str">
            <v>Coal-fired:</v>
          </cell>
          <cell r="B588">
            <v>80.400000000000006</v>
          </cell>
          <cell r="C588">
            <v>81.8</v>
          </cell>
          <cell r="D588">
            <v>81.099999999999994</v>
          </cell>
          <cell r="E588">
            <v>83.6</v>
          </cell>
          <cell r="F588">
            <v>84.4</v>
          </cell>
          <cell r="G588">
            <v>0.79763344678536952</v>
          </cell>
          <cell r="H588">
            <v>0.85470634386130573</v>
          </cell>
          <cell r="I588">
            <v>0.8802198246252072</v>
          </cell>
          <cell r="J588">
            <v>0.88039999999999985</v>
          </cell>
          <cell r="K588">
            <v>0.8828999999999998</v>
          </cell>
          <cell r="L588">
            <v>0.88539999999999974</v>
          </cell>
          <cell r="M588">
            <v>0.88789999999999969</v>
          </cell>
          <cell r="N588">
            <v>0.89039999999999964</v>
          </cell>
          <cell r="O588">
            <v>0.89289999999999958</v>
          </cell>
          <cell r="P588">
            <v>0.89539999999999953</v>
          </cell>
          <cell r="Q588">
            <v>0.89789999999999948</v>
          </cell>
          <cell r="R588">
            <v>0.90039999999999942</v>
          </cell>
          <cell r="S588">
            <v>0.90289999999999937</v>
          </cell>
          <cell r="T588">
            <v>0.90539999999999932</v>
          </cell>
          <cell r="U588">
            <v>0.90789999999999926</v>
          </cell>
          <cell r="V588">
            <v>0.91039999999999921</v>
          </cell>
        </row>
        <row r="589">
          <cell r="A589" t="str">
            <v>Adjustments for</v>
          </cell>
          <cell r="B589" t="str">
            <v>Rsbn</v>
          </cell>
          <cell r="C589">
            <v>72.2</v>
          </cell>
          <cell r="D589">
            <v>71.099999999999994</v>
          </cell>
          <cell r="E589">
            <v>70</v>
          </cell>
          <cell r="F589">
            <v>68.3</v>
          </cell>
          <cell r="G589">
            <v>0.66380340474170041</v>
          </cell>
          <cell r="H589">
            <v>0.66842156913680739</v>
          </cell>
          <cell r="I589">
            <v>0.73033383555871145</v>
          </cell>
          <cell r="J589">
            <v>0.73033383555871145</v>
          </cell>
          <cell r="K589">
            <v>0.73033383555871145</v>
          </cell>
          <cell r="L589">
            <v>0.73033383555871145</v>
          </cell>
          <cell r="M589">
            <v>0.73033383555871145</v>
          </cell>
          <cell r="N589">
            <v>0.73033383555871145</v>
          </cell>
          <cell r="O589">
            <v>0.73033383555871145</v>
          </cell>
          <cell r="P589">
            <v>0.73033383555871145</v>
          </cell>
          <cell r="Q589">
            <v>0.73033383555871145</v>
          </cell>
          <cell r="R589">
            <v>0.73033383555871145</v>
          </cell>
          <cell r="S589">
            <v>0.73033383555871145</v>
          </cell>
          <cell r="T589">
            <v>0.73033383555871145</v>
          </cell>
          <cell r="U589">
            <v>0.73033383555871145</v>
          </cell>
          <cell r="V589">
            <v>0.73033383555871145</v>
          </cell>
        </row>
        <row r="590">
          <cell r="A590" t="str">
            <v>Adjustment for tariff orders of previous years</v>
          </cell>
          <cell r="B590">
            <v>13.96</v>
          </cell>
          <cell r="C590" t="str">
            <v>Upwards</v>
          </cell>
          <cell r="D590">
            <v>113.52767279999998</v>
          </cell>
          <cell r="E590">
            <v>124.35065279999998</v>
          </cell>
          <cell r="F590">
            <v>125.5406112</v>
          </cell>
        </row>
        <row r="591">
          <cell r="A591" t="str">
            <v>Rebates and surcharge on dues writ off</v>
          </cell>
          <cell r="B591">
            <v>26.53</v>
          </cell>
          <cell r="C591" t="str">
            <v>Downward</v>
          </cell>
          <cell r="D591">
            <v>120.92657465868466</v>
          </cell>
          <cell r="E591">
            <v>134.59877047433355</v>
          </cell>
          <cell r="F591">
            <v>134.9544741899839</v>
          </cell>
          <cell r="G591">
            <v>136.11200000000002</v>
          </cell>
          <cell r="H591">
            <v>149.59480689305627</v>
          </cell>
          <cell r="I591">
            <v>172.68170123893805</v>
          </cell>
          <cell r="J591">
            <v>180.42935207999994</v>
          </cell>
          <cell r="K591">
            <v>205.22710313999997</v>
          </cell>
          <cell r="L591">
            <v>205.80821963999995</v>
          </cell>
          <cell r="M591">
            <v>206.3893361399999</v>
          </cell>
          <cell r="N591">
            <v>206.97045263999991</v>
          </cell>
          <cell r="O591">
            <v>207.55156913999991</v>
          </cell>
          <cell r="P591">
            <v>208.13268563999989</v>
          </cell>
          <cell r="Q591">
            <v>208.71380213999987</v>
          </cell>
          <cell r="R591">
            <v>209.29491863999985</v>
          </cell>
          <cell r="S591">
            <v>209.87603513999986</v>
          </cell>
          <cell r="T591">
            <v>210.45715163999986</v>
          </cell>
          <cell r="U591">
            <v>211.03826813999981</v>
          </cell>
          <cell r="V591">
            <v>211.61938463999979</v>
          </cell>
        </row>
        <row r="592">
          <cell r="A592" t="str">
            <v>Provisions written back and water charges</v>
          </cell>
          <cell r="B592">
            <v>4.95</v>
          </cell>
          <cell r="C592" t="str">
            <v>Downwards</v>
          </cell>
          <cell r="D592">
            <v>1.4079999999999999</v>
          </cell>
          <cell r="E592">
            <v>26.250746449396733</v>
          </cell>
          <cell r="F592">
            <v>25.43749530551743</v>
          </cell>
          <cell r="G592">
            <v>22.998000000000005</v>
          </cell>
          <cell r="H592">
            <v>23.158000000000001</v>
          </cell>
          <cell r="I592">
            <v>25.303000000000004</v>
          </cell>
          <cell r="J592">
            <v>25.303000000000004</v>
          </cell>
          <cell r="K592">
            <v>25.303000000000004</v>
          </cell>
          <cell r="L592">
            <v>25.303000000000004</v>
          </cell>
          <cell r="M592">
            <v>25.303000000000004</v>
          </cell>
          <cell r="N592">
            <v>25.303000000000004</v>
          </cell>
          <cell r="O592">
            <v>25.303000000000004</v>
          </cell>
          <cell r="P592">
            <v>25.303000000000004</v>
          </cell>
          <cell r="Q592">
            <v>25.303000000000004</v>
          </cell>
          <cell r="R592">
            <v>25.303000000000004</v>
          </cell>
          <cell r="S592">
            <v>25.303000000000004</v>
          </cell>
          <cell r="T592">
            <v>25.303000000000004</v>
          </cell>
          <cell r="U592">
            <v>25.303000000000004</v>
          </cell>
          <cell r="V592">
            <v>25.303000000000004</v>
          </cell>
        </row>
        <row r="593">
          <cell r="A593" t="str">
            <v>Tax write of previous years rellocated</v>
          </cell>
          <cell r="B593">
            <v>4.6109999999999998</v>
          </cell>
          <cell r="C593" t="str">
            <v>Upwards</v>
          </cell>
          <cell r="D593" t="str">
            <v xml:space="preserve"> incomes</v>
          </cell>
          <cell r="E593">
            <v>160.84951692373028</v>
          </cell>
          <cell r="F593">
            <v>160.39196949550131</v>
          </cell>
          <cell r="G593">
            <v>159.11000000000001</v>
          </cell>
          <cell r="H593">
            <v>172.75280689305629</v>
          </cell>
          <cell r="I593">
            <v>197.98470123893804</v>
          </cell>
          <cell r="J593">
            <v>205.73235207999994</v>
          </cell>
          <cell r="K593">
            <v>230.53010313999997</v>
          </cell>
          <cell r="L593">
            <v>231.11121963999994</v>
          </cell>
          <cell r="M593">
            <v>231.6923361399999</v>
          </cell>
          <cell r="N593">
            <v>232.2734526399999</v>
          </cell>
          <cell r="O593">
            <v>232.85456913999991</v>
          </cell>
          <cell r="P593">
            <v>233.43568563999989</v>
          </cell>
          <cell r="Q593">
            <v>234.01680213999987</v>
          </cell>
          <cell r="R593">
            <v>234.59791863999985</v>
          </cell>
          <cell r="S593">
            <v>235.17903513999985</v>
          </cell>
          <cell r="T593">
            <v>235.76015163999986</v>
          </cell>
          <cell r="U593">
            <v>236.34126813999981</v>
          </cell>
          <cell r="V593">
            <v>236.92238463999979</v>
          </cell>
        </row>
        <row r="596">
          <cell r="B596">
            <v>34.853999999999999</v>
          </cell>
        </row>
        <row r="597">
          <cell r="B597">
            <v>13.949</v>
          </cell>
        </row>
        <row r="598">
          <cell r="B598">
            <v>20.905000000000001</v>
          </cell>
          <cell r="C598">
            <v>22.640999999999998</v>
          </cell>
          <cell r="D598">
            <v>2.2530000000000001</v>
          </cell>
        </row>
        <row r="599">
          <cell r="B599">
            <v>43.545999999999999</v>
          </cell>
        </row>
        <row r="600">
          <cell r="B600">
            <v>12.574999999999999</v>
          </cell>
        </row>
        <row r="601">
          <cell r="B601">
            <v>30.971</v>
          </cell>
        </row>
        <row r="602">
          <cell r="A602" t="str">
            <v>INCENTIVES</v>
          </cell>
        </row>
        <row r="603">
          <cell r="A603" t="str">
            <v>Sales</v>
          </cell>
          <cell r="B603">
            <v>13.96</v>
          </cell>
          <cell r="C603" t="str">
            <v>F2001</v>
          </cell>
          <cell r="D603" t="str">
            <v>F2002</v>
          </cell>
          <cell r="E603" t="str">
            <v>F2003</v>
          </cell>
          <cell r="F603" t="str">
            <v>F2004</v>
          </cell>
          <cell r="G603" t="str">
            <v>F2005</v>
          </cell>
          <cell r="H603" t="str">
            <v>F2006E</v>
          </cell>
          <cell r="I603" t="str">
            <v>F2007E</v>
          </cell>
          <cell r="J603" t="str">
            <v>F2008E</v>
          </cell>
          <cell r="K603" t="str">
            <v>F2009E</v>
          </cell>
          <cell r="L603" t="str">
            <v>F2009E</v>
          </cell>
          <cell r="M603" t="str">
            <v>F2009E</v>
          </cell>
          <cell r="N603" t="str">
            <v>F2009E</v>
          </cell>
          <cell r="O603" t="str">
            <v>F2009E</v>
          </cell>
          <cell r="P603" t="str">
            <v>F2009E</v>
          </cell>
          <cell r="Q603" t="str">
            <v>F2009E</v>
          </cell>
          <cell r="R603" t="str">
            <v>F2009E</v>
          </cell>
          <cell r="S603" t="str">
            <v>F2009E</v>
          </cell>
          <cell r="T603" t="str">
            <v>F2009E</v>
          </cell>
          <cell r="U603" t="str">
            <v>F2009E</v>
          </cell>
          <cell r="V603" t="str">
            <v>F2009E</v>
          </cell>
        </row>
        <row r="604">
          <cell r="A604" t="str">
            <v>Other income</v>
          </cell>
          <cell r="B604">
            <v>43.532000000000004</v>
          </cell>
        </row>
        <row r="605">
          <cell r="A605" t="str">
            <v>Capital Base (Rs billion)</v>
          </cell>
          <cell r="F605">
            <v>163</v>
          </cell>
          <cell r="G605">
            <v>181.5</v>
          </cell>
          <cell r="H605">
            <v>192.678</v>
          </cell>
          <cell r="I605">
            <v>227.79505614035088</v>
          </cell>
          <cell r="J605">
            <v>257.51935614035085</v>
          </cell>
          <cell r="K605">
            <v>282.80515614035085</v>
          </cell>
          <cell r="L605">
            <v>282.80515614035085</v>
          </cell>
          <cell r="M605">
            <v>282.80515614035085</v>
          </cell>
          <cell r="N605">
            <v>282.80515614035085</v>
          </cell>
          <cell r="O605">
            <v>282.80515614035085</v>
          </cell>
          <cell r="P605">
            <v>282.80515614035085</v>
          </cell>
          <cell r="Q605">
            <v>282.80515614035085</v>
          </cell>
          <cell r="R605">
            <v>282.80515614035085</v>
          </cell>
          <cell r="S605">
            <v>282.80515614035085</v>
          </cell>
          <cell r="T605">
            <v>282.80515614035085</v>
          </cell>
          <cell r="U605">
            <v>282.80515614035085</v>
          </cell>
          <cell r="V605">
            <v>282.80515614035085</v>
          </cell>
        </row>
        <row r="606">
          <cell r="A606" t="str">
            <v>Commercial Capacity Addition (MW)</v>
          </cell>
          <cell r="G606">
            <v>1500</v>
          </cell>
          <cell r="H606">
            <v>1000</v>
          </cell>
          <cell r="I606">
            <v>2915</v>
          </cell>
          <cell r="J606">
            <v>2500</v>
          </cell>
          <cell r="K606">
            <v>1980</v>
          </cell>
          <cell r="L606">
            <v>0</v>
          </cell>
          <cell r="M606">
            <v>0</v>
          </cell>
          <cell r="N606">
            <v>0</v>
          </cell>
          <cell r="O606">
            <v>0</v>
          </cell>
          <cell r="P606">
            <v>0</v>
          </cell>
          <cell r="Q606">
            <v>0</v>
          </cell>
          <cell r="R606">
            <v>0</v>
          </cell>
          <cell r="S606">
            <v>0</v>
          </cell>
          <cell r="T606">
            <v>0</v>
          </cell>
          <cell r="U606">
            <v>0</v>
          </cell>
          <cell r="V606">
            <v>0</v>
          </cell>
        </row>
        <row r="607">
          <cell r="A607" t="str">
            <v>What depreciation rates are you going to use - similar to F2004? - Rs4.65bn extra on account of new rates</v>
          </cell>
          <cell r="G607">
            <v>41.111111111111114</v>
          </cell>
          <cell r="H607">
            <v>37.26</v>
          </cell>
          <cell r="I607">
            <v>40.156725146198831</v>
          </cell>
          <cell r="J607">
            <v>39.632399999999997</v>
          </cell>
          <cell r="K607">
            <v>42.568686868686868</v>
          </cell>
          <cell r="L607">
            <v>0</v>
          </cell>
          <cell r="M607">
            <v>0</v>
          </cell>
          <cell r="N607">
            <v>0</v>
          </cell>
          <cell r="O607">
            <v>0</v>
          </cell>
          <cell r="P607">
            <v>0</v>
          </cell>
          <cell r="Q607">
            <v>0</v>
          </cell>
          <cell r="R607">
            <v>0</v>
          </cell>
          <cell r="S607">
            <v>0</v>
          </cell>
          <cell r="T607">
            <v>0</v>
          </cell>
          <cell r="U607">
            <v>0</v>
          </cell>
          <cell r="V607">
            <v>0</v>
          </cell>
        </row>
        <row r="608">
          <cell r="A608" t="str">
            <v>Will provisions continue to be 2% of sales why should there be provisions given the one time settlement - why did you make nil provision inQ1</v>
          </cell>
          <cell r="G608">
            <v>18.5</v>
          </cell>
          <cell r="H608">
            <v>11.178000000000001</v>
          </cell>
          <cell r="I608">
            <v>35.117056140350876</v>
          </cell>
          <cell r="J608">
            <v>29.724299999999996</v>
          </cell>
          <cell r="K608">
            <v>25.285799999999998</v>
          </cell>
          <cell r="L608">
            <v>0</v>
          </cell>
          <cell r="M608">
            <v>0</v>
          </cell>
          <cell r="N608">
            <v>0</v>
          </cell>
          <cell r="O608">
            <v>0</v>
          </cell>
          <cell r="P608">
            <v>0</v>
          </cell>
          <cell r="Q608">
            <v>0</v>
          </cell>
          <cell r="R608">
            <v>0</v>
          </cell>
          <cell r="S608">
            <v>0</v>
          </cell>
          <cell r="T608">
            <v>0</v>
          </cell>
          <cell r="U608">
            <v>0</v>
          </cell>
          <cell r="V608">
            <v>0</v>
          </cell>
        </row>
        <row r="609">
          <cell r="A609" t="str">
            <v>Split of Q1 other income</v>
          </cell>
        </row>
        <row r="610">
          <cell r="A610" t="str">
            <v>How many months after commissioning does the plant get to sufficient cap util to get regulated return</v>
          </cell>
          <cell r="F610">
            <v>22.820000000000004</v>
          </cell>
          <cell r="G610">
            <v>22.820000000000004</v>
          </cell>
          <cell r="H610">
            <v>25.410000000000004</v>
          </cell>
          <cell r="I610">
            <v>26.974920000000001</v>
          </cell>
          <cell r="J610">
            <v>31.891307859649125</v>
          </cell>
          <cell r="K610">
            <v>36.05270985964912</v>
          </cell>
          <cell r="L610">
            <v>39.592721859649124</v>
          </cell>
          <cell r="M610">
            <v>39.592721859649124</v>
          </cell>
          <cell r="N610">
            <v>39.592721859649124</v>
          </cell>
          <cell r="O610">
            <v>39.592721859649124</v>
          </cell>
          <cell r="P610">
            <v>39.592721859649124</v>
          </cell>
          <cell r="Q610">
            <v>39.592721859649124</v>
          </cell>
          <cell r="R610">
            <v>39.592721859649124</v>
          </cell>
          <cell r="S610">
            <v>39.592721859649124</v>
          </cell>
          <cell r="T610">
            <v>39.592721859649124</v>
          </cell>
          <cell r="U610">
            <v>39.592721859649124</v>
          </cell>
          <cell r="V610">
            <v>39.592721859649124</v>
          </cell>
        </row>
        <row r="611">
          <cell r="A611" t="str">
            <v>What are the rebates to customers for prompt payment in  Finance charge</v>
          </cell>
          <cell r="B611">
            <v>4.9000000000000004</v>
          </cell>
          <cell r="G611">
            <v>0.77700000000000002</v>
          </cell>
          <cell r="H611">
            <v>0.78245999999999993</v>
          </cell>
          <cell r="I611">
            <v>2.4581939298245619</v>
          </cell>
          <cell r="J611">
            <v>2.0807009999999981</v>
          </cell>
          <cell r="K611">
            <v>1.7700059999999997</v>
          </cell>
          <cell r="L611">
            <v>0</v>
          </cell>
          <cell r="M611">
            <v>0</v>
          </cell>
          <cell r="N611">
            <v>0</v>
          </cell>
          <cell r="O611">
            <v>0</v>
          </cell>
          <cell r="P611">
            <v>0</v>
          </cell>
          <cell r="Q611">
            <v>0</v>
          </cell>
          <cell r="R611">
            <v>0</v>
          </cell>
          <cell r="S611">
            <v>0</v>
          </cell>
          <cell r="T611">
            <v>0</v>
          </cell>
          <cell r="U611">
            <v>0</v>
          </cell>
          <cell r="V611">
            <v>0</v>
          </cell>
        </row>
        <row r="612">
          <cell r="A612" t="str">
            <v>What were the UI income and expense booked in Q1</v>
          </cell>
          <cell r="F612">
            <v>22.820000000000004</v>
          </cell>
          <cell r="G612">
            <v>23.597000000000005</v>
          </cell>
          <cell r="H612">
            <v>26.192460000000004</v>
          </cell>
          <cell r="I612">
            <v>29.433113929824565</v>
          </cell>
          <cell r="J612">
            <v>33.972008859649122</v>
          </cell>
          <cell r="K612">
            <v>37.822715859649122</v>
          </cell>
          <cell r="L612">
            <v>39.592721859649124</v>
          </cell>
          <cell r="M612">
            <v>39.592721859649124</v>
          </cell>
          <cell r="N612">
            <v>39.592721859649124</v>
          </cell>
          <cell r="O612">
            <v>39.592721859649124</v>
          </cell>
          <cell r="P612">
            <v>39.592721859649124</v>
          </cell>
          <cell r="Q612">
            <v>39.592721859649124</v>
          </cell>
          <cell r="R612">
            <v>39.592721859649124</v>
          </cell>
          <cell r="S612">
            <v>39.592721859649124</v>
          </cell>
          <cell r="T612">
            <v>39.592721859649124</v>
          </cell>
          <cell r="U612">
            <v>39.592721859649124</v>
          </cell>
          <cell r="V612">
            <v>39.592721859649124</v>
          </cell>
        </row>
        <row r="613">
          <cell r="H613">
            <v>0.10999110056363093</v>
          </cell>
          <cell r="I613">
            <v>0.12372468755605848</v>
          </cell>
          <cell r="J613">
            <v>0.15421049028812739</v>
          </cell>
          <cell r="K613">
            <v>0.11334940526798665</v>
          </cell>
          <cell r="L613">
            <v>4.6797432700709907E-2</v>
          </cell>
          <cell r="M613">
            <v>0</v>
          </cell>
          <cell r="N613">
            <v>0</v>
          </cell>
          <cell r="O613">
            <v>0</v>
          </cell>
          <cell r="P613">
            <v>0</v>
          </cell>
          <cell r="Q613">
            <v>0</v>
          </cell>
          <cell r="R613">
            <v>0</v>
          </cell>
          <cell r="S613">
            <v>0</v>
          </cell>
          <cell r="T613">
            <v>0</v>
          </cell>
          <cell r="U613">
            <v>0</v>
          </cell>
          <cell r="V613">
            <v>0</v>
          </cell>
        </row>
        <row r="614">
          <cell r="A614" t="str">
            <v>INCENTIVES - UI Charges &amp; PLF-related</v>
          </cell>
        </row>
        <row r="615">
          <cell r="A615" t="str">
            <v>UI Charges</v>
          </cell>
          <cell r="F615">
            <v>2.1760000000000002</v>
          </cell>
          <cell r="G615">
            <v>5.4</v>
          </cell>
          <cell r="H615">
            <v>6</v>
          </cell>
          <cell r="I615">
            <v>6.4499999999999993</v>
          </cell>
          <cell r="J615">
            <v>6.6112499999999983</v>
          </cell>
          <cell r="K615">
            <v>6.6112499999999983</v>
          </cell>
          <cell r="L615">
            <v>6.6112499999999983</v>
          </cell>
          <cell r="M615">
            <v>6.6112499999999983</v>
          </cell>
          <cell r="N615">
            <v>6.6112499999999983</v>
          </cell>
          <cell r="O615">
            <v>6.6112499999999983</v>
          </cell>
          <cell r="P615">
            <v>6.6112499999999983</v>
          </cell>
          <cell r="Q615">
            <v>6.6112499999999983</v>
          </cell>
          <cell r="R615">
            <v>6.6112499999999983</v>
          </cell>
          <cell r="S615">
            <v>6.6112499999999983</v>
          </cell>
          <cell r="T615">
            <v>6.6112499999999983</v>
          </cell>
          <cell r="U615">
            <v>6.6112499999999983</v>
          </cell>
          <cell r="V615">
            <v>6.6112499999999983</v>
          </cell>
        </row>
        <row r="616">
          <cell r="A616" t="str">
            <v>Dear Ms Sulochana,</v>
          </cell>
          <cell r="G616">
            <v>136.11199999999999</v>
          </cell>
          <cell r="H616">
            <v>147.72300000000001</v>
          </cell>
          <cell r="I616">
            <v>163.37100000000001</v>
          </cell>
          <cell r="J616">
            <v>176.57320007999996</v>
          </cell>
          <cell r="K616">
            <v>193.08440285999995</v>
          </cell>
          <cell r="L616">
            <v>205.80821963999995</v>
          </cell>
          <cell r="M616">
            <v>206.38933613999995</v>
          </cell>
          <cell r="N616">
            <v>206.97045263999993</v>
          </cell>
          <cell r="O616">
            <v>207.55156913999991</v>
          </cell>
          <cell r="P616">
            <v>208.13268563999992</v>
          </cell>
          <cell r="Q616">
            <v>208.7138021399999</v>
          </cell>
          <cell r="R616">
            <v>209.29491863999988</v>
          </cell>
          <cell r="S616">
            <v>209.87603513999986</v>
          </cell>
          <cell r="T616">
            <v>210.45715163999986</v>
          </cell>
          <cell r="U616">
            <v>211.03826813999984</v>
          </cell>
          <cell r="V616">
            <v>211.61938463999982</v>
          </cell>
        </row>
        <row r="617">
          <cell r="A617" t="str">
            <v>As discussed please find the difference between the calculated non recurring items</v>
          </cell>
          <cell r="G617">
            <v>0.87509999999999999</v>
          </cell>
          <cell r="H617">
            <v>0.87539999999999996</v>
          </cell>
          <cell r="I617">
            <v>0.8778999999999999</v>
          </cell>
          <cell r="J617">
            <v>0.88039999999999985</v>
          </cell>
          <cell r="K617">
            <v>0.8828999999999998</v>
          </cell>
          <cell r="L617">
            <v>0.88539999999999974</v>
          </cell>
          <cell r="M617">
            <v>0.88789999999999969</v>
          </cell>
          <cell r="N617">
            <v>0.89039999999999964</v>
          </cell>
          <cell r="O617">
            <v>0.89289999999999958</v>
          </cell>
          <cell r="P617">
            <v>0.89539999999999953</v>
          </cell>
          <cell r="Q617">
            <v>0.89789999999999948</v>
          </cell>
          <cell r="R617">
            <v>0.90039999999999942</v>
          </cell>
          <cell r="S617">
            <v>0.90289999999999937</v>
          </cell>
          <cell r="T617">
            <v>0.90539999999999932</v>
          </cell>
          <cell r="U617">
            <v>0.90789999999999926</v>
          </cell>
          <cell r="V617">
            <v>0.91039999999999921</v>
          </cell>
        </row>
        <row r="618">
          <cell r="A618" t="str">
            <v>from the propectus and the reported non recurring items in F2004.</v>
          </cell>
          <cell r="G618">
            <v>2.9202408867557956</v>
          </cell>
          <cell r="H618">
            <v>3.1809213502398919</v>
          </cell>
          <cell r="I618">
            <v>3.6241601833921777</v>
          </cell>
          <cell r="J618">
            <v>4.0312600199999906</v>
          </cell>
          <cell r="K618">
            <v>4.5324207149999864</v>
          </cell>
          <cell r="L618">
            <v>4.9627349099999876</v>
          </cell>
          <cell r="M618">
            <v>5.1080140349999823</v>
          </cell>
          <cell r="N618">
            <v>5.2532931599999699</v>
          </cell>
          <cell r="O618">
            <v>5.3985722849999718</v>
          </cell>
          <cell r="P618">
            <v>5.5438514099999665</v>
          </cell>
          <cell r="Q618">
            <v>5.6891305349999683</v>
          </cell>
          <cell r="R618">
            <v>5.8344096599999631</v>
          </cell>
          <cell r="S618">
            <v>5.9796887849999649</v>
          </cell>
          <cell r="T618">
            <v>6.1249679099999597</v>
          </cell>
          <cell r="U618">
            <v>6.2702470349999544</v>
          </cell>
          <cell r="V618">
            <v>6.4155261599999491</v>
          </cell>
        </row>
        <row r="619">
          <cell r="A619" t="str">
            <v>Would appreciate it if you could explain the difference and help us</v>
          </cell>
          <cell r="G619">
            <v>0.75</v>
          </cell>
          <cell r="H619">
            <v>0.84</v>
          </cell>
          <cell r="I619">
            <v>0.85</v>
          </cell>
          <cell r="J619">
            <v>0.85</v>
          </cell>
          <cell r="K619">
            <v>0.85</v>
          </cell>
          <cell r="L619">
            <v>0.85</v>
          </cell>
          <cell r="M619">
            <v>0.85</v>
          </cell>
          <cell r="N619">
            <v>0.85</v>
          </cell>
          <cell r="O619">
            <v>0.85</v>
          </cell>
          <cell r="P619">
            <v>0.85</v>
          </cell>
          <cell r="Q619">
            <v>0.85</v>
          </cell>
          <cell r="R619">
            <v>0.85</v>
          </cell>
          <cell r="S619">
            <v>0.85</v>
          </cell>
          <cell r="T619">
            <v>0.85</v>
          </cell>
          <cell r="U619">
            <v>0.85</v>
          </cell>
          <cell r="V619">
            <v>0.85</v>
          </cell>
        </row>
        <row r="620">
          <cell r="A620" t="str">
            <v>calculated the true F2004 profits for NTPC</v>
          </cell>
          <cell r="G620">
            <v>2.1901806650668467</v>
          </cell>
          <cell r="H620">
            <v>2.671973934201509</v>
          </cell>
          <cell r="I620">
            <v>3.0805361558833511</v>
          </cell>
          <cell r="J620">
            <v>3.4265710169999921</v>
          </cell>
          <cell r="K620">
            <v>3.8525576077499886</v>
          </cell>
          <cell r="L620">
            <v>4.2183246734999891</v>
          </cell>
          <cell r="M620">
            <v>4.3418119297499844</v>
          </cell>
          <cell r="N620">
            <v>4.4652991859999744</v>
          </cell>
          <cell r="O620">
            <v>4.588786442249976</v>
          </cell>
          <cell r="P620">
            <v>4.7122736984999714</v>
          </cell>
          <cell r="Q620">
            <v>4.8357609547499729</v>
          </cell>
          <cell r="R620">
            <v>4.9592482109999683</v>
          </cell>
          <cell r="S620">
            <v>5.0827354672499698</v>
          </cell>
          <cell r="T620">
            <v>5.2062227234999652</v>
          </cell>
          <cell r="U620">
            <v>5.3297099797499614</v>
          </cell>
          <cell r="V620">
            <v>5.4531972359999568</v>
          </cell>
        </row>
        <row r="621">
          <cell r="A621" t="str">
            <v>UI plus PLF incentives (Rs billion)</v>
          </cell>
          <cell r="F621">
            <v>2.1760000000000002</v>
          </cell>
          <cell r="G621">
            <v>7.5901806650668471</v>
          </cell>
          <cell r="H621">
            <v>8.6719739342015085</v>
          </cell>
          <cell r="I621">
            <v>9.5305361558833503</v>
          </cell>
          <cell r="J621">
            <v>10.03782101699999</v>
          </cell>
          <cell r="K621">
            <v>10.463807607749986</v>
          </cell>
          <cell r="L621">
            <v>10.829574673499987</v>
          </cell>
          <cell r="M621">
            <v>10.953061929749982</v>
          </cell>
          <cell r="N621">
            <v>11.076549185999973</v>
          </cell>
          <cell r="O621">
            <v>11.200036442249974</v>
          </cell>
          <cell r="P621">
            <v>11.323523698499969</v>
          </cell>
          <cell r="Q621">
            <v>11.44701095474997</v>
          </cell>
          <cell r="R621">
            <v>11.570498210999967</v>
          </cell>
          <cell r="S621">
            <v>11.693985467249968</v>
          </cell>
          <cell r="T621">
            <v>11.817472723499964</v>
          </cell>
          <cell r="U621">
            <v>11.940959979749959</v>
          </cell>
          <cell r="V621">
            <v>12.064447235999955</v>
          </cell>
        </row>
        <row r="622">
          <cell r="A622" t="str">
            <v>Non recurring income</v>
          </cell>
        </row>
        <row r="623">
          <cell r="A623" t="str">
            <v>INCENTIVES - Interest on Working Capital</v>
          </cell>
          <cell r="B623" t="str">
            <v>Rs bn</v>
          </cell>
        </row>
        <row r="624">
          <cell r="A624" t="str">
            <v>Provision written back</v>
          </cell>
          <cell r="B624">
            <v>9.6479999999999997</v>
          </cell>
        </row>
        <row r="625">
          <cell r="A625" t="str">
            <v>Other income - prior year interest</v>
          </cell>
          <cell r="B625">
            <v>20.905000000000001</v>
          </cell>
          <cell r="F625">
            <v>31016.547945205479</v>
          </cell>
          <cell r="G625">
            <v>36846.575342465752</v>
          </cell>
          <cell r="H625">
            <v>45077.917808219179</v>
          </cell>
          <cell r="I625">
            <v>55686.082191780821</v>
          </cell>
          <cell r="J625">
            <v>63509.589041095889</v>
          </cell>
          <cell r="K625">
            <v>65845.479263835907</v>
          </cell>
          <cell r="L625">
            <v>69695.470724352403</v>
          </cell>
          <cell r="M625">
            <v>70057.501055751258</v>
          </cell>
          <cell r="N625">
            <v>70381.419995122182</v>
          </cell>
          <cell r="O625">
            <v>70714.065612107297</v>
          </cell>
          <cell r="P625">
            <v>71049.063411789393</v>
          </cell>
          <cell r="Q625">
            <v>71387.981776954577</v>
          </cell>
          <cell r="R625">
            <v>71731.24623566537</v>
          </cell>
          <cell r="S625">
            <v>72079.587503519273</v>
          </cell>
          <cell r="T625">
            <v>72433.68681797685</v>
          </cell>
          <cell r="U625">
            <v>72794.295452522972</v>
          </cell>
          <cell r="V625">
            <v>74861.443573120821</v>
          </cell>
        </row>
        <row r="626">
          <cell r="A626" t="str">
            <v>Other income - late payment surcharge</v>
          </cell>
          <cell r="B626">
            <v>22.640999999999998</v>
          </cell>
          <cell r="F626">
            <v>60</v>
          </cell>
          <cell r="G626">
            <v>60</v>
          </cell>
          <cell r="H626">
            <v>60</v>
          </cell>
          <cell r="I626">
            <v>60</v>
          </cell>
          <cell r="J626">
            <v>60</v>
          </cell>
          <cell r="K626">
            <v>60</v>
          </cell>
          <cell r="L626">
            <v>60</v>
          </cell>
          <cell r="M626">
            <v>60</v>
          </cell>
          <cell r="N626">
            <v>60</v>
          </cell>
          <cell r="O626">
            <v>60</v>
          </cell>
          <cell r="P626">
            <v>60</v>
          </cell>
          <cell r="Q626">
            <v>60</v>
          </cell>
          <cell r="R626">
            <v>60</v>
          </cell>
          <cell r="S626">
            <v>60</v>
          </cell>
          <cell r="T626">
            <v>60</v>
          </cell>
          <cell r="U626">
            <v>60</v>
          </cell>
          <cell r="V626">
            <v>60</v>
          </cell>
        </row>
        <row r="627">
          <cell r="A627" t="str">
            <v>Converting dues into long term advance of DVB (incl prior period)</v>
          </cell>
          <cell r="B627">
            <v>2.2530000000000001</v>
          </cell>
          <cell r="F627">
            <v>16732.876712328769</v>
          </cell>
          <cell r="G627">
            <v>18799.31506849315</v>
          </cell>
          <cell r="H627">
            <v>22460.68493150685</v>
          </cell>
          <cell r="I627">
            <v>27150.821917808218</v>
          </cell>
          <cell r="J627">
            <v>30436.575342465752</v>
          </cell>
          <cell r="K627">
            <v>32998.014344062904</v>
          </cell>
          <cell r="L627">
            <v>34920.564285676643</v>
          </cell>
          <cell r="M627">
            <v>35008.370131395983</v>
          </cell>
          <cell r="N627">
            <v>35096.175977115308</v>
          </cell>
          <cell r="O627">
            <v>35183.981822834641</v>
          </cell>
          <cell r="P627">
            <v>35271.787668553981</v>
          </cell>
          <cell r="Q627">
            <v>35359.593514273314</v>
          </cell>
          <cell r="R627">
            <v>35447.399359992647</v>
          </cell>
          <cell r="S627">
            <v>35535.20520571198</v>
          </cell>
          <cell r="T627">
            <v>35623.01105143132</v>
          </cell>
          <cell r="U627">
            <v>35710.816897150653</v>
          </cell>
          <cell r="V627">
            <v>35798.622742869979</v>
          </cell>
        </row>
        <row r="628">
          <cell r="A628" t="str">
            <v>Earned interest from public deposits</v>
          </cell>
          <cell r="B628">
            <v>2.7509999999999999</v>
          </cell>
          <cell r="F628">
            <v>50</v>
          </cell>
          <cell r="G628">
            <v>50</v>
          </cell>
          <cell r="H628">
            <v>50</v>
          </cell>
          <cell r="I628">
            <v>50</v>
          </cell>
          <cell r="J628">
            <v>50</v>
          </cell>
          <cell r="K628">
            <v>50</v>
          </cell>
          <cell r="L628">
            <v>50</v>
          </cell>
          <cell r="M628">
            <v>50</v>
          </cell>
          <cell r="N628">
            <v>50</v>
          </cell>
          <cell r="O628">
            <v>50</v>
          </cell>
          <cell r="P628">
            <v>50</v>
          </cell>
          <cell r="Q628">
            <v>50</v>
          </cell>
          <cell r="R628">
            <v>50</v>
          </cell>
          <cell r="S628">
            <v>50</v>
          </cell>
          <cell r="T628">
            <v>50</v>
          </cell>
          <cell r="U628">
            <v>50</v>
          </cell>
          <cell r="V628">
            <v>50</v>
          </cell>
        </row>
        <row r="629">
          <cell r="A629" t="str">
            <v>Total Non recurring income (1)</v>
          </cell>
          <cell r="B629">
            <v>58.197999999999993</v>
          </cell>
          <cell r="F629">
            <v>0.35</v>
          </cell>
          <cell r="G629">
            <v>0.09</v>
          </cell>
          <cell r="H629">
            <v>0.1</v>
          </cell>
          <cell r="I629">
            <v>0.1</v>
          </cell>
          <cell r="J629">
            <v>0.1</v>
          </cell>
          <cell r="K629">
            <v>0.1</v>
          </cell>
          <cell r="L629">
            <v>0.1</v>
          </cell>
          <cell r="M629">
            <v>0.1</v>
          </cell>
          <cell r="N629">
            <v>0.1</v>
          </cell>
          <cell r="O629">
            <v>0.1</v>
          </cell>
          <cell r="P629">
            <v>0.1</v>
          </cell>
          <cell r="Q629">
            <v>0.1</v>
          </cell>
          <cell r="R629">
            <v>0.1</v>
          </cell>
          <cell r="S629">
            <v>0.1</v>
          </cell>
          <cell r="T629">
            <v>0.1</v>
          </cell>
          <cell r="U629">
            <v>0.1</v>
          </cell>
          <cell r="V629">
            <v>0.1</v>
          </cell>
        </row>
        <row r="630">
          <cell r="A630" t="str">
            <v>Other Working Capital</v>
          </cell>
          <cell r="F630">
            <v>16712.298630136986</v>
          </cell>
          <cell r="G630">
            <v>5008.1301369863013</v>
          </cell>
          <cell r="H630">
            <v>6753.8602739726039</v>
          </cell>
          <cell r="I630">
            <v>8283.690410958905</v>
          </cell>
          <cell r="J630">
            <v>9394.6164383561645</v>
          </cell>
          <cell r="K630">
            <v>9884.3493607898818</v>
          </cell>
          <cell r="L630">
            <v>10461.603501002905</v>
          </cell>
          <cell r="M630">
            <v>10506.587118714726</v>
          </cell>
          <cell r="N630">
            <v>10547.75959722375</v>
          </cell>
          <cell r="O630">
            <v>10589.804743494195</v>
          </cell>
          <cell r="P630">
            <v>10632.085108034338</v>
          </cell>
          <cell r="Q630">
            <v>10674.757529122791</v>
          </cell>
          <cell r="R630">
            <v>10717.864559565802</v>
          </cell>
          <cell r="S630">
            <v>10761.479270923126</v>
          </cell>
          <cell r="T630">
            <v>10805.669786940818</v>
          </cell>
          <cell r="U630">
            <v>10850.511234967364</v>
          </cell>
          <cell r="V630">
            <v>11066.006631599081</v>
          </cell>
        </row>
        <row r="631">
          <cell r="A631" t="str">
            <v>Non recurring expense</v>
          </cell>
          <cell r="F631">
            <v>64461.72328767123</v>
          </cell>
          <cell r="G631">
            <v>60654.020547945205</v>
          </cell>
          <cell r="H631">
            <v>74292.463013698638</v>
          </cell>
          <cell r="I631">
            <v>91120.594520547951</v>
          </cell>
          <cell r="J631">
            <v>103340.78082191781</v>
          </cell>
          <cell r="K631">
            <v>108727.8429686887</v>
          </cell>
          <cell r="L631">
            <v>115077.63851103195</v>
          </cell>
          <cell r="M631">
            <v>115572.45830586198</v>
          </cell>
          <cell r="N631">
            <v>116025.35556946124</v>
          </cell>
          <cell r="O631">
            <v>116487.85217843614</v>
          </cell>
          <cell r="P631">
            <v>116952.93618837772</v>
          </cell>
          <cell r="Q631">
            <v>117422.33282035068</v>
          </cell>
          <cell r="R631">
            <v>117896.51015522382</v>
          </cell>
          <cell r="S631">
            <v>118376.27198015439</v>
          </cell>
          <cell r="T631">
            <v>118862.36765634899</v>
          </cell>
          <cell r="U631">
            <v>119355.623584641</v>
          </cell>
          <cell r="V631">
            <v>121726.07294758988</v>
          </cell>
        </row>
        <row r="632">
          <cell r="A632" t="str">
            <v>Interest rate</v>
          </cell>
          <cell r="F632">
            <v>0.10249999999999999</v>
          </cell>
          <cell r="G632">
            <v>0.10249999999999999</v>
          </cell>
          <cell r="H632">
            <v>0.10249999999999999</v>
          </cell>
          <cell r="I632">
            <v>0.10249999999999999</v>
          </cell>
          <cell r="J632">
            <v>0.10249999999999999</v>
          </cell>
          <cell r="K632">
            <v>0.10249999999999999</v>
          </cell>
          <cell r="L632">
            <v>0.10249999999999999</v>
          </cell>
          <cell r="M632">
            <v>0.10249999999999999</v>
          </cell>
          <cell r="N632">
            <v>0.10249999999999999</v>
          </cell>
          <cell r="O632">
            <v>0.10249999999999999</v>
          </cell>
          <cell r="P632">
            <v>0.10249999999999999</v>
          </cell>
          <cell r="Q632">
            <v>0.10249999999999999</v>
          </cell>
          <cell r="R632">
            <v>0.10249999999999999</v>
          </cell>
          <cell r="S632">
            <v>0.10249999999999999</v>
          </cell>
          <cell r="T632">
            <v>0.10249999999999999</v>
          </cell>
          <cell r="U632">
            <v>0.10249999999999999</v>
          </cell>
          <cell r="V632">
            <v>0.10249999999999999</v>
          </cell>
        </row>
        <row r="633">
          <cell r="A633" t="str">
            <v>Interest on previously issued to SEB returned</v>
          </cell>
          <cell r="B633">
            <v>3.8170000000000002</v>
          </cell>
          <cell r="F633">
            <v>6607.3266369863004</v>
          </cell>
          <cell r="G633">
            <v>6217.0371061643827</v>
          </cell>
          <cell r="H633">
            <v>7614.9774589041099</v>
          </cell>
          <cell r="I633">
            <v>9339.8609383561652</v>
          </cell>
          <cell r="J633">
            <v>10592.430034246576</v>
          </cell>
          <cell r="K633">
            <v>11144.60390429059</v>
          </cell>
          <cell r="L633">
            <v>11795.457947380775</v>
          </cell>
          <cell r="M633">
            <v>11846.176976350851</v>
          </cell>
          <cell r="N633">
            <v>11892.598945869777</v>
          </cell>
          <cell r="O633">
            <v>11940.004848289704</v>
          </cell>
          <cell r="P633">
            <v>11987.675959308715</v>
          </cell>
          <cell r="Q633">
            <v>12035.789114085945</v>
          </cell>
          <cell r="R633">
            <v>12084.39229091044</v>
          </cell>
          <cell r="S633">
            <v>12133.567877965825</v>
          </cell>
          <cell r="T633">
            <v>12183.39268477577</v>
          </cell>
          <cell r="U633">
            <v>12233.951417425702</v>
          </cell>
          <cell r="V633">
            <v>12476.922477127962</v>
          </cell>
        </row>
        <row r="634">
          <cell r="A634" t="str">
            <v>Additional depreciation charge</v>
          </cell>
          <cell r="B634">
            <v>4.6529999999999996</v>
          </cell>
          <cell r="F634">
            <v>2830.2599999999998</v>
          </cell>
          <cell r="G634">
            <v>3828</v>
          </cell>
          <cell r="H634">
            <v>4244</v>
          </cell>
          <cell r="I634">
            <v>7113.8970000000008</v>
          </cell>
          <cell r="J634">
            <v>8113.35</v>
          </cell>
          <cell r="K634">
            <v>8411.7599759550394</v>
          </cell>
          <cell r="L634">
            <v>8903.5963850360185</v>
          </cell>
          <cell r="M634">
            <v>8949.8457598722234</v>
          </cell>
          <cell r="N634">
            <v>8991.2264043768591</v>
          </cell>
          <cell r="O634">
            <v>9033.7218819467089</v>
          </cell>
          <cell r="P634">
            <v>9076.5178508560948</v>
          </cell>
          <cell r="Q634">
            <v>9119.8146720059467</v>
          </cell>
          <cell r="R634">
            <v>9163.666706606251</v>
          </cell>
          <cell r="S634">
            <v>9208.167303574588</v>
          </cell>
          <cell r="T634">
            <v>9253.403490996543</v>
          </cell>
          <cell r="U634">
            <v>9299.4712440598087</v>
          </cell>
          <cell r="V634">
            <v>9563.5494164661868</v>
          </cell>
        </row>
        <row r="635">
          <cell r="A635" t="str">
            <v>Rebates to SEBs on OTS</v>
          </cell>
          <cell r="B635">
            <v>12.574999999999999</v>
          </cell>
          <cell r="F635">
            <v>5000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row>
        <row r="636">
          <cell r="A636" t="str">
            <v>Total non recurring expense (2)</v>
          </cell>
          <cell r="B636">
            <v>21.044999999999998</v>
          </cell>
          <cell r="F636">
            <v>3264.5666369863006</v>
          </cell>
          <cell r="G636">
            <v>2389.0371061643827</v>
          </cell>
          <cell r="H636">
            <v>3370.9774589041099</v>
          </cell>
          <cell r="I636">
            <v>2225.9639383561644</v>
          </cell>
          <cell r="J636">
            <v>2479.0800342465755</v>
          </cell>
          <cell r="K636">
            <v>2732.843928335551</v>
          </cell>
          <cell r="L636">
            <v>2891.8615623447567</v>
          </cell>
          <cell r="M636">
            <v>2896.3312164786275</v>
          </cell>
          <cell r="N636">
            <v>2901.3725414929177</v>
          </cell>
          <cell r="O636">
            <v>2906.2829663429948</v>
          </cell>
          <cell r="P636">
            <v>2911.1581084526206</v>
          </cell>
          <cell r="Q636">
            <v>2915.974442079998</v>
          </cell>
          <cell r="R636">
            <v>2920.7255843041894</v>
          </cell>
          <cell r="S636">
            <v>2925.4005743912367</v>
          </cell>
          <cell r="T636">
            <v>2929.9891937792272</v>
          </cell>
          <cell r="U636">
            <v>2934.4801733658933</v>
          </cell>
          <cell r="V636">
            <v>2913.3730606617755</v>
          </cell>
        </row>
        <row r="637">
          <cell r="A637" t="str">
            <v>Breakdown of incentive</v>
          </cell>
        </row>
        <row r="638">
          <cell r="A638" t="str">
            <v>Net non recurring income (1-2)</v>
          </cell>
          <cell r="B638">
            <v>37.152999999999992</v>
          </cell>
          <cell r="F638">
            <v>10091.5</v>
          </cell>
          <cell r="G638">
            <v>12449</v>
          </cell>
          <cell r="H638">
            <v>17031.5</v>
          </cell>
          <cell r="I638">
            <v>19162.5</v>
          </cell>
          <cell r="J638">
            <v>22536.630358040315</v>
          </cell>
          <cell r="K638">
            <v>24584.018261820278</v>
          </cell>
          <cell r="L638">
            <v>25955.125166978967</v>
          </cell>
          <cell r="M638">
            <v>26748.186020418325</v>
          </cell>
          <cell r="N638">
            <v>26856.884615418294</v>
          </cell>
          <cell r="O638">
            <v>26961.940600350994</v>
          </cell>
          <cell r="P638">
            <v>27068.36995129758</v>
          </cell>
          <cell r="Q638">
            <v>27175.57688937155</v>
          </cell>
          <cell r="R638">
            <v>27283.808585249069</v>
          </cell>
          <cell r="S638">
            <v>27393.208370076296</v>
          </cell>
          <cell r="T638">
            <v>27503.951273440071</v>
          </cell>
          <cell r="U638">
            <v>27616.214873339559</v>
          </cell>
          <cell r="V638">
            <v>27940.832717663368</v>
          </cell>
        </row>
        <row r="639">
          <cell r="A639" t="str">
            <v>Non recurring mentioned in the prospectus</v>
          </cell>
          <cell r="B639">
            <v>12.7</v>
          </cell>
          <cell r="F639">
            <v>5572.9478869863005</v>
          </cell>
          <cell r="G639">
            <v>4941.0146061643836</v>
          </cell>
          <cell r="H639">
            <v>5869.2487089041097</v>
          </cell>
          <cell r="I639">
            <v>7375.7046883561643</v>
          </cell>
          <cell r="J639">
            <v>8282.4254225474433</v>
          </cell>
          <cell r="K639">
            <v>8624.7420324540126</v>
          </cell>
          <cell r="L639">
            <v>9135.0576177654311</v>
          </cell>
          <cell r="M639">
            <v>9104.4879092579722</v>
          </cell>
          <cell r="N639">
            <v>9139.7682727894007</v>
          </cell>
          <cell r="O639">
            <v>9176.4059367537266</v>
          </cell>
          <cell r="P639">
            <v>9213.1680393007136</v>
          </cell>
          <cell r="Q639">
            <v>9250.2924829253589</v>
          </cell>
          <cell r="R639">
            <v>9287.8019109224097</v>
          </cell>
          <cell r="S639">
            <v>9325.7640200330043</v>
          </cell>
          <cell r="T639">
            <v>9364.2376792481627</v>
          </cell>
          <cell r="U639">
            <v>9403.2893929083966</v>
          </cell>
          <cell r="V639">
            <v>9612.9871235674673</v>
          </cell>
        </row>
        <row r="640">
          <cell r="A640" t="str">
            <v>Difference</v>
          </cell>
          <cell r="B640">
            <v>24.452999999999992</v>
          </cell>
          <cell r="F640">
            <v>2742.6878869863008</v>
          </cell>
          <cell r="G640">
            <v>1113.0146061643836</v>
          </cell>
          <cell r="H640">
            <v>1625.2487089041097</v>
          </cell>
          <cell r="I640">
            <v>261.80768835616345</v>
          </cell>
          <cell r="J640">
            <v>169.07542254744294</v>
          </cell>
          <cell r="K640">
            <v>212.98205649897318</v>
          </cell>
          <cell r="L640">
            <v>231.46123272941259</v>
          </cell>
          <cell r="M640">
            <v>154.64214938574878</v>
          </cell>
          <cell r="N640">
            <v>148.54186841254159</v>
          </cell>
          <cell r="O640">
            <v>142.68405480701767</v>
          </cell>
          <cell r="P640">
            <v>136.65018844461883</v>
          </cell>
          <cell r="Q640">
            <v>130.47781091941215</v>
          </cell>
          <cell r="R640">
            <v>124.13520431615871</v>
          </cell>
          <cell r="S640">
            <v>117.59671645841627</v>
          </cell>
          <cell r="T640">
            <v>110.83418825161971</v>
          </cell>
          <cell r="U640">
            <v>103.81814884858795</v>
          </cell>
          <cell r="V640">
            <v>49.437707101280466</v>
          </cell>
        </row>
        <row r="641">
          <cell r="A641" t="str">
            <v>As % of net earned due to funding of interest on wcap</v>
          </cell>
          <cell r="F641">
            <v>0.8401384293745725</v>
          </cell>
          <cell r="G641">
            <v>0.46588418542872156</v>
          </cell>
          <cell r="H641">
            <v>0.4821298061816382</v>
          </cell>
          <cell r="I641">
            <v>0.11761542217503482</v>
          </cell>
          <cell r="J641">
            <v>6.8200872989898104E-2</v>
          </cell>
          <cell r="K641">
            <v>7.7934218742118477E-2</v>
          </cell>
          <cell r="L641">
            <v>8.0038835794664032E-2</v>
          </cell>
          <cell r="M641">
            <v>5.3392425737054827E-2</v>
          </cell>
          <cell r="N641">
            <v>5.119710284984931E-2</v>
          </cell>
          <cell r="O641">
            <v>4.9095031853198544E-2</v>
          </cell>
          <cell r="P641">
            <v>4.6940146619948803E-2</v>
          </cell>
          <cell r="Q641">
            <v>4.4745869180643723E-2</v>
          </cell>
          <cell r="R641">
            <v>4.2501495170670645E-2</v>
          </cell>
          <cell r="S641">
            <v>4.0198500502068045E-2</v>
          </cell>
          <cell r="T641">
            <v>3.7827507516729426E-2</v>
          </cell>
          <cell r="U641">
            <v>3.5378718790083682E-2</v>
          </cell>
          <cell r="V641">
            <v>1.6969233281113213E-2</v>
          </cell>
        </row>
        <row r="642">
          <cell r="A642" t="str">
            <v>Sales  adjustment</v>
          </cell>
          <cell r="B642" t="str">
            <v>cannot understand</v>
          </cell>
        </row>
        <row r="643">
          <cell r="A643" t="str">
            <v>INCENTIVES - O&amp;M Charges</v>
          </cell>
          <cell r="B643">
            <v>22</v>
          </cell>
        </row>
        <row r="644">
          <cell r="A644" t="str">
            <v>Normative O&amp;M Cost per MW</v>
          </cell>
          <cell r="B644">
            <v>61.281999999999996</v>
          </cell>
          <cell r="G644">
            <v>0.93600000000000005</v>
          </cell>
          <cell r="H644">
            <v>0.97299999999999998</v>
          </cell>
          <cell r="I644">
            <v>1.012</v>
          </cell>
          <cell r="J644">
            <v>1.052</v>
          </cell>
          <cell r="K644">
            <v>1.095</v>
          </cell>
          <cell r="L644">
            <v>1.095</v>
          </cell>
          <cell r="M644">
            <v>1.095</v>
          </cell>
          <cell r="N644">
            <v>1.095</v>
          </cell>
          <cell r="O644">
            <v>1.095</v>
          </cell>
          <cell r="P644">
            <v>1.095</v>
          </cell>
          <cell r="Q644">
            <v>1.095</v>
          </cell>
          <cell r="R644">
            <v>1.095</v>
          </cell>
          <cell r="S644">
            <v>1.095</v>
          </cell>
          <cell r="T644">
            <v>1.095</v>
          </cell>
          <cell r="U644">
            <v>1.095</v>
          </cell>
          <cell r="V644">
            <v>1.095</v>
          </cell>
        </row>
        <row r="645">
          <cell r="A645" t="str">
            <v>Total Normative O&amp;M cost</v>
          </cell>
          <cell r="B645">
            <v>39.281999999999996</v>
          </cell>
          <cell r="G645">
            <v>20999.16</v>
          </cell>
          <cell r="H645">
            <v>22802.255000000001</v>
          </cell>
          <cell r="I645">
            <v>26666.2</v>
          </cell>
          <cell r="J645">
            <v>30350.2</v>
          </cell>
          <cell r="K645">
            <v>33758.85</v>
          </cell>
          <cell r="L645">
            <v>33758.85</v>
          </cell>
          <cell r="M645">
            <v>33758.85</v>
          </cell>
          <cell r="N645">
            <v>33758.85</v>
          </cell>
          <cell r="O645">
            <v>33758.85</v>
          </cell>
          <cell r="P645">
            <v>33758.85</v>
          </cell>
          <cell r="Q645">
            <v>33758.85</v>
          </cell>
          <cell r="R645">
            <v>33758.85</v>
          </cell>
          <cell r="S645">
            <v>33758.85</v>
          </cell>
          <cell r="T645">
            <v>33758.85</v>
          </cell>
          <cell r="U645">
            <v>33758.85</v>
          </cell>
          <cell r="V645">
            <v>33758.85</v>
          </cell>
        </row>
        <row r="646">
          <cell r="A646" t="str">
            <v>Savings - Assumed</v>
          </cell>
          <cell r="H646">
            <v>5.0000000000000001E-3</v>
          </cell>
          <cell r="I646">
            <v>0.01</v>
          </cell>
          <cell r="J646">
            <v>1.4999999999999999E-2</v>
          </cell>
          <cell r="K646">
            <v>1.4999999999999999E-2</v>
          </cell>
          <cell r="L646">
            <v>1.4999999999999999E-2</v>
          </cell>
          <cell r="M646">
            <v>1.4999999999999999E-2</v>
          </cell>
          <cell r="N646">
            <v>1.4999999999999999E-2</v>
          </cell>
          <cell r="O646">
            <v>1.4999999999999999E-2</v>
          </cell>
          <cell r="P646">
            <v>1.4999999999999999E-2</v>
          </cell>
          <cell r="Q646">
            <v>1.4999999999999999E-2</v>
          </cell>
          <cell r="R646">
            <v>1.4999999999999999E-2</v>
          </cell>
          <cell r="S646">
            <v>1.4999999999999999E-2</v>
          </cell>
          <cell r="T646">
            <v>1.4999999999999999E-2</v>
          </cell>
          <cell r="U646">
            <v>1.4999999999999999E-2</v>
          </cell>
          <cell r="V646">
            <v>1.4999999999999999E-2</v>
          </cell>
        </row>
        <row r="647">
          <cell r="A647" t="str">
            <v>Quarterly numbers</v>
          </cell>
          <cell r="B647">
            <v>51.434999999999995</v>
          </cell>
          <cell r="C647">
            <v>47.834000000000003</v>
          </cell>
          <cell r="D647">
            <v>7.5281180750093935E-2</v>
          </cell>
          <cell r="H647">
            <v>0.11401127500000001</v>
          </cell>
          <cell r="I647">
            <v>0.26666200000000001</v>
          </cell>
          <cell r="J647">
            <v>0.45525299999999996</v>
          </cell>
          <cell r="K647">
            <v>0.50638274999999999</v>
          </cell>
          <cell r="L647">
            <v>0.50638274999999999</v>
          </cell>
          <cell r="M647">
            <v>0.50638274999999999</v>
          </cell>
          <cell r="N647">
            <v>0.50638274999999999</v>
          </cell>
          <cell r="O647">
            <v>0.50638274999999999</v>
          </cell>
          <cell r="P647">
            <v>0.50638274999999999</v>
          </cell>
          <cell r="Q647">
            <v>0.50638274999999999</v>
          </cell>
          <cell r="R647">
            <v>0.50638274999999999</v>
          </cell>
          <cell r="S647">
            <v>0.50638274999999999</v>
          </cell>
          <cell r="T647">
            <v>0.50638274999999999</v>
          </cell>
          <cell r="U647">
            <v>0.50638274999999999</v>
          </cell>
          <cell r="V647">
            <v>0.50638274999999999</v>
          </cell>
        </row>
        <row r="648">
          <cell r="B648">
            <v>0.38300000000000001</v>
          </cell>
        </row>
        <row r="649">
          <cell r="A649" t="str">
            <v>Sales</v>
          </cell>
          <cell r="B649">
            <v>51.817999999999998</v>
          </cell>
          <cell r="C649">
            <v>47.834000000000003</v>
          </cell>
          <cell r="D649">
            <v>8.3288037797382586E-2</v>
          </cell>
          <cell r="E649" t="str">
            <v>How did the sales grow despite potential fall in tariff</v>
          </cell>
        </row>
        <row r="650">
          <cell r="A650" t="str">
            <v>Fuel, emply, gen admin, , provi</v>
          </cell>
          <cell r="B650">
            <v>36.887</v>
          </cell>
          <cell r="C650">
            <v>32.346000000000004</v>
          </cell>
          <cell r="D650">
            <v>0.1403883014901377</v>
          </cell>
          <cell r="G650">
            <v>7.4999999999999997E-2</v>
          </cell>
          <cell r="H650">
            <v>7.4999999999999997E-2</v>
          </cell>
          <cell r="I650">
            <v>7.4999999999999997E-2</v>
          </cell>
          <cell r="J650">
            <v>7.4999999999999997E-2</v>
          </cell>
          <cell r="K650">
            <v>7.4999999999999997E-2</v>
          </cell>
          <cell r="L650">
            <v>7.4999999999999997E-2</v>
          </cell>
          <cell r="M650">
            <v>7.4999999999999997E-2</v>
          </cell>
          <cell r="N650">
            <v>7.4999999999999997E-2</v>
          </cell>
          <cell r="O650">
            <v>7.4999999999999997E-2</v>
          </cell>
          <cell r="P650">
            <v>7.4999999999999997E-2</v>
          </cell>
          <cell r="Q650">
            <v>7.4999999999999997E-2</v>
          </cell>
          <cell r="R650">
            <v>7.4999999999999997E-2</v>
          </cell>
          <cell r="S650">
            <v>7.4999999999999997E-2</v>
          </cell>
          <cell r="T650">
            <v>7.4999999999999997E-2</v>
          </cell>
          <cell r="U650">
            <v>7.4999999999999997E-2</v>
          </cell>
          <cell r="V650">
            <v>7.4999999999999997E-2</v>
          </cell>
        </row>
        <row r="651">
          <cell r="A651" t="str">
            <v>OP</v>
          </cell>
          <cell r="B651">
            <v>14.930999999999997</v>
          </cell>
          <cell r="C651">
            <v>15.488</v>
          </cell>
          <cell r="D651">
            <v>-3.5963326446281085E-2</v>
          </cell>
          <cell r="G651">
            <v>7.113317830431784E-2</v>
          </cell>
          <cell r="H651">
            <v>6.9411282771535521E-2</v>
          </cell>
          <cell r="I651">
            <v>6.4364989346703871E-2</v>
          </cell>
          <cell r="J651">
            <v>6.4364989346703871E-2</v>
          </cell>
          <cell r="K651">
            <v>6.4364989346703871E-2</v>
          </cell>
          <cell r="L651">
            <v>6.4364989346703871E-2</v>
          </cell>
          <cell r="M651">
            <v>6.4364989346703871E-2</v>
          </cell>
          <cell r="N651">
            <v>6.4364989346703871E-2</v>
          </cell>
          <cell r="O651">
            <v>6.4364989346703871E-2</v>
          </cell>
          <cell r="P651">
            <v>6.4364989346703871E-2</v>
          </cell>
          <cell r="Q651">
            <v>6.4364989346703871E-2</v>
          </cell>
          <cell r="R651">
            <v>6.4364989346703871E-2</v>
          </cell>
          <cell r="S651">
            <v>6.4364989346703871E-2</v>
          </cell>
          <cell r="T651">
            <v>6.4364989346703871E-2</v>
          </cell>
          <cell r="U651">
            <v>6.4364989346703871E-2</v>
          </cell>
          <cell r="V651">
            <v>6.4364989346703871E-2</v>
          </cell>
        </row>
        <row r="652">
          <cell r="A652" t="str">
            <v>Potential savings (Rs billion)</v>
          </cell>
          <cell r="G652">
            <v>0.53066327540694092</v>
          </cell>
          <cell r="H652">
            <v>0.91634284293072088</v>
          </cell>
          <cell r="I652">
            <v>2.1078697464939453</v>
          </cell>
          <cell r="J652">
            <v>2.3681332426305697</v>
          </cell>
          <cell r="K652">
            <v>2.5618199088331099</v>
          </cell>
          <cell r="L652">
            <v>2.7110781843401681</v>
          </cell>
          <cell r="M652">
            <v>2.7178950419040899</v>
          </cell>
          <cell r="N652">
            <v>2.7247118994680117</v>
          </cell>
          <cell r="O652">
            <v>2.7315287570319327</v>
          </cell>
          <cell r="P652">
            <v>2.7383456145958549</v>
          </cell>
          <cell r="Q652">
            <v>2.7451624721597763</v>
          </cell>
          <cell r="R652">
            <v>2.7519793297236981</v>
          </cell>
          <cell r="S652">
            <v>2.758796187287619</v>
          </cell>
          <cell r="T652">
            <v>2.7656130448515412</v>
          </cell>
          <cell r="U652">
            <v>2.7724299024154626</v>
          </cell>
          <cell r="V652">
            <v>2.7792467599793844</v>
          </cell>
        </row>
        <row r="653">
          <cell r="A653" t="str">
            <v>Other income</v>
          </cell>
          <cell r="B653">
            <v>5.3789999999999996</v>
          </cell>
          <cell r="C653">
            <v>1.694</v>
          </cell>
          <cell r="D653">
            <v>2.1753246753246751</v>
          </cell>
        </row>
        <row r="654">
          <cell r="A654" t="str">
            <v>Interest</v>
          </cell>
          <cell r="B654">
            <v>4.5110000000000001</v>
          </cell>
          <cell r="C654">
            <v>2.5779999999999998</v>
          </cell>
          <cell r="D654">
            <v>0.74980605120248267</v>
          </cell>
        </row>
        <row r="655">
          <cell r="A655" t="str">
            <v>GP</v>
          </cell>
          <cell r="B655">
            <v>15.798999999999996</v>
          </cell>
          <cell r="C655">
            <v>14.603999999999999</v>
          </cell>
          <cell r="D655">
            <v>8.1826896740618826E-2</v>
          </cell>
          <cell r="G655">
            <v>2</v>
          </cell>
          <cell r="H655">
            <v>2</v>
          </cell>
          <cell r="I655">
            <v>2</v>
          </cell>
          <cell r="J655">
            <v>2</v>
          </cell>
          <cell r="K655">
            <v>2</v>
          </cell>
          <cell r="L655">
            <v>2</v>
          </cell>
          <cell r="M655">
            <v>2</v>
          </cell>
          <cell r="N655">
            <v>2</v>
          </cell>
          <cell r="O655">
            <v>2</v>
          </cell>
          <cell r="P655">
            <v>2</v>
          </cell>
          <cell r="Q655">
            <v>2</v>
          </cell>
          <cell r="R655">
            <v>2</v>
          </cell>
          <cell r="S655">
            <v>2</v>
          </cell>
          <cell r="T655">
            <v>2</v>
          </cell>
          <cell r="U655">
            <v>2</v>
          </cell>
          <cell r="V655">
            <v>2</v>
          </cell>
        </row>
        <row r="656">
          <cell r="A656" t="str">
            <v>Depreciation</v>
          </cell>
          <cell r="B656">
            <v>4.7850000000000001</v>
          </cell>
          <cell r="C656">
            <v>4.8040000000000003</v>
          </cell>
          <cell r="D656">
            <v>-3.9550374687760126E-3</v>
          </cell>
          <cell r="G656">
            <v>13.08</v>
          </cell>
          <cell r="H656">
            <v>16.471999999999998</v>
          </cell>
          <cell r="I656">
            <v>18.033727274951715</v>
          </cell>
          <cell r="J656">
            <v>18.935413638699302</v>
          </cell>
          <cell r="K656">
            <v>18.935413638699302</v>
          </cell>
          <cell r="L656">
            <v>18.935413638699302</v>
          </cell>
          <cell r="M656">
            <v>18.935413638699302</v>
          </cell>
          <cell r="N656">
            <v>18.935413638699302</v>
          </cell>
          <cell r="O656">
            <v>18.935413638699302</v>
          </cell>
          <cell r="P656">
            <v>18.935413638699302</v>
          </cell>
          <cell r="Q656">
            <v>18.935413638699302</v>
          </cell>
          <cell r="R656">
            <v>18.935413638699302</v>
          </cell>
          <cell r="S656">
            <v>18.935413638699302</v>
          </cell>
          <cell r="T656">
            <v>18.935413638699302</v>
          </cell>
          <cell r="U656">
            <v>18.935413638699302</v>
          </cell>
          <cell r="V656">
            <v>18.935413638699302</v>
          </cell>
        </row>
        <row r="657">
          <cell r="A657" t="str">
            <v>PBT</v>
          </cell>
          <cell r="B657">
            <v>11.013999999999996</v>
          </cell>
          <cell r="C657">
            <v>9.7999999999999989</v>
          </cell>
          <cell r="D657">
            <v>0.12387755102040776</v>
          </cell>
          <cell r="G657">
            <v>3560.6899199999998</v>
          </cell>
          <cell r="H657">
            <v>5629.4707199999993</v>
          </cell>
          <cell r="I657">
            <v>6804.9909197484803</v>
          </cell>
          <cell r="J657">
            <v>7645.2187046472409</v>
          </cell>
          <cell r="K657">
            <v>8270.5116132707244</v>
          </cell>
          <cell r="L657">
            <v>8752.3730808553701</v>
          </cell>
          <cell r="M657">
            <v>8774.3804434549165</v>
          </cell>
          <cell r="N657">
            <v>8796.387806054463</v>
          </cell>
          <cell r="O657">
            <v>8818.3951686540076</v>
          </cell>
          <cell r="P657">
            <v>8840.4025312535541</v>
          </cell>
          <cell r="Q657">
            <v>8862.4098938531006</v>
          </cell>
          <cell r="R657">
            <v>8884.4172564526452</v>
          </cell>
          <cell r="S657">
            <v>8906.4246190521917</v>
          </cell>
          <cell r="T657">
            <v>8928.4319816517382</v>
          </cell>
          <cell r="U657">
            <v>8950.4393442512828</v>
          </cell>
          <cell r="V657">
            <v>8972.4467068508293</v>
          </cell>
        </row>
        <row r="658">
          <cell r="A658" t="str">
            <v>Key Ratios</v>
          </cell>
          <cell r="G658">
            <v>0.3</v>
          </cell>
          <cell r="H658">
            <v>0.3</v>
          </cell>
          <cell r="I658">
            <v>0.3</v>
          </cell>
          <cell r="J658">
            <v>0.3</v>
          </cell>
          <cell r="K658">
            <v>0.3</v>
          </cell>
          <cell r="L658">
            <v>0.3</v>
          </cell>
          <cell r="M658">
            <v>0.3</v>
          </cell>
          <cell r="N658">
            <v>0.3</v>
          </cell>
          <cell r="O658">
            <v>0.3</v>
          </cell>
          <cell r="P658">
            <v>0.3</v>
          </cell>
          <cell r="Q658">
            <v>0.3</v>
          </cell>
          <cell r="R658">
            <v>0.3</v>
          </cell>
          <cell r="S658">
            <v>0.3</v>
          </cell>
          <cell r="T658">
            <v>0.3</v>
          </cell>
          <cell r="U658">
            <v>0.3</v>
          </cell>
          <cell r="V658">
            <v>0.3</v>
          </cell>
        </row>
        <row r="659">
          <cell r="A659" t="str">
            <v>Taxr</v>
          </cell>
          <cell r="B659">
            <v>2.21</v>
          </cell>
          <cell r="C659">
            <v>0.52700000000000002</v>
          </cell>
          <cell r="D659">
            <v>3.193548387096774</v>
          </cell>
          <cell r="E659">
            <v>4.2098909873493531</v>
          </cell>
          <cell r="F659">
            <v>5.4931563842704234</v>
          </cell>
          <cell r="G659">
            <v>5.8743948833736273</v>
          </cell>
          <cell r="H659">
            <v>7.1970476277843121</v>
          </cell>
          <cell r="I659">
            <v>8.3479834077022996</v>
          </cell>
          <cell r="J659">
            <v>9.0594048286716262</v>
          </cell>
          <cell r="K659">
            <v>2.4811534839812173</v>
          </cell>
          <cell r="L659">
            <v>2.6257119242566107</v>
          </cell>
          <cell r="M659">
            <v>2.6323141330364748</v>
          </cell>
          <cell r="N659">
            <v>2.6389163418163388</v>
          </cell>
          <cell r="O659">
            <v>2.645518550596202</v>
          </cell>
          <cell r="P659">
            <v>2.6521207593760661</v>
          </cell>
          <cell r="Q659">
            <v>2.6587229681559301</v>
          </cell>
          <cell r="R659">
            <v>2.6653251769357933</v>
          </cell>
          <cell r="S659">
            <v>2.6719273857156574</v>
          </cell>
          <cell r="T659">
            <v>2.6785295944955214</v>
          </cell>
          <cell r="U659">
            <v>2.6851318032753846</v>
          </cell>
          <cell r="V659">
            <v>2.6917340120552486</v>
          </cell>
        </row>
        <row r="660">
          <cell r="A660" t="str">
            <v>Income tax recoverable</v>
          </cell>
          <cell r="B660">
            <v>1.643</v>
          </cell>
          <cell r="C660">
            <v>0</v>
          </cell>
          <cell r="D660" t="e">
            <v>#DIV/0!</v>
          </cell>
          <cell r="E660">
            <v>24.299916626679803</v>
          </cell>
          <cell r="F660">
            <v>18.623172697747076</v>
          </cell>
          <cell r="G660">
            <v>17.414559632267991</v>
          </cell>
          <cell r="H660">
            <v>14.214161874526061</v>
          </cell>
          <cell r="I660">
            <v>12.254456556012379</v>
          </cell>
          <cell r="J660">
            <v>11.292132533501119</v>
          </cell>
          <cell r="K660">
            <v>1.2850097922100064E-2</v>
          </cell>
          <cell r="L660">
            <v>1.2758051786510325E-2</v>
          </cell>
          <cell r="M660">
            <v>1.2754118901040985E-2</v>
          </cell>
          <cell r="N660">
            <v>1.2750208100508021E-2</v>
          </cell>
          <cell r="O660">
            <v>1.2746319199406863E-2</v>
          </cell>
          <cell r="P660">
            <v>1.274245201430471E-2</v>
          </cell>
          <cell r="Q660">
            <v>1.2738606363811659E-2</v>
          </cell>
          <cell r="R660">
            <v>1.273478206855235E-2</v>
          </cell>
          <cell r="S660">
            <v>1.2730978951138096E-2</v>
          </cell>
          <cell r="T660">
            <v>1.2727196836139425E-2</v>
          </cell>
          <cell r="U660">
            <v>1.2723435550059128E-2</v>
          </cell>
          <cell r="V660">
            <v>1.2719694921305726E-2</v>
          </cell>
        </row>
        <row r="661">
          <cell r="A661" t="str">
            <v>Net</v>
          </cell>
          <cell r="B661">
            <v>0.56699999999999995</v>
          </cell>
          <cell r="C661">
            <v>0.52700000000000002</v>
          </cell>
          <cell r="D661">
            <v>7.5901328273244584E-2</v>
          </cell>
          <cell r="E661" t="str">
            <v>What is this</v>
          </cell>
          <cell r="F661">
            <v>45.503840270117202</v>
          </cell>
          <cell r="G661">
            <v>50.66579391210518</v>
          </cell>
          <cell r="H661">
            <v>54.576186151504089</v>
          </cell>
          <cell r="I661">
            <v>59.077933803219132</v>
          </cell>
          <cell r="J661">
            <v>64.431526131890763</v>
          </cell>
        </row>
        <row r="662">
          <cell r="A662" t="str">
            <v>P/BV (x)</v>
          </cell>
          <cell r="B662" t="e">
            <v>#DIV/0!</v>
          </cell>
          <cell r="C662" t="e">
            <v>#DIV/0!</v>
          </cell>
          <cell r="D662">
            <v>2.6408748583116353</v>
          </cell>
          <cell r="E662">
            <v>2.4382189927087463</v>
          </cell>
          <cell r="F662">
            <v>2.2481619000227848</v>
          </cell>
          <cell r="G662">
            <v>2.0191137274483379</v>
          </cell>
          <cell r="H662">
            <v>1.8744439143478087</v>
          </cell>
          <cell r="I662">
            <v>1.7316109994765205</v>
          </cell>
          <cell r="J662">
            <v>1.5877320644336874</v>
          </cell>
        </row>
        <row r="663">
          <cell r="A663" t="str">
            <v>PAT</v>
          </cell>
          <cell r="B663">
            <v>10.446999999999996</v>
          </cell>
          <cell r="C663">
            <v>9.2729999999999997</v>
          </cell>
          <cell r="D663">
            <v>0.12660411948668138</v>
          </cell>
          <cell r="E663">
            <v>0.10867835058380892</v>
          </cell>
          <cell r="F663">
            <v>0.13092393182842083</v>
          </cell>
          <cell r="G663">
            <v>0.13625028869792039</v>
          </cell>
          <cell r="H663">
            <v>0.1420494395147488</v>
          </cell>
          <cell r="I663">
            <v>0.15296018275311885</v>
          </cell>
          <cell r="J663">
            <v>0.15334667693097254</v>
          </cell>
          <cell r="K663">
            <v>2451</v>
          </cell>
          <cell r="L663">
            <v>2451</v>
          </cell>
          <cell r="M663">
            <v>2451</v>
          </cell>
          <cell r="N663">
            <v>2451</v>
          </cell>
          <cell r="O663">
            <v>2451</v>
          </cell>
          <cell r="P663">
            <v>2451</v>
          </cell>
          <cell r="Q663">
            <v>2451</v>
          </cell>
          <cell r="R663">
            <v>2451</v>
          </cell>
          <cell r="S663">
            <v>2451</v>
          </cell>
          <cell r="T663">
            <v>2451</v>
          </cell>
          <cell r="U663">
            <v>2451</v>
          </cell>
          <cell r="V663">
            <v>2451</v>
          </cell>
        </row>
        <row r="664">
          <cell r="A664" t="str">
            <v>Avg ROE (%)</v>
          </cell>
          <cell r="C664" t="e">
            <v>#DIV/0!</v>
          </cell>
          <cell r="D664">
            <v>0.11495411478369369</v>
          </cell>
          <cell r="E664">
            <v>0.1043420839473042</v>
          </cell>
          <cell r="F664">
            <v>0.12561428619442688</v>
          </cell>
          <cell r="G664">
            <v>0.12527962993854466</v>
          </cell>
          <cell r="H664">
            <v>0.13677142188762217</v>
          </cell>
          <cell r="I664">
            <v>0.14690155378490308</v>
          </cell>
          <cell r="J664">
            <v>0.14669977236450241</v>
          </cell>
          <cell r="K664">
            <v>2350</v>
          </cell>
          <cell r="L664">
            <v>2350</v>
          </cell>
          <cell r="M664">
            <v>2350</v>
          </cell>
          <cell r="N664">
            <v>2350</v>
          </cell>
          <cell r="O664">
            <v>2350</v>
          </cell>
          <cell r="P664">
            <v>2350</v>
          </cell>
          <cell r="Q664">
            <v>2350</v>
          </cell>
          <cell r="R664">
            <v>2350</v>
          </cell>
          <cell r="S664">
            <v>2350</v>
          </cell>
          <cell r="T664">
            <v>2350</v>
          </cell>
          <cell r="U664">
            <v>2350</v>
          </cell>
          <cell r="V664">
            <v>2350</v>
          </cell>
        </row>
        <row r="665">
          <cell r="A665" t="str">
            <v>ROA (%)</v>
          </cell>
          <cell r="B665">
            <v>10.145999999999997</v>
          </cell>
          <cell r="C665">
            <v>10.683999999999999</v>
          </cell>
          <cell r="D665">
            <v>-5.0355672032946663E-2</v>
          </cell>
          <cell r="G665">
            <v>1.6012253459335988</v>
          </cell>
          <cell r="H665">
            <v>4.4087768739550484</v>
          </cell>
          <cell r="I665">
            <v>5.3149347670664957</v>
          </cell>
          <cell r="J665">
            <v>6.3793275556589286</v>
          </cell>
          <cell r="K665">
            <v>6.5701986581249789</v>
          </cell>
          <cell r="L665">
            <v>6.5328089113046115</v>
          </cell>
          <cell r="M665">
            <v>6.1279921957655423</v>
          </cell>
          <cell r="N665">
            <v>5.7210624080094545</v>
          </cell>
          <cell r="O665">
            <v>5.3120195480363508</v>
          </cell>
          <cell r="P665">
            <v>4.9008636158462302</v>
          </cell>
          <cell r="Q665">
            <v>4.4875946114390928</v>
          </cell>
          <cell r="R665">
            <v>4.0722125348149376</v>
          </cell>
          <cell r="S665">
            <v>3.6547173859737652</v>
          </cell>
          <cell r="T665">
            <v>3.2351091649155759</v>
          </cell>
          <cell r="U665">
            <v>2.8133878716403693</v>
          </cell>
          <cell r="V665">
            <v>2.389553506148145</v>
          </cell>
        </row>
        <row r="666">
          <cell r="A666" t="str">
            <v>Net debt</v>
          </cell>
          <cell r="B666">
            <v>0</v>
          </cell>
          <cell r="C666">
            <v>0</v>
          </cell>
          <cell r="D666">
            <v>115812</v>
          </cell>
          <cell r="E666">
            <v>132157</v>
          </cell>
          <cell r="F666">
            <v>-91916</v>
          </cell>
          <cell r="G666">
            <v>-105885</v>
          </cell>
          <cell r="H666">
            <v>-56773</v>
          </cell>
          <cell r="I666">
            <v>-27308</v>
          </cell>
          <cell r="J666" t="e">
            <v>#REF!</v>
          </cell>
          <cell r="K666">
            <v>14.852398729274856</v>
          </cell>
          <cell r="L666">
            <v>15.267843332246148</v>
          </cell>
          <cell r="M666">
            <v>14.880915337184735</v>
          </cell>
          <cell r="N666">
            <v>14.492445940786723</v>
          </cell>
          <cell r="O666">
            <v>14.101732572007482</v>
          </cell>
          <cell r="P666">
            <v>13.708870848270772</v>
          </cell>
          <cell r="Q666">
            <v>13.313837243834797</v>
          </cell>
          <cell r="R666">
            <v>12.916625375778619</v>
          </cell>
          <cell r="S666">
            <v>12.517224283368277</v>
          </cell>
          <cell r="T666">
            <v>12.115623748041866</v>
          </cell>
          <cell r="U666">
            <v>11.711812500697109</v>
          </cell>
          <cell r="V666">
            <v>11.280290088844554</v>
          </cell>
        </row>
        <row r="667">
          <cell r="A667" t="str">
            <v>EV/EBITDA</v>
          </cell>
          <cell r="B667">
            <v>14.045319931418282</v>
          </cell>
          <cell r="C667">
            <v>12.709317895067606</v>
          </cell>
          <cell r="D667">
            <v>17.37950894418999</v>
          </cell>
          <cell r="E667">
            <v>16.773778115117242</v>
          </cell>
          <cell r="F667">
            <v>17.40294278522747</v>
          </cell>
          <cell r="G667">
            <v>10.792082563793498</v>
          </cell>
          <cell r="H667">
            <v>9.8774388966729436</v>
          </cell>
          <cell r="I667">
            <v>8.0323083021207502</v>
          </cell>
          <cell r="J667" t="e">
            <v>#REF!</v>
          </cell>
          <cell r="K667">
            <v>25.316206337024845</v>
          </cell>
          <cell r="L667">
            <v>26.097418005746135</v>
          </cell>
          <cell r="M667">
            <v>25.833977266934717</v>
          </cell>
          <cell r="N667">
            <v>25.568995126786696</v>
          </cell>
          <cell r="O667">
            <v>25.301769014257456</v>
          </cell>
          <cell r="P667">
            <v>25.032394546770739</v>
          </cell>
          <cell r="Q667">
            <v>24.760848198584767</v>
          </cell>
          <cell r="R667">
            <v>24.487123586778587</v>
          </cell>
          <cell r="S667">
            <v>24.211209750618245</v>
          </cell>
          <cell r="T667">
            <v>23.93309647154183</v>
          </cell>
          <cell r="U667">
            <v>23.652772480447069</v>
          </cell>
          <cell r="V667">
            <v>23.344737324844509</v>
          </cell>
        </row>
        <row r="668">
          <cell r="A668" t="str">
            <v>DPS (Rs)</v>
          </cell>
          <cell r="B668">
            <v>0.83199473913086552</v>
          </cell>
          <cell r="C668">
            <v>0.95615395404731773</v>
          </cell>
          <cell r="D668">
            <v>0.9061062705088303</v>
          </cell>
          <cell r="E668">
            <v>0.90623426969946586</v>
          </cell>
          <cell r="F668">
            <v>1.3853352402482089</v>
          </cell>
          <cell r="G668">
            <v>2.4001073850976784</v>
          </cell>
          <cell r="H668">
            <v>2.8117276208238797</v>
          </cell>
          <cell r="I668">
            <v>3.2097646313287092</v>
          </cell>
          <cell r="J668">
            <v>3.25</v>
          </cell>
          <cell r="K668">
            <v>0.6693386702046229</v>
          </cell>
          <cell r="L668">
            <v>0.65914685275384632</v>
          </cell>
          <cell r="M668">
            <v>0.65249308593919597</v>
          </cell>
          <cell r="N668">
            <v>0.64580038769310544</v>
          </cell>
          <cell r="O668">
            <v>0.63905101306115875</v>
          </cell>
          <cell r="P668">
            <v>0.63224737706862422</v>
          </cell>
          <cell r="Q668">
            <v>0.62538888552190586</v>
          </cell>
          <cell r="R668">
            <v>0.61847537720650148</v>
          </cell>
          <cell r="S668">
            <v>0.6115065752853196</v>
          </cell>
          <cell r="T668">
            <v>0.60448222166643251</v>
          </cell>
          <cell r="U668">
            <v>0.59740203172423878</v>
          </cell>
          <cell r="V668">
            <v>0.5896219362639038</v>
          </cell>
        </row>
        <row r="669">
          <cell r="A669" t="str">
            <v>Yield (%)</v>
          </cell>
          <cell r="B669">
            <v>0.81328909005949701</v>
          </cell>
          <cell r="C669">
            <v>0.93465684657606818</v>
          </cell>
          <cell r="D669">
            <v>0.88573437977402769</v>
          </cell>
          <cell r="E669">
            <v>0.88585950117249845</v>
          </cell>
          <cell r="F669">
            <v>1.3541888956482979</v>
          </cell>
          <cell r="G669">
            <v>2.3461460264884444</v>
          </cell>
          <cell r="H669">
            <v>2.7485118483126878</v>
          </cell>
          <cell r="I669">
            <v>3.1375998351209278</v>
          </cell>
          <cell r="J669">
            <v>3.1769305962854348</v>
          </cell>
          <cell r="K669">
            <v>0.78190548628681344</v>
          </cell>
          <cell r="L669">
            <v>0.77742473259680622</v>
          </cell>
          <cell r="M669">
            <v>0.77133705223254256</v>
          </cell>
          <cell r="N669">
            <v>0.76485989284235834</v>
          </cell>
          <cell r="O669">
            <v>0.75799670721899248</v>
          </cell>
          <cell r="P669">
            <v>0.75070588261587523</v>
          </cell>
          <cell r="Q669">
            <v>0.7429473464785834</v>
          </cell>
          <cell r="R669">
            <v>0.7346746356265208</v>
          </cell>
          <cell r="S669">
            <v>0.72583511753871266</v>
          </cell>
          <cell r="T669">
            <v>0.71636854897094204</v>
          </cell>
          <cell r="U669">
            <v>0.70620577104004301</v>
          </cell>
          <cell r="V669">
            <v>0.69683795507673296</v>
          </cell>
        </row>
        <row r="670">
          <cell r="A670" t="str">
            <v>(Year Ended 31 Dec)</v>
          </cell>
          <cell r="C670">
            <v>2001</v>
          </cell>
          <cell r="D670">
            <v>2002</v>
          </cell>
          <cell r="E670">
            <v>2003</v>
          </cell>
          <cell r="F670">
            <v>2004</v>
          </cell>
          <cell r="G670">
            <v>2005</v>
          </cell>
          <cell r="H670">
            <v>2006</v>
          </cell>
          <cell r="I670">
            <v>2007</v>
          </cell>
          <cell r="J670">
            <v>2008</v>
          </cell>
        </row>
        <row r="671">
          <cell r="A671" t="str">
            <v>EBITDA</v>
          </cell>
          <cell r="C671">
            <v>62884.869999999995</v>
          </cell>
          <cell r="D671">
            <v>0</v>
          </cell>
          <cell r="E671">
            <v>0</v>
          </cell>
          <cell r="F671">
            <v>0</v>
          </cell>
          <cell r="G671">
            <v>0</v>
          </cell>
        </row>
        <row r="672">
          <cell r="A672" t="str">
            <v>less Depreciation</v>
          </cell>
          <cell r="C672">
            <v>23223</v>
          </cell>
          <cell r="D672">
            <v>0</v>
          </cell>
          <cell r="E672">
            <v>0</v>
          </cell>
          <cell r="F672">
            <v>0</v>
          </cell>
          <cell r="G672">
            <v>0</v>
          </cell>
        </row>
        <row r="673">
          <cell r="A673" t="str">
            <v>EBIT</v>
          </cell>
          <cell r="B673">
            <v>1</v>
          </cell>
          <cell r="C673">
            <v>39661.869999999995</v>
          </cell>
          <cell r="D673">
            <v>0</v>
          </cell>
          <cell r="E673">
            <v>0</v>
          </cell>
          <cell r="F673">
            <v>0</v>
          </cell>
          <cell r="G673">
            <v>0</v>
          </cell>
        </row>
        <row r="674">
          <cell r="A674" t="str">
            <v>Growth in EBIT</v>
          </cell>
          <cell r="C674" t="e">
            <v>#DIV/0!</v>
          </cell>
          <cell r="D674">
            <v>-1</v>
          </cell>
          <cell r="E674" t="e">
            <v>#DIV/0!</v>
          </cell>
          <cell r="F674" t="e">
            <v>#DIV/0!</v>
          </cell>
          <cell r="G674" t="e">
            <v>#DIV/0!</v>
          </cell>
          <cell r="H674">
            <v>45.363383600991391</v>
          </cell>
          <cell r="I674">
            <v>50.920577813549066</v>
          </cell>
          <cell r="J674">
            <v>57.985189320579359</v>
          </cell>
          <cell r="K674">
            <v>63.138922196673967</v>
          </cell>
          <cell r="L674">
            <v>65.690139865395253</v>
          </cell>
          <cell r="M674">
            <v>65.426699126583841</v>
          </cell>
          <cell r="N674">
            <v>65.16171698643582</v>
          </cell>
          <cell r="O674">
            <v>64.894490873906577</v>
          </cell>
          <cell r="P674">
            <v>64.625116406419863</v>
          </cell>
          <cell r="Q674">
            <v>64.353570058233885</v>
          </cell>
          <cell r="R674">
            <v>64.079845446427711</v>
          </cell>
          <cell r="S674">
            <v>63.803931610267369</v>
          </cell>
          <cell r="T674">
            <v>63.525818331190955</v>
          </cell>
          <cell r="U674">
            <v>63.245494340096194</v>
          </cell>
          <cell r="V674">
            <v>62.937459184493633</v>
          </cell>
        </row>
        <row r="675">
          <cell r="A675" t="str">
            <v>(a) Govt. Securities (8.5% Tax Free Bonds)</v>
          </cell>
          <cell r="D675">
            <v>6955</v>
          </cell>
          <cell r="E675">
            <v>13949</v>
          </cell>
          <cell r="F675">
            <v>13950</v>
          </cell>
          <cell r="G675" t="str">
            <v>Recurring</v>
          </cell>
          <cell r="H675">
            <v>0.23543623870390698</v>
          </cell>
          <cell r="I675">
            <v>0.22353679959663164</v>
          </cell>
          <cell r="J675">
            <v>0.2251682754634444</v>
          </cell>
          <cell r="K675">
            <v>0.22325944497751418</v>
          </cell>
          <cell r="L675">
            <v>0.23228055938553849</v>
          </cell>
          <cell r="M675">
            <v>0.23134903203148746</v>
          </cell>
          <cell r="N675">
            <v>0.23041205427703479</v>
          </cell>
          <cell r="O675">
            <v>0.22946714182856223</v>
          </cell>
          <cell r="P675">
            <v>0.22851463278960743</v>
          </cell>
          <cell r="Q675">
            <v>0.22755444397306684</v>
          </cell>
          <cell r="R675">
            <v>0.22658655280891024</v>
          </cell>
          <cell r="S675">
            <v>0.22561092053994478</v>
          </cell>
          <cell r="T675">
            <v>0.22462751103330059</v>
          </cell>
          <cell r="U675">
            <v>0.22363628444139347</v>
          </cell>
          <cell r="V675">
            <v>0.22254707107694657</v>
          </cell>
        </row>
        <row r="676">
          <cell r="A676" t="str">
            <v>Tax</v>
          </cell>
          <cell r="B676">
            <v>632</v>
          </cell>
          <cell r="C676">
            <v>3400</v>
          </cell>
          <cell r="D676">
            <v>0</v>
          </cell>
          <cell r="E676">
            <v>0</v>
          </cell>
          <cell r="F676">
            <v>0</v>
          </cell>
          <cell r="G676">
            <v>0</v>
          </cell>
        </row>
        <row r="677">
          <cell r="A677" t="str">
            <v>Other income</v>
          </cell>
          <cell r="C677">
            <v>9161</v>
          </cell>
          <cell r="D677">
            <v>0</v>
          </cell>
          <cell r="E677">
            <v>0</v>
          </cell>
          <cell r="F677">
            <v>0</v>
          </cell>
          <cell r="G677">
            <v>0</v>
          </cell>
          <cell r="H677">
            <v>3.9965740547315651E-2</v>
          </cell>
          <cell r="I677">
            <v>3.9602277039848206E-2</v>
          </cell>
          <cell r="J677">
            <v>3.9470566727605128E-2</v>
          </cell>
          <cell r="K677">
            <v>3.9113151853066581E-2</v>
          </cell>
          <cell r="L677">
            <v>3.9113151853066581E-2</v>
          </cell>
          <cell r="M677">
            <v>3.9113151853066581E-2</v>
          </cell>
          <cell r="N677">
            <v>3.9113151853066581E-2</v>
          </cell>
          <cell r="O677">
            <v>3.9113151853066581E-2</v>
          </cell>
          <cell r="P677">
            <v>3.9113151853066581E-2</v>
          </cell>
          <cell r="Q677">
            <v>3.9113151853066581E-2</v>
          </cell>
          <cell r="R677">
            <v>3.9113151853066581E-2</v>
          </cell>
          <cell r="S677">
            <v>3.9113151853066581E-2</v>
          </cell>
          <cell r="T677">
            <v>3.9113151853066581E-2</v>
          </cell>
          <cell r="U677">
            <v>3.9113151853066581E-2</v>
          </cell>
          <cell r="V677">
            <v>3.9113151853066581E-2</v>
          </cell>
        </row>
        <row r="678">
          <cell r="A678" t="str">
            <v>Interest</v>
          </cell>
          <cell r="C678">
            <v>10917.633900284078</v>
          </cell>
          <cell r="D678">
            <v>0</v>
          </cell>
          <cell r="E678">
            <v>0</v>
          </cell>
          <cell r="F678">
            <v>0</v>
          </cell>
          <cell r="G678">
            <v>0</v>
          </cell>
          <cell r="H678">
            <v>4.8044132862558056E-2</v>
          </cell>
          <cell r="I678">
            <v>4.7794132862558056E-2</v>
          </cell>
          <cell r="J678">
            <v>4.7544132862558056E-2</v>
          </cell>
          <cell r="K678">
            <v>4.7294132862558055E-2</v>
          </cell>
          <cell r="L678">
            <v>4.7044132862558055E-2</v>
          </cell>
          <cell r="M678">
            <v>4.6794132862558055E-2</v>
          </cell>
          <cell r="N678">
            <v>4.6544132862558055E-2</v>
          </cell>
          <cell r="O678">
            <v>4.6294132862558054E-2</v>
          </cell>
          <cell r="P678">
            <v>4.6044132862558054E-2</v>
          </cell>
          <cell r="Q678">
            <v>4.5794132862558054E-2</v>
          </cell>
          <cell r="R678">
            <v>4.5544132862558054E-2</v>
          </cell>
          <cell r="S678">
            <v>4.5294132862558054E-2</v>
          </cell>
          <cell r="T678">
            <v>4.5044132862558053E-2</v>
          </cell>
          <cell r="U678">
            <v>4.4794132862558053E-2</v>
          </cell>
          <cell r="V678">
            <v>4.4544132862558053E-2</v>
          </cell>
        </row>
        <row r="679">
          <cell r="A679" t="str">
            <v>Marginal tax rate</v>
          </cell>
          <cell r="B679" t="str">
            <v>%</v>
          </cell>
          <cell r="C679">
            <v>0.35</v>
          </cell>
          <cell r="D679">
            <v>0.05</v>
          </cell>
          <cell r="E679">
            <v>0.05</v>
          </cell>
          <cell r="F679">
            <v>0.35</v>
          </cell>
          <cell r="G679">
            <v>0.35</v>
          </cell>
          <cell r="H679">
            <v>8.0783923152424053E-3</v>
          </cell>
          <cell r="I679">
            <v>8.1918558227098495E-3</v>
          </cell>
          <cell r="J679">
            <v>8.0735661349529281E-3</v>
          </cell>
          <cell r="K679">
            <v>8.1809810094914739E-3</v>
          </cell>
          <cell r="L679">
            <v>7.9309810094914737E-3</v>
          </cell>
          <cell r="M679">
            <v>7.6809810094914735E-3</v>
          </cell>
          <cell r="N679">
            <v>7.4309810094914733E-3</v>
          </cell>
          <cell r="O679">
            <v>7.1809810094914731E-3</v>
          </cell>
          <cell r="P679">
            <v>6.9309810094914728E-3</v>
          </cell>
          <cell r="Q679">
            <v>6.6809810094914726E-3</v>
          </cell>
          <cell r="R679">
            <v>6.4309810094914724E-3</v>
          </cell>
          <cell r="S679">
            <v>6.1809810094914722E-3</v>
          </cell>
          <cell r="T679">
            <v>5.9309810094914719E-3</v>
          </cell>
          <cell r="U679">
            <v>5.6809810094914717E-3</v>
          </cell>
          <cell r="V679">
            <v>5.4309810094914715E-3</v>
          </cell>
        </row>
        <row r="680">
          <cell r="A680" t="str">
            <v>Less Adjusted taxes</v>
          </cell>
          <cell r="B680">
            <v>196</v>
          </cell>
          <cell r="C680">
            <v>4014.8218650994272</v>
          </cell>
          <cell r="D680">
            <v>0</v>
          </cell>
          <cell r="E680">
            <v>0</v>
          </cell>
          <cell r="F680">
            <v>0</v>
          </cell>
          <cell r="G680">
            <v>0</v>
          </cell>
          <cell r="H680">
            <v>3.4822879481930218</v>
          </cell>
          <cell r="I680">
            <v>3.7981375684877761</v>
          </cell>
          <cell r="J680">
            <v>4.1251401752573891</v>
          </cell>
          <cell r="K680">
            <v>4.9906029403150356</v>
          </cell>
          <cell r="L680">
            <v>5.5065673556810344</v>
          </cell>
          <cell r="M680">
            <v>5.3329896056810346</v>
          </cell>
          <cell r="N680">
            <v>5.1594118556810349</v>
          </cell>
          <cell r="O680">
            <v>4.9858341056810342</v>
          </cell>
          <cell r="P680">
            <v>4.8122563556810336</v>
          </cell>
          <cell r="Q680">
            <v>4.6386786056810339</v>
          </cell>
          <cell r="R680">
            <v>4.4651008556810341</v>
          </cell>
          <cell r="S680">
            <v>4.2915231056810335</v>
          </cell>
          <cell r="T680">
            <v>4.1179453556810328</v>
          </cell>
          <cell r="U680">
            <v>3.9443676056810331</v>
          </cell>
          <cell r="V680">
            <v>3.7707898556810333</v>
          </cell>
        </row>
        <row r="681">
          <cell r="A681" t="str">
            <v>(g) Interest on Income Tax Refunds</v>
          </cell>
          <cell r="D681">
            <v>279</v>
          </cell>
          <cell r="E681">
            <v>27</v>
          </cell>
          <cell r="F681">
            <v>12</v>
          </cell>
          <cell r="G681" t="str">
            <v>Recurring</v>
          </cell>
          <cell r="H681">
            <v>41.881095652798372</v>
          </cell>
          <cell r="I681">
            <v>47.122440245061291</v>
          </cell>
          <cell r="J681">
            <v>53.860049145321966</v>
          </cell>
          <cell r="K681">
            <v>58.148319256358931</v>
          </cell>
          <cell r="L681">
            <v>60.183572509714217</v>
          </cell>
          <cell r="M681">
            <v>60.093709520902806</v>
          </cell>
          <cell r="N681">
            <v>60.002305130754785</v>
          </cell>
          <cell r="O681">
            <v>59.908656768225541</v>
          </cell>
          <cell r="P681">
            <v>59.812860050738827</v>
          </cell>
          <cell r="Q681">
            <v>59.714891452552848</v>
          </cell>
          <cell r="R681">
            <v>59.614744590746675</v>
          </cell>
          <cell r="S681">
            <v>59.512408504586332</v>
          </cell>
          <cell r="T681">
            <v>59.407872975509925</v>
          </cell>
          <cell r="U681">
            <v>59.301126734415163</v>
          </cell>
          <cell r="V681">
            <v>59.166669328812603</v>
          </cell>
        </row>
        <row r="682">
          <cell r="A682" t="str">
            <v>NOPLAT</v>
          </cell>
          <cell r="B682">
            <v>3120</v>
          </cell>
          <cell r="C682">
            <v>35647.048134900571</v>
          </cell>
          <cell r="D682">
            <v>0</v>
          </cell>
          <cell r="E682">
            <v>0</v>
          </cell>
          <cell r="F682">
            <v>0</v>
          </cell>
          <cell r="G682">
            <v>0</v>
          </cell>
          <cell r="H682">
            <v>0</v>
          </cell>
          <cell r="I682">
            <v>17.689326315236727</v>
          </cell>
          <cell r="J682">
            <v>19.888040285672847</v>
          </cell>
          <cell r="K682">
            <v>20.325603396709809</v>
          </cell>
          <cell r="L682">
            <v>20.5908506500651</v>
          </cell>
          <cell r="M682">
            <v>20.500987661253681</v>
          </cell>
          <cell r="N682">
            <v>20.40958327110566</v>
          </cell>
          <cell r="O682">
            <v>20.315934908576423</v>
          </cell>
          <cell r="P682">
            <v>20.220138191089706</v>
          </cell>
          <cell r="Q682">
            <v>20.122169592903735</v>
          </cell>
          <cell r="R682">
            <v>20.022022731097554</v>
          </cell>
          <cell r="S682">
            <v>19.919686644937212</v>
          </cell>
          <cell r="T682">
            <v>19.815151115860797</v>
          </cell>
          <cell r="U682">
            <v>19.708404874766035</v>
          </cell>
          <cell r="V682">
            <v>19.573947469163475</v>
          </cell>
        </row>
        <row r="683">
          <cell r="A683" t="str">
            <v>Growth YoY</v>
          </cell>
          <cell r="B683">
            <v>5438</v>
          </cell>
          <cell r="C683">
            <v>6319</v>
          </cell>
          <cell r="D683">
            <v>-1</v>
          </cell>
          <cell r="E683" t="e">
            <v>#DIV/0!</v>
          </cell>
          <cell r="F683" t="e">
            <v>#DIV/0!</v>
          </cell>
          <cell r="G683" t="e">
            <v>#DIV/0!</v>
          </cell>
          <cell r="I683">
            <v>0.12752483432690975</v>
          </cell>
          <cell r="J683">
            <v>0.12429608291765493</v>
          </cell>
          <cell r="K683">
            <v>2.2001318619219612E-2</v>
          </cell>
          <cell r="L683">
            <v>1.304990795000105E-2</v>
          </cell>
          <cell r="M683">
            <v>-4.3642193486131964E-3</v>
          </cell>
          <cell r="N683">
            <v>-4.4585359329186725E-3</v>
          </cell>
          <cell r="O683">
            <v>-4.5884504982429686E-3</v>
          </cell>
          <cell r="P683">
            <v>-4.7153487111378789E-3</v>
          </cell>
          <cell r="Q683">
            <v>-4.845100328203622E-3</v>
          </cell>
          <cell r="R683">
            <v>-4.9769415441910381E-3</v>
          </cell>
          <cell r="S683">
            <v>-5.1111762050592979E-3</v>
          </cell>
          <cell r="T683">
            <v>-5.247850076144811E-3</v>
          </cell>
          <cell r="U683">
            <v>-5.3871020448245099E-3</v>
          </cell>
          <cell r="V683">
            <v>-6.8223383098200419E-3</v>
          </cell>
        </row>
        <row r="684">
          <cell r="A684" t="str">
            <v>5 Year Growth</v>
          </cell>
          <cell r="B684">
            <v>338</v>
          </cell>
          <cell r="C684">
            <v>479</v>
          </cell>
          <cell r="D684">
            <v>530</v>
          </cell>
          <cell r="E684">
            <v>997</v>
          </cell>
          <cell r="F684">
            <v>1057</v>
          </cell>
          <cell r="G684" t="str">
            <v>Recurring</v>
          </cell>
          <cell r="H684">
            <v>0.21736314292653219</v>
          </cell>
          <cell r="I684">
            <v>0.20686331408363773</v>
          </cell>
          <cell r="J684">
            <v>0.20914951773942636</v>
          </cell>
          <cell r="K684">
            <v>0.20561265590044978</v>
          </cell>
          <cell r="L684">
            <v>0.21280931836987529</v>
          </cell>
          <cell r="M684">
            <v>0.21249156253388618</v>
          </cell>
          <cell r="N684">
            <v>0.21216835629749542</v>
          </cell>
          <cell r="O684">
            <v>0.21183721536708477</v>
          </cell>
          <cell r="P684">
            <v>0.21149847784619188</v>
          </cell>
          <cell r="Q684">
            <v>0.21115206054771321</v>
          </cell>
          <cell r="R684">
            <v>0.21079794090161852</v>
          </cell>
          <cell r="S684">
            <v>0.21043608015071497</v>
          </cell>
          <cell r="T684">
            <v>0.21006644216213272</v>
          </cell>
          <cell r="U684">
            <v>0.20968898708828751</v>
          </cell>
          <cell r="V684">
            <v>0.20921354524190253</v>
          </cell>
        </row>
        <row r="685">
          <cell r="A685" t="str">
            <v>TOTAL</v>
          </cell>
          <cell r="B685">
            <v>9729</v>
          </cell>
          <cell r="C685">
            <v>11083</v>
          </cell>
          <cell r="D685">
            <v>15475</v>
          </cell>
          <cell r="E685">
            <v>19424</v>
          </cell>
          <cell r="F685">
            <v>22028</v>
          </cell>
          <cell r="G685">
            <v>5.5888001930418513E-2</v>
          </cell>
          <cell r="H685">
            <v>8.3856537010718768E-2</v>
          </cell>
          <cell r="I685">
            <v>8.414011816886624E-2</v>
          </cell>
          <cell r="J685">
            <v>8.1959405212016556E-2</v>
          </cell>
          <cell r="K685">
            <v>7.5234800327365278E-2</v>
          </cell>
          <cell r="L685">
            <v>7.2809318369875309E-2</v>
          </cell>
          <cell r="M685">
            <v>7.2491562533886153E-2</v>
          </cell>
          <cell r="N685">
            <v>7.2168356297495406E-2</v>
          </cell>
          <cell r="O685">
            <v>7.1837215367084789E-2</v>
          </cell>
          <cell r="P685">
            <v>7.1498477846191871E-2</v>
          </cell>
          <cell r="Q685">
            <v>7.1152060547713225E-2</v>
          </cell>
          <cell r="R685">
            <v>7.0797940901618506E-2</v>
          </cell>
          <cell r="S685">
            <v>7.0436080150714966E-2</v>
          </cell>
          <cell r="T685">
            <v>7.0066442162132689E-2</v>
          </cell>
          <cell r="U685">
            <v>6.9688987088287482E-2</v>
          </cell>
          <cell r="V685">
            <v>6.9213545241902499E-2</v>
          </cell>
        </row>
        <row r="686">
          <cell r="A686" t="str">
            <v>Number of years</v>
          </cell>
          <cell r="F686">
            <v>2.7307488129291064</v>
          </cell>
          <cell r="G686">
            <v>4.0293313658008874</v>
          </cell>
          <cell r="H686">
            <v>5.0792888818728477</v>
          </cell>
          <cell r="I686">
            <v>5.7149528466900286</v>
          </cell>
          <cell r="J686">
            <v>6.5320819462057171</v>
          </cell>
          <cell r="K686">
            <v>7.0521581848511685</v>
          </cell>
          <cell r="L686">
            <v>7.298991250233791</v>
          </cell>
          <cell r="M686">
            <v>7.2880927750901208</v>
          </cell>
          <cell r="N686">
            <v>7.2770073606472394</v>
          </cell>
          <cell r="O686">
            <v>7.2656497999343177</v>
          </cell>
          <cell r="P686">
            <v>7.2540316893174408</v>
          </cell>
          <cell r="Q686">
            <v>7.2421501756229576</v>
          </cell>
          <cell r="R686">
            <v>7.2300044847378961</v>
          </cell>
          <cell r="S686">
            <v>7.2175932873576318</v>
          </cell>
          <cell r="T686">
            <v>7.204915344187274</v>
          </cell>
          <cell r="U686">
            <v>7.1919692885236595</v>
          </cell>
          <cell r="V686">
            <v>7.1756624561756155</v>
          </cell>
        </row>
        <row r="687">
          <cell r="A687" t="str">
            <v>CAGR in NOPLAT</v>
          </cell>
        </row>
        <row r="688">
          <cell r="A688" t="str">
            <v>(Rs Million)</v>
          </cell>
        </row>
        <row r="689">
          <cell r="A689" t="str">
            <v>Calculation of Net Investment</v>
          </cell>
          <cell r="G689">
            <v>33223.708332514594</v>
          </cell>
          <cell r="H689">
            <v>41881.095652798373</v>
          </cell>
          <cell r="I689">
            <v>47122.440245061291</v>
          </cell>
          <cell r="J689">
            <v>53860.049145321966</v>
          </cell>
          <cell r="K689">
            <v>58148.319256358933</v>
          </cell>
          <cell r="L689">
            <v>60183.57250971422</v>
          </cell>
          <cell r="M689">
            <v>60093.709520902805</v>
          </cell>
          <cell r="N689">
            <v>60002.305130754787</v>
          </cell>
          <cell r="O689">
            <v>59908.656768225541</v>
          </cell>
          <cell r="P689">
            <v>59812.860050738826</v>
          </cell>
          <cell r="Q689">
            <v>59714.891452552845</v>
          </cell>
          <cell r="R689">
            <v>59614.744590746675</v>
          </cell>
          <cell r="S689">
            <v>59512.408504586332</v>
          </cell>
          <cell r="T689">
            <v>59407.872975509927</v>
          </cell>
          <cell r="U689">
            <v>59301.126734415164</v>
          </cell>
          <cell r="V689">
            <v>59166.669328812604</v>
          </cell>
        </row>
        <row r="690">
          <cell r="A690" t="str">
            <v>Inventories</v>
          </cell>
          <cell r="C690">
            <v>0</v>
          </cell>
          <cell r="D690">
            <v>0</v>
          </cell>
          <cell r="E690">
            <v>0</v>
          </cell>
          <cell r="F690">
            <v>0</v>
          </cell>
          <cell r="G690">
            <v>0</v>
          </cell>
          <cell r="H690">
            <v>9795</v>
          </cell>
          <cell r="I690">
            <v>18873</v>
          </cell>
          <cell r="J690">
            <v>18581</v>
          </cell>
          <cell r="K690">
            <v>22304.521009122167</v>
          </cell>
          <cell r="L690">
            <v>23116.04238720307</v>
          </cell>
          <cell r="M690">
            <v>22674.327361086751</v>
          </cell>
          <cell r="N690">
            <v>21908.225948474617</v>
          </cell>
          <cell r="O690">
            <v>21100.409698254753</v>
          </cell>
          <cell r="P690">
            <v>20209.088410171025</v>
          </cell>
          <cell r="Q690">
            <v>19240.978071608839</v>
          </cell>
          <cell r="R690">
            <v>18195.91759063963</v>
          </cell>
          <cell r="S690">
            <v>17075.727198893132</v>
          </cell>
          <cell r="T690">
            <v>15882.07687797475</v>
          </cell>
          <cell r="U690">
            <v>14617.250399123943</v>
          </cell>
          <cell r="V690">
            <v>23646.526846198321</v>
          </cell>
        </row>
        <row r="691">
          <cell r="A691" t="str">
            <v>Debtors</v>
          </cell>
          <cell r="C691">
            <v>0</v>
          </cell>
          <cell r="D691">
            <v>0</v>
          </cell>
          <cell r="E691">
            <v>0</v>
          </cell>
          <cell r="F691">
            <v>0</v>
          </cell>
          <cell r="G691">
            <v>0</v>
          </cell>
          <cell r="H691">
            <v>17227.712051806979</v>
          </cell>
          <cell r="I691">
            <v>17199.862431512225</v>
          </cell>
          <cell r="J691">
            <v>17934.859824742613</v>
          </cell>
          <cell r="K691">
            <v>23860.000459166942</v>
          </cell>
          <cell r="L691">
            <v>27156.69157625451</v>
          </cell>
          <cell r="M691">
            <v>27156.69157625451</v>
          </cell>
          <cell r="N691">
            <v>27156.69157625451</v>
          </cell>
          <cell r="O691">
            <v>27156.69157625451</v>
          </cell>
          <cell r="P691">
            <v>27156.69157625451</v>
          </cell>
          <cell r="Q691">
            <v>27156.69157625451</v>
          </cell>
          <cell r="R691">
            <v>27156.69157625451</v>
          </cell>
          <cell r="S691">
            <v>27156.69157625451</v>
          </cell>
          <cell r="T691">
            <v>27156.69157625451</v>
          </cell>
          <cell r="U691">
            <v>27156.69157625451</v>
          </cell>
          <cell r="V691">
            <v>27156.69157625451</v>
          </cell>
        </row>
        <row r="692">
          <cell r="A692" t="str">
            <v>Creditors</v>
          </cell>
          <cell r="C692">
            <v>0</v>
          </cell>
          <cell r="D692">
            <v>0</v>
          </cell>
          <cell r="E692">
            <v>0</v>
          </cell>
          <cell r="F692">
            <v>0</v>
          </cell>
          <cell r="G692">
            <v>0</v>
          </cell>
          <cell r="H692">
            <v>68903.807704605351</v>
          </cell>
          <cell r="I692">
            <v>83195.302676573527</v>
          </cell>
          <cell r="J692">
            <v>90375.908970064585</v>
          </cell>
          <cell r="K692">
            <v>104312.84072464803</v>
          </cell>
          <cell r="L692">
            <v>110456.3064731718</v>
          </cell>
          <cell r="M692">
            <v>109924.72845824406</v>
          </cell>
          <cell r="N692">
            <v>109067.22265548391</v>
          </cell>
          <cell r="O692">
            <v>108165.7580427348</v>
          </cell>
          <cell r="P692">
            <v>107178.64003716437</v>
          </cell>
          <cell r="Q692">
            <v>106112.56110041619</v>
          </cell>
          <cell r="R692">
            <v>104967.35375764081</v>
          </cell>
          <cell r="S692">
            <v>103744.82727973397</v>
          </cell>
          <cell r="T692">
            <v>102446.64142973919</v>
          </cell>
          <cell r="U692">
            <v>101075.06870979362</v>
          </cell>
          <cell r="V692">
            <v>109969.88775126544</v>
          </cell>
        </row>
        <row r="693">
          <cell r="A693" t="str">
            <v>Loans and advances</v>
          </cell>
          <cell r="D693">
            <v>0</v>
          </cell>
          <cell r="E693">
            <v>0</v>
          </cell>
          <cell r="F693">
            <v>0</v>
          </cell>
          <cell r="G693">
            <v>0</v>
          </cell>
          <cell r="H693">
            <v>3482.2879481930213</v>
          </cell>
          <cell r="I693">
            <v>3798.1375684877748</v>
          </cell>
          <cell r="J693">
            <v>4125.1401752573875</v>
          </cell>
          <cell r="K693">
            <v>4990.6029403150351</v>
          </cell>
          <cell r="L693">
            <v>5506.5673556810361</v>
          </cell>
          <cell r="M693">
            <v>5332.9896056810358</v>
          </cell>
          <cell r="N693">
            <v>5159.4118556810354</v>
          </cell>
          <cell r="O693">
            <v>4985.834105681035</v>
          </cell>
          <cell r="P693">
            <v>4812.2563556810346</v>
          </cell>
          <cell r="Q693">
            <v>4638.6786056810342</v>
          </cell>
          <cell r="R693">
            <v>4465.1008556810339</v>
          </cell>
          <cell r="S693">
            <v>4291.5231056810335</v>
          </cell>
          <cell r="T693">
            <v>4117.9453556810331</v>
          </cell>
          <cell r="U693">
            <v>3944.3676056810327</v>
          </cell>
          <cell r="V693">
            <v>3770.7898556810323</v>
          </cell>
        </row>
        <row r="694">
          <cell r="A694" t="str">
            <v>Total working capital</v>
          </cell>
          <cell r="C694">
            <v>0</v>
          </cell>
          <cell r="D694">
            <v>0</v>
          </cell>
          <cell r="E694">
            <v>0</v>
          </cell>
          <cell r="F694">
            <v>0</v>
          </cell>
          <cell r="G694">
            <v>0</v>
          </cell>
          <cell r="H694">
            <v>72386.095652798365</v>
          </cell>
          <cell r="I694">
            <v>86993.440245061298</v>
          </cell>
          <cell r="J694">
            <v>94501.049145321973</v>
          </cell>
          <cell r="K694">
            <v>109303.44366496307</v>
          </cell>
          <cell r="L694">
            <v>115962.87382885284</v>
          </cell>
          <cell r="M694">
            <v>115257.7180639251</v>
          </cell>
          <cell r="N694">
            <v>114226.63451116494</v>
          </cell>
          <cell r="O694">
            <v>113151.59214841583</v>
          </cell>
          <cell r="P694">
            <v>111990.8963928454</v>
          </cell>
          <cell r="Q694">
            <v>110751.23970609723</v>
          </cell>
          <cell r="R694">
            <v>109432.45461332184</v>
          </cell>
          <cell r="S694">
            <v>108036.350385415</v>
          </cell>
          <cell r="T694">
            <v>106564.58678542022</v>
          </cell>
          <cell r="U694">
            <v>105019.43631547465</v>
          </cell>
          <cell r="V694">
            <v>113740.67760694647</v>
          </cell>
        </row>
        <row r="695">
          <cell r="A695" t="str">
            <v>Increase in working capital</v>
          </cell>
          <cell r="C695">
            <v>0</v>
          </cell>
          <cell r="D695">
            <v>0</v>
          </cell>
          <cell r="E695">
            <v>0</v>
          </cell>
          <cell r="F695">
            <v>0</v>
          </cell>
          <cell r="G695">
            <v>0</v>
          </cell>
        </row>
        <row r="696">
          <cell r="A696" t="str">
            <v>Free Cash from Operations</v>
          </cell>
          <cell r="B696">
            <v>2500</v>
          </cell>
          <cell r="C696">
            <v>35647.048134900571</v>
          </cell>
          <cell r="D696">
            <v>0</v>
          </cell>
          <cell r="E696">
            <v>0</v>
          </cell>
          <cell r="F696">
            <v>0</v>
          </cell>
          <cell r="G696">
            <v>0</v>
          </cell>
        </row>
        <row r="697">
          <cell r="A697" t="str">
            <v>Investment Allowance Reserve</v>
          </cell>
          <cell r="B697">
            <v>0</v>
          </cell>
          <cell r="C697">
            <v>7187</v>
          </cell>
          <cell r="D697">
            <v>0</v>
          </cell>
          <cell r="E697">
            <v>0</v>
          </cell>
          <cell r="F697">
            <v>0</v>
          </cell>
          <cell r="G697">
            <v>17.529800000000005</v>
          </cell>
          <cell r="H697">
            <v>17.039475000000003</v>
          </cell>
          <cell r="I697">
            <v>20.137900500000001</v>
          </cell>
          <cell r="J697">
            <v>22.483331883429518</v>
          </cell>
          <cell r="K697">
            <v>25.217582383947512</v>
          </cell>
          <cell r="L697">
            <v>30.814339032691834</v>
          </cell>
          <cell r="M697">
            <v>36.85277093251738</v>
          </cell>
          <cell r="N697">
            <v>43.14305502167516</v>
          </cell>
          <cell r="O697">
            <v>49.754630696907647</v>
          </cell>
          <cell r="P697">
            <v>56.648297504961974</v>
          </cell>
          <cell r="Q697">
            <v>63.869873103245787</v>
          </cell>
          <cell r="R697">
            <v>71.423109102195696</v>
          </cell>
          <cell r="S697">
            <v>79.365183606614494</v>
          </cell>
          <cell r="T697">
            <v>87.671347115801865</v>
          </cell>
          <cell r="U697">
            <v>96.38105900383276</v>
          </cell>
          <cell r="V697">
            <v>105.48993467126738</v>
          </cell>
        </row>
        <row r="698">
          <cell r="A698" t="str">
            <v>CAPEX</v>
          </cell>
          <cell r="B698">
            <v>40143</v>
          </cell>
          <cell r="C698">
            <v>0</v>
          </cell>
          <cell r="D698">
            <v>0</v>
          </cell>
          <cell r="E698">
            <v>0</v>
          </cell>
          <cell r="F698">
            <v>0</v>
          </cell>
          <cell r="G698">
            <v>0</v>
          </cell>
        </row>
        <row r="699">
          <cell r="A699" t="str">
            <v>Less Depreciation</v>
          </cell>
          <cell r="C699">
            <v>23223</v>
          </cell>
          <cell r="D699">
            <v>0</v>
          </cell>
          <cell r="E699">
            <v>0</v>
          </cell>
          <cell r="F699">
            <v>0</v>
          </cell>
          <cell r="G699">
            <v>0</v>
          </cell>
        </row>
        <row r="700">
          <cell r="A700" t="str">
            <v>Net Investment</v>
          </cell>
          <cell r="B700">
            <v>400</v>
          </cell>
          <cell r="C700">
            <v>-23223</v>
          </cell>
          <cell r="D700">
            <v>0</v>
          </cell>
          <cell r="E700">
            <v>0</v>
          </cell>
          <cell r="F700">
            <v>0</v>
          </cell>
          <cell r="G700">
            <v>0</v>
          </cell>
        </row>
        <row r="701">
          <cell r="A701" t="str">
            <v xml:space="preserve">Capex - Depn </v>
          </cell>
          <cell r="B701">
            <v>0</v>
          </cell>
          <cell r="C701">
            <v>-23223</v>
          </cell>
          <cell r="D701">
            <v>0</v>
          </cell>
          <cell r="E701">
            <v>0</v>
          </cell>
          <cell r="F701">
            <v>0</v>
          </cell>
          <cell r="G701">
            <v>0</v>
          </cell>
        </row>
        <row r="702">
          <cell r="A702" t="str">
            <v>Transfer to Capital Reserve</v>
          </cell>
          <cell r="B702">
            <v>34</v>
          </cell>
          <cell r="C702">
            <v>5</v>
          </cell>
          <cell r="D702">
            <v>506</v>
          </cell>
          <cell r="E702">
            <v>100</v>
          </cell>
          <cell r="F702">
            <v>30</v>
          </cell>
          <cell r="G702">
            <v>164.107</v>
          </cell>
          <cell r="H702">
            <v>171.762</v>
          </cell>
          <cell r="I702">
            <v>147.762</v>
          </cell>
          <cell r="J702">
            <v>123.762</v>
          </cell>
          <cell r="K702">
            <v>99.762</v>
          </cell>
          <cell r="L702">
            <v>75.762</v>
          </cell>
          <cell r="M702">
            <v>51.762</v>
          </cell>
          <cell r="N702">
            <v>27.762</v>
          </cell>
          <cell r="O702">
            <v>3.762</v>
          </cell>
          <cell r="P702">
            <v>-20.238</v>
          </cell>
          <cell r="Q702">
            <v>-44.238</v>
          </cell>
          <cell r="R702">
            <v>-68.238</v>
          </cell>
          <cell r="S702">
            <v>-92.238</v>
          </cell>
          <cell r="T702">
            <v>-116.238</v>
          </cell>
          <cell r="U702">
            <v>-140.238</v>
          </cell>
          <cell r="V702">
            <v>-164.238</v>
          </cell>
        </row>
        <row r="703">
          <cell r="A703" t="str">
            <v>Free cash flow</v>
          </cell>
          <cell r="B703">
            <v>31992</v>
          </cell>
          <cell r="C703">
            <v>58870.048134900571</v>
          </cell>
          <cell r="D703">
            <v>0</v>
          </cell>
          <cell r="E703">
            <v>0</v>
          </cell>
          <cell r="F703">
            <v>0</v>
          </cell>
          <cell r="G703">
            <v>0</v>
          </cell>
          <cell r="H703">
            <v>-1</v>
          </cell>
          <cell r="I703">
            <v>8.6157000000000004</v>
          </cell>
          <cell r="J703">
            <v>7.6584000000000003</v>
          </cell>
          <cell r="K703">
            <v>6.7011000000000003</v>
          </cell>
          <cell r="L703">
            <v>5.7438000000000002</v>
          </cell>
          <cell r="M703">
            <v>4.7865000000000002</v>
          </cell>
          <cell r="N703">
            <v>3.8292000000000002</v>
          </cell>
          <cell r="O703">
            <v>2.8719000000000001</v>
          </cell>
          <cell r="P703">
            <v>1.9146000000000001</v>
          </cell>
          <cell r="Q703">
            <v>0.95730000000000004</v>
          </cell>
          <cell r="R703">
            <v>0</v>
          </cell>
          <cell r="S703">
            <v>-0.95730000000000004</v>
          </cell>
          <cell r="T703">
            <v>-1.9146000000000001</v>
          </cell>
          <cell r="U703">
            <v>-2.8719000000000001</v>
          </cell>
          <cell r="V703">
            <v>-3.8292000000000002</v>
          </cell>
        </row>
        <row r="704">
          <cell r="A704" t="str">
            <v>Interim dividend</v>
          </cell>
          <cell r="B704">
            <v>3000</v>
          </cell>
          <cell r="C704">
            <v>0</v>
          </cell>
          <cell r="D704">
            <v>0</v>
          </cell>
          <cell r="E704">
            <v>4000</v>
          </cell>
          <cell r="F704">
            <v>0</v>
          </cell>
          <cell r="G704">
            <v>173.68</v>
          </cell>
          <cell r="H704">
            <v>181.33500000000001</v>
          </cell>
          <cell r="I704">
            <v>156.3777</v>
          </cell>
          <cell r="J704">
            <v>131.4204</v>
          </cell>
          <cell r="K704">
            <v>106.4631</v>
          </cell>
          <cell r="L704">
            <v>81.505799999999994</v>
          </cell>
          <cell r="M704">
            <v>56.548500000000004</v>
          </cell>
          <cell r="N704">
            <v>31.591200000000001</v>
          </cell>
          <cell r="O704">
            <v>6.6339000000000006</v>
          </cell>
          <cell r="P704">
            <v>-18.323399999999999</v>
          </cell>
          <cell r="Q704">
            <v>-43.280699999999996</v>
          </cell>
          <cell r="R704">
            <v>-68.238</v>
          </cell>
          <cell r="S704">
            <v>-93.195300000000003</v>
          </cell>
          <cell r="T704">
            <v>-118.15260000000001</v>
          </cell>
          <cell r="U704">
            <v>-143.10990000000001</v>
          </cell>
          <cell r="V704">
            <v>-168.06720000000001</v>
          </cell>
        </row>
        <row r="705">
          <cell r="A705" t="str">
            <v>Calculation of NOPLAT growth rate (g)</v>
          </cell>
          <cell r="B705">
            <v>3500</v>
          </cell>
          <cell r="C705">
            <v>0</v>
          </cell>
          <cell r="D705">
            <v>-1</v>
          </cell>
          <cell r="E705" t="e">
            <v>#DIV/0!</v>
          </cell>
          <cell r="F705" t="e">
            <v>#DIV/0!</v>
          </cell>
          <cell r="G705" t="e">
            <v>#DIV/0!</v>
          </cell>
          <cell r="H705">
            <v>8.5000000000000006E-2</v>
          </cell>
          <cell r="I705">
            <v>8.5000000000000006E-2</v>
          </cell>
          <cell r="J705">
            <v>8.5000000000000006E-2</v>
          </cell>
          <cell r="K705">
            <v>8.5000000000000006E-2</v>
          </cell>
          <cell r="L705">
            <v>8.5000000000000006E-2</v>
          </cell>
          <cell r="M705">
            <v>8.5000000000000006E-2</v>
          </cell>
          <cell r="N705">
            <v>8.5000000000000006E-2</v>
          </cell>
          <cell r="O705">
            <v>8.5000000000000006E-2</v>
          </cell>
          <cell r="P705">
            <v>8.5000000000000006E-2</v>
          </cell>
          <cell r="Q705">
            <v>8.5000000000000006E-2</v>
          </cell>
          <cell r="R705">
            <v>8.5000000000000006E-2</v>
          </cell>
          <cell r="S705">
            <v>8.5000000000000006E-2</v>
          </cell>
          <cell r="T705">
            <v>8.5000000000000006E-2</v>
          </cell>
          <cell r="U705">
            <v>8.5000000000000006E-2</v>
          </cell>
          <cell r="V705">
            <v>8.5000000000000006E-2</v>
          </cell>
        </row>
        <row r="706">
          <cell r="A706" t="str">
            <v>Calculation of Return on incremental capital (r)</v>
          </cell>
          <cell r="B706">
            <v>1100</v>
          </cell>
          <cell r="C706" t="e">
            <v>#REF!</v>
          </cell>
          <cell r="D706" t="e">
            <v>#DIV/0!</v>
          </cell>
          <cell r="E706" t="e">
            <v>#DIV/0!</v>
          </cell>
          <cell r="F706" t="e">
            <v>#DIV/0!</v>
          </cell>
          <cell r="G706" t="e">
            <v>#DIV/0!</v>
          </cell>
          <cell r="H706">
            <v>15.413475000000002</v>
          </cell>
          <cell r="I706">
            <v>13.292104500000001</v>
          </cell>
          <cell r="J706">
            <v>11.170734000000001</v>
          </cell>
          <cell r="K706">
            <v>9.0493635000000001</v>
          </cell>
          <cell r="L706">
            <v>6.9279929999999998</v>
          </cell>
          <cell r="M706">
            <v>4.8066225000000005</v>
          </cell>
          <cell r="N706">
            <v>2.6852520000000002</v>
          </cell>
          <cell r="O706">
            <v>0.56388150000000004</v>
          </cell>
          <cell r="P706">
            <v>-1.5574890000000001</v>
          </cell>
          <cell r="Q706">
            <v>-3.6788594999999997</v>
          </cell>
          <cell r="R706">
            <v>-5.80023</v>
          </cell>
          <cell r="S706">
            <v>-7.9216005000000012</v>
          </cell>
          <cell r="T706">
            <v>-10.042971000000001</v>
          </cell>
          <cell r="U706">
            <v>-12.164341500000003</v>
          </cell>
          <cell r="V706">
            <v>-14.285712000000002</v>
          </cell>
        </row>
        <row r="707">
          <cell r="A707" t="str">
            <v>Balance carried to Balance Sheet</v>
          </cell>
          <cell r="B707">
            <v>117</v>
          </cell>
          <cell r="C707">
            <v>2808</v>
          </cell>
          <cell r="D707">
            <v>1496</v>
          </cell>
          <cell r="E707">
            <v>681</v>
          </cell>
          <cell r="F707">
            <v>566</v>
          </cell>
          <cell r="G707">
            <v>3.9227314601566095E-2</v>
          </cell>
          <cell r="H707">
            <v>4.2688945873659248E-2</v>
          </cell>
          <cell r="I707">
            <v>0.02</v>
          </cell>
          <cell r="J707">
            <v>0.02</v>
          </cell>
          <cell r="K707">
            <v>0.02</v>
          </cell>
          <cell r="L707">
            <v>0.02</v>
          </cell>
          <cell r="M707">
            <v>0.02</v>
          </cell>
          <cell r="N707">
            <v>0.02</v>
          </cell>
          <cell r="O707">
            <v>0.02</v>
          </cell>
          <cell r="P707">
            <v>0.02</v>
          </cell>
          <cell r="Q707">
            <v>0.02</v>
          </cell>
          <cell r="R707">
            <v>0.02</v>
          </cell>
          <cell r="S707">
            <v>0.02</v>
          </cell>
          <cell r="T707">
            <v>0.02</v>
          </cell>
          <cell r="U707">
            <v>0.02</v>
          </cell>
          <cell r="V707">
            <v>0.02</v>
          </cell>
        </row>
        <row r="708">
          <cell r="A708" t="str">
            <v>Rebate amount paid to SEBs</v>
          </cell>
          <cell r="D708">
            <v>16181</v>
          </cell>
          <cell r="E708">
            <v>7.7410000000000005</v>
          </cell>
          <cell r="G708">
            <v>6.8129999999999997</v>
          </cell>
          <cell r="H708">
            <v>7.7410000000000005</v>
          </cell>
          <cell r="I708">
            <v>3.1275539999999999</v>
          </cell>
          <cell r="J708" t="str">
            <v>Risk free</v>
          </cell>
          <cell r="K708">
            <v>2.1292619999999998</v>
          </cell>
          <cell r="L708">
            <v>1.6301159999999999</v>
          </cell>
          <cell r="M708">
            <v>1.13097</v>
          </cell>
          <cell r="N708">
            <v>0.63182400000000005</v>
          </cell>
          <cell r="O708">
            <v>0.13267800000000002</v>
          </cell>
          <cell r="P708">
            <v>-0.36646800000000002</v>
          </cell>
          <cell r="Q708">
            <v>-0.86561399999999988</v>
          </cell>
          <cell r="R708">
            <v>-1.36476</v>
          </cell>
          <cell r="S708">
            <v>-1.8639060000000001</v>
          </cell>
          <cell r="T708">
            <v>-2.3630520000000002</v>
          </cell>
          <cell r="U708">
            <v>-2.8621980000000002</v>
          </cell>
          <cell r="V708">
            <v>-3.3613440000000003</v>
          </cell>
        </row>
        <row r="709">
          <cell r="A709" t="str">
            <v>* The impact of adjustments on profit for the year have been adjusted in General Reserve</v>
          </cell>
          <cell r="G709">
            <v>7.0000000000000007E-2</v>
          </cell>
          <cell r="H709">
            <v>0.15</v>
          </cell>
          <cell r="I709">
            <v>1.0946438999999999</v>
          </cell>
          <cell r="J709">
            <v>0.91994279999999984</v>
          </cell>
          <cell r="K709">
            <v>0.7452416999999999</v>
          </cell>
          <cell r="L709">
            <v>0.57054059999999995</v>
          </cell>
          <cell r="M709">
            <v>0.39583950000000001</v>
          </cell>
          <cell r="N709">
            <v>0.22113840000000001</v>
          </cell>
          <cell r="O709">
            <v>4.6437300000000001E-2</v>
          </cell>
          <cell r="P709">
            <v>-0.12826380000000001</v>
          </cell>
          <cell r="Q709">
            <v>-0.30296489999999993</v>
          </cell>
          <cell r="R709">
            <v>-0.47766599999999998</v>
          </cell>
          <cell r="S709">
            <v>-0.65236709999999998</v>
          </cell>
          <cell r="T709">
            <v>-0.82706820000000003</v>
          </cell>
          <cell r="U709">
            <v>-1.0017693000000001</v>
          </cell>
          <cell r="V709">
            <v>-1.1764704000000001</v>
          </cell>
        </row>
        <row r="710">
          <cell r="A710" t="str">
            <v xml:space="preserve">Net post tax income on  SEB Bonds </v>
          </cell>
          <cell r="D710" t="str">
            <v>Growth rate in the first period (gA)</v>
          </cell>
          <cell r="G710">
            <v>10.243055800000002</v>
          </cell>
          <cell r="H710">
            <v>0.15</v>
          </cell>
          <cell r="I710">
            <v>0</v>
          </cell>
          <cell r="J710">
            <v>0.2</v>
          </cell>
          <cell r="K710">
            <v>7.6653432000000006</v>
          </cell>
          <cell r="L710">
            <v>5.8684175999999999</v>
          </cell>
          <cell r="M710">
            <v>4.0714920000000001</v>
          </cell>
          <cell r="N710">
            <v>2.2745664000000003</v>
          </cell>
          <cell r="O710">
            <v>0.47764080000000003</v>
          </cell>
          <cell r="P710">
            <v>-1.3192848000000001</v>
          </cell>
          <cell r="Q710">
            <v>-3.1162103999999999</v>
          </cell>
          <cell r="R710">
            <v>-4.9131360000000006</v>
          </cell>
          <cell r="S710">
            <v>-6.7100616000000013</v>
          </cell>
          <cell r="T710">
            <v>-8.5069872000000011</v>
          </cell>
          <cell r="U710">
            <v>-10.303912800000003</v>
          </cell>
          <cell r="V710">
            <v>-12.100838400000001</v>
          </cell>
        </row>
        <row r="711">
          <cell r="A711" t="str">
            <v>Other Non-Operating Income</v>
          </cell>
          <cell r="D711" t="str">
            <v>Growth rate in the second period(gB)</v>
          </cell>
          <cell r="H711">
            <v>7.0000000000000007E-2</v>
          </cell>
          <cell r="I711">
            <v>0</v>
          </cell>
        </row>
        <row r="712">
          <cell r="A712" t="str">
            <v>Public deposits account with Government of India/Deposits/Cash</v>
          </cell>
          <cell r="D712" t="str">
            <v>ROICa</v>
          </cell>
          <cell r="G712">
            <v>60.783000000000001</v>
          </cell>
          <cell r="H712">
            <v>0.125</v>
          </cell>
          <cell r="I712">
            <v>129.31200000000001</v>
          </cell>
          <cell r="J712">
            <v>171.82132354286895</v>
          </cell>
          <cell r="K712">
            <v>226.27632354934389</v>
          </cell>
          <cell r="L712">
            <v>316.51358790864793</v>
          </cell>
          <cell r="M712">
            <v>412.27179290646717</v>
          </cell>
          <cell r="N712">
            <v>511.17815027093957</v>
          </cell>
          <cell r="O712">
            <v>614.10065246134559</v>
          </cell>
          <cell r="P712">
            <v>720.54929381202453</v>
          </cell>
          <cell r="Q712">
            <v>831.09679504057249</v>
          </cell>
          <cell r="R712">
            <v>945.79005127744608</v>
          </cell>
          <cell r="S712">
            <v>1065.3437888326812</v>
          </cell>
          <cell r="T712">
            <v>1189.4486389475239</v>
          </cell>
          <cell r="U712">
            <v>1318.5978437979088</v>
          </cell>
          <cell r="V712">
            <v>1452.736595890842</v>
          </cell>
        </row>
        <row r="713">
          <cell r="A713" t="str">
            <v>Assumed Return</v>
          </cell>
          <cell r="D713" t="str">
            <v>ROICb</v>
          </cell>
          <cell r="F713">
            <v>0.06</v>
          </cell>
          <cell r="G713">
            <v>7.6304229801095691E-2</v>
          </cell>
          <cell r="H713">
            <v>0.125</v>
          </cell>
          <cell r="I713">
            <v>7.4999999999999997E-2</v>
          </cell>
          <cell r="J713">
            <v>0.08</v>
          </cell>
          <cell r="K713">
            <v>0.08</v>
          </cell>
          <cell r="L713">
            <v>0.08</v>
          </cell>
          <cell r="M713">
            <v>0.08</v>
          </cell>
          <cell r="N713">
            <v>0.08</v>
          </cell>
          <cell r="O713">
            <v>0.08</v>
          </cell>
          <cell r="P713">
            <v>0.08</v>
          </cell>
          <cell r="Q713">
            <v>0.08</v>
          </cell>
          <cell r="R713">
            <v>0.08</v>
          </cell>
          <cell r="S713">
            <v>0.08</v>
          </cell>
          <cell r="T713">
            <v>0.08</v>
          </cell>
          <cell r="U713">
            <v>0.08</v>
          </cell>
          <cell r="V713">
            <v>0.08</v>
          </cell>
        </row>
        <row r="714">
          <cell r="A714" t="str">
            <v>Adjustments for</v>
          </cell>
          <cell r="B714" t="str">
            <v>Rsbn</v>
          </cell>
          <cell r="D714" t="str">
            <v>Discount rate</v>
          </cell>
          <cell r="G714">
            <v>4.6379999999999999</v>
          </cell>
          <cell r="H714" t="e">
            <v>#DIV/0!</v>
          </cell>
          <cell r="I714">
            <v>9.6984000000000012</v>
          </cell>
          <cell r="J714">
            <v>13.745705883429517</v>
          </cell>
          <cell r="K714">
            <v>18.102105883947512</v>
          </cell>
          <cell r="L714">
            <v>25.321087032691835</v>
          </cell>
          <cell r="M714">
            <v>32.981743432517376</v>
          </cell>
          <cell r="N714">
            <v>40.894252021675165</v>
          </cell>
          <cell r="O714">
            <v>49.128052196907646</v>
          </cell>
          <cell r="P714">
            <v>57.64394350496196</v>
          </cell>
          <cell r="Q714">
            <v>66.487743603245804</v>
          </cell>
          <cell r="R714">
            <v>75.663204102195692</v>
          </cell>
          <cell r="S714">
            <v>85.227503106614492</v>
          </cell>
          <cell r="T714">
            <v>95.155891115801921</v>
          </cell>
          <cell r="U714">
            <v>105.4878275038327</v>
          </cell>
          <cell r="V714">
            <v>116.21892767126735</v>
          </cell>
        </row>
        <row r="715">
          <cell r="A715" t="str">
            <v>Adjustment for tariff orders of previous years</v>
          </cell>
          <cell r="B715">
            <v>13.96</v>
          </cell>
          <cell r="C715" t="str">
            <v>Upwards</v>
          </cell>
          <cell r="D715" t="str">
            <v>No. of years in the first period</v>
          </cell>
          <cell r="F715">
            <v>0</v>
          </cell>
          <cell r="G715">
            <v>1.5611508000000001</v>
          </cell>
          <cell r="H715">
            <v>5</v>
          </cell>
          <cell r="I715">
            <v>3.2644814400000004</v>
          </cell>
          <cell r="J715">
            <v>10</v>
          </cell>
          <cell r="K715">
            <v>6.093168840536733</v>
          </cell>
          <cell r="L715">
            <v>8.5230778952040716</v>
          </cell>
          <cell r="M715">
            <v>11.101654839385349</v>
          </cell>
          <cell r="N715">
            <v>13.765005230495861</v>
          </cell>
          <cell r="O715">
            <v>16.536502369479113</v>
          </cell>
          <cell r="P715">
            <v>19.402951383770198</v>
          </cell>
          <cell r="Q715">
            <v>22.379774496852537</v>
          </cell>
          <cell r="R715">
            <v>25.46823450079907</v>
          </cell>
          <cell r="S715">
            <v>28.687577545686437</v>
          </cell>
          <cell r="T715">
            <v>32.029472949578931</v>
          </cell>
          <cell r="U715">
            <v>35.507202737790088</v>
          </cell>
          <cell r="V715">
            <v>39.11929105414859</v>
          </cell>
        </row>
        <row r="716">
          <cell r="A716" t="str">
            <v>Rebates and surcharge on dues writ off</v>
          </cell>
          <cell r="B716">
            <v>26.53</v>
          </cell>
          <cell r="C716" t="str">
            <v>Downward</v>
          </cell>
          <cell r="D716" t="str">
            <v>Fair value (Rs. per share)</v>
          </cell>
          <cell r="F716">
            <v>2.7509999999999999</v>
          </cell>
          <cell r="G716">
            <v>3.0768491999999998</v>
          </cell>
          <cell r="H716" t="e">
            <v>#DIV/0!</v>
          </cell>
          <cell r="I716">
            <v>65</v>
          </cell>
          <cell r="J716">
            <v>146</v>
          </cell>
          <cell r="K716">
            <v>12.00893704341078</v>
          </cell>
          <cell r="L716">
            <v>16.798009137487764</v>
          </cell>
          <cell r="M716">
            <v>21.880088593132026</v>
          </cell>
          <cell r="N716">
            <v>27.129246791179305</v>
          </cell>
          <cell r="O716">
            <v>32.59154982742853</v>
          </cell>
          <cell r="P716">
            <v>38.240992121191766</v>
          </cell>
          <cell r="Q716">
            <v>44.107969106393263</v>
          </cell>
          <cell r="R716">
            <v>50.194969601396622</v>
          </cell>
          <cell r="S716">
            <v>56.539925560928054</v>
          </cell>
          <cell r="T716">
            <v>63.12641816622299</v>
          </cell>
          <cell r="U716">
            <v>69.98062476604261</v>
          </cell>
          <cell r="V716">
            <v>77.099636617118762</v>
          </cell>
        </row>
        <row r="717">
          <cell r="A717" t="str">
            <v>Provisions written back and water charges</v>
          </cell>
          <cell r="B717">
            <v>4.95</v>
          </cell>
          <cell r="C717" t="str">
            <v>Downwards</v>
          </cell>
          <cell r="D717">
            <v>1.4079999999999999</v>
          </cell>
        </row>
        <row r="718">
          <cell r="A718" t="str">
            <v>First part</v>
          </cell>
          <cell r="B718">
            <v>4.6109999999999998</v>
          </cell>
          <cell r="C718" t="str">
            <v>Upwards</v>
          </cell>
          <cell r="D718" t="str">
            <v xml:space="preserve"> incomes</v>
          </cell>
          <cell r="G718">
            <v>43.87</v>
          </cell>
          <cell r="H718" t="e">
            <v>#DIV/0!</v>
          </cell>
          <cell r="I718">
            <v>3.6659999999999999</v>
          </cell>
          <cell r="J718">
            <v>2.6040000000000001</v>
          </cell>
          <cell r="K718">
            <v>2.605</v>
          </cell>
          <cell r="L718">
            <v>2.605</v>
          </cell>
          <cell r="M718">
            <v>2.605</v>
          </cell>
          <cell r="N718">
            <v>2.605</v>
          </cell>
          <cell r="O718">
            <v>2.605</v>
          </cell>
          <cell r="P718">
            <v>2.605</v>
          </cell>
          <cell r="Q718">
            <v>2.605</v>
          </cell>
          <cell r="R718">
            <v>2.605</v>
          </cell>
          <cell r="S718">
            <v>2.605</v>
          </cell>
          <cell r="T718">
            <v>2.605</v>
          </cell>
          <cell r="U718">
            <v>2.605</v>
          </cell>
          <cell r="V718">
            <v>2.605</v>
          </cell>
        </row>
        <row r="719">
          <cell r="A719" t="str">
            <v>Second part</v>
          </cell>
          <cell r="G719">
            <v>0.11265101436061091</v>
          </cell>
          <cell r="H719" t="e">
            <v>#DIV/0!</v>
          </cell>
          <cell r="I719">
            <v>7.4999999999999997E-2</v>
          </cell>
          <cell r="J719">
            <v>7.4999999999999997E-2</v>
          </cell>
          <cell r="K719">
            <v>7.4999999999999997E-2</v>
          </cell>
          <cell r="L719">
            <v>7.4999999999999997E-2</v>
          </cell>
          <cell r="M719">
            <v>7.4999999999999997E-2</v>
          </cell>
          <cell r="N719">
            <v>7.4999999999999997E-2</v>
          </cell>
          <cell r="O719">
            <v>7.4999999999999997E-2</v>
          </cell>
          <cell r="P719">
            <v>7.4999999999999997E-2</v>
          </cell>
          <cell r="Q719">
            <v>7.4999999999999997E-2</v>
          </cell>
          <cell r="R719">
            <v>7.4999999999999997E-2</v>
          </cell>
          <cell r="S719">
            <v>7.4999999999999997E-2</v>
          </cell>
          <cell r="T719">
            <v>7.4999999999999997E-2</v>
          </cell>
          <cell r="U719">
            <v>7.4999999999999997E-2</v>
          </cell>
          <cell r="V719">
            <v>7.4999999999999997E-2</v>
          </cell>
        </row>
        <row r="720">
          <cell r="A720" t="str">
            <v>Total terminal value</v>
          </cell>
          <cell r="F720">
            <v>4.3249999999999984</v>
          </cell>
          <cell r="G720">
            <v>4.9420000000000002</v>
          </cell>
          <cell r="H720" t="e">
            <v>#DIV/0!</v>
          </cell>
          <cell r="I720">
            <v>0.27494999999999997</v>
          </cell>
          <cell r="J720">
            <v>0.1953</v>
          </cell>
          <cell r="K720">
            <v>0.19537499999999999</v>
          </cell>
          <cell r="L720">
            <v>0.19537499999999999</v>
          </cell>
          <cell r="M720">
            <v>0.19537499999999999</v>
          </cell>
          <cell r="N720">
            <v>0.19537499999999999</v>
          </cell>
          <cell r="O720">
            <v>0.19537499999999999</v>
          </cell>
          <cell r="P720">
            <v>0.19537499999999999</v>
          </cell>
          <cell r="Q720">
            <v>0.19537499999999999</v>
          </cell>
          <cell r="R720">
            <v>0.19537499999999999</v>
          </cell>
          <cell r="S720">
            <v>0.19537499999999999</v>
          </cell>
          <cell r="T720">
            <v>0.19537499999999999</v>
          </cell>
          <cell r="U720">
            <v>0.19537499999999999</v>
          </cell>
          <cell r="V720">
            <v>0.19537499999999999</v>
          </cell>
        </row>
        <row r="721">
          <cell r="A721" t="str">
            <v>Discounted terminal value</v>
          </cell>
          <cell r="B721">
            <v>34.853999999999999</v>
          </cell>
          <cell r="G721">
            <v>0.70573531760060515</v>
          </cell>
          <cell r="H721" t="e">
            <v>#DIV/0!</v>
          </cell>
          <cell r="I721">
            <v>9.2548169999999985E-2</v>
          </cell>
          <cell r="J721">
            <v>6.5737980000000001E-2</v>
          </cell>
          <cell r="K721">
            <v>6.5763225000000008E-2</v>
          </cell>
          <cell r="L721">
            <v>6.5763225000000008E-2</v>
          </cell>
          <cell r="M721">
            <v>6.5763225000000008E-2</v>
          </cell>
          <cell r="N721">
            <v>6.5763225000000008E-2</v>
          </cell>
          <cell r="O721">
            <v>6.5763225000000008E-2</v>
          </cell>
          <cell r="P721">
            <v>6.5763225000000008E-2</v>
          </cell>
          <cell r="Q721">
            <v>6.5763225000000008E-2</v>
          </cell>
          <cell r="R721">
            <v>6.5763225000000008E-2</v>
          </cell>
          <cell r="S721">
            <v>6.5763225000000008E-2</v>
          </cell>
          <cell r="T721">
            <v>6.5763225000000008E-2</v>
          </cell>
          <cell r="U721">
            <v>6.5763225000000008E-2</v>
          </cell>
          <cell r="V721">
            <v>6.5763225000000008E-2</v>
          </cell>
        </row>
        <row r="722">
          <cell r="A722" t="str">
            <v>Discounted value of cash flows</v>
          </cell>
          <cell r="B722">
            <v>13.949</v>
          </cell>
          <cell r="F722">
            <v>0</v>
          </cell>
          <cell r="G722">
            <v>4.236264682399395</v>
          </cell>
          <cell r="H722" t="e">
            <v>#DIV/0!</v>
          </cell>
          <cell r="I722">
            <v>0.18240182999999999</v>
          </cell>
          <cell r="J722">
            <v>0.12956202</v>
          </cell>
          <cell r="K722">
            <v>0.12961177499999998</v>
          </cell>
          <cell r="L722">
            <v>0.12961177499999998</v>
          </cell>
          <cell r="M722">
            <v>0.12961177499999998</v>
          </cell>
          <cell r="N722">
            <v>0.12961177499999998</v>
          </cell>
          <cell r="O722">
            <v>0.12961177499999998</v>
          </cell>
          <cell r="P722">
            <v>0.12961177499999998</v>
          </cell>
          <cell r="Q722">
            <v>0.12961177499999998</v>
          </cell>
          <cell r="R722">
            <v>0.12961177499999998</v>
          </cell>
          <cell r="S722">
            <v>0.12961177499999998</v>
          </cell>
          <cell r="T722">
            <v>0.12961177499999998</v>
          </cell>
          <cell r="U722">
            <v>0.12961177499999998</v>
          </cell>
          <cell r="V722">
            <v>0.12961177499999998</v>
          </cell>
        </row>
        <row r="723">
          <cell r="A723" t="str">
            <v>Total</v>
          </cell>
          <cell r="B723">
            <v>20.905000000000001</v>
          </cell>
          <cell r="C723">
            <v>22.640999999999998</v>
          </cell>
          <cell r="D723">
            <v>2.2530000000000001</v>
          </cell>
          <cell r="H723" t="e">
            <v>#DIV/0!</v>
          </cell>
        </row>
        <row r="724">
          <cell r="A724" t="str">
            <v>Adjusted for mid-year accruals</v>
          </cell>
          <cell r="B724">
            <v>43.545999999999999</v>
          </cell>
          <cell r="H724" t="e">
            <v>#DIV/0!</v>
          </cell>
        </row>
        <row r="725">
          <cell r="A725" t="str">
            <v>Non-operating investments</v>
          </cell>
          <cell r="B725">
            <v>12.574999999999999</v>
          </cell>
          <cell r="G725">
            <v>6.3140000000000001</v>
          </cell>
          <cell r="H725">
            <v>0</v>
          </cell>
          <cell r="I725">
            <v>10.29</v>
          </cell>
          <cell r="J725">
            <v>10.467649999999999</v>
          </cell>
          <cell r="K725">
            <v>13.892761033167128</v>
          </cell>
          <cell r="L725">
            <v>14.21244600216705</v>
          </cell>
          <cell r="M725">
            <v>13.724481601214528</v>
          </cell>
          <cell r="N725">
            <v>12.916999544097758</v>
          </cell>
          <cell r="O725">
            <v>12.066687816308045</v>
          </cell>
          <cell r="P725">
            <v>11.13257055931493</v>
          </cell>
          <cell r="Q725">
            <v>10.121163399602892</v>
          </cell>
          <cell r="R725">
            <v>9.0322508840333793</v>
          </cell>
          <cell r="S725">
            <v>7.8675598953185384</v>
          </cell>
          <cell r="T725">
            <v>6.6286733869782015</v>
          </cell>
          <cell r="U725">
            <v>5.317779155064132</v>
          </cell>
          <cell r="V725">
            <v>14.082977429732132</v>
          </cell>
        </row>
        <row r="726">
          <cell r="A726" t="str">
            <v>Less: Interest on LT Loans Recovered (as it is a Pass-thru)</v>
          </cell>
          <cell r="B726">
            <v>30.971</v>
          </cell>
          <cell r="G726">
            <v>6.2759999999999998</v>
          </cell>
          <cell r="H726">
            <v>5.2450000000000001</v>
          </cell>
          <cell r="I726">
            <v>10.218999999999999</v>
          </cell>
          <cell r="J726">
            <v>14.051942067446447</v>
          </cell>
          <cell r="K726">
            <v>13.837761033167128</v>
          </cell>
          <cell r="L726">
            <v>14.157446002167051</v>
          </cell>
          <cell r="M726">
            <v>13.669481601214528</v>
          </cell>
          <cell r="N726">
            <v>12.861999544097758</v>
          </cell>
          <cell r="O726">
            <v>12.011687816308045</v>
          </cell>
          <cell r="P726">
            <v>11.07757055931493</v>
          </cell>
          <cell r="Q726">
            <v>10.066163399602893</v>
          </cell>
          <cell r="R726">
            <v>8.9772508840333796</v>
          </cell>
          <cell r="S726">
            <v>7.8125598953185378</v>
          </cell>
          <cell r="T726">
            <v>6.5736733869782036</v>
          </cell>
          <cell r="U726">
            <v>5.2627791550641341</v>
          </cell>
          <cell r="V726">
            <v>14.027977429732132</v>
          </cell>
        </row>
        <row r="727">
          <cell r="A727" t="str">
            <v>Firm Value</v>
          </cell>
          <cell r="F727">
            <v>0</v>
          </cell>
          <cell r="G727">
            <v>2.2668861176006052</v>
          </cell>
          <cell r="H727" t="e">
            <v>#DIV/0!</v>
          </cell>
          <cell r="I727">
            <v>3.3570296100000006</v>
          </cell>
          <cell r="J727">
            <v>4.6925425803623755</v>
          </cell>
          <cell r="K727">
            <v>6.1589320655367334</v>
          </cell>
          <cell r="L727">
            <v>8.5888411202040711</v>
          </cell>
          <cell r="M727">
            <v>11.167418064385348</v>
          </cell>
          <cell r="N727">
            <v>13.830768455495861</v>
          </cell>
          <cell r="O727">
            <v>16.602265594479114</v>
          </cell>
          <cell r="P727">
            <v>19.468714608770199</v>
          </cell>
          <cell r="Q727">
            <v>22.445537721852538</v>
          </cell>
          <cell r="R727">
            <v>25.533997725799072</v>
          </cell>
          <cell r="S727">
            <v>28.753340770686439</v>
          </cell>
          <cell r="T727">
            <v>32.095236174578929</v>
          </cell>
          <cell r="U727">
            <v>35.572965962790086</v>
          </cell>
          <cell r="V727">
            <v>39.185054279148588</v>
          </cell>
        </row>
        <row r="728">
          <cell r="A728" t="str">
            <v>Sales</v>
          </cell>
          <cell r="B728">
            <v>13.96</v>
          </cell>
        </row>
        <row r="729">
          <cell r="A729" t="str">
            <v>Firm value less debt</v>
          </cell>
          <cell r="B729">
            <v>43.532000000000004</v>
          </cell>
          <cell r="F729">
            <v>52.6</v>
          </cell>
          <cell r="G729">
            <v>48.448622214913996</v>
          </cell>
          <cell r="H729" t="e">
            <v>#DIV/0!</v>
          </cell>
          <cell r="I729">
            <v>63.832311135061289</v>
          </cell>
          <cell r="J729">
            <v>75.23513051583555</v>
          </cell>
          <cell r="K729">
            <v>77.529969574769709</v>
          </cell>
          <cell r="L729">
            <v>82.879070422201991</v>
          </cell>
          <cell r="M729">
            <v>86.396062389034824</v>
          </cell>
          <cell r="N729">
            <v>90.078591696934083</v>
          </cell>
          <cell r="O729">
            <v>93.972021870654046</v>
          </cell>
          <cell r="P729">
            <v>98.050442946930602</v>
          </cell>
          <cell r="Q729">
            <v>102.34422683394611</v>
          </cell>
          <cell r="R729">
            <v>106.85585596714331</v>
          </cell>
          <cell r="S729">
            <v>111.6232513405144</v>
          </cell>
          <cell r="T729">
            <v>116.62998391673285</v>
          </cell>
          <cell r="U729">
            <v>121.90221977545787</v>
          </cell>
          <cell r="V729">
            <v>127.41154972093142</v>
          </cell>
        </row>
        <row r="730">
          <cell r="A730" t="str">
            <v>Adjustment to current date</v>
          </cell>
          <cell r="F730">
            <v>0.18</v>
          </cell>
          <cell r="H730" t="e">
            <v>#DIV/0!</v>
          </cell>
        </row>
        <row r="731">
          <cell r="A731" t="str">
            <v>number of months from last balance sheet</v>
          </cell>
          <cell r="G731">
            <v>0.66339999999999999</v>
          </cell>
          <cell r="H731">
            <v>8</v>
          </cell>
          <cell r="I731">
            <v>0.66339999999999999</v>
          </cell>
          <cell r="J731">
            <v>0.66339999999999999</v>
          </cell>
          <cell r="K731">
            <v>0.66339999999999999</v>
          </cell>
          <cell r="L731">
            <v>0.66339999999999999</v>
          </cell>
          <cell r="M731">
            <v>0.66339999999999999</v>
          </cell>
          <cell r="N731">
            <v>0.66339999999999999</v>
          </cell>
          <cell r="O731">
            <v>0.66339999999999999</v>
          </cell>
          <cell r="P731">
            <v>0.66339999999999999</v>
          </cell>
          <cell r="Q731">
            <v>0.66339999999999999</v>
          </cell>
          <cell r="R731">
            <v>0.66339999999999999</v>
          </cell>
          <cell r="S731">
            <v>0.66339999999999999</v>
          </cell>
          <cell r="T731">
            <v>0.66339999999999999</v>
          </cell>
          <cell r="U731">
            <v>0.66339999999999999</v>
          </cell>
          <cell r="V731">
            <v>0.66339999999999999</v>
          </cell>
        </row>
        <row r="732">
          <cell r="A732" t="str">
            <v>What depreciation rates are you going to use - similar to F2004? - Rs4.65bn extra on account of new rates</v>
          </cell>
          <cell r="G732">
            <v>-1.1508332514601705E-2</v>
          </cell>
          <cell r="H732">
            <v>8.5954293472016303</v>
          </cell>
        </row>
        <row r="733">
          <cell r="A733" t="str">
            <v>Will provisions continue to be 2% of sales why should there be provisions given the one time settlement - why did you make nil provision inQ1</v>
          </cell>
          <cell r="E733" t="str">
            <v>Fair value (Rs. per share)</v>
          </cell>
          <cell r="H733" t="e">
            <v>#DIV/0!</v>
          </cell>
        </row>
        <row r="734">
          <cell r="A734" t="str">
            <v>Split of Q1 other income</v>
          </cell>
          <cell r="E734" t="str">
            <v>Market price(Rs. per share)</v>
          </cell>
          <cell r="H734">
            <v>170</v>
          </cell>
        </row>
        <row r="735">
          <cell r="A735" t="str">
            <v>How many months after commissioning does the plant get to sufficient cap util to get regulated return</v>
          </cell>
          <cell r="E735" t="str">
            <v>Discount/premium of</v>
          </cell>
          <cell r="H735" t="e">
            <v>#DIV/0!</v>
          </cell>
          <cell r="I735">
            <v>2000</v>
          </cell>
          <cell r="J735">
            <v>5500</v>
          </cell>
          <cell r="K735">
            <v>9000</v>
          </cell>
          <cell r="L735">
            <v>12500</v>
          </cell>
          <cell r="M735">
            <v>16000</v>
          </cell>
          <cell r="N735">
            <v>19500</v>
          </cell>
          <cell r="O735">
            <v>23000</v>
          </cell>
          <cell r="P735">
            <v>26500</v>
          </cell>
          <cell r="Q735">
            <v>30000</v>
          </cell>
          <cell r="R735">
            <v>33500</v>
          </cell>
          <cell r="S735">
            <v>37000</v>
          </cell>
          <cell r="T735">
            <v>40500</v>
          </cell>
          <cell r="U735">
            <v>44000</v>
          </cell>
          <cell r="V735">
            <v>47500</v>
          </cell>
        </row>
        <row r="736">
          <cell r="A736" t="str">
            <v>What are the rebates to customers for prompt payment in  Finance charge</v>
          </cell>
          <cell r="B736">
            <v>4.9000000000000004</v>
          </cell>
          <cell r="E736" t="str">
            <v>market price to fair value</v>
          </cell>
          <cell r="H736" t="str">
            <v>%</v>
          </cell>
          <cell r="I736">
            <v>600</v>
          </cell>
          <cell r="J736">
            <v>1650</v>
          </cell>
          <cell r="K736">
            <v>2700</v>
          </cell>
          <cell r="L736">
            <v>3750</v>
          </cell>
          <cell r="M736">
            <v>4800</v>
          </cell>
          <cell r="N736">
            <v>5850</v>
          </cell>
          <cell r="O736">
            <v>6900</v>
          </cell>
          <cell r="P736">
            <v>7950</v>
          </cell>
          <cell r="Q736">
            <v>9000</v>
          </cell>
          <cell r="R736">
            <v>10050</v>
          </cell>
          <cell r="S736">
            <v>11100</v>
          </cell>
          <cell r="T736">
            <v>12150</v>
          </cell>
          <cell r="U736">
            <v>13200</v>
          </cell>
          <cell r="V736">
            <v>14250</v>
          </cell>
        </row>
        <row r="737">
          <cell r="A737" t="str">
            <v>Cost of capital</v>
          </cell>
          <cell r="I737">
            <v>0.14000000000000001</v>
          </cell>
          <cell r="J737">
            <v>0.14000000000000001</v>
          </cell>
          <cell r="K737">
            <v>0.14000000000000001</v>
          </cell>
          <cell r="L737">
            <v>0.14000000000000001</v>
          </cell>
          <cell r="M737">
            <v>0.14000000000000001</v>
          </cell>
          <cell r="N737">
            <v>0.14000000000000001</v>
          </cell>
          <cell r="O737">
            <v>0.14000000000000001</v>
          </cell>
          <cell r="P737">
            <v>0.14000000000000001</v>
          </cell>
          <cell r="Q737">
            <v>0.14000000000000001</v>
          </cell>
          <cell r="R737">
            <v>0.14000000000000001</v>
          </cell>
          <cell r="S737">
            <v>0.14000000000000001</v>
          </cell>
          <cell r="T737">
            <v>0.14000000000000001</v>
          </cell>
          <cell r="U737">
            <v>0.14000000000000001</v>
          </cell>
          <cell r="V737">
            <v>0.14000000000000001</v>
          </cell>
        </row>
        <row r="738">
          <cell r="A738" t="str">
            <v xml:space="preserve">Cost of equity </v>
          </cell>
          <cell r="D738">
            <v>0.17200000000000001</v>
          </cell>
          <cell r="E738">
            <v>0.17200000000000001</v>
          </cell>
          <cell r="F738">
            <v>7.0000000000000007E-2</v>
          </cell>
          <cell r="G738">
            <v>0.10200000000000001</v>
          </cell>
          <cell r="K738">
            <v>378.00000000000006</v>
          </cell>
          <cell r="L738">
            <v>525</v>
          </cell>
          <cell r="M738">
            <v>672.00000000000011</v>
          </cell>
          <cell r="N738">
            <v>819.00000000000011</v>
          </cell>
          <cell r="O738">
            <v>966.00000000000011</v>
          </cell>
          <cell r="P738">
            <v>1113</v>
          </cell>
          <cell r="Q738">
            <v>1260.0000000000002</v>
          </cell>
          <cell r="R738">
            <v>1407.0000000000002</v>
          </cell>
          <cell r="S738">
            <v>1554.0000000000002</v>
          </cell>
          <cell r="T738">
            <v>1701.0000000000002</v>
          </cell>
          <cell r="U738">
            <v>1848.0000000000002</v>
          </cell>
          <cell r="V738">
            <v>1995.0000000000002</v>
          </cell>
        </row>
        <row r="739">
          <cell r="A739" t="str">
            <v>Cost of debt</v>
          </cell>
          <cell r="D739">
            <v>8.5000000000000006E-2</v>
          </cell>
        </row>
        <row r="740">
          <cell r="A740" t="str">
            <v>Post tax cost of debt</v>
          </cell>
          <cell r="D740">
            <v>5.5250000000000007E-2</v>
          </cell>
        </row>
        <row r="741">
          <cell r="A741" t="str">
            <v>Weighted avg. cost of capital</v>
          </cell>
          <cell r="D741" t="e">
            <v>#DIV/0!</v>
          </cell>
        </row>
        <row r="742">
          <cell r="A742" t="str">
            <v>As discussed please find the difference between the calculated non recurring items</v>
          </cell>
          <cell r="E742" t="str">
            <v>debt</v>
          </cell>
          <cell r="F742" t="str">
            <v>equity</v>
          </cell>
        </row>
        <row r="743">
          <cell r="A743" t="str">
            <v>from the propectus and the reported non recurring items in F2004.</v>
          </cell>
          <cell r="D743" t="str">
            <v>ratio</v>
          </cell>
          <cell r="E743">
            <v>0</v>
          </cell>
          <cell r="F743">
            <v>0</v>
          </cell>
          <cell r="H743" t="str">
            <v>EPS sensitivity to margins</v>
          </cell>
        </row>
        <row r="744">
          <cell r="A744" t="str">
            <v>Would appreciate it if you could explain the difference and help us</v>
          </cell>
          <cell r="D744" t="str">
            <v>weight</v>
          </cell>
          <cell r="E744" t="e">
            <v>#DIV/0!</v>
          </cell>
          <cell r="F744" t="e">
            <v>#DIV/0!</v>
          </cell>
        </row>
        <row r="745">
          <cell r="A745" t="str">
            <v>calculated the true F2004 profits for NTPC</v>
          </cell>
          <cell r="E745" t="str">
            <v>AT Rs per share</v>
          </cell>
          <cell r="F745">
            <v>90</v>
          </cell>
          <cell r="G745">
            <v>742.09179600000004</v>
          </cell>
          <cell r="H745">
            <v>742.09179600000004</v>
          </cell>
          <cell r="I745">
            <v>742.09179600000004</v>
          </cell>
          <cell r="J745">
            <v>742.09179600000004</v>
          </cell>
        </row>
        <row r="746">
          <cell r="A746" t="str">
            <v>Bonds and cash</v>
          </cell>
          <cell r="E746" t="e">
            <v>#DIV/0!</v>
          </cell>
          <cell r="F746">
            <v>0.15384615384615374</v>
          </cell>
          <cell r="G746">
            <v>276.76299999999998</v>
          </cell>
          <cell r="H746" t="str">
            <v>Operating profit margin in C2005</v>
          </cell>
          <cell r="I746">
            <v>297.50299999999999</v>
          </cell>
          <cell r="J746" t="e">
            <v>#REF!</v>
          </cell>
        </row>
        <row r="747">
          <cell r="A747" t="str">
            <v>Non recurring income</v>
          </cell>
          <cell r="E747">
            <v>77</v>
          </cell>
          <cell r="G747">
            <v>465.32879600000007</v>
          </cell>
          <cell r="H747">
            <v>460.52179600000005</v>
          </cell>
          <cell r="I747">
            <v>444.58879600000006</v>
          </cell>
          <cell r="J747" t="e">
            <v>#REF!</v>
          </cell>
        </row>
        <row r="748">
          <cell r="A748" t="str">
            <v>Net per share value</v>
          </cell>
          <cell r="B748" t="str">
            <v>Rs bn</v>
          </cell>
          <cell r="E748">
            <v>0.16883116883116878</v>
          </cell>
          <cell r="G748">
            <v>56.434516411228458</v>
          </cell>
          <cell r="H748" t="str">
            <v>EPS</v>
          </cell>
          <cell r="I748">
            <v>6.7414828023571838</v>
          </cell>
          <cell r="J748">
            <v>7.4962505039019049</v>
          </cell>
        </row>
        <row r="749">
          <cell r="A749" t="str">
            <v>Provision written back</v>
          </cell>
          <cell r="B749">
            <v>9.6479999999999997</v>
          </cell>
          <cell r="G749">
            <v>14.005925869045841</v>
          </cell>
          <cell r="H749">
            <v>10.995934772523777</v>
          </cell>
          <cell r="I749">
            <v>5.5968567346832936</v>
          </cell>
          <cell r="J749" t="e">
            <v>#DIV/0!</v>
          </cell>
        </row>
        <row r="750">
          <cell r="A750" t="str">
            <v>Other income - prior year interest</v>
          </cell>
          <cell r="B750">
            <v>20.905000000000001</v>
          </cell>
          <cell r="E750">
            <v>0.12068965517241392</v>
          </cell>
          <cell r="G750">
            <v>639.58079600000008</v>
          </cell>
          <cell r="H750" t="str">
            <v>PER</v>
          </cell>
          <cell r="I750">
            <v>106.85</v>
          </cell>
          <cell r="J750">
            <v>0</v>
          </cell>
        </row>
        <row r="751">
          <cell r="A751" t="str">
            <v>Other income - late payment surcharge</v>
          </cell>
          <cell r="B751">
            <v>22.640999999999998</v>
          </cell>
          <cell r="G751">
            <v>9.6972298688499752</v>
          </cell>
          <cell r="H751">
            <v>8.6594701318267422</v>
          </cell>
          <cell r="I751">
            <v>7.0988613492102548</v>
          </cell>
          <cell r="J751" t="e">
            <v>#REF!</v>
          </cell>
        </row>
        <row r="752">
          <cell r="A752" t="str">
            <v>Converting dues into long term advance of DVB (incl prior period)</v>
          </cell>
          <cell r="B752">
            <v>2.2530000000000001</v>
          </cell>
          <cell r="G752">
            <v>15.320726949209376</v>
          </cell>
          <cell r="H752">
            <v>12.505127748849908</v>
          </cell>
          <cell r="I752">
            <v>10.7810468234713</v>
          </cell>
          <cell r="J752">
            <v>9.9344274488279645</v>
          </cell>
        </row>
        <row r="753">
          <cell r="A753" t="str">
            <v>Earned interest from public deposits</v>
          </cell>
          <cell r="B753">
            <v>2.7509999999999999</v>
          </cell>
          <cell r="G753">
            <v>50.665575162209684</v>
          </cell>
          <cell r="H753">
            <v>54.575950518464616</v>
          </cell>
          <cell r="I753">
            <v>59.077678733854825</v>
          </cell>
          <cell r="J753">
            <v>64.43124794835667</v>
          </cell>
        </row>
        <row r="754">
          <cell r="A754" t="str">
            <v>Total Non recurring income (1)</v>
          </cell>
          <cell r="B754">
            <v>58.197999999999993</v>
          </cell>
          <cell r="G754">
            <v>17.100236492632344</v>
          </cell>
          <cell r="H754">
            <v>20.427627190588808</v>
          </cell>
          <cell r="I754">
            <v>22.997028682311562</v>
          </cell>
          <cell r="J754">
            <v>27.338806793439577</v>
          </cell>
        </row>
        <row r="755">
          <cell r="A755" t="str">
            <v>Book value of financial assets</v>
          </cell>
          <cell r="G755">
            <v>33.565338669577343</v>
          </cell>
          <cell r="H755">
            <v>34.148323327875815</v>
          </cell>
          <cell r="I755">
            <v>36.080650051543266</v>
          </cell>
          <cell r="J755">
            <v>37.092441154917104</v>
          </cell>
        </row>
        <row r="756">
          <cell r="A756" t="str">
            <v>Non recurring expense</v>
          </cell>
          <cell r="H756">
            <v>0.70574618156814406</v>
          </cell>
          <cell r="J756" t="str">
            <v>Growth</v>
          </cell>
        </row>
        <row r="757">
          <cell r="A757" t="str">
            <v>Book value of Regulated assets</v>
          </cell>
          <cell r="G757">
            <v>22.012006549026744</v>
          </cell>
          <cell r="H757">
            <v>23.367655084591593</v>
          </cell>
          <cell r="I757">
            <v>27.626591006045828</v>
          </cell>
          <cell r="J757" t="str">
            <v>beyond 2018 (%)</v>
          </cell>
        </row>
        <row r="758">
          <cell r="A758" t="str">
            <v>Interest on previously issued to SEB returned</v>
          </cell>
          <cell r="B758">
            <v>3.8170000000000002</v>
          </cell>
          <cell r="G758">
            <v>2.5638126721763084</v>
          </cell>
          <cell r="H758">
            <v>2.3901275703505331</v>
          </cell>
          <cell r="I758">
            <v>1.9517192670154988</v>
          </cell>
          <cell r="J758">
            <v>1.6940446069590605</v>
          </cell>
        </row>
        <row r="759">
          <cell r="A759" t="str">
            <v>Additional depreciation charge</v>
          </cell>
          <cell r="B759">
            <v>4.6529999999999996</v>
          </cell>
          <cell r="G759">
            <v>3.30022695035461</v>
          </cell>
          <cell r="H759">
            <v>2.7341245339476119</v>
          </cell>
          <cell r="I759">
            <v>2.3446224594192659</v>
          </cell>
          <cell r="J759">
            <v>1.9352548648092054</v>
          </cell>
        </row>
        <row r="760">
          <cell r="A760" t="str">
            <v>Rebates to SEBs on OTS</v>
          </cell>
          <cell r="B760">
            <v>12.574999999999999</v>
          </cell>
          <cell r="G760">
            <v>0.18305073461440549</v>
          </cell>
          <cell r="H760">
            <v>0.21736314292653219</v>
          </cell>
          <cell r="I760">
            <v>0.20686331408363773</v>
          </cell>
          <cell r="J760">
            <v>0.20914951773942636</v>
          </cell>
        </row>
        <row r="761">
          <cell r="A761" t="str">
            <v>Total non recurring expense (2)</v>
          </cell>
          <cell r="B761">
            <v>21.044999999999998</v>
          </cell>
        </row>
        <row r="762">
          <cell r="D762">
            <v>22.4532378</v>
          </cell>
          <cell r="E762">
            <v>22.10586</v>
          </cell>
        </row>
        <row r="763">
          <cell r="A763" t="str">
            <v>Net non recurring income (1-2)</v>
          </cell>
          <cell r="B763">
            <v>37.152999999999992</v>
          </cell>
          <cell r="C763" t="str">
            <v>F2001</v>
          </cell>
          <cell r="D763" t="str">
            <v>F2002</v>
          </cell>
          <cell r="E763" t="str">
            <v>F2003</v>
          </cell>
          <cell r="F763" t="str">
            <v>F2004</v>
          </cell>
          <cell r="G763" t="str">
            <v>F2005</v>
          </cell>
          <cell r="H763" t="str">
            <v>F2006</v>
          </cell>
          <cell r="I763" t="str">
            <v>F2007</v>
          </cell>
          <cell r="J763" t="str">
            <v>F2008E</v>
          </cell>
          <cell r="K763" t="str">
            <v>F2009E</v>
          </cell>
        </row>
        <row r="764">
          <cell r="A764" t="str">
            <v>Non recurring mentioned in the prospectus</v>
          </cell>
          <cell r="B764">
            <v>12.7</v>
          </cell>
        </row>
        <row r="765">
          <cell r="A765" t="str">
            <v>Difference</v>
          </cell>
          <cell r="B765">
            <v>24.452999999999992</v>
          </cell>
          <cell r="H765">
            <v>79650</v>
          </cell>
          <cell r="I765">
            <v>101615</v>
          </cell>
          <cell r="J765">
            <v>114131</v>
          </cell>
          <cell r="K765">
            <v>109626.44366496308</v>
          </cell>
        </row>
        <row r="766">
          <cell r="A766" t="str">
            <v>Change in WC</v>
          </cell>
          <cell r="H766">
            <v>9800</v>
          </cell>
          <cell r="I766">
            <v>3653</v>
          </cell>
          <cell r="J766">
            <v>10090.157898072153</v>
          </cell>
          <cell r="K766">
            <v>707.03911437481293</v>
          </cell>
        </row>
        <row r="767">
          <cell r="A767" t="str">
            <v>Sales  adjustment</v>
          </cell>
          <cell r="B767" t="str">
            <v>cannot understand</v>
          </cell>
          <cell r="H767">
            <v>67342</v>
          </cell>
          <cell r="I767">
            <v>89464</v>
          </cell>
          <cell r="J767">
            <v>103510</v>
          </cell>
          <cell r="K767">
            <v>83688.901640306445</v>
          </cell>
        </row>
        <row r="768">
          <cell r="A768" t="str">
            <v xml:space="preserve">Adjusted Tax </v>
          </cell>
          <cell r="B768">
            <v>22</v>
          </cell>
          <cell r="H768">
            <v>9162.4671527427163</v>
          </cell>
          <cell r="I768">
            <v>24983.240711347582</v>
          </cell>
          <cell r="J768">
            <v>33982.840314945417</v>
          </cell>
          <cell r="K768">
            <v>7800.3926051904027</v>
          </cell>
        </row>
        <row r="769">
          <cell r="A769" t="str">
            <v>Interest shield</v>
          </cell>
          <cell r="B769">
            <v>61.281999999999996</v>
          </cell>
          <cell r="H769">
            <v>1163.4671527427163</v>
          </cell>
          <cell r="I769">
            <v>4352.2407113475811</v>
          </cell>
          <cell r="J769">
            <v>5171.8403149454161</v>
          </cell>
          <cell r="K769">
            <v>1641.4605396536692</v>
          </cell>
        </row>
        <row r="770">
          <cell r="A770" t="str">
            <v>Capex (Excl. Coal)</v>
          </cell>
          <cell r="B770">
            <v>39.281999999999996</v>
          </cell>
          <cell r="H770">
            <v>94152</v>
          </cell>
          <cell r="I770">
            <v>86798</v>
          </cell>
          <cell r="J770">
            <v>-39817.39648276614</v>
          </cell>
          <cell r="K770">
            <v>78161.086116051942</v>
          </cell>
        </row>
        <row r="771">
          <cell r="A771" t="str">
            <v>Cash Flow</v>
          </cell>
          <cell r="H771">
            <v>-33464.467152742713</v>
          </cell>
          <cell r="I771">
            <v>-13819.240711347578</v>
          </cell>
          <cell r="J771">
            <v>109875.39826974858</v>
          </cell>
          <cell r="K771">
            <v>22957.925829345928</v>
          </cell>
        </row>
        <row r="772">
          <cell r="A772" t="str">
            <v>Quarterly numbers</v>
          </cell>
          <cell r="B772">
            <v>51.434999999999995</v>
          </cell>
          <cell r="C772">
            <v>47.834000000000003</v>
          </cell>
          <cell r="D772">
            <v>7.5281180750093935E-2</v>
          </cell>
          <cell r="H772">
            <v>38807</v>
          </cell>
          <cell r="I772">
            <v>39172</v>
          </cell>
          <cell r="J772">
            <v>39538</v>
          </cell>
          <cell r="K772">
            <v>39903</v>
          </cell>
          <cell r="L772">
            <v>40268</v>
          </cell>
        </row>
        <row r="773">
          <cell r="A773" t="str">
            <v>WACC</v>
          </cell>
          <cell r="B773">
            <v>0.38300000000000001</v>
          </cell>
          <cell r="H773">
            <v>0.10164095064714794</v>
          </cell>
          <cell r="I773">
            <v>0.10164095064714794</v>
          </cell>
          <cell r="J773">
            <v>0.10164095064714794</v>
          </cell>
          <cell r="K773">
            <v>0.10164095064714794</v>
          </cell>
          <cell r="L773">
            <v>0.10164095064714794</v>
          </cell>
        </row>
        <row r="774">
          <cell r="A774" t="str">
            <v>Sales</v>
          </cell>
          <cell r="B774">
            <v>51.817999999999998</v>
          </cell>
          <cell r="C774">
            <v>47.834000000000003</v>
          </cell>
          <cell r="D774">
            <v>8.3288037797382586E-2</v>
          </cell>
          <cell r="E774" t="str">
            <v>How did the sales grow despite potential fall in tariff</v>
          </cell>
          <cell r="G774">
            <v>39707</v>
          </cell>
          <cell r="H774">
            <v>1.2695811037771467</v>
          </cell>
          <cell r="I774">
            <v>1.1524454524238084</v>
          </cell>
          <cell r="J774">
            <v>1.0458397128087376</v>
          </cell>
          <cell r="K774">
            <v>0.94934716451341938</v>
          </cell>
        </row>
        <row r="775">
          <cell r="A775" t="str">
            <v>Fuel, emply, gen admin, , provi</v>
          </cell>
          <cell r="B775">
            <v>36.887</v>
          </cell>
          <cell r="C775">
            <v>32.346000000000004</v>
          </cell>
          <cell r="D775">
            <v>0.1403883014901377</v>
          </cell>
          <cell r="H775">
            <v>1</v>
          </cell>
          <cell r="I775">
            <v>0.90773677159746113</v>
          </cell>
          <cell r="J775">
            <v>0.82376754797093832</v>
          </cell>
          <cell r="K775">
            <v>0.7477640945418963</v>
          </cell>
          <cell r="L775">
            <v>0.67877296509595964</v>
          </cell>
        </row>
        <row r="776">
          <cell r="A776" t="str">
            <v>OP</v>
          </cell>
          <cell r="B776">
            <v>14.930999999999997</v>
          </cell>
          <cell r="C776">
            <v>15.488</v>
          </cell>
          <cell r="D776">
            <v>-3.5963326446281085E-2</v>
          </cell>
          <cell r="I776">
            <v>1</v>
          </cell>
          <cell r="J776">
            <v>0.90749606465897459</v>
          </cell>
          <cell r="K776">
            <v>0.82376754797093832</v>
          </cell>
        </row>
        <row r="777">
          <cell r="A777" t="str">
            <v>Discounting multiplier - F2008</v>
          </cell>
          <cell r="J777">
            <v>1</v>
          </cell>
          <cell r="K777">
            <v>0.90773677159746113</v>
          </cell>
        </row>
        <row r="778">
          <cell r="A778" t="str">
            <v>Other income</v>
          </cell>
          <cell r="B778">
            <v>5.3789999999999996</v>
          </cell>
          <cell r="C778">
            <v>1.694</v>
          </cell>
          <cell r="D778">
            <v>2.1753246753246751</v>
          </cell>
          <cell r="H778">
            <v>-33464.467152742713</v>
          </cell>
          <cell r="I778">
            <v>-12544.232949246853</v>
          </cell>
          <cell r="J778">
            <v>90511.787415001061</v>
          </cell>
          <cell r="K778">
            <v>17167.112620340871</v>
          </cell>
        </row>
        <row r="779">
          <cell r="A779" t="str">
            <v>Interest</v>
          </cell>
          <cell r="B779">
            <v>4.5110000000000001</v>
          </cell>
          <cell r="C779">
            <v>2.5779999999999998</v>
          </cell>
          <cell r="D779">
            <v>0.74980605120248267</v>
          </cell>
          <cell r="I779">
            <v>-13819.240711347578</v>
          </cell>
          <cell r="J779">
            <v>99711.491532634333</v>
          </cell>
          <cell r="K779">
            <v>18911.994266938964</v>
          </cell>
        </row>
        <row r="780">
          <cell r="A780" t="str">
            <v>GP</v>
          </cell>
          <cell r="B780">
            <v>15.798999999999996</v>
          </cell>
          <cell r="C780">
            <v>14.603999999999999</v>
          </cell>
          <cell r="D780">
            <v>8.1826896740618826E-2</v>
          </cell>
          <cell r="J780">
            <v>109875.39826974858</v>
          </cell>
          <cell r="K780">
            <v>20839.753474904439</v>
          </cell>
        </row>
        <row r="781">
          <cell r="A781" t="str">
            <v>Depreciation</v>
          </cell>
          <cell r="B781">
            <v>4.7850000000000001</v>
          </cell>
          <cell r="C781">
            <v>4.8040000000000003</v>
          </cell>
          <cell r="D781">
            <v>-3.9550374687760126E-3</v>
          </cell>
          <cell r="H781">
            <v>-42485.855145093163</v>
          </cell>
          <cell r="I781">
            <v>-15925.921113742472</v>
          </cell>
          <cell r="J781">
            <v>114912.05497117952</v>
          </cell>
          <cell r="K781">
            <v>21795.041789198949</v>
          </cell>
        </row>
        <row r="782">
          <cell r="A782" t="str">
            <v>PBT</v>
          </cell>
          <cell r="B782">
            <v>11.013999999999996</v>
          </cell>
          <cell r="C782">
            <v>9.7999999999999989</v>
          </cell>
          <cell r="D782">
            <v>0.12387755102040776</v>
          </cell>
        </row>
        <row r="783">
          <cell r="A783" t="str">
            <v>Aggregate Value</v>
          </cell>
          <cell r="H783">
            <v>309615.93823674408</v>
          </cell>
          <cell r="I783">
            <v>354904.83724598296</v>
          </cell>
          <cell r="J783">
            <v>130715.15174465302</v>
          </cell>
        </row>
        <row r="784">
          <cell r="A784" t="str">
            <v>Taxr</v>
          </cell>
          <cell r="B784">
            <v>2.21</v>
          </cell>
          <cell r="C784">
            <v>0.52700000000000002</v>
          </cell>
          <cell r="D784">
            <v>3.193548387096774</v>
          </cell>
          <cell r="H784">
            <v>134732</v>
          </cell>
          <cell r="I784">
            <v>133045</v>
          </cell>
          <cell r="J784">
            <v>12221.90645713103</v>
          </cell>
        </row>
        <row r="785">
          <cell r="A785" t="str">
            <v>Income tax recoverable</v>
          </cell>
          <cell r="B785">
            <v>1.643</v>
          </cell>
          <cell r="C785">
            <v>0</v>
          </cell>
          <cell r="D785" t="e">
            <v>#DIV/0!</v>
          </cell>
        </row>
        <row r="786">
          <cell r="A786" t="str">
            <v>Net</v>
          </cell>
          <cell r="B786">
            <v>0.56699999999999995</v>
          </cell>
          <cell r="C786">
            <v>0.52700000000000002</v>
          </cell>
          <cell r="D786">
            <v>7.5901328273244584E-2</v>
          </cell>
          <cell r="E786" t="str">
            <v>What is this</v>
          </cell>
          <cell r="H786">
            <v>174883.93823674408</v>
          </cell>
          <cell r="I786">
            <v>221859.83724598296</v>
          </cell>
          <cell r="J786">
            <v>118493.24528752199</v>
          </cell>
        </row>
        <row r="788">
          <cell r="A788" t="str">
            <v>PAT</v>
          </cell>
          <cell r="B788">
            <v>10.446999999999996</v>
          </cell>
          <cell r="C788">
            <v>9.2729999999999997</v>
          </cell>
          <cell r="D788">
            <v>0.12660411948668138</v>
          </cell>
          <cell r="H788">
            <v>8245.4644000000008</v>
          </cell>
          <cell r="I788">
            <v>8245.4644000000008</v>
          </cell>
          <cell r="J788">
            <v>8245.4644000000008</v>
          </cell>
        </row>
        <row r="789">
          <cell r="A789" t="str">
            <v>Implied DCF value per share (Rs)</v>
          </cell>
          <cell r="H789">
            <v>21.209713577411609</v>
          </cell>
          <cell r="I789">
            <v>26.906894079365976</v>
          </cell>
          <cell r="J789">
            <v>14.370718195996576</v>
          </cell>
        </row>
        <row r="790">
          <cell r="A790" t="str">
            <v>Terminal Growth Rate (g)</v>
          </cell>
          <cell r="B790">
            <v>10.145999999999997</v>
          </cell>
          <cell r="C790">
            <v>10.683999999999999</v>
          </cell>
          <cell r="D790">
            <v>-5.0355672032946663E-2</v>
          </cell>
          <cell r="H790">
            <v>0.02</v>
          </cell>
          <cell r="I790">
            <v>0.02</v>
          </cell>
          <cell r="J790">
            <v>0.02</v>
          </cell>
        </row>
        <row r="791">
          <cell r="A791" t="str">
            <v>Terminal Value (Rs Million)</v>
          </cell>
          <cell r="H791">
            <v>1130829.8400678446</v>
          </cell>
          <cell r="I791">
            <v>0</v>
          </cell>
          <cell r="J791">
            <v>0</v>
          </cell>
        </row>
        <row r="792">
          <cell r="A792" t="str">
            <v>TV (% of aggregate Value)</v>
          </cell>
          <cell r="H792">
            <v>3.6523631390163422</v>
          </cell>
          <cell r="I792">
            <v>0</v>
          </cell>
          <cell r="J792">
            <v>0</v>
          </cell>
        </row>
        <row r="794">
          <cell r="A794" t="str">
            <v>Cost of Capital calculation</v>
          </cell>
          <cell r="G794" t="str">
            <v>LT - WACC</v>
          </cell>
        </row>
        <row r="795">
          <cell r="A795" t="str">
            <v>(Year Ended 31 Dec)</v>
          </cell>
          <cell r="C795">
            <v>2001</v>
          </cell>
          <cell r="D795">
            <v>2002</v>
          </cell>
          <cell r="E795">
            <v>2003</v>
          </cell>
          <cell r="F795">
            <v>2004</v>
          </cell>
          <cell r="G795">
            <v>2005</v>
          </cell>
          <cell r="H795">
            <v>2006</v>
          </cell>
          <cell r="I795">
            <v>2007</v>
          </cell>
          <cell r="J795">
            <v>2008</v>
          </cell>
          <cell r="K795">
            <v>2009</v>
          </cell>
        </row>
        <row r="796">
          <cell r="A796" t="str">
            <v>EBITDA</v>
          </cell>
          <cell r="C796">
            <v>62884.869999999995</v>
          </cell>
          <cell r="D796">
            <v>0</v>
          </cell>
          <cell r="E796">
            <v>0</v>
          </cell>
          <cell r="F796">
            <v>0</v>
          </cell>
          <cell r="G796">
            <v>0</v>
          </cell>
          <cell r="H796">
            <v>5.9705999999999995E-2</v>
          </cell>
        </row>
        <row r="797">
          <cell r="A797" t="str">
            <v>less Depreciation</v>
          </cell>
          <cell r="C797">
            <v>23223</v>
          </cell>
          <cell r="D797">
            <v>0</v>
          </cell>
          <cell r="E797">
            <v>0</v>
          </cell>
          <cell r="F797">
            <v>0</v>
          </cell>
          <cell r="G797">
            <v>0</v>
          </cell>
          <cell r="H797">
            <v>0.33660000000000001</v>
          </cell>
        </row>
        <row r="798">
          <cell r="A798" t="str">
            <v>EBIT</v>
          </cell>
          <cell r="C798">
            <v>39661.869999999995</v>
          </cell>
          <cell r="D798">
            <v>0</v>
          </cell>
          <cell r="E798">
            <v>0</v>
          </cell>
          <cell r="F798">
            <v>0</v>
          </cell>
          <cell r="G798">
            <v>0</v>
          </cell>
          <cell r="H798">
            <v>7.4999999999999997E-2</v>
          </cell>
        </row>
        <row r="799">
          <cell r="A799" t="str">
            <v>Growth in EBIT</v>
          </cell>
          <cell r="C799" t="e">
            <v>#DIV/0!</v>
          </cell>
          <cell r="D799">
            <v>-1</v>
          </cell>
          <cell r="E799" t="e">
            <v>#DIV/0!</v>
          </cell>
          <cell r="F799" t="e">
            <v>#DIV/0!</v>
          </cell>
          <cell r="G799" t="e">
            <v>#DIV/0!</v>
          </cell>
          <cell r="H799">
            <v>0.8</v>
          </cell>
        </row>
        <row r="800">
          <cell r="A800" t="str">
            <v>Risk premium (Rm- Rf)</v>
          </cell>
          <cell r="G800">
            <v>0.06</v>
          </cell>
          <cell r="H800">
            <v>0.06</v>
          </cell>
        </row>
        <row r="801">
          <cell r="A801" t="str">
            <v>Tax</v>
          </cell>
          <cell r="C801">
            <v>3400</v>
          </cell>
          <cell r="D801">
            <v>0</v>
          </cell>
          <cell r="E801">
            <v>0</v>
          </cell>
          <cell r="F801">
            <v>0</v>
          </cell>
          <cell r="G801">
            <v>0</v>
          </cell>
          <cell r="H801">
            <v>0.123</v>
          </cell>
        </row>
        <row r="802">
          <cell r="A802" t="str">
            <v>Other income</v>
          </cell>
          <cell r="C802">
            <v>9161</v>
          </cell>
          <cell r="D802">
            <v>0</v>
          </cell>
          <cell r="E802">
            <v>0</v>
          </cell>
          <cell r="F802">
            <v>0</v>
          </cell>
          <cell r="G802">
            <v>0</v>
          </cell>
          <cell r="H802">
            <v>0.1042122995325622</v>
          </cell>
        </row>
        <row r="803">
          <cell r="A803" t="str">
            <v>Rs mn</v>
          </cell>
          <cell r="C803">
            <v>10917.633900284078</v>
          </cell>
          <cell r="D803">
            <v>0</v>
          </cell>
          <cell r="E803">
            <v>0</v>
          </cell>
          <cell r="F803">
            <v>0</v>
          </cell>
          <cell r="G803" t="str">
            <v>F2005E</v>
          </cell>
          <cell r="H803" t="str">
            <v>F2006E</v>
          </cell>
          <cell r="I803" t="str">
            <v>F2007E</v>
          </cell>
        </row>
        <row r="804">
          <cell r="A804" t="str">
            <v>Capex</v>
          </cell>
          <cell r="B804" t="str">
            <v>%</v>
          </cell>
          <cell r="C804">
            <v>0.35</v>
          </cell>
          <cell r="D804">
            <v>0.05</v>
          </cell>
          <cell r="E804">
            <v>0.05</v>
          </cell>
          <cell r="F804">
            <v>0.35</v>
          </cell>
          <cell r="G804">
            <v>41431</v>
          </cell>
          <cell r="H804">
            <v>94789</v>
          </cell>
          <cell r="I804">
            <v>77815</v>
          </cell>
        </row>
        <row r="805">
          <cell r="A805" t="str">
            <v>PAT plus depreciation</v>
          </cell>
          <cell r="C805">
            <v>4014.8218650994272</v>
          </cell>
          <cell r="D805">
            <v>0</v>
          </cell>
          <cell r="E805">
            <v>0</v>
          </cell>
          <cell r="F805">
            <v>0</v>
          </cell>
          <cell r="G805">
            <v>77654</v>
          </cell>
          <cell r="H805">
            <v>79118</v>
          </cell>
          <cell r="I805">
            <v>89981</v>
          </cell>
        </row>
        <row r="806">
          <cell r="A806" t="str">
            <v>Cash and cash equivalents</v>
          </cell>
          <cell r="G806">
            <v>88185</v>
          </cell>
          <cell r="H806">
            <v>90065</v>
          </cell>
          <cell r="I806">
            <v>137150</v>
          </cell>
        </row>
        <row r="807">
          <cell r="A807" t="str">
            <v>Investment in SEB bonds</v>
          </cell>
          <cell r="B807" t="str">
            <v>F2000</v>
          </cell>
          <cell r="C807">
            <v>35647.048134900571</v>
          </cell>
          <cell r="D807">
            <v>0</v>
          </cell>
          <cell r="E807">
            <v>0</v>
          </cell>
          <cell r="F807">
            <v>0</v>
          </cell>
          <cell r="G807">
            <v>188578</v>
          </cell>
          <cell r="H807">
            <v>191505</v>
          </cell>
          <cell r="I807">
            <v>160353</v>
          </cell>
          <cell r="J807" t="str">
            <v>F2008E</v>
          </cell>
          <cell r="K807" t="str">
            <v>F2009E</v>
          </cell>
        </row>
        <row r="808">
          <cell r="A808" t="str">
            <v>Growth YoY</v>
          </cell>
          <cell r="D808">
            <v>-1</v>
          </cell>
          <cell r="E808" t="e">
            <v>#DIV/0!</v>
          </cell>
          <cell r="F808" t="e">
            <v>#DIV/0!</v>
          </cell>
          <cell r="G808" t="e">
            <v>#DIV/0!</v>
          </cell>
          <cell r="P808" t="str">
            <v>F2014E</v>
          </cell>
          <cell r="Q808" t="str">
            <v>F2015E</v>
          </cell>
          <cell r="R808" t="str">
            <v>F2016E</v>
          </cell>
        </row>
        <row r="809">
          <cell r="A809" t="str">
            <v>5 Year Growth</v>
          </cell>
          <cell r="H809">
            <v>79650</v>
          </cell>
          <cell r="I809">
            <v>101615</v>
          </cell>
          <cell r="J809">
            <v>114131</v>
          </cell>
          <cell r="K809">
            <v>109626.44366496308</v>
          </cell>
          <cell r="P809">
            <v>0</v>
          </cell>
          <cell r="Q809">
            <v>0</v>
          </cell>
          <cell r="R809">
            <v>0</v>
          </cell>
        </row>
        <row r="810">
          <cell r="A810" t="str">
            <v>Less: Depreciation</v>
          </cell>
          <cell r="H810">
            <v>20710</v>
          </cell>
          <cell r="I810">
            <v>20998</v>
          </cell>
          <cell r="J810">
            <v>22060</v>
          </cell>
          <cell r="K810">
            <v>28850.603399481977</v>
          </cell>
          <cell r="P810">
            <v>0</v>
          </cell>
          <cell r="Q810">
            <v>0</v>
          </cell>
          <cell r="R810">
            <v>0</v>
          </cell>
        </row>
        <row r="811">
          <cell r="A811" t="str">
            <v>Number of years</v>
          </cell>
          <cell r="H811">
            <v>58940</v>
          </cell>
          <cell r="I811">
            <v>80617</v>
          </cell>
          <cell r="J811">
            <v>92071</v>
          </cell>
          <cell r="K811">
            <v>80775.840265481107</v>
          </cell>
          <cell r="P811">
            <v>0</v>
          </cell>
          <cell r="Q811">
            <v>0</v>
          </cell>
          <cell r="R811">
            <v>0</v>
          </cell>
        </row>
        <row r="812">
          <cell r="A812" t="str">
            <v>CAGR in NOPLAT</v>
          </cell>
          <cell r="H812">
            <v>7000.9958124201839</v>
          </cell>
          <cell r="I812">
            <v>18590.822308414557</v>
          </cell>
          <cell r="J812">
            <v>25627.065800405759</v>
          </cell>
          <cell r="K812">
            <v>5944.5506271543782</v>
          </cell>
          <cell r="P812">
            <v>26875</v>
          </cell>
          <cell r="Q812">
            <v>26875</v>
          </cell>
          <cell r="R812">
            <v>26875</v>
          </cell>
        </row>
        <row r="813">
          <cell r="A813" t="str">
            <v>Tax</v>
          </cell>
          <cell r="H813">
            <v>7999</v>
          </cell>
          <cell r="I813">
            <v>20631</v>
          </cell>
          <cell r="J813">
            <v>28811</v>
          </cell>
          <cell r="K813">
            <v>6158.9320655367337</v>
          </cell>
          <cell r="P813">
            <v>26875</v>
          </cell>
          <cell r="Q813">
            <v>26875</v>
          </cell>
          <cell r="R813">
            <v>26875</v>
          </cell>
        </row>
        <row r="814">
          <cell r="A814" t="str">
            <v>Calculation of Net Investment</v>
          </cell>
          <cell r="H814">
            <v>18197</v>
          </cell>
          <cell r="I814">
            <v>27720</v>
          </cell>
          <cell r="J814">
            <v>30020</v>
          </cell>
          <cell r="K814">
            <v>25217.582383947512</v>
          </cell>
          <cell r="P814">
            <v>0</v>
          </cell>
          <cell r="Q814">
            <v>0</v>
          </cell>
          <cell r="R814">
            <v>0</v>
          </cell>
        </row>
        <row r="815">
          <cell r="A815" t="str">
            <v>Inventories</v>
          </cell>
          <cell r="C815">
            <v>0</v>
          </cell>
          <cell r="D815">
            <v>0</v>
          </cell>
          <cell r="E815">
            <v>0</v>
          </cell>
          <cell r="F815">
            <v>0</v>
          </cell>
          <cell r="G815">
            <v>0</v>
          </cell>
          <cell r="H815">
            <v>9795</v>
          </cell>
          <cell r="I815">
            <v>18873</v>
          </cell>
          <cell r="J815">
            <v>18581</v>
          </cell>
          <cell r="K815">
            <v>22304.521009122167</v>
          </cell>
          <cell r="P815">
            <v>0</v>
          </cell>
          <cell r="Q815">
            <v>0</v>
          </cell>
          <cell r="R815">
            <v>0</v>
          </cell>
        </row>
        <row r="816">
          <cell r="A816" t="str">
            <v>Debtors</v>
          </cell>
          <cell r="C816">
            <v>0</v>
          </cell>
          <cell r="D816">
            <v>0</v>
          </cell>
          <cell r="E816">
            <v>0</v>
          </cell>
          <cell r="F816">
            <v>0</v>
          </cell>
          <cell r="G816">
            <v>0</v>
          </cell>
          <cell r="H816">
            <v>0.11878174096403434</v>
          </cell>
          <cell r="I816">
            <v>0.2306067244925333</v>
          </cell>
          <cell r="J816">
            <v>0.27834025698000192</v>
          </cell>
          <cell r="K816">
            <v>7.3593175974608016E-2</v>
          </cell>
          <cell r="P816">
            <v>0</v>
          </cell>
          <cell r="Q816">
            <v>0</v>
          </cell>
          <cell r="R816">
            <v>0</v>
          </cell>
        </row>
        <row r="817">
          <cell r="A817" t="str">
            <v>Creditors</v>
          </cell>
          <cell r="C817">
            <v>0</v>
          </cell>
          <cell r="D817">
            <v>0</v>
          </cell>
          <cell r="E817">
            <v>0</v>
          </cell>
          <cell r="F817">
            <v>0</v>
          </cell>
          <cell r="G817">
            <v>0</v>
          </cell>
          <cell r="H817">
            <v>51939.00418757982</v>
          </cell>
          <cell r="I817">
            <v>62026.177691585443</v>
          </cell>
          <cell r="J817">
            <v>66443.934199594238</v>
          </cell>
          <cell r="K817">
            <v>74831.289638326736</v>
          </cell>
          <cell r="P817">
            <v>-26875</v>
          </cell>
          <cell r="Q817">
            <v>-26875</v>
          </cell>
          <cell r="R817">
            <v>-26875</v>
          </cell>
        </row>
        <row r="818">
          <cell r="A818" t="str">
            <v>Loans and advances</v>
          </cell>
          <cell r="D818">
            <v>0</v>
          </cell>
          <cell r="E818">
            <v>0</v>
          </cell>
          <cell r="F818">
            <v>0</v>
          </cell>
          <cell r="G818">
            <v>0</v>
          </cell>
          <cell r="H818">
            <v>9800</v>
          </cell>
          <cell r="I818">
            <v>3653</v>
          </cell>
          <cell r="J818">
            <v>10090.157898072153</v>
          </cell>
          <cell r="K818">
            <v>707.03911437481293</v>
          </cell>
          <cell r="P818">
            <v>0</v>
          </cell>
          <cell r="Q818">
            <v>0</v>
          </cell>
          <cell r="R818">
            <v>0</v>
          </cell>
        </row>
        <row r="819">
          <cell r="A819" t="str">
            <v>Total working capital</v>
          </cell>
          <cell r="C819">
            <v>0</v>
          </cell>
          <cell r="D819">
            <v>0</v>
          </cell>
          <cell r="E819">
            <v>0</v>
          </cell>
          <cell r="F819">
            <v>0</v>
          </cell>
          <cell r="G819">
            <v>0</v>
          </cell>
          <cell r="H819">
            <v>42139.00418757982</v>
          </cell>
          <cell r="I819">
            <v>58373.177691585443</v>
          </cell>
          <cell r="J819">
            <v>56353.776301522084</v>
          </cell>
          <cell r="K819">
            <v>74124.250523951923</v>
          </cell>
          <cell r="P819">
            <v>-26875</v>
          </cell>
          <cell r="Q819">
            <v>-26875</v>
          </cell>
          <cell r="R819">
            <v>-26875</v>
          </cell>
        </row>
        <row r="820">
          <cell r="A820" t="str">
            <v>Increase in working capital</v>
          </cell>
          <cell r="C820">
            <v>0</v>
          </cell>
          <cell r="D820">
            <v>0</v>
          </cell>
          <cell r="E820">
            <v>0</v>
          </cell>
          <cell r="F820">
            <v>0</v>
          </cell>
          <cell r="G820">
            <v>0</v>
          </cell>
          <cell r="H820">
            <v>94152</v>
          </cell>
          <cell r="I820">
            <v>86798</v>
          </cell>
          <cell r="J820">
            <v>-39817.39648276614</v>
          </cell>
          <cell r="K820">
            <v>78161.086116051942</v>
          </cell>
          <cell r="P820">
            <v>0</v>
          </cell>
          <cell r="Q820">
            <v>94152</v>
          </cell>
          <cell r="R820">
            <v>86798</v>
          </cell>
        </row>
        <row r="821">
          <cell r="A821" t="str">
            <v>Free Cash from Operations</v>
          </cell>
          <cell r="C821">
            <v>35647.048134900571</v>
          </cell>
          <cell r="D821">
            <v>0</v>
          </cell>
          <cell r="E821">
            <v>0</v>
          </cell>
          <cell r="F821">
            <v>0</v>
          </cell>
          <cell r="G821">
            <v>0</v>
          </cell>
          <cell r="H821">
            <v>20710</v>
          </cell>
          <cell r="I821">
            <v>20998</v>
          </cell>
          <cell r="J821">
            <v>22060</v>
          </cell>
          <cell r="K821">
            <v>28850.603399481977</v>
          </cell>
          <cell r="P821">
            <v>0</v>
          </cell>
          <cell r="Q821">
            <v>0</v>
          </cell>
          <cell r="R821">
            <v>0</v>
          </cell>
        </row>
        <row r="822">
          <cell r="A822" t="str">
            <v>Net Investment</v>
          </cell>
          <cell r="H822">
            <v>73442</v>
          </cell>
          <cell r="I822">
            <v>65800</v>
          </cell>
          <cell r="J822">
            <v>-61877.39648276614</v>
          </cell>
          <cell r="K822">
            <v>49310.482716569968</v>
          </cell>
          <cell r="P822">
            <v>0</v>
          </cell>
          <cell r="Q822">
            <v>94152</v>
          </cell>
          <cell r="R822">
            <v>86798</v>
          </cell>
        </row>
        <row r="823">
          <cell r="A823" t="str">
            <v>CAPEX</v>
          </cell>
          <cell r="C823">
            <v>0</v>
          </cell>
          <cell r="D823">
            <v>0</v>
          </cell>
          <cell r="E823">
            <v>0</v>
          </cell>
          <cell r="F823">
            <v>0</v>
          </cell>
          <cell r="G823">
            <v>0</v>
          </cell>
          <cell r="H823">
            <v>-31302.99581242018</v>
          </cell>
          <cell r="I823">
            <v>-7426.8223084145575</v>
          </cell>
          <cell r="J823">
            <v>118231.17278428822</v>
          </cell>
          <cell r="K823">
            <v>24813.767807381955</v>
          </cell>
          <cell r="P823">
            <v>-26875</v>
          </cell>
          <cell r="Q823">
            <v>-121027</v>
          </cell>
          <cell r="R823">
            <v>-113673</v>
          </cell>
        </row>
        <row r="824">
          <cell r="A824" t="str">
            <v>Less Depreciation</v>
          </cell>
          <cell r="C824">
            <v>23223</v>
          </cell>
          <cell r="D824">
            <v>0</v>
          </cell>
          <cell r="E824">
            <v>0</v>
          </cell>
          <cell r="F824">
            <v>0</v>
          </cell>
          <cell r="G824">
            <v>0</v>
          </cell>
        </row>
        <row r="825">
          <cell r="A825" t="str">
            <v>Net Investment</v>
          </cell>
          <cell r="C825">
            <v>-23223</v>
          </cell>
          <cell r="D825">
            <v>0</v>
          </cell>
          <cell r="E825">
            <v>0</v>
          </cell>
          <cell r="F825">
            <v>0</v>
          </cell>
          <cell r="G825">
            <v>0</v>
          </cell>
          <cell r="H825" t="str">
            <v>Period A</v>
          </cell>
          <cell r="I825" t="str">
            <v>Period B</v>
          </cell>
          <cell r="P825" t="str">
            <v>Period A</v>
          </cell>
          <cell r="Q825" t="str">
            <v>Period B</v>
          </cell>
        </row>
        <row r="826">
          <cell r="A826" t="str">
            <v xml:space="preserve">Capex - Depn </v>
          </cell>
          <cell r="C826">
            <v>-23223</v>
          </cell>
          <cell r="D826">
            <v>0</v>
          </cell>
          <cell r="E826">
            <v>0</v>
          </cell>
          <cell r="F826">
            <v>0</v>
          </cell>
          <cell r="G826">
            <v>0</v>
          </cell>
          <cell r="H826">
            <v>7.6505857898495219E-2</v>
          </cell>
          <cell r="I826">
            <v>7.6505857898495219E-2</v>
          </cell>
          <cell r="P826">
            <v>0.02</v>
          </cell>
          <cell r="Q826">
            <v>0.02</v>
          </cell>
        </row>
        <row r="827">
          <cell r="A827" t="str">
            <v>ROIC (r )</v>
          </cell>
          <cell r="H827">
            <v>0.15</v>
          </cell>
          <cell r="I827">
            <v>0.14000000000000001</v>
          </cell>
          <cell r="P827">
            <v>0.13</v>
          </cell>
          <cell r="Q827">
            <v>0.13</v>
          </cell>
        </row>
        <row r="828">
          <cell r="A828" t="str">
            <v>Free cash flow</v>
          </cell>
          <cell r="C828">
            <v>58870.048134900571</v>
          </cell>
          <cell r="D828">
            <v>0</v>
          </cell>
          <cell r="E828">
            <v>0</v>
          </cell>
          <cell r="F828">
            <v>0</v>
          </cell>
          <cell r="G828">
            <v>0</v>
          </cell>
          <cell r="H828">
            <v>-1</v>
          </cell>
          <cell r="I828">
            <v>0.10164095064714794</v>
          </cell>
          <cell r="P828">
            <v>0</v>
          </cell>
          <cell r="Q828">
            <v>0</v>
          </cell>
        </row>
        <row r="829">
          <cell r="A829" t="str">
            <v>Time Period (yrs)</v>
          </cell>
          <cell r="H829">
            <v>10</v>
          </cell>
          <cell r="I829">
            <v>10</v>
          </cell>
          <cell r="P829">
            <v>10</v>
          </cell>
          <cell r="Q829">
            <v>10</v>
          </cell>
        </row>
        <row r="830">
          <cell r="A830" t="str">
            <v>Calculation of NOPLAT growth rate (g)</v>
          </cell>
          <cell r="C830">
            <v>0</v>
          </cell>
          <cell r="D830">
            <v>-1</v>
          </cell>
          <cell r="E830" t="e">
            <v>#DIV/0!</v>
          </cell>
          <cell r="F830" t="e">
            <v>#DIV/0!</v>
          </cell>
          <cell r="G830" t="e">
            <v>#DIV/0!</v>
          </cell>
          <cell r="H830">
            <v>40268</v>
          </cell>
          <cell r="I830">
            <v>40268</v>
          </cell>
          <cell r="P830">
            <v>39538</v>
          </cell>
          <cell r="Q830">
            <v>39538</v>
          </cell>
        </row>
        <row r="831">
          <cell r="A831" t="str">
            <v>Calculation of Return on incremental capital (r)</v>
          </cell>
          <cell r="C831" t="e">
            <v>#REF!</v>
          </cell>
          <cell r="D831" t="e">
            <v>#DIV/0!</v>
          </cell>
          <cell r="E831" t="e">
            <v>#DIV/0!</v>
          </cell>
          <cell r="F831" t="e">
            <v>#DIV/0!</v>
          </cell>
          <cell r="G831" t="e">
            <v>#DIV/0!</v>
          </cell>
        </row>
        <row r="832">
          <cell r="A832" t="str">
            <v xml:space="preserve">Terminal Value </v>
          </cell>
          <cell r="H832">
            <v>1475433.0223343882</v>
          </cell>
          <cell r="J832">
            <v>294536.90688901464</v>
          </cell>
          <cell r="K832">
            <v>1180896.1154453736</v>
          </cell>
          <cell r="P832">
            <v>1159759.6153846153</v>
          </cell>
          <cell r="R832">
            <v>-226260.48234980792</v>
          </cell>
          <cell r="S832">
            <v>1386020.0977344231</v>
          </cell>
        </row>
        <row r="833">
          <cell r="A833" t="str">
            <v>Terminal Value - Discounted</v>
          </cell>
          <cell r="H833">
            <v>1001484.047370406</v>
          </cell>
          <cell r="J833" t="str">
            <v>Risk free</v>
          </cell>
          <cell r="K833" t="str">
            <v>Premium</v>
          </cell>
          <cell r="L833" t="str">
            <v>Beta</v>
          </cell>
          <cell r="P833">
            <v>0</v>
          </cell>
          <cell r="R833">
            <v>0</v>
          </cell>
          <cell r="S833">
            <v>0</v>
          </cell>
        </row>
        <row r="834">
          <cell r="A834" t="str">
            <v>Explicit FCF - Discounted</v>
          </cell>
          <cell r="G834">
            <v>7.0000000000000007E-2</v>
          </cell>
          <cell r="H834">
            <v>0.15</v>
          </cell>
          <cell r="I834">
            <v>-6741.5997054682339</v>
          </cell>
          <cell r="J834">
            <v>97395.003298241441</v>
          </cell>
          <cell r="K834">
            <v>7.0000000000000007E-2</v>
          </cell>
          <cell r="L834">
            <v>8.5000000000000006E-2</v>
          </cell>
          <cell r="M834">
            <v>0.83</v>
          </cell>
          <cell r="P834">
            <v>-224212.1620377982</v>
          </cell>
          <cell r="Q834">
            <v>-121027</v>
          </cell>
          <cell r="R834">
            <v>-103185.1620377982</v>
          </cell>
        </row>
        <row r="835">
          <cell r="A835" t="str">
            <v>Aggregate Value</v>
          </cell>
          <cell r="D835" t="str">
            <v>Growth rate in the first period (gA)</v>
          </cell>
          <cell r="H835">
            <v>0.15</v>
          </cell>
          <cell r="I835">
            <v>0</v>
          </cell>
          <cell r="J835">
            <v>0.2</v>
          </cell>
          <cell r="K835">
            <v>0.14055000000000001</v>
          </cell>
          <cell r="P835">
            <v>-224212.1620377982</v>
          </cell>
        </row>
        <row r="836">
          <cell r="A836" t="str">
            <v>Less: Net Debt (F2006)</v>
          </cell>
          <cell r="D836" t="str">
            <v>Growth rate in the second period(gB)</v>
          </cell>
          <cell r="H836">
            <v>7.0000000000000007E-2</v>
          </cell>
          <cell r="I836">
            <v>0</v>
          </cell>
          <cell r="P836">
            <v>0</v>
          </cell>
        </row>
        <row r="837">
          <cell r="A837" t="str">
            <v xml:space="preserve">Net Equity Value </v>
          </cell>
          <cell r="D837" t="str">
            <v>ROICa</v>
          </cell>
          <cell r="H837">
            <v>0.125</v>
          </cell>
          <cell r="L837" t="str">
            <v>Arvind Mills' DCF Value senstivity to Ga and Gb</v>
          </cell>
          <cell r="P837">
            <v>-224212.1620377982</v>
          </cell>
        </row>
        <row r="838">
          <cell r="A838" t="str">
            <v>Shares o/s (million)</v>
          </cell>
          <cell r="D838" t="str">
            <v>ROICb</v>
          </cell>
          <cell r="H838">
            <v>0.125</v>
          </cell>
          <cell r="N838" t="str">
            <v>Gb</v>
          </cell>
          <cell r="P838">
            <v>0</v>
          </cell>
        </row>
        <row r="839">
          <cell r="A839" t="str">
            <v>DCF Value / Share (Rs)</v>
          </cell>
          <cell r="D839" t="str">
            <v>Discount rate</v>
          </cell>
          <cell r="H839" t="e">
            <v>#DIV/0!</v>
          </cell>
          <cell r="K839" t="e">
            <v>#DIV/0!</v>
          </cell>
          <cell r="L839">
            <v>0</v>
          </cell>
          <cell r="M839">
            <v>0.01</v>
          </cell>
          <cell r="N839">
            <v>0.03</v>
          </cell>
          <cell r="P839" t="e">
            <v>#DIV/0!</v>
          </cell>
        </row>
        <row r="840">
          <cell r="A840" t="str">
            <v>Financial Assets (Rs/share)</v>
          </cell>
          <cell r="D840" t="str">
            <v>No. of years in the first period</v>
          </cell>
          <cell r="H840">
            <v>5</v>
          </cell>
          <cell r="J840">
            <v>10</v>
          </cell>
          <cell r="K840">
            <v>0.11</v>
          </cell>
          <cell r="L840">
            <v>124.38110306091711</v>
          </cell>
          <cell r="M840">
            <v>127.23462289474649</v>
          </cell>
          <cell r="N840">
            <v>135.0818024377771</v>
          </cell>
        </row>
        <row r="841">
          <cell r="D841" t="str">
            <v>Fair value (Rs. per share)</v>
          </cell>
          <cell r="H841" t="e">
            <v>#DIV/0!</v>
          </cell>
          <cell r="I841">
            <v>65</v>
          </cell>
          <cell r="J841">
            <v>146</v>
          </cell>
          <cell r="K841">
            <v>0.12</v>
          </cell>
          <cell r="L841">
            <v>114.74446321635905</v>
          </cell>
          <cell r="M841">
            <v>116.81950398570389</v>
          </cell>
          <cell r="N841">
            <v>122.35294603729012</v>
          </cell>
        </row>
        <row r="842">
          <cell r="K842">
            <v>0.13</v>
          </cell>
          <cell r="L842">
            <v>106.69180728144153</v>
          </cell>
          <cell r="M842">
            <v>108.22406386379173</v>
          </cell>
          <cell r="N842">
            <v>112.20793097790232</v>
          </cell>
        </row>
        <row r="843">
          <cell r="A843" t="str">
            <v>First part</v>
          </cell>
          <cell r="H843" t="e">
            <v>#DIV/0!</v>
          </cell>
          <cell r="K843">
            <v>0.14000000000000001</v>
          </cell>
          <cell r="L843">
            <v>99.872360883584591</v>
          </cell>
          <cell r="M843">
            <v>101.01849579024908</v>
          </cell>
          <cell r="N843">
            <v>103.93593009812234</v>
          </cell>
        </row>
        <row r="844">
          <cell r="A844" t="str">
            <v>Second part</v>
          </cell>
          <cell r="H844" t="e">
            <v>#DIV/0!</v>
          </cell>
          <cell r="K844">
            <v>0.15</v>
          </cell>
          <cell r="L844">
            <v>94.030234466590414</v>
          </cell>
          <cell r="M844">
            <v>94.896994828583416</v>
          </cell>
          <cell r="N844">
            <v>97.063895733565857</v>
          </cell>
        </row>
        <row r="845">
          <cell r="A845" t="str">
            <v>Total terminal value</v>
          </cell>
          <cell r="H845" t="e">
            <v>#DIV/0!</v>
          </cell>
          <cell r="K845">
            <v>0.16</v>
          </cell>
          <cell r="L845">
            <v>88.974607381955394</v>
          </cell>
          <cell r="M845">
            <v>89.636275970356124</v>
          </cell>
          <cell r="N845">
            <v>91.264998649496405</v>
          </cell>
        </row>
        <row r="846">
          <cell r="A846" t="str">
            <v>Discounted terminal value</v>
          </cell>
          <cell r="H846" t="e">
            <v>#DIV/0!</v>
          </cell>
          <cell r="K846">
            <v>0.17</v>
          </cell>
          <cell r="L846">
            <v>84.560456309057585</v>
          </cell>
          <cell r="M846">
            <v>85.069666972054478</v>
          </cell>
          <cell r="N846">
            <v>86.306321439332635</v>
          </cell>
        </row>
        <row r="847">
          <cell r="A847" t="str">
            <v>Discounted value of cash flows</v>
          </cell>
          <cell r="H847" t="e">
            <v>#DIV/0!</v>
          </cell>
          <cell r="K847">
            <v>0.18000000000000002</v>
          </cell>
          <cell r="L847">
            <v>80.675724590835813</v>
          </cell>
          <cell r="M847">
            <v>81.070360222980824</v>
          </cell>
          <cell r="N847">
            <v>82.017485740128791</v>
          </cell>
        </row>
        <row r="848">
          <cell r="A848" t="str">
            <v>Total</v>
          </cell>
          <cell r="H848" t="e">
            <v>#DIV/0!</v>
          </cell>
          <cell r="K848">
            <v>0.19000000000000003</v>
          </cell>
          <cell r="L848">
            <v>77.232557227591286</v>
          </cell>
          <cell r="M848">
            <v>77.54025974075951</v>
          </cell>
          <cell r="N848">
            <v>78.271053209534045</v>
          </cell>
        </row>
        <row r="849">
          <cell r="A849" t="str">
            <v>Adjusted for mid-year accruals</v>
          </cell>
          <cell r="H849" t="e">
            <v>#DIV/0!</v>
          </cell>
          <cell r="K849">
            <v>0.20000000000000004</v>
          </cell>
          <cell r="L849">
            <v>74.161176697342185</v>
          </cell>
          <cell r="M849">
            <v>74.402360272135297</v>
          </cell>
          <cell r="N849">
            <v>74.969851036354314</v>
          </cell>
        </row>
        <row r="850">
          <cell r="A850" t="str">
            <v>Non-operating investments</v>
          </cell>
          <cell r="B850" t="str">
            <v>F2000</v>
          </cell>
          <cell r="C850" t="str">
            <v>F2001</v>
          </cell>
          <cell r="D850" t="str">
            <v>F2002</v>
          </cell>
          <cell r="E850" t="str">
            <v>F2003</v>
          </cell>
          <cell r="F850" t="str">
            <v>F2004</v>
          </cell>
          <cell r="G850" t="str">
            <v>F2005</v>
          </cell>
          <cell r="H850">
            <v>0</v>
          </cell>
          <cell r="I850" t="str">
            <v>F2007</v>
          </cell>
          <cell r="J850" t="str">
            <v>F2008E</v>
          </cell>
          <cell r="K850">
            <v>0.21000000000000005</v>
          </cell>
          <cell r="L850">
            <v>71.405517823821185</v>
          </cell>
          <cell r="M850">
            <v>71.595420918419919</v>
          </cell>
          <cell r="N850">
            <v>72.038528139150287</v>
          </cell>
          <cell r="O850" t="str">
            <v>F2013E</v>
          </cell>
          <cell r="P850" t="str">
            <v>F2014E</v>
          </cell>
          <cell r="Q850" t="str">
            <v>F2015E</v>
          </cell>
          <cell r="R850" t="str">
            <v>F2016E</v>
          </cell>
          <cell r="S850" t="str">
            <v>F2017E</v>
          </cell>
          <cell r="T850" t="str">
            <v>F2018E</v>
          </cell>
          <cell r="U850" t="str">
            <v>F2019E</v>
          </cell>
          <cell r="V850" t="str">
            <v>F2020E</v>
          </cell>
        </row>
        <row r="851">
          <cell r="A851" t="str">
            <v>Yr-end</v>
          </cell>
          <cell r="B851">
            <v>43.62</v>
          </cell>
          <cell r="C851">
            <v>46.615000000000002</v>
          </cell>
          <cell r="D851">
            <v>48.738947368421066</v>
          </cell>
          <cell r="E851">
            <v>47.47</v>
          </cell>
          <cell r="F851">
            <v>43.6</v>
          </cell>
          <cell r="G851">
            <v>43.744999999999997</v>
          </cell>
          <cell r="H851">
            <v>44.622999999999998</v>
          </cell>
          <cell r="I851">
            <v>43.36</v>
          </cell>
          <cell r="J851">
            <v>40</v>
          </cell>
          <cell r="K851">
            <v>42.5</v>
          </cell>
          <cell r="L851">
            <v>41.7</v>
          </cell>
          <cell r="M851" t="str">
            <v>Wacc</v>
          </cell>
          <cell r="N851">
            <v>40.458382499999999</v>
          </cell>
          <cell r="O851">
            <v>39.851506762500001</v>
          </cell>
          <cell r="P851">
            <v>39.253734161062503</v>
          </cell>
          <cell r="Q851">
            <v>38.664928148646567</v>
          </cell>
          <cell r="R851">
            <v>38.278278867160104</v>
          </cell>
          <cell r="S851">
            <v>37.895496078488506</v>
          </cell>
          <cell r="T851">
            <v>37.516541117703618</v>
          </cell>
          <cell r="U851">
            <v>37.141375706526581</v>
          </cell>
          <cell r="V851">
            <v>36.769961949461312</v>
          </cell>
        </row>
        <row r="852">
          <cell r="A852" t="str">
            <v>Firm Value</v>
          </cell>
          <cell r="B852">
            <v>43.39</v>
          </cell>
          <cell r="C852">
            <v>45.8</v>
          </cell>
          <cell r="D852">
            <v>47.69</v>
          </cell>
          <cell r="E852">
            <v>48.396000000000001</v>
          </cell>
          <cell r="F852">
            <v>45.927</v>
          </cell>
          <cell r="G852">
            <v>44.927</v>
          </cell>
          <cell r="H852" t="e">
            <v>#DIV/0!</v>
          </cell>
          <cell r="I852">
            <v>45.24</v>
          </cell>
          <cell r="J852">
            <v>40.270000000000003</v>
          </cell>
          <cell r="K852" t="e">
            <v>#DIV/0!</v>
          </cell>
          <cell r="L852">
            <v>0.11</v>
          </cell>
          <cell r="M852">
            <v>0.12</v>
          </cell>
          <cell r="N852">
            <v>0.13</v>
          </cell>
          <cell r="O852">
            <v>40.154944631250004</v>
          </cell>
          <cell r="P852">
            <v>39.552620461781252</v>
          </cell>
          <cell r="Q852">
            <v>38.959331154854539</v>
          </cell>
          <cell r="R852">
            <v>38.471603507903339</v>
          </cell>
          <cell r="S852">
            <v>38.086887472824301</v>
          </cell>
          <cell r="T852">
            <v>37.706018598096065</v>
          </cell>
          <cell r="U852">
            <v>37.328958412115099</v>
          </cell>
          <cell r="V852">
            <v>36.955668827993946</v>
          </cell>
        </row>
        <row r="853">
          <cell r="A853" t="str">
            <v>Change in YE rate (Rs/US$)</v>
          </cell>
          <cell r="C853">
            <v>6.8661164603392999E-2</v>
          </cell>
          <cell r="D853">
            <v>4.5563603312690493E-2</v>
          </cell>
          <cell r="E853">
            <v>-2.6035592415014741E-2</v>
          </cell>
          <cell r="F853">
            <v>-8.1525173793975059E-2</v>
          </cell>
          <cell r="G853">
            <v>3.325688073394506E-3</v>
          </cell>
          <cell r="H853">
            <v>2.0070865241741842E-2</v>
          </cell>
          <cell r="I853">
            <v>-2.8303789525580991E-2</v>
          </cell>
          <cell r="J853">
            <v>-7.7490774907749027E-2</v>
          </cell>
          <cell r="K853">
            <v>0.3</v>
          </cell>
          <cell r="L853">
            <v>144.31377837075433</v>
          </cell>
          <cell r="M853">
            <v>128.08401101929013</v>
          </cell>
          <cell r="N853">
            <v>115.849434511894</v>
          </cell>
          <cell r="O853">
            <v>-1.4999999999999902E-2</v>
          </cell>
          <cell r="P853">
            <v>-1.4999999999999902E-2</v>
          </cell>
          <cell r="Q853">
            <v>-1.5000000000000013E-2</v>
          </cell>
          <cell r="R853">
            <v>-9.9999999999998979E-3</v>
          </cell>
          <cell r="S853">
            <v>-9.9999999999998979E-3</v>
          </cell>
          <cell r="T853">
            <v>-1.000000000000012E-2</v>
          </cell>
          <cell r="U853">
            <v>-1.0000000000000009E-2</v>
          </cell>
          <cell r="V853">
            <v>-1.000000000000012E-2</v>
          </cell>
        </row>
        <row r="854">
          <cell r="A854" t="str">
            <v>Firm value less debt</v>
          </cell>
          <cell r="C854">
            <v>5.5542751786125777E-2</v>
          </cell>
          <cell r="D854">
            <v>4.1266375545851552E-2</v>
          </cell>
          <cell r="E854">
            <v>1.4803942126232039E-2</v>
          </cell>
          <cell r="F854">
            <v>-5.1016612943218465E-2</v>
          </cell>
          <cell r="G854">
            <v>-2.1773684325124609E-2</v>
          </cell>
          <cell r="H854" t="e">
            <v>#DIV/0!</v>
          </cell>
          <cell r="I854">
            <v>2.1934084799747122E-2</v>
          </cell>
          <cell r="J854">
            <v>-0.10985853227232534</v>
          </cell>
          <cell r="K854">
            <v>0.35</v>
          </cell>
          <cell r="L854">
            <v>145.96234550164311</v>
          </cell>
          <cell r="M854">
            <v>129.3544441433788</v>
          </cell>
          <cell r="N854">
            <v>116.84984757068294</v>
          </cell>
          <cell r="O854">
            <v>7.807086614173242E-2</v>
          </cell>
          <cell r="P854">
            <v>-1.5000000000000013E-2</v>
          </cell>
          <cell r="Q854">
            <v>-1.4999999999999902E-2</v>
          </cell>
          <cell r="R854">
            <v>-1.2518891687657407E-2</v>
          </cell>
          <cell r="S854">
            <v>-1.000000000000012E-2</v>
          </cell>
          <cell r="T854">
            <v>-9.9999999999997868E-3</v>
          </cell>
          <cell r="U854">
            <v>-1.000000000000012E-2</v>
          </cell>
          <cell r="V854">
            <v>-1.0000000000000009E-2</v>
          </cell>
        </row>
        <row r="855">
          <cell r="A855" t="str">
            <v>Adjustment to current date</v>
          </cell>
          <cell r="H855" t="e">
            <v>#DIV/0!</v>
          </cell>
          <cell r="K855">
            <v>0.39999999999999997</v>
          </cell>
          <cell r="L855">
            <v>147.19877084980973</v>
          </cell>
          <cell r="M855">
            <v>130.30726898644531</v>
          </cell>
          <cell r="N855">
            <v>117.60015736477465</v>
          </cell>
        </row>
        <row r="856">
          <cell r="A856" t="str">
            <v>number of months from last balance sheet</v>
          </cell>
          <cell r="H856">
            <v>8</v>
          </cell>
          <cell r="K856">
            <v>0.44999999999999996</v>
          </cell>
          <cell r="L856">
            <v>148.16043500949485</v>
          </cell>
          <cell r="M856">
            <v>131.04835497549703</v>
          </cell>
          <cell r="N856">
            <v>118.18373164906816</v>
          </cell>
        </row>
        <row r="857">
          <cell r="K857">
            <v>0.49999999999999994</v>
          </cell>
          <cell r="L857">
            <v>148.92976633724294</v>
          </cell>
          <cell r="M857">
            <v>131.64122376673839</v>
          </cell>
          <cell r="N857">
            <v>118.65059107650301</v>
          </cell>
        </row>
        <row r="858">
          <cell r="E858" t="str">
            <v>Fair value (Rs. per share)</v>
          </cell>
          <cell r="H858" t="e">
            <v>#DIV/0!</v>
          </cell>
          <cell r="K858">
            <v>0.54999999999999993</v>
          </cell>
          <cell r="L858">
            <v>149.55921924176414</v>
          </cell>
          <cell r="M858">
            <v>132.12629823229955</v>
          </cell>
          <cell r="N858">
            <v>119.03256697167696</v>
          </cell>
        </row>
        <row r="859">
          <cell r="E859" t="str">
            <v>Market price(Rs. per share)</v>
          </cell>
          <cell r="H859">
            <v>170</v>
          </cell>
          <cell r="K859">
            <v>0.6</v>
          </cell>
          <cell r="L859">
            <v>150.0837633288651</v>
          </cell>
          <cell r="M859">
            <v>132.53052695360046</v>
          </cell>
          <cell r="N859">
            <v>119.35088021765525</v>
          </cell>
        </row>
        <row r="860">
          <cell r="E860" t="str">
            <v>Discount/premium of</v>
          </cell>
          <cell r="H860" t="e">
            <v>#DIV/0!</v>
          </cell>
          <cell r="K860">
            <v>0.65</v>
          </cell>
          <cell r="L860">
            <v>150.52760832564283</v>
          </cell>
          <cell r="M860">
            <v>132.87256664085513</v>
          </cell>
          <cell r="N860">
            <v>119.6202221950215</v>
          </cell>
        </row>
        <row r="861">
          <cell r="E861" t="str">
            <v>market price to fair value</v>
          </cell>
          <cell r="H861" t="str">
            <v>%</v>
          </cell>
          <cell r="K861" t="str">
            <v>%</v>
          </cell>
        </row>
        <row r="862">
          <cell r="A862" t="str">
            <v>Cost of capital</v>
          </cell>
          <cell r="K862" t="str">
            <v>%</v>
          </cell>
        </row>
        <row r="863">
          <cell r="A863" t="str">
            <v xml:space="preserve">Cost of equity </v>
          </cell>
          <cell r="D863">
            <v>0.17200000000000001</v>
          </cell>
          <cell r="E863">
            <v>0.17200000000000001</v>
          </cell>
          <cell r="F863">
            <v>7.0000000000000007E-2</v>
          </cell>
          <cell r="G863">
            <v>0.10200000000000001</v>
          </cell>
          <cell r="K863" t="str">
            <v>%</v>
          </cell>
        </row>
        <row r="864">
          <cell r="A864" t="str">
            <v>Cost of debt</v>
          </cell>
          <cell r="D864">
            <v>8.5000000000000006E-2</v>
          </cell>
          <cell r="N864" t="str">
            <v>Gb</v>
          </cell>
        </row>
        <row r="865">
          <cell r="A865" t="str">
            <v>Post tax cost of debt</v>
          </cell>
          <cell r="D865">
            <v>5.5250000000000007E-2</v>
          </cell>
          <cell r="K865" t="e">
            <v>#DIV/0!</v>
          </cell>
          <cell r="L865">
            <v>0</v>
          </cell>
          <cell r="M865">
            <v>0.01</v>
          </cell>
          <cell r="N865">
            <v>0.04</v>
          </cell>
        </row>
        <row r="866">
          <cell r="A866" t="str">
            <v>Weighted avg. cost of capital</v>
          </cell>
          <cell r="D866" t="e">
            <v>#DIV/0!</v>
          </cell>
          <cell r="K866">
            <v>0.14000000000000001</v>
          </cell>
          <cell r="L866">
            <v>90.121855307055753</v>
          </cell>
          <cell r="M866">
            <v>92.189705961381719</v>
          </cell>
          <cell r="N866">
            <v>99.334739550970056</v>
          </cell>
        </row>
        <row r="867">
          <cell r="E867" t="str">
            <v>debt</v>
          </cell>
          <cell r="F867" t="str">
            <v>equity</v>
          </cell>
        </row>
        <row r="868">
          <cell r="D868" t="str">
            <v>ratio</v>
          </cell>
          <cell r="E868">
            <v>0</v>
          </cell>
          <cell r="F868">
            <v>0</v>
          </cell>
          <cell r="H868" t="str">
            <v>EPS sensitivity to margins</v>
          </cell>
        </row>
        <row r="869">
          <cell r="D869" t="str">
            <v>weight</v>
          </cell>
          <cell r="E869" t="e">
            <v>#DIV/0!</v>
          </cell>
          <cell r="F869" t="e">
            <v>#DIV/0!</v>
          </cell>
        </row>
        <row r="871">
          <cell r="E871" t="e">
            <v>#DIV/0!</v>
          </cell>
          <cell r="H871" t="str">
            <v>Operating profit margin in C2005</v>
          </cell>
          <cell r="J871">
            <v>0.18700000000000003</v>
          </cell>
          <cell r="K871">
            <v>0.17700000000000002</v>
          </cell>
          <cell r="L871">
            <v>0.16700000000000001</v>
          </cell>
          <cell r="M871">
            <v>0.157</v>
          </cell>
          <cell r="N871">
            <v>0.14699999999999999</v>
          </cell>
        </row>
        <row r="872">
          <cell r="J872">
            <v>6.8000000000000005E-2</v>
          </cell>
          <cell r="K872">
            <v>7.8E-2</v>
          </cell>
          <cell r="L872">
            <v>8.7999999999999995E-2</v>
          </cell>
          <cell r="M872">
            <v>9.799999999999999E-2</v>
          </cell>
          <cell r="N872">
            <v>0.10799999999999998</v>
          </cell>
        </row>
        <row r="873">
          <cell r="H873" t="str">
            <v>EPS</v>
          </cell>
          <cell r="I873">
            <v>6.7414828023571838</v>
          </cell>
          <cell r="J873">
            <v>7.4962505039019049</v>
          </cell>
          <cell r="K873">
            <v>7.1256982505768116</v>
          </cell>
          <cell r="L873">
            <v>6.7414828023571838</v>
          </cell>
          <cell r="M873">
            <v>6.3845937439266329</v>
          </cell>
          <cell r="N873">
            <v>6.0140414906015467</v>
          </cell>
        </row>
        <row r="874">
          <cell r="I874">
            <v>5.5968567346832936</v>
          </cell>
          <cell r="J874" t="e">
            <v>#DIV/0!</v>
          </cell>
          <cell r="K874" t="e">
            <v>#DIV/0!</v>
          </cell>
          <cell r="L874" t="e">
            <v>#DIV/0!</v>
          </cell>
          <cell r="M874" t="e">
            <v>#DIV/0!</v>
          </cell>
          <cell r="N874" t="e">
            <v>#DIV/0!</v>
          </cell>
        </row>
        <row r="875">
          <cell r="H875" t="str">
            <v>PER</v>
          </cell>
          <cell r="I875">
            <v>106.85</v>
          </cell>
          <cell r="J875">
            <v>0</v>
          </cell>
          <cell r="K875">
            <v>0</v>
          </cell>
          <cell r="L875">
            <v>0</v>
          </cell>
          <cell r="M875">
            <v>0</v>
          </cell>
          <cell r="N875">
            <v>0</v>
          </cell>
        </row>
        <row r="876">
          <cell r="J876" t="e">
            <v>#DIV/0!</v>
          </cell>
          <cell r="K876" t="e">
            <v>#DIV/0!</v>
          </cell>
          <cell r="L876" t="e">
            <v>#DIV/0!</v>
          </cell>
          <cell r="M876" t="e">
            <v>#DIV/0!</v>
          </cell>
          <cell r="N876" t="e">
            <v>#DIV/0!</v>
          </cell>
        </row>
        <row r="877">
          <cell r="M877" t="str">
            <v>Growth in 2008-2018 (%)</v>
          </cell>
        </row>
        <row r="878">
          <cell r="K878" t="e">
            <v>#DIV/0!</v>
          </cell>
          <cell r="L878">
            <v>0</v>
          </cell>
          <cell r="M878">
            <v>0.03</v>
          </cell>
          <cell r="N878">
            <v>0.05</v>
          </cell>
        </row>
        <row r="879">
          <cell r="K879">
            <v>0</v>
          </cell>
          <cell r="L879">
            <v>85.913922367933949</v>
          </cell>
          <cell r="M879">
            <v>91.129543568955285</v>
          </cell>
          <cell r="N879">
            <v>95.215569320824031</v>
          </cell>
        </row>
        <row r="880">
          <cell r="K880">
            <v>0.02</v>
          </cell>
          <cell r="L880">
            <v>87.176302249670499</v>
          </cell>
          <cell r="M880">
            <v>92.826076568975509</v>
          </cell>
          <cell r="N880">
            <v>97.271853127136595</v>
          </cell>
        </row>
        <row r="881">
          <cell r="J881" t="str">
            <v>Growth</v>
          </cell>
          <cell r="K881">
            <v>0.04</v>
          </cell>
          <cell r="L881">
            <v>88.94363408410166</v>
          </cell>
          <cell r="M881">
            <v>95.201222769003849</v>
          </cell>
          <cell r="N881">
            <v>100.15065045597426</v>
          </cell>
        </row>
        <row r="882">
          <cell r="J882" t="str">
            <v>beyond 2018 (%)</v>
          </cell>
          <cell r="K882">
            <v>0.05</v>
          </cell>
          <cell r="L882">
            <v>90.121855307055753</v>
          </cell>
          <cell r="M882">
            <v>96.784653569022737</v>
          </cell>
          <cell r="N882">
            <v>102.06984867519932</v>
          </cell>
        </row>
        <row r="883">
          <cell r="K883">
            <v>6.0000000000000005E-2</v>
          </cell>
          <cell r="L883">
            <v>91.594631835748388</v>
          </cell>
          <cell r="M883">
            <v>98.763942069046323</v>
          </cell>
          <cell r="N883">
            <v>104.46884644923068</v>
          </cell>
        </row>
        <row r="884">
          <cell r="K884">
            <v>7.0000000000000007E-2</v>
          </cell>
          <cell r="L884">
            <v>93.488201658353205</v>
          </cell>
          <cell r="M884">
            <v>101.30874156907666</v>
          </cell>
          <cell r="N884">
            <v>107.55327215869956</v>
          </cell>
        </row>
        <row r="928">
          <cell r="A928" t="str">
            <v>Rs mn</v>
          </cell>
          <cell r="G928" t="str">
            <v>F2005E</v>
          </cell>
          <cell r="H928" t="str">
            <v>F2006E</v>
          </cell>
          <cell r="I928" t="str">
            <v>F2007E</v>
          </cell>
        </row>
        <row r="929">
          <cell r="A929" t="str">
            <v>Capex</v>
          </cell>
          <cell r="G929">
            <v>41431</v>
          </cell>
          <cell r="H929">
            <v>94789</v>
          </cell>
          <cell r="I929">
            <v>77815</v>
          </cell>
        </row>
        <row r="930">
          <cell r="A930" t="str">
            <v>PAT plus depreciation</v>
          </cell>
          <cell r="G930">
            <v>77654</v>
          </cell>
          <cell r="H930">
            <v>79118</v>
          </cell>
          <cell r="I930">
            <v>89981</v>
          </cell>
        </row>
        <row r="931">
          <cell r="A931" t="str">
            <v>Cash and cash equivalents</v>
          </cell>
          <cell r="G931">
            <v>88185</v>
          </cell>
          <cell r="H931">
            <v>90065</v>
          </cell>
          <cell r="I931">
            <v>137150</v>
          </cell>
        </row>
        <row r="932">
          <cell r="A932" t="str">
            <v>Investment in SEB bonds</v>
          </cell>
          <cell r="G932">
            <v>188578</v>
          </cell>
          <cell r="H932">
            <v>191505</v>
          </cell>
          <cell r="I932">
            <v>160353</v>
          </cell>
        </row>
        <row r="1161">
          <cell r="A1161" t="str">
            <v>Price</v>
          </cell>
          <cell r="B1161">
            <v>102.3</v>
          </cell>
        </row>
        <row r="1162">
          <cell r="A1162" t="str">
            <v>Mkt cap (Rs mn)</v>
          </cell>
          <cell r="B1162">
            <v>843511.00812000001</v>
          </cell>
        </row>
        <row r="1163">
          <cell r="A1163" t="str">
            <v>Rs/$</v>
          </cell>
          <cell r="B1163">
            <v>45.22</v>
          </cell>
        </row>
        <row r="1164">
          <cell r="A1164" t="str">
            <v>Mkt cap (USD mn)</v>
          </cell>
          <cell r="B1164">
            <v>18653.494208757187</v>
          </cell>
        </row>
        <row r="1166">
          <cell r="A1166" t="str">
            <v>Key Ratios</v>
          </cell>
        </row>
        <row r="1167">
          <cell r="A1167" t="str">
            <v>EPS (Rs)</v>
          </cell>
          <cell r="B1167">
            <v>4.0017811833102561</v>
          </cell>
          <cell r="C1167">
            <v>4.4166422934510878</v>
          </cell>
          <cell r="D1167">
            <v>4.4529962884686425</v>
          </cell>
          <cell r="E1167">
            <v>4.2098909873493531</v>
          </cell>
          <cell r="F1167">
            <v>5.4931563842704234</v>
          </cell>
          <cell r="G1167">
            <v>5.8743948833736273</v>
          </cell>
          <cell r="H1167">
            <v>7.1970476277843121</v>
          </cell>
          <cell r="I1167">
            <v>8.3479834077022996</v>
          </cell>
          <cell r="J1167">
            <v>9.0594048286716262</v>
          </cell>
        </row>
        <row r="1168">
          <cell r="A1168" t="str">
            <v>P/E (x)</v>
          </cell>
          <cell r="B1168">
            <v>25.563616628178025</v>
          </cell>
          <cell r="C1168">
            <v>23.162391971767438</v>
          </cell>
          <cell r="D1168">
            <v>22.97329559086166</v>
          </cell>
          <cell r="E1168">
            <v>24.299916626679803</v>
          </cell>
          <cell r="F1168">
            <v>18.623172697747076</v>
          </cell>
          <cell r="G1168">
            <v>17.414559632267991</v>
          </cell>
          <cell r="H1168">
            <v>14.214161874526061</v>
          </cell>
          <cell r="I1168">
            <v>12.254456556012379</v>
          </cell>
          <cell r="J1168">
            <v>11.292132533501119</v>
          </cell>
        </row>
        <row r="1169">
          <cell r="A1169" t="str">
            <v>BVPS (Rs)</v>
          </cell>
          <cell r="B1169">
            <v>0</v>
          </cell>
          <cell r="C1169">
            <v>0</v>
          </cell>
          <cell r="D1169">
            <v>38.737163057170555</v>
          </cell>
          <cell r="E1169">
            <v>41.956854698416372</v>
          </cell>
          <cell r="F1169">
            <v>45.503840270117202</v>
          </cell>
          <cell r="G1169">
            <v>50.66579391210518</v>
          </cell>
          <cell r="H1169">
            <v>54.576186151504089</v>
          </cell>
          <cell r="I1169">
            <v>59.077933803219132</v>
          </cell>
          <cell r="J1169">
            <v>64.431526131890763</v>
          </cell>
        </row>
        <row r="1170">
          <cell r="A1170" t="str">
            <v>P/BV (x)</v>
          </cell>
          <cell r="B1170" t="e">
            <v>#DIV/0!</v>
          </cell>
          <cell r="C1170" t="e">
            <v>#DIV/0!</v>
          </cell>
          <cell r="D1170">
            <v>2.6408748583116353</v>
          </cell>
          <cell r="E1170">
            <v>2.4382189927087463</v>
          </cell>
          <cell r="F1170">
            <v>2.2481619000227848</v>
          </cell>
          <cell r="G1170">
            <v>2.0191137274483379</v>
          </cell>
          <cell r="H1170">
            <v>1.8744439143478087</v>
          </cell>
          <cell r="I1170">
            <v>1.7316109994765205</v>
          </cell>
          <cell r="J1170">
            <v>1.5877320644336874</v>
          </cell>
        </row>
        <row r="1171">
          <cell r="A1171" t="str">
            <v>ROE - Beg period (%)</v>
          </cell>
          <cell r="C1171" t="e">
            <v>#DIV/0!</v>
          </cell>
          <cell r="D1171" t="e">
            <v>#DIV/0!</v>
          </cell>
          <cell r="E1171">
            <v>0.10867835058380892</v>
          </cell>
          <cell r="F1171">
            <v>0.13092393182842083</v>
          </cell>
          <cell r="G1171">
            <v>0.13625028869792039</v>
          </cell>
          <cell r="H1171">
            <v>0.1420494395147488</v>
          </cell>
          <cell r="I1171">
            <v>0.15296018275311885</v>
          </cell>
          <cell r="J1171">
            <v>0.15334667693097254</v>
          </cell>
        </row>
        <row r="1172">
          <cell r="A1172" t="str">
            <v>Avg ROE (%)</v>
          </cell>
          <cell r="C1172" t="e">
            <v>#DIV/0!</v>
          </cell>
          <cell r="D1172">
            <v>0.11495411478369369</v>
          </cell>
          <cell r="E1172">
            <v>0.1043420839473042</v>
          </cell>
          <cell r="F1172">
            <v>0.12561428619442688</v>
          </cell>
          <cell r="G1172">
            <v>0.12527962993854466</v>
          </cell>
          <cell r="H1172">
            <v>0.13677142188762217</v>
          </cell>
          <cell r="I1172">
            <v>0.14690155378490308</v>
          </cell>
          <cell r="J1172">
            <v>0.14669977236450241</v>
          </cell>
        </row>
        <row r="1173">
          <cell r="A1173" t="str">
            <v>ROA (%)</v>
          </cell>
        </row>
        <row r="1174">
          <cell r="A1174" t="str">
            <v>Net debt</v>
          </cell>
          <cell r="B1174">
            <v>0</v>
          </cell>
          <cell r="C1174">
            <v>0</v>
          </cell>
          <cell r="D1174">
            <v>115812</v>
          </cell>
          <cell r="E1174">
            <v>132157</v>
          </cell>
          <cell r="F1174">
            <v>-91916</v>
          </cell>
          <cell r="G1174">
            <v>-105885</v>
          </cell>
          <cell r="H1174">
            <v>-56773</v>
          </cell>
          <cell r="I1174">
            <v>-27308</v>
          </cell>
          <cell r="J1174">
            <v>-121802.49354286899</v>
          </cell>
        </row>
        <row r="1175">
          <cell r="A1175" t="str">
            <v>EV/EBITDA</v>
          </cell>
          <cell r="B1175">
            <v>14.045319931418282</v>
          </cell>
          <cell r="C1175">
            <v>12.709317895067606</v>
          </cell>
          <cell r="D1175">
            <v>17.37950894418999</v>
          </cell>
          <cell r="E1175">
            <v>16.773778115117242</v>
          </cell>
          <cell r="F1175">
            <v>17.40294278522747</v>
          </cell>
          <cell r="G1175">
            <v>10.792082563793498</v>
          </cell>
          <cell r="H1175">
            <v>9.8774388966729436</v>
          </cell>
          <cell r="I1175">
            <v>8.0323083021207502</v>
          </cell>
          <cell r="J1175">
            <v>6.3235099541503272</v>
          </cell>
        </row>
        <row r="1176">
          <cell r="A1176" t="str">
            <v>DPS (Rs)</v>
          </cell>
          <cell r="B1176">
            <v>0.83199473913086552</v>
          </cell>
          <cell r="C1176">
            <v>0.95615395404731773</v>
          </cell>
          <cell r="D1176">
            <v>0.9061062705088303</v>
          </cell>
          <cell r="E1176">
            <v>0.90623426969946586</v>
          </cell>
          <cell r="F1176">
            <v>1.3853352402482089</v>
          </cell>
          <cell r="G1176">
            <v>2.4001073850976784</v>
          </cell>
          <cell r="H1176">
            <v>2.8117276208238797</v>
          </cell>
          <cell r="I1176">
            <v>3.2097646313287092</v>
          </cell>
          <cell r="J1176">
            <v>3.25</v>
          </cell>
        </row>
        <row r="1177">
          <cell r="A1177" t="str">
            <v>Yield (%)</v>
          </cell>
          <cell r="B1177">
            <v>0.81328909005949701</v>
          </cell>
          <cell r="C1177">
            <v>0.93465684657606818</v>
          </cell>
          <cell r="D1177">
            <v>0.88573437977402769</v>
          </cell>
          <cell r="E1177">
            <v>0.88585950117249845</v>
          </cell>
          <cell r="F1177">
            <v>1.3541888956482979</v>
          </cell>
          <cell r="G1177">
            <v>2.3461460264884444</v>
          </cell>
          <cell r="H1177">
            <v>2.7485118483126878</v>
          </cell>
          <cell r="I1177">
            <v>3.1375998351209278</v>
          </cell>
          <cell r="J1177">
            <v>3.1769305962854348</v>
          </cell>
        </row>
        <row r="1178">
          <cell r="A1178" t="str">
            <v>ev</v>
          </cell>
          <cell r="D1178">
            <v>915035.80362000002</v>
          </cell>
          <cell r="E1178">
            <v>931380.80362000002</v>
          </cell>
          <cell r="F1178">
            <v>707307.80362000002</v>
          </cell>
          <cell r="G1178">
            <v>843511.00812000001</v>
          </cell>
          <cell r="H1178">
            <v>786738.00812000001</v>
          </cell>
          <cell r="I1178">
            <v>816203.00812000001</v>
          </cell>
          <cell r="J1178">
            <v>721708.51457713102</v>
          </cell>
        </row>
        <row r="1179">
          <cell r="A1179" t="str">
            <v>Details of Other Income</v>
          </cell>
          <cell r="G1179" t="str">
            <v>Nature of</v>
          </cell>
        </row>
        <row r="1180">
          <cell r="G1180" t="str">
            <v>Income</v>
          </cell>
        </row>
        <row r="1181">
          <cell r="A1181" t="str">
            <v>Dividend from Investments</v>
          </cell>
          <cell r="B1181">
            <v>1</v>
          </cell>
          <cell r="C1181">
            <v>0</v>
          </cell>
          <cell r="D1181">
            <v>57</v>
          </cell>
          <cell r="E1181">
            <v>36</v>
          </cell>
          <cell r="F1181">
            <v>95</v>
          </cell>
          <cell r="G1181" t="str">
            <v>Recurring</v>
          </cell>
        </row>
        <row r="1182">
          <cell r="A1182" t="str">
            <v>Interest Income on:</v>
          </cell>
        </row>
        <row r="1183">
          <cell r="A1183" t="str">
            <v>(a) Govt. Securities (8.5% Tax Free Bonds)</v>
          </cell>
          <cell r="D1183">
            <v>6955</v>
          </cell>
          <cell r="E1183">
            <v>13949</v>
          </cell>
          <cell r="F1183">
            <v>13950</v>
          </cell>
          <cell r="G1183" t="str">
            <v>Recurring</v>
          </cell>
        </row>
        <row r="1184">
          <cell r="A1184" t="str">
            <v>(b) Interest from Bonds</v>
          </cell>
          <cell r="B1184">
            <v>632</v>
          </cell>
          <cell r="C1184">
            <v>2382</v>
          </cell>
          <cell r="D1184">
            <v>2800</v>
          </cell>
          <cell r="E1184">
            <v>1822</v>
          </cell>
          <cell r="F1184">
            <v>1002</v>
          </cell>
          <cell r="G1184" t="str">
            <v>Recurring</v>
          </cell>
        </row>
        <row r="1185">
          <cell r="A1185" t="str">
            <v>(c) Loan to State Govt. in settlement of dues from customers</v>
          </cell>
          <cell r="D1185">
            <v>451</v>
          </cell>
          <cell r="E1185">
            <v>901</v>
          </cell>
          <cell r="F1185">
            <v>901</v>
          </cell>
          <cell r="G1185" t="str">
            <v>Recurring</v>
          </cell>
        </row>
        <row r="1186">
          <cell r="A1186" t="str">
            <v>(d) Public Deposits with Govt. of India</v>
          </cell>
          <cell r="D1186">
            <v>601</v>
          </cell>
          <cell r="E1186">
            <v>1087</v>
          </cell>
          <cell r="F1186">
            <v>2751</v>
          </cell>
          <cell r="G1186" t="str">
            <v>Recurring</v>
          </cell>
        </row>
        <row r="1187">
          <cell r="A1187" t="str">
            <v>(e) Deposits with Banks/Financial Institutions</v>
          </cell>
          <cell r="B1187">
            <v>4</v>
          </cell>
          <cell r="C1187">
            <v>34</v>
          </cell>
          <cell r="D1187">
            <v>28</v>
          </cell>
          <cell r="E1187">
            <v>159</v>
          </cell>
          <cell r="F1187">
            <v>61</v>
          </cell>
          <cell r="G1187" t="str">
            <v>Recurring</v>
          </cell>
        </row>
        <row r="1188">
          <cell r="A1188" t="str">
            <v>(f) Loans and Advances to Employees</v>
          </cell>
          <cell r="B1188">
            <v>196</v>
          </cell>
          <cell r="C1188">
            <v>186</v>
          </cell>
          <cell r="D1188">
            <v>262</v>
          </cell>
          <cell r="E1188">
            <v>284</v>
          </cell>
          <cell r="F1188">
            <v>296</v>
          </cell>
          <cell r="G1188" t="str">
            <v>Recurring</v>
          </cell>
        </row>
        <row r="1189">
          <cell r="A1189" t="str">
            <v>(g) Interest on Income Tax Refunds</v>
          </cell>
          <cell r="D1189">
            <v>279</v>
          </cell>
          <cell r="E1189">
            <v>27</v>
          </cell>
          <cell r="F1189">
            <v>12</v>
          </cell>
          <cell r="G1189" t="str">
            <v>Recurring</v>
          </cell>
        </row>
        <row r="1190">
          <cell r="A1190" t="str">
            <v>(h) Others</v>
          </cell>
          <cell r="B1190">
            <v>3120</v>
          </cell>
          <cell r="C1190">
            <v>1683</v>
          </cell>
          <cell r="D1190">
            <v>18</v>
          </cell>
          <cell r="E1190">
            <v>157</v>
          </cell>
          <cell r="F1190">
            <v>3</v>
          </cell>
          <cell r="G1190" t="str">
            <v>Recurring</v>
          </cell>
        </row>
        <row r="1191">
          <cell r="A1191" t="str">
            <v>Surcharge on late payment from customers</v>
          </cell>
          <cell r="B1191">
            <v>5438</v>
          </cell>
          <cell r="C1191">
            <v>6319</v>
          </cell>
          <cell r="D1191">
            <v>3494</v>
          </cell>
          <cell r="E1191">
            <v>5</v>
          </cell>
          <cell r="F1191">
            <v>1900</v>
          </cell>
          <cell r="G1191" t="str">
            <v>Non-Recurring</v>
          </cell>
        </row>
        <row r="1192">
          <cell r="A1192" t="str">
            <v>Miscellaneous Income</v>
          </cell>
          <cell r="B1192">
            <v>338</v>
          </cell>
          <cell r="C1192">
            <v>479</v>
          </cell>
          <cell r="D1192">
            <v>530</v>
          </cell>
          <cell r="E1192">
            <v>997</v>
          </cell>
          <cell r="F1192">
            <v>1057</v>
          </cell>
          <cell r="G1192" t="str">
            <v>Recurring</v>
          </cell>
        </row>
        <row r="1193">
          <cell r="A1193" t="str">
            <v>TOTAL</v>
          </cell>
          <cell r="B1193">
            <v>9729</v>
          </cell>
          <cell r="C1193">
            <v>11083</v>
          </cell>
          <cell r="D1193">
            <v>15475</v>
          </cell>
          <cell r="E1193">
            <v>19424</v>
          </cell>
          <cell r="F1193">
            <v>22028</v>
          </cell>
        </row>
        <row r="1198">
          <cell r="A1198" t="str">
            <v>Capital base</v>
          </cell>
        </row>
        <row r="1199">
          <cell r="A1199" t="str">
            <v>Dep</v>
          </cell>
        </row>
        <row r="1200">
          <cell r="A1200" t="str">
            <v>70% 30</v>
          </cell>
        </row>
        <row r="1201">
          <cell r="A1201">
            <v>0.14000000000000001</v>
          </cell>
        </row>
        <row r="1203">
          <cell r="A1203" t="str">
            <v>Write back from Reserves:</v>
          </cell>
        </row>
        <row r="1204">
          <cell r="A1204" t="str">
            <v>Bonds Redemption Reserve</v>
          </cell>
          <cell r="B1204">
            <v>2500</v>
          </cell>
          <cell r="C1204">
            <v>1578</v>
          </cell>
          <cell r="D1204">
            <v>1250</v>
          </cell>
          <cell r="E1204">
            <v>0</v>
          </cell>
          <cell r="F1204">
            <v>584</v>
          </cell>
        </row>
        <row r="1205">
          <cell r="A1205" t="str">
            <v>Investment Allowance Reserve</v>
          </cell>
          <cell r="B1205">
            <v>0</v>
          </cell>
          <cell r="C1205">
            <v>7187</v>
          </cell>
          <cell r="D1205">
            <v>0</v>
          </cell>
          <cell r="E1205">
            <v>0</v>
          </cell>
          <cell r="F1205">
            <v>0</v>
          </cell>
        </row>
        <row r="1206">
          <cell r="A1206" t="str">
            <v>Balance available for appropriation</v>
          </cell>
          <cell r="B1206">
            <v>40143</v>
          </cell>
          <cell r="C1206">
            <v>43875</v>
          </cell>
          <cell r="D1206">
            <v>43732</v>
          </cell>
          <cell r="E1206">
            <v>34138</v>
          </cell>
          <cell r="F1206">
            <v>41134</v>
          </cell>
        </row>
        <row r="1208">
          <cell r="A1208" t="str">
            <v>Transfer to Bonds redemption reserve</v>
          </cell>
          <cell r="B1208">
            <v>400</v>
          </cell>
          <cell r="C1208">
            <v>175</v>
          </cell>
          <cell r="D1208">
            <v>373</v>
          </cell>
          <cell r="E1208">
            <v>1815</v>
          </cell>
          <cell r="F1208">
            <v>2067</v>
          </cell>
        </row>
        <row r="1209">
          <cell r="A1209" t="str">
            <v>Transfer to Foreign Project Reserve</v>
          </cell>
          <cell r="B1209">
            <v>0</v>
          </cell>
          <cell r="C1209">
            <v>0</v>
          </cell>
          <cell r="D1209">
            <v>0</v>
          </cell>
          <cell r="E1209">
            <v>0</v>
          </cell>
          <cell r="F1209">
            <v>0</v>
          </cell>
        </row>
        <row r="1210">
          <cell r="A1210" t="str">
            <v>Transfer to Capital Reserve</v>
          </cell>
          <cell r="B1210">
            <v>34</v>
          </cell>
          <cell r="C1210">
            <v>5</v>
          </cell>
          <cell r="D1210">
            <v>506</v>
          </cell>
          <cell r="E1210">
            <v>100</v>
          </cell>
          <cell r="F1210">
            <v>30</v>
          </cell>
        </row>
        <row r="1211">
          <cell r="A1211" t="str">
            <v>Transfer to General Reserve *</v>
          </cell>
          <cell r="B1211">
            <v>31992</v>
          </cell>
          <cell r="C1211">
            <v>32655</v>
          </cell>
          <cell r="D1211">
            <v>34278</v>
          </cell>
          <cell r="E1211">
            <v>24067</v>
          </cell>
          <cell r="F1211">
            <v>26261</v>
          </cell>
        </row>
        <row r="1212">
          <cell r="A1212" t="str">
            <v>Interim dividend</v>
          </cell>
          <cell r="B1212">
            <v>3000</v>
          </cell>
          <cell r="C1212">
            <v>0</v>
          </cell>
          <cell r="D1212">
            <v>0</v>
          </cell>
          <cell r="E1212">
            <v>4000</v>
          </cell>
          <cell r="F1212">
            <v>0</v>
          </cell>
        </row>
        <row r="1213">
          <cell r="A1213" t="str">
            <v>Proposed dividend</v>
          </cell>
          <cell r="B1213">
            <v>3500</v>
          </cell>
          <cell r="C1213">
            <v>7470</v>
          </cell>
          <cell r="D1213">
            <v>7079</v>
          </cell>
          <cell r="E1213">
            <v>3080</v>
          </cell>
          <cell r="F1213">
            <v>10823</v>
          </cell>
        </row>
        <row r="1214">
          <cell r="A1214" t="str">
            <v>Tax on proposed dividend</v>
          </cell>
          <cell r="B1214">
            <v>1100</v>
          </cell>
          <cell r="C1214">
            <v>762</v>
          </cell>
          <cell r="D1214">
            <v>0</v>
          </cell>
          <cell r="E1214">
            <v>395</v>
          </cell>
          <cell r="F1214">
            <v>1387</v>
          </cell>
        </row>
        <row r="1215">
          <cell r="A1215" t="str">
            <v>Balance carried to Balance Sheet</v>
          </cell>
          <cell r="B1215">
            <v>117</v>
          </cell>
          <cell r="C1215">
            <v>2808</v>
          </cell>
          <cell r="D1215">
            <v>1496</v>
          </cell>
          <cell r="E1215">
            <v>681</v>
          </cell>
          <cell r="F1215">
            <v>566</v>
          </cell>
        </row>
        <row r="1217">
          <cell r="A1217" t="str">
            <v>* The impact of adjustments on profit for the year have been adjusted in General Reserve</v>
          </cell>
        </row>
        <row r="1222">
          <cell r="A1222" t="str">
            <v>Adjustments for</v>
          </cell>
          <cell r="B1222" t="str">
            <v>Rsbn</v>
          </cell>
        </row>
        <row r="1223">
          <cell r="A1223" t="str">
            <v>Adjustment for tariff orders of previous years</v>
          </cell>
          <cell r="B1223">
            <v>13.96</v>
          </cell>
          <cell r="C1223" t="str">
            <v>Upwards</v>
          </cell>
        </row>
        <row r="1224">
          <cell r="A1224" t="str">
            <v>Rebates and surcharge on dues writ off</v>
          </cell>
          <cell r="B1224">
            <v>26.53</v>
          </cell>
          <cell r="C1224" t="str">
            <v>Downward</v>
          </cell>
        </row>
        <row r="1225">
          <cell r="A1225" t="str">
            <v>Provisions written back and water charges</v>
          </cell>
          <cell r="B1225">
            <v>4.95</v>
          </cell>
          <cell r="C1225" t="str">
            <v>Downwards</v>
          </cell>
          <cell r="D1225">
            <v>1.4079999999999999</v>
          </cell>
        </row>
        <row r="1226">
          <cell r="A1226" t="str">
            <v>Tax write of previous years rellocated</v>
          </cell>
          <cell r="B1226">
            <v>4.6109999999999998</v>
          </cell>
          <cell r="C1226" t="str">
            <v>Upwards</v>
          </cell>
          <cell r="D1226" t="str">
            <v xml:space="preserve"> incomes</v>
          </cell>
        </row>
        <row r="1229">
          <cell r="B1229">
            <v>34.853999999999999</v>
          </cell>
        </row>
        <row r="1230">
          <cell r="B1230">
            <v>13.949</v>
          </cell>
        </row>
        <row r="1231">
          <cell r="B1231">
            <v>20.905000000000001</v>
          </cell>
          <cell r="C1231">
            <v>22.640999999999998</v>
          </cell>
          <cell r="D1231">
            <v>2.2530000000000001</v>
          </cell>
        </row>
        <row r="1232">
          <cell r="B1232">
            <v>43.545999999999999</v>
          </cell>
        </row>
        <row r="1233">
          <cell r="B1233">
            <v>12.574999999999999</v>
          </cell>
        </row>
        <row r="1234">
          <cell r="B1234">
            <v>30.971</v>
          </cell>
        </row>
        <row r="1236">
          <cell r="A1236" t="str">
            <v>Sales</v>
          </cell>
          <cell r="B1236">
            <v>13.96</v>
          </cell>
        </row>
        <row r="1237">
          <cell r="A1237" t="str">
            <v>Other income</v>
          </cell>
          <cell r="B1237">
            <v>43.532000000000004</v>
          </cell>
        </row>
        <row r="1240">
          <cell r="A1240" t="str">
            <v>What depreciation rates are you going to use - similar to F2004? - Rs4.65bn extra on account of new rates</v>
          </cell>
        </row>
        <row r="1241">
          <cell r="A1241" t="str">
            <v>Will provisions continue to be 2% of sales why should there be provisions given the one time settlement - why did you make nil provision inQ1</v>
          </cell>
        </row>
        <row r="1242">
          <cell r="A1242" t="str">
            <v>Split of Q1 other income</v>
          </cell>
        </row>
        <row r="1243">
          <cell r="A1243" t="str">
            <v>How many months after commissioning does the plant get to sufficient cap util to get regulated return</v>
          </cell>
        </row>
        <row r="1244">
          <cell r="A1244" t="str">
            <v>What are the rebates to customers for prompt payment in  Finance charge</v>
          </cell>
          <cell r="B1244">
            <v>4.9000000000000004</v>
          </cell>
        </row>
        <row r="1245">
          <cell r="A1245" t="str">
            <v>What were the UI income and expense booked in Q1</v>
          </cell>
        </row>
        <row r="1249">
          <cell r="A1249" t="str">
            <v>Dear Ms Sulochana,</v>
          </cell>
        </row>
        <row r="1250">
          <cell r="A1250" t="str">
            <v>As discussed please find the difference between the calculated non recurring items</v>
          </cell>
        </row>
        <row r="1251">
          <cell r="A1251" t="str">
            <v>from the propectus and the reported non recurring items in F2004.</v>
          </cell>
        </row>
        <row r="1252">
          <cell r="A1252" t="str">
            <v>Would appreciate it if you could explain the difference and help us</v>
          </cell>
        </row>
        <row r="1253">
          <cell r="A1253" t="str">
            <v>calculated the true F2004 profits for NTPC</v>
          </cell>
        </row>
        <row r="1255">
          <cell r="A1255" t="str">
            <v>Non recurring income</v>
          </cell>
        </row>
        <row r="1256">
          <cell r="B1256" t="str">
            <v>Rs bn</v>
          </cell>
        </row>
        <row r="1257">
          <cell r="A1257" t="str">
            <v>Provision written back</v>
          </cell>
          <cell r="B1257">
            <v>9.6479999999999997</v>
          </cell>
        </row>
        <row r="1258">
          <cell r="A1258" t="str">
            <v>Other income - prior year interest</v>
          </cell>
          <cell r="B1258">
            <v>20.905000000000001</v>
          </cell>
        </row>
        <row r="1259">
          <cell r="A1259" t="str">
            <v>Other income - late payment surcharge</v>
          </cell>
          <cell r="B1259">
            <v>22.640999999999998</v>
          </cell>
        </row>
        <row r="1260">
          <cell r="A1260" t="str">
            <v>Converting dues into long term advance of DVB (incl prior period)</v>
          </cell>
          <cell r="B1260">
            <v>2.2530000000000001</v>
          </cell>
        </row>
        <row r="1261">
          <cell r="A1261" t="str">
            <v>Earned interest from public deposits</v>
          </cell>
          <cell r="B1261">
            <v>2.7509999999999999</v>
          </cell>
        </row>
        <row r="1262">
          <cell r="A1262" t="str">
            <v>Total Non recurring income (1)</v>
          </cell>
          <cell r="B1262">
            <v>58.197999999999993</v>
          </cell>
        </row>
        <row r="1264">
          <cell r="A1264" t="str">
            <v>Non recurring expense</v>
          </cell>
        </row>
        <row r="1266">
          <cell r="A1266" t="str">
            <v>Interest on previously issued to SEB returned</v>
          </cell>
          <cell r="B1266">
            <v>3.8170000000000002</v>
          </cell>
        </row>
        <row r="1267">
          <cell r="A1267" t="str">
            <v>Additional depreciation charge</v>
          </cell>
          <cell r="B1267">
            <v>4.6529999999999996</v>
          </cell>
        </row>
        <row r="1268">
          <cell r="A1268" t="str">
            <v>Rebates to SEBs on OTS</v>
          </cell>
          <cell r="B1268">
            <v>12.574999999999999</v>
          </cell>
        </row>
        <row r="1269">
          <cell r="A1269" t="str">
            <v>Total non recurring expense (2)</v>
          </cell>
          <cell r="B1269">
            <v>21.044999999999998</v>
          </cell>
        </row>
        <row r="1271">
          <cell r="A1271" t="str">
            <v>Net non recurring income (1-2)</v>
          </cell>
          <cell r="B1271">
            <v>37.152999999999992</v>
          </cell>
        </row>
        <row r="1272">
          <cell r="A1272" t="str">
            <v>Non recurring mentioned in the prospectus</v>
          </cell>
          <cell r="B1272">
            <v>12.7</v>
          </cell>
        </row>
        <row r="1273">
          <cell r="A1273" t="str">
            <v>Difference</v>
          </cell>
          <cell r="B1273">
            <v>24.452999999999992</v>
          </cell>
        </row>
        <row r="1275">
          <cell r="A1275" t="str">
            <v>Sales  adjustment</v>
          </cell>
          <cell r="B1275" t="str">
            <v>cannot understand</v>
          </cell>
        </row>
        <row r="1276">
          <cell r="B1276">
            <v>22</v>
          </cell>
        </row>
        <row r="1277">
          <cell r="B1277">
            <v>61.281999999999996</v>
          </cell>
        </row>
        <row r="1278">
          <cell r="B1278">
            <v>39.281999999999996</v>
          </cell>
        </row>
        <row r="1280">
          <cell r="A1280" t="str">
            <v>Quarterly numbers</v>
          </cell>
          <cell r="B1280">
            <v>51.434999999999995</v>
          </cell>
          <cell r="C1280">
            <v>47.834000000000003</v>
          </cell>
          <cell r="D1280">
            <v>7.5281180750093935E-2</v>
          </cell>
        </row>
        <row r="1281">
          <cell r="B1281">
            <v>0.38300000000000001</v>
          </cell>
        </row>
        <row r="1282">
          <cell r="A1282" t="str">
            <v>Sales</v>
          </cell>
          <cell r="B1282">
            <v>51.817999999999998</v>
          </cell>
          <cell r="C1282">
            <v>47.834000000000003</v>
          </cell>
          <cell r="D1282">
            <v>8.3288037797382586E-2</v>
          </cell>
          <cell r="E1282" t="str">
            <v>How did the sales grow despite potential fall in tariff</v>
          </cell>
        </row>
        <row r="1283">
          <cell r="A1283" t="str">
            <v>Fuel, emply, gen admin, , provi</v>
          </cell>
          <cell r="B1283">
            <v>36.887</v>
          </cell>
          <cell r="C1283">
            <v>32.346000000000004</v>
          </cell>
          <cell r="D1283">
            <v>0.1403883014901377</v>
          </cell>
        </row>
        <row r="1284">
          <cell r="A1284" t="str">
            <v>OP</v>
          </cell>
          <cell r="B1284">
            <v>14.930999999999997</v>
          </cell>
          <cell r="C1284">
            <v>15.488</v>
          </cell>
          <cell r="D1284">
            <v>-3.5963326446281085E-2</v>
          </cell>
        </row>
        <row r="1286">
          <cell r="A1286" t="str">
            <v>Other income</v>
          </cell>
          <cell r="B1286">
            <v>5.3789999999999996</v>
          </cell>
          <cell r="C1286">
            <v>1.694</v>
          </cell>
          <cell r="D1286">
            <v>2.1753246753246751</v>
          </cell>
        </row>
        <row r="1287">
          <cell r="A1287" t="str">
            <v>Interest</v>
          </cell>
          <cell r="B1287">
            <v>4.5110000000000001</v>
          </cell>
          <cell r="C1287">
            <v>2.5779999999999998</v>
          </cell>
          <cell r="D1287">
            <v>0.74980605120248267</v>
          </cell>
        </row>
        <row r="1288">
          <cell r="A1288" t="str">
            <v>GP</v>
          </cell>
          <cell r="B1288">
            <v>15.798999999999996</v>
          </cell>
          <cell r="C1288">
            <v>14.603999999999999</v>
          </cell>
          <cell r="D1288">
            <v>8.1826896740618826E-2</v>
          </cell>
        </row>
        <row r="1289">
          <cell r="A1289" t="str">
            <v>Depreciation</v>
          </cell>
          <cell r="B1289">
            <v>4.7850000000000001</v>
          </cell>
          <cell r="C1289">
            <v>4.8040000000000003</v>
          </cell>
          <cell r="D1289">
            <v>-3.9550374687760126E-3</v>
          </cell>
        </row>
        <row r="1290">
          <cell r="A1290" t="str">
            <v>PBT</v>
          </cell>
          <cell r="B1290">
            <v>11.013999999999996</v>
          </cell>
          <cell r="C1290">
            <v>9.7999999999999989</v>
          </cell>
          <cell r="D1290">
            <v>0.12387755102040776</v>
          </cell>
        </row>
        <row r="1292">
          <cell r="A1292" t="str">
            <v>Taxr</v>
          </cell>
          <cell r="B1292">
            <v>2.21</v>
          </cell>
          <cell r="C1292">
            <v>0.52700000000000002</v>
          </cell>
          <cell r="D1292">
            <v>3.193548387096774</v>
          </cell>
        </row>
        <row r="1293">
          <cell r="A1293" t="str">
            <v>Income tax recoverable</v>
          </cell>
          <cell r="B1293">
            <v>1.643</v>
          </cell>
          <cell r="C1293">
            <v>0</v>
          </cell>
          <cell r="D1293" t="e">
            <v>#DIV/0!</v>
          </cell>
        </row>
        <row r="1294">
          <cell r="A1294" t="str">
            <v>Net</v>
          </cell>
          <cell r="B1294">
            <v>0.56699999999999995</v>
          </cell>
          <cell r="C1294">
            <v>0.52700000000000002</v>
          </cell>
          <cell r="D1294">
            <v>7.5901328273244584E-2</v>
          </cell>
          <cell r="E1294" t="str">
            <v>What is this</v>
          </cell>
        </row>
        <row r="1296">
          <cell r="A1296" t="str">
            <v>PAT</v>
          </cell>
          <cell r="B1296">
            <v>10.446999999999996</v>
          </cell>
          <cell r="C1296">
            <v>9.2729999999999997</v>
          </cell>
          <cell r="D1296">
            <v>0.12660411948668138</v>
          </cell>
        </row>
        <row r="1298">
          <cell r="B1298">
            <v>10.145999999999997</v>
          </cell>
          <cell r="C1298">
            <v>10.683999999999999</v>
          </cell>
          <cell r="D1298">
            <v>-5.0355672032946663E-2</v>
          </cell>
        </row>
        <row r="1303">
          <cell r="A1303" t="str">
            <v>(Year Ended 31 Dec)</v>
          </cell>
          <cell r="C1303">
            <v>2001</v>
          </cell>
          <cell r="D1303">
            <v>2002</v>
          </cell>
          <cell r="E1303">
            <v>2003</v>
          </cell>
          <cell r="F1303">
            <v>2004</v>
          </cell>
          <cell r="G1303">
            <v>2005</v>
          </cell>
          <cell r="H1303">
            <v>2006</v>
          </cell>
          <cell r="I1303">
            <v>2007</v>
          </cell>
          <cell r="J1303">
            <v>2008</v>
          </cell>
          <cell r="K1303">
            <v>2009</v>
          </cell>
        </row>
        <row r="1304">
          <cell r="A1304" t="str">
            <v>EBITDA</v>
          </cell>
          <cell r="C1304">
            <v>62884.869999999995</v>
          </cell>
          <cell r="D1304">
            <v>0</v>
          </cell>
          <cell r="E1304">
            <v>0</v>
          </cell>
          <cell r="F1304">
            <v>0</v>
          </cell>
          <cell r="G1304">
            <v>0</v>
          </cell>
        </row>
        <row r="1305">
          <cell r="A1305" t="str">
            <v>less Depreciation</v>
          </cell>
          <cell r="C1305">
            <v>23223</v>
          </cell>
          <cell r="D1305">
            <v>0</v>
          </cell>
          <cell r="E1305">
            <v>0</v>
          </cell>
          <cell r="F1305">
            <v>0</v>
          </cell>
          <cell r="G1305">
            <v>0</v>
          </cell>
        </row>
        <row r="1306">
          <cell r="A1306" t="str">
            <v>EBIT</v>
          </cell>
          <cell r="C1306">
            <v>39661.869999999995</v>
          </cell>
          <cell r="D1306">
            <v>0</v>
          </cell>
          <cell r="E1306">
            <v>0</v>
          </cell>
          <cell r="F1306">
            <v>0</v>
          </cell>
          <cell r="G1306">
            <v>0</v>
          </cell>
        </row>
        <row r="1307">
          <cell r="A1307" t="str">
            <v>Growth in EBIT</v>
          </cell>
          <cell r="C1307" t="e">
            <v>#DIV/0!</v>
          </cell>
          <cell r="D1307">
            <v>-1</v>
          </cell>
          <cell r="E1307" t="e">
            <v>#DIV/0!</v>
          </cell>
          <cell r="F1307" t="e">
            <v>#DIV/0!</v>
          </cell>
          <cell r="G1307" t="e">
            <v>#DIV/0!</v>
          </cell>
        </row>
        <row r="1309">
          <cell r="A1309" t="str">
            <v>Tax</v>
          </cell>
          <cell r="C1309">
            <v>3400</v>
          </cell>
          <cell r="D1309">
            <v>0</v>
          </cell>
          <cell r="E1309">
            <v>0</v>
          </cell>
          <cell r="F1309">
            <v>0</v>
          </cell>
          <cell r="G1309">
            <v>0</v>
          </cell>
        </row>
        <row r="1310">
          <cell r="A1310" t="str">
            <v>Other income</v>
          </cell>
          <cell r="C1310">
            <v>9161</v>
          </cell>
          <cell r="D1310">
            <v>0</v>
          </cell>
          <cell r="E1310">
            <v>0</v>
          </cell>
          <cell r="F1310">
            <v>0</v>
          </cell>
          <cell r="G1310">
            <v>0</v>
          </cell>
        </row>
        <row r="1311">
          <cell r="A1311" t="str">
            <v>Interest</v>
          </cell>
          <cell r="C1311">
            <v>10917.633900284078</v>
          </cell>
          <cell r="D1311">
            <v>0</v>
          </cell>
          <cell r="E1311">
            <v>0</v>
          </cell>
          <cell r="F1311">
            <v>0</v>
          </cell>
          <cell r="G1311">
            <v>0</v>
          </cell>
        </row>
        <row r="1312">
          <cell r="A1312" t="str">
            <v>Marginal tax rate</v>
          </cell>
          <cell r="B1312" t="str">
            <v>%</v>
          </cell>
          <cell r="C1312">
            <v>0.35</v>
          </cell>
          <cell r="D1312">
            <v>0.05</v>
          </cell>
          <cell r="E1312">
            <v>0.05</v>
          </cell>
          <cell r="F1312">
            <v>0.35</v>
          </cell>
          <cell r="G1312">
            <v>0.35</v>
          </cell>
        </row>
        <row r="1313">
          <cell r="A1313" t="str">
            <v>Less Adjusted taxes</v>
          </cell>
          <cell r="C1313">
            <v>4014.8218650994272</v>
          </cell>
          <cell r="D1313">
            <v>0</v>
          </cell>
          <cell r="E1313">
            <v>0</v>
          </cell>
          <cell r="F1313">
            <v>0</v>
          </cell>
          <cell r="G1313">
            <v>0</v>
          </cell>
        </row>
        <row r="1315">
          <cell r="A1315" t="str">
            <v>NOPLAT</v>
          </cell>
          <cell r="C1315">
            <v>35647.048134900571</v>
          </cell>
          <cell r="D1315">
            <v>0</v>
          </cell>
          <cell r="E1315">
            <v>0</v>
          </cell>
          <cell r="F1315">
            <v>0</v>
          </cell>
          <cell r="G1315">
            <v>0</v>
          </cell>
          <cell r="H1315">
            <v>0</v>
          </cell>
        </row>
        <row r="1316">
          <cell r="A1316" t="str">
            <v>Growth YoY</v>
          </cell>
          <cell r="D1316">
            <v>-1</v>
          </cell>
          <cell r="E1316" t="e">
            <v>#DIV/0!</v>
          </cell>
          <cell r="F1316" t="e">
            <v>#DIV/0!</v>
          </cell>
          <cell r="G1316" t="e">
            <v>#DIV/0!</v>
          </cell>
        </row>
        <row r="1317">
          <cell r="A1317" t="str">
            <v>5 Year Growth</v>
          </cell>
        </row>
        <row r="1319">
          <cell r="A1319" t="str">
            <v>Number of years</v>
          </cell>
        </row>
        <row r="1320">
          <cell r="A1320" t="str">
            <v>CAGR in NOPLAT</v>
          </cell>
        </row>
        <row r="1322">
          <cell r="A1322" t="str">
            <v>Calculation of Net Investment</v>
          </cell>
        </row>
        <row r="1323">
          <cell r="A1323" t="str">
            <v>Inventories</v>
          </cell>
          <cell r="C1323">
            <v>0</v>
          </cell>
          <cell r="D1323">
            <v>0</v>
          </cell>
          <cell r="E1323">
            <v>0</v>
          </cell>
          <cell r="F1323">
            <v>0</v>
          </cell>
          <cell r="G1323">
            <v>0</v>
          </cell>
        </row>
        <row r="1324">
          <cell r="A1324" t="str">
            <v>Debtors</v>
          </cell>
          <cell r="C1324">
            <v>0</v>
          </cell>
          <cell r="D1324">
            <v>0</v>
          </cell>
          <cell r="E1324">
            <v>0</v>
          </cell>
          <cell r="F1324">
            <v>0</v>
          </cell>
          <cell r="G1324">
            <v>0</v>
          </cell>
        </row>
        <row r="1325">
          <cell r="A1325" t="str">
            <v>Creditors</v>
          </cell>
          <cell r="C1325">
            <v>0</v>
          </cell>
          <cell r="D1325">
            <v>0</v>
          </cell>
          <cell r="E1325">
            <v>0</v>
          </cell>
          <cell r="F1325">
            <v>0</v>
          </cell>
          <cell r="G1325">
            <v>0</v>
          </cell>
        </row>
        <row r="1326">
          <cell r="A1326" t="str">
            <v>Loans and advances</v>
          </cell>
          <cell r="D1326">
            <v>0</v>
          </cell>
          <cell r="E1326">
            <v>0</v>
          </cell>
          <cell r="F1326">
            <v>0</v>
          </cell>
          <cell r="G1326">
            <v>0</v>
          </cell>
        </row>
        <row r="1327">
          <cell r="A1327" t="str">
            <v>Total working capital</v>
          </cell>
          <cell r="C1327">
            <v>0</v>
          </cell>
          <cell r="D1327">
            <v>0</v>
          </cell>
          <cell r="E1327">
            <v>0</v>
          </cell>
          <cell r="F1327">
            <v>0</v>
          </cell>
          <cell r="G1327">
            <v>0</v>
          </cell>
        </row>
        <row r="1328">
          <cell r="A1328" t="str">
            <v>Increase in working capital</v>
          </cell>
          <cell r="C1328">
            <v>0</v>
          </cell>
          <cell r="D1328">
            <v>0</v>
          </cell>
          <cell r="E1328">
            <v>0</v>
          </cell>
          <cell r="F1328">
            <v>0</v>
          </cell>
          <cell r="G1328">
            <v>0</v>
          </cell>
        </row>
        <row r="1329">
          <cell r="A1329" t="str">
            <v>Free Cash from Operations</v>
          </cell>
          <cell r="C1329">
            <v>35647.048134900571</v>
          </cell>
          <cell r="D1329">
            <v>0</v>
          </cell>
          <cell r="E1329">
            <v>0</v>
          </cell>
          <cell r="F1329">
            <v>0</v>
          </cell>
          <cell r="G1329">
            <v>0</v>
          </cell>
        </row>
        <row r="1331">
          <cell r="A1331" t="str">
            <v>CAPEX</v>
          </cell>
          <cell r="C1331">
            <v>0</v>
          </cell>
          <cell r="D1331">
            <v>0</v>
          </cell>
          <cell r="E1331">
            <v>0</v>
          </cell>
          <cell r="F1331">
            <v>0</v>
          </cell>
          <cell r="G1331">
            <v>0</v>
          </cell>
        </row>
        <row r="1332">
          <cell r="A1332" t="str">
            <v>Less Depreciation</v>
          </cell>
          <cell r="C1332">
            <v>23223</v>
          </cell>
          <cell r="D1332">
            <v>0</v>
          </cell>
          <cell r="E1332">
            <v>0</v>
          </cell>
          <cell r="F1332">
            <v>0</v>
          </cell>
          <cell r="G1332">
            <v>0</v>
          </cell>
        </row>
        <row r="1333">
          <cell r="A1333" t="str">
            <v>Net Investment</v>
          </cell>
          <cell r="C1333">
            <v>-23223</v>
          </cell>
          <cell r="D1333">
            <v>0</v>
          </cell>
          <cell r="E1333">
            <v>0</v>
          </cell>
          <cell r="F1333">
            <v>0</v>
          </cell>
          <cell r="G1333">
            <v>0</v>
          </cell>
        </row>
        <row r="1334">
          <cell r="A1334" t="str">
            <v xml:space="preserve">Capex - Depn </v>
          </cell>
          <cell r="C1334">
            <v>-23223</v>
          </cell>
          <cell r="D1334">
            <v>0</v>
          </cell>
          <cell r="E1334">
            <v>0</v>
          </cell>
          <cell r="F1334">
            <v>0</v>
          </cell>
          <cell r="G1334">
            <v>0</v>
          </cell>
        </row>
        <row r="1336">
          <cell r="A1336" t="str">
            <v>Free cash flow</v>
          </cell>
          <cell r="C1336">
            <v>58870.048134900571</v>
          </cell>
          <cell r="D1336">
            <v>0</v>
          </cell>
          <cell r="E1336">
            <v>0</v>
          </cell>
          <cell r="F1336">
            <v>0</v>
          </cell>
          <cell r="G1336">
            <v>0</v>
          </cell>
          <cell r="H1336">
            <v>-1</v>
          </cell>
        </row>
        <row r="1338">
          <cell r="A1338" t="str">
            <v>Calculation of NOPLAT growth rate (g)</v>
          </cell>
          <cell r="C1338">
            <v>0</v>
          </cell>
          <cell r="D1338">
            <v>-1</v>
          </cell>
          <cell r="E1338" t="e">
            <v>#DIV/0!</v>
          </cell>
          <cell r="F1338" t="e">
            <v>#DIV/0!</v>
          </cell>
          <cell r="G1338" t="e">
            <v>#DIV/0!</v>
          </cell>
        </row>
        <row r="1339">
          <cell r="A1339" t="str">
            <v>Calculation of Return on incremental capital (r)</v>
          </cell>
          <cell r="C1339" t="e">
            <v>#REF!</v>
          </cell>
          <cell r="D1339" t="e">
            <v>#DIV/0!</v>
          </cell>
          <cell r="E1339" t="e">
            <v>#DIV/0!</v>
          </cell>
          <cell r="F1339" t="e">
            <v>#DIV/0!</v>
          </cell>
          <cell r="G1339" t="e">
            <v>#DIV/0!</v>
          </cell>
        </row>
        <row r="1341">
          <cell r="J1341" t="str">
            <v>Risk free</v>
          </cell>
          <cell r="K1341" t="str">
            <v>Premium</v>
          </cell>
          <cell r="L1341" t="str">
            <v>Beta</v>
          </cell>
        </row>
        <row r="1342">
          <cell r="G1342">
            <v>7.0000000000000007E-2</v>
          </cell>
          <cell r="H1342">
            <v>0.15</v>
          </cell>
          <cell r="K1342">
            <v>7.0000000000000007E-2</v>
          </cell>
          <cell r="L1342">
            <v>8.5000000000000006E-2</v>
          </cell>
          <cell r="M1342">
            <v>0.83</v>
          </cell>
        </row>
        <row r="1343">
          <cell r="D1343" t="str">
            <v>Growth rate in the first period (gA)</v>
          </cell>
          <cell r="H1343">
            <v>0.15</v>
          </cell>
          <cell r="I1343">
            <v>0</v>
          </cell>
          <cell r="J1343">
            <v>0.2</v>
          </cell>
          <cell r="K1343">
            <v>0.14055000000000001</v>
          </cell>
        </row>
        <row r="1344">
          <cell r="D1344" t="str">
            <v>Growth rate in the second period(gB)</v>
          </cell>
          <cell r="H1344">
            <v>7.0000000000000007E-2</v>
          </cell>
          <cell r="I1344">
            <v>0</v>
          </cell>
        </row>
        <row r="1345">
          <cell r="D1345" t="str">
            <v>ROICa</v>
          </cell>
          <cell r="H1345">
            <v>0.125</v>
          </cell>
          <cell r="L1345" t="str">
            <v>Arvind Mills' DCF Value senstivity to Ga and Gb</v>
          </cell>
        </row>
        <row r="1346">
          <cell r="D1346" t="str">
            <v>ROICb</v>
          </cell>
          <cell r="H1346">
            <v>0.125</v>
          </cell>
          <cell r="N1346" t="str">
            <v>Gb</v>
          </cell>
        </row>
        <row r="1347">
          <cell r="D1347" t="str">
            <v>Discount rate</v>
          </cell>
          <cell r="H1347" t="e">
            <v>#DIV/0!</v>
          </cell>
          <cell r="K1347" t="e">
            <v>#DIV/0!</v>
          </cell>
          <cell r="L1347">
            <v>0</v>
          </cell>
          <cell r="M1347">
            <v>0.01</v>
          </cell>
          <cell r="N1347">
            <v>0.03</v>
          </cell>
          <cell r="O1347">
            <v>0.05</v>
          </cell>
          <cell r="Q1347">
            <v>7.0000000000000007E-2</v>
          </cell>
          <cell r="R1347">
            <v>9.0000000000000011E-2</v>
          </cell>
          <cell r="S1347">
            <v>0.11000000000000001</v>
          </cell>
          <cell r="T1347">
            <v>0.13</v>
          </cell>
          <cell r="U1347">
            <v>0.15</v>
          </cell>
        </row>
        <row r="1348">
          <cell r="D1348" t="str">
            <v>No. of years in the first period</v>
          </cell>
          <cell r="H1348">
            <v>5</v>
          </cell>
          <cell r="J1348">
            <v>10</v>
          </cell>
          <cell r="K1348">
            <v>0.11</v>
          </cell>
          <cell r="L1348">
            <v>124.38110306091711</v>
          </cell>
          <cell r="M1348">
            <v>127.23462289474649</v>
          </cell>
          <cell r="N1348">
            <v>135.0818024377771</v>
          </cell>
          <cell r="O1348">
            <v>148.16043500949485</v>
          </cell>
          <cell r="Q1348">
            <v>174.31770015293031</v>
          </cell>
          <cell r="R1348">
            <v>252.78949558323669</v>
          </cell>
          <cell r="S1348">
            <v>-2.2617955114177366E+17</v>
          </cell>
          <cell r="T1348">
            <v>-61.097686137988781</v>
          </cell>
          <cell r="U1348">
            <v>17.374109292317517</v>
          </cell>
        </row>
        <row r="1349">
          <cell r="D1349" t="str">
            <v>Fair value (Rs. per share)</v>
          </cell>
          <cell r="H1349" t="e">
            <v>#DIV/0!</v>
          </cell>
          <cell r="I1349">
            <v>65</v>
          </cell>
          <cell r="J1349">
            <v>146</v>
          </cell>
          <cell r="K1349">
            <v>0.12</v>
          </cell>
          <cell r="L1349">
            <v>114.74446321635905</v>
          </cell>
          <cell r="M1349">
            <v>116.81950398570389</v>
          </cell>
          <cell r="N1349">
            <v>122.35294603729012</v>
          </cell>
          <cell r="O1349">
            <v>131.04835497549703</v>
          </cell>
          <cell r="Q1349">
            <v>146.70009106426949</v>
          </cell>
          <cell r="R1349">
            <v>183.22080860473849</v>
          </cell>
          <cell r="S1349">
            <v>365.82439630708376</v>
          </cell>
          <cell r="T1349">
            <v>-181.98636679995118</v>
          </cell>
          <cell r="U1349">
            <v>0.61722090239348337</v>
          </cell>
        </row>
        <row r="1350">
          <cell r="K1350">
            <v>0.13</v>
          </cell>
          <cell r="L1350">
            <v>106.69180728144153</v>
          </cell>
          <cell r="M1350">
            <v>108.22406386379173</v>
          </cell>
          <cell r="N1350">
            <v>112.20793097790232</v>
          </cell>
          <cell r="O1350">
            <v>118.18373164906816</v>
          </cell>
          <cell r="Q1350">
            <v>128.14339943434462</v>
          </cell>
          <cell r="R1350">
            <v>148.06273500489746</v>
          </cell>
          <cell r="S1350">
            <v>207.82074171655606</v>
          </cell>
          <cell r="T1350" t="e">
            <v>#DIV/0!</v>
          </cell>
          <cell r="U1350">
            <v>-31.21128513007822</v>
          </cell>
        </row>
        <row r="1351">
          <cell r="A1351" t="str">
            <v>First part</v>
          </cell>
          <cell r="H1351" t="e">
            <v>#DIV/0!</v>
          </cell>
          <cell r="K1351">
            <v>0.14000000000000001</v>
          </cell>
          <cell r="L1351">
            <v>99.872360883584591</v>
          </cell>
          <cell r="M1351">
            <v>101.01849579024908</v>
          </cell>
          <cell r="N1351">
            <v>103.93593009812234</v>
          </cell>
          <cell r="O1351">
            <v>108.15000187616151</v>
          </cell>
          <cell r="Q1351">
            <v>114.77211467022305</v>
          </cell>
          <cell r="R1351">
            <v>126.69191769953386</v>
          </cell>
          <cell r="S1351">
            <v>154.50479143459233</v>
          </cell>
          <cell r="T1351">
            <v>293.56916010988442</v>
          </cell>
          <cell r="U1351">
            <v>-123.62394591599281</v>
          </cell>
        </row>
        <row r="1352">
          <cell r="A1352" t="str">
            <v>Second part</v>
          </cell>
          <cell r="H1352" t="e">
            <v>#DIV/0!</v>
          </cell>
          <cell r="K1352">
            <v>0.15</v>
          </cell>
          <cell r="L1352">
            <v>94.030234466590414</v>
          </cell>
          <cell r="M1352">
            <v>94.896994828583416</v>
          </cell>
          <cell r="N1352">
            <v>97.063895733565857</v>
          </cell>
          <cell r="O1352">
            <v>100.0975570005413</v>
          </cell>
          <cell r="Q1352">
            <v>104.64804890100446</v>
          </cell>
          <cell r="R1352">
            <v>112.23220206844307</v>
          </cell>
          <cell r="S1352">
            <v>127.40050840332029</v>
          </cell>
          <cell r="T1352">
            <v>172.90542740795189</v>
          </cell>
          <cell r="U1352" t="e">
            <v>#DIV/0!</v>
          </cell>
        </row>
        <row r="1353">
          <cell r="A1353" t="str">
            <v>Total terminal value</v>
          </cell>
          <cell r="H1353" t="e">
            <v>#DIV/0!</v>
          </cell>
          <cell r="K1353">
            <v>0.16</v>
          </cell>
          <cell r="L1353">
            <v>88.974607381955394</v>
          </cell>
          <cell r="M1353">
            <v>89.636275970356124</v>
          </cell>
          <cell r="N1353">
            <v>91.264998649496405</v>
          </cell>
          <cell r="O1353">
            <v>93.485984121051331</v>
          </cell>
          <cell r="Q1353">
            <v>96.694074246630663</v>
          </cell>
          <cell r="R1353">
            <v>101.73535872968392</v>
          </cell>
          <cell r="S1353">
            <v>110.80967079917976</v>
          </cell>
          <cell r="T1353">
            <v>131.9830656280034</v>
          </cell>
          <cell r="U1353">
            <v>237.85003977212148</v>
          </cell>
        </row>
        <row r="1354">
          <cell r="A1354" t="str">
            <v>Discounted terminal value</v>
          </cell>
          <cell r="H1354" t="e">
            <v>#DIV/0!</v>
          </cell>
          <cell r="K1354">
            <v>0.17</v>
          </cell>
          <cell r="L1354">
            <v>84.560456309057585</v>
          </cell>
          <cell r="M1354">
            <v>85.069666972054478</v>
          </cell>
          <cell r="N1354">
            <v>86.306321439332635</v>
          </cell>
          <cell r="O1354">
            <v>87.955194062370154</v>
          </cell>
          <cell r="Q1354">
            <v>90.263615734622704</v>
          </cell>
          <cell r="R1354">
            <v>93.726248243001535</v>
          </cell>
          <cell r="S1354">
            <v>99.497302423632888</v>
          </cell>
          <cell r="T1354">
            <v>111.03941078489559</v>
          </cell>
          <cell r="U1354">
            <v>145.66573586868375</v>
          </cell>
        </row>
        <row r="1355">
          <cell r="A1355" t="str">
            <v>Discounted value of cash flows</v>
          </cell>
          <cell r="H1355" t="e">
            <v>#DIV/0!</v>
          </cell>
          <cell r="K1355">
            <v>0.18000000000000002</v>
          </cell>
          <cell r="L1355">
            <v>80.675724590835813</v>
          </cell>
          <cell r="M1355">
            <v>81.070360222980824</v>
          </cell>
          <cell r="N1355">
            <v>82.017485740128791</v>
          </cell>
          <cell r="O1355">
            <v>83.256034493322318</v>
          </cell>
          <cell r="Q1355">
            <v>84.944964611313466</v>
          </cell>
          <cell r="R1355">
            <v>87.384530337300717</v>
          </cell>
          <cell r="S1355">
            <v>91.218133620994934</v>
          </cell>
          <cell r="T1355">
            <v>98.118619531644541</v>
          </cell>
          <cell r="U1355">
            <v>114.21975332316025</v>
          </cell>
        </row>
        <row r="1356">
          <cell r="A1356" t="str">
            <v>Total</v>
          </cell>
          <cell r="H1356" t="e">
            <v>#DIV/0!</v>
          </cell>
          <cell r="K1356">
            <v>0.19000000000000003</v>
          </cell>
          <cell r="L1356">
            <v>77.232557227591286</v>
          </cell>
          <cell r="M1356">
            <v>77.54025974075951</v>
          </cell>
          <cell r="N1356">
            <v>78.271053209534045</v>
          </cell>
          <cell r="O1356">
            <v>79.210644812244198</v>
          </cell>
          <cell r="Q1356">
            <v>80.463433615857738</v>
          </cell>
          <cell r="R1356">
            <v>82.217337940916678</v>
          </cell>
          <cell r="S1356">
            <v>84.848194428505082</v>
          </cell>
          <cell r="T1356">
            <v>89.232955241152411</v>
          </cell>
          <cell r="U1356">
            <v>98.002476866447068</v>
          </cell>
        </row>
        <row r="1357">
          <cell r="A1357" t="str">
            <v>Adjusted for mid-year accruals</v>
          </cell>
          <cell r="H1357" t="e">
            <v>#DIV/0!</v>
          </cell>
          <cell r="K1357">
            <v>0.20000000000000004</v>
          </cell>
          <cell r="L1357">
            <v>74.161176697342185</v>
          </cell>
          <cell r="M1357">
            <v>74.402360272135297</v>
          </cell>
          <cell r="N1357">
            <v>74.969851036354314</v>
          </cell>
          <cell r="O1357">
            <v>75.688672671031767</v>
          </cell>
          <cell r="Q1357">
            <v>76.628670193302241</v>
          </cell>
          <cell r="R1357">
            <v>77.910484996398395</v>
          </cell>
          <cell r="S1357">
            <v>79.761995267537259</v>
          </cell>
          <cell r="T1357">
            <v>82.671511407898308</v>
          </cell>
          <cell r="U1357">
            <v>87.908640460548241</v>
          </cell>
        </row>
        <row r="1358">
          <cell r="A1358" t="str">
            <v>Non-operating investments</v>
          </cell>
          <cell r="H1358">
            <v>0</v>
          </cell>
          <cell r="K1358">
            <v>0.21000000000000005</v>
          </cell>
          <cell r="L1358">
            <v>71.405517823821185</v>
          </cell>
          <cell r="M1358">
            <v>71.595420918419919</v>
          </cell>
          <cell r="N1358">
            <v>72.038528139150287</v>
          </cell>
          <cell r="O1358">
            <v>72.592412165063266</v>
          </cell>
          <cell r="Q1358">
            <v>73.304548769808505</v>
          </cell>
          <cell r="R1358">
            <v>74.254064242802173</v>
          </cell>
          <cell r="S1358">
            <v>75.583385904993307</v>
          </cell>
          <cell r="T1358">
            <v>77.577368398279987</v>
          </cell>
          <cell r="U1358">
            <v>80.900672553757815</v>
          </cell>
        </row>
        <row r="1359">
          <cell r="M1359" t="str">
            <v>Wacc</v>
          </cell>
        </row>
        <row r="1360">
          <cell r="A1360" t="str">
            <v>Firm Value</v>
          </cell>
          <cell r="H1360" t="e">
            <v>#DIV/0!</v>
          </cell>
          <cell r="K1360" t="e">
            <v>#DIV/0!</v>
          </cell>
          <cell r="L1360">
            <v>0.11</v>
          </cell>
          <cell r="M1360">
            <v>0.12</v>
          </cell>
          <cell r="N1360">
            <v>0.13</v>
          </cell>
          <cell r="O1360">
            <v>0.14000000000000001</v>
          </cell>
          <cell r="Q1360">
            <v>0.15000000000000002</v>
          </cell>
          <cell r="R1360">
            <v>0.16000000000000003</v>
          </cell>
          <cell r="S1360">
            <v>0.17000000000000004</v>
          </cell>
          <cell r="T1360">
            <v>0.18000000000000005</v>
          </cell>
          <cell r="U1360">
            <v>0.19000000000000006</v>
          </cell>
        </row>
        <row r="1361">
          <cell r="K1361">
            <v>0.3</v>
          </cell>
          <cell r="L1361">
            <v>144.31377837075433</v>
          </cell>
          <cell r="M1361">
            <v>128.08401101929013</v>
          </cell>
          <cell r="N1361">
            <v>115.849434511894</v>
          </cell>
          <cell r="O1361">
            <v>106.2808571359022</v>
          </cell>
          <cell r="Q1361">
            <v>98.580726367053558</v>
          </cell>
          <cell r="R1361">
            <v>92.24146639992135</v>
          </cell>
          <cell r="S1361">
            <v>86.924648672971699</v>
          </cell>
          <cell r="T1361">
            <v>82.39593119249345</v>
          </cell>
          <cell r="U1361">
            <v>78.48788204092871</v>
          </cell>
        </row>
        <row r="1362">
          <cell r="A1362" t="str">
            <v>Firm value less debt</v>
          </cell>
          <cell r="H1362" t="e">
            <v>#DIV/0!</v>
          </cell>
          <cell r="K1362">
            <v>0.35</v>
          </cell>
          <cell r="L1362">
            <v>145.96234550164311</v>
          </cell>
          <cell r="M1362">
            <v>129.3544441433788</v>
          </cell>
          <cell r="N1362">
            <v>116.84984757068294</v>
          </cell>
          <cell r="O1362">
            <v>107.08191916744191</v>
          </cell>
          <cell r="Q1362">
            <v>99.230796638548298</v>
          </cell>
          <cell r="R1362">
            <v>92.774831137548446</v>
          </cell>
          <cell r="S1362">
            <v>87.366310982713884</v>
          </cell>
          <cell r="T1362">
            <v>82.764546892848657</v>
          </cell>
          <cell r="U1362">
            <v>78.797637514349631</v>
          </cell>
        </row>
        <row r="1363">
          <cell r="A1363" t="str">
            <v>Adjustment to current date</v>
          </cell>
          <cell r="H1363" t="e">
            <v>#DIV/0!</v>
          </cell>
          <cell r="K1363">
            <v>0.39999999999999997</v>
          </cell>
          <cell r="L1363">
            <v>147.19877084980973</v>
          </cell>
          <cell r="M1363">
            <v>130.30726898644531</v>
          </cell>
          <cell r="N1363">
            <v>117.60015736477465</v>
          </cell>
          <cell r="O1363">
            <v>107.68271569109669</v>
          </cell>
          <cell r="Q1363">
            <v>99.718349342169375</v>
          </cell>
          <cell r="R1363">
            <v>93.174854690768782</v>
          </cell>
          <cell r="S1363">
            <v>87.697557715020537</v>
          </cell>
          <cell r="T1363">
            <v>83.041008668115083</v>
          </cell>
          <cell r="U1363">
            <v>79.029954119415322</v>
          </cell>
        </row>
        <row r="1364">
          <cell r="A1364" t="str">
            <v>number of months from last balance sheet</v>
          </cell>
          <cell r="H1364">
            <v>8</v>
          </cell>
          <cell r="K1364">
            <v>0.44999999999999996</v>
          </cell>
          <cell r="L1364">
            <v>148.16043500949485</v>
          </cell>
          <cell r="M1364">
            <v>131.04835497549703</v>
          </cell>
          <cell r="N1364">
            <v>118.18373164906816</v>
          </cell>
          <cell r="O1364">
            <v>108.15000187616151</v>
          </cell>
          <cell r="Q1364">
            <v>100.09755700054129</v>
          </cell>
          <cell r="R1364">
            <v>93.48598412105126</v>
          </cell>
          <cell r="S1364">
            <v>87.95519406237014</v>
          </cell>
          <cell r="T1364">
            <v>83.256034493322289</v>
          </cell>
          <cell r="U1364">
            <v>79.210644812244198</v>
          </cell>
        </row>
        <row r="1365">
          <cell r="K1365">
            <v>0.49999999999999994</v>
          </cell>
          <cell r="L1365">
            <v>148.92976633724294</v>
          </cell>
          <cell r="M1365">
            <v>131.64122376673839</v>
          </cell>
          <cell r="N1365">
            <v>118.65059107650301</v>
          </cell>
          <cell r="O1365">
            <v>108.52383082421338</v>
          </cell>
          <cell r="Q1365">
            <v>100.40092312723884</v>
          </cell>
          <cell r="R1365">
            <v>93.734887665277256</v>
          </cell>
          <cell r="S1365">
            <v>88.161303140249856</v>
          </cell>
          <cell r="T1365">
            <v>83.428055153488046</v>
          </cell>
          <cell r="U1365">
            <v>79.355197366507284</v>
          </cell>
        </row>
        <row r="1366">
          <cell r="E1366" t="str">
            <v>Fair value (Rs. per share)</v>
          </cell>
          <cell r="H1366" t="e">
            <v>#DIV/0!</v>
          </cell>
          <cell r="K1366">
            <v>0.54999999999999993</v>
          </cell>
          <cell r="L1366">
            <v>149.55921924176414</v>
          </cell>
          <cell r="M1366">
            <v>132.12629823229955</v>
          </cell>
          <cell r="N1366">
            <v>119.03256697167696</v>
          </cell>
          <cell r="O1366">
            <v>108.82969087261947</v>
          </cell>
          <cell r="Q1366">
            <v>100.64913177635501</v>
          </cell>
          <cell r="R1366">
            <v>93.938536019643962</v>
          </cell>
          <cell r="S1366">
            <v>88.32993784033323</v>
          </cell>
          <cell r="T1366">
            <v>83.568799329987314</v>
          </cell>
          <cell r="U1366">
            <v>79.473467638177098</v>
          </cell>
        </row>
        <row r="1367">
          <cell r="E1367" t="str">
            <v>Market price(Rs. per share)</v>
          </cell>
          <cell r="H1367">
            <v>170</v>
          </cell>
          <cell r="K1367">
            <v>0.6</v>
          </cell>
          <cell r="L1367">
            <v>150.0837633288651</v>
          </cell>
          <cell r="M1367">
            <v>132.53052695360046</v>
          </cell>
          <cell r="N1367">
            <v>119.35088021765525</v>
          </cell>
          <cell r="O1367">
            <v>109.08457424629117</v>
          </cell>
          <cell r="Q1367">
            <v>100.85597231728514</v>
          </cell>
          <cell r="R1367">
            <v>94.108242981616229</v>
          </cell>
          <cell r="S1367">
            <v>88.470466757069374</v>
          </cell>
          <cell r="T1367">
            <v>83.686086143736702</v>
          </cell>
          <cell r="U1367">
            <v>79.572026197901948</v>
          </cell>
        </row>
        <row r="1368">
          <cell r="E1368" t="str">
            <v>Discount/premium of</v>
          </cell>
          <cell r="H1368" t="e">
            <v>#DIV/0!</v>
          </cell>
          <cell r="K1368">
            <v>0.65</v>
          </cell>
          <cell r="L1368">
            <v>150.52760832564283</v>
          </cell>
          <cell r="M1368">
            <v>132.87256664085513</v>
          </cell>
          <cell r="N1368">
            <v>119.6202221950215</v>
          </cell>
          <cell r="O1368">
            <v>109.30024479324418</v>
          </cell>
          <cell r="Q1368">
            <v>101.03099123653374</v>
          </cell>
          <cell r="R1368">
            <v>94.251841180208146</v>
          </cell>
          <cell r="S1368">
            <v>88.589375840461514</v>
          </cell>
          <cell r="T1368">
            <v>83.785328832293871</v>
          </cell>
          <cell r="U1368">
            <v>79.655421902284516</v>
          </cell>
        </row>
        <row r="1369">
          <cell r="E1369" t="str">
            <v>market price to fair value</v>
          </cell>
          <cell r="H1369" t="str">
            <v>%</v>
          </cell>
          <cell r="K1369" t="str">
            <v>%</v>
          </cell>
        </row>
        <row r="1370">
          <cell r="A1370" t="str">
            <v>Cost of capital</v>
          </cell>
          <cell r="K1370" t="str">
            <v>%</v>
          </cell>
        </row>
        <row r="1371">
          <cell r="A1371" t="str">
            <v xml:space="preserve">Cost of equity </v>
          </cell>
          <cell r="D1371">
            <v>0.17200000000000001</v>
          </cell>
          <cell r="E1371">
            <v>0.17200000000000001</v>
          </cell>
          <cell r="F1371">
            <v>7.0000000000000007E-2</v>
          </cell>
          <cell r="G1371">
            <v>0.10200000000000001</v>
          </cell>
          <cell r="K1371" t="str">
            <v>%</v>
          </cell>
        </row>
        <row r="1372">
          <cell r="A1372" t="str">
            <v>Cost of debt</v>
          </cell>
          <cell r="D1372">
            <v>8.5000000000000006E-2</v>
          </cell>
          <cell r="N1372" t="str">
            <v>Gb</v>
          </cell>
        </row>
        <row r="1373">
          <cell r="A1373" t="str">
            <v>Post tax cost of debt</v>
          </cell>
          <cell r="D1373">
            <v>5.5250000000000007E-2</v>
          </cell>
          <cell r="K1373" t="e">
            <v>#DIV/0!</v>
          </cell>
          <cell r="L1373">
            <v>0</v>
          </cell>
          <cell r="M1373">
            <v>0.01</v>
          </cell>
          <cell r="N1373">
            <v>0.04</v>
          </cell>
          <cell r="O1373">
            <v>7.0000000000000007E-2</v>
          </cell>
          <cell r="Q1373">
            <v>0.1</v>
          </cell>
          <cell r="R1373">
            <v>0.13</v>
          </cell>
          <cell r="S1373">
            <v>0.16</v>
          </cell>
        </row>
        <row r="1374">
          <cell r="A1374" t="str">
            <v>Weighted avg. cost of capital</v>
          </cell>
          <cell r="D1374" t="e">
            <v>#DIV/0!</v>
          </cell>
          <cell r="K1374">
            <v>0.14000000000000001</v>
          </cell>
          <cell r="L1374">
            <v>90.121855307055753</v>
          </cell>
          <cell r="M1374">
            <v>92.189705961381719</v>
          </cell>
          <cell r="N1374">
            <v>99.334739550970056</v>
          </cell>
          <cell r="O1374">
            <v>108.15000187616151</v>
          </cell>
          <cell r="Q1374">
            <v>119.02509151611189</v>
          </cell>
          <cell r="R1374">
            <v>132.42978799259546</v>
          </cell>
          <cell r="S1374">
            <v>148.92803961223436</v>
          </cell>
        </row>
        <row r="1375">
          <cell r="E1375" t="str">
            <v>debt</v>
          </cell>
          <cell r="F1375" t="str">
            <v>equity</v>
          </cell>
        </row>
        <row r="1376">
          <cell r="D1376" t="str">
            <v>ratio</v>
          </cell>
          <cell r="E1376">
            <v>0</v>
          </cell>
          <cell r="F1376">
            <v>0</v>
          </cell>
          <cell r="H1376" t="str">
            <v>EPS sensitivity to margins</v>
          </cell>
        </row>
        <row r="1377">
          <cell r="D1377" t="str">
            <v>weight</v>
          </cell>
          <cell r="E1377" t="e">
            <v>#DIV/0!</v>
          </cell>
          <cell r="F1377" t="e">
            <v>#DIV/0!</v>
          </cell>
        </row>
        <row r="1379">
          <cell r="E1379" t="e">
            <v>#DIV/0!</v>
          </cell>
          <cell r="H1379" t="str">
            <v>Operating profit margin in C2005</v>
          </cell>
          <cell r="J1379">
            <v>0.18700000000000003</v>
          </cell>
          <cell r="K1379">
            <v>0.17700000000000002</v>
          </cell>
          <cell r="L1379">
            <v>0.16700000000000001</v>
          </cell>
          <cell r="M1379">
            <v>0.157</v>
          </cell>
          <cell r="N1379">
            <v>0.14699999999999999</v>
          </cell>
        </row>
        <row r="1380">
          <cell r="J1380">
            <v>6.8000000000000005E-2</v>
          </cell>
          <cell r="K1380">
            <v>7.8E-2</v>
          </cell>
          <cell r="L1380">
            <v>8.7999999999999995E-2</v>
          </cell>
          <cell r="M1380">
            <v>9.799999999999999E-2</v>
          </cell>
          <cell r="N1380">
            <v>0.10799999999999998</v>
          </cell>
        </row>
        <row r="1381">
          <cell r="H1381" t="str">
            <v>EPS</v>
          </cell>
          <cell r="I1381">
            <v>6.7414828023571838</v>
          </cell>
          <cell r="J1381">
            <v>7.4962505039019049</v>
          </cell>
          <cell r="K1381">
            <v>7.1256982505768116</v>
          </cell>
          <cell r="L1381">
            <v>6.7414828023571838</v>
          </cell>
          <cell r="M1381">
            <v>6.3845937439266329</v>
          </cell>
          <cell r="N1381">
            <v>6.0140414906015467</v>
          </cell>
        </row>
        <row r="1382">
          <cell r="I1382">
            <v>5.5968567346832936</v>
          </cell>
          <cell r="J1382" t="e">
            <v>#DIV/0!</v>
          </cell>
          <cell r="K1382" t="e">
            <v>#DIV/0!</v>
          </cell>
          <cell r="L1382" t="e">
            <v>#DIV/0!</v>
          </cell>
          <cell r="M1382" t="e">
            <v>#DIV/0!</v>
          </cell>
          <cell r="N1382" t="e">
            <v>#DIV/0!</v>
          </cell>
        </row>
        <row r="1383">
          <cell r="H1383" t="str">
            <v>PER</v>
          </cell>
          <cell r="I1383">
            <v>106.85</v>
          </cell>
          <cell r="J1383">
            <v>0</v>
          </cell>
          <cell r="K1383">
            <v>0</v>
          </cell>
          <cell r="L1383">
            <v>0</v>
          </cell>
          <cell r="M1383">
            <v>0</v>
          </cell>
          <cell r="N1383">
            <v>0</v>
          </cell>
        </row>
        <row r="1384">
          <cell r="J1384">
            <v>-0.99990434429665676</v>
          </cell>
          <cell r="K1384">
            <v>-0.99990907271873908</v>
          </cell>
          <cell r="L1384">
            <v>-0.99991397548965311</v>
          </cell>
          <cell r="M1384">
            <v>-0.99991852956290372</v>
          </cell>
          <cell r="N1384">
            <v>-0.99992325798498605</v>
          </cell>
        </row>
        <row r="1385">
          <cell r="M1385" t="str">
            <v>Growth in 2008-2018 (%)</v>
          </cell>
        </row>
        <row r="1386">
          <cell r="K1386" t="e">
            <v>#DIV/0!</v>
          </cell>
          <cell r="L1386">
            <v>0</v>
          </cell>
          <cell r="M1386">
            <v>0.03</v>
          </cell>
          <cell r="N1386">
            <v>0.05</v>
          </cell>
          <cell r="O1386">
            <v>7.0000000000000007E-2</v>
          </cell>
          <cell r="Q1386">
            <v>9.0000000000000011E-2</v>
          </cell>
        </row>
        <row r="1387">
          <cell r="K1387">
            <v>0</v>
          </cell>
          <cell r="L1387">
            <v>85.913922367933949</v>
          </cell>
          <cell r="M1387">
            <v>91.129543568955285</v>
          </cell>
          <cell r="N1387">
            <v>95.215569320824031</v>
          </cell>
          <cell r="O1387">
            <v>99.872360883584591</v>
          </cell>
          <cell r="Q1387">
            <v>105.18228084459791</v>
          </cell>
        </row>
        <row r="1388">
          <cell r="K1388">
            <v>0.02</v>
          </cell>
          <cell r="L1388">
            <v>87.176302249670499</v>
          </cell>
          <cell r="M1388">
            <v>92.826076568975509</v>
          </cell>
          <cell r="N1388">
            <v>97.271853127136595</v>
          </cell>
          <cell r="O1388">
            <v>102.35565318135768</v>
          </cell>
          <cell r="Q1388">
            <v>108.1707931201569</v>
          </cell>
        </row>
        <row r="1389">
          <cell r="J1389" t="str">
            <v>Growth</v>
          </cell>
          <cell r="K1389">
            <v>0.04</v>
          </cell>
          <cell r="L1389">
            <v>88.94363408410166</v>
          </cell>
          <cell r="M1389">
            <v>95.201222769003849</v>
          </cell>
          <cell r="N1389">
            <v>100.15065045597426</v>
          </cell>
          <cell r="O1389">
            <v>105.83226239824</v>
          </cell>
          <cell r="Q1389">
            <v>112.35471030593946</v>
          </cell>
        </row>
        <row r="1390">
          <cell r="J1390" t="str">
            <v>beyond 2018 (%)</v>
          </cell>
          <cell r="K1390">
            <v>0.05</v>
          </cell>
          <cell r="L1390">
            <v>90.121855307055753</v>
          </cell>
          <cell r="M1390">
            <v>96.784653569022737</v>
          </cell>
          <cell r="N1390">
            <v>102.06984867519932</v>
          </cell>
          <cell r="O1390">
            <v>108.15000187616151</v>
          </cell>
          <cell r="Q1390">
            <v>115.1439884297945</v>
          </cell>
        </row>
        <row r="1391">
          <cell r="K1391">
            <v>6.0000000000000005E-2</v>
          </cell>
          <cell r="L1391">
            <v>91.594631835748388</v>
          </cell>
          <cell r="M1391">
            <v>98.763942069046323</v>
          </cell>
          <cell r="N1391">
            <v>104.46884644923068</v>
          </cell>
          <cell r="O1391">
            <v>111.04717622356344</v>
          </cell>
          <cell r="Q1391">
            <v>118.63058608461333</v>
          </cell>
        </row>
        <row r="1392">
          <cell r="K1392">
            <v>7.0000000000000007E-2</v>
          </cell>
          <cell r="L1392">
            <v>93.488201658353205</v>
          </cell>
          <cell r="M1392">
            <v>101.30874156907666</v>
          </cell>
          <cell r="N1392">
            <v>107.55327215869956</v>
          </cell>
          <cell r="O1392">
            <v>114.77211467022305</v>
          </cell>
          <cell r="Q1392">
            <v>123.1133544979518</v>
          </cell>
        </row>
        <row r="1436">
          <cell r="A1436" t="str">
            <v>Rs mn</v>
          </cell>
          <cell r="G1436" t="str">
            <v>F2005E</v>
          </cell>
          <cell r="H1436" t="str">
            <v>F2006E</v>
          </cell>
          <cell r="I1436" t="str">
            <v>F2007E</v>
          </cell>
        </row>
        <row r="1437">
          <cell r="A1437" t="str">
            <v>Capex</v>
          </cell>
          <cell r="G1437">
            <v>41431</v>
          </cell>
          <cell r="H1437">
            <v>94789</v>
          </cell>
          <cell r="I1437">
            <v>77815</v>
          </cell>
        </row>
        <row r="1438">
          <cell r="A1438" t="str">
            <v>PAT plus depreciation</v>
          </cell>
          <cell r="G1438">
            <v>77654</v>
          </cell>
          <cell r="H1438">
            <v>79118</v>
          </cell>
          <cell r="I1438">
            <v>89981</v>
          </cell>
        </row>
        <row r="1439">
          <cell r="A1439" t="str">
            <v>Cash and cash equivalents</v>
          </cell>
          <cell r="G1439">
            <v>88185</v>
          </cell>
          <cell r="H1439">
            <v>90065</v>
          </cell>
          <cell r="I1439">
            <v>137150</v>
          </cell>
        </row>
        <row r="1440">
          <cell r="A1440" t="str">
            <v>Investment in SEB bonds</v>
          </cell>
          <cell r="G1440">
            <v>188578</v>
          </cell>
          <cell r="H1440">
            <v>191505</v>
          </cell>
          <cell r="I1440">
            <v>160353</v>
          </cell>
        </row>
      </sheetData>
      <sheetData sheetId="16" refreshError="1"/>
      <sheetData sheetId="17" refreshError="1">
        <row r="1">
          <cell r="B1" t="str">
            <v>NTPC –  Financial Snapshot</v>
          </cell>
        </row>
        <row r="2">
          <cell r="B2" t="str">
            <v>(Rs. Million)</v>
          </cell>
          <cell r="C2" t="str">
            <v>F2Q07</v>
          </cell>
          <cell r="D2" t="str">
            <v>F2Q06</v>
          </cell>
          <cell r="F2" t="str">
            <v>F1Q07</v>
          </cell>
          <cell r="H2" t="str">
            <v>F1H07</v>
          </cell>
          <cell r="I2" t="str">
            <v>F1H06</v>
          </cell>
          <cell r="P2" t="str">
            <v>Jul-Sep</v>
          </cell>
          <cell r="Q2" t="str">
            <v>Jul-Sep</v>
          </cell>
        </row>
        <row r="3">
          <cell r="B3" t="str">
            <v>(Period Ending)</v>
          </cell>
          <cell r="C3">
            <v>38990</v>
          </cell>
          <cell r="D3">
            <v>38625</v>
          </cell>
          <cell r="E3" t="str">
            <v>YoY</v>
          </cell>
          <cell r="F3">
            <v>38898</v>
          </cell>
          <cell r="G3" t="str">
            <v>QoQ</v>
          </cell>
          <cell r="H3">
            <v>38990</v>
          </cell>
          <cell r="I3">
            <v>38625</v>
          </cell>
          <cell r="J3" t="str">
            <v>YoY</v>
          </cell>
          <cell r="P3" t="str">
            <v>F2006</v>
          </cell>
          <cell r="Q3" t="str">
            <v>F2007E</v>
          </cell>
        </row>
        <row r="4">
          <cell r="B4" t="str">
            <v>Revenue</v>
          </cell>
          <cell r="C4">
            <v>67418</v>
          </cell>
          <cell r="D4">
            <v>58487</v>
          </cell>
          <cell r="E4">
            <v>0.15270060013336306</v>
          </cell>
          <cell r="F4">
            <v>70597</v>
          </cell>
          <cell r="G4">
            <v>-4.5030242078275329E-2</v>
          </cell>
          <cell r="H4" t="e">
            <v>#REF!</v>
          </cell>
          <cell r="I4" t="e">
            <v>#REF!</v>
          </cell>
          <cell r="J4" t="e">
            <v>#REF!</v>
          </cell>
          <cell r="O4" t="str">
            <v>Sales</v>
          </cell>
          <cell r="P4">
            <v>58487</v>
          </cell>
          <cell r="Q4">
            <v>67418</v>
          </cell>
        </row>
        <row r="5">
          <cell r="B5" t="str">
            <v xml:space="preserve">     Labor</v>
          </cell>
          <cell r="C5">
            <v>2679</v>
          </cell>
          <cell r="D5">
            <v>2287</v>
          </cell>
          <cell r="E5">
            <v>0.1714035854831657</v>
          </cell>
          <cell r="F5">
            <v>2675</v>
          </cell>
          <cell r="G5">
            <v>1.4953271028037562E-3</v>
          </cell>
          <cell r="H5" t="e">
            <v>#REF!</v>
          </cell>
          <cell r="I5" t="e">
            <v>#REF!</v>
          </cell>
          <cell r="J5" t="e">
            <v>#REF!</v>
          </cell>
          <cell r="O5" t="str">
            <v>EBITDA</v>
          </cell>
          <cell r="P5">
            <v>15815</v>
          </cell>
          <cell r="Q5">
            <v>17688</v>
          </cell>
        </row>
        <row r="6">
          <cell r="B6" t="str">
            <v xml:space="preserve">     Fuel</v>
          </cell>
          <cell r="C6">
            <v>43328</v>
          </cell>
          <cell r="D6">
            <v>36857</v>
          </cell>
          <cell r="E6">
            <v>0.17557044794747267</v>
          </cell>
          <cell r="F6">
            <v>45670</v>
          </cell>
          <cell r="G6">
            <v>-5.1280928399386916E-2</v>
          </cell>
          <cell r="H6" t="e">
            <v>#REF!</v>
          </cell>
          <cell r="I6" t="e">
            <v>#REF!</v>
          </cell>
          <cell r="J6" t="e">
            <v>#REF!</v>
          </cell>
          <cell r="O6" t="str">
            <v>Other Income</v>
          </cell>
          <cell r="P6">
            <v>4578</v>
          </cell>
          <cell r="Q6">
            <v>6644</v>
          </cell>
        </row>
        <row r="7">
          <cell r="B7" t="str">
            <v xml:space="preserve">     Others</v>
          </cell>
          <cell r="C7">
            <v>3723</v>
          </cell>
          <cell r="D7">
            <v>3528</v>
          </cell>
          <cell r="E7">
            <v>5.5272108843537504E-2</v>
          </cell>
          <cell r="F7">
            <v>3231</v>
          </cell>
          <cell r="G7">
            <v>0.15227483751160631</v>
          </cell>
          <cell r="H7" t="e">
            <v>#REF!</v>
          </cell>
          <cell r="I7" t="e">
            <v>#REF!</v>
          </cell>
          <cell r="J7" t="e">
            <v>#REF!</v>
          </cell>
          <cell r="O7" t="str">
            <v>Depreciation</v>
          </cell>
          <cell r="P7">
            <v>5202</v>
          </cell>
          <cell r="Q7">
            <v>4780</v>
          </cell>
        </row>
        <row r="8">
          <cell r="B8" t="str">
            <v>Total Costs</v>
          </cell>
          <cell r="C8">
            <v>49730</v>
          </cell>
          <cell r="D8">
            <v>42672</v>
          </cell>
          <cell r="E8">
            <v>0.16540119985001867</v>
          </cell>
          <cell r="F8">
            <v>51576</v>
          </cell>
          <cell r="G8">
            <v>-3.5791841166433969E-2</v>
          </cell>
          <cell r="H8" t="e">
            <v>#REF!</v>
          </cell>
          <cell r="I8" t="e">
            <v>#REF!</v>
          </cell>
          <cell r="J8" t="e">
            <v>#REF!</v>
          </cell>
          <cell r="O8" t="str">
            <v>Interest</v>
          </cell>
          <cell r="P8">
            <v>2814</v>
          </cell>
          <cell r="Q8">
            <v>4378</v>
          </cell>
        </row>
        <row r="9">
          <cell r="B9" t="str">
            <v>EBITDA</v>
          </cell>
          <cell r="C9">
            <v>17688</v>
          </cell>
          <cell r="D9">
            <v>15815</v>
          </cell>
          <cell r="E9">
            <v>0.11843186847929177</v>
          </cell>
          <cell r="F9">
            <v>19021</v>
          </cell>
          <cell r="G9">
            <v>-7.0080437411282226E-2</v>
          </cell>
          <cell r="H9" t="e">
            <v>#REF!</v>
          </cell>
          <cell r="I9" t="e">
            <v>#REF!</v>
          </cell>
          <cell r="J9" t="e">
            <v>#REF!</v>
          </cell>
          <cell r="O9" t="str">
            <v>Tax</v>
          </cell>
          <cell r="P9">
            <v>832</v>
          </cell>
          <cell r="Q9">
            <v>764</v>
          </cell>
        </row>
        <row r="10">
          <cell r="B10" t="str">
            <v>Depreciation</v>
          </cell>
          <cell r="C10">
            <v>4780</v>
          </cell>
          <cell r="D10">
            <v>5202</v>
          </cell>
          <cell r="E10">
            <v>-8.1122645136485927E-2</v>
          </cell>
          <cell r="F10">
            <v>4755</v>
          </cell>
          <cell r="G10">
            <v>5.2576235541534899E-3</v>
          </cell>
          <cell r="H10" t="e">
            <v>#REF!</v>
          </cell>
          <cell r="I10" t="e">
            <v>#REF!</v>
          </cell>
          <cell r="J10" t="e">
            <v>#REF!</v>
          </cell>
          <cell r="O10" t="str">
            <v>Net Profit</v>
          </cell>
          <cell r="P10">
            <v>11545</v>
          </cell>
          <cell r="Q10">
            <v>14410</v>
          </cell>
        </row>
        <row r="11">
          <cell r="B11" t="str">
            <v>EBIT</v>
          </cell>
          <cell r="C11">
            <v>12908</v>
          </cell>
          <cell r="D11">
            <v>10613</v>
          </cell>
          <cell r="E11">
            <v>0.21624422877602933</v>
          </cell>
          <cell r="F11">
            <v>14266</v>
          </cell>
          <cell r="G11">
            <v>-9.5191364082433783E-2</v>
          </cell>
          <cell r="H11" t="e">
            <v>#REF!</v>
          </cell>
          <cell r="I11" t="e">
            <v>#REF!</v>
          </cell>
          <cell r="J11" t="e">
            <v>#REF!</v>
          </cell>
        </row>
        <row r="12">
          <cell r="B12" t="str">
            <v>Interest &amp; Finance Charges</v>
          </cell>
          <cell r="C12">
            <v>4378</v>
          </cell>
          <cell r="D12">
            <v>2814</v>
          </cell>
          <cell r="E12">
            <v>0.55579246624022738</v>
          </cell>
          <cell r="F12">
            <v>4334</v>
          </cell>
          <cell r="G12">
            <v>1.0152284263959421E-2</v>
          </cell>
          <cell r="H12" t="e">
            <v>#REF!</v>
          </cell>
          <cell r="I12" t="e">
            <v>#REF!</v>
          </cell>
          <cell r="J12" t="e">
            <v>#REF!</v>
          </cell>
        </row>
        <row r="13">
          <cell r="B13" t="str">
            <v>Non Operating Income</v>
          </cell>
          <cell r="C13">
            <v>6644</v>
          </cell>
          <cell r="D13">
            <v>4578</v>
          </cell>
          <cell r="E13">
            <v>0.4512887723896899</v>
          </cell>
          <cell r="F13">
            <v>6194</v>
          </cell>
          <cell r="G13">
            <v>7.2650952534710989E-2</v>
          </cell>
          <cell r="H13" t="e">
            <v>#REF!</v>
          </cell>
          <cell r="I13" t="e">
            <v>#REF!</v>
          </cell>
          <cell r="J13" t="e">
            <v>#REF!</v>
          </cell>
        </row>
        <row r="14">
          <cell r="B14" t="str">
            <v>Pretax Profit</v>
          </cell>
          <cell r="C14">
            <v>15174</v>
          </cell>
          <cell r="D14">
            <v>12377</v>
          </cell>
          <cell r="E14">
            <v>0.22598367940534869</v>
          </cell>
          <cell r="F14">
            <v>16126</v>
          </cell>
          <cell r="G14">
            <v>-5.9035098598536506E-2</v>
          </cell>
          <cell r="H14" t="e">
            <v>#REF!</v>
          </cell>
          <cell r="I14" t="e">
            <v>#REF!</v>
          </cell>
          <cell r="J14" t="e">
            <v>#REF!</v>
          </cell>
        </row>
        <row r="15">
          <cell r="B15" t="str">
            <v>Tax</v>
          </cell>
          <cell r="C15">
            <v>764</v>
          </cell>
          <cell r="D15">
            <v>832</v>
          </cell>
          <cell r="E15">
            <v>-8.1730769230769273E-2</v>
          </cell>
          <cell r="F15">
            <v>808</v>
          </cell>
          <cell r="G15">
            <v>-5.4455445544554504E-2</v>
          </cell>
          <cell r="H15" t="e">
            <v>#REF!</v>
          </cell>
          <cell r="I15" t="e">
            <v>#REF!</v>
          </cell>
          <cell r="J15" t="e">
            <v>#REF!</v>
          </cell>
        </row>
        <row r="16">
          <cell r="B16" t="str">
            <v>Net Profit</v>
          </cell>
          <cell r="C16">
            <v>14410</v>
          </cell>
          <cell r="D16">
            <v>11545</v>
          </cell>
          <cell r="E16">
            <v>0.2481593763533998</v>
          </cell>
          <cell r="F16">
            <v>15318</v>
          </cell>
          <cell r="G16">
            <v>-5.9276667972320118E-2</v>
          </cell>
          <cell r="H16" t="e">
            <v>#REF!</v>
          </cell>
          <cell r="I16" t="e">
            <v>#REF!</v>
          </cell>
          <cell r="J16" t="e">
            <v>#REF!</v>
          </cell>
        </row>
        <row r="17">
          <cell r="B17" t="str">
            <v>Extraordinary items</v>
          </cell>
          <cell r="C17">
            <v>329</v>
          </cell>
          <cell r="D17">
            <v>90</v>
          </cell>
          <cell r="E17">
            <v>2.6555555555555554</v>
          </cell>
          <cell r="F17">
            <v>210</v>
          </cell>
          <cell r="G17">
            <v>0.56666666666666665</v>
          </cell>
          <cell r="H17" t="e">
            <v>#REF!</v>
          </cell>
          <cell r="I17" t="e">
            <v>#REF!</v>
          </cell>
          <cell r="J17" t="e">
            <v>#REF!</v>
          </cell>
        </row>
        <row r="18">
          <cell r="B18" t="str">
            <v>Reported PAT</v>
          </cell>
          <cell r="C18">
            <v>14739</v>
          </cell>
          <cell r="D18">
            <v>11635</v>
          </cell>
          <cell r="E18">
            <v>0.26678126342930808</v>
          </cell>
          <cell r="F18">
            <v>15528</v>
          </cell>
          <cell r="G18">
            <v>-5.0811437403400328E-2</v>
          </cell>
          <cell r="H18" t="e">
            <v>#REF!</v>
          </cell>
          <cell r="I18" t="e">
            <v>#REF!</v>
          </cell>
          <cell r="J18" t="e">
            <v>#REF!</v>
          </cell>
        </row>
        <row r="19">
          <cell r="B19" t="str">
            <v>Margins</v>
          </cell>
        </row>
        <row r="20">
          <cell r="B20" t="str">
            <v>Operating Margin</v>
          </cell>
          <cell r="C20">
            <v>0.26236316710670743</v>
          </cell>
          <cell r="D20">
            <v>0.27040196966847335</v>
          </cell>
          <cell r="F20">
            <v>0.26943071235321614</v>
          </cell>
          <cell r="H20" t="e">
            <v>#REF!</v>
          </cell>
          <cell r="I20" t="e">
            <v>#REF!</v>
          </cell>
        </row>
        <row r="21">
          <cell r="B21" t="str">
            <v>Net Margin</v>
          </cell>
          <cell r="C21">
            <v>0.21374113738170816</v>
          </cell>
          <cell r="D21">
            <v>0.19739429274881598</v>
          </cell>
          <cell r="F21">
            <v>0.21697805855772909</v>
          </cell>
          <cell r="H21" t="e">
            <v>#REF!</v>
          </cell>
          <cell r="I21" t="e">
            <v>#REF!</v>
          </cell>
        </row>
        <row r="22">
          <cell r="B22" t="str">
            <v>Effective Tax Rate</v>
          </cell>
          <cell r="C22">
            <v>5.0349281666007648E-2</v>
          </cell>
          <cell r="D22">
            <v>6.7221459158115865E-2</v>
          </cell>
          <cell r="F22">
            <v>5.010541981892596E-2</v>
          </cell>
          <cell r="H22" t="e">
            <v>#REF!</v>
          </cell>
          <cell r="I22" t="e">
            <v>#REF!</v>
          </cell>
        </row>
        <row r="23">
          <cell r="B23" t="str">
            <v>Operating Metrics</v>
          </cell>
          <cell r="K23">
            <v>1.0377226195484424E-2</v>
          </cell>
        </row>
        <row r="24">
          <cell r="B24" t="str">
            <v>Commercial Generation (MUs)</v>
          </cell>
          <cell r="C24">
            <v>42.609000000000002</v>
          </cell>
          <cell r="D24">
            <v>39.262999999999998</v>
          </cell>
          <cell r="E24">
            <v>8.5220181850597321E-2</v>
          </cell>
          <cell r="F24">
            <v>45.061</v>
          </cell>
          <cell r="G24">
            <v>-5.4415126162313254E-2</v>
          </cell>
          <cell r="H24" t="e">
            <v>#REF!</v>
          </cell>
          <cell r="I24" t="e">
            <v>#REF!</v>
          </cell>
          <cell r="J24" t="e">
            <v>#REF!</v>
          </cell>
          <cell r="K24">
            <v>2.9285714285714359E-2</v>
          </cell>
        </row>
        <row r="25">
          <cell r="B25" t="str">
            <v>Sales (MUs)</v>
          </cell>
          <cell r="C25">
            <v>39.774000000000001</v>
          </cell>
          <cell r="D25">
            <v>36.152000000000001</v>
          </cell>
          <cell r="E25">
            <v>0.10018809471121926</v>
          </cell>
          <cell r="F25">
            <v>42.19</v>
          </cell>
          <cell r="G25">
            <v>-5.7264754681203955E-2</v>
          </cell>
          <cell r="H25" t="e">
            <v>#REF!</v>
          </cell>
          <cell r="I25" t="e">
            <v>#REF!</v>
          </cell>
          <cell r="J25" t="e">
            <v>#REF!</v>
          </cell>
        </row>
        <row r="26">
          <cell r="B26" t="str">
            <v>Gas-based PLF (%)</v>
          </cell>
          <cell r="C26">
            <v>55.21</v>
          </cell>
          <cell r="D26">
            <v>60.17</v>
          </cell>
          <cell r="E26">
            <v>-8.2433106199102602E-2</v>
          </cell>
          <cell r="F26">
            <v>72.03</v>
          </cell>
          <cell r="G26">
            <v>-0.2335138136887408</v>
          </cell>
          <cell r="H26" t="e">
            <v>#REF!</v>
          </cell>
          <cell r="I26" t="e">
            <v>#REF!</v>
          </cell>
          <cell r="J26" t="e">
            <v>#REF!</v>
          </cell>
        </row>
        <row r="27">
          <cell r="B27" t="str">
            <v>Coal-based PLF (%)</v>
          </cell>
          <cell r="C27">
            <v>82.57</v>
          </cell>
          <cell r="D27">
            <v>79.349999999999994</v>
          </cell>
          <cell r="E27">
            <v>4.057971014492745E-2</v>
          </cell>
          <cell r="F27">
            <v>87.7</v>
          </cell>
          <cell r="G27">
            <v>-5.8494868871151739E-2</v>
          </cell>
          <cell r="H27" t="e">
            <v>#REF!</v>
          </cell>
          <cell r="I27" t="e">
            <v>#REF!</v>
          </cell>
          <cell r="J27" t="e">
            <v>#REF!</v>
          </cell>
        </row>
        <row r="29">
          <cell r="B29" t="str">
            <v>NTPC –  Financial Snapshot</v>
          </cell>
        </row>
        <row r="30">
          <cell r="B30" t="str">
            <v>(Rs. Million)</v>
          </cell>
          <cell r="C30" t="str">
            <v>F2Q07</v>
          </cell>
          <cell r="D30" t="str">
            <v>F2Q06</v>
          </cell>
          <cell r="F30" t="str">
            <v>F1Q07</v>
          </cell>
          <cell r="H30" t="str">
            <v>F2H07</v>
          </cell>
          <cell r="I30" t="str">
            <v>F2H06</v>
          </cell>
        </row>
        <row r="31">
          <cell r="B31" t="str">
            <v>(Period Ending)</v>
          </cell>
          <cell r="C31">
            <v>38990</v>
          </cell>
          <cell r="D31">
            <v>38625</v>
          </cell>
          <cell r="E31" t="str">
            <v>YoY</v>
          </cell>
          <cell r="F31">
            <v>38898</v>
          </cell>
          <cell r="G31" t="str">
            <v>QoQ</v>
          </cell>
          <cell r="H31">
            <v>38990</v>
          </cell>
          <cell r="I31">
            <v>38625</v>
          </cell>
          <cell r="J31" t="str">
            <v>YoY</v>
          </cell>
        </row>
        <row r="32">
          <cell r="B32" t="str">
            <v xml:space="preserve">Revenue </v>
          </cell>
        </row>
        <row r="33">
          <cell r="B33" t="str">
            <v>Generation</v>
          </cell>
          <cell r="C33">
            <v>67992</v>
          </cell>
          <cell r="D33">
            <v>59170</v>
          </cell>
          <cell r="E33">
            <v>0.14909582558729095</v>
          </cell>
          <cell r="F33">
            <v>71399</v>
          </cell>
          <cell r="G33">
            <v>-4.7717755150632368E-2</v>
          </cell>
          <cell r="H33" t="e">
            <v>#REF!</v>
          </cell>
          <cell r="I33" t="e">
            <v>#REF!</v>
          </cell>
          <cell r="J33" t="e">
            <v>#REF!</v>
          </cell>
        </row>
        <row r="34">
          <cell r="B34" t="str">
            <v>Others</v>
          </cell>
          <cell r="C34">
            <v>146</v>
          </cell>
          <cell r="D34">
            <v>89</v>
          </cell>
          <cell r="E34">
            <v>0.6404494382022472</v>
          </cell>
          <cell r="F34">
            <v>137</v>
          </cell>
          <cell r="G34">
            <v>6.5693430656934337E-2</v>
          </cell>
          <cell r="H34" t="e">
            <v>#REF!</v>
          </cell>
          <cell r="I34" t="e">
            <v>#REF!</v>
          </cell>
          <cell r="J34" t="e">
            <v>#REF!</v>
          </cell>
        </row>
        <row r="35">
          <cell r="B35" t="str">
            <v>Total</v>
          </cell>
          <cell r="C35">
            <v>68138</v>
          </cell>
          <cell r="D35">
            <v>59259</v>
          </cell>
          <cell r="E35">
            <v>0.14983378052278984</v>
          </cell>
          <cell r="F35">
            <v>71536</v>
          </cell>
          <cell r="G35">
            <v>-4.7500559159024847E-2</v>
          </cell>
          <cell r="H35" t="e">
            <v>#REF!</v>
          </cell>
          <cell r="I35" t="e">
            <v>#REF!</v>
          </cell>
          <cell r="J35" t="e">
            <v>#REF!</v>
          </cell>
        </row>
        <row r="37">
          <cell r="B37" t="str">
            <v>EBIT</v>
          </cell>
        </row>
        <row r="38">
          <cell r="B38" t="str">
            <v>Generation</v>
          </cell>
          <cell r="C38">
            <v>12402</v>
          </cell>
          <cell r="D38">
            <v>10621</v>
          </cell>
          <cell r="E38">
            <v>0.16768665850673203</v>
          </cell>
          <cell r="F38">
            <v>14161</v>
          </cell>
          <cell r="G38">
            <v>-0.12421439163900849</v>
          </cell>
          <cell r="H38" t="e">
            <v>#REF!</v>
          </cell>
          <cell r="I38" t="e">
            <v>#REF!</v>
          </cell>
          <cell r="J38" t="e">
            <v>#REF!</v>
          </cell>
        </row>
        <row r="39">
          <cell r="B39" t="str">
            <v>Others</v>
          </cell>
          <cell r="C39">
            <v>52</v>
          </cell>
          <cell r="D39">
            <v>42</v>
          </cell>
          <cell r="E39">
            <v>0.23809523809523814</v>
          </cell>
          <cell r="F39">
            <v>49</v>
          </cell>
          <cell r="G39">
            <v>6.1224489795918435E-2</v>
          </cell>
          <cell r="H39" t="e">
            <v>#REF!</v>
          </cell>
          <cell r="I39" t="e">
            <v>#REF!</v>
          </cell>
          <cell r="J39" t="e">
            <v>#REF!</v>
          </cell>
        </row>
        <row r="40">
          <cell r="B40" t="str">
            <v>Total</v>
          </cell>
          <cell r="C40">
            <v>12454</v>
          </cell>
          <cell r="D40">
            <v>10663</v>
          </cell>
          <cell r="E40">
            <v>0.1679639876207446</v>
          </cell>
          <cell r="F40">
            <v>14210</v>
          </cell>
          <cell r="G40">
            <v>-0.12357494722026741</v>
          </cell>
          <cell r="H40" t="e">
            <v>#REF!</v>
          </cell>
          <cell r="I40" t="e">
            <v>#REF!</v>
          </cell>
          <cell r="J40" t="e">
            <v>#REF!</v>
          </cell>
        </row>
        <row r="42">
          <cell r="B42" t="str">
            <v>Less:</v>
          </cell>
        </row>
        <row r="43">
          <cell r="B43" t="str">
            <v>Unallocable Interest and finance charges</v>
          </cell>
          <cell r="C43">
            <v>2392</v>
          </cell>
          <cell r="D43">
            <v>654</v>
          </cell>
          <cell r="E43">
            <v>2.6574923547400613</v>
          </cell>
          <cell r="F43">
            <v>3087</v>
          </cell>
          <cell r="G43">
            <v>-0.22513767411726593</v>
          </cell>
          <cell r="H43" t="e">
            <v>#REF!</v>
          </cell>
          <cell r="I43" t="e">
            <v>#REF!</v>
          </cell>
          <cell r="J43" t="e">
            <v>#REF!</v>
          </cell>
        </row>
        <row r="44">
          <cell r="B44" t="str">
            <v>Other Unallocable expenditure net of unallocable income</v>
          </cell>
          <cell r="C44">
            <v>-5441</v>
          </cell>
          <cell r="D44">
            <v>-2458</v>
          </cell>
          <cell r="E44">
            <v>1.2135882831570384</v>
          </cell>
          <cell r="F44">
            <v>-5213</v>
          </cell>
          <cell r="G44">
            <v>4.3736811816612375E-2</v>
          </cell>
          <cell r="H44" t="e">
            <v>#REF!</v>
          </cell>
          <cell r="I44" t="e">
            <v>#REF!</v>
          </cell>
          <cell r="J44" t="e">
            <v>#REF!</v>
          </cell>
        </row>
        <row r="45">
          <cell r="B45" t="str">
            <v>PBT</v>
          </cell>
          <cell r="C45">
            <v>15503</v>
          </cell>
          <cell r="D45">
            <v>12467</v>
          </cell>
          <cell r="E45">
            <v>0.24352290045720704</v>
          </cell>
          <cell r="F45">
            <v>16336</v>
          </cell>
          <cell r="G45">
            <v>-5.0991674828599454E-2</v>
          </cell>
          <cell r="H45" t="e">
            <v>#REF!</v>
          </cell>
          <cell r="I45" t="e">
            <v>#REF!</v>
          </cell>
          <cell r="J45" t="e">
            <v>#REF!</v>
          </cell>
        </row>
        <row r="47">
          <cell r="B47" t="str">
            <v>Margins</v>
          </cell>
        </row>
        <row r="48">
          <cell r="B48" t="str">
            <v>Generation</v>
          </cell>
          <cell r="C48">
            <v>0.18240381221320157</v>
          </cell>
          <cell r="D48">
            <v>0.17949974649315531</v>
          </cell>
          <cell r="F48">
            <v>0.19833611115001612</v>
          </cell>
          <cell r="H48" t="e">
            <v>#REF!</v>
          </cell>
          <cell r="I48" t="e">
            <v>#REF!</v>
          </cell>
        </row>
        <row r="49">
          <cell r="B49" t="str">
            <v>Others</v>
          </cell>
          <cell r="C49">
            <v>0.35616438356164382</v>
          </cell>
          <cell r="D49">
            <v>0.47191011235955055</v>
          </cell>
          <cell r="F49">
            <v>0.35766423357664234</v>
          </cell>
          <cell r="H49" t="e">
            <v>#REF!</v>
          </cell>
          <cell r="I49" t="e">
            <v>#REF!</v>
          </cell>
        </row>
        <row r="50">
          <cell r="B50" t="str">
            <v>Total</v>
          </cell>
          <cell r="C50">
            <v>0.18277613079338989</v>
          </cell>
          <cell r="D50">
            <v>0.17993891223274103</v>
          </cell>
          <cell r="F50">
            <v>0.19864124356967122</v>
          </cell>
          <cell r="H50" t="e">
            <v>#REF!</v>
          </cell>
          <cell r="I50" t="e">
            <v>#REF!</v>
          </cell>
        </row>
        <row r="56">
          <cell r="B56" t="str">
            <v>NTPC –  Financial Snapshot</v>
          </cell>
        </row>
        <row r="57">
          <cell r="B57" t="str">
            <v>(Rs. Million)</v>
          </cell>
          <cell r="C57" t="str">
            <v>F1Q07</v>
          </cell>
          <cell r="D57" t="str">
            <v>F1Q06</v>
          </cell>
          <cell r="F57" t="str">
            <v>F4Q06</v>
          </cell>
        </row>
        <row r="58">
          <cell r="B58" t="str">
            <v>(Period Ending)</v>
          </cell>
          <cell r="C58">
            <v>38898</v>
          </cell>
          <cell r="D58">
            <v>38533</v>
          </cell>
          <cell r="E58" t="str">
            <v>YoY</v>
          </cell>
          <cell r="F58">
            <v>38807</v>
          </cell>
          <cell r="G58" t="str">
            <v>QoQ</v>
          </cell>
        </row>
        <row r="59">
          <cell r="B59" t="str">
            <v>Revenue</v>
          </cell>
          <cell r="C59">
            <v>70597</v>
          </cell>
          <cell r="D59">
            <v>60259</v>
          </cell>
          <cell r="E59">
            <v>0.1715594351051295</v>
          </cell>
          <cell r="F59">
            <v>77138</v>
          </cell>
          <cell r="G59">
            <v>-8.4796079753169606E-2</v>
          </cell>
        </row>
        <row r="60">
          <cell r="B60" t="str">
            <v xml:space="preserve">     Labor</v>
          </cell>
          <cell r="C60">
            <v>2675</v>
          </cell>
          <cell r="D60">
            <v>2401</v>
          </cell>
          <cell r="E60">
            <v>0.11411911703456901</v>
          </cell>
          <cell r="F60">
            <v>2518</v>
          </cell>
          <cell r="G60">
            <v>6.2351072279587028E-2</v>
          </cell>
        </row>
        <row r="61">
          <cell r="B61" t="str">
            <v xml:space="preserve">     Fuel</v>
          </cell>
          <cell r="C61">
            <v>45670</v>
          </cell>
          <cell r="D61">
            <v>38240</v>
          </cell>
          <cell r="E61">
            <v>0.19429916317991625</v>
          </cell>
          <cell r="F61">
            <v>46964</v>
          </cell>
          <cell r="G61">
            <v>-2.7553019333957929E-2</v>
          </cell>
        </row>
        <row r="62">
          <cell r="B62" t="str">
            <v xml:space="preserve">     Others</v>
          </cell>
          <cell r="C62">
            <v>3231</v>
          </cell>
          <cell r="D62">
            <v>2763</v>
          </cell>
          <cell r="E62">
            <v>0.16938110749185675</v>
          </cell>
          <cell r="F62">
            <v>4051</v>
          </cell>
          <cell r="G62">
            <v>-0.20241915576400893</v>
          </cell>
        </row>
        <row r="63">
          <cell r="B63" t="str">
            <v>Total Costs</v>
          </cell>
          <cell r="C63">
            <v>51576</v>
          </cell>
          <cell r="D63">
            <v>43404</v>
          </cell>
          <cell r="E63">
            <v>0.18827757810340051</v>
          </cell>
          <cell r="F63">
            <v>53533</v>
          </cell>
          <cell r="G63">
            <v>-3.6556890142528942E-2</v>
          </cell>
        </row>
        <row r="64">
          <cell r="B64" t="str">
            <v>EBITDA</v>
          </cell>
          <cell r="C64">
            <v>19021</v>
          </cell>
          <cell r="D64">
            <v>16855</v>
          </cell>
          <cell r="E64">
            <v>0.12850786116879265</v>
          </cell>
          <cell r="F64">
            <v>23605</v>
          </cell>
          <cell r="G64">
            <v>-0.19419614488455839</v>
          </cell>
        </row>
        <row r="65">
          <cell r="B65" t="str">
            <v>Depreciation</v>
          </cell>
          <cell r="C65">
            <v>4755</v>
          </cell>
          <cell r="D65">
            <v>4873</v>
          </cell>
          <cell r="E65">
            <v>-2.4215062589780456E-2</v>
          </cell>
          <cell r="F65">
            <v>5261</v>
          </cell>
          <cell r="G65">
            <v>-9.6179433567762818E-2</v>
          </cell>
        </row>
        <row r="66">
          <cell r="B66" t="str">
            <v>EBIT</v>
          </cell>
          <cell r="C66">
            <v>14266</v>
          </cell>
          <cell r="D66">
            <v>11982</v>
          </cell>
          <cell r="E66">
            <v>0.19061926222667336</v>
          </cell>
          <cell r="F66">
            <v>18344</v>
          </cell>
          <cell r="G66">
            <v>-0.22230702136938507</v>
          </cell>
        </row>
        <row r="67">
          <cell r="B67" t="str">
            <v>Interest &amp; Finance Charges</v>
          </cell>
          <cell r="C67">
            <v>4334</v>
          </cell>
          <cell r="D67">
            <v>2919</v>
          </cell>
          <cell r="E67">
            <v>0.48475505310037681</v>
          </cell>
          <cell r="F67">
            <v>2854</v>
          </cell>
          <cell r="G67">
            <v>0.5185704274702172</v>
          </cell>
        </row>
        <row r="68">
          <cell r="B68" t="str">
            <v>Non Operating Income</v>
          </cell>
          <cell r="C68">
            <v>6194</v>
          </cell>
          <cell r="D68">
            <v>3791</v>
          </cell>
          <cell r="E68">
            <v>0.6338696913743076</v>
          </cell>
          <cell r="F68">
            <v>4434</v>
          </cell>
          <cell r="G68">
            <v>0.39693279206134413</v>
          </cell>
        </row>
        <row r="69">
          <cell r="B69" t="str">
            <v>Pretax Profit</v>
          </cell>
          <cell r="C69">
            <v>16126</v>
          </cell>
          <cell r="D69">
            <v>12854</v>
          </cell>
          <cell r="E69">
            <v>0.25455111249416529</v>
          </cell>
          <cell r="F69">
            <v>19924</v>
          </cell>
          <cell r="G69">
            <v>-0.19062437261594056</v>
          </cell>
        </row>
        <row r="70">
          <cell r="B70" t="str">
            <v>Tax</v>
          </cell>
          <cell r="C70">
            <v>808</v>
          </cell>
          <cell r="D70">
            <v>637</v>
          </cell>
          <cell r="E70">
            <v>0.2684458398744114</v>
          </cell>
          <cell r="F70">
            <v>4598</v>
          </cell>
          <cell r="G70">
            <v>-0.82427142235754669</v>
          </cell>
        </row>
        <row r="71">
          <cell r="B71" t="str">
            <v>Net Profit</v>
          </cell>
          <cell r="C71">
            <v>15318</v>
          </cell>
          <cell r="D71">
            <v>12217</v>
          </cell>
          <cell r="E71">
            <v>0.25382663501677993</v>
          </cell>
          <cell r="F71">
            <v>15326</v>
          </cell>
          <cell r="G71">
            <v>-5.2198877724130011E-4</v>
          </cell>
        </row>
        <row r="72">
          <cell r="B72" t="str">
            <v>Extraordinary items</v>
          </cell>
          <cell r="C72">
            <v>210</v>
          </cell>
          <cell r="D72">
            <v>870</v>
          </cell>
          <cell r="E72">
            <v>-0.75862068965517238</v>
          </cell>
          <cell r="F72">
            <v>285</v>
          </cell>
          <cell r="G72">
            <v>-0.26315789473684215</v>
          </cell>
        </row>
        <row r="73">
          <cell r="B73" t="str">
            <v>Reported PAT</v>
          </cell>
          <cell r="C73">
            <v>15528</v>
          </cell>
          <cell r="D73">
            <v>13087</v>
          </cell>
          <cell r="E73">
            <v>0.18652097501337206</v>
          </cell>
          <cell r="F73">
            <v>15611</v>
          </cell>
          <cell r="G73">
            <v>-5.3167638203830414E-3</v>
          </cell>
        </row>
        <row r="74">
          <cell r="B74" t="str">
            <v>Margins</v>
          </cell>
        </row>
        <row r="75">
          <cell r="B75" t="str">
            <v>Operating Margin</v>
          </cell>
          <cell r="C75">
            <v>0.26943071235321614</v>
          </cell>
          <cell r="D75">
            <v>0.27970925504903832</v>
          </cell>
          <cell r="F75">
            <v>0.30601000803754308</v>
          </cell>
        </row>
        <row r="76">
          <cell r="B76" t="str">
            <v>Net Margin</v>
          </cell>
          <cell r="C76">
            <v>0.21697805855772909</v>
          </cell>
          <cell r="D76">
            <v>0.20274149919514098</v>
          </cell>
          <cell r="F76">
            <v>0.19868288003318726</v>
          </cell>
        </row>
        <row r="77">
          <cell r="B77" t="str">
            <v>Effective Tax Rate</v>
          </cell>
          <cell r="C77">
            <v>5.010541981892596E-2</v>
          </cell>
          <cell r="D77">
            <v>4.9556558269799288E-2</v>
          </cell>
          <cell r="F77">
            <v>0.23077695241919294</v>
          </cell>
        </row>
        <row r="78">
          <cell r="B78" t="str">
            <v>Operating Metrics</v>
          </cell>
        </row>
        <row r="79">
          <cell r="B79" t="str">
            <v>Commercial Generation (MUs)</v>
          </cell>
          <cell r="C79">
            <v>45.061</v>
          </cell>
          <cell r="D79">
            <v>41.405999999999999</v>
          </cell>
          <cell r="E79">
            <v>8.827223107762161E-2</v>
          </cell>
          <cell r="F79">
            <v>46.323</v>
          </cell>
          <cell r="G79">
            <v>-2.7243485957299862E-2</v>
          </cell>
        </row>
        <row r="80">
          <cell r="B80" t="str">
            <v>Sales (MUs)</v>
          </cell>
          <cell r="C80">
            <v>42.19</v>
          </cell>
          <cell r="D80">
            <v>38.522999999999996</v>
          </cell>
          <cell r="E80">
            <v>9.5189886561275028E-2</v>
          </cell>
          <cell r="F80">
            <v>42.65260158418868</v>
          </cell>
          <cell r="G80">
            <v>-1.0845799951395452E-2</v>
          </cell>
        </row>
        <row r="81">
          <cell r="B81" t="str">
            <v>Gas-based PLF (%)</v>
          </cell>
          <cell r="C81">
            <v>72.03</v>
          </cell>
          <cell r="D81">
            <v>68.099999999999994</v>
          </cell>
          <cell r="E81">
            <v>5.7709251101321746E-2</v>
          </cell>
          <cell r="F81">
            <v>63.7</v>
          </cell>
          <cell r="G81">
            <v>0.13076923076923075</v>
          </cell>
        </row>
        <row r="82">
          <cell r="B82" t="str">
            <v>Coal-based PLF (%)</v>
          </cell>
          <cell r="C82">
            <v>87.7</v>
          </cell>
          <cell r="D82">
            <v>87.31</v>
          </cell>
          <cell r="E82">
            <v>4.4668422861069423E-3</v>
          </cell>
          <cell r="F82">
            <v>95.7</v>
          </cell>
          <cell r="G82">
            <v>-8.3594566353187072E-2</v>
          </cell>
        </row>
        <row r="86">
          <cell r="B86" t="str">
            <v>NTPC –  Financial Snapshot</v>
          </cell>
        </row>
        <row r="87">
          <cell r="B87" t="str">
            <v>(Rs. Million)</v>
          </cell>
          <cell r="C87" t="str">
            <v>F4Q06</v>
          </cell>
          <cell r="D87" t="str">
            <v>F4Q05</v>
          </cell>
          <cell r="F87" t="str">
            <v>F2006</v>
          </cell>
          <cell r="G87" t="str">
            <v>F2005</v>
          </cell>
          <cell r="L87" t="str">
            <v>F4Q06</v>
          </cell>
          <cell r="M87" t="str">
            <v>F4Q05</v>
          </cell>
        </row>
        <row r="88">
          <cell r="B88" t="str">
            <v>(Period Ending)</v>
          </cell>
          <cell r="C88">
            <v>38807</v>
          </cell>
          <cell r="D88">
            <v>38442</v>
          </cell>
          <cell r="E88" t="str">
            <v>YoY</v>
          </cell>
          <cell r="F88">
            <v>38807</v>
          </cell>
          <cell r="G88">
            <v>38442</v>
          </cell>
          <cell r="H88" t="str">
            <v>YoY</v>
          </cell>
          <cell r="L88">
            <v>38807</v>
          </cell>
          <cell r="M88">
            <v>38442</v>
          </cell>
        </row>
        <row r="89">
          <cell r="B89" t="str">
            <v>Revenue</v>
          </cell>
          <cell r="C89">
            <v>77138</v>
          </cell>
          <cell r="D89" t="e">
            <v>#REF!</v>
          </cell>
          <cell r="E89" t="e">
            <v>#REF!</v>
          </cell>
          <cell r="F89" t="e">
            <v>#REF!</v>
          </cell>
          <cell r="G89" t="e">
            <v>#REF!</v>
          </cell>
          <cell r="H89" t="e">
            <v>#REF!</v>
          </cell>
          <cell r="K89" t="str">
            <v>Revenues</v>
          </cell>
          <cell r="L89">
            <v>77138</v>
          </cell>
          <cell r="M89" t="e">
            <v>#REF!</v>
          </cell>
        </row>
        <row r="90">
          <cell r="B90" t="str">
            <v xml:space="preserve">     Labor</v>
          </cell>
          <cell r="C90">
            <v>2518</v>
          </cell>
          <cell r="D90" t="e">
            <v>#REF!</v>
          </cell>
          <cell r="E90" t="e">
            <v>#REF!</v>
          </cell>
          <cell r="F90" t="e">
            <v>#REF!</v>
          </cell>
          <cell r="G90" t="e">
            <v>#REF!</v>
          </cell>
          <cell r="H90" t="e">
            <v>#REF!</v>
          </cell>
          <cell r="K90" t="str">
            <v>Expenditure</v>
          </cell>
          <cell r="L90">
            <v>53533</v>
          </cell>
          <cell r="M90" t="e">
            <v>#REF!</v>
          </cell>
        </row>
        <row r="91">
          <cell r="B91" t="str">
            <v xml:space="preserve">     Fuel</v>
          </cell>
          <cell r="C91">
            <v>46964</v>
          </cell>
          <cell r="D91" t="e">
            <v>#REF!</v>
          </cell>
          <cell r="E91" t="e">
            <v>#REF!</v>
          </cell>
          <cell r="F91" t="e">
            <v>#REF!</v>
          </cell>
          <cell r="G91" t="e">
            <v>#REF!</v>
          </cell>
          <cell r="H91" t="e">
            <v>#REF!</v>
          </cell>
          <cell r="K91" t="str">
            <v>Operating Profit</v>
          </cell>
          <cell r="L91">
            <v>23605</v>
          </cell>
          <cell r="M91" t="e">
            <v>#REF!</v>
          </cell>
        </row>
        <row r="92">
          <cell r="B92" t="str">
            <v xml:space="preserve">     Others</v>
          </cell>
          <cell r="C92">
            <v>4051</v>
          </cell>
          <cell r="D92" t="e">
            <v>#REF!</v>
          </cell>
          <cell r="E92" t="e">
            <v>#REF!</v>
          </cell>
          <cell r="F92" t="e">
            <v>#REF!</v>
          </cell>
          <cell r="G92" t="e">
            <v>#REF!</v>
          </cell>
          <cell r="H92" t="e">
            <v>#REF!</v>
          </cell>
          <cell r="K92" t="str">
            <v>Other Income</v>
          </cell>
          <cell r="L92">
            <v>4434</v>
          </cell>
          <cell r="M92" t="e">
            <v>#REF!</v>
          </cell>
        </row>
        <row r="93">
          <cell r="B93" t="str">
            <v>Total Costs</v>
          </cell>
          <cell r="C93">
            <v>53533</v>
          </cell>
          <cell r="D93" t="e">
            <v>#REF!</v>
          </cell>
          <cell r="E93" t="e">
            <v>#REF!</v>
          </cell>
          <cell r="F93" t="e">
            <v>#REF!</v>
          </cell>
          <cell r="G93" t="e">
            <v>#REF!</v>
          </cell>
          <cell r="H93" t="e">
            <v>#REF!</v>
          </cell>
          <cell r="K93" t="str">
            <v>Interest</v>
          </cell>
          <cell r="L93">
            <v>2854</v>
          </cell>
          <cell r="M93" t="e">
            <v>#REF!</v>
          </cell>
        </row>
        <row r="94">
          <cell r="B94" t="str">
            <v>EBITDA</v>
          </cell>
          <cell r="C94">
            <v>23605</v>
          </cell>
          <cell r="D94" t="e">
            <v>#REF!</v>
          </cell>
          <cell r="E94" t="e">
            <v>#REF!</v>
          </cell>
          <cell r="F94" t="e">
            <v>#REF!</v>
          </cell>
          <cell r="G94" t="e">
            <v>#REF!</v>
          </cell>
          <cell r="H94" t="e">
            <v>#REF!</v>
          </cell>
          <cell r="K94" t="str">
            <v>Depreciation</v>
          </cell>
          <cell r="L94">
            <v>5261</v>
          </cell>
          <cell r="M94" t="e">
            <v>#REF!</v>
          </cell>
        </row>
        <row r="95">
          <cell r="B95" t="str">
            <v>Depreciation</v>
          </cell>
          <cell r="C95">
            <v>5261</v>
          </cell>
          <cell r="D95" t="e">
            <v>#REF!</v>
          </cell>
          <cell r="E95" t="e">
            <v>#REF!</v>
          </cell>
          <cell r="F95" t="e">
            <v>#REF!</v>
          </cell>
          <cell r="G95" t="e">
            <v>#REF!</v>
          </cell>
          <cell r="H95" t="e">
            <v>#REF!</v>
          </cell>
          <cell r="K95" t="str">
            <v>Pre-tax Profit</v>
          </cell>
          <cell r="L95">
            <v>19924</v>
          </cell>
          <cell r="M95" t="e">
            <v>#REF!</v>
          </cell>
        </row>
        <row r="96">
          <cell r="B96" t="str">
            <v>EBIT</v>
          </cell>
          <cell r="C96">
            <v>18344</v>
          </cell>
          <cell r="D96" t="e">
            <v>#REF!</v>
          </cell>
          <cell r="E96" t="e">
            <v>#REF!</v>
          </cell>
          <cell r="F96" t="e">
            <v>#REF!</v>
          </cell>
          <cell r="G96" t="e">
            <v>#REF!</v>
          </cell>
          <cell r="H96" t="e">
            <v>#REF!</v>
          </cell>
          <cell r="K96" t="str">
            <v>Tax</v>
          </cell>
          <cell r="L96">
            <v>4598</v>
          </cell>
          <cell r="M96" t="e">
            <v>#REF!</v>
          </cell>
        </row>
        <row r="97">
          <cell r="B97" t="str">
            <v>Interest &amp; Finance Charges</v>
          </cell>
          <cell r="C97">
            <v>2854</v>
          </cell>
          <cell r="D97" t="e">
            <v>#REF!</v>
          </cell>
          <cell r="E97" t="e">
            <v>#REF!</v>
          </cell>
          <cell r="F97" t="e">
            <v>#REF!</v>
          </cell>
          <cell r="G97" t="e">
            <v>#REF!</v>
          </cell>
          <cell r="H97" t="e">
            <v>#REF!</v>
          </cell>
          <cell r="K97" t="str">
            <v>Net Profit</v>
          </cell>
          <cell r="L97">
            <v>15326</v>
          </cell>
          <cell r="M97" t="e">
            <v>#REF!</v>
          </cell>
        </row>
        <row r="98">
          <cell r="B98" t="str">
            <v>Non Operating Income</v>
          </cell>
          <cell r="C98">
            <v>4434</v>
          </cell>
          <cell r="D98" t="e">
            <v>#REF!</v>
          </cell>
          <cell r="E98" t="e">
            <v>#REF!</v>
          </cell>
          <cell r="F98" t="e">
            <v>#REF!</v>
          </cell>
          <cell r="G98" t="e">
            <v>#REF!</v>
          </cell>
          <cell r="H98" t="e">
            <v>#REF!</v>
          </cell>
          <cell r="K98" t="str">
            <v>Raw Material Cost</v>
          </cell>
          <cell r="L98">
            <v>46964</v>
          </cell>
          <cell r="M98" t="e">
            <v>#REF!</v>
          </cell>
        </row>
        <row r="99">
          <cell r="B99" t="str">
            <v>Pretax Profit</v>
          </cell>
          <cell r="C99">
            <v>19924</v>
          </cell>
          <cell r="D99" t="e">
            <v>#REF!</v>
          </cell>
          <cell r="E99" t="e">
            <v>#REF!</v>
          </cell>
          <cell r="F99" t="e">
            <v>#REF!</v>
          </cell>
          <cell r="G99" t="e">
            <v>#REF!</v>
          </cell>
          <cell r="H99" t="e">
            <v>#REF!</v>
          </cell>
        </row>
        <row r="100">
          <cell r="B100" t="str">
            <v>Tax</v>
          </cell>
          <cell r="C100">
            <v>4598</v>
          </cell>
          <cell r="D100" t="e">
            <v>#REF!</v>
          </cell>
          <cell r="E100" t="e">
            <v>#REF!</v>
          </cell>
          <cell r="F100" t="e">
            <v>#REF!</v>
          </cell>
          <cell r="G100" t="e">
            <v>#REF!</v>
          </cell>
          <cell r="H100" t="e">
            <v>#REF!</v>
          </cell>
          <cell r="K100" t="str">
            <v>Tax paid</v>
          </cell>
        </row>
        <row r="101">
          <cell r="B101" t="str">
            <v>Net Profit</v>
          </cell>
          <cell r="C101">
            <v>15326</v>
          </cell>
          <cell r="D101" t="e">
            <v>#REF!</v>
          </cell>
          <cell r="E101" t="e">
            <v>#REF!</v>
          </cell>
          <cell r="F101" t="e">
            <v>#REF!</v>
          </cell>
          <cell r="G101" t="e">
            <v>#REF!</v>
          </cell>
          <cell r="H101" t="e">
            <v>#REF!</v>
          </cell>
          <cell r="K101" t="str">
            <v>Extraordinary</v>
          </cell>
          <cell r="M101" t="e">
            <v>#REF!</v>
          </cell>
        </row>
        <row r="102">
          <cell r="B102" t="str">
            <v>Extraordinary items</v>
          </cell>
          <cell r="C102">
            <v>285</v>
          </cell>
          <cell r="D102" t="e">
            <v>#REF!</v>
          </cell>
          <cell r="F102" t="e">
            <v>#REF!</v>
          </cell>
          <cell r="G102" t="e">
            <v>#REF!</v>
          </cell>
          <cell r="K102" t="str">
            <v>Tax Effect of Extr</v>
          </cell>
          <cell r="M102" t="e">
            <v>#REF!</v>
          </cell>
        </row>
        <row r="103">
          <cell r="B103" t="str">
            <v>Reported PAT</v>
          </cell>
          <cell r="C103">
            <v>15611</v>
          </cell>
          <cell r="D103" t="e">
            <v>#REF!</v>
          </cell>
          <cell r="E103" t="e">
            <v>#REF!</v>
          </cell>
          <cell r="F103" t="e">
            <v>#REF!</v>
          </cell>
          <cell r="G103" t="e">
            <v>#REF!</v>
          </cell>
          <cell r="H103" t="e">
            <v>#REF!</v>
          </cell>
          <cell r="K103" t="str">
            <v>Extr Net of Tax</v>
          </cell>
          <cell r="L103">
            <v>285</v>
          </cell>
          <cell r="M103" t="e">
            <v>#REF!</v>
          </cell>
        </row>
        <row r="104">
          <cell r="K104" t="str">
            <v>Reported Profit</v>
          </cell>
          <cell r="L104">
            <v>15611</v>
          </cell>
          <cell r="M104" t="e">
            <v>#REF!</v>
          </cell>
        </row>
        <row r="105">
          <cell r="B105" t="str">
            <v>Operating Margin</v>
          </cell>
          <cell r="C105">
            <v>0.30601000803754308</v>
          </cell>
          <cell r="D105" t="e">
            <v>#REF!</v>
          </cell>
          <cell r="F105" t="e">
            <v>#REF!</v>
          </cell>
          <cell r="G105" t="e">
            <v>#REF!</v>
          </cell>
        </row>
        <row r="106">
          <cell r="B106" t="str">
            <v>Net Margin</v>
          </cell>
          <cell r="C106">
            <v>0.19868288003318726</v>
          </cell>
          <cell r="D106" t="e">
            <v>#REF!</v>
          </cell>
          <cell r="F106" t="e">
            <v>#REF!</v>
          </cell>
          <cell r="G106" t="e">
            <v>#REF!</v>
          </cell>
        </row>
        <row r="107">
          <cell r="B107" t="str">
            <v>Effective Tax Rate</v>
          </cell>
          <cell r="C107">
            <v>0.23077695241919294</v>
          </cell>
          <cell r="D107" t="e">
            <v>#REF!</v>
          </cell>
          <cell r="F107" t="e">
            <v>#REF!</v>
          </cell>
          <cell r="G107" t="e">
            <v>#REF!</v>
          </cell>
        </row>
        <row r="109">
          <cell r="B109" t="str">
            <v>Operating Metrics</v>
          </cell>
        </row>
        <row r="110">
          <cell r="B110" t="str">
            <v>Commercial Generation (MUs)</v>
          </cell>
          <cell r="C110">
            <v>46.323</v>
          </cell>
          <cell r="D110" t="e">
            <v>#REF!</v>
          </cell>
          <cell r="E110" t="e">
            <v>#REF!</v>
          </cell>
          <cell r="F110" t="e">
            <v>#REF!</v>
          </cell>
          <cell r="G110" t="e">
            <v>#REF!</v>
          </cell>
          <cell r="H110" t="e">
            <v>#REF!</v>
          </cell>
        </row>
        <row r="111">
          <cell r="B111" t="str">
            <v>Sales (MUs)</v>
          </cell>
          <cell r="C111">
            <v>42.65260158418868</v>
          </cell>
          <cell r="D111" t="e">
            <v>#REF!</v>
          </cell>
          <cell r="E111" t="e">
            <v>#REF!</v>
          </cell>
          <cell r="F111" t="e">
            <v>#REF!</v>
          </cell>
          <cell r="G111" t="e">
            <v>#REF!</v>
          </cell>
          <cell r="H111" t="e">
            <v>#REF!</v>
          </cell>
        </row>
        <row r="112">
          <cell r="B112" t="str">
            <v>PLF (%)</v>
          </cell>
          <cell r="C112">
            <v>95.7</v>
          </cell>
          <cell r="D112" t="e">
            <v>#REF!</v>
          </cell>
          <cell r="E112" t="e">
            <v>#REF!</v>
          </cell>
          <cell r="F112" t="e">
            <v>#REF!</v>
          </cell>
          <cell r="G112" t="e">
            <v>#REF!</v>
          </cell>
          <cell r="H112" t="e">
            <v>#REF!</v>
          </cell>
        </row>
        <row r="116">
          <cell r="B116" t="str">
            <v>Quarterly Results</v>
          </cell>
        </row>
        <row r="117">
          <cell r="B117" t="str">
            <v>Period ending</v>
          </cell>
          <cell r="C117" t="str">
            <v>3QFY06</v>
          </cell>
          <cell r="D117" t="e">
            <v>#REF!</v>
          </cell>
          <cell r="E117" t="str">
            <v>YoY</v>
          </cell>
          <cell r="F117" t="str">
            <v>2QFY06</v>
          </cell>
          <cell r="G117" t="str">
            <v>QoQ</v>
          </cell>
          <cell r="H117" t="e">
            <v>#REF!</v>
          </cell>
          <cell r="I117" t="e">
            <v>#REF!</v>
          </cell>
          <cell r="J117" t="str">
            <v>Change</v>
          </cell>
        </row>
        <row r="118">
          <cell r="B118" t="str">
            <v>(Rs Million)</v>
          </cell>
          <cell r="C118">
            <v>38687</v>
          </cell>
          <cell r="D118" t="e">
            <v>#REF!</v>
          </cell>
          <cell r="F118">
            <v>38596</v>
          </cell>
          <cell r="H118" t="e">
            <v>#REF!</v>
          </cell>
          <cell r="I118" t="e">
            <v>#REF!</v>
          </cell>
        </row>
        <row r="119">
          <cell r="B119" t="str">
            <v>Revenue</v>
          </cell>
          <cell r="C119">
            <v>67159</v>
          </cell>
          <cell r="D119" t="e">
            <v>#REF!</v>
          </cell>
          <cell r="E119" t="e">
            <v>#REF!</v>
          </cell>
          <cell r="F119">
            <v>58487</v>
          </cell>
          <cell r="G119">
            <v>0.14827226563167883</v>
          </cell>
          <cell r="H119" t="e">
            <v>#REF!</v>
          </cell>
          <cell r="I119" t="e">
            <v>#REF!</v>
          </cell>
          <cell r="J119" t="e">
            <v>#REF!</v>
          </cell>
        </row>
        <row r="120">
          <cell r="B120" t="str">
            <v xml:space="preserve">     Labour</v>
          </cell>
          <cell r="C120">
            <v>2478</v>
          </cell>
          <cell r="D120" t="e">
            <v>#REF!</v>
          </cell>
          <cell r="E120" t="e">
            <v>#REF!</v>
          </cell>
          <cell r="F120">
            <v>2287</v>
          </cell>
          <cell r="G120">
            <v>8.3515522518583296E-2</v>
          </cell>
          <cell r="H120" t="e">
            <v>#REF!</v>
          </cell>
          <cell r="I120" t="e">
            <v>#REF!</v>
          </cell>
          <cell r="J120" t="e">
            <v>#REF!</v>
          </cell>
        </row>
        <row r="121">
          <cell r="B121" t="str">
            <v xml:space="preserve">     Fuel</v>
          </cell>
          <cell r="C121">
            <v>41886</v>
          </cell>
          <cell r="D121" t="e">
            <v>#REF!</v>
          </cell>
          <cell r="E121" t="e">
            <v>#REF!</v>
          </cell>
          <cell r="F121">
            <v>36857</v>
          </cell>
          <cell r="G121">
            <v>0.136446265295602</v>
          </cell>
          <cell r="H121" t="e">
            <v>#REF!</v>
          </cell>
          <cell r="I121" t="e">
            <v>#REF!</v>
          </cell>
          <cell r="J121" t="e">
            <v>#REF!</v>
          </cell>
          <cell r="Q121" t="str">
            <v>1500MW capacity addition</v>
          </cell>
        </row>
        <row r="122">
          <cell r="B122" t="str">
            <v xml:space="preserve">     Others</v>
          </cell>
          <cell r="C122">
            <v>3377</v>
          </cell>
          <cell r="D122" t="e">
            <v>#REF!</v>
          </cell>
          <cell r="E122" t="e">
            <v>#REF!</v>
          </cell>
          <cell r="F122">
            <v>3528</v>
          </cell>
          <cell r="G122">
            <v>-4.2800453514739267E-2</v>
          </cell>
          <cell r="H122" t="e">
            <v>#REF!</v>
          </cell>
          <cell r="I122" t="e">
            <v>#REF!</v>
          </cell>
          <cell r="J122" t="e">
            <v>#REF!</v>
          </cell>
          <cell r="Q122" t="str">
            <v>Increas in UI</v>
          </cell>
        </row>
        <row r="123">
          <cell r="B123" t="str">
            <v>Total Costs</v>
          </cell>
          <cell r="C123">
            <v>47741</v>
          </cell>
          <cell r="D123" t="e">
            <v>#REF!</v>
          </cell>
          <cell r="E123" t="e">
            <v>#REF!</v>
          </cell>
          <cell r="F123">
            <v>42672</v>
          </cell>
          <cell r="G123">
            <v>0.11878983877015381</v>
          </cell>
          <cell r="H123" t="e">
            <v>#REF!</v>
          </cell>
          <cell r="I123" t="e">
            <v>#REF!</v>
          </cell>
          <cell r="J123" t="e">
            <v>#REF!</v>
          </cell>
          <cell r="Q123" t="str">
            <v xml:space="preserve">PLF </v>
          </cell>
        </row>
        <row r="124">
          <cell r="B124" t="str">
            <v>EBITDA</v>
          </cell>
          <cell r="C124">
            <v>19418</v>
          </cell>
          <cell r="D124" t="e">
            <v>#REF!</v>
          </cell>
          <cell r="E124" t="e">
            <v>#REF!</v>
          </cell>
          <cell r="F124">
            <v>15815</v>
          </cell>
          <cell r="G124">
            <v>0.22782168827062921</v>
          </cell>
          <cell r="H124" t="e">
            <v>#REF!</v>
          </cell>
          <cell r="I124" t="e">
            <v>#REF!</v>
          </cell>
          <cell r="J124" t="e">
            <v>#REF!</v>
          </cell>
        </row>
        <row r="125">
          <cell r="B125" t="str">
            <v>Depreciation</v>
          </cell>
          <cell r="C125">
            <v>5063</v>
          </cell>
          <cell r="D125" t="e">
            <v>#REF!</v>
          </cell>
          <cell r="E125" t="e">
            <v>#REF!</v>
          </cell>
          <cell r="F125">
            <v>5202</v>
          </cell>
          <cell r="G125">
            <v>-2.6720492118415984E-2</v>
          </cell>
          <cell r="H125" t="e">
            <v>#REF!</v>
          </cell>
          <cell r="I125" t="e">
            <v>#REF!</v>
          </cell>
          <cell r="J125" t="e">
            <v>#REF!</v>
          </cell>
        </row>
        <row r="126">
          <cell r="B126" t="str">
            <v>EBIT</v>
          </cell>
          <cell r="C126">
            <v>14355</v>
          </cell>
          <cell r="D126" t="e">
            <v>#REF!</v>
          </cell>
          <cell r="E126" t="e">
            <v>#REF!</v>
          </cell>
          <cell r="F126">
            <v>10613</v>
          </cell>
          <cell r="G126">
            <v>0.35258645057947802</v>
          </cell>
          <cell r="H126" t="e">
            <v>#REF!</v>
          </cell>
          <cell r="I126" t="e">
            <v>#REF!</v>
          </cell>
          <cell r="J126" t="e">
            <v>#REF!</v>
          </cell>
          <cell r="Q126">
            <v>35.4</v>
          </cell>
          <cell r="R126">
            <v>33.1</v>
          </cell>
        </row>
        <row r="127">
          <cell r="B127" t="str">
            <v>Interest &amp; Finance Charges</v>
          </cell>
          <cell r="C127">
            <v>2829</v>
          </cell>
          <cell r="D127" t="e">
            <v>#REF!</v>
          </cell>
          <cell r="E127" t="e">
            <v>#REF!</v>
          </cell>
          <cell r="F127">
            <v>2814</v>
          </cell>
          <cell r="G127">
            <v>5.3304904051172386E-3</v>
          </cell>
          <cell r="H127" t="e">
            <v>#REF!</v>
          </cell>
          <cell r="I127" t="e">
            <v>#REF!</v>
          </cell>
          <cell r="J127" t="e">
            <v>#REF!</v>
          </cell>
          <cell r="Q127">
            <v>5.9740000000000002</v>
          </cell>
          <cell r="R127">
            <v>5.7409999999999997</v>
          </cell>
        </row>
        <row r="128">
          <cell r="B128" t="str">
            <v>Non Operating Income</v>
          </cell>
          <cell r="C128">
            <v>3891</v>
          </cell>
          <cell r="D128" t="e">
            <v>#REF!</v>
          </cell>
          <cell r="E128" t="e">
            <v>#REF!</v>
          </cell>
          <cell r="F128">
            <v>4578</v>
          </cell>
          <cell r="G128">
            <v>-0.15006553079947571</v>
          </cell>
          <cell r="H128" t="e">
            <v>#REF!</v>
          </cell>
          <cell r="I128" t="e">
            <v>#REF!</v>
          </cell>
          <cell r="J128" t="e">
            <v>#REF!</v>
          </cell>
          <cell r="Q128">
            <v>41.373999999999995</v>
          </cell>
          <cell r="R128">
            <v>38.841000000000001</v>
          </cell>
        </row>
        <row r="129">
          <cell r="B129" t="str">
            <v>Pretax Profit</v>
          </cell>
          <cell r="C129">
            <v>15417</v>
          </cell>
          <cell r="D129" t="e">
            <v>#REF!</v>
          </cell>
          <cell r="E129" t="e">
            <v>#REF!</v>
          </cell>
          <cell r="F129">
            <v>12377</v>
          </cell>
          <cell r="G129">
            <v>0.2456168700008079</v>
          </cell>
          <cell r="H129" t="e">
            <v>#REF!</v>
          </cell>
          <cell r="I129" t="e">
            <v>#REF!</v>
          </cell>
          <cell r="J129" t="e">
            <v>#REF!</v>
          </cell>
          <cell r="R129">
            <v>6.5214592827167017E-2</v>
          </cell>
        </row>
        <row r="130">
          <cell r="B130" t="str">
            <v>Tax</v>
          </cell>
          <cell r="C130">
            <v>516</v>
          </cell>
          <cell r="D130" t="e">
            <v>#REF!</v>
          </cell>
          <cell r="E130" t="e">
            <v>#REF!</v>
          </cell>
          <cell r="F130">
            <v>832</v>
          </cell>
          <cell r="G130">
            <v>-0.37980769230769229</v>
          </cell>
          <cell r="H130" t="e">
            <v>#REF!</v>
          </cell>
          <cell r="I130" t="e">
            <v>#REF!</v>
          </cell>
          <cell r="J130" t="e">
            <v>#REF!</v>
          </cell>
        </row>
        <row r="131">
          <cell r="B131" t="str">
            <v>Net Profit</v>
          </cell>
          <cell r="C131">
            <v>14901</v>
          </cell>
          <cell r="D131" t="e">
            <v>#REF!</v>
          </cell>
          <cell r="E131" t="e">
            <v>#REF!</v>
          </cell>
          <cell r="F131">
            <v>11545</v>
          </cell>
          <cell r="G131">
            <v>0.29068860978778699</v>
          </cell>
          <cell r="H131" t="e">
            <v>#REF!</v>
          </cell>
          <cell r="I131" t="e">
            <v>#REF!</v>
          </cell>
          <cell r="J131" t="e">
            <v>#REF!</v>
          </cell>
        </row>
        <row r="132">
          <cell r="B132" t="str">
            <v>Extraordinary items</v>
          </cell>
          <cell r="C132">
            <v>2916</v>
          </cell>
          <cell r="D132" t="e">
            <v>#REF!</v>
          </cell>
          <cell r="F132">
            <v>90</v>
          </cell>
          <cell r="H132" t="e">
            <v>#REF!</v>
          </cell>
          <cell r="I132" t="e">
            <v>#REF!</v>
          </cell>
        </row>
        <row r="133">
          <cell r="B133" t="str">
            <v>Reported PAT</v>
          </cell>
          <cell r="C133">
            <v>17817</v>
          </cell>
          <cell r="D133" t="e">
            <v>#REF!</v>
          </cell>
          <cell r="E133" t="e">
            <v>#REF!</v>
          </cell>
          <cell r="F133">
            <v>11635</v>
          </cell>
          <cell r="G133">
            <v>0.53132788998710789</v>
          </cell>
          <cell r="H133" t="e">
            <v>#REF!</v>
          </cell>
          <cell r="I133" t="e">
            <v>#REF!</v>
          </cell>
          <cell r="J133" t="e">
            <v>#REF!</v>
          </cell>
        </row>
        <row r="135">
          <cell r="B135" t="str">
            <v>Operating Margin</v>
          </cell>
          <cell r="C135">
            <v>0.28913473994550248</v>
          </cell>
          <cell r="D135" t="e">
            <v>#REF!</v>
          </cell>
          <cell r="F135">
            <v>0.27040196966847335</v>
          </cell>
          <cell r="H135" t="e">
            <v>#REF!</v>
          </cell>
          <cell r="I135" t="e">
            <v>#REF!</v>
          </cell>
        </row>
        <row r="136">
          <cell r="B136" t="str">
            <v>Net Margin</v>
          </cell>
          <cell r="C136">
            <v>0.22187644247234176</v>
          </cell>
          <cell r="D136" t="e">
            <v>#REF!</v>
          </cell>
          <cell r="F136">
            <v>0.19739429274881598</v>
          </cell>
          <cell r="H136" t="e">
            <v>#REF!</v>
          </cell>
          <cell r="I136" t="e">
            <v>#REF!</v>
          </cell>
        </row>
        <row r="137">
          <cell r="B137" t="str">
            <v>Effective Tax Rate</v>
          </cell>
          <cell r="C137">
            <v>3.3469546604397743E-2</v>
          </cell>
          <cell r="D137" t="e">
            <v>#REF!</v>
          </cell>
          <cell r="F137">
            <v>6.7221459158115865E-2</v>
          </cell>
          <cell r="H137" t="e">
            <v>#REF!</v>
          </cell>
          <cell r="I137" t="e">
            <v>#REF!</v>
          </cell>
        </row>
        <row r="139">
          <cell r="B139" t="str">
            <v>Operating Metrics</v>
          </cell>
        </row>
        <row r="140">
          <cell r="B140" t="str">
            <v>Comercial Generation (MUs)</v>
          </cell>
          <cell r="C140">
            <v>43.537999999999997</v>
          </cell>
          <cell r="D140" t="e">
            <v>#REF!</v>
          </cell>
          <cell r="E140" t="e">
            <v>#REF!</v>
          </cell>
          <cell r="F140">
            <v>39.262999999999998</v>
          </cell>
          <cell r="G140">
            <v>0.10888113491073015</v>
          </cell>
          <cell r="H140" t="e">
            <v>#REF!</v>
          </cell>
          <cell r="I140" t="e">
            <v>#REF!</v>
          </cell>
          <cell r="J140" t="e">
            <v>#REF!</v>
          </cell>
        </row>
        <row r="141">
          <cell r="B141" t="str">
            <v>Sales (MUs)</v>
          </cell>
          <cell r="C141">
            <v>40.798000000000002</v>
          </cell>
          <cell r="D141" t="e">
            <v>#REF!</v>
          </cell>
          <cell r="E141" t="e">
            <v>#REF!</v>
          </cell>
          <cell r="F141">
            <v>36.152000000000001</v>
          </cell>
          <cell r="G141">
            <v>0.12851294534188984</v>
          </cell>
          <cell r="H141" t="e">
            <v>#REF!</v>
          </cell>
          <cell r="I141" t="e">
            <v>#REF!</v>
          </cell>
          <cell r="J141" t="e">
            <v>#REF!</v>
          </cell>
        </row>
        <row r="142">
          <cell r="B142" t="str">
            <v>PLF (%)</v>
          </cell>
          <cell r="C142">
            <v>87.84</v>
          </cell>
          <cell r="D142" t="e">
            <v>#REF!</v>
          </cell>
          <cell r="E142" t="e">
            <v>#REF!</v>
          </cell>
          <cell r="F142">
            <v>79.349999999999994</v>
          </cell>
          <cell r="G142">
            <v>0.1069943289224955</v>
          </cell>
          <cell r="H142" t="e">
            <v>#REF!</v>
          </cell>
          <cell r="I142" t="e">
            <v>#REF!</v>
          </cell>
          <cell r="J142" t="e">
            <v>#REF!</v>
          </cell>
        </row>
        <row r="145">
          <cell r="B145" t="str">
            <v>Revenue Model</v>
          </cell>
        </row>
        <row r="146">
          <cell r="B146" t="str">
            <v>Year-end March</v>
          </cell>
          <cell r="C146" t="str">
            <v>F2004</v>
          </cell>
          <cell r="D146" t="str">
            <v>F2005</v>
          </cell>
          <cell r="E146" t="str">
            <v>F2006e</v>
          </cell>
          <cell r="F146" t="str">
            <v>F2007e</v>
          </cell>
          <cell r="G146" t="str">
            <v>F2008e</v>
          </cell>
        </row>
        <row r="147">
          <cell r="B147" t="str">
            <v>Commercial Capacity (billion kWh)</v>
          </cell>
        </row>
        <row r="148">
          <cell r="B148" t="str">
            <v>Coal</v>
          </cell>
          <cell r="C148" t="e">
            <v>#REF!</v>
          </cell>
          <cell r="D148" t="e">
            <v>#REF!</v>
          </cell>
          <cell r="E148" t="e">
            <v>#REF!</v>
          </cell>
          <cell r="F148" t="e">
            <v>#REF!</v>
          </cell>
          <cell r="G148" t="e">
            <v>#REF!</v>
          </cell>
        </row>
        <row r="149">
          <cell r="B149" t="str">
            <v>Gas / Liquid Fuel</v>
          </cell>
          <cell r="C149" t="e">
            <v>#REF!</v>
          </cell>
          <cell r="D149" t="e">
            <v>#REF!</v>
          </cell>
          <cell r="E149" t="e">
            <v>#REF!</v>
          </cell>
          <cell r="F149" t="e">
            <v>#REF!</v>
          </cell>
          <cell r="G149" t="e">
            <v>#REF!</v>
          </cell>
        </row>
        <row r="150">
          <cell r="B150" t="str">
            <v>Total</v>
          </cell>
          <cell r="C150" t="e">
            <v>#REF!</v>
          </cell>
          <cell r="D150" t="e">
            <v>#REF!</v>
          </cell>
          <cell r="E150" t="e">
            <v>#REF!</v>
          </cell>
          <cell r="F150" t="e">
            <v>#REF!</v>
          </cell>
          <cell r="G150" t="e">
            <v>#REF!</v>
          </cell>
        </row>
        <row r="151">
          <cell r="B151" t="str">
            <v>Generation Capacity (billion kWh)</v>
          </cell>
        </row>
        <row r="152">
          <cell r="B152" t="str">
            <v>Coal</v>
          </cell>
          <cell r="C152" t="e">
            <v>#REF!</v>
          </cell>
          <cell r="D152" t="e">
            <v>#REF!</v>
          </cell>
          <cell r="E152" t="e">
            <v>#REF!</v>
          </cell>
          <cell r="F152" t="e">
            <v>#REF!</v>
          </cell>
          <cell r="G152" t="e">
            <v>#REF!</v>
          </cell>
        </row>
        <row r="153">
          <cell r="B153" t="str">
            <v>Gas / Liquid Fuel</v>
          </cell>
          <cell r="C153" t="e">
            <v>#REF!</v>
          </cell>
          <cell r="D153" t="e">
            <v>#REF!</v>
          </cell>
          <cell r="E153" t="e">
            <v>#REF!</v>
          </cell>
          <cell r="F153" t="e">
            <v>#REF!</v>
          </cell>
          <cell r="G153" t="e">
            <v>#REF!</v>
          </cell>
        </row>
        <row r="154">
          <cell r="B154" t="str">
            <v>Total</v>
          </cell>
          <cell r="C154" t="e">
            <v>#REF!</v>
          </cell>
          <cell r="D154" t="e">
            <v>#REF!</v>
          </cell>
          <cell r="E154" t="e">
            <v>#REF!</v>
          </cell>
          <cell r="F154" t="e">
            <v>#REF!</v>
          </cell>
          <cell r="G154" t="e">
            <v>#REF!</v>
          </cell>
        </row>
        <row r="155">
          <cell r="B155" t="str">
            <v>Plant Load Factor (%)*</v>
          </cell>
        </row>
        <row r="156">
          <cell r="B156" t="str">
            <v xml:space="preserve">Coal </v>
          </cell>
          <cell r="C156" t="e">
            <v>#REF!</v>
          </cell>
          <cell r="D156" t="e">
            <v>#REF!</v>
          </cell>
          <cell r="E156" t="e">
            <v>#REF!</v>
          </cell>
          <cell r="F156" t="e">
            <v>#REF!</v>
          </cell>
          <cell r="G156" t="e">
            <v>#REF!</v>
          </cell>
        </row>
        <row r="157">
          <cell r="B157" t="str">
            <v>Gas</v>
          </cell>
          <cell r="C157" t="e">
            <v>#REF!</v>
          </cell>
          <cell r="D157" t="e">
            <v>#REF!</v>
          </cell>
          <cell r="E157" t="e">
            <v>#REF!</v>
          </cell>
          <cell r="F157" t="e">
            <v>#REF!</v>
          </cell>
          <cell r="G157" t="e">
            <v>#REF!</v>
          </cell>
        </row>
        <row r="158">
          <cell r="B158" t="str">
            <v>Total</v>
          </cell>
          <cell r="C158" t="e">
            <v>#REF!</v>
          </cell>
          <cell r="D158" t="e">
            <v>#REF!</v>
          </cell>
          <cell r="E158" t="e">
            <v>#REF!</v>
          </cell>
          <cell r="F158" t="e">
            <v>#REF!</v>
          </cell>
          <cell r="G158" t="e">
            <v>#REF!</v>
          </cell>
        </row>
        <row r="159">
          <cell r="B159" t="str">
            <v>Generation (billion kWh)</v>
          </cell>
        </row>
        <row r="160">
          <cell r="B160" t="str">
            <v xml:space="preserve">Coal </v>
          </cell>
          <cell r="C160" t="e">
            <v>#REF!</v>
          </cell>
          <cell r="D160" t="e">
            <v>#REF!</v>
          </cell>
          <cell r="E160" t="e">
            <v>#REF!</v>
          </cell>
          <cell r="F160" t="e">
            <v>#REF!</v>
          </cell>
          <cell r="G160" t="e">
            <v>#REF!</v>
          </cell>
        </row>
        <row r="161">
          <cell r="B161" t="str">
            <v>Gas</v>
          </cell>
          <cell r="C161" t="e">
            <v>#REF!</v>
          </cell>
          <cell r="D161" t="e">
            <v>#REF!</v>
          </cell>
          <cell r="E161" t="e">
            <v>#REF!</v>
          </cell>
          <cell r="F161" t="e">
            <v>#REF!</v>
          </cell>
          <cell r="G161" t="e">
            <v>#REF!</v>
          </cell>
        </row>
        <row r="162">
          <cell r="B162" t="str">
            <v>Total</v>
          </cell>
          <cell r="C162" t="e">
            <v>#REF!</v>
          </cell>
          <cell r="D162" t="e">
            <v>#REF!</v>
          </cell>
          <cell r="E162" t="e">
            <v>#REF!</v>
          </cell>
          <cell r="F162" t="e">
            <v>#REF!</v>
          </cell>
          <cell r="G162" t="e">
            <v>#REF!</v>
          </cell>
        </row>
        <row r="163">
          <cell r="B163" t="str">
            <v>Sales (billion kWh)</v>
          </cell>
        </row>
        <row r="164">
          <cell r="B164" t="str">
            <v xml:space="preserve">Coal </v>
          </cell>
          <cell r="C164" t="e">
            <v>#REF!</v>
          </cell>
          <cell r="D164" t="e">
            <v>#REF!</v>
          </cell>
          <cell r="E164" t="e">
            <v>#REF!</v>
          </cell>
          <cell r="F164" t="e">
            <v>#REF!</v>
          </cell>
          <cell r="G164" t="e">
            <v>#REF!</v>
          </cell>
        </row>
        <row r="165">
          <cell r="B165" t="str">
            <v>Gas</v>
          </cell>
          <cell r="C165" t="e">
            <v>#REF!</v>
          </cell>
          <cell r="D165" t="e">
            <v>#REF!</v>
          </cell>
          <cell r="E165" t="e">
            <v>#REF!</v>
          </cell>
          <cell r="F165" t="e">
            <v>#REF!</v>
          </cell>
          <cell r="G165" t="e">
            <v>#REF!</v>
          </cell>
        </row>
        <row r="166">
          <cell r="B166" t="str">
            <v>Total</v>
          </cell>
          <cell r="C166" t="e">
            <v>#REF!</v>
          </cell>
          <cell r="D166" t="e">
            <v>#REF!</v>
          </cell>
          <cell r="E166" t="e">
            <v>#REF!</v>
          </cell>
          <cell r="F166" t="e">
            <v>#REF!</v>
          </cell>
          <cell r="G166" t="e">
            <v>#REF!</v>
          </cell>
        </row>
        <row r="168">
          <cell r="B168" t="str">
            <v>Net Revenues (Rs Mn)</v>
          </cell>
          <cell r="C168">
            <v>188684</v>
          </cell>
          <cell r="D168">
            <v>224150</v>
          </cell>
          <cell r="E168">
            <v>274224</v>
          </cell>
          <cell r="F168">
            <v>338757</v>
          </cell>
          <cell r="G168">
            <v>386350</v>
          </cell>
        </row>
        <row r="169">
          <cell r="B169" t="str">
            <v>Electricity Tariff (Rs/kWh)</v>
          </cell>
          <cell r="C169" t="e">
            <v>#REF!</v>
          </cell>
          <cell r="D169" t="e">
            <v>#REF!</v>
          </cell>
          <cell r="E169" t="e">
            <v>#REF!</v>
          </cell>
          <cell r="F169" t="e">
            <v>#REF!</v>
          </cell>
          <cell r="G169" t="e">
            <v>#REF!</v>
          </cell>
        </row>
        <row r="170">
          <cell r="B170" t="str">
            <v>*PLF is based on Effective Generation Capacity</v>
          </cell>
        </row>
        <row r="172">
          <cell r="B172" t="str">
            <v>NTPC-Income Statement</v>
          </cell>
        </row>
        <row r="173">
          <cell r="B173" t="str">
            <v>(Rs Million)</v>
          </cell>
          <cell r="C173" t="str">
            <v>F2004</v>
          </cell>
          <cell r="D173" t="str">
            <v>F2005</v>
          </cell>
          <cell r="E173" t="str">
            <v>F2006e</v>
          </cell>
          <cell r="F173" t="str">
            <v>F2007e</v>
          </cell>
          <cell r="G173" t="str">
            <v>F2008e</v>
          </cell>
        </row>
        <row r="175">
          <cell r="B175" t="str">
            <v>Net Revenues</v>
          </cell>
          <cell r="C175">
            <v>188684</v>
          </cell>
          <cell r="D175">
            <v>224150</v>
          </cell>
          <cell r="E175">
            <v>274224</v>
          </cell>
          <cell r="F175">
            <v>338757</v>
          </cell>
          <cell r="G175">
            <v>386350</v>
          </cell>
        </row>
        <row r="176">
          <cell r="B176" t="str">
            <v>Fuel Charges</v>
          </cell>
          <cell r="C176">
            <v>122150</v>
          </cell>
          <cell r="D176">
            <v>137235</v>
          </cell>
          <cell r="E176">
            <v>163963</v>
          </cell>
          <cell r="F176">
            <v>198201</v>
          </cell>
          <cell r="G176">
            <v>222187</v>
          </cell>
        </row>
        <row r="177">
          <cell r="B177" t="str">
            <v>Salary &amp; Benefits</v>
          </cell>
          <cell r="C177">
            <v>8835</v>
          </cell>
          <cell r="D177">
            <v>8823</v>
          </cell>
          <cell r="E177">
            <v>9964</v>
          </cell>
          <cell r="F177">
            <v>11955</v>
          </cell>
          <cell r="G177">
            <v>19533</v>
          </cell>
        </row>
        <row r="178">
          <cell r="B178" t="str">
            <v>S, G &amp; A</v>
          </cell>
          <cell r="C178">
            <v>11221</v>
          </cell>
          <cell r="D178">
            <v>12062</v>
          </cell>
          <cell r="E178">
            <v>20289</v>
          </cell>
          <cell r="F178">
            <v>26870</v>
          </cell>
          <cell r="G178">
            <v>30499</v>
          </cell>
        </row>
        <row r="179">
          <cell r="B179" t="str">
            <v xml:space="preserve">Provisions </v>
          </cell>
          <cell r="C179">
            <v>5835</v>
          </cell>
          <cell r="D179">
            <v>75</v>
          </cell>
          <cell r="E179">
            <v>358</v>
          </cell>
          <cell r="F179">
            <v>116</v>
          </cell>
          <cell r="G179">
            <v>0</v>
          </cell>
        </row>
        <row r="180">
          <cell r="B180" t="str">
            <v>Operating Expenses</v>
          </cell>
          <cell r="C180">
            <v>148041</v>
          </cell>
          <cell r="D180">
            <v>158195</v>
          </cell>
          <cell r="E180">
            <v>194574</v>
          </cell>
          <cell r="F180">
            <v>237142</v>
          </cell>
          <cell r="G180">
            <v>272219</v>
          </cell>
        </row>
        <row r="181">
          <cell r="B181" t="str">
            <v>Operating profit</v>
          </cell>
          <cell r="C181">
            <v>40643</v>
          </cell>
          <cell r="D181">
            <v>65955</v>
          </cell>
          <cell r="E181">
            <v>79650</v>
          </cell>
          <cell r="F181">
            <v>101615</v>
          </cell>
          <cell r="G181">
            <v>114131</v>
          </cell>
        </row>
        <row r="182">
          <cell r="B182" t="str">
            <v xml:space="preserve">Non Operating Income </v>
          </cell>
          <cell r="C182">
            <v>26456</v>
          </cell>
          <cell r="D182">
            <v>9580</v>
          </cell>
          <cell r="E182">
            <v>9367</v>
          </cell>
          <cell r="F182">
            <v>13485</v>
          </cell>
          <cell r="G182">
            <v>30020</v>
          </cell>
        </row>
        <row r="183">
          <cell r="B183" t="str">
            <v xml:space="preserve">Net SEB Bond Income </v>
          </cell>
          <cell r="C183">
            <v>13543</v>
          </cell>
          <cell r="D183">
            <v>4895</v>
          </cell>
          <cell r="E183">
            <v>8830</v>
          </cell>
          <cell r="F183">
            <v>14235</v>
          </cell>
          <cell r="G183">
            <v>0</v>
          </cell>
        </row>
        <row r="184">
          <cell r="B184" t="str">
            <v>Depreciation</v>
          </cell>
          <cell r="C184">
            <v>20232</v>
          </cell>
          <cell r="D184">
            <v>19584</v>
          </cell>
          <cell r="E184">
            <v>20710</v>
          </cell>
          <cell r="F184">
            <v>20998</v>
          </cell>
          <cell r="G184">
            <v>22060</v>
          </cell>
        </row>
        <row r="185">
          <cell r="B185" t="str">
            <v>Interest Expense</v>
          </cell>
          <cell r="C185">
            <v>12386</v>
          </cell>
          <cell r="D185">
            <v>10142</v>
          </cell>
          <cell r="E185">
            <v>9795</v>
          </cell>
          <cell r="F185">
            <v>18873</v>
          </cell>
          <cell r="G185">
            <v>18581</v>
          </cell>
        </row>
        <row r="186">
          <cell r="B186" t="str">
            <v>Profit before Tax</v>
          </cell>
          <cell r="C186">
            <v>48024</v>
          </cell>
          <cell r="D186">
            <v>50704</v>
          </cell>
          <cell r="E186">
            <v>67342</v>
          </cell>
          <cell r="F186">
            <v>89464</v>
          </cell>
          <cell r="G186">
            <v>103510</v>
          </cell>
        </row>
        <row r="187">
          <cell r="B187" t="str">
            <v xml:space="preserve">Tax </v>
          </cell>
          <cell r="C187">
            <v>5108.4443859619332</v>
          </cell>
          <cell r="D187">
            <v>2266.8861176006053</v>
          </cell>
          <cell r="E187">
            <v>7999</v>
          </cell>
          <cell r="F187">
            <v>20631</v>
          </cell>
          <cell r="G187">
            <v>28811</v>
          </cell>
        </row>
        <row r="188">
          <cell r="B188" t="str">
            <v>Net Profit</v>
          </cell>
          <cell r="C188">
            <v>42915.555614038065</v>
          </cell>
          <cell r="D188">
            <v>48437.113882399397</v>
          </cell>
          <cell r="E188">
            <v>59343</v>
          </cell>
          <cell r="F188">
            <v>68833</v>
          </cell>
          <cell r="G188">
            <v>74699</v>
          </cell>
        </row>
        <row r="189">
          <cell r="B189" t="str">
            <v xml:space="preserve">Extraordinary </v>
          </cell>
          <cell r="C189">
            <v>9692.4443859619332</v>
          </cell>
          <cell r="D189">
            <v>9632.8861176006048</v>
          </cell>
          <cell r="E189">
            <v>-935</v>
          </cell>
          <cell r="F189">
            <v>150</v>
          </cell>
          <cell r="G189">
            <v>0</v>
          </cell>
        </row>
        <row r="190">
          <cell r="B190" t="str">
            <v>Reported Net Profit</v>
          </cell>
          <cell r="C190">
            <v>52608</v>
          </cell>
          <cell r="D190">
            <v>58070</v>
          </cell>
          <cell r="E190">
            <v>58408</v>
          </cell>
          <cell r="F190">
            <v>68983</v>
          </cell>
          <cell r="G190">
            <v>74699</v>
          </cell>
          <cell r="K190">
            <v>3.6029235150808084E-3</v>
          </cell>
        </row>
        <row r="193">
          <cell r="B193" t="str">
            <v>Check</v>
          </cell>
          <cell r="C193">
            <v>0</v>
          </cell>
          <cell r="D193">
            <v>0</v>
          </cell>
          <cell r="E193">
            <v>0</v>
          </cell>
          <cell r="F193">
            <v>0</v>
          </cell>
          <cell r="G193">
            <v>0</v>
          </cell>
        </row>
        <row r="195">
          <cell r="B195" t="str">
            <v>NTPC-Balance Sheet</v>
          </cell>
        </row>
        <row r="196">
          <cell r="B196" t="str">
            <v>(Rs Millions)</v>
          </cell>
          <cell r="C196" t="str">
            <v>F2004</v>
          </cell>
          <cell r="D196" t="str">
            <v>F2005</v>
          </cell>
          <cell r="E196" t="str">
            <v>F2006e</v>
          </cell>
          <cell r="F196" t="str">
            <v>F2007e</v>
          </cell>
          <cell r="G196" t="str">
            <v>F2008e</v>
          </cell>
        </row>
        <row r="197">
          <cell r="B197" t="str">
            <v xml:space="preserve">SOURCES </v>
          </cell>
        </row>
        <row r="198">
          <cell r="B198" t="str">
            <v>Share Capital</v>
          </cell>
          <cell r="C198">
            <v>78125</v>
          </cell>
          <cell r="D198">
            <v>82455</v>
          </cell>
          <cell r="E198">
            <v>82455</v>
          </cell>
          <cell r="F198">
            <v>82455</v>
          </cell>
          <cell r="G198">
            <v>0</v>
          </cell>
        </row>
        <row r="199">
          <cell r="B199" t="str">
            <v>Share Premium</v>
          </cell>
          <cell r="C199">
            <v>0</v>
          </cell>
          <cell r="D199">
            <v>22334</v>
          </cell>
          <cell r="E199">
            <v>22307</v>
          </cell>
          <cell r="F199">
            <v>22307</v>
          </cell>
          <cell r="G199">
            <v>0</v>
          </cell>
        </row>
        <row r="200">
          <cell r="B200" t="str">
            <v>Reserves &amp; Surplus</v>
          </cell>
          <cell r="C200">
            <v>277376</v>
          </cell>
          <cell r="D200">
            <v>312974</v>
          </cell>
          <cell r="E200">
            <v>345244</v>
          </cell>
          <cell r="F200">
            <v>382363</v>
          </cell>
          <cell r="G200">
            <v>0</v>
          </cell>
        </row>
        <row r="201">
          <cell r="B201" t="str">
            <v>Shareholders Funds</v>
          </cell>
          <cell r="C201">
            <v>355501</v>
          </cell>
          <cell r="D201">
            <v>417763</v>
          </cell>
          <cell r="E201">
            <v>450006</v>
          </cell>
          <cell r="F201">
            <v>487125</v>
          </cell>
          <cell r="G201">
            <v>0</v>
          </cell>
        </row>
        <row r="202">
          <cell r="B202" t="str">
            <v>Deferred Tax Liability</v>
          </cell>
          <cell r="C202">
            <v>1</v>
          </cell>
          <cell r="D202">
            <v>1</v>
          </cell>
          <cell r="E202">
            <v>40</v>
          </cell>
          <cell r="F202">
            <v>1</v>
          </cell>
          <cell r="G202">
            <v>0</v>
          </cell>
        </row>
        <row r="203">
          <cell r="B203" t="str">
            <v>Deferred Revenue*</v>
          </cell>
          <cell r="C203">
            <v>5375</v>
          </cell>
          <cell r="D203">
            <v>3374</v>
          </cell>
          <cell r="E203">
            <v>4408</v>
          </cell>
          <cell r="F203">
            <v>6567</v>
          </cell>
          <cell r="G203">
            <v>0</v>
          </cell>
        </row>
        <row r="204">
          <cell r="B204" t="str">
            <v>Loan Funds</v>
          </cell>
          <cell r="C204">
            <v>154528</v>
          </cell>
          <cell r="D204">
            <v>170878</v>
          </cell>
          <cell r="E204">
            <v>224797</v>
          </cell>
          <cell r="F204">
            <v>270195</v>
          </cell>
          <cell r="G204">
            <v>0</v>
          </cell>
        </row>
        <row r="205">
          <cell r="B205" t="str">
            <v>TOTAL LIABILITIES</v>
          </cell>
          <cell r="C205">
            <v>515405</v>
          </cell>
          <cell r="D205">
            <v>592016</v>
          </cell>
          <cell r="E205">
            <v>679251</v>
          </cell>
          <cell r="F205">
            <v>763888</v>
          </cell>
          <cell r="G205">
            <v>0</v>
          </cell>
        </row>
        <row r="206">
          <cell r="B206" t="str">
            <v xml:space="preserve">APPLICATION </v>
          </cell>
        </row>
        <row r="207">
          <cell r="B207" t="str">
            <v>Gross Block</v>
          </cell>
          <cell r="C207">
            <v>400281</v>
          </cell>
          <cell r="D207">
            <v>431062</v>
          </cell>
          <cell r="E207">
            <v>463648</v>
          </cell>
          <cell r="F207">
            <v>510944</v>
          </cell>
          <cell r="G207">
            <v>0</v>
          </cell>
        </row>
        <row r="208">
          <cell r="B208" t="str">
            <v>Accumulated Depreciation</v>
          </cell>
          <cell r="C208">
            <v>187736</v>
          </cell>
          <cell r="D208">
            <v>207914</v>
          </cell>
          <cell r="E208">
            <v>230607</v>
          </cell>
          <cell r="F208">
            <v>252166</v>
          </cell>
          <cell r="G208">
            <v>0</v>
          </cell>
        </row>
        <row r="209">
          <cell r="B209" t="str">
            <v>Net Block</v>
          </cell>
          <cell r="C209">
            <v>212545</v>
          </cell>
          <cell r="D209">
            <v>223148</v>
          </cell>
          <cell r="E209">
            <v>233041</v>
          </cell>
          <cell r="F209">
            <v>258778</v>
          </cell>
          <cell r="G209">
            <v>0</v>
          </cell>
        </row>
        <row r="210">
          <cell r="B210" t="str">
            <v>Gas &amp; Coal Fields</v>
          </cell>
          <cell r="C210">
            <v>0</v>
          </cell>
          <cell r="D210">
            <v>0</v>
          </cell>
          <cell r="E210">
            <v>31</v>
          </cell>
          <cell r="F210">
            <v>443</v>
          </cell>
          <cell r="G210">
            <v>0</v>
          </cell>
        </row>
        <row r="211">
          <cell r="B211" t="str">
            <v>CWIP / Capital Adv.</v>
          </cell>
          <cell r="C211">
            <v>56413</v>
          </cell>
          <cell r="D211">
            <v>67063</v>
          </cell>
          <cell r="E211">
            <v>129266</v>
          </cell>
          <cell r="F211">
            <v>159785</v>
          </cell>
          <cell r="G211">
            <v>0</v>
          </cell>
        </row>
        <row r="212">
          <cell r="B212" t="str">
            <v>Const. Stores &amp; Adv.</v>
          </cell>
          <cell r="C212">
            <v>18540</v>
          </cell>
          <cell r="D212">
            <v>32189</v>
          </cell>
          <cell r="E212">
            <v>33504</v>
          </cell>
          <cell r="F212">
            <v>42636</v>
          </cell>
          <cell r="G212">
            <v>0</v>
          </cell>
        </row>
        <row r="213">
          <cell r="B213" t="str">
            <v xml:space="preserve">Investments </v>
          </cell>
          <cell r="C213">
            <v>173380</v>
          </cell>
          <cell r="D213">
            <v>180575</v>
          </cell>
          <cell r="E213">
            <v>181932</v>
          </cell>
          <cell r="F213">
            <v>151259</v>
          </cell>
          <cell r="G213">
            <v>0</v>
          </cell>
        </row>
        <row r="214">
          <cell r="B214" t="str">
            <v>Current Assets</v>
          </cell>
          <cell r="C214">
            <v>135468</v>
          </cell>
          <cell r="D214">
            <v>156508</v>
          </cell>
          <cell r="E214">
            <v>164295</v>
          </cell>
          <cell r="F214">
            <v>228393</v>
          </cell>
          <cell r="G214">
            <v>0</v>
          </cell>
        </row>
        <row r="215">
          <cell r="B215" t="str">
            <v>Cash / Cash Equiv.</v>
          </cell>
          <cell r="C215">
            <v>6091</v>
          </cell>
          <cell r="D215">
            <v>88185</v>
          </cell>
          <cell r="E215">
            <v>90065</v>
          </cell>
          <cell r="F215">
            <v>137150</v>
          </cell>
          <cell r="G215">
            <v>0</v>
          </cell>
        </row>
        <row r="216">
          <cell r="B216" t="str">
            <v>Current Liab. / Prov</v>
          </cell>
          <cell r="C216">
            <v>80941</v>
          </cell>
          <cell r="D216">
            <v>67467</v>
          </cell>
          <cell r="E216">
            <v>63574</v>
          </cell>
          <cell r="F216">
            <v>76934</v>
          </cell>
          <cell r="G216">
            <v>0</v>
          </cell>
        </row>
        <row r="217">
          <cell r="B217" t="str">
            <v>Net Current Assets</v>
          </cell>
          <cell r="C217">
            <v>54527</v>
          </cell>
          <cell r="D217">
            <v>89041</v>
          </cell>
          <cell r="E217">
            <v>100721</v>
          </cell>
          <cell r="F217">
            <v>151459</v>
          </cell>
          <cell r="G217">
            <v>0</v>
          </cell>
        </row>
        <row r="218">
          <cell r="B218" t="str">
            <v>TOTAL ASSETS</v>
          </cell>
          <cell r="C218">
            <v>515405</v>
          </cell>
          <cell r="D218">
            <v>592016</v>
          </cell>
          <cell r="E218">
            <v>678495</v>
          </cell>
          <cell r="F218">
            <v>764360</v>
          </cell>
          <cell r="G218">
            <v>0</v>
          </cell>
        </row>
        <row r="219">
          <cell r="C219">
            <v>0</v>
          </cell>
          <cell r="D219">
            <v>0</v>
          </cell>
          <cell r="E219">
            <v>-756</v>
          </cell>
          <cell r="F219">
            <v>472</v>
          </cell>
          <cell r="G219">
            <v>0</v>
          </cell>
          <cell r="AA219">
            <v>72</v>
          </cell>
          <cell r="AB219">
            <v>87</v>
          </cell>
          <cell r="AC219">
            <v>0</v>
          </cell>
          <cell r="AD219">
            <v>0</v>
          </cell>
          <cell r="AE219">
            <v>0</v>
          </cell>
          <cell r="AF219">
            <v>0</v>
          </cell>
          <cell r="AG219">
            <v>0</v>
          </cell>
        </row>
        <row r="220">
          <cell r="B220" t="str">
            <v>NTPC-Cash Flow Statement</v>
          </cell>
        </row>
        <row r="221">
          <cell r="B221" t="str">
            <v>(Rs Millions)</v>
          </cell>
          <cell r="C221" t="str">
            <v>F2004</v>
          </cell>
          <cell r="D221" t="str">
            <v>F2005</v>
          </cell>
          <cell r="E221" t="str">
            <v>F2006e</v>
          </cell>
          <cell r="F221" t="str">
            <v>F2007e</v>
          </cell>
          <cell r="G221" t="str">
            <v>F2008e</v>
          </cell>
        </row>
        <row r="222">
          <cell r="B222" t="str">
            <v>Reported Net Profit</v>
          </cell>
          <cell r="C222">
            <v>52608</v>
          </cell>
          <cell r="D222">
            <v>58070</v>
          </cell>
          <cell r="E222">
            <v>58408</v>
          </cell>
          <cell r="F222">
            <v>68983</v>
          </cell>
          <cell r="G222">
            <v>74699</v>
          </cell>
        </row>
        <row r="223">
          <cell r="B223" t="str">
            <v>Depreciation</v>
          </cell>
          <cell r="C223">
            <v>20232</v>
          </cell>
          <cell r="D223">
            <v>19584</v>
          </cell>
          <cell r="E223">
            <v>20710</v>
          </cell>
          <cell r="F223">
            <v>20998</v>
          </cell>
          <cell r="G223">
            <v>22060</v>
          </cell>
        </row>
        <row r="224">
          <cell r="B224" t="str">
            <v>Change in Net W. Capital</v>
          </cell>
          <cell r="C224">
            <v>-23762</v>
          </cell>
          <cell r="D224">
            <v>47580</v>
          </cell>
          <cell r="E224">
            <v>-9800</v>
          </cell>
          <cell r="F224">
            <v>-3653</v>
          </cell>
          <cell r="G224">
            <v>14309</v>
          </cell>
        </row>
        <row r="225">
          <cell r="B225" t="str">
            <v>Misc. Expenditure w/off</v>
          </cell>
          <cell r="C225">
            <v>87</v>
          </cell>
          <cell r="D225">
            <v>0</v>
          </cell>
          <cell r="E225">
            <v>0</v>
          </cell>
          <cell r="F225">
            <v>0</v>
          </cell>
          <cell r="G225">
            <v>0</v>
          </cell>
        </row>
        <row r="226">
          <cell r="B226" t="str">
            <v>Other Cash Flows</v>
          </cell>
          <cell r="C226">
            <v>-12998</v>
          </cell>
          <cell r="D226">
            <v>-2</v>
          </cell>
          <cell r="E226">
            <v>-420</v>
          </cell>
          <cell r="F226">
            <v>-292</v>
          </cell>
          <cell r="G226">
            <v>0</v>
          </cell>
        </row>
        <row r="227">
          <cell r="B227" t="str">
            <v xml:space="preserve">Operating Cash Flows </v>
          </cell>
          <cell r="C227">
            <v>36167</v>
          </cell>
          <cell r="D227">
            <v>125232</v>
          </cell>
          <cell r="E227">
            <v>68898</v>
          </cell>
          <cell r="F227">
            <v>86036</v>
          </cell>
          <cell r="G227">
            <v>111068</v>
          </cell>
        </row>
        <row r="228">
          <cell r="B228" t="str">
            <v>Capex</v>
          </cell>
          <cell r="C228">
            <v>-45182</v>
          </cell>
          <cell r="D228">
            <v>-54486</v>
          </cell>
          <cell r="E228">
            <v>-94152</v>
          </cell>
          <cell r="F228">
            <v>-86798</v>
          </cell>
          <cell r="G228">
            <v>0</v>
          </cell>
        </row>
        <row r="229">
          <cell r="B229" t="str">
            <v>Change in Investments</v>
          </cell>
          <cell r="C229">
            <v>-3114</v>
          </cell>
          <cell r="D229">
            <v>-7195</v>
          </cell>
          <cell r="E229">
            <v>-1357</v>
          </cell>
          <cell r="F229">
            <v>30673</v>
          </cell>
          <cell r="G229">
            <v>151259</v>
          </cell>
        </row>
        <row r="230">
          <cell r="B230" t="str">
            <v>Investing Cash Flows</v>
          </cell>
          <cell r="C230">
            <v>-48296</v>
          </cell>
          <cell r="D230">
            <v>-61681</v>
          </cell>
          <cell r="E230">
            <v>-95509</v>
          </cell>
          <cell r="F230">
            <v>-56125</v>
          </cell>
          <cell r="G230">
            <v>151259</v>
          </cell>
        </row>
        <row r="231">
          <cell r="B231" t="str">
            <v>Equity Issuance</v>
          </cell>
          <cell r="C231">
            <v>0</v>
          </cell>
          <cell r="D231">
            <v>26664</v>
          </cell>
          <cell r="E231">
            <v>-27</v>
          </cell>
          <cell r="F231">
            <v>0</v>
          </cell>
          <cell r="G231">
            <v>-104762</v>
          </cell>
        </row>
        <row r="232">
          <cell r="B232" t="str">
            <v>Debt Issuance./Repayment</v>
          </cell>
          <cell r="C232">
            <v>22371</v>
          </cell>
          <cell r="D232">
            <v>16350</v>
          </cell>
          <cell r="E232">
            <v>53919</v>
          </cell>
          <cell r="F232">
            <v>45398</v>
          </cell>
          <cell r="G232">
            <v>-270195</v>
          </cell>
        </row>
        <row r="233">
          <cell r="B233" t="str">
            <v>Dividends</v>
          </cell>
          <cell r="C233">
            <v>-12210</v>
          </cell>
          <cell r="D233">
            <v>-22470</v>
          </cell>
          <cell r="E233">
            <v>-26435</v>
          </cell>
          <cell r="F233">
            <v>-30383</v>
          </cell>
          <cell r="G233">
            <v>0</v>
          </cell>
        </row>
        <row r="234">
          <cell r="B234" t="str">
            <v>Change in Deferred Rev.</v>
          </cell>
          <cell r="C234">
            <v>2612</v>
          </cell>
          <cell r="D234">
            <v>-2001</v>
          </cell>
          <cell r="E234">
            <v>1034</v>
          </cell>
          <cell r="F234">
            <v>2159</v>
          </cell>
          <cell r="G234">
            <v>-6567</v>
          </cell>
        </row>
        <row r="235">
          <cell r="B235" t="str">
            <v>Financing Cash Flows</v>
          </cell>
          <cell r="C235">
            <v>12773</v>
          </cell>
          <cell r="D235">
            <v>18543</v>
          </cell>
          <cell r="E235">
            <v>28491</v>
          </cell>
          <cell r="F235">
            <v>17174</v>
          </cell>
          <cell r="G235">
            <v>-381524</v>
          </cell>
        </row>
        <row r="236">
          <cell r="B236" t="str">
            <v>Net change in cash</v>
          </cell>
          <cell r="C236">
            <v>644</v>
          </cell>
          <cell r="D236">
            <v>82094</v>
          </cell>
          <cell r="E236">
            <v>1880</v>
          </cell>
          <cell r="F236">
            <v>47085</v>
          </cell>
          <cell r="G236">
            <v>-119197</v>
          </cell>
        </row>
        <row r="237">
          <cell r="B237" t="str">
            <v>#Change in Deferred Revenue on a/c of AAD and Change in Development Surcharge Fund</v>
          </cell>
          <cell r="C237">
            <v>0</v>
          </cell>
          <cell r="D237">
            <v>0</v>
          </cell>
          <cell r="E237">
            <v>0</v>
          </cell>
          <cell r="F237">
            <v>0</v>
          </cell>
          <cell r="G237">
            <v>-119197</v>
          </cell>
        </row>
        <row r="239">
          <cell r="B239" t="str">
            <v>NTPC-Financial Ratios</v>
          </cell>
        </row>
        <row r="240">
          <cell r="C240" t="str">
            <v>F2004</v>
          </cell>
          <cell r="D240" t="str">
            <v>F2005</v>
          </cell>
          <cell r="E240" t="str">
            <v>F2006e</v>
          </cell>
          <cell r="F240" t="str">
            <v>F2007e</v>
          </cell>
          <cell r="G240" t="str">
            <v>F2008e</v>
          </cell>
        </row>
        <row r="241">
          <cell r="B241" t="str">
            <v>Valuations</v>
          </cell>
        </row>
        <row r="242">
          <cell r="B242" t="str">
            <v>EPS (Rs)</v>
          </cell>
          <cell r="C242">
            <v>5.4931563842704234</v>
          </cell>
          <cell r="D242">
            <v>5.8743948833736273</v>
          </cell>
          <cell r="E242">
            <v>7.1970476277843121</v>
          </cell>
          <cell r="F242">
            <v>8.3479834077022996</v>
          </cell>
          <cell r="G242">
            <v>9.0594048286716262</v>
          </cell>
        </row>
        <row r="243">
          <cell r="B243" t="str">
            <v>P/E</v>
          </cell>
          <cell r="C243">
            <v>22.755587362838558</v>
          </cell>
          <cell r="D243">
            <v>21.278787429457466</v>
          </cell>
          <cell r="E243">
            <v>17.36823298451376</v>
          </cell>
          <cell r="F243">
            <v>14.97367614371014</v>
          </cell>
          <cell r="G243">
            <v>13.797815901149949</v>
          </cell>
        </row>
        <row r="244">
          <cell r="B244" t="str">
            <v>Book Value (Rs)</v>
          </cell>
          <cell r="C244">
            <v>45.503840270117202</v>
          </cell>
          <cell r="D244">
            <v>50.66579391210518</v>
          </cell>
          <cell r="E244">
            <v>54.576186151504089</v>
          </cell>
          <cell r="F244">
            <v>59.077933803219132</v>
          </cell>
          <cell r="G244">
            <v>0</v>
          </cell>
        </row>
        <row r="245">
          <cell r="B245" t="str">
            <v>P/BV</v>
          </cell>
          <cell r="C245">
            <v>2.7470208944559933</v>
          </cell>
          <cell r="D245">
            <v>2.467147760811752</v>
          </cell>
          <cell r="E245">
            <v>2.290376239427919</v>
          </cell>
          <cell r="F245">
            <v>2.115849217346677</v>
          </cell>
          <cell r="G245" t="e">
            <v>#DIV/0!</v>
          </cell>
        </row>
        <row r="246">
          <cell r="B246" t="str">
            <v>DPS (Rs)</v>
          </cell>
          <cell r="C246">
            <v>1.3853352402482089</v>
          </cell>
          <cell r="D246">
            <v>2.4001073850976784</v>
          </cell>
          <cell r="E246">
            <v>2.8117276208238797</v>
          </cell>
          <cell r="F246">
            <v>3.2097646313287092</v>
          </cell>
          <cell r="G246">
            <v>3.25</v>
          </cell>
        </row>
        <row r="247">
          <cell r="B247" t="str">
            <v>Yield (%)</v>
          </cell>
          <cell r="C247">
            <v>1.1082681921985671E-2</v>
          </cell>
          <cell r="D247">
            <v>1.9200859080781427E-2</v>
          </cell>
          <cell r="E247">
            <v>2.2493820966591038E-2</v>
          </cell>
          <cell r="F247">
            <v>2.5678117050629674E-2</v>
          </cell>
          <cell r="G247">
            <v>2.5999999999999999E-2</v>
          </cell>
        </row>
        <row r="248">
          <cell r="B248" t="str">
            <v>EV/EBITDA</v>
          </cell>
          <cell r="C248">
            <v>27.680182934330631</v>
          </cell>
          <cell r="D248" t="e">
            <v>#REF!</v>
          </cell>
          <cell r="E248" t="e">
            <v>#REF!</v>
          </cell>
          <cell r="F248" t="e">
            <v>#REF!</v>
          </cell>
          <cell r="G248" t="e">
            <v>#REF!</v>
          </cell>
        </row>
        <row r="249">
          <cell r="B249" t="str">
            <v>Profitability Ratios</v>
          </cell>
        </row>
        <row r="250">
          <cell r="B250" t="str">
            <v>NPM (%)</v>
          </cell>
          <cell r="C250">
            <v>0.22744671309723169</v>
          </cell>
          <cell r="D250">
            <v>0.21609241080704616</v>
          </cell>
          <cell r="E250">
            <v>0.21640337826010853</v>
          </cell>
          <cell r="F250">
            <v>0.20319284915145666</v>
          </cell>
          <cell r="G250">
            <v>0.1933454121910185</v>
          </cell>
        </row>
        <row r="251">
          <cell r="B251" t="str">
            <v>ROCE (%)</v>
          </cell>
          <cell r="C251">
            <v>4.1731624212970109E-2</v>
          </cell>
          <cell r="D251">
            <v>8.3745928603485037E-2</v>
          </cell>
          <cell r="E251">
            <v>9.2726390286226257E-2</v>
          </cell>
          <cell r="F251">
            <v>0.11172451163747914</v>
          </cell>
          <cell r="G251">
            <v>0.24105889868671848</v>
          </cell>
        </row>
        <row r="252">
          <cell r="B252" t="str">
            <v>RONW (%)</v>
          </cell>
          <cell r="C252">
            <v>0.12559829439647768</v>
          </cell>
          <cell r="D252">
            <v>0.12527962993854466</v>
          </cell>
          <cell r="E252">
            <v>0.13677142188762217</v>
          </cell>
          <cell r="F252">
            <v>0.14690155378490308</v>
          </cell>
          <cell r="G252">
            <v>0.30669335386194507</v>
          </cell>
        </row>
        <row r="253">
          <cell r="B253" t="str">
            <v>Gearing / Coverage Ratios</v>
          </cell>
        </row>
        <row r="254">
          <cell r="B254" t="str">
            <v>Debt/Equity</v>
          </cell>
          <cell r="C254">
            <v>0.43467669570549733</v>
          </cell>
          <cell r="D254">
            <v>0.40903095774398401</v>
          </cell>
          <cell r="E254">
            <v>0.49954222832584455</v>
          </cell>
          <cell r="F254">
            <v>0.55467282525019246</v>
          </cell>
          <cell r="G254" t="e">
            <v>#DIV/0!</v>
          </cell>
        </row>
        <row r="255">
          <cell r="B255" t="str">
            <v>Net Debt / Equity</v>
          </cell>
          <cell r="C255">
            <v>0.41754312927389797</v>
          </cell>
          <cell r="D255">
            <v>0.19794237402546419</v>
          </cell>
          <cell r="E255">
            <v>0.29940045243841196</v>
          </cell>
          <cell r="F255">
            <v>0.2731229150628689</v>
          </cell>
          <cell r="G255" t="e">
            <v>#DIV/0!</v>
          </cell>
        </row>
        <row r="256">
          <cell r="B256" t="str">
            <v>Interest Coverage</v>
          </cell>
          <cell r="C256">
            <v>4.8772808009042468</v>
          </cell>
          <cell r="D256">
            <v>5.9994084007099193</v>
          </cell>
          <cell r="E256">
            <v>7.8751403777437465</v>
          </cell>
          <cell r="F256">
            <v>5.7403168547660677</v>
          </cell>
          <cell r="G256">
            <v>6.5707443087024382</v>
          </cell>
        </row>
        <row r="257">
          <cell r="B257" t="str">
            <v>Debt Service Coverage</v>
          </cell>
          <cell r="C257">
            <v>1.6165805881880704</v>
          </cell>
          <cell r="D257">
            <v>2.4844228492099139</v>
          </cell>
          <cell r="E257">
            <v>1.1913418175078767</v>
          </cell>
          <cell r="F257">
            <v>1.8097489267160016</v>
          </cell>
          <cell r="G257">
            <v>6.5707443087024382</v>
          </cell>
        </row>
        <row r="258">
          <cell r="B258" t="str">
            <v>Other Ratios</v>
          </cell>
        </row>
        <row r="259">
          <cell r="B259" t="str">
            <v>Effective Tax Rate</v>
          </cell>
          <cell r="C259">
            <v>0.10637273833837109</v>
          </cell>
          <cell r="D259">
            <v>4.4708230467036238E-2</v>
          </cell>
          <cell r="E259">
            <v>0.11878174096403434</v>
          </cell>
          <cell r="F259">
            <v>0.2306067244925333</v>
          </cell>
          <cell r="G259">
            <v>0.27834025698000192</v>
          </cell>
        </row>
        <row r="260">
          <cell r="B260" t="str">
            <v>Capex / EBITDA</v>
          </cell>
          <cell r="C260">
            <v>1.1116797480500946</v>
          </cell>
          <cell r="D260">
            <v>0.82610871048442125</v>
          </cell>
          <cell r="E260">
            <v>1.1820715630885121</v>
          </cell>
          <cell r="F260">
            <v>0.85418491364463911</v>
          </cell>
          <cell r="G260">
            <v>0</v>
          </cell>
        </row>
        <row r="262">
          <cell r="B262" t="str">
            <v>Exhibit 1</v>
          </cell>
        </row>
        <row r="263">
          <cell r="B263" t="str">
            <v>NTPC-Earnings Breakdown</v>
          </cell>
        </row>
        <row r="264">
          <cell r="C264" t="str">
            <v>FY05</v>
          </cell>
          <cell r="D264" t="str">
            <v>FY06</v>
          </cell>
          <cell r="E264" t="str">
            <v>FY07</v>
          </cell>
          <cell r="F264" t="str">
            <v>FY08E</v>
          </cell>
          <cell r="G264" t="str">
            <v xml:space="preserve">2yr CAGR# </v>
          </cell>
          <cell r="I264" t="str">
            <v>Pay attention to %age signs while Excel Linking</v>
          </cell>
        </row>
        <row r="265">
          <cell r="B265" t="str">
            <v>Regulated Return</v>
          </cell>
          <cell r="C265" t="e">
            <v>#REF!</v>
          </cell>
          <cell r="D265" t="e">
            <v>#REF!</v>
          </cell>
          <cell r="E265" t="e">
            <v>#REF!</v>
          </cell>
          <cell r="F265" t="e">
            <v>#REF!</v>
          </cell>
          <cell r="G265" t="e">
            <v>#REF!</v>
          </cell>
        </row>
        <row r="266">
          <cell r="B266" t="str">
            <v>YoY</v>
          </cell>
          <cell r="C266" t="e">
            <v>#REF!</v>
          </cell>
          <cell r="D266" t="e">
            <v>#REF!</v>
          </cell>
          <cell r="E266" t="e">
            <v>#REF!</v>
          </cell>
          <cell r="F266" t="e">
            <v>#REF!</v>
          </cell>
        </row>
        <row r="267">
          <cell r="B267" t="str">
            <v>Incentives*</v>
          </cell>
          <cell r="C267" t="e">
            <v>#REF!</v>
          </cell>
          <cell r="D267" t="e">
            <v>#REF!</v>
          </cell>
          <cell r="E267" t="e">
            <v>#REF!</v>
          </cell>
          <cell r="F267" t="e">
            <v>#REF!</v>
          </cell>
          <cell r="G267" t="e">
            <v>#REF!</v>
          </cell>
        </row>
        <row r="268">
          <cell r="B268" t="str">
            <v>YoY</v>
          </cell>
          <cell r="D268" t="e">
            <v>#REF!</v>
          </cell>
          <cell r="E268" t="e">
            <v>#REF!</v>
          </cell>
          <cell r="F268" t="e">
            <v>#REF!</v>
          </cell>
        </row>
        <row r="269">
          <cell r="B269" t="str">
            <v xml:space="preserve">Business Earnings </v>
          </cell>
          <cell r="C269" t="e">
            <v>#REF!</v>
          </cell>
          <cell r="D269" t="e">
            <v>#REF!</v>
          </cell>
          <cell r="E269" t="e">
            <v>#REF!</v>
          </cell>
          <cell r="F269" t="e">
            <v>#REF!</v>
          </cell>
          <cell r="G269" t="e">
            <v>#REF!</v>
          </cell>
        </row>
        <row r="270">
          <cell r="B270" t="str">
            <v>YoY</v>
          </cell>
          <cell r="D270" t="e">
            <v>#REF!</v>
          </cell>
          <cell r="E270" t="e">
            <v>#REF!</v>
          </cell>
          <cell r="F270" t="e">
            <v>#REF!</v>
          </cell>
        </row>
        <row r="271">
          <cell r="B271" t="str">
            <v>Financial Earnings</v>
          </cell>
          <cell r="C271" t="e">
            <v>#REF!</v>
          </cell>
          <cell r="D271" t="e">
            <v>#REF!</v>
          </cell>
          <cell r="E271" t="e">
            <v>#REF!</v>
          </cell>
          <cell r="F271" t="e">
            <v>#REF!</v>
          </cell>
          <cell r="G271" t="e">
            <v>#REF!</v>
          </cell>
        </row>
        <row r="272">
          <cell r="B272" t="str">
            <v>YoY</v>
          </cell>
          <cell r="D272" t="e">
            <v>#REF!</v>
          </cell>
          <cell r="E272" t="e">
            <v>#REF!</v>
          </cell>
          <cell r="F272" t="e">
            <v>#REF!</v>
          </cell>
        </row>
        <row r="273">
          <cell r="B273" t="str">
            <v xml:space="preserve">Net Earnings </v>
          </cell>
          <cell r="C273" t="e">
            <v>#REF!</v>
          </cell>
          <cell r="D273" t="e">
            <v>#REF!</v>
          </cell>
          <cell r="E273" t="e">
            <v>#REF!</v>
          </cell>
          <cell r="F273" t="e">
            <v>#REF!</v>
          </cell>
          <cell r="G273" t="e">
            <v>#REF!</v>
          </cell>
        </row>
        <row r="274">
          <cell r="B274" t="str">
            <v>Net Extraordinary</v>
          </cell>
          <cell r="C274">
            <v>9.632886117600604</v>
          </cell>
          <cell r="D274">
            <v>-0.93500000000000005</v>
          </cell>
          <cell r="E274">
            <v>0.15</v>
          </cell>
          <cell r="F274">
            <v>0</v>
          </cell>
        </row>
        <row r="275">
          <cell r="B275" t="str">
            <v>Reported Earnings</v>
          </cell>
          <cell r="C275" t="e">
            <v>#REF!</v>
          </cell>
          <cell r="D275" t="e">
            <v>#REF!</v>
          </cell>
          <cell r="E275" t="e">
            <v>#REF!</v>
          </cell>
          <cell r="F275" t="e">
            <v>#REF!</v>
          </cell>
          <cell r="G275" t="e">
            <v>#REF!</v>
          </cell>
        </row>
        <row r="276">
          <cell r="B276" t="str">
            <v>*Net of Additional Depreciation,# For F'06E-F'08E</v>
          </cell>
        </row>
        <row r="277">
          <cell r="B277" t="str">
            <v>NTPC-Components of Earnings (%)</v>
          </cell>
        </row>
        <row r="278">
          <cell r="C278" t="str">
            <v>FY05</v>
          </cell>
          <cell r="D278" t="str">
            <v>FY06</v>
          </cell>
          <cell r="E278" t="str">
            <v>FY07</v>
          </cell>
          <cell r="F278" t="str">
            <v>FY08E</v>
          </cell>
        </row>
        <row r="279">
          <cell r="B279" t="str">
            <v>Regulated Return</v>
          </cell>
          <cell r="C279" t="e">
            <v>#REF!</v>
          </cell>
          <cell r="D279" t="e">
            <v>#REF!</v>
          </cell>
          <cell r="E279" t="e">
            <v>#REF!</v>
          </cell>
          <cell r="F279" t="e">
            <v>#REF!</v>
          </cell>
        </row>
        <row r="280">
          <cell r="B280" t="str">
            <v>Incentives *</v>
          </cell>
          <cell r="C280" t="e">
            <v>#REF!</v>
          </cell>
          <cell r="D280" t="e">
            <v>#REF!</v>
          </cell>
          <cell r="E280" t="e">
            <v>#REF!</v>
          </cell>
          <cell r="F280" t="e">
            <v>#REF!</v>
          </cell>
        </row>
        <row r="281">
          <cell r="B281" t="str">
            <v>Non-Operating Earnings</v>
          </cell>
          <cell r="C281" t="e">
            <v>#REF!</v>
          </cell>
          <cell r="D281" t="e">
            <v>#REF!</v>
          </cell>
          <cell r="E281" t="e">
            <v>#REF!</v>
          </cell>
          <cell r="F281" t="e">
            <v>#REF!</v>
          </cell>
        </row>
        <row r="282">
          <cell r="B282" t="str">
            <v xml:space="preserve">Total Earnings </v>
          </cell>
          <cell r="C282" t="e">
            <v>#REF!</v>
          </cell>
          <cell r="D282" t="e">
            <v>#REF!</v>
          </cell>
          <cell r="E282" t="e">
            <v>#REF!</v>
          </cell>
          <cell r="F282" t="e">
            <v>#REF!</v>
          </cell>
        </row>
        <row r="283">
          <cell r="B283" t="str">
            <v>*Net of Additional Depreciation</v>
          </cell>
        </row>
        <row r="284">
          <cell r="B284" t="str">
            <v>Exhibit 3</v>
          </cell>
        </row>
        <row r="285">
          <cell r="B285" t="str">
            <v>NTPC-Impact of Depreciation Policy:Companies Act Vs. CERC</v>
          </cell>
        </row>
        <row r="286">
          <cell r="B286" t="str">
            <v>Rate</v>
          </cell>
          <cell r="C286" t="str">
            <v>F2005</v>
          </cell>
          <cell r="D286" t="str">
            <v>F2006E</v>
          </cell>
          <cell r="E286" t="str">
            <v>F2007E</v>
          </cell>
          <cell r="F286" t="str">
            <v>F2008E</v>
          </cell>
        </row>
        <row r="287">
          <cell r="B287" t="str">
            <v xml:space="preserve">Accounting Rate* </v>
          </cell>
          <cell r="C287" t="e">
            <v>#REF!</v>
          </cell>
          <cell r="D287" t="e">
            <v>#REF!</v>
          </cell>
          <cell r="E287" t="e">
            <v>#REF!</v>
          </cell>
          <cell r="F287" t="e">
            <v>#REF!</v>
          </cell>
        </row>
        <row r="288">
          <cell r="B288" t="str">
            <v>Regulatory Normative</v>
          </cell>
          <cell r="C288" t="e">
            <v>#REF!</v>
          </cell>
          <cell r="D288" t="e">
            <v>#REF!</v>
          </cell>
          <cell r="E288" t="e">
            <v>#REF!</v>
          </cell>
          <cell r="F288" t="e">
            <v>#REF!</v>
          </cell>
        </row>
        <row r="289">
          <cell r="B289" t="str">
            <v>Addl. Depreciation</v>
          </cell>
          <cell r="C289" t="e">
            <v>#REF!</v>
          </cell>
          <cell r="D289" t="e">
            <v>#REF!</v>
          </cell>
          <cell r="E289" t="e">
            <v>#REF!</v>
          </cell>
          <cell r="F289" t="e">
            <v>#REF!</v>
          </cell>
        </row>
        <row r="290">
          <cell r="B290" t="str">
            <v>Rs Million</v>
          </cell>
        </row>
        <row r="291">
          <cell r="B291" t="str">
            <v>Accounting Depreciation *</v>
          </cell>
          <cell r="C291">
            <v>19584</v>
          </cell>
          <cell r="D291">
            <v>20710</v>
          </cell>
          <cell r="E291">
            <v>20998</v>
          </cell>
          <cell r="F291">
            <v>22060</v>
          </cell>
        </row>
        <row r="292">
          <cell r="B292" t="str">
            <v>Normative Depreciation</v>
          </cell>
          <cell r="C292" t="e">
            <v>#REF!</v>
          </cell>
          <cell r="D292" t="e">
            <v>#REF!</v>
          </cell>
          <cell r="E292" t="e">
            <v>#REF!</v>
          </cell>
          <cell r="F292" t="e">
            <v>#REF!</v>
          </cell>
        </row>
        <row r="293">
          <cell r="B293" t="str">
            <v>Addl. Depreciation</v>
          </cell>
          <cell r="C293" t="e">
            <v>#REF!</v>
          </cell>
          <cell r="D293" t="e">
            <v>#REF!</v>
          </cell>
          <cell r="E293" t="e">
            <v>#REF!</v>
          </cell>
          <cell r="F293" t="e">
            <v>#REF!</v>
          </cell>
        </row>
        <row r="294">
          <cell r="B294" t="str">
            <v>Net Profit</v>
          </cell>
          <cell r="C294">
            <v>48437.113882399397</v>
          </cell>
          <cell r="D294">
            <v>59343</v>
          </cell>
          <cell r="E294">
            <v>68833</v>
          </cell>
          <cell r="F294">
            <v>74699</v>
          </cell>
        </row>
        <row r="295">
          <cell r="B295" t="str">
            <v>Potential Upside</v>
          </cell>
          <cell r="C295" t="e">
            <v>#REF!</v>
          </cell>
          <cell r="D295" t="e">
            <v>#REF!</v>
          </cell>
          <cell r="E295" t="e">
            <v>#REF!</v>
          </cell>
          <cell r="F295" t="e">
            <v>#REF!</v>
          </cell>
        </row>
        <row r="296">
          <cell r="B296" t="str">
            <v xml:space="preserve"> * As per Companies Act ,1956</v>
          </cell>
        </row>
        <row r="297">
          <cell r="D297" t="e">
            <v>#REF!</v>
          </cell>
          <cell r="E297" t="e">
            <v>#REF!</v>
          </cell>
          <cell r="F297" t="e">
            <v>#REF!</v>
          </cell>
        </row>
        <row r="299">
          <cell r="B299" t="str">
            <v>Exhibit 4</v>
          </cell>
        </row>
        <row r="300">
          <cell r="B300" t="str">
            <v>NTPC-Capacity Addition (Commercial Operations)</v>
          </cell>
        </row>
        <row r="301">
          <cell r="B301" t="str">
            <v>(MW)</v>
          </cell>
          <cell r="C301" t="str">
            <v>F2005</v>
          </cell>
          <cell r="D301" t="str">
            <v>F2006E</v>
          </cell>
          <cell r="E301" t="str">
            <v>F2007E</v>
          </cell>
          <cell r="F301" t="str">
            <v>F2008E</v>
          </cell>
          <cell r="G301" t="str">
            <v>F2009E</v>
          </cell>
        </row>
        <row r="302">
          <cell r="B302" t="str">
            <v>Northern Region</v>
          </cell>
        </row>
        <row r="303">
          <cell r="B303" t="str">
            <v>Rihand - II (U1)</v>
          </cell>
          <cell r="D303" t="e">
            <v>#REF!</v>
          </cell>
        </row>
        <row r="304">
          <cell r="B304" t="str">
            <v>Rihand - II (U2)</v>
          </cell>
          <cell r="E304">
            <v>500</v>
          </cell>
        </row>
        <row r="305">
          <cell r="B305" t="str">
            <v>Feroze (Unchahar - III)</v>
          </cell>
          <cell r="E305" t="e">
            <v>#REF!</v>
          </cell>
        </row>
        <row r="306">
          <cell r="B306" t="str">
            <v>Southern Region</v>
          </cell>
        </row>
        <row r="307">
          <cell r="B307" t="str">
            <v>Ramagundam</v>
          </cell>
          <cell r="C307" t="e">
            <v>#REF!</v>
          </cell>
        </row>
        <row r="308">
          <cell r="B308" t="str">
            <v>Eastern Region</v>
          </cell>
        </row>
        <row r="309">
          <cell r="B309" t="str">
            <v>Talcher</v>
          </cell>
          <cell r="C309">
            <v>1000</v>
          </cell>
        </row>
        <row r="310">
          <cell r="B310" t="str">
            <v>Talcher (U6)</v>
          </cell>
          <cell r="D310" t="e">
            <v>#REF!</v>
          </cell>
        </row>
        <row r="311">
          <cell r="B311" t="str">
            <v>Kahalgaon - II (U1)</v>
          </cell>
          <cell r="E311" t="e">
            <v>#REF!</v>
          </cell>
        </row>
        <row r="312">
          <cell r="B312" t="str">
            <v>Kahalgaon - II (Phase 2)</v>
          </cell>
          <cell r="F312" t="e">
            <v>#REF!</v>
          </cell>
        </row>
        <row r="313">
          <cell r="B313" t="str">
            <v>Kahalgaon - II (U2)</v>
          </cell>
          <cell r="F313" t="e">
            <v>#REF!</v>
          </cell>
        </row>
        <row r="314">
          <cell r="B314" t="str">
            <v>Barh (U1)</v>
          </cell>
          <cell r="G314">
            <v>660</v>
          </cell>
        </row>
        <row r="315">
          <cell r="B315" t="str">
            <v>Western Region</v>
          </cell>
        </row>
        <row r="316">
          <cell r="B316" t="str">
            <v>Vindhyachal - III (U6)</v>
          </cell>
          <cell r="E316" t="e">
            <v>#REF!</v>
          </cell>
        </row>
        <row r="317">
          <cell r="B317" t="str">
            <v>Vindhyachal - III (U5)</v>
          </cell>
          <cell r="E317" t="e">
            <v>#REF!</v>
          </cell>
        </row>
        <row r="318">
          <cell r="B318" t="str">
            <v>Sipat - II (U1)</v>
          </cell>
          <cell r="F318" t="e">
            <v>#REF!</v>
          </cell>
        </row>
        <row r="319">
          <cell r="B319" t="str">
            <v>Sipat - II (U2)</v>
          </cell>
          <cell r="F319" t="e">
            <v>#REF!</v>
          </cell>
        </row>
        <row r="320">
          <cell r="B320" t="str">
            <v>Sipat - I (U1)</v>
          </cell>
          <cell r="G320">
            <v>660</v>
          </cell>
        </row>
        <row r="321">
          <cell r="B321" t="str">
            <v>Sipat - I (U2)</v>
          </cell>
          <cell r="G321">
            <v>660</v>
          </cell>
        </row>
        <row r="322">
          <cell r="B322" t="str">
            <v>Total</v>
          </cell>
          <cell r="C322" t="e">
            <v>#REF!</v>
          </cell>
          <cell r="D322" t="e">
            <v>#REF!</v>
          </cell>
          <cell r="E322" t="e">
            <v>#REF!</v>
          </cell>
          <cell r="F322" t="e">
            <v>#REF!</v>
          </cell>
          <cell r="G322">
            <v>1980</v>
          </cell>
        </row>
        <row r="323">
          <cell r="B323" t="str">
            <v xml:space="preserve">Source: Company data, Morgan Stanley Research </v>
          </cell>
        </row>
        <row r="324">
          <cell r="B324" t="str">
            <v>Exhibit 29</v>
          </cell>
        </row>
        <row r="325">
          <cell r="B325" t="str">
            <v>NTPC: Owned Stations</v>
          </cell>
        </row>
        <row r="326">
          <cell r="E326" t="str">
            <v>Installed Capacity (MW)</v>
          </cell>
        </row>
        <row r="327">
          <cell r="B327" t="str">
            <v xml:space="preserve">Power Station </v>
          </cell>
          <cell r="C327" t="str">
            <v>Location</v>
          </cell>
          <cell r="D327" t="str">
            <v>Fuel</v>
          </cell>
          <cell r="E327" t="str">
            <v>F2005</v>
          </cell>
          <cell r="F327" t="str">
            <v>F2006E</v>
          </cell>
          <cell r="G327" t="str">
            <v>F2007E</v>
          </cell>
          <cell r="H327" t="str">
            <v>F2008E</v>
          </cell>
          <cell r="I327" t="str">
            <v>F2009E</v>
          </cell>
        </row>
        <row r="328">
          <cell r="B328" t="str">
            <v>Northern Region</v>
          </cell>
        </row>
        <row r="329">
          <cell r="B329" t="str">
            <v>Singrauli</v>
          </cell>
          <cell r="C329" t="str">
            <v>Sonebhadra,UP</v>
          </cell>
          <cell r="D329" t="str">
            <v>Coal</v>
          </cell>
          <cell r="E329">
            <v>2000</v>
          </cell>
          <cell r="F329">
            <v>0</v>
          </cell>
          <cell r="G329">
            <v>0</v>
          </cell>
          <cell r="H329">
            <v>0</v>
          </cell>
          <cell r="I329">
            <v>0</v>
          </cell>
        </row>
        <row r="330">
          <cell r="B330" t="str">
            <v>Rihand</v>
          </cell>
          <cell r="C330" t="str">
            <v>Sonebhadra, UP</v>
          </cell>
          <cell r="D330" t="str">
            <v>Coal</v>
          </cell>
          <cell r="E330">
            <v>1000</v>
          </cell>
          <cell r="F330" t="e">
            <v>#REF!</v>
          </cell>
          <cell r="G330">
            <v>0</v>
          </cell>
          <cell r="H330">
            <v>0</v>
          </cell>
          <cell r="I330">
            <v>0</v>
          </cell>
        </row>
        <row r="331">
          <cell r="B331" t="str">
            <v>Tanda</v>
          </cell>
          <cell r="C331" t="str">
            <v>Ambedekar Nagar, UP</v>
          </cell>
          <cell r="D331" t="str">
            <v>Coal</v>
          </cell>
          <cell r="E331">
            <v>440</v>
          </cell>
          <cell r="F331">
            <v>0</v>
          </cell>
          <cell r="G331">
            <v>0</v>
          </cell>
          <cell r="H331">
            <v>0</v>
          </cell>
          <cell r="I331">
            <v>0</v>
          </cell>
        </row>
        <row r="332">
          <cell r="B332" t="str">
            <v>Unchahar</v>
          </cell>
          <cell r="C332" t="str">
            <v>Rae Bareli, UP</v>
          </cell>
          <cell r="D332" t="str">
            <v>Coal</v>
          </cell>
          <cell r="E332">
            <v>840</v>
          </cell>
          <cell r="F332">
            <v>0</v>
          </cell>
          <cell r="G332" t="e">
            <v>#REF!</v>
          </cell>
          <cell r="H332">
            <v>0</v>
          </cell>
          <cell r="I332">
            <v>0</v>
          </cell>
        </row>
        <row r="333">
          <cell r="B333" t="str">
            <v>Western Region</v>
          </cell>
        </row>
        <row r="334">
          <cell r="B334" t="str">
            <v>Korba</v>
          </cell>
          <cell r="C334" t="str">
            <v>Bilaspur, Chhattisgarh</v>
          </cell>
          <cell r="D334" t="str">
            <v>Coal</v>
          </cell>
          <cell r="E334">
            <v>2100</v>
          </cell>
          <cell r="F334">
            <v>0</v>
          </cell>
          <cell r="G334">
            <v>0</v>
          </cell>
          <cell r="H334">
            <v>0</v>
          </cell>
          <cell r="I334" t="e">
            <v>#REF!</v>
          </cell>
        </row>
        <row r="335">
          <cell r="B335" t="str">
            <v>Vindhyachal</v>
          </cell>
          <cell r="C335" t="str">
            <v>Sidhi, Madhya Pradesh</v>
          </cell>
          <cell r="D335" t="str">
            <v>Coal</v>
          </cell>
          <cell r="E335">
            <v>2260</v>
          </cell>
          <cell r="F335">
            <v>0</v>
          </cell>
          <cell r="G335" t="e">
            <v>#REF!</v>
          </cell>
          <cell r="H335">
            <v>0</v>
          </cell>
          <cell r="I335">
            <v>0</v>
          </cell>
        </row>
        <row r="336">
          <cell r="B336" t="str">
            <v>Kawas</v>
          </cell>
          <cell r="C336" t="str">
            <v>Surat, Gujarat</v>
          </cell>
          <cell r="D336" t="str">
            <v>Gas</v>
          </cell>
          <cell r="E336">
            <v>645</v>
          </cell>
          <cell r="F336">
            <v>0</v>
          </cell>
          <cell r="G336">
            <v>0</v>
          </cell>
          <cell r="H336">
            <v>0</v>
          </cell>
          <cell r="I336">
            <v>0</v>
          </cell>
        </row>
        <row r="337">
          <cell r="B337" t="str">
            <v>Jhanor Gandhar</v>
          </cell>
          <cell r="C337" t="str">
            <v>Bharuch, Gujarat</v>
          </cell>
          <cell r="D337" t="str">
            <v>Gas</v>
          </cell>
          <cell r="E337">
            <v>648</v>
          </cell>
          <cell r="F337">
            <v>0</v>
          </cell>
          <cell r="G337">
            <v>0</v>
          </cell>
          <cell r="I337">
            <v>0</v>
          </cell>
        </row>
        <row r="338">
          <cell r="B338" t="str">
            <v xml:space="preserve">Sipat </v>
          </cell>
          <cell r="C338" t="str">
            <v>Bilaspur, Chhattisgarh</v>
          </cell>
          <cell r="D338" t="str">
            <v>Coal</v>
          </cell>
          <cell r="E338">
            <v>0</v>
          </cell>
          <cell r="G338" t="e">
            <v>#REF!</v>
          </cell>
          <cell r="H338" t="e">
            <v>#REF!</v>
          </cell>
          <cell r="I338" t="e">
            <v>#REF!</v>
          </cell>
        </row>
        <row r="339">
          <cell r="B339" t="str">
            <v>Southern Region</v>
          </cell>
        </row>
        <row r="340">
          <cell r="B340" t="str">
            <v>Ramagundam</v>
          </cell>
          <cell r="C340" t="str">
            <v>Karimnagar, AP</v>
          </cell>
          <cell r="D340" t="str">
            <v>Coal</v>
          </cell>
          <cell r="E340">
            <v>2600</v>
          </cell>
          <cell r="F340">
            <v>0</v>
          </cell>
          <cell r="G340">
            <v>0</v>
          </cell>
          <cell r="H340">
            <v>0</v>
          </cell>
          <cell r="I340">
            <v>0</v>
          </cell>
        </row>
        <row r="341">
          <cell r="B341" t="str">
            <v>Simhadri</v>
          </cell>
          <cell r="C341" t="str">
            <v>Pittavanipalem , AP</v>
          </cell>
          <cell r="D341" t="str">
            <v>Coal</v>
          </cell>
          <cell r="E341">
            <v>1000</v>
          </cell>
          <cell r="F341">
            <v>0</v>
          </cell>
          <cell r="G341">
            <v>0</v>
          </cell>
          <cell r="H341">
            <v>0</v>
          </cell>
          <cell r="I341">
            <v>0</v>
          </cell>
        </row>
        <row r="342">
          <cell r="B342" t="str">
            <v>Kayamkulam</v>
          </cell>
          <cell r="C342" t="str">
            <v>Allappuzha, Kerala</v>
          </cell>
          <cell r="D342" t="str">
            <v>Naphtha/Gas</v>
          </cell>
          <cell r="E342">
            <v>350</v>
          </cell>
          <cell r="F342">
            <v>0</v>
          </cell>
          <cell r="G342">
            <v>0</v>
          </cell>
          <cell r="H342">
            <v>0</v>
          </cell>
          <cell r="I342">
            <v>0</v>
          </cell>
        </row>
        <row r="343">
          <cell r="B343" t="str">
            <v>Eastern Region</v>
          </cell>
        </row>
        <row r="344">
          <cell r="B344" t="str">
            <v>Farakka</v>
          </cell>
          <cell r="C344" t="str">
            <v>Murshidabad, West Bengal</v>
          </cell>
          <cell r="D344" t="str">
            <v>Coal</v>
          </cell>
          <cell r="E344">
            <v>1600</v>
          </cell>
          <cell r="F344">
            <v>0</v>
          </cell>
          <cell r="G344">
            <v>0</v>
          </cell>
          <cell r="H344">
            <v>0</v>
          </cell>
          <cell r="I344">
            <v>0</v>
          </cell>
        </row>
        <row r="345">
          <cell r="B345" t="str">
            <v>Kahalgaon</v>
          </cell>
          <cell r="C345" t="str">
            <v>Bhagalpur, Bihar</v>
          </cell>
          <cell r="D345" t="str">
            <v>Coal</v>
          </cell>
          <cell r="E345">
            <v>840</v>
          </cell>
          <cell r="F345">
            <v>0</v>
          </cell>
          <cell r="G345" t="e">
            <v>#REF!</v>
          </cell>
          <cell r="H345">
            <v>0</v>
          </cell>
          <cell r="I345">
            <v>0</v>
          </cell>
        </row>
        <row r="346">
          <cell r="B346" t="str">
            <v>Bahr</v>
          </cell>
          <cell r="C346" t="str">
            <v>Patna, Bihar</v>
          </cell>
          <cell r="D346" t="str">
            <v>Coal</v>
          </cell>
          <cell r="E346">
            <v>0</v>
          </cell>
          <cell r="F346">
            <v>0</v>
          </cell>
          <cell r="G346">
            <v>0</v>
          </cell>
          <cell r="H346">
            <v>0</v>
          </cell>
          <cell r="I346" t="e">
            <v>#REF!</v>
          </cell>
        </row>
        <row r="347">
          <cell r="B347" t="str">
            <v>Talcher STPS</v>
          </cell>
          <cell r="C347" t="str">
            <v>Angul, Orissa</v>
          </cell>
          <cell r="D347" t="str">
            <v>Coal</v>
          </cell>
          <cell r="E347">
            <v>2000</v>
          </cell>
          <cell r="F347">
            <v>0</v>
          </cell>
          <cell r="G347">
            <v>0</v>
          </cell>
          <cell r="H347">
            <v>0</v>
          </cell>
          <cell r="I347">
            <v>0</v>
          </cell>
        </row>
        <row r="348">
          <cell r="B348" t="str">
            <v>Talcher TPS</v>
          </cell>
          <cell r="C348" t="str">
            <v>Angul, Orissa</v>
          </cell>
          <cell r="D348" t="str">
            <v>Coal</v>
          </cell>
          <cell r="E348">
            <v>460</v>
          </cell>
          <cell r="F348">
            <v>0</v>
          </cell>
          <cell r="G348">
            <v>0</v>
          </cell>
          <cell r="H348">
            <v>0</v>
          </cell>
          <cell r="I348">
            <v>0</v>
          </cell>
        </row>
        <row r="349">
          <cell r="B349" t="str">
            <v>National Capital Region</v>
          </cell>
        </row>
        <row r="350">
          <cell r="B350" t="str">
            <v>Dadri Thermal</v>
          </cell>
          <cell r="C350" t="str">
            <v>Budh Nagar, UP</v>
          </cell>
          <cell r="D350" t="str">
            <v>Coal</v>
          </cell>
          <cell r="E350">
            <v>840</v>
          </cell>
          <cell r="F350">
            <v>0</v>
          </cell>
          <cell r="G350">
            <v>0</v>
          </cell>
          <cell r="H350">
            <v>0</v>
          </cell>
          <cell r="I350">
            <v>0</v>
          </cell>
        </row>
        <row r="351">
          <cell r="B351" t="str">
            <v>Dadri Gas</v>
          </cell>
          <cell r="C351" t="str">
            <v>Budh Nagar, UP</v>
          </cell>
          <cell r="D351" t="str">
            <v>Gas</v>
          </cell>
          <cell r="E351">
            <v>817</v>
          </cell>
          <cell r="F351">
            <v>0</v>
          </cell>
          <cell r="G351">
            <v>0</v>
          </cell>
          <cell r="H351">
            <v>0</v>
          </cell>
          <cell r="I351">
            <v>0</v>
          </cell>
        </row>
        <row r="352">
          <cell r="B352" t="str">
            <v>Anta</v>
          </cell>
          <cell r="C352" t="str">
            <v>Baran, Rajasthan</v>
          </cell>
          <cell r="D352" t="str">
            <v>Gas</v>
          </cell>
          <cell r="E352">
            <v>413</v>
          </cell>
          <cell r="G352">
            <v>0</v>
          </cell>
          <cell r="H352">
            <v>0</v>
          </cell>
          <cell r="I352">
            <v>0</v>
          </cell>
        </row>
        <row r="353">
          <cell r="B353" t="str">
            <v>Auraiya</v>
          </cell>
          <cell r="C353" t="str">
            <v>Etawah, UP</v>
          </cell>
          <cell r="D353" t="str">
            <v>Gas</v>
          </cell>
          <cell r="E353">
            <v>652</v>
          </cell>
          <cell r="F353">
            <v>0</v>
          </cell>
          <cell r="G353">
            <v>0</v>
          </cell>
          <cell r="H353">
            <v>0</v>
          </cell>
          <cell r="I353">
            <v>0</v>
          </cell>
        </row>
        <row r="354">
          <cell r="B354" t="str">
            <v>Faridabad</v>
          </cell>
          <cell r="C354" t="str">
            <v>Faridabad, Haryana</v>
          </cell>
          <cell r="D354" t="str">
            <v>Gas</v>
          </cell>
          <cell r="E354">
            <v>430</v>
          </cell>
          <cell r="F354">
            <v>0</v>
          </cell>
          <cell r="G354">
            <v>0</v>
          </cell>
          <cell r="H354">
            <v>0</v>
          </cell>
          <cell r="I354">
            <v>0</v>
          </cell>
        </row>
        <row r="355">
          <cell r="B355" t="str">
            <v xml:space="preserve">Total </v>
          </cell>
          <cell r="E355">
            <v>21935</v>
          </cell>
          <cell r="F355" t="e">
            <v>#REF!</v>
          </cell>
          <cell r="G355" t="e">
            <v>#REF!</v>
          </cell>
          <cell r="H355" t="e">
            <v>#REF!</v>
          </cell>
          <cell r="I355" t="e">
            <v>#REF!</v>
          </cell>
        </row>
        <row r="356">
          <cell r="B356" t="str">
            <v>Note: AP= Andhra Pradesh,UP= Uttar Pradesh</v>
          </cell>
        </row>
        <row r="359">
          <cell r="B359" t="str">
            <v>NTPC: Owned Stations</v>
          </cell>
        </row>
        <row r="360">
          <cell r="B360" t="str">
            <v>Power Project</v>
          </cell>
          <cell r="C360" t="str">
            <v>Location</v>
          </cell>
          <cell r="D360" t="str">
            <v>Capacity (MW)</v>
          </cell>
          <cell r="E360" t="str">
            <v>Commissioning</v>
          </cell>
          <cell r="F360" t="str">
            <v>COD*</v>
          </cell>
        </row>
        <row r="361">
          <cell r="B361" t="str">
            <v>Vindhyachal - III (U6)</v>
          </cell>
          <cell r="C361" t="str">
            <v>Sidhi, Madhya Pradesh</v>
          </cell>
          <cell r="D361">
            <v>500</v>
          </cell>
          <cell r="E361">
            <v>38959</v>
          </cell>
          <cell r="F361">
            <v>39081</v>
          </cell>
        </row>
        <row r="362">
          <cell r="B362" t="str">
            <v>Vindhyachal - III (U5)</v>
          </cell>
          <cell r="C362" t="str">
            <v>Sidhi, Madhya Pradesh</v>
          </cell>
          <cell r="D362">
            <v>500</v>
          </cell>
          <cell r="E362">
            <v>39020</v>
          </cell>
          <cell r="F362">
            <v>39141</v>
          </cell>
        </row>
        <row r="363">
          <cell r="B363" t="str">
            <v>Unchahar - III</v>
          </cell>
          <cell r="C363" t="str">
            <v>Rae Bareli, UP</v>
          </cell>
          <cell r="D363">
            <v>210</v>
          </cell>
          <cell r="E363">
            <v>38988</v>
          </cell>
          <cell r="F363">
            <v>39083</v>
          </cell>
        </row>
        <row r="364">
          <cell r="B364" t="str">
            <v>Sipat - II (U1)</v>
          </cell>
          <cell r="C364" t="str">
            <v>Bilaspur, Chhattisgarh</v>
          </cell>
          <cell r="D364">
            <v>500</v>
          </cell>
          <cell r="E364">
            <v>39142</v>
          </cell>
          <cell r="F364">
            <v>39265</v>
          </cell>
        </row>
        <row r="365">
          <cell r="B365" t="str">
            <v>Kahalgaon - II (U1)</v>
          </cell>
          <cell r="C365" t="str">
            <v>Bhagalpur, Bihar</v>
          </cell>
          <cell r="D365">
            <v>500</v>
          </cell>
          <cell r="E365">
            <v>39119</v>
          </cell>
          <cell r="F365">
            <v>39239</v>
          </cell>
        </row>
        <row r="366">
          <cell r="B366" t="str">
            <v>Kahalgaon - II (Phase 2)</v>
          </cell>
          <cell r="C366" t="str">
            <v>Bhagalpur, Bihar</v>
          </cell>
          <cell r="D366">
            <v>500</v>
          </cell>
          <cell r="E366">
            <v>39142</v>
          </cell>
          <cell r="F366">
            <v>39262</v>
          </cell>
        </row>
        <row r="367">
          <cell r="B367" t="str">
            <v>Kahalgaon - II (U2)</v>
          </cell>
          <cell r="C367" t="str">
            <v>Bhagalpur, Bihar</v>
          </cell>
          <cell r="D367">
            <v>500</v>
          </cell>
          <cell r="E367">
            <v>39234</v>
          </cell>
          <cell r="F367">
            <v>39354</v>
          </cell>
        </row>
        <row r="368">
          <cell r="B368" t="str">
            <v>Total</v>
          </cell>
          <cell r="D368">
            <v>3210</v>
          </cell>
        </row>
        <row r="369">
          <cell r="B369" t="str">
            <v>*Morgan Stanley Estimates ;COD = Date of Commerciality</v>
          </cell>
        </row>
        <row r="375">
          <cell r="B375" t="str">
            <v>Exhibit 5</v>
          </cell>
        </row>
        <row r="376">
          <cell r="B376" t="str">
            <v>NTPC-8.5% Tax Free SEB Bonds Outstanding - F2006E</v>
          </cell>
        </row>
        <row r="377">
          <cell r="B377" t="str">
            <v>State*</v>
          </cell>
          <cell r="C377" t="str">
            <v>%</v>
          </cell>
          <cell r="D377" t="str">
            <v>Rs mn</v>
          </cell>
        </row>
        <row r="378">
          <cell r="B378" t="str">
            <v>Andhra Pradesh</v>
          </cell>
          <cell r="C378">
            <v>7.3398074079249198E-2</v>
          </cell>
          <cell r="D378">
            <v>12607</v>
          </cell>
        </row>
        <row r="379">
          <cell r="B379" t="str">
            <v>Assam</v>
          </cell>
          <cell r="C379">
            <v>2.9983349052759051E-3</v>
          </cell>
          <cell r="D379">
            <v>515</v>
          </cell>
        </row>
        <row r="380">
          <cell r="B380" t="str">
            <v>Bihar</v>
          </cell>
          <cell r="C380">
            <v>0.11029214843795485</v>
          </cell>
          <cell r="D380">
            <v>18944</v>
          </cell>
        </row>
        <row r="381">
          <cell r="B381" t="str">
            <v>Chhatisgarh</v>
          </cell>
          <cell r="C381">
            <v>2.8131950023870238E-2</v>
          </cell>
          <cell r="D381">
            <v>4832</v>
          </cell>
        </row>
        <row r="382">
          <cell r="B382" t="str">
            <v>Gujarat</v>
          </cell>
          <cell r="C382">
            <v>4.8741863741689082E-2</v>
          </cell>
          <cell r="D382">
            <v>8372</v>
          </cell>
        </row>
        <row r="383">
          <cell r="B383" t="str">
            <v>Haryana</v>
          </cell>
          <cell r="C383">
            <v>6.2586602391681512E-2</v>
          </cell>
          <cell r="D383">
            <v>10750</v>
          </cell>
        </row>
        <row r="384">
          <cell r="B384" t="str">
            <v>Himachal Pradesh</v>
          </cell>
          <cell r="C384">
            <v>1.9445511812857326E-3</v>
          </cell>
          <cell r="D384">
            <v>334</v>
          </cell>
        </row>
        <row r="385">
          <cell r="B385" t="str">
            <v>J&amp;K</v>
          </cell>
          <cell r="C385">
            <v>2.1390062994143057E-2</v>
          </cell>
          <cell r="D385">
            <v>3674</v>
          </cell>
        </row>
        <row r="386">
          <cell r="B386" t="str">
            <v>Karnataka</v>
          </cell>
          <cell r="C386">
            <v>1.1446070725771708E-2</v>
          </cell>
          <cell r="D386">
            <v>1966</v>
          </cell>
        </row>
        <row r="387">
          <cell r="B387" t="str">
            <v>Kerala</v>
          </cell>
          <cell r="C387">
            <v>5.8359823476671208E-2</v>
          </cell>
          <cell r="D387">
            <v>10024</v>
          </cell>
        </row>
        <row r="388">
          <cell r="B388" t="str">
            <v>Madhya Pradesh</v>
          </cell>
          <cell r="C388">
            <v>4.8369255132101399E-2</v>
          </cell>
          <cell r="D388">
            <v>8308</v>
          </cell>
        </row>
        <row r="389">
          <cell r="B389" t="str">
            <v>Maharashtra</v>
          </cell>
          <cell r="C389">
            <v>2.2205144327616121E-2</v>
          </cell>
          <cell r="D389">
            <v>3814</v>
          </cell>
        </row>
        <row r="390">
          <cell r="B390" t="str">
            <v>Orissa</v>
          </cell>
          <cell r="C390">
            <v>6.4210943049102825E-2</v>
          </cell>
          <cell r="D390">
            <v>11029</v>
          </cell>
        </row>
        <row r="391">
          <cell r="B391" t="str">
            <v>Punjab</v>
          </cell>
          <cell r="C391">
            <v>2.0155796974883851E-2</v>
          </cell>
          <cell r="D391">
            <v>3462</v>
          </cell>
        </row>
        <row r="392">
          <cell r="B392" t="str">
            <v>Rajasthan</v>
          </cell>
          <cell r="C392">
            <v>1.6883827621941988E-2</v>
          </cell>
          <cell r="D392">
            <v>2900</v>
          </cell>
        </row>
        <row r="393">
          <cell r="B393" t="str">
            <v>Sikkim</v>
          </cell>
          <cell r="C393">
            <v>1.9911272574841933E-3</v>
          </cell>
          <cell r="D393">
            <v>342</v>
          </cell>
        </row>
        <row r="394">
          <cell r="B394" t="str">
            <v>Tamil Nadu</v>
          </cell>
          <cell r="C394">
            <v>2.7078166299880066E-2</v>
          </cell>
          <cell r="D394">
            <v>4651</v>
          </cell>
        </row>
        <row r="395">
          <cell r="B395" t="str">
            <v>Uttar Pradesh</v>
          </cell>
          <cell r="C395">
            <v>0.23229235803029774</v>
          </cell>
          <cell r="D395">
            <v>39899</v>
          </cell>
        </row>
        <row r="396">
          <cell r="B396" t="str">
            <v>Uttaranchal</v>
          </cell>
          <cell r="C396">
            <v>2.3264750061131101E-2</v>
          </cell>
          <cell r="D396">
            <v>3996</v>
          </cell>
        </row>
        <row r="397">
          <cell r="B397" t="str">
            <v>West Bengal</v>
          </cell>
          <cell r="C397">
            <v>6.836203584029063E-2</v>
          </cell>
          <cell r="D397">
            <v>11742</v>
          </cell>
        </row>
        <row r="398">
          <cell r="B398" t="str">
            <v>Jharkhand</v>
          </cell>
          <cell r="C398">
            <v>5.5897113447677602E-2</v>
          </cell>
          <cell r="D398">
            <v>9601</v>
          </cell>
        </row>
        <row r="399">
          <cell r="B399" t="str">
            <v>Total</v>
          </cell>
          <cell r="C399">
            <v>0.99999999999999989</v>
          </cell>
          <cell r="D399">
            <v>171762</v>
          </cell>
        </row>
        <row r="400">
          <cell r="B400" t="str">
            <v>* 8.5% tax free State Government Bonds</v>
          </cell>
        </row>
        <row r="403">
          <cell r="L403">
            <v>9.375E-2</v>
          </cell>
        </row>
        <row r="407">
          <cell r="B407" t="str">
            <v>NTPC-Charts</v>
          </cell>
        </row>
        <row r="408">
          <cell r="B408" t="str">
            <v>Per Unit Fuel Cost &amp; Per Unit Realisation- Exhibit 1</v>
          </cell>
          <cell r="F408" t="str">
            <v>Capex Plans</v>
          </cell>
          <cell r="L408" t="str">
            <v>Per Unit Revenue Buildup  - Exhibit 5</v>
          </cell>
        </row>
        <row r="424">
          <cell r="B424" t="str">
            <v>Return on Regulated  Assets (%) -Exhibit 2</v>
          </cell>
          <cell r="F424" t="str">
            <v>Dividend Payout - Dependent on Government -Exhibit 3</v>
          </cell>
          <cell r="L424" t="str">
            <v xml:space="preserve">NTPC-Incremental Capacity (MW)-Commissioned vs. Commercial </v>
          </cell>
        </row>
        <row r="440">
          <cell r="B440" t="str">
            <v>DATA FOR CHARTS</v>
          </cell>
        </row>
        <row r="441">
          <cell r="B441" t="str">
            <v>Per Unit Fuel Cost and Per Unit Realisation</v>
          </cell>
        </row>
        <row r="442">
          <cell r="B442" t="str">
            <v>(Rs/unit)</v>
          </cell>
          <cell r="C442" t="str">
            <v>F2005</v>
          </cell>
          <cell r="D442" t="str">
            <v>F2006E</v>
          </cell>
          <cell r="E442" t="str">
            <v>F2007E</v>
          </cell>
          <cell r="F442" t="str">
            <v>F2008E</v>
          </cell>
        </row>
        <row r="443">
          <cell r="B443" t="str">
            <v>Fuel Cost</v>
          </cell>
          <cell r="C443" t="e">
            <v>#REF!</v>
          </cell>
          <cell r="D443" t="e">
            <v>#REF!</v>
          </cell>
          <cell r="E443" t="e">
            <v>#REF!</v>
          </cell>
          <cell r="F443" t="e">
            <v>#REF!</v>
          </cell>
        </row>
        <row r="444">
          <cell r="B444" t="str">
            <v>Realization</v>
          </cell>
          <cell r="C444" t="e">
            <v>#REF!</v>
          </cell>
          <cell r="D444" t="e">
            <v>#REF!</v>
          </cell>
          <cell r="E444" t="e">
            <v>#REF!</v>
          </cell>
          <cell r="F444" t="e">
            <v>#REF!</v>
          </cell>
        </row>
        <row r="446">
          <cell r="B446" t="str">
            <v xml:space="preserve">Data </v>
          </cell>
        </row>
        <row r="447">
          <cell r="B447" t="str">
            <v>Per Unit Revenue Buildup</v>
          </cell>
          <cell r="M447">
            <v>130</v>
          </cell>
        </row>
        <row r="448">
          <cell r="B448" t="str">
            <v>Rs. Per Unit</v>
          </cell>
          <cell r="C448" t="str">
            <v>F2004</v>
          </cell>
          <cell r="D448" t="str">
            <v>F2005</v>
          </cell>
          <cell r="E448" t="str">
            <v>F2006E</v>
          </cell>
          <cell r="F448" t="str">
            <v>F2007E</v>
          </cell>
          <cell r="G448" t="str">
            <v>F2008E</v>
          </cell>
        </row>
        <row r="449">
          <cell r="B449" t="str">
            <v>Fuel Cost</v>
          </cell>
          <cell r="C449" t="e">
            <v>#REF!</v>
          </cell>
          <cell r="D449" t="e">
            <v>#REF!</v>
          </cell>
          <cell r="E449" t="e">
            <v>#REF!</v>
          </cell>
          <cell r="F449" t="e">
            <v>#REF!</v>
          </cell>
          <cell r="G449" t="e">
            <v>#REF!</v>
          </cell>
        </row>
        <row r="450">
          <cell r="B450" t="str">
            <v>Realization</v>
          </cell>
          <cell r="C450" t="e">
            <v>#REF!</v>
          </cell>
          <cell r="D450" t="e">
            <v>#REF!</v>
          </cell>
          <cell r="E450" t="e">
            <v>#REF!</v>
          </cell>
          <cell r="F450" t="e">
            <v>#REF!</v>
          </cell>
          <cell r="G450" t="e">
            <v>#REF!</v>
          </cell>
        </row>
        <row r="453">
          <cell r="B453" t="str">
            <v>Return on Regulated  Assets (%)</v>
          </cell>
        </row>
        <row r="454">
          <cell r="C454" t="str">
            <v>F2005</v>
          </cell>
          <cell r="D454" t="str">
            <v>F2006E</v>
          </cell>
          <cell r="E454" t="str">
            <v>F2007E</v>
          </cell>
          <cell r="F454" t="str">
            <v>F2008E</v>
          </cell>
        </row>
        <row r="455">
          <cell r="B455" t="str">
            <v>Return on Regulated Equity (%)</v>
          </cell>
          <cell r="C455" t="e">
            <v>#REF!</v>
          </cell>
          <cell r="D455" t="e">
            <v>#REF!</v>
          </cell>
          <cell r="E455" t="e">
            <v>#REF!</v>
          </cell>
          <cell r="F455" t="e">
            <v>#REF!</v>
          </cell>
        </row>
        <row r="456">
          <cell r="B456" t="str">
            <v>Business Profit (% of Regulated Equity)</v>
          </cell>
          <cell r="C456" t="e">
            <v>#REF!</v>
          </cell>
          <cell r="D456" t="e">
            <v>#REF!</v>
          </cell>
          <cell r="E456" t="e">
            <v>#REF!</v>
          </cell>
          <cell r="F456" t="e">
            <v>#REF!</v>
          </cell>
        </row>
        <row r="458">
          <cell r="B458" t="str">
            <v>Dividend Payout - Dependent on Government</v>
          </cell>
        </row>
        <row r="459">
          <cell r="C459" t="str">
            <v>F2004</v>
          </cell>
          <cell r="D459" t="str">
            <v>F2005</v>
          </cell>
          <cell r="E459" t="str">
            <v>F2006E</v>
          </cell>
          <cell r="F459" t="str">
            <v>F2007E</v>
          </cell>
          <cell r="G459" t="str">
            <v>F2008E</v>
          </cell>
        </row>
        <row r="460">
          <cell r="B460" t="str">
            <v>DPS (Rs) - LHS</v>
          </cell>
          <cell r="C460">
            <v>1.3853352402482089</v>
          </cell>
          <cell r="D460">
            <v>2.4001073850976784</v>
          </cell>
          <cell r="E460">
            <v>2.8117276208238797</v>
          </cell>
          <cell r="F460">
            <v>3.2097646313287092</v>
          </cell>
          <cell r="G460">
            <v>3.25</v>
          </cell>
        </row>
        <row r="461">
          <cell r="B461" t="str">
            <v>Dividend payout (%) - RHS</v>
          </cell>
          <cell r="C461">
            <v>0.23209397810218979</v>
          </cell>
          <cell r="D461">
            <v>0.38694678835887719</v>
          </cell>
          <cell r="E461">
            <v>0.45259211066977129</v>
          </cell>
          <cell r="F461">
            <v>0.44044184799153413</v>
          </cell>
          <cell r="G461">
            <v>0.40905694911344198</v>
          </cell>
        </row>
        <row r="463">
          <cell r="B463" t="str">
            <v>Capex Plans - Excluding Coal Mining</v>
          </cell>
        </row>
        <row r="464">
          <cell r="C464" t="str">
            <v>F2005</v>
          </cell>
          <cell r="D464" t="str">
            <v>F2006E</v>
          </cell>
          <cell r="E464" t="str">
            <v>F2007E</v>
          </cell>
          <cell r="F464" t="str">
            <v>F2008E</v>
          </cell>
        </row>
        <row r="465">
          <cell r="B465" t="str">
            <v>Capex (Rs bn) - LHS</v>
          </cell>
          <cell r="C465">
            <v>54.485999999999997</v>
          </cell>
          <cell r="D465">
            <v>94.152000000000001</v>
          </cell>
          <cell r="E465">
            <v>86.798000000000002</v>
          </cell>
          <cell r="F465">
            <v>0</v>
          </cell>
        </row>
        <row r="466">
          <cell r="B466" t="str">
            <v>Capex/ MW * - RHS</v>
          </cell>
          <cell r="C466" t="e">
            <v>#REF!</v>
          </cell>
          <cell r="D466" t="e">
            <v>#REF!</v>
          </cell>
          <cell r="E466" t="e">
            <v>#REF!</v>
          </cell>
          <cell r="F466" t="e">
            <v>#REF!</v>
          </cell>
        </row>
        <row r="467">
          <cell r="B467" t="str">
            <v>Note :These capex Figures are only for capacity additions.</v>
          </cell>
        </row>
        <row r="468">
          <cell r="B468" t="str">
            <v>Per Unit Revenue Buildup (Commonsied)</v>
          </cell>
        </row>
        <row r="469">
          <cell r="B469" t="str">
            <v>All figures are in %</v>
          </cell>
          <cell r="C469" t="str">
            <v>F2004</v>
          </cell>
          <cell r="D469" t="str">
            <v>F2005</v>
          </cell>
          <cell r="E469" t="str">
            <v>F2006E</v>
          </cell>
          <cell r="F469" t="str">
            <v>F2007E</v>
          </cell>
          <cell r="G469" t="str">
            <v>F2008E</v>
          </cell>
        </row>
        <row r="470">
          <cell r="B470" t="str">
            <v>Total Revenues</v>
          </cell>
          <cell r="C470">
            <v>100</v>
          </cell>
          <cell r="D470">
            <v>100</v>
          </cell>
          <cell r="E470">
            <v>100</v>
          </cell>
          <cell r="F470">
            <v>100</v>
          </cell>
          <cell r="G470">
            <v>100</v>
          </cell>
        </row>
        <row r="471">
          <cell r="B471" t="str">
            <v>Fuel Costs</v>
          </cell>
          <cell r="C471" t="e">
            <v>#REF!</v>
          </cell>
          <cell r="D471" t="e">
            <v>#REF!</v>
          </cell>
          <cell r="E471" t="e">
            <v>#REF!</v>
          </cell>
          <cell r="F471" t="e">
            <v>#REF!</v>
          </cell>
          <cell r="G471" t="e">
            <v>#REF!</v>
          </cell>
        </row>
        <row r="472">
          <cell r="B472" t="str">
            <v>Other Operating Costs</v>
          </cell>
          <cell r="C472" t="e">
            <v>#REF!</v>
          </cell>
          <cell r="D472" t="e">
            <v>#REF!</v>
          </cell>
          <cell r="E472" t="e">
            <v>#REF!</v>
          </cell>
          <cell r="F472" t="e">
            <v>#REF!</v>
          </cell>
          <cell r="G472" t="e">
            <v>#REF!</v>
          </cell>
        </row>
        <row r="473">
          <cell r="B473" t="str">
            <v>Interest &amp; Depr'n</v>
          </cell>
          <cell r="C473" t="e">
            <v>#REF!</v>
          </cell>
          <cell r="D473" t="e">
            <v>#REF!</v>
          </cell>
          <cell r="E473" t="e">
            <v>#REF!</v>
          </cell>
          <cell r="F473" t="e">
            <v>#REF!</v>
          </cell>
          <cell r="G473" t="e">
            <v>#REF!</v>
          </cell>
        </row>
        <row r="474">
          <cell r="B474" t="str">
            <v>Business Profits</v>
          </cell>
          <cell r="C474" t="e">
            <v>#REF!</v>
          </cell>
          <cell r="D474" t="e">
            <v>#REF!</v>
          </cell>
          <cell r="E474" t="e">
            <v>#REF!</v>
          </cell>
          <cell r="F474" t="e">
            <v>#REF!</v>
          </cell>
          <cell r="G474" t="e">
            <v>#REF!</v>
          </cell>
        </row>
        <row r="476">
          <cell r="C476" t="str">
            <v>F2004</v>
          </cell>
          <cell r="D476" t="str">
            <v>F2005</v>
          </cell>
          <cell r="E476" t="str">
            <v>F2006E</v>
          </cell>
          <cell r="F476" t="str">
            <v>F2007E</v>
          </cell>
          <cell r="G476" t="str">
            <v>F2008E</v>
          </cell>
        </row>
        <row r="477">
          <cell r="B477" t="str">
            <v>Total Revenues</v>
          </cell>
          <cell r="C477" t="e">
            <v>#REF!</v>
          </cell>
          <cell r="D477" t="e">
            <v>#REF!</v>
          </cell>
          <cell r="E477" t="e">
            <v>#REF!</v>
          </cell>
          <cell r="F477" t="e">
            <v>#REF!</v>
          </cell>
          <cell r="G477" t="e">
            <v>#REF!</v>
          </cell>
        </row>
        <row r="478">
          <cell r="B478" t="str">
            <v>Fuel Costs</v>
          </cell>
          <cell r="C478" t="e">
            <v>#REF!</v>
          </cell>
          <cell r="D478" t="e">
            <v>#REF!</v>
          </cell>
          <cell r="E478" t="e">
            <v>#REF!</v>
          </cell>
          <cell r="F478" t="e">
            <v>#REF!</v>
          </cell>
          <cell r="G478" t="e">
            <v>#REF!</v>
          </cell>
          <cell r="I478" t="e">
            <v>#REF!</v>
          </cell>
        </row>
        <row r="479">
          <cell r="B479" t="str">
            <v>Other Operating Costs</v>
          </cell>
          <cell r="C479" t="e">
            <v>#REF!</v>
          </cell>
          <cell r="D479" t="e">
            <v>#REF!</v>
          </cell>
          <cell r="E479" t="e">
            <v>#REF!</v>
          </cell>
          <cell r="F479" t="e">
            <v>#REF!</v>
          </cell>
          <cell r="G479" t="e">
            <v>#REF!</v>
          </cell>
        </row>
        <row r="480">
          <cell r="B480" t="str">
            <v>Other Income</v>
          </cell>
          <cell r="C480" t="e">
            <v>#REF!</v>
          </cell>
          <cell r="D480" t="e">
            <v>#REF!</v>
          </cell>
          <cell r="E480" t="e">
            <v>#REF!</v>
          </cell>
          <cell r="F480" t="e">
            <v>#REF!</v>
          </cell>
          <cell r="G480" t="e">
            <v>#REF!</v>
          </cell>
        </row>
        <row r="481">
          <cell r="B481" t="str">
            <v>Interest</v>
          </cell>
          <cell r="C481" t="e">
            <v>#REF!</v>
          </cell>
          <cell r="D481" t="e">
            <v>#REF!</v>
          </cell>
          <cell r="E481" t="e">
            <v>#REF!</v>
          </cell>
          <cell r="F481" t="e">
            <v>#REF!</v>
          </cell>
          <cell r="G481" t="e">
            <v>#REF!</v>
          </cell>
        </row>
        <row r="482">
          <cell r="B482" t="str">
            <v>Depreciation</v>
          </cell>
          <cell r="C482" t="e">
            <v>#REF!</v>
          </cell>
          <cell r="D482" t="e">
            <v>#REF!</v>
          </cell>
          <cell r="E482" t="e">
            <v>#REF!</v>
          </cell>
          <cell r="F482" t="e">
            <v>#REF!</v>
          </cell>
          <cell r="G482" t="e">
            <v>#REF!</v>
          </cell>
        </row>
        <row r="483">
          <cell r="B483" t="str">
            <v>Tax</v>
          </cell>
          <cell r="C483" t="e">
            <v>#REF!</v>
          </cell>
          <cell r="D483" t="e">
            <v>#REF!</v>
          </cell>
          <cell r="E483" t="e">
            <v>#REF!</v>
          </cell>
          <cell r="F483" t="e">
            <v>#REF!</v>
          </cell>
          <cell r="G483" t="e">
            <v>#REF!</v>
          </cell>
        </row>
        <row r="484">
          <cell r="B484" t="str">
            <v>PAT</v>
          </cell>
          <cell r="C484" t="e">
            <v>#REF!</v>
          </cell>
          <cell r="D484" t="e">
            <v>#REF!</v>
          </cell>
          <cell r="E484" t="e">
            <v>#REF!</v>
          </cell>
          <cell r="F484" t="e">
            <v>#REF!</v>
          </cell>
          <cell r="G484" t="e">
            <v>#REF!</v>
          </cell>
        </row>
        <row r="485">
          <cell r="B485" t="str">
            <v>check</v>
          </cell>
          <cell r="C485" t="e">
            <v>#REF!</v>
          </cell>
          <cell r="D485" t="e">
            <v>#REF!</v>
          </cell>
          <cell r="E485" t="e">
            <v>#REF!</v>
          </cell>
          <cell r="F485" t="e">
            <v>#REF!</v>
          </cell>
          <cell r="G485" t="e">
            <v>#REF!</v>
          </cell>
        </row>
        <row r="487">
          <cell r="B487" t="str">
            <v>Sales (bn units)</v>
          </cell>
          <cell r="C487" t="e">
            <v>#REF!</v>
          </cell>
          <cell r="D487" t="e">
            <v>#REF!</v>
          </cell>
          <cell r="E487" t="e">
            <v>#REF!</v>
          </cell>
          <cell r="F487" t="e">
            <v>#REF!</v>
          </cell>
          <cell r="G487" t="e">
            <v>#REF!</v>
          </cell>
        </row>
        <row r="489">
          <cell r="B489" t="str">
            <v>Per Unit</v>
          </cell>
          <cell r="C489" t="str">
            <v>F2004</v>
          </cell>
          <cell r="D489" t="str">
            <v>F2005</v>
          </cell>
          <cell r="E489" t="str">
            <v>F2006E</v>
          </cell>
          <cell r="F489" t="str">
            <v>F2007E</v>
          </cell>
          <cell r="G489" t="str">
            <v>F2008E</v>
          </cell>
        </row>
        <row r="490">
          <cell r="B490" t="str">
            <v>Total Revenues</v>
          </cell>
          <cell r="C490" t="e">
            <v>#REF!</v>
          </cell>
          <cell r="D490" t="e">
            <v>#REF!</v>
          </cell>
          <cell r="E490" t="e">
            <v>#REF!</v>
          </cell>
          <cell r="F490" t="e">
            <v>#REF!</v>
          </cell>
          <cell r="G490" t="e">
            <v>#REF!</v>
          </cell>
        </row>
        <row r="491">
          <cell r="B491" t="str">
            <v>Fuel Costs</v>
          </cell>
          <cell r="C491" t="e">
            <v>#REF!</v>
          </cell>
          <cell r="D491" t="e">
            <v>#REF!</v>
          </cell>
          <cell r="E491" t="e">
            <v>#REF!</v>
          </cell>
          <cell r="F491" t="e">
            <v>#REF!</v>
          </cell>
          <cell r="G491" t="e">
            <v>#REF!</v>
          </cell>
          <cell r="I491" t="e">
            <v>#REF!</v>
          </cell>
        </row>
        <row r="492">
          <cell r="B492" t="str">
            <v>Other Operating Costs</v>
          </cell>
          <cell r="C492" t="e">
            <v>#REF!</v>
          </cell>
          <cell r="D492" t="e">
            <v>#REF!</v>
          </cell>
          <cell r="E492" t="e">
            <v>#REF!</v>
          </cell>
          <cell r="F492" t="e">
            <v>#REF!</v>
          </cell>
          <cell r="G492" t="e">
            <v>#REF!</v>
          </cell>
        </row>
        <row r="493">
          <cell r="B493" t="str">
            <v>Interest</v>
          </cell>
          <cell r="C493" t="e">
            <v>#REF!</v>
          </cell>
          <cell r="D493" t="e">
            <v>#REF!</v>
          </cell>
          <cell r="E493" t="e">
            <v>#REF!</v>
          </cell>
          <cell r="F493" t="e">
            <v>#REF!</v>
          </cell>
          <cell r="G493" t="e">
            <v>#REF!</v>
          </cell>
        </row>
        <row r="494">
          <cell r="B494" t="str">
            <v>Depreciation</v>
          </cell>
          <cell r="C494" t="e">
            <v>#REF!</v>
          </cell>
          <cell r="D494" t="e">
            <v>#REF!</v>
          </cell>
          <cell r="E494" t="e">
            <v>#REF!</v>
          </cell>
          <cell r="F494" t="e">
            <v>#REF!</v>
          </cell>
          <cell r="G494" t="e">
            <v>#REF!</v>
          </cell>
        </row>
        <row r="495">
          <cell r="B495" t="str">
            <v>Business Profits</v>
          </cell>
          <cell r="C495" t="e">
            <v>#REF!</v>
          </cell>
          <cell r="D495" t="e">
            <v>#REF!</v>
          </cell>
          <cell r="E495" t="e">
            <v>#REF!</v>
          </cell>
          <cell r="F495" t="e">
            <v>#REF!</v>
          </cell>
          <cell r="G495" t="e">
            <v>#REF!</v>
          </cell>
        </row>
        <row r="499">
          <cell r="B499" t="str">
            <v>Incentives and savings</v>
          </cell>
        </row>
        <row r="500">
          <cell r="B500" t="str">
            <v>Rs bn</v>
          </cell>
          <cell r="C500" t="str">
            <v>F2005</v>
          </cell>
          <cell r="D500" t="str">
            <v>F2006E</v>
          </cell>
          <cell r="E500" t="str">
            <v>F2007E</v>
          </cell>
          <cell r="F500" t="str">
            <v>F2008E</v>
          </cell>
        </row>
        <row r="501">
          <cell r="B501" t="str">
            <v>UI Charges</v>
          </cell>
          <cell r="C501" t="e">
            <v>#REF!</v>
          </cell>
          <cell r="D501" t="e">
            <v>#REF!</v>
          </cell>
          <cell r="E501" t="e">
            <v>#REF!</v>
          </cell>
          <cell r="F501" t="e">
            <v>#REF!</v>
          </cell>
        </row>
        <row r="502">
          <cell r="B502" t="str">
            <v>PLF incentives</v>
          </cell>
          <cell r="C502" t="e">
            <v>#REF!</v>
          </cell>
          <cell r="D502" t="e">
            <v>#REF!</v>
          </cell>
          <cell r="E502" t="e">
            <v>#REF!</v>
          </cell>
          <cell r="F502" t="e">
            <v>#REF!</v>
          </cell>
        </row>
        <row r="503">
          <cell r="B503" t="str">
            <v>Income due to Interest on working capital</v>
          </cell>
          <cell r="C503" t="e">
            <v>#REF!</v>
          </cell>
          <cell r="D503" t="e">
            <v>#REF!</v>
          </cell>
          <cell r="E503" t="e">
            <v>#REF!</v>
          </cell>
          <cell r="F503" t="e">
            <v>#REF!</v>
          </cell>
        </row>
        <row r="504">
          <cell r="B504" t="str">
            <v>Savings on account of O&amp;M charges</v>
          </cell>
          <cell r="C504" t="e">
            <v>#REF!</v>
          </cell>
          <cell r="D504" t="e">
            <v>#REF!</v>
          </cell>
          <cell r="E504" t="e">
            <v>#REF!</v>
          </cell>
          <cell r="F504" t="e">
            <v>#REF!</v>
          </cell>
        </row>
        <row r="505">
          <cell r="B505" t="str">
            <v>Savings on account of fuel oil</v>
          </cell>
          <cell r="C505" t="e">
            <v>#REF!</v>
          </cell>
          <cell r="D505" t="e">
            <v>#REF!</v>
          </cell>
          <cell r="E505" t="e">
            <v>#REF!</v>
          </cell>
          <cell r="F505" t="e">
            <v>#REF!</v>
          </cell>
        </row>
        <row r="506">
          <cell r="B506" t="str">
            <v>Savings due on auxillary consumption</v>
          </cell>
          <cell r="C506" t="e">
            <v>#REF!</v>
          </cell>
          <cell r="D506" t="e">
            <v>#REF!</v>
          </cell>
          <cell r="E506" t="e">
            <v>#REF!</v>
          </cell>
          <cell r="F506" t="e">
            <v>#REF!</v>
          </cell>
        </row>
        <row r="507">
          <cell r="B507" t="str">
            <v>Savings due to Heat rate</v>
          </cell>
          <cell r="C507" t="e">
            <v>#REF!</v>
          </cell>
          <cell r="D507" t="e">
            <v>#REF!</v>
          </cell>
          <cell r="E507" t="e">
            <v>#REF!</v>
          </cell>
          <cell r="F507" t="e">
            <v>#REF!</v>
          </cell>
        </row>
        <row r="508">
          <cell r="B508" t="str">
            <v>Less: Additional Depreciation</v>
          </cell>
          <cell r="C508" t="e">
            <v>#REF!</v>
          </cell>
          <cell r="D508" t="e">
            <v>#REF!</v>
          </cell>
          <cell r="E508" t="e">
            <v>#REF!</v>
          </cell>
          <cell r="F508" t="e">
            <v>#REF!</v>
          </cell>
        </row>
        <row r="509">
          <cell r="B509" t="str">
            <v>Total Incentives</v>
          </cell>
          <cell r="C509" t="e">
            <v>#REF!</v>
          </cell>
          <cell r="D509" t="e">
            <v>#REF!</v>
          </cell>
          <cell r="E509" t="e">
            <v>#REF!</v>
          </cell>
          <cell r="F509" t="e">
            <v>#REF!</v>
          </cell>
        </row>
        <row r="511">
          <cell r="B511" t="str">
            <v>Fin assets as a % of capital employed (%)</v>
          </cell>
        </row>
        <row r="512">
          <cell r="C512" t="str">
            <v>F2004</v>
          </cell>
          <cell r="D512" t="str">
            <v>F2005</v>
          </cell>
          <cell r="E512" t="str">
            <v>F2006E</v>
          </cell>
          <cell r="F512" t="str">
            <v>F2007E</v>
          </cell>
          <cell r="G512" t="str">
            <v>FY08</v>
          </cell>
          <cell r="H512" t="str">
            <v>FY09E</v>
          </cell>
          <cell r="I512" t="str">
            <v>FY10E</v>
          </cell>
          <cell r="J512" t="str">
            <v>FY11E</v>
          </cell>
          <cell r="K512" t="str">
            <v>F2008E</v>
          </cell>
        </row>
        <row r="513">
          <cell r="B513" t="str">
            <v>Fin assets as a % of Capital Employed (%)</v>
          </cell>
          <cell r="C513">
            <v>0.47815601323231244</v>
          </cell>
          <cell r="D513">
            <v>0.46749243263695578</v>
          </cell>
          <cell r="E513">
            <v>0.41453012214924967</v>
          </cell>
          <cell r="F513">
            <v>0.38921537588014121</v>
          </cell>
          <cell r="G513">
            <v>0.35738250708032721</v>
          </cell>
          <cell r="H513">
            <v>0.34263875974919578</v>
          </cell>
          <cell r="I513">
            <v>0.29754849733727556</v>
          </cell>
          <cell r="J513">
            <v>0.23877391883841864</v>
          </cell>
          <cell r="K513">
            <v>0.14004265317421397</v>
          </cell>
        </row>
        <row r="514">
          <cell r="B514" t="str">
            <v>RONW (%)</v>
          </cell>
          <cell r="C514">
            <v>0.12559829439647768</v>
          </cell>
          <cell r="D514">
            <v>0.12527962993854466</v>
          </cell>
          <cell r="E514">
            <v>0.13677142188762217</v>
          </cell>
          <cell r="F514">
            <v>0.14690155378490308</v>
          </cell>
          <cell r="G514">
            <v>0.14086240895464544</v>
          </cell>
          <cell r="H514">
            <v>0.13853451575545148</v>
          </cell>
          <cell r="I514">
            <v>0.13629453395763638</v>
          </cell>
          <cell r="J514">
            <v>0.13834855375949434</v>
          </cell>
          <cell r="K514">
            <v>0.13898999212601917</v>
          </cell>
        </row>
        <row r="516">
          <cell r="B516" t="str">
            <v>Price/Book Value</v>
          </cell>
        </row>
        <row r="517">
          <cell r="C517" t="str">
            <v>F2005</v>
          </cell>
          <cell r="D517" t="str">
            <v>F2006E</v>
          </cell>
          <cell r="E517" t="str">
            <v>F2007E</v>
          </cell>
          <cell r="F517" t="str">
            <v>F2008E</v>
          </cell>
        </row>
        <row r="518">
          <cell r="B518" t="str">
            <v>Book value of regulated asset (Rs/ share)</v>
          </cell>
          <cell r="C518" t="e">
            <v>#REF!</v>
          </cell>
          <cell r="D518" t="e">
            <v>#REF!</v>
          </cell>
          <cell r="E518" t="e">
            <v>#REF!</v>
          </cell>
          <cell r="F518" t="e">
            <v>#REF!</v>
          </cell>
        </row>
        <row r="519">
          <cell r="B519" t="str">
            <v>P/B (x)</v>
          </cell>
          <cell r="C519" t="e">
            <v>#REF!</v>
          </cell>
          <cell r="D519" t="e">
            <v>#REF!</v>
          </cell>
          <cell r="E519" t="e">
            <v>#REF!</v>
          </cell>
          <cell r="F519" t="e">
            <v>#REF!</v>
          </cell>
        </row>
        <row r="520">
          <cell r="B520" t="str">
            <v>Share Price</v>
          </cell>
          <cell r="C520">
            <v>125</v>
          </cell>
        </row>
        <row r="523">
          <cell r="B523" t="str">
            <v>EPS Break-Up</v>
          </cell>
        </row>
        <row r="524">
          <cell r="C524" t="str">
            <v>F2005</v>
          </cell>
          <cell r="D524" t="str">
            <v>F2006E</v>
          </cell>
          <cell r="E524" t="str">
            <v>F2007E</v>
          </cell>
          <cell r="F524" t="str">
            <v>F2008E</v>
          </cell>
        </row>
        <row r="525">
          <cell r="B525" t="str">
            <v>Business EPS (Rs/ share)</v>
          </cell>
          <cell r="C525" t="e">
            <v>#REF!</v>
          </cell>
          <cell r="D525" t="e">
            <v>#REF!</v>
          </cell>
          <cell r="E525" t="e">
            <v>#REF!</v>
          </cell>
          <cell r="F525" t="e">
            <v>#REF!</v>
          </cell>
        </row>
        <row r="526">
          <cell r="B526" t="str">
            <v>Non business EPS (Rs/ share)</v>
          </cell>
          <cell r="C526" t="e">
            <v>#REF!</v>
          </cell>
          <cell r="D526" t="e">
            <v>#REF!</v>
          </cell>
          <cell r="E526" t="e">
            <v>#REF!</v>
          </cell>
          <cell r="F526" t="e">
            <v>#REF!</v>
          </cell>
        </row>
        <row r="527">
          <cell r="B527" t="str">
            <v>Total EPS (Rs/ share)</v>
          </cell>
          <cell r="C527">
            <v>5.8743948833736273</v>
          </cell>
          <cell r="D527">
            <v>7.1970476277843121</v>
          </cell>
          <cell r="E527">
            <v>8.3479834077022996</v>
          </cell>
          <cell r="F527">
            <v>9.0594048286716262</v>
          </cell>
        </row>
        <row r="529">
          <cell r="B529" t="str">
            <v>P/E at target price (x)</v>
          </cell>
          <cell r="C529">
            <v>24.342932819299342</v>
          </cell>
          <cell r="D529">
            <v>19.869258534283741</v>
          </cell>
          <cell r="E529">
            <v>17.129885508404399</v>
          </cell>
          <cell r="F529">
            <v>15.784701390915542</v>
          </cell>
        </row>
        <row r="530">
          <cell r="B530" t="str">
            <v>Business P/E at target price (x)</v>
          </cell>
          <cell r="C530" t="e">
            <v>#REF!</v>
          </cell>
          <cell r="D530" t="e">
            <v>#REF!</v>
          </cell>
          <cell r="E530" t="e">
            <v>#REF!</v>
          </cell>
          <cell r="F530" t="e">
            <v>#REF!</v>
          </cell>
        </row>
        <row r="531">
          <cell r="B531" t="str">
            <v>Target Price</v>
          </cell>
          <cell r="C531">
            <v>143</v>
          </cell>
        </row>
        <row r="534">
          <cell r="B534" t="str">
            <v>EPS Break-Up</v>
          </cell>
        </row>
        <row r="535">
          <cell r="B535" t="str">
            <v>(Rs/ share)</v>
          </cell>
          <cell r="C535" t="str">
            <v>F2005</v>
          </cell>
          <cell r="D535" t="str">
            <v>F2006E</v>
          </cell>
          <cell r="E535" t="str">
            <v>F2007E</v>
          </cell>
          <cell r="F535" t="str">
            <v>F2008E</v>
          </cell>
        </row>
        <row r="536">
          <cell r="B536" t="str">
            <v xml:space="preserve">Business EPS </v>
          </cell>
          <cell r="C536" t="e">
            <v>#REF!</v>
          </cell>
          <cell r="D536" t="e">
            <v>#REF!</v>
          </cell>
          <cell r="E536" t="e">
            <v>#REF!</v>
          </cell>
          <cell r="F536" t="e">
            <v>#REF!</v>
          </cell>
        </row>
        <row r="537">
          <cell r="B537" t="str">
            <v xml:space="preserve">Non business EPS </v>
          </cell>
          <cell r="C537" t="e">
            <v>#REF!</v>
          </cell>
          <cell r="D537" t="e">
            <v>#REF!</v>
          </cell>
          <cell r="E537" t="e">
            <v>#REF!</v>
          </cell>
          <cell r="F537" t="e">
            <v>#REF!</v>
          </cell>
        </row>
        <row r="538">
          <cell r="B538" t="str">
            <v xml:space="preserve">Total EPS </v>
          </cell>
          <cell r="C538">
            <v>5.8743948833736273</v>
          </cell>
          <cell r="D538">
            <v>7.1970476277843121</v>
          </cell>
          <cell r="E538">
            <v>8.3479834077022996</v>
          </cell>
          <cell r="F538">
            <v>9.0594048286716262</v>
          </cell>
        </row>
        <row r="539">
          <cell r="B539" t="str">
            <v>P/E at Current Stock Price</v>
          </cell>
        </row>
        <row r="540">
          <cell r="B540" t="str">
            <v>Business</v>
          </cell>
          <cell r="C540" t="e">
            <v>#REF!</v>
          </cell>
          <cell r="D540" t="e">
            <v>#REF!</v>
          </cell>
          <cell r="E540" t="e">
            <v>#REF!</v>
          </cell>
          <cell r="F540" t="e">
            <v>#REF!</v>
          </cell>
        </row>
        <row r="541">
          <cell r="B541" t="str">
            <v>Total</v>
          </cell>
          <cell r="C541">
            <v>21.278787429457466</v>
          </cell>
          <cell r="D541">
            <v>17.36823298451376</v>
          </cell>
          <cell r="E541">
            <v>14.97367614371014</v>
          </cell>
          <cell r="F541">
            <v>13.797815901149949</v>
          </cell>
        </row>
        <row r="544">
          <cell r="B544" t="str">
            <v>NTPC: Net Earnings Estimates – MS vs. Consensus</v>
          </cell>
        </row>
        <row r="545">
          <cell r="B545" t="str">
            <v>Rs Mn (Y/E March 31)</v>
          </cell>
          <cell r="C545" t="str">
            <v>F2006E</v>
          </cell>
          <cell r="D545" t="str">
            <v>F2007E</v>
          </cell>
          <cell r="E545" t="str">
            <v>F2008E</v>
          </cell>
        </row>
        <row r="546">
          <cell r="B546" t="str">
            <v xml:space="preserve">Consensus </v>
          </cell>
          <cell r="C546">
            <v>57844.67</v>
          </cell>
          <cell r="D546">
            <v>65852.14</v>
          </cell>
          <cell r="E546">
            <v>71108.38</v>
          </cell>
        </row>
        <row r="547">
          <cell r="B547" t="str">
            <v xml:space="preserve">MS </v>
          </cell>
          <cell r="C547">
            <v>58408</v>
          </cell>
          <cell r="D547">
            <v>68983</v>
          </cell>
          <cell r="E547">
            <v>74699</v>
          </cell>
        </row>
        <row r="548">
          <cell r="B548" t="str">
            <v>MS vs. Consensus</v>
          </cell>
          <cell r="C548">
            <v>9.7386673655499578E-3</v>
          </cell>
          <cell r="D548">
            <v>4.7543785213358225E-2</v>
          </cell>
          <cell r="E548">
            <v>5.0495033074863915E-2</v>
          </cell>
          <cell r="H548">
            <v>1767</v>
          </cell>
        </row>
        <row r="549">
          <cell r="B549" t="str">
            <v>Source: IBES, Morgan Stanley Research estimates</v>
          </cell>
          <cell r="H549">
            <v>1733</v>
          </cell>
        </row>
        <row r="552">
          <cell r="B552" t="str">
            <v>NTPC: Commercial &amp; Commisioned Capacity Additions (MW)</v>
          </cell>
        </row>
        <row r="553">
          <cell r="B553" t="str">
            <v>In MW</v>
          </cell>
          <cell r="C553" t="str">
            <v>F2005</v>
          </cell>
          <cell r="D553" t="str">
            <v>F2006E</v>
          </cell>
          <cell r="E553" t="str">
            <v>F2007E</v>
          </cell>
          <cell r="F553" t="str">
            <v>F2008E</v>
          </cell>
          <cell r="G553" t="str">
            <v>F2009E</v>
          </cell>
          <cell r="H553" t="str">
            <v>Sum</v>
          </cell>
        </row>
        <row r="554">
          <cell r="B554" t="str">
            <v>Commissioned</v>
          </cell>
          <cell r="C554" t="e">
            <v>#REF!</v>
          </cell>
          <cell r="D554" t="e">
            <v>#REF!</v>
          </cell>
          <cell r="E554" t="e">
            <v>#REF!</v>
          </cell>
          <cell r="F554" t="e">
            <v>#REF!</v>
          </cell>
          <cell r="G554" t="e">
            <v>#REF!</v>
          </cell>
          <cell r="H554" t="e">
            <v>#REF!</v>
          </cell>
        </row>
        <row r="555">
          <cell r="B555" t="str">
            <v>Commercial</v>
          </cell>
          <cell r="C555" t="e">
            <v>#REF!</v>
          </cell>
          <cell r="D555" t="e">
            <v>#REF!</v>
          </cell>
          <cell r="E555" t="e">
            <v>#REF!</v>
          </cell>
          <cell r="F555" t="e">
            <v>#REF!</v>
          </cell>
          <cell r="G555" t="e">
            <v>#REF!</v>
          </cell>
          <cell r="H555" t="e">
            <v>#REF!</v>
          </cell>
        </row>
        <row r="558">
          <cell r="B558" t="str">
            <v>Replacement value</v>
          </cell>
        </row>
        <row r="560">
          <cell r="B560" t="str">
            <v>(Rs Million, Unless Stated)</v>
          </cell>
          <cell r="C560" t="str">
            <v>F2006</v>
          </cell>
          <cell r="D560" t="str">
            <v>F2007</v>
          </cell>
        </row>
        <row r="561">
          <cell r="B561" t="str">
            <v>Coal-based Capacity (MW)</v>
          </cell>
          <cell r="C561" t="e">
            <v>#REF!</v>
          </cell>
          <cell r="D561" t="e">
            <v>#REF!</v>
          </cell>
        </row>
        <row r="562">
          <cell r="B562" t="str">
            <v>Cost of setting up Coal-based Plant (Rs mn/MW)</v>
          </cell>
          <cell r="C562">
            <v>40</v>
          </cell>
          <cell r="D562">
            <v>40</v>
          </cell>
        </row>
        <row r="563">
          <cell r="B563" t="str">
            <v>Replacement Value</v>
          </cell>
          <cell r="C563" t="e">
            <v>#REF!</v>
          </cell>
          <cell r="D563" t="e">
            <v>#REF!</v>
          </cell>
        </row>
        <row r="564">
          <cell r="B564" t="str">
            <v>Gas-based capacity (MW)</v>
          </cell>
          <cell r="C564" t="e">
            <v>#REF!</v>
          </cell>
          <cell r="D564" t="e">
            <v>#REF!</v>
          </cell>
        </row>
        <row r="565">
          <cell r="B565" t="str">
            <v>Cost of setting up Gas-based Plant (Rs mn/MW)</v>
          </cell>
          <cell r="C565">
            <v>35</v>
          </cell>
          <cell r="D565">
            <v>35</v>
          </cell>
        </row>
        <row r="566">
          <cell r="B566" t="str">
            <v>Replacement Value</v>
          </cell>
          <cell r="C566" t="e">
            <v>#REF!</v>
          </cell>
          <cell r="D566" t="e">
            <v>#REF!</v>
          </cell>
        </row>
        <row r="567">
          <cell r="B567" t="str">
            <v>Total Replacement Cost (Coal + Gas)</v>
          </cell>
          <cell r="C567" t="e">
            <v>#REF!</v>
          </cell>
          <cell r="D567" t="e">
            <v>#REF!</v>
          </cell>
        </row>
        <row r="568">
          <cell r="B568" t="str">
            <v>F2006 Net Debt</v>
          </cell>
          <cell r="C568">
            <v>139140</v>
          </cell>
          <cell r="D568">
            <v>139612</v>
          </cell>
        </row>
        <row r="569">
          <cell r="B569" t="str">
            <v>Replacement Cost (Rs/ Share)</v>
          </cell>
          <cell r="C569" t="e">
            <v>#REF!</v>
          </cell>
          <cell r="D569" t="e">
            <v>#REF!</v>
          </cell>
        </row>
        <row r="576">
          <cell r="B576" t="str">
            <v xml:space="preserve">Coal Mine </v>
          </cell>
          <cell r="C576" t="str">
            <v>Capacity (MT)</v>
          </cell>
          <cell r="D576" t="str">
            <v>Ownership</v>
          </cell>
        </row>
        <row r="577">
          <cell r="B577" t="str">
            <v xml:space="preserve">Pakri Barwadih </v>
          </cell>
          <cell r="C577">
            <v>1436</v>
          </cell>
          <cell r="D577" t="str">
            <v>NTPC</v>
          </cell>
        </row>
        <row r="578">
          <cell r="B578" t="str">
            <v xml:space="preserve">Kerandari, North Karanpura </v>
          </cell>
          <cell r="C578">
            <v>229</v>
          </cell>
          <cell r="D578" t="str">
            <v>NTPC</v>
          </cell>
        </row>
        <row r="579">
          <cell r="B579" t="str">
            <v xml:space="preserve">Chatti Bariatu, North Karanpura </v>
          </cell>
          <cell r="C579">
            <v>243</v>
          </cell>
          <cell r="D579" t="str">
            <v>NTPC</v>
          </cell>
        </row>
        <row r="580">
          <cell r="B580" t="str">
            <v xml:space="preserve">Chattrasal, Singrauli </v>
          </cell>
          <cell r="C580">
            <v>150</v>
          </cell>
          <cell r="D580" t="str">
            <v>NTPC</v>
          </cell>
        </row>
        <row r="581">
          <cell r="B581" t="str">
            <v xml:space="preserve">Dulanga, Ib Valley </v>
          </cell>
          <cell r="C581">
            <v>260</v>
          </cell>
          <cell r="D581" t="str">
            <v>NTPC</v>
          </cell>
        </row>
        <row r="582">
          <cell r="B582" t="str">
            <v>Talaipalli</v>
          </cell>
          <cell r="C582">
            <v>965</v>
          </cell>
          <cell r="D582" t="str">
            <v>NTPC*</v>
          </cell>
        </row>
        <row r="583">
          <cell r="B583" t="str">
            <v>Brahmini</v>
          </cell>
          <cell r="C583">
            <v>1900</v>
          </cell>
          <cell r="D583" t="str">
            <v>JV with Coal India</v>
          </cell>
        </row>
        <row r="584">
          <cell r="B584" t="str">
            <v xml:space="preserve">Chichro Patsimal </v>
          </cell>
          <cell r="C584">
            <v>356</v>
          </cell>
          <cell r="D584" t="str">
            <v>JV with Coal India</v>
          </cell>
        </row>
        <row r="585">
          <cell r="C585">
            <v>5539</v>
          </cell>
        </row>
        <row r="586">
          <cell r="B586" t="str">
            <v>*For 4000 MW Lara integrated coal mine-cum-power project .</v>
          </cell>
        </row>
        <row r="588">
          <cell r="B588" t="str">
            <v>NTPC: Joint Venture and Managed Power Stations</v>
          </cell>
        </row>
        <row r="589">
          <cell r="B589" t="str">
            <v xml:space="preserve">Name </v>
          </cell>
          <cell r="C589" t="str">
            <v xml:space="preserve">JV Partner </v>
          </cell>
          <cell r="D589" t="str">
            <v>NTPC's Stake(%)</v>
          </cell>
          <cell r="E589" t="str">
            <v>Capacity (MT)</v>
          </cell>
          <cell r="F589" t="str">
            <v>Fuel</v>
          </cell>
          <cell r="G589" t="str">
            <v>Location</v>
          </cell>
          <cell r="K589">
            <v>960</v>
          </cell>
        </row>
        <row r="590">
          <cell r="B590" t="str">
            <v>NTPC-SAIL Power Company Pvt Ltd</v>
          </cell>
          <cell r="C590" t="str">
            <v>SAIL</v>
          </cell>
          <cell r="D590">
            <v>50</v>
          </cell>
          <cell r="E590">
            <v>240</v>
          </cell>
          <cell r="F590" t="str">
            <v>Coal</v>
          </cell>
          <cell r="G590" t="str">
            <v>Durgapur,WB &amp; Rourkela,Orissa</v>
          </cell>
        </row>
        <row r="591">
          <cell r="B591" t="str">
            <v>Bhilai Electric Supply Company Pvt Ltd</v>
          </cell>
          <cell r="C591" t="str">
            <v>SAIL</v>
          </cell>
          <cell r="D591">
            <v>50</v>
          </cell>
          <cell r="E591">
            <v>74</v>
          </cell>
          <cell r="F591" t="str">
            <v>Coal</v>
          </cell>
          <cell r="G591" t="str">
            <v>Bhilai,Chattisgarh</v>
          </cell>
        </row>
        <row r="592">
          <cell r="B592" t="str">
            <v xml:space="preserve">Ratnagiri Gas and Power Private Limited </v>
          </cell>
          <cell r="C592" t="str">
            <v>GAIL</v>
          </cell>
          <cell r="D592">
            <v>50</v>
          </cell>
          <cell r="E592">
            <v>740</v>
          </cell>
          <cell r="F592" t="str">
            <v>Gas</v>
          </cell>
          <cell r="G592" t="str">
            <v>Dabhol,Maharashtra</v>
          </cell>
        </row>
        <row r="593">
          <cell r="B593" t="str">
            <v>Managed  for Govt of India</v>
          </cell>
          <cell r="E593">
            <v>705</v>
          </cell>
          <cell r="F593" t="str">
            <v>Coal</v>
          </cell>
          <cell r="G593" t="str">
            <v>Badarpur, Delhi</v>
          </cell>
        </row>
        <row r="594">
          <cell r="B594" t="str">
            <v>JV with Bihar SEB</v>
          </cell>
          <cell r="C594" t="str">
            <v>BSEB</v>
          </cell>
          <cell r="D594">
            <v>51</v>
          </cell>
          <cell r="E594">
            <v>220</v>
          </cell>
          <cell r="F594" t="str">
            <v>Coal</v>
          </cell>
          <cell r="G594" t="str">
            <v>Muzaffarpur,Bihar</v>
          </cell>
        </row>
        <row r="595">
          <cell r="B595" t="str">
            <v>Tamil Nadu Energy Company Ltd</v>
          </cell>
          <cell r="C595" t="str">
            <v>TNEB</v>
          </cell>
          <cell r="D595">
            <v>50</v>
          </cell>
          <cell r="E595" t="str">
            <v>1000**</v>
          </cell>
          <cell r="F595" t="str">
            <v>Coal</v>
          </cell>
          <cell r="G595" t="str">
            <v>Ennore,Tamil Nadu</v>
          </cell>
          <cell r="H595" t="str">
            <v>On Stream by 2012</v>
          </cell>
        </row>
        <row r="596">
          <cell r="B596" t="str">
            <v>JV with Ceylon SEB</v>
          </cell>
          <cell r="C596" t="str">
            <v>CEB</v>
          </cell>
          <cell r="D596">
            <v>50</v>
          </cell>
          <cell r="E596" t="str">
            <v>500***</v>
          </cell>
          <cell r="F596" t="str">
            <v>Coal</v>
          </cell>
          <cell r="G596" t="str">
            <v>Trincomalee,Sri Lanka</v>
          </cell>
          <cell r="H596" t="str">
            <v>Expexted to be Complete by 2010</v>
          </cell>
        </row>
        <row r="597">
          <cell r="B597" t="str">
            <v>Proposal Under Consideration</v>
          </cell>
        </row>
        <row r="598">
          <cell r="B598" t="str">
            <v>Bongaigaon Thermal Power Station</v>
          </cell>
          <cell r="C598" t="str">
            <v>ASEB</v>
          </cell>
          <cell r="E598">
            <v>240</v>
          </cell>
          <cell r="F598" t="str">
            <v>Coal</v>
          </cell>
          <cell r="G598" t="str">
            <v>Bongaigaon,Assam</v>
          </cell>
          <cell r="H598" t="str">
            <v xml:space="preserve">proposal for transfer is under consideration </v>
          </cell>
        </row>
        <row r="599">
          <cell r="B599" t="str">
            <v>Nabinagar - JV with Railways, Bihar</v>
          </cell>
          <cell r="C599" t="str">
            <v>Railways</v>
          </cell>
          <cell r="D599">
            <v>49</v>
          </cell>
          <cell r="E599">
            <v>1000</v>
          </cell>
          <cell r="F599" t="str">
            <v>Coal</v>
          </cell>
          <cell r="G599" t="str">
            <v xml:space="preserve">Nabinagar,Bihar </v>
          </cell>
        </row>
        <row r="600">
          <cell r="B600" t="str">
            <v>*500 MW is Expected to be Commissioned by F2007,**Expected to go onstream by 2012,***Expected to be complete by 2010.BSEB =Bihar State Electricity Board,SAIL=Steel Authority of India,GAIL=Gas Authority of India,CEB=Celyon Electricity Board.Assam State Ele</v>
          </cell>
        </row>
        <row r="601">
          <cell r="B601" t="str">
            <v xml:space="preserve">Assam State Electricity Board (ASEB) </v>
          </cell>
        </row>
        <row r="606">
          <cell r="B606" t="str">
            <v>INDIA</v>
          </cell>
          <cell r="C606">
            <v>117429.5</v>
          </cell>
        </row>
        <row r="607">
          <cell r="B607" t="str">
            <v>NTPC</v>
          </cell>
          <cell r="C607">
            <v>23935</v>
          </cell>
        </row>
        <row r="608">
          <cell r="C608">
            <v>0.20382442231296224</v>
          </cell>
        </row>
        <row r="610">
          <cell r="G610">
            <v>13.5</v>
          </cell>
        </row>
        <row r="611">
          <cell r="G611">
            <v>14.2</v>
          </cell>
        </row>
        <row r="612">
          <cell r="G612">
            <v>14.6</v>
          </cell>
        </row>
        <row r="615">
          <cell r="B615" t="str">
            <v>NTPC - Cost of Capital Calculation</v>
          </cell>
        </row>
        <row r="616">
          <cell r="B616" t="str">
            <v>Cost of Debt (I)</v>
          </cell>
          <cell r="C616">
            <v>0.09</v>
          </cell>
        </row>
        <row r="617">
          <cell r="B617" t="str">
            <v>After tax cost of debt (Rd =(1-tx)x I)</v>
          </cell>
          <cell r="C617">
            <v>5.9705999999999995E-2</v>
          </cell>
        </row>
        <row r="618">
          <cell r="B618" t="str">
            <v>Tax</v>
          </cell>
          <cell r="C618">
            <v>0.33660000000000001</v>
          </cell>
        </row>
        <row r="619">
          <cell r="B619" t="str">
            <v>Risk free rate (Rf)</v>
          </cell>
          <cell r="C619">
            <v>0.08</v>
          </cell>
        </row>
        <row r="620">
          <cell r="B620" t="str">
            <v>Beta (b)</v>
          </cell>
          <cell r="C620">
            <v>0.8</v>
          </cell>
        </row>
        <row r="621">
          <cell r="B621" t="str">
            <v>Risk premium (Rm- Rf)</v>
          </cell>
          <cell r="C621">
            <v>0.05</v>
          </cell>
        </row>
        <row r="622">
          <cell r="B622" t="str">
            <v xml:space="preserve">Cost of equity (Re= Rf +bxRm) </v>
          </cell>
          <cell r="C622">
            <v>0.12000000000000001</v>
          </cell>
        </row>
        <row r="623">
          <cell r="B623" t="str">
            <v xml:space="preserve">WACC - Book Value </v>
          </cell>
          <cell r="C623">
            <v>0.10225323667812471</v>
          </cell>
        </row>
        <row r="625">
          <cell r="B625" t="str">
            <v>NTPC - Intrinsic  Valuations Residual Income Model</v>
          </cell>
        </row>
        <row r="626">
          <cell r="B626" t="str">
            <v>Assumptions</v>
          </cell>
          <cell r="C626" t="str">
            <v>Period 1</v>
          </cell>
          <cell r="D626" t="str">
            <v>Period 2</v>
          </cell>
        </row>
        <row r="627">
          <cell r="B627" t="str">
            <v>Time Period</v>
          </cell>
          <cell r="C627" t="str">
            <v>F2009-F2018</v>
          </cell>
          <cell r="D627" t="str">
            <v>Perpetuity</v>
          </cell>
        </row>
        <row r="628">
          <cell r="B628" t="str">
            <v>YoY EPS (g)</v>
          </cell>
          <cell r="C628">
            <v>0.1</v>
          </cell>
          <cell r="D628">
            <v>6.5000000000000002E-2</v>
          </cell>
        </row>
        <row r="629">
          <cell r="B629" t="str">
            <v>Cost of Equity (Re)</v>
          </cell>
          <cell r="C629">
            <v>0.12000000000000001</v>
          </cell>
          <cell r="D629">
            <v>0.12000000000000001</v>
          </cell>
        </row>
        <row r="630">
          <cell r="B630" t="str">
            <v>Perpetual ROE</v>
          </cell>
          <cell r="D630">
            <v>0.14000000000000001</v>
          </cell>
        </row>
        <row r="631">
          <cell r="B631" t="str">
            <v>Payout Ratio</v>
          </cell>
          <cell r="C631">
            <v>0.4</v>
          </cell>
        </row>
        <row r="632">
          <cell r="B632" t="str">
            <v>Fair Value Breakdown (Rs./Share)</v>
          </cell>
        </row>
        <row r="633">
          <cell r="B633" t="str">
            <v>Explicit Period Value (F2007-F2018)</v>
          </cell>
          <cell r="C633">
            <v>63.877312457046266</v>
          </cell>
        </row>
        <row r="634">
          <cell r="B634" t="str">
            <v xml:space="preserve">Terminal Value </v>
          </cell>
          <cell r="C634">
            <v>34.943840325186365</v>
          </cell>
        </row>
        <row r="635">
          <cell r="B635" t="str">
            <v>Value of Financial Assets (F2006E)</v>
          </cell>
          <cell r="C635">
            <v>34.148470764120937</v>
          </cell>
        </row>
        <row r="636">
          <cell r="B636" t="str">
            <v xml:space="preserve">Fair Value </v>
          </cell>
          <cell r="C636">
            <v>132.96962354635357</v>
          </cell>
        </row>
        <row r="638">
          <cell r="B638" t="str">
            <v>NTPC - Sensitivity of RI Model to Risk Premium &amp; Perpetual ROE</v>
          </cell>
        </row>
        <row r="639">
          <cell r="C639" t="str">
            <v>Market Risk premium (Rm- Rf)</v>
          </cell>
        </row>
        <row r="640">
          <cell r="B640" t="str">
            <v>Perpetual ROE</v>
          </cell>
          <cell r="C640">
            <v>0.04</v>
          </cell>
          <cell r="D640">
            <v>0.05</v>
          </cell>
          <cell r="E640">
            <v>0.06</v>
          </cell>
        </row>
        <row r="641">
          <cell r="B641">
            <v>0.13</v>
          </cell>
          <cell r="C641">
            <v>140.19999999999999</v>
          </cell>
          <cell r="D641">
            <v>124</v>
          </cell>
          <cell r="E641">
            <v>111.6</v>
          </cell>
        </row>
        <row r="642">
          <cell r="B642">
            <v>0.14000000000000001</v>
          </cell>
          <cell r="C642">
            <v>148.19999999999999</v>
          </cell>
          <cell r="D642">
            <v>130.1</v>
          </cell>
          <cell r="E642">
            <v>116.5</v>
          </cell>
        </row>
        <row r="643">
          <cell r="B643">
            <v>0.15</v>
          </cell>
          <cell r="C643">
            <v>156.30000000000001</v>
          </cell>
          <cell r="D643">
            <v>136.30000000000001</v>
          </cell>
          <cell r="E643">
            <v>121.4</v>
          </cell>
        </row>
        <row r="647">
          <cell r="B647" t="str">
            <v>NTPC - Sensitivity of RI Model to Explicit Period Growth &amp; Perpetual ROE</v>
          </cell>
        </row>
        <row r="648">
          <cell r="C648" t="str">
            <v>EPS Growth in F2008-F2018</v>
          </cell>
        </row>
        <row r="649">
          <cell r="B649" t="str">
            <v>Perpetual Growth (g)</v>
          </cell>
          <cell r="C649">
            <v>0.08</v>
          </cell>
          <cell r="D649">
            <v>0.1</v>
          </cell>
          <cell r="E649">
            <v>0.12</v>
          </cell>
        </row>
        <row r="650">
          <cell r="B650">
            <v>5.5E-2</v>
          </cell>
          <cell r="C650">
            <v>118.9</v>
          </cell>
          <cell r="D650">
            <v>127.6</v>
          </cell>
          <cell r="E650">
            <v>137.30000000000001</v>
          </cell>
        </row>
        <row r="651">
          <cell r="B651">
            <v>6.5000000000000002E-2</v>
          </cell>
          <cell r="C651">
            <v>121.2</v>
          </cell>
          <cell r="D651">
            <v>130.1</v>
          </cell>
          <cell r="E651">
            <v>140.19999999999999</v>
          </cell>
        </row>
        <row r="652">
          <cell r="B652">
            <v>7.4999999999999997E-2</v>
          </cell>
          <cell r="C652">
            <v>124.8</v>
          </cell>
          <cell r="D652">
            <v>134</v>
          </cell>
          <cell r="E652">
            <v>144.4</v>
          </cell>
        </row>
        <row r="654">
          <cell r="B654" t="str">
            <v>NTPC - Mutiples wrt Intrinsic Value (IV)</v>
          </cell>
        </row>
        <row r="655">
          <cell r="C655" t="str">
            <v>Intrinsic Value</v>
          </cell>
          <cell r="F655" t="str">
            <v xml:space="preserve">Price </v>
          </cell>
        </row>
        <row r="656">
          <cell r="C656" t="str">
            <v>Bear Case</v>
          </cell>
          <cell r="D656" t="str">
            <v>Base Case</v>
          </cell>
          <cell r="E656" t="str">
            <v>Bull Case</v>
          </cell>
          <cell r="F656" t="str">
            <v>Target</v>
          </cell>
        </row>
        <row r="657">
          <cell r="B657" t="str">
            <v>Value (Rs/Share)</v>
          </cell>
          <cell r="C657">
            <v>114</v>
          </cell>
          <cell r="D657">
            <v>130</v>
          </cell>
          <cell r="E657">
            <v>175</v>
          </cell>
          <cell r="F657">
            <v>140</v>
          </cell>
        </row>
        <row r="658">
          <cell r="B658" t="str">
            <v>Implied P/E</v>
          </cell>
        </row>
        <row r="659">
          <cell r="B659" t="str">
            <v>F2007E</v>
          </cell>
          <cell r="C659">
            <v>13.655992643063648</v>
          </cell>
          <cell r="D659">
            <v>15.572623189458545</v>
          </cell>
          <cell r="E659">
            <v>20.963146601194197</v>
          </cell>
          <cell r="F659">
            <v>16.770517280955357</v>
          </cell>
        </row>
        <row r="660">
          <cell r="B660" t="str">
            <v>F2008E</v>
          </cell>
          <cell r="C660">
            <v>12.583608101848753</v>
          </cell>
          <cell r="D660">
            <v>14.349728537195947</v>
          </cell>
          <cell r="E660">
            <v>19.316942261609931</v>
          </cell>
          <cell r="F660">
            <v>15.453553809287945</v>
          </cell>
        </row>
        <row r="661">
          <cell r="B661" t="str">
            <v>Implied P/B</v>
          </cell>
        </row>
        <row r="662">
          <cell r="B662" t="str">
            <v>F2007E</v>
          </cell>
          <cell r="C662">
            <v>1.9296544862201694</v>
          </cell>
          <cell r="D662">
            <v>2.200483186040544</v>
          </cell>
          <cell r="E662">
            <v>2.9621889042853478</v>
          </cell>
          <cell r="F662">
            <v>2.3697511234282782</v>
          </cell>
        </row>
        <row r="663">
          <cell r="B663" t="str">
            <v>F2008E</v>
          </cell>
          <cell r="C663" t="e">
            <v>#DIV/0!</v>
          </cell>
          <cell r="D663" t="e">
            <v>#DIV/0!</v>
          </cell>
          <cell r="E663" t="e">
            <v>#DIV/0!</v>
          </cell>
          <cell r="F663" t="e">
            <v>#DIV/0!</v>
          </cell>
        </row>
        <row r="668">
          <cell r="B668" t="str">
            <v>NTPC – Price Target Calculation</v>
          </cell>
        </row>
        <row r="669">
          <cell r="B669" t="str">
            <v>F2007E Business Earnings (Rs/Share)</v>
          </cell>
          <cell r="C669">
            <v>5.4</v>
          </cell>
        </row>
        <row r="670">
          <cell r="B670" t="str">
            <v>F2007E BSE Sensex P/E</v>
          </cell>
          <cell r="C670">
            <v>17.899999999999999</v>
          </cell>
        </row>
        <row r="671">
          <cell r="B671" t="str">
            <v>F2007E Sensex P/E @5% premium</v>
          </cell>
          <cell r="C671">
            <v>19</v>
          </cell>
        </row>
        <row r="672">
          <cell r="B672" t="str">
            <v>Derived Value of Business Earnings (Rs/share)</v>
          </cell>
          <cell r="C672">
            <v>103</v>
          </cell>
        </row>
        <row r="673">
          <cell r="B673" t="str">
            <v>Financial Assets (F2006E)</v>
          </cell>
          <cell r="C673">
            <v>37</v>
          </cell>
        </row>
        <row r="674">
          <cell r="B674" t="str">
            <v>Derived Price Target (Rs/share, rounded up)</v>
          </cell>
          <cell r="C674">
            <v>140</v>
          </cell>
        </row>
        <row r="675">
          <cell r="B675" t="str">
            <v>Upside from Current Market Price</v>
          </cell>
          <cell r="C675">
            <v>0.12000000000000011</v>
          </cell>
        </row>
        <row r="680">
          <cell r="C680" t="str">
            <v>Apr-Jun</v>
          </cell>
          <cell r="D680" t="str">
            <v>Apr-Jun</v>
          </cell>
          <cell r="E680" t="str">
            <v>Jan-Mar</v>
          </cell>
          <cell r="G680" t="str">
            <v>Annual Figures</v>
          </cell>
          <cell r="H680" t="str">
            <v>EPS (MS Estimates)</v>
          </cell>
          <cell r="K680" t="str">
            <v>Shares o/s</v>
          </cell>
        </row>
        <row r="681">
          <cell r="C681" t="str">
            <v>F2006</v>
          </cell>
          <cell r="D681" t="str">
            <v>F2007E</v>
          </cell>
          <cell r="E681" t="str">
            <v>F2006</v>
          </cell>
          <cell r="F681" t="str">
            <v>F2006</v>
          </cell>
          <cell r="G681" t="str">
            <v>F2007E</v>
          </cell>
          <cell r="H681" t="str">
            <v>F2005</v>
          </cell>
          <cell r="I681" t="str">
            <v>F2006E</v>
          </cell>
          <cell r="J681" t="str">
            <v>F2007E</v>
          </cell>
          <cell r="K681" t="str">
            <v>(million)</v>
          </cell>
        </row>
        <row r="682">
          <cell r="B682" t="str">
            <v>Sales</v>
          </cell>
          <cell r="C682" t="e">
            <v>#REF!</v>
          </cell>
          <cell r="D682" t="e">
            <v>#REF!</v>
          </cell>
          <cell r="E682" t="e">
            <v>#REF!</v>
          </cell>
          <cell r="F682" t="e">
            <v>#REF!</v>
          </cell>
          <cell r="G682" t="e">
            <v>#REF!</v>
          </cell>
        </row>
        <row r="683">
          <cell r="B683" t="str">
            <v>EBITDA</v>
          </cell>
          <cell r="C683" t="e">
            <v>#REF!</v>
          </cell>
          <cell r="D683" t="e">
            <v>#REF!</v>
          </cell>
          <cell r="E683" t="e">
            <v>#REF!</v>
          </cell>
          <cell r="F683" t="e">
            <v>#REF!</v>
          </cell>
          <cell r="G683" t="e">
            <v>#REF!</v>
          </cell>
        </row>
        <row r="684">
          <cell r="B684" t="str">
            <v>Other Income</v>
          </cell>
          <cell r="C684" t="e">
            <v>#REF!</v>
          </cell>
          <cell r="D684" t="e">
            <v>#REF!</v>
          </cell>
          <cell r="E684" t="e">
            <v>#REF!</v>
          </cell>
          <cell r="F684" t="e">
            <v>#REF!</v>
          </cell>
          <cell r="G684" t="e">
            <v>#REF!</v>
          </cell>
        </row>
        <row r="685">
          <cell r="B685" t="str">
            <v>Depreciation</v>
          </cell>
          <cell r="C685" t="e">
            <v>#REF!</v>
          </cell>
          <cell r="D685" t="e">
            <v>#REF!</v>
          </cell>
          <cell r="E685" t="e">
            <v>#REF!</v>
          </cell>
          <cell r="F685" t="e">
            <v>#REF!</v>
          </cell>
          <cell r="G685" t="e">
            <v>#REF!</v>
          </cell>
        </row>
        <row r="686">
          <cell r="B686" t="str">
            <v>Interest</v>
          </cell>
          <cell r="C686" t="e">
            <v>#REF!</v>
          </cell>
          <cell r="D686" t="e">
            <v>#REF!</v>
          </cell>
          <cell r="E686" t="e">
            <v>#REF!</v>
          </cell>
          <cell r="F686" t="e">
            <v>#REF!</v>
          </cell>
          <cell r="G686" t="e">
            <v>#REF!</v>
          </cell>
        </row>
        <row r="687">
          <cell r="B687" t="str">
            <v>Tax</v>
          </cell>
          <cell r="C687" t="e">
            <v>#REF!</v>
          </cell>
          <cell r="D687" t="e">
            <v>#REF!</v>
          </cell>
          <cell r="E687" t="e">
            <v>#REF!</v>
          </cell>
          <cell r="F687" t="e">
            <v>#REF!</v>
          </cell>
          <cell r="G687" t="e">
            <v>#REF!</v>
          </cell>
        </row>
        <row r="688">
          <cell r="B688" t="str">
            <v>Net Profit</v>
          </cell>
          <cell r="C688" t="e">
            <v>#REF!</v>
          </cell>
          <cell r="D688" t="e">
            <v>#REF!</v>
          </cell>
          <cell r="E688" t="e">
            <v>#REF!</v>
          </cell>
          <cell r="F688" t="e">
            <v>#REF!</v>
          </cell>
          <cell r="G688" t="e">
            <v>#REF!</v>
          </cell>
          <cell r="H688">
            <v>5.8743948833736273</v>
          </cell>
          <cell r="I688">
            <v>7.1970476277843121</v>
          </cell>
          <cell r="J688">
            <v>8.3479834077022996</v>
          </cell>
          <cell r="K688">
            <v>8245.4644000000008</v>
          </cell>
        </row>
        <row r="689">
          <cell r="C689" t="e">
            <v>#REF!</v>
          </cell>
          <cell r="D689" t="e">
            <v>#REF!</v>
          </cell>
          <cell r="E689" t="e">
            <v>#REF!</v>
          </cell>
          <cell r="F689" t="e">
            <v>#REF!</v>
          </cell>
          <cell r="G689" t="e">
            <v>#REF!</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wireline"/>
      <sheetName val="Wireless"/>
      <sheetName val="Financials"/>
      <sheetName val="GSM"/>
      <sheetName val="CDMA"/>
      <sheetName val="VAS"/>
      <sheetName val="BS"/>
      <sheetName val="capex"/>
      <sheetName val="Workings"/>
      <sheetName val="OUTPUT"/>
      <sheetName val="INPUT"/>
      <sheetName val="GE3"/>
    </sheetNames>
    <sheetDataSet>
      <sheetData sheetId="0" refreshError="1">
        <row r="1">
          <cell r="B1" t="str">
            <v>('000)</v>
          </cell>
          <cell r="C1" t="str">
            <v>1995/6</v>
          </cell>
          <cell r="D1" t="str">
            <v>1996/7</v>
          </cell>
          <cell r="E1" t="str">
            <v>F1998</v>
          </cell>
          <cell r="F1" t="str">
            <v>F1999</v>
          </cell>
          <cell r="G1" t="str">
            <v>F2000</v>
          </cell>
          <cell r="H1" t="str">
            <v>F2001</v>
          </cell>
          <cell r="I1" t="str">
            <v>F2002</v>
          </cell>
          <cell r="J1" t="str">
            <v>F2003</v>
          </cell>
          <cell r="K1" t="str">
            <v>F2004</v>
          </cell>
          <cell r="L1" t="str">
            <v>F2005</v>
          </cell>
          <cell r="M1" t="str">
            <v>F2006</v>
          </cell>
          <cell r="N1" t="str">
            <v>F2007</v>
          </cell>
          <cell r="O1" t="str">
            <v>F2008</v>
          </cell>
          <cell r="P1" t="str">
            <v>F2009</v>
          </cell>
          <cell r="Q1" t="str">
            <v>F2010</v>
          </cell>
          <cell r="R1" t="str">
            <v>F2011</v>
          </cell>
          <cell r="S1" t="str">
            <v>F2012</v>
          </cell>
          <cell r="T1" t="str">
            <v>F2013</v>
          </cell>
          <cell r="U1" t="str">
            <v>F2014</v>
          </cell>
          <cell r="V1" t="str">
            <v>F2015</v>
          </cell>
        </row>
        <row r="3">
          <cell r="B3" t="str">
            <v>Delhi</v>
          </cell>
        </row>
        <row r="4">
          <cell r="B4" t="str">
            <v>Population - March ending</v>
          </cell>
          <cell r="E4">
            <v>15165.396436505427</v>
          </cell>
          <cell r="F4">
            <v>15751.931147614725</v>
          </cell>
          <cell r="G4">
            <v>16361.15059161422</v>
          </cell>
          <cell r="H4">
            <v>16993.932120000001</v>
          </cell>
          <cell r="I4">
            <v>17585.461526930616</v>
          </cell>
          <cell r="J4">
            <v>18136.36909786563</v>
          </cell>
          <cell r="K4">
            <v>18647.718585451526</v>
          </cell>
          <cell r="L4">
            <v>19157.712413494293</v>
          </cell>
          <cell r="M4">
            <v>19671.175159331982</v>
          </cell>
          <cell r="N4">
            <v>20187.855182776184</v>
          </cell>
          <cell r="O4">
            <v>20718.106243256247</v>
          </cell>
          <cell r="P4">
            <v>21262.284795517615</v>
          </cell>
          <cell r="Q4">
            <v>21820.756656890557</v>
          </cell>
          <cell r="R4">
            <v>22393.897253206371</v>
          </cell>
          <cell r="S4">
            <v>22982.091871172783</v>
          </cell>
          <cell r="T4">
            <v>23585.735917378184</v>
          </cell>
          <cell r="U4">
            <v>24205.235184098834</v>
          </cell>
          <cell r="V4">
            <v>24841.00612208774</v>
          </cell>
        </row>
        <row r="6">
          <cell r="B6" t="str">
            <v>% Growth</v>
          </cell>
          <cell r="F6">
            <v>3.8675857473624564E-2</v>
          </cell>
          <cell r="G6">
            <v>3.8675857473624564E-2</v>
          </cell>
          <cell r="H6">
            <v>3.8675857473624786E-2</v>
          </cell>
          <cell r="I6">
            <v>3.4808271726262108E-2</v>
          </cell>
          <cell r="J6">
            <v>3.1327444553635786E-2</v>
          </cell>
          <cell r="K6">
            <v>2.8194700098272296E-2</v>
          </cell>
          <cell r="L6">
            <v>2.7348859095323919E-2</v>
          </cell>
          <cell r="M6">
            <v>2.6801881913417702E-2</v>
          </cell>
          <cell r="N6">
            <v>2.626584427514933E-2</v>
          </cell>
          <cell r="O6">
            <v>2.6265844275149108E-2</v>
          </cell>
          <cell r="P6">
            <v>2.626584427514933E-2</v>
          </cell>
          <cell r="Q6">
            <v>2.626584427514933E-2</v>
          </cell>
          <cell r="R6">
            <v>2.626584427514933E-2</v>
          </cell>
          <cell r="S6">
            <v>2.626584427514933E-2</v>
          </cell>
          <cell r="T6">
            <v>2.626584427514933E-2</v>
          </cell>
          <cell r="U6">
            <v>2.626584427514933E-2</v>
          </cell>
          <cell r="V6">
            <v>2.626584427514933E-2</v>
          </cell>
        </row>
        <row r="7">
          <cell r="B7" t="str">
            <v>Total Wireline subs - March ending</v>
          </cell>
          <cell r="E7">
            <v>1822.555425</v>
          </cell>
          <cell r="F7">
            <v>1928.7660250000001</v>
          </cell>
          <cell r="G7">
            <v>2272.75</v>
          </cell>
          <cell r="H7">
            <v>2415.4243199999996</v>
          </cell>
          <cell r="I7">
            <v>2520.2796600000001</v>
          </cell>
          <cell r="J7">
            <v>2664.9756000000002</v>
          </cell>
          <cell r="K7">
            <v>2672.2379999999998</v>
          </cell>
          <cell r="L7">
            <v>2774.7861017456139</v>
          </cell>
          <cell r="M7">
            <v>2821.472791347423</v>
          </cell>
          <cell r="N7">
            <v>2877.9022471743715</v>
          </cell>
          <cell r="O7">
            <v>2928.2655364999232</v>
          </cell>
          <cell r="P7">
            <v>2972.1895195474222</v>
          </cell>
          <cell r="Q7">
            <v>3009.3418885417645</v>
          </cell>
          <cell r="R7">
            <v>3039.4353074271821</v>
          </cell>
          <cell r="S7">
            <v>3062.2310722328862</v>
          </cell>
          <cell r="T7">
            <v>3077.5422275940505</v>
          </cell>
          <cell r="U7">
            <v>3085.2360831630353</v>
          </cell>
          <cell r="V7">
            <v>3092.9491733709428</v>
          </cell>
        </row>
        <row r="9">
          <cell r="B9" t="str">
            <v>% Growth</v>
          </cell>
          <cell r="F9">
            <v>5.8275648873613806E-2</v>
          </cell>
          <cell r="G9">
            <v>0.1783440658645985</v>
          </cell>
          <cell r="H9">
            <v>6.2776073039269464E-2</v>
          </cell>
          <cell r="I9">
            <v>4.3410732901786986E-2</v>
          </cell>
          <cell r="J9">
            <v>5.7412652372078377E-2</v>
          </cell>
          <cell r="K9">
            <v>2.7251281400098026E-3</v>
          </cell>
          <cell r="L9">
            <v>3.8375362428651139E-2</v>
          </cell>
          <cell r="M9">
            <v>1.6825329192919902E-2</v>
          </cell>
          <cell r="N9">
            <v>2.0000000000000018E-2</v>
          </cell>
          <cell r="O9">
            <v>1.7500000000000071E-2</v>
          </cell>
          <cell r="P9">
            <v>1.5000000000000124E-2</v>
          </cell>
          <cell r="Q9">
            <v>1.2499999999999956E-2</v>
          </cell>
          <cell r="R9">
            <v>1.0000000000000009E-2</v>
          </cell>
          <cell r="S9">
            <v>7.5000000000000622E-3</v>
          </cell>
          <cell r="T9">
            <v>4.9999999999998934E-3</v>
          </cell>
          <cell r="U9">
            <v>2.4999999999999467E-3</v>
          </cell>
          <cell r="V9">
            <v>2.4999999999999467E-3</v>
          </cell>
        </row>
        <row r="10">
          <cell r="B10" t="str">
            <v>% Penetration</v>
          </cell>
          <cell r="F10">
            <v>0.12244632146529337</v>
          </cell>
          <cell r="G10">
            <v>0.13891137956794311</v>
          </cell>
          <cell r="H10">
            <v>0.14213451618753431</v>
          </cell>
          <cell r="I10">
            <v>0.1433160941576887</v>
          </cell>
          <cell r="J10">
            <v>0.14694096627718206</v>
          </cell>
          <cell r="K10">
            <v>0.14330106858673916</v>
          </cell>
          <cell r="L10">
            <v>0.14483911449631703</v>
          </cell>
          <cell r="M10">
            <v>0.14343183711670218</v>
          </cell>
          <cell r="N10">
            <v>0.14255611708715504</v>
          </cell>
          <cell r="O10">
            <v>0.14133847476784106</v>
          </cell>
          <cell r="P10">
            <v>0.13978693015032895</v>
          </cell>
          <cell r="Q10">
            <v>0.13791189443430574</v>
          </cell>
          <cell r="R10">
            <v>0.13572605398071094</v>
          </cell>
          <cell r="S10">
            <v>0.13324422726174664</v>
          </cell>
          <cell r="T10">
            <v>0.13048319706346281</v>
          </cell>
          <cell r="U10">
            <v>0.12746152060484098</v>
          </cell>
          <cell r="V10">
            <v>0.12450981889259317</v>
          </cell>
        </row>
        <row r="11">
          <cell r="B11" t="str">
            <v>Monthly net adds</v>
          </cell>
          <cell r="G11">
            <v>28.665331249999991</v>
          </cell>
          <cell r="H11">
            <v>11.889526666666635</v>
          </cell>
          <cell r="I11">
            <v>8.7379450000000443</v>
          </cell>
          <cell r="J11">
            <v>12.057995000000005</v>
          </cell>
          <cell r="K11">
            <v>0.60519999999996799</v>
          </cell>
          <cell r="L11">
            <v>8.5456751454678397</v>
          </cell>
          <cell r="M11">
            <v>3.8905574668174268</v>
          </cell>
          <cell r="N11">
            <v>4.7024546522457058</v>
          </cell>
          <cell r="O11">
            <v>4.196940777129309</v>
          </cell>
          <cell r="P11">
            <v>3.6603319206249125</v>
          </cell>
          <cell r="Q11">
            <v>3.0960307495285329</v>
          </cell>
          <cell r="R11">
            <v>2.5077849071181313</v>
          </cell>
          <cell r="S11">
            <v>1.8996470671420032</v>
          </cell>
          <cell r="T11">
            <v>1.2759296134303593</v>
          </cell>
          <cell r="U11">
            <v>0.64115463074873935</v>
          </cell>
          <cell r="V11">
            <v>0.64275751732562492</v>
          </cell>
        </row>
        <row r="12">
          <cell r="B12" t="str">
            <v>MTNL</v>
          </cell>
        </row>
        <row r="14">
          <cell r="B14" t="str">
            <v>% of Net adds</v>
          </cell>
          <cell r="H14">
            <v>1.1327896989451243</v>
          </cell>
          <cell r="I14">
            <v>0.81967213114753579</v>
          </cell>
          <cell r="J14">
            <v>0.72646820636432607</v>
          </cell>
          <cell r="K14">
            <v>-32.198859881032782</v>
          </cell>
          <cell r="L14">
            <v>-2.1198149580501342</v>
          </cell>
          <cell r="M14">
            <v>-2.1031690367739238</v>
          </cell>
          <cell r="N14">
            <v>-1.4999999999999999E-2</v>
          </cell>
          <cell r="O14">
            <v>-1.4999999999999999E-2</v>
          </cell>
          <cell r="P14">
            <v>-1.4999999999999999E-2</v>
          </cell>
          <cell r="Q14">
            <v>-1.4999999999999999E-2</v>
          </cell>
          <cell r="R14">
            <v>-1.4999999999999999E-2</v>
          </cell>
          <cell r="S14">
            <v>-1.4999999999999999E-2</v>
          </cell>
          <cell r="T14">
            <v>-1.4999999999999999E-2</v>
          </cell>
          <cell r="U14">
            <v>-1.4999999999999999E-2</v>
          </cell>
          <cell r="V14">
            <v>-1.4999999999999999E-2</v>
          </cell>
        </row>
        <row r="16">
          <cell r="B16" t="str">
            <v>Market Share - Wireline</v>
          </cell>
          <cell r="H16">
            <v>0.81967213114754112</v>
          </cell>
          <cell r="I16">
            <v>0.81967213114754089</v>
          </cell>
          <cell r="J16">
            <v>0.81461158593722205</v>
          </cell>
          <cell r="K16">
            <v>0.72489014825775255</v>
          </cell>
          <cell r="L16">
            <v>0.61975804150025904</v>
          </cell>
          <cell r="M16">
            <v>0.57470198010509022</v>
          </cell>
          <cell r="N16">
            <v>0.56313919618146102</v>
          </cell>
          <cell r="O16">
            <v>0.55319577020291011</v>
          </cell>
          <cell r="P16">
            <v>0.54479878837725126</v>
          </cell>
          <cell r="Q16">
            <v>0.53788769222444577</v>
          </cell>
          <cell r="R16">
            <v>0.53241355665786716</v>
          </cell>
          <cell r="S16">
            <v>0.52833851777455787</v>
          </cell>
          <cell r="T16">
            <v>0.52563534106921184</v>
          </cell>
          <cell r="U16">
            <v>0.52428712326105931</v>
          </cell>
          <cell r="V16">
            <v>0.52294226759207907</v>
          </cell>
        </row>
        <row r="17">
          <cell r="B17" t="str">
            <v>Total Subs</v>
          </cell>
          <cell r="C17">
            <v>1167.01</v>
          </cell>
          <cell r="D17">
            <v>1370</v>
          </cell>
          <cell r="E17">
            <v>1551.11</v>
          </cell>
          <cell r="F17">
            <v>1641.5</v>
          </cell>
          <cell r="G17">
            <v>1818.2360000000001</v>
          </cell>
          <cell r="H17">
            <v>1979.856</v>
          </cell>
          <cell r="I17">
            <v>2065.8029999999999</v>
          </cell>
          <cell r="J17">
            <v>2170.92</v>
          </cell>
          <cell r="K17">
            <v>1937.079</v>
          </cell>
          <cell r="L17">
            <v>1719.6960000000001</v>
          </cell>
          <cell r="M17">
            <v>1621.5060000000001</v>
          </cell>
          <cell r="N17">
            <v>1620.6595581625959</v>
          </cell>
          <cell r="O17">
            <v>1619.9041088227127</v>
          </cell>
          <cell r="P17">
            <v>1619.2452490770002</v>
          </cell>
          <cell r="Q17">
            <v>1618.6879635420851</v>
          </cell>
          <cell r="R17">
            <v>1618.2365622588038</v>
          </cell>
          <cell r="S17">
            <v>1617.8946257867183</v>
          </cell>
          <cell r="T17">
            <v>1617.6649584563008</v>
          </cell>
          <cell r="U17">
            <v>1617.549550622766</v>
          </cell>
          <cell r="V17">
            <v>1617.4338542696473</v>
          </cell>
        </row>
        <row r="19">
          <cell r="B19" t="str">
            <v>Monthly net adds</v>
          </cell>
          <cell r="G19">
            <v>0</v>
          </cell>
          <cell r="H19">
            <v>13.468333333333325</v>
          </cell>
          <cell r="I19">
            <v>7.1622499999999905</v>
          </cell>
          <cell r="J19">
            <v>8.7597500000000164</v>
          </cell>
          <cell r="K19">
            <v>-19.486750000000011</v>
          </cell>
          <cell r="L19">
            <v>-18.115249999999985</v>
          </cell>
          <cell r="M19">
            <v>-8.1825000000000045</v>
          </cell>
          <cell r="N19">
            <v>-7.0536819783683313E-2</v>
          </cell>
          <cell r="O19">
            <v>-6.2954111656930919E-2</v>
          </cell>
          <cell r="P19">
            <v>-5.4904978809380132E-2</v>
          </cell>
          <cell r="Q19">
            <v>-4.6440461242923448E-2</v>
          </cell>
          <cell r="R19">
            <v>-3.7616773606771403E-2</v>
          </cell>
          <cell r="S19">
            <v>-2.8494706007127963E-2</v>
          </cell>
          <cell r="T19">
            <v>-1.9138944201453494E-2</v>
          </cell>
          <cell r="U19">
            <v>-9.6173194612371535E-3</v>
          </cell>
          <cell r="V19">
            <v>-9.6413627598887306E-3</v>
          </cell>
        </row>
        <row r="20">
          <cell r="B20" t="str">
            <v>Mumbai</v>
          </cell>
        </row>
        <row r="21">
          <cell r="B21" t="str">
            <v>Population - March ending</v>
          </cell>
          <cell r="E21">
            <v>12712.176520772406</v>
          </cell>
          <cell r="F21">
            <v>12981.888128289625</v>
          </cell>
          <cell r="G21">
            <v>13257.322150934629</v>
          </cell>
          <cell r="H21">
            <v>13538.6</v>
          </cell>
          <cell r="I21">
            <v>13797.12109646285</v>
          </cell>
          <cell r="J21">
            <v>14034.232923867414</v>
          </cell>
          <cell r="K21">
            <v>14251.300987007582</v>
          </cell>
          <cell r="L21">
            <v>14465.113686973524</v>
          </cell>
          <cell r="M21">
            <v>14677.793814579756</v>
          </cell>
          <cell r="N21">
            <v>14889.284828507183</v>
          </cell>
          <cell r="O21">
            <v>15103.823197475638</v>
          </cell>
          <cell r="P21">
            <v>15321.452830550446</v>
          </cell>
          <cell r="Q21">
            <v>15542.218269478717</v>
          </cell>
          <cell r="R21">
            <v>15766.164697805591</v>
          </cell>
          <cell r="S21">
            <v>15993.337950121861</v>
          </cell>
          <cell r="T21">
            <v>16223.784521444821</v>
          </cell>
          <cell r="U21">
            <v>16457.551576734299</v>
          </cell>
          <cell r="V21">
            <v>16694.686960545801</v>
          </cell>
        </row>
        <row r="23">
          <cell r="B23" t="str">
            <v>% Growth</v>
          </cell>
          <cell r="F23">
            <v>2.121679218948036E-2</v>
          </cell>
          <cell r="G23">
            <v>2.121679218948036E-2</v>
          </cell>
          <cell r="H23">
            <v>2.1216792189480138E-2</v>
          </cell>
          <cell r="I23">
            <v>1.9095112970532346E-2</v>
          </cell>
          <cell r="J23">
            <v>1.7185601673479045E-2</v>
          </cell>
          <cell r="K23">
            <v>1.5467041506131096E-2</v>
          </cell>
          <cell r="L23">
            <v>1.5003030260947181E-2</v>
          </cell>
          <cell r="M23">
            <v>1.4702969655728371E-2</v>
          </cell>
          <cell r="N23">
            <v>1.4408910262613706E-2</v>
          </cell>
          <cell r="O23">
            <v>1.4408910262613706E-2</v>
          </cell>
          <cell r="P23">
            <v>1.4408910262613706E-2</v>
          </cell>
          <cell r="Q23">
            <v>1.4408910262613706E-2</v>
          </cell>
          <cell r="R23">
            <v>1.4408910262613706E-2</v>
          </cell>
          <cell r="S23">
            <v>1.4408910262613706E-2</v>
          </cell>
          <cell r="T23">
            <v>1.4408910262613706E-2</v>
          </cell>
          <cell r="U23">
            <v>1.4408910262613706E-2</v>
          </cell>
          <cell r="V23">
            <v>1.4408910262613706E-2</v>
          </cell>
        </row>
        <row r="25">
          <cell r="B25" t="str">
            <v>Total Wireline subs - March ending</v>
          </cell>
          <cell r="E25">
            <v>1855.6289999999999</v>
          </cell>
          <cell r="F25">
            <v>2012.41</v>
          </cell>
          <cell r="G25">
            <v>2230.4</v>
          </cell>
          <cell r="H25">
            <v>2401.3020000000001</v>
          </cell>
          <cell r="I25">
            <v>2543.06</v>
          </cell>
          <cell r="J25">
            <v>2529.1840000000002</v>
          </cell>
          <cell r="K25">
            <v>2757.6060000000002</v>
          </cell>
          <cell r="L25">
            <v>2748.8929244980063</v>
          </cell>
          <cell r="M25">
            <v>2748.8262337808787</v>
          </cell>
          <cell r="N25">
            <v>2948.8983851634471</v>
          </cell>
          <cell r="O25">
            <v>3082.2798194184925</v>
          </cell>
          <cell r="P25">
            <v>3182.3158951097762</v>
          </cell>
          <cell r="Q25">
            <v>3282.3519708010604</v>
          </cell>
          <cell r="R25">
            <v>3382.3880464923445</v>
          </cell>
          <cell r="S25">
            <v>3482.4241221836287</v>
          </cell>
          <cell r="T25">
            <v>3549.1148393111512</v>
          </cell>
          <cell r="U25">
            <v>3615.8055564386741</v>
          </cell>
          <cell r="V25">
            <v>3682.4962735661966</v>
          </cell>
        </row>
        <row r="27">
          <cell r="B27" t="str">
            <v>% Growth</v>
          </cell>
          <cell r="F27">
            <v>8.4489410329327885E-2</v>
          </cell>
          <cell r="G27">
            <v>0.10832285667433572</v>
          </cell>
          <cell r="H27">
            <v>7.6623923959827867E-2</v>
          </cell>
          <cell r="I27">
            <v>5.903380749276832E-2</v>
          </cell>
          <cell r="J27">
            <v>-5.4564186452540353E-3</v>
          </cell>
          <cell r="K27">
            <v>9.0314504599111833E-2</v>
          </cell>
          <cell r="L27">
            <v>-3.1596520684948892E-3</v>
          </cell>
          <cell r="M27">
            <v>-2.4260936660414067E-5</v>
          </cell>
          <cell r="N27">
            <v>7.2784575803243268E-2</v>
          </cell>
          <cell r="O27">
            <v>4.5230936042461423E-2</v>
          </cell>
          <cell r="P27">
            <v>3.2455221962993885E-2</v>
          </cell>
          <cell r="Q27">
            <v>3.1434992310162668E-2</v>
          </cell>
          <cell r="R27">
            <v>3.0476949632817885E-2</v>
          </cell>
          <cell r="S27">
            <v>2.9575576284047278E-2</v>
          </cell>
          <cell r="T27">
            <v>1.915065907759228E-2</v>
          </cell>
          <cell r="U27">
            <v>1.8790802819011354E-2</v>
          </cell>
          <cell r="V27">
            <v>1.8444221097223101E-2</v>
          </cell>
        </row>
        <row r="28">
          <cell r="B28" t="str">
            <v>% Penetration</v>
          </cell>
          <cell r="F28">
            <v>0.15501674179541222</v>
          </cell>
          <cell r="G28">
            <v>0.16823910399150699</v>
          </cell>
          <cell r="H28">
            <v>0.17736708374573443</v>
          </cell>
          <cell r="I28">
            <v>0.18431816189914874</v>
          </cell>
          <cell r="J28">
            <v>0.1802153358662536</v>
          </cell>
          <cell r="K28">
            <v>0.1934985446250847</v>
          </cell>
          <cell r="L28">
            <v>0.19003604008819552</v>
          </cell>
          <cell r="M28">
            <v>0.18727788852371074</v>
          </cell>
          <cell r="N28">
            <v>0.19805507243151496</v>
          </cell>
          <cell r="O28">
            <v>0.20407282176963287</v>
          </cell>
          <cell r="P28">
            <v>0.20770327267949085</v>
          </cell>
          <cell r="Q28">
            <v>0.21118941414217765</v>
          </cell>
          <cell r="R28">
            <v>0.21453461328886925</v>
          </cell>
          <cell r="S28">
            <v>0.21774217071159274</v>
          </cell>
          <cell r="T28">
            <v>0.21875998381388032</v>
          </cell>
          <cell r="U28">
            <v>0.21970495061672868</v>
          </cell>
          <cell r="V28">
            <v>0.22057893521866936</v>
          </cell>
        </row>
        <row r="29">
          <cell r="B29" t="str">
            <v>Monthly net adds</v>
          </cell>
          <cell r="G29">
            <v>18.165833333333335</v>
          </cell>
          <cell r="H29">
            <v>14.241833333333338</v>
          </cell>
          <cell r="I29">
            <v>11.813166666666651</v>
          </cell>
          <cell r="J29">
            <v>-1.1563333333333123</v>
          </cell>
          <cell r="K29">
            <v>19.035166666666669</v>
          </cell>
          <cell r="L29">
            <v>-0.72608962516615827</v>
          </cell>
          <cell r="M29">
            <v>-5.5575597606321026E-3</v>
          </cell>
          <cell r="N29">
            <v>16.672679281880693</v>
          </cell>
          <cell r="O29">
            <v>11.115119521253783</v>
          </cell>
          <cell r="P29">
            <v>8.3363396409403094</v>
          </cell>
          <cell r="Q29">
            <v>8.3363396409403467</v>
          </cell>
          <cell r="R29">
            <v>8.3363396409403467</v>
          </cell>
          <cell r="S29">
            <v>8.3363396409403467</v>
          </cell>
          <cell r="T29">
            <v>5.557559760626873</v>
          </cell>
          <cell r="U29">
            <v>5.5575597606269111</v>
          </cell>
          <cell r="V29">
            <v>5.557559760626873</v>
          </cell>
        </row>
        <row r="30">
          <cell r="B30" t="str">
            <v>MTNL</v>
          </cell>
        </row>
        <row r="32">
          <cell r="B32" t="str">
            <v>% of Wireline Net adds</v>
          </cell>
          <cell r="H32">
            <v>0.83056956618412814</v>
          </cell>
          <cell r="I32">
            <v>0.53166664315241818</v>
          </cell>
          <cell r="J32">
            <v>-2.3092389737677066</v>
          </cell>
          <cell r="K32">
            <v>-0.14267452346971896</v>
          </cell>
          <cell r="L32">
            <v>8.5516302461684024</v>
          </cell>
          <cell r="M32">
            <v>1492.5915372834834</v>
          </cell>
          <cell r="N32">
            <v>-1.4999999999999999E-2</v>
          </cell>
          <cell r="O32">
            <v>-1.4999999999999999E-2</v>
          </cell>
          <cell r="P32">
            <v>-1.4999999999999999E-2</v>
          </cell>
          <cell r="Q32">
            <v>-1.4999999999999999E-2</v>
          </cell>
          <cell r="R32">
            <v>-1.4999999999999999E-2</v>
          </cell>
          <cell r="S32">
            <v>-1.4999999999999999E-2</v>
          </cell>
          <cell r="T32">
            <v>-1.4999999999999999E-2</v>
          </cell>
          <cell r="U32">
            <v>-1.4999999999999999E-2</v>
          </cell>
          <cell r="V32">
            <v>-1.4999999999999999E-2</v>
          </cell>
        </row>
        <row r="34">
          <cell r="B34" t="str">
            <v>Market Share - Wireline</v>
          </cell>
          <cell r="H34">
            <v>0.9808570517161106</v>
          </cell>
          <cell r="I34">
            <v>0.95581779431079106</v>
          </cell>
          <cell r="J34">
            <v>0.97373105317762576</v>
          </cell>
          <cell r="K34">
            <v>0.88125533524368604</v>
          </cell>
          <cell r="L34">
            <v>0.85694280013841573</v>
          </cell>
          <cell r="M34">
            <v>0.82075104358155071</v>
          </cell>
          <cell r="N34">
            <v>0.76404834058206439</v>
          </cell>
          <cell r="O34">
            <v>0.73033609149740708</v>
          </cell>
          <cell r="P34">
            <v>0.70690645719269962</v>
          </cell>
          <cell r="Q34">
            <v>0.68490495045723176</v>
          </cell>
          <cell r="R34">
            <v>0.66420485820340158</v>
          </cell>
          <cell r="S34">
            <v>0.64469402717845492</v>
          </cell>
          <cell r="T34">
            <v>0.63229784679286516</v>
          </cell>
          <cell r="U34">
            <v>0.62035894219086096</v>
          </cell>
          <cell r="V34">
            <v>0.60885246931477077</v>
          </cell>
        </row>
        <row r="35">
          <cell r="B35" t="str">
            <v>Total Subs</v>
          </cell>
          <cell r="C35">
            <v>1440.7850000000001</v>
          </cell>
          <cell r="D35">
            <v>1642.154</v>
          </cell>
          <cell r="E35">
            <v>1855.6289999999999</v>
          </cell>
          <cell r="F35">
            <v>2012.41</v>
          </cell>
          <cell r="G35">
            <v>2213.3879999999999</v>
          </cell>
          <cell r="H35">
            <v>2355.3339999999998</v>
          </cell>
          <cell r="I35">
            <v>2430.7020000000002</v>
          </cell>
          <cell r="J35">
            <v>2462.7450000000003</v>
          </cell>
          <cell r="K35">
            <v>2430.1550000000002</v>
          </cell>
          <cell r="L35">
            <v>2355.6440000000002</v>
          </cell>
          <cell r="M35">
            <v>2256.1019999999999</v>
          </cell>
          <cell r="N35">
            <v>2253.1009177292613</v>
          </cell>
          <cell r="O35">
            <v>2251.1001962154355</v>
          </cell>
          <cell r="P35">
            <v>2249.5996550800664</v>
          </cell>
          <cell r="Q35">
            <v>2248.0991139446974</v>
          </cell>
          <cell r="R35">
            <v>2246.5985728093283</v>
          </cell>
          <cell r="S35">
            <v>2245.0980316739592</v>
          </cell>
          <cell r="T35">
            <v>2244.0976709170463</v>
          </cell>
          <cell r="U35">
            <v>2243.0973101601335</v>
          </cell>
          <cell r="V35">
            <v>2242.0969494032206</v>
          </cell>
        </row>
        <row r="37">
          <cell r="B37" t="str">
            <v>Monthly net adds</v>
          </cell>
          <cell r="G37">
            <v>0</v>
          </cell>
          <cell r="H37">
            <v>11.828833333333327</v>
          </cell>
          <cell r="I37">
            <v>6.2806666666666997</v>
          </cell>
          <cell r="J37">
            <v>2.67025000000001</v>
          </cell>
          <cell r="K37">
            <v>-2.7158333333333453</v>
          </cell>
          <cell r="L37">
            <v>-6.2092499999999973</v>
          </cell>
          <cell r="M37">
            <v>-8.295166666666697</v>
          </cell>
          <cell r="N37">
            <v>-0.25009018922821724</v>
          </cell>
          <cell r="O37">
            <v>-0.1667267928188115</v>
          </cell>
          <cell r="P37">
            <v>-0.12504509461408966</v>
          </cell>
          <cell r="Q37">
            <v>-0.12504509461408966</v>
          </cell>
          <cell r="R37">
            <v>-0.12504509461408966</v>
          </cell>
          <cell r="S37">
            <v>-0.12504509461408966</v>
          </cell>
          <cell r="T37">
            <v>-8.3363396409405752E-2</v>
          </cell>
          <cell r="U37">
            <v>-8.3363396409405752E-2</v>
          </cell>
          <cell r="V37">
            <v>-8.3363396409405752E-2</v>
          </cell>
        </row>
        <row r="38">
          <cell r="B38" t="str">
            <v>MTNL- OVERALL</v>
          </cell>
        </row>
        <row r="39">
          <cell r="B39" t="str">
            <v>Population - March ending</v>
          </cell>
          <cell r="E39">
            <v>968826.77039790514</v>
          </cell>
          <cell r="F39">
            <v>987821.07470865187</v>
          </cell>
          <cell r="G39">
            <v>1007213.5745137937</v>
          </cell>
          <cell r="H39">
            <v>1027013.1</v>
          </cell>
          <cell r="I39">
            <v>1045207.1289348027</v>
          </cell>
          <cell r="J39">
            <v>1061891.8061135281</v>
          </cell>
          <cell r="K39">
            <v>1077164.1869015519</v>
          </cell>
          <cell r="L39">
            <v>1091000</v>
          </cell>
          <cell r="M39">
            <v>1107000</v>
          </cell>
          <cell r="N39">
            <v>1122043.395172504</v>
          </cell>
          <cell r="O39">
            <v>1137133.2637799878</v>
          </cell>
          <cell r="P39">
            <v>1152439.9058387631</v>
          </cell>
          <cell r="Q39">
            <v>1167966.6151613425</v>
          </cell>
          <cell r="R39">
            <v>1183716.738353037</v>
          </cell>
          <cell r="S39">
            <v>1199693.6757073009</v>
          </cell>
          <cell r="T39">
            <v>1214929.9595570399</v>
          </cell>
          <cell r="U39">
            <v>1230359.7464236326</v>
          </cell>
          <cell r="V39">
            <v>1245985.4938234857</v>
          </cell>
        </row>
        <row r="41">
          <cell r="B41" t="str">
            <v>% Growth</v>
          </cell>
          <cell r="F41">
            <v>1.9605470132648906E-2</v>
          </cell>
          <cell r="G41">
            <v>1.9631591491264144E-2</v>
          </cell>
          <cell r="H41">
            <v>1.9657723036312413E-2</v>
          </cell>
          <cell r="I41">
            <v>1.7715478930894424E-2</v>
          </cell>
          <cell r="J41">
            <v>1.5963034232008289E-2</v>
          </cell>
          <cell r="K41">
            <v>1.438223809628969E-2</v>
          </cell>
          <cell r="L41">
            <v>1.2844664970014019E-2</v>
          </cell>
          <cell r="M41">
            <v>1.4665444546287709E-2</v>
          </cell>
          <cell r="N41">
            <v>1.358933619919056E-2</v>
          </cell>
          <cell r="O41">
            <v>1.3448560610406668E-2</v>
          </cell>
          <cell r="P41">
            <v>1.3460728435551905E-2</v>
          </cell>
          <cell r="Q41">
            <v>1.3472901488324363E-2</v>
          </cell>
          <cell r="R41">
            <v>1.3485079956261137E-2</v>
          </cell>
          <cell r="S41">
            <v>1.3497264029985301E-2</v>
          </cell>
          <cell r="T41">
            <v>1.2700145177273026E-2</v>
          </cell>
          <cell r="U41">
            <v>1.2700145177272804E-2</v>
          </cell>
          <cell r="V41">
            <v>1.2700145177273026E-2</v>
          </cell>
        </row>
        <row r="43">
          <cell r="B43" t="str">
            <v>Total Wireline subs - March ending</v>
          </cell>
          <cell r="E43">
            <v>17801.696000000004</v>
          </cell>
          <cell r="F43">
            <v>21593.722000000002</v>
          </cell>
          <cell r="G43">
            <v>26698.3</v>
          </cell>
          <cell r="H43">
            <v>32731.133999999998</v>
          </cell>
          <cell r="I43">
            <v>38294.362000000001</v>
          </cell>
          <cell r="J43">
            <v>41492.351999999999</v>
          </cell>
          <cell r="K43">
            <v>41349.173000000003</v>
          </cell>
          <cell r="L43">
            <v>41218.523999999998</v>
          </cell>
          <cell r="M43">
            <v>41217.523999999998</v>
          </cell>
          <cell r="N43">
            <v>44217.523999999998</v>
          </cell>
          <cell r="O43">
            <v>46217.523999999998</v>
          </cell>
          <cell r="P43">
            <v>47717.523999999998</v>
          </cell>
          <cell r="Q43">
            <v>49217.523999999998</v>
          </cell>
          <cell r="R43">
            <v>50717.523999999998</v>
          </cell>
          <cell r="S43">
            <v>52217.523999999998</v>
          </cell>
          <cell r="T43">
            <v>53217.523999999998</v>
          </cell>
          <cell r="U43">
            <v>54217.523999999998</v>
          </cell>
          <cell r="V43">
            <v>55217.523999999998</v>
          </cell>
        </row>
        <row r="45">
          <cell r="B45" t="str">
            <v>% Growth</v>
          </cell>
          <cell r="F45">
            <v>0.21301487229081983</v>
          </cell>
          <cell r="G45">
            <v>0.23639176238352966</v>
          </cell>
          <cell r="H45">
            <v>0.22596322612301156</v>
          </cell>
          <cell r="I45">
            <v>0.16996746889368408</v>
          </cell>
          <cell r="J45">
            <v>8.3510726722643813E-2</v>
          </cell>
          <cell r="K45">
            <v>-3.4507323180906768E-3</v>
          </cell>
          <cell r="L45">
            <v>-3.1596520684948892E-3</v>
          </cell>
          <cell r="M45">
            <v>-2.4260936660414067E-5</v>
          </cell>
          <cell r="N45">
            <v>7.2784575803243268E-2</v>
          </cell>
          <cell r="O45">
            <v>4.5230936042461423E-2</v>
          </cell>
          <cell r="P45">
            <v>3.2455221962993885E-2</v>
          </cell>
          <cell r="Q45">
            <v>3.1434992310162668E-2</v>
          </cell>
          <cell r="R45">
            <v>3.0476949632817885E-2</v>
          </cell>
          <cell r="S45">
            <v>2.9575576284047278E-2</v>
          </cell>
          <cell r="T45">
            <v>1.9150659077592502E-2</v>
          </cell>
          <cell r="U45">
            <v>1.8790802819011354E-2</v>
          </cell>
          <cell r="V45">
            <v>1.8444221097223101E-2</v>
          </cell>
        </row>
        <row r="46">
          <cell r="B46" t="str">
            <v>% Penetration</v>
          </cell>
          <cell r="F46">
            <v>2.185995273118551E-2</v>
          </cell>
          <cell r="G46">
            <v>2.6507089137363854E-2</v>
          </cell>
          <cell r="H46">
            <v>3.1870220545385443E-2</v>
          </cell>
          <cell r="I46">
            <v>3.6638060476134299E-2</v>
          </cell>
          <cell r="J46">
            <v>3.9073992059379357E-2</v>
          </cell>
          <cell r="K46">
            <v>3.8387066245620674E-2</v>
          </cell>
          <cell r="L46">
            <v>3.7780498625114574E-2</v>
          </cell>
          <cell r="M46">
            <v>3.7233535682023484E-2</v>
          </cell>
          <cell r="N46">
            <v>3.9408033762546195E-2</v>
          </cell>
          <cell r="O46">
            <v>4.0643894143388766E-2</v>
          </cell>
          <cell r="P46">
            <v>4.1405650531747655E-2</v>
          </cell>
          <cell r="Q46">
            <v>4.213949556529157E-2</v>
          </cell>
          <cell r="R46">
            <v>4.2845997151789682E-2</v>
          </cell>
          <cell r="S46">
            <v>4.3525714153001785E-2</v>
          </cell>
          <cell r="T46">
            <v>4.3802956360877755E-2</v>
          </cell>
          <cell r="U46">
            <v>4.4066399406838229E-2</v>
          </cell>
          <cell r="V46">
            <v>4.4316345795132078E-2</v>
          </cell>
        </row>
        <row r="47">
          <cell r="B47" t="str">
            <v>Monthly net adds</v>
          </cell>
          <cell r="G47">
            <v>425.38149999999979</v>
          </cell>
          <cell r="H47">
            <v>502.73616666666658</v>
          </cell>
          <cell r="I47">
            <v>463.60233333333355</v>
          </cell>
          <cell r="J47">
            <v>266.4991666666665</v>
          </cell>
          <cell r="K47">
            <v>-11.931583333333037</v>
          </cell>
          <cell r="L47">
            <v>-10.887416666667074</v>
          </cell>
          <cell r="M47">
            <v>-8.3333333333333329E-2</v>
          </cell>
          <cell r="N47">
            <v>250</v>
          </cell>
          <cell r="O47">
            <v>166.66666666666666</v>
          </cell>
          <cell r="P47">
            <v>125</v>
          </cell>
          <cell r="Q47">
            <v>125</v>
          </cell>
          <cell r="R47">
            <v>125</v>
          </cell>
          <cell r="S47">
            <v>125</v>
          </cell>
          <cell r="T47">
            <v>83.333333333333329</v>
          </cell>
          <cell r="U47">
            <v>83.333333333333329</v>
          </cell>
          <cell r="V47">
            <v>83.333333333333329</v>
          </cell>
        </row>
        <row r="48">
          <cell r="B48" t="str">
            <v>MTNL</v>
          </cell>
        </row>
        <row r="50">
          <cell r="B50" t="str">
            <v>% of Net adds</v>
          </cell>
          <cell r="H50">
            <v>5.0318971150208981E-2</v>
          </cell>
          <cell r="I50">
            <v>2.8996654460324192E-2</v>
          </cell>
          <cell r="J50">
            <v>4.2889439929455958E-2</v>
          </cell>
          <cell r="K50">
            <v>1.8608245622612751</v>
          </cell>
          <cell r="L50">
            <v>2.2341847239549426</v>
          </cell>
          <cell r="M50">
            <v>197.73199999999997</v>
          </cell>
          <cell r="N50">
            <v>-1.2825080360477539E-3</v>
          </cell>
          <cell r="O50">
            <v>-1.3780854268543407E-3</v>
          </cell>
          <cell r="P50">
            <v>-1.4396005873877585E-3</v>
          </cell>
          <cell r="Q50">
            <v>-1.3718844468561049E-3</v>
          </cell>
          <cell r="R50">
            <v>-1.301294945766737E-3</v>
          </cell>
          <cell r="S50">
            <v>-1.2283184049698926E-3</v>
          </cell>
          <cell r="T50">
            <v>-1.2300280873300835E-3</v>
          </cell>
          <cell r="U50">
            <v>-1.1157685904481696E-3</v>
          </cell>
          <cell r="V50">
            <v>-1.1160571100313063E-3</v>
          </cell>
        </row>
        <row r="52">
          <cell r="B52" t="str">
            <v>Market Share - Wireline</v>
          </cell>
          <cell r="H52">
            <v>0.1324485121719278</v>
          </cell>
          <cell r="I52">
            <v>0.11741950420795626</v>
          </cell>
          <cell r="J52">
            <v>0.1116751588340907</v>
          </cell>
          <cell r="K52">
            <v>0.10561841224732596</v>
          </cell>
          <cell r="L52">
            <v>9.8871565609675888E-2</v>
          </cell>
          <cell r="M52">
            <v>9.407668447042089E-2</v>
          </cell>
          <cell r="N52">
            <v>8.7606906164439627E-2</v>
          </cell>
          <cell r="O52">
            <v>8.3756202626478829E-2</v>
          </cell>
          <cell r="P52">
            <v>8.1078073207592805E-2</v>
          </cell>
          <cell r="Q52">
            <v>7.8565250000930204E-2</v>
          </cell>
          <cell r="R52">
            <v>7.6203150908315878E-2</v>
          </cell>
          <cell r="S52">
            <v>7.3978855402272184E-2</v>
          </cell>
          <cell r="T52">
            <v>7.2565620102381073E-2</v>
          </cell>
          <cell r="U52">
            <v>7.12066242785801E-2</v>
          </cell>
          <cell r="V52">
            <v>6.9896846582126138E-2</v>
          </cell>
        </row>
        <row r="53">
          <cell r="B53" t="str">
            <v>Total Subs</v>
          </cell>
          <cell r="C53">
            <v>2607.7950000000001</v>
          </cell>
          <cell r="D53">
            <v>3012.154</v>
          </cell>
          <cell r="E53">
            <v>3406.7389999999996</v>
          </cell>
          <cell r="F53">
            <v>3653.91</v>
          </cell>
          <cell r="G53">
            <v>4031.6239999999998</v>
          </cell>
          <cell r="H53">
            <v>4335.1899999999996</v>
          </cell>
          <cell r="I53">
            <v>4496.5050000000001</v>
          </cell>
          <cell r="J53">
            <v>4633.6650000000009</v>
          </cell>
          <cell r="K53">
            <v>4367.2340000000004</v>
          </cell>
          <cell r="L53">
            <v>4075.34</v>
          </cell>
          <cell r="M53">
            <v>3877.6080000000002</v>
          </cell>
          <cell r="N53">
            <v>3873.7604758918569</v>
          </cell>
          <cell r="O53">
            <v>3871.0043050381482</v>
          </cell>
          <cell r="P53">
            <v>3868.8449041570666</v>
          </cell>
          <cell r="Q53">
            <v>3866.7870774867824</v>
          </cell>
          <cell r="R53">
            <v>3864.8351350681323</v>
          </cell>
          <cell r="S53">
            <v>3862.9926574606775</v>
          </cell>
          <cell r="T53">
            <v>3861.7626293733474</v>
          </cell>
          <cell r="U53">
            <v>3860.6468607828992</v>
          </cell>
          <cell r="V53">
            <v>3859.5308036728679</v>
          </cell>
        </row>
        <row r="54">
          <cell r="B54" t="str">
            <v>Average Subs</v>
          </cell>
          <cell r="D54">
            <v>2809.9745000000003</v>
          </cell>
          <cell r="E54">
            <v>3209.4465</v>
          </cell>
          <cell r="F54">
            <v>3530.3244999999997</v>
          </cell>
          <cell r="G54">
            <v>3842.7669999999998</v>
          </cell>
          <cell r="H54">
            <v>4183.4069999999992</v>
          </cell>
          <cell r="I54">
            <v>4415.8474999999999</v>
          </cell>
          <cell r="J54">
            <v>4565.0850000000009</v>
          </cell>
          <cell r="K54">
            <v>4500.4495000000006</v>
          </cell>
          <cell r="L54">
            <v>4221.2870000000003</v>
          </cell>
          <cell r="M54">
            <v>3976.4740000000002</v>
          </cell>
          <cell r="N54">
            <v>3875.6842379459285</v>
          </cell>
          <cell r="O54">
            <v>3872.3823904650026</v>
          </cell>
          <cell r="P54">
            <v>3869.9246045976074</v>
          </cell>
          <cell r="Q54">
            <v>3867.8159908219245</v>
          </cell>
          <cell r="R54">
            <v>3865.8111062774574</v>
          </cell>
          <cell r="S54">
            <v>3863.9138962644047</v>
          </cell>
          <cell r="T54">
            <v>3862.3776434170122</v>
          </cell>
          <cell r="U54">
            <v>3861.2047450781233</v>
          </cell>
          <cell r="V54">
            <v>3860.0888322278834</v>
          </cell>
        </row>
        <row r="55">
          <cell r="B55" t="str">
            <v>Average ARPU Rs.</v>
          </cell>
          <cell r="G55">
            <v>819.78927636326091</v>
          </cell>
          <cell r="H55">
            <v>807.5960880699464</v>
          </cell>
          <cell r="I55">
            <v>816.22081982375221</v>
          </cell>
          <cell r="J55">
            <v>679.35628069721952</v>
          </cell>
          <cell r="K55">
            <v>645.10500562221614</v>
          </cell>
          <cell r="L55">
            <v>606.13031049535357</v>
          </cell>
          <cell r="M55">
            <v>599.14889422136298</v>
          </cell>
          <cell r="N55">
            <v>590.21510011130454</v>
          </cell>
          <cell r="O55">
            <v>581.50465085399776</v>
          </cell>
          <cell r="P55">
            <v>573.01196282812361</v>
          </cell>
          <cell r="Q55">
            <v>564.73159200289615</v>
          </cell>
          <cell r="R55">
            <v>556.65823044829949</v>
          </cell>
          <cell r="S55">
            <v>548.78670293256778</v>
          </cell>
          <cell r="T55">
            <v>541.11196360472945</v>
          </cell>
          <cell r="U55">
            <v>533.62909276008691</v>
          </cell>
          <cell r="V55">
            <v>526.33329368656041</v>
          </cell>
        </row>
        <row r="56">
          <cell r="B56" t="str">
            <v>Bharti Wireline ARPU</v>
          </cell>
          <cell r="H56">
            <v>0</v>
          </cell>
          <cell r="I56">
            <v>0</v>
          </cell>
          <cell r="J56">
            <v>0</v>
          </cell>
          <cell r="K56">
            <v>1302</v>
          </cell>
          <cell r="L56">
            <v>1251.1609970186773</v>
          </cell>
          <cell r="M56">
            <v>1135.7963055416874</v>
          </cell>
          <cell r="N56">
            <v>1079.0064902646029</v>
          </cell>
          <cell r="O56">
            <v>1025.0561657513729</v>
          </cell>
          <cell r="P56">
            <v>973.80335746380422</v>
          </cell>
          <cell r="Q56">
            <v>925.11318959061396</v>
          </cell>
          <cell r="R56">
            <v>878.85753011108329</v>
          </cell>
          <cell r="S56">
            <v>834.91465360552911</v>
          </cell>
          <cell r="T56">
            <v>793.16892092525268</v>
          </cell>
          <cell r="U56">
            <v>753.51047487899007</v>
          </cell>
          <cell r="V56">
            <v>715.83495113504057</v>
          </cell>
        </row>
        <row r="57">
          <cell r="B57" t="str">
            <v>MTNL % of Bharti</v>
          </cell>
          <cell r="K57">
            <v>0.4954723545485531</v>
          </cell>
          <cell r="L57">
            <v>0.48445428840866051</v>
          </cell>
          <cell r="M57">
            <v>0.52751438906610559</v>
          </cell>
          <cell r="N57">
            <v>0.54699865611240861</v>
          </cell>
          <cell r="O57">
            <v>0.56729052541989355</v>
          </cell>
          <cell r="P57">
            <v>0.58842676854235654</v>
          </cell>
          <cell r="Q57">
            <v>0.61044594148831044</v>
          </cell>
          <cell r="R57">
            <v>0.63338847466885861</v>
          </cell>
          <cell r="S57">
            <v>0.65729676747517263</v>
          </cell>
          <cell r="T57">
            <v>0.68221528772648821</v>
          </cell>
          <cell r="U57">
            <v>0.70819067624213849</v>
          </cell>
          <cell r="V57">
            <v>0.73527185680441698</v>
          </cell>
        </row>
        <row r="58">
          <cell r="B58" t="str">
            <v>FWT as % of Total Wireline</v>
          </cell>
        </row>
        <row r="59">
          <cell r="B59" t="str">
            <v>FWT consumers</v>
          </cell>
        </row>
        <row r="60">
          <cell r="B60" t="str">
            <v>Broadband consumers</v>
          </cell>
        </row>
        <row r="62">
          <cell r="B62" t="str">
            <v>Monthly net adds</v>
          </cell>
          <cell r="G62">
            <v>26.036875000000009</v>
          </cell>
          <cell r="H62">
            <v>25.297166666666651</v>
          </cell>
          <cell r="I62">
            <v>13.44291666666671</v>
          </cell>
          <cell r="J62">
            <v>11.430000000000064</v>
          </cell>
          <cell r="K62">
            <v>-22.202583333333376</v>
          </cell>
          <cell r="L62">
            <v>-24.324500000000018</v>
          </cell>
          <cell r="M62">
            <v>-16.477666666666664</v>
          </cell>
          <cell r="N62">
            <v>-0.32062700901193847</v>
          </cell>
          <cell r="O62">
            <v>-0.22968090447572345</v>
          </cell>
          <cell r="P62">
            <v>-0.1799500734234698</v>
          </cell>
          <cell r="Q62">
            <v>-0.17148555585701311</v>
          </cell>
          <cell r="R62">
            <v>-0.16266186822084214</v>
          </cell>
          <cell r="S62">
            <v>-0.15353980062123659</v>
          </cell>
          <cell r="T62">
            <v>-0.10250234061084029</v>
          </cell>
          <cell r="U62">
            <v>-9.2980715870680797E-2</v>
          </cell>
          <cell r="V62">
            <v>-9.300475916927553E-2</v>
          </cell>
        </row>
        <row r="63">
          <cell r="B63" t="str">
            <v>Indian Telecom</v>
          </cell>
        </row>
        <row r="64">
          <cell r="B64" t="str">
            <v>Commercial Consumers (mn)</v>
          </cell>
          <cell r="E64">
            <v>3.5603392000000009</v>
          </cell>
          <cell r="F64">
            <v>4.3187443999999999</v>
          </cell>
          <cell r="G64">
            <v>5.3396600000000003</v>
          </cell>
          <cell r="H64">
            <v>6.5462267999999995</v>
          </cell>
          <cell r="I64">
            <v>7.6588723999999999</v>
          </cell>
          <cell r="J64">
            <v>8.2984703999999994</v>
          </cell>
          <cell r="K64">
            <v>8.2698346000000011</v>
          </cell>
          <cell r="L64">
            <v>8.2437048000000015</v>
          </cell>
          <cell r="M64">
            <v>8.2435048000000002</v>
          </cell>
          <cell r="N64">
            <v>8.8435047999999998</v>
          </cell>
          <cell r="O64">
            <v>9.2435048000000002</v>
          </cell>
          <cell r="P64">
            <v>9.5435047999999991</v>
          </cell>
          <cell r="Q64">
            <v>9.8435047999999998</v>
          </cell>
          <cell r="R64">
            <v>10.143504800000001</v>
          </cell>
          <cell r="S64">
            <v>10.443504799999999</v>
          </cell>
          <cell r="T64">
            <v>10.643504800000001</v>
          </cell>
          <cell r="U64">
            <v>10.8435048</v>
          </cell>
          <cell r="V64">
            <v>11.043504800000001</v>
          </cell>
        </row>
        <row r="68">
          <cell r="B68" t="str">
            <v>Income from Fixed line Services</v>
          </cell>
        </row>
        <row r="69">
          <cell r="B69" t="str">
            <v>Telephone</v>
          </cell>
          <cell r="C69">
            <v>8972.2119999999995</v>
          </cell>
          <cell r="D69">
            <v>10710.243000000002</v>
          </cell>
          <cell r="E69">
            <v>13913.288999999997</v>
          </cell>
          <cell r="F69">
            <v>15774.829671579359</v>
          </cell>
          <cell r="G69">
            <v>49059.53</v>
          </cell>
          <cell r="H69">
            <v>53488.98</v>
          </cell>
          <cell r="I69">
            <v>53915.24</v>
          </cell>
          <cell r="J69">
            <v>47815.590000000004</v>
          </cell>
          <cell r="K69">
            <v>46204.43</v>
          </cell>
          <cell r="L69">
            <v>41992.93</v>
          </cell>
          <cell r="M69">
            <v>38485</v>
          </cell>
          <cell r="N69">
            <v>39649.906038518464</v>
          </cell>
          <cell r="O69">
            <v>39721.436508339582</v>
          </cell>
          <cell r="P69">
            <v>39819.915534439577</v>
          </cell>
          <cell r="Q69">
            <v>39834.287532515053</v>
          </cell>
          <cell r="R69">
            <v>40089.399875029812</v>
          </cell>
          <cell r="S69">
            <v>40135.921153624833</v>
          </cell>
          <cell r="T69">
            <v>40435.222967134177</v>
          </cell>
          <cell r="U69">
            <v>40515.44210328917</v>
          </cell>
          <cell r="V69">
            <v>40857.309482521196</v>
          </cell>
        </row>
        <row r="70">
          <cell r="B70" t="str">
            <v>Call Revenue</v>
          </cell>
          <cell r="C70">
            <v>0</v>
          </cell>
          <cell r="D70">
            <v>0</v>
          </cell>
          <cell r="E70">
            <v>0</v>
          </cell>
          <cell r="F70">
            <v>0</v>
          </cell>
          <cell r="G70">
            <v>26505.375157951428</v>
          </cell>
          <cell r="H70">
            <v>28142.419188053158</v>
          </cell>
          <cell r="I70">
            <v>30113.010000000002</v>
          </cell>
          <cell r="J70">
            <v>24432.79</v>
          </cell>
          <cell r="K70">
            <v>22666.18</v>
          </cell>
          <cell r="L70">
            <v>19395.97</v>
          </cell>
          <cell r="M70">
            <v>17052</v>
          </cell>
          <cell r="N70">
            <v>16204.296428146548</v>
          </cell>
          <cell r="O70">
            <v>15785.729068371915</v>
          </cell>
          <cell r="P70">
            <v>15381.317180034921</v>
          </cell>
          <cell r="Q70">
            <v>14988.612921866801</v>
          </cell>
          <cell r="R70">
            <v>14606.322476968464</v>
          </cell>
          <cell r="S70">
            <v>14234.175330740087</v>
          </cell>
          <cell r="T70">
            <v>13872.803068283545</v>
          </cell>
          <cell r="U70">
            <v>13521.875520881636</v>
          </cell>
          <cell r="V70">
            <v>13180.01842212018</v>
          </cell>
        </row>
        <row r="71">
          <cell r="B71" t="str">
            <v xml:space="preserve">Local </v>
          </cell>
          <cell r="C71">
            <v>0</v>
          </cell>
          <cell r="D71">
            <v>0</v>
          </cell>
          <cell r="E71">
            <v>0</v>
          </cell>
          <cell r="F71">
            <v>0</v>
          </cell>
          <cell r="G71">
            <v>11927.418821078143</v>
          </cell>
          <cell r="H71">
            <v>12664.08863462392</v>
          </cell>
          <cell r="I71">
            <v>15658.7652</v>
          </cell>
          <cell r="J71">
            <v>15148.329800000001</v>
          </cell>
          <cell r="K71">
            <v>14733.017</v>
          </cell>
          <cell r="L71">
            <v>11557.211639699999</v>
          </cell>
          <cell r="M71">
            <v>9213.2416396999979</v>
          </cell>
          <cell r="N71">
            <v>9630.7476221690085</v>
          </cell>
          <cell r="O71">
            <v>9851.0782021133928</v>
          </cell>
          <cell r="P71">
            <v>10078.640373373952</v>
          </cell>
          <cell r="Q71">
            <v>10312.386087964491</v>
          </cell>
          <cell r="R71">
            <v>10551.832872571447</v>
          </cell>
          <cell r="S71">
            <v>10797.137429764809</v>
          </cell>
          <cell r="T71">
            <v>10523.023482845661</v>
          </cell>
          <cell r="U71">
            <v>10256.832230514663</v>
          </cell>
          <cell r="V71">
            <v>9997.5212419323543</v>
          </cell>
        </row>
        <row r="72">
          <cell r="B72" t="str">
            <v>Long Distance</v>
          </cell>
          <cell r="C72">
            <v>0</v>
          </cell>
          <cell r="D72">
            <v>0</v>
          </cell>
          <cell r="E72">
            <v>0</v>
          </cell>
          <cell r="F72">
            <v>0</v>
          </cell>
          <cell r="G72">
            <v>11397.311317919113</v>
          </cell>
          <cell r="H72">
            <v>12101.240250862857</v>
          </cell>
          <cell r="I72">
            <v>11442.943799999999</v>
          </cell>
          <cell r="J72">
            <v>7329.8370000000004</v>
          </cell>
          <cell r="K72">
            <v>6346.5304000000006</v>
          </cell>
          <cell r="L72">
            <v>6257.6789744000007</v>
          </cell>
          <cell r="M72">
            <v>6257.6789744000007</v>
          </cell>
          <cell r="N72">
            <v>5351.932708657162</v>
          </cell>
          <cell r="O72">
            <v>4692.3199717480611</v>
          </cell>
          <cell r="P72">
            <v>4114.8974073201862</v>
          </cell>
          <cell r="Q72">
            <v>3608.8550386578768</v>
          </cell>
          <cell r="R72">
            <v>3165.1287992987836</v>
          </cell>
          <cell r="S72">
            <v>2776.0374666635475</v>
          </cell>
          <cell r="T72">
            <v>2705.5603988543671</v>
          </cell>
          <cell r="U72">
            <v>2637.1203243831615</v>
          </cell>
          <cell r="V72">
            <v>2570.4492252603886</v>
          </cell>
        </row>
        <row r="73">
          <cell r="B73" t="str">
            <v>International long distance</v>
          </cell>
          <cell r="C73">
            <v>0</v>
          </cell>
          <cell r="D73">
            <v>0</v>
          </cell>
          <cell r="E73">
            <v>0</v>
          </cell>
          <cell r="F73">
            <v>0</v>
          </cell>
          <cell r="G73">
            <v>3180.645018954172</v>
          </cell>
          <cell r="H73">
            <v>3377.0903025663774</v>
          </cell>
          <cell r="I73">
            <v>3011.3010000000013</v>
          </cell>
          <cell r="J73">
            <v>1954.6232</v>
          </cell>
          <cell r="K73">
            <v>1586.6326000000008</v>
          </cell>
          <cell r="L73">
            <v>1581.0793859000007</v>
          </cell>
          <cell r="M73">
            <v>1581.0793859000007</v>
          </cell>
          <cell r="N73">
            <v>1221.6160973203769</v>
          </cell>
          <cell r="O73">
            <v>1242.3308945104618</v>
          </cell>
          <cell r="P73">
            <v>1187.7793993407831</v>
          </cell>
          <cell r="Q73">
            <v>1067.3717952444331</v>
          </cell>
          <cell r="R73">
            <v>889.36080509823296</v>
          </cell>
          <cell r="S73">
            <v>661.00043431173071</v>
          </cell>
          <cell r="T73">
            <v>644.21918658351751</v>
          </cell>
          <cell r="U73">
            <v>627.92296598381108</v>
          </cell>
          <cell r="V73">
            <v>612.04795492743688</v>
          </cell>
        </row>
        <row r="74">
          <cell r="B74" t="str">
            <v>Rental Revenue</v>
          </cell>
          <cell r="C74">
            <v>5549</v>
          </cell>
          <cell r="D74">
            <v>6481</v>
          </cell>
          <cell r="E74">
            <v>7328</v>
          </cell>
          <cell r="F74">
            <v>8060.6478207379369</v>
          </cell>
          <cell r="G74">
            <v>11297.734979999999</v>
          </cell>
          <cell r="H74">
            <v>12399.618347999998</v>
          </cell>
          <cell r="I74">
            <v>13138.67</v>
          </cell>
          <cell r="J74">
            <v>12783.04</v>
          </cell>
          <cell r="K74">
            <v>12172.97</v>
          </cell>
          <cell r="L74">
            <v>11307.83</v>
          </cell>
          <cell r="M74">
            <v>11538</v>
          </cell>
          <cell r="N74">
            <v>11245.55189784219</v>
          </cell>
          <cell r="O74">
            <v>11235.971370914331</v>
          </cell>
          <cell r="P74">
            <v>11228.839944092979</v>
          </cell>
          <cell r="Q74">
            <v>11222.721662986696</v>
          </cell>
          <cell r="R74">
            <v>11216.904359045047</v>
          </cell>
          <cell r="S74">
            <v>11211.399479815207</v>
          </cell>
          <cell r="T74">
            <v>11206.941941465097</v>
          </cell>
          <cell r="U74">
            <v>11203.538700042143</v>
          </cell>
          <cell r="V74">
            <v>11200.30080575035</v>
          </cell>
        </row>
        <row r="75">
          <cell r="B75" t="str">
            <v>Public Phone Rev</v>
          </cell>
          <cell r="C75">
            <v>3063</v>
          </cell>
          <cell r="D75">
            <v>3865</v>
          </cell>
          <cell r="E75">
            <v>6270</v>
          </cell>
          <cell r="F75">
            <v>8398.7163430205255</v>
          </cell>
          <cell r="G75">
            <v>10346.052424718109</v>
          </cell>
          <cell r="H75">
            <v>12683.148506731044</v>
          </cell>
          <cell r="I75">
            <v>10373.1</v>
          </cell>
          <cell r="J75">
            <v>10270.58</v>
          </cell>
          <cell r="K75">
            <v>10572.69</v>
          </cell>
          <cell r="L75">
            <v>10197.530000000001</v>
          </cell>
          <cell r="M75">
            <v>8877</v>
          </cell>
          <cell r="N75">
            <v>8636.271846529733</v>
          </cell>
          <cell r="O75">
            <v>8119.6075690533389</v>
          </cell>
          <cell r="P75">
            <v>7631.8639040616736</v>
          </cell>
          <cell r="Q75">
            <v>7365.4362664115561</v>
          </cell>
          <cell r="R75">
            <v>7106.5717327662987</v>
          </cell>
          <cell r="S75">
            <v>6855.1800618195366</v>
          </cell>
          <cell r="T75">
            <v>6611.1611286355346</v>
          </cell>
          <cell r="U75">
            <v>6374.4061386153844</v>
          </cell>
          <cell r="V75">
            <v>6144.7987447756605</v>
          </cell>
        </row>
        <row r="76">
          <cell r="B76" t="str">
            <v>Connection Fees</v>
          </cell>
          <cell r="C76">
            <v>237</v>
          </cell>
          <cell r="D76">
            <v>282</v>
          </cell>
          <cell r="E76">
            <v>314</v>
          </cell>
          <cell r="F76">
            <v>196.69195230432018</v>
          </cell>
          <cell r="G76">
            <v>312.59749823232033</v>
          </cell>
          <cell r="H76">
            <v>263.79395721580914</v>
          </cell>
          <cell r="I76">
            <v>290.45999999999998</v>
          </cell>
          <cell r="J76">
            <v>329.18</v>
          </cell>
          <cell r="K76">
            <v>792.59</v>
          </cell>
          <cell r="L76">
            <v>1091.5999999999999</v>
          </cell>
          <cell r="M76">
            <v>1018</v>
          </cell>
          <cell r="N76">
            <v>1146.18</v>
          </cell>
          <cell r="O76">
            <v>1068.9000000000001</v>
          </cell>
          <cell r="P76">
            <v>1203.489</v>
          </cell>
          <cell r="Q76">
            <v>1122.3450000000003</v>
          </cell>
          <cell r="R76">
            <v>1263.66345</v>
          </cell>
          <cell r="S76">
            <v>1178.4622500000003</v>
          </cell>
          <cell r="T76">
            <v>1326.8466225</v>
          </cell>
          <cell r="U76">
            <v>1237.3853625000004</v>
          </cell>
          <cell r="V76">
            <v>1393.1889536250001</v>
          </cell>
        </row>
        <row r="77">
          <cell r="B77" t="str">
            <v>Miscleanous/Broadband</v>
          </cell>
          <cell r="C77">
            <v>123.21199999999953</v>
          </cell>
          <cell r="D77">
            <v>82.243000000002212</v>
          </cell>
          <cell r="E77">
            <v>1.2889999999970314</v>
          </cell>
          <cell r="F77">
            <v>-881.22644448342544</v>
          </cell>
          <cell r="G77">
            <v>597.76993909814337</v>
          </cell>
          <cell r="H77">
            <v>0</v>
          </cell>
          <cell r="I77">
            <v>0</v>
          </cell>
          <cell r="J77">
            <v>0</v>
          </cell>
          <cell r="K77">
            <v>0</v>
          </cell>
          <cell r="L77">
            <v>0</v>
          </cell>
          <cell r="M77">
            <v>0</v>
          </cell>
          <cell r="N77">
            <v>2417.6058660000003</v>
          </cell>
          <cell r="O77">
            <v>3511.2285000000011</v>
          </cell>
          <cell r="P77">
            <v>4374.4055062500001</v>
          </cell>
          <cell r="Q77">
            <v>5135.1716812500008</v>
          </cell>
          <cell r="R77">
            <v>5895.9378562500006</v>
          </cell>
          <cell r="S77">
            <v>6656.7040312500003</v>
          </cell>
          <cell r="T77">
            <v>7417.470206250001</v>
          </cell>
          <cell r="U77">
            <v>8178.2363812500007</v>
          </cell>
          <cell r="V77">
            <v>8939.0025562499995</v>
          </cell>
        </row>
        <row r="78">
          <cell r="B78" t="str">
            <v>Telex</v>
          </cell>
          <cell r="C78">
            <v>444.04599999999999</v>
          </cell>
          <cell r="D78">
            <v>360.93200000000002</v>
          </cell>
          <cell r="E78">
            <v>266.76799999999997</v>
          </cell>
          <cell r="F78">
            <v>216.3</v>
          </cell>
          <cell r="G78">
            <v>157.21</v>
          </cell>
          <cell r="H78">
            <v>131.31</v>
          </cell>
          <cell r="I78">
            <v>96.71</v>
          </cell>
          <cell r="J78">
            <v>75.599999999999994</v>
          </cell>
          <cell r="K78">
            <v>60.86</v>
          </cell>
          <cell r="L78">
            <v>13.47</v>
          </cell>
          <cell r="M78">
            <v>1</v>
          </cell>
          <cell r="N78">
            <v>0</v>
          </cell>
          <cell r="O78">
            <v>0</v>
          </cell>
          <cell r="P78">
            <v>0</v>
          </cell>
          <cell r="Q78">
            <v>0</v>
          </cell>
          <cell r="R78">
            <v>0</v>
          </cell>
          <cell r="S78">
            <v>0</v>
          </cell>
          <cell r="T78">
            <v>0</v>
          </cell>
          <cell r="U78">
            <v>0</v>
          </cell>
          <cell r="V78">
            <v>0</v>
          </cell>
        </row>
        <row r="79">
          <cell r="B79" t="str">
            <v>Circuits</v>
          </cell>
          <cell r="C79">
            <v>615.15499999999997</v>
          </cell>
          <cell r="D79">
            <v>820.08</v>
          </cell>
          <cell r="E79">
            <v>846.30899999999997</v>
          </cell>
          <cell r="F79">
            <v>870.52</v>
          </cell>
          <cell r="G79">
            <v>425.47</v>
          </cell>
          <cell r="H79">
            <v>482.72</v>
          </cell>
          <cell r="I79">
            <v>955.18</v>
          </cell>
          <cell r="J79">
            <v>1099.8800000000001</v>
          </cell>
          <cell r="K79">
            <v>1052.97</v>
          </cell>
          <cell r="L79">
            <v>1582.28</v>
          </cell>
          <cell r="M79">
            <v>653</v>
          </cell>
          <cell r="N79">
            <v>718.30000000000007</v>
          </cell>
          <cell r="O79">
            <v>790.13000000000011</v>
          </cell>
          <cell r="P79">
            <v>869.14300000000014</v>
          </cell>
          <cell r="Q79">
            <v>956.05730000000028</v>
          </cell>
          <cell r="R79">
            <v>1051.6630300000004</v>
          </cell>
          <cell r="S79">
            <v>1156.8293330000006</v>
          </cell>
          <cell r="T79">
            <v>1272.5122663000006</v>
          </cell>
          <cell r="U79">
            <v>1399.7634929300009</v>
          </cell>
          <cell r="V79">
            <v>1539.739842223001</v>
          </cell>
        </row>
        <row r="80">
          <cell r="B80" t="str">
            <v>Gross Interconnect access call ( ADC+ IUC)</v>
          </cell>
          <cell r="C80">
            <v>175.76</v>
          </cell>
          <cell r="D80">
            <v>608.49099999999999</v>
          </cell>
          <cell r="E80">
            <v>1243.5239999999999</v>
          </cell>
          <cell r="F80">
            <v>1683.43</v>
          </cell>
          <cell r="G80">
            <v>2179.7600000000002</v>
          </cell>
          <cell r="H80">
            <v>3315.93</v>
          </cell>
          <cell r="I80">
            <v>4994.42</v>
          </cell>
          <cell r="J80">
            <v>5822.54</v>
          </cell>
          <cell r="K80">
            <v>13105.21</v>
          </cell>
          <cell r="L80">
            <v>7345.23</v>
          </cell>
          <cell r="M80">
            <v>4053</v>
          </cell>
          <cell r="N80">
            <v>3618.500007258207</v>
          </cell>
          <cell r="O80">
            <v>3845.671050321348</v>
          </cell>
          <cell r="P80">
            <v>3934.1278393878956</v>
          </cell>
          <cell r="Q80">
            <v>4068.4921031904014</v>
          </cell>
          <cell r="R80">
            <v>4193.6120536901462</v>
          </cell>
          <cell r="S80">
            <v>4311.2329863428322</v>
          </cell>
          <cell r="T80">
            <v>4409.9511444414102</v>
          </cell>
          <cell r="U80">
            <v>4484.2008861978002</v>
          </cell>
          <cell r="V80">
            <v>4531.0585357363425</v>
          </cell>
        </row>
        <row r="81">
          <cell r="B81" t="str">
            <v>Total</v>
          </cell>
          <cell r="C81">
            <v>10207.173000000001</v>
          </cell>
          <cell r="D81">
            <v>12499.746000000003</v>
          </cell>
          <cell r="E81">
            <v>16269.889999999996</v>
          </cell>
          <cell r="F81">
            <v>18545.079671579359</v>
          </cell>
          <cell r="G81">
            <v>51821.97</v>
          </cell>
          <cell r="H81">
            <v>57418.94</v>
          </cell>
          <cell r="I81">
            <v>59961.549999999996</v>
          </cell>
          <cell r="J81">
            <v>54813.61</v>
          </cell>
          <cell r="K81">
            <v>60423.47</v>
          </cell>
          <cell r="L81">
            <v>50933.91</v>
          </cell>
          <cell r="M81">
            <v>43192</v>
          </cell>
          <cell r="N81">
            <v>43986.706045776671</v>
          </cell>
          <cell r="O81">
            <v>44357.237558660927</v>
          </cell>
          <cell r="P81">
            <v>44623.186373827477</v>
          </cell>
          <cell r="Q81">
            <v>44858.836935705454</v>
          </cell>
          <cell r="R81">
            <v>45334.674958719959</v>
          </cell>
          <cell r="S81">
            <v>45603.983472967666</v>
          </cell>
          <cell r="T81">
            <v>46117.686377875587</v>
          </cell>
          <cell r="U81">
            <v>46399.406482416976</v>
          </cell>
          <cell r="V81">
            <v>46928.107860480544</v>
          </cell>
          <cell r="W81">
            <v>0</v>
          </cell>
        </row>
        <row r="82">
          <cell r="H82">
            <v>57418.94</v>
          </cell>
          <cell r="I82">
            <v>59961.549999999996</v>
          </cell>
          <cell r="J82">
            <v>54813.61</v>
          </cell>
          <cell r="K82">
            <v>60423.47</v>
          </cell>
          <cell r="L82">
            <v>50933.91</v>
          </cell>
          <cell r="M82">
            <v>43192</v>
          </cell>
        </row>
        <row r="83">
          <cell r="J83">
            <v>0</v>
          </cell>
          <cell r="K83">
            <v>0</v>
          </cell>
          <cell r="L83">
            <v>0</v>
          </cell>
          <cell r="M83">
            <v>0</v>
          </cell>
        </row>
        <row r="86">
          <cell r="B86" t="str">
            <v>Total Expenses</v>
          </cell>
        </row>
        <row r="87">
          <cell r="B87" t="str">
            <v xml:space="preserve">Operating expenses </v>
          </cell>
        </row>
        <row r="88">
          <cell r="B88" t="str">
            <v>Interconnect Fees</v>
          </cell>
          <cell r="E88">
            <v>10239.977000000001</v>
          </cell>
          <cell r="F88">
            <v>10911.893</v>
          </cell>
          <cell r="G88">
            <v>10504.17</v>
          </cell>
          <cell r="H88">
            <v>11292.339999999998</v>
          </cell>
          <cell r="I88">
            <v>9716.17</v>
          </cell>
          <cell r="J88">
            <v>7570.2174999999997</v>
          </cell>
          <cell r="K88">
            <v>11467.367499999998</v>
          </cell>
          <cell r="L88">
            <v>8031.0550000000021</v>
          </cell>
          <cell r="M88">
            <v>6207.0650000000005</v>
          </cell>
          <cell r="N88">
            <v>5498.3382557220839</v>
          </cell>
          <cell r="O88">
            <v>5101.0823192460066</v>
          </cell>
          <cell r="P88">
            <v>5042.4200602425053</v>
          </cell>
          <cell r="Q88">
            <v>4979.3308998633056</v>
          </cell>
          <cell r="R88">
            <v>4941.4795705004753</v>
          </cell>
          <cell r="S88">
            <v>4879.6262316075399</v>
          </cell>
          <cell r="T88">
            <v>4842.3570696769366</v>
          </cell>
          <cell r="U88">
            <v>4779.1388676889483</v>
          </cell>
          <cell r="V88">
            <v>4739.7388939085349</v>
          </cell>
        </row>
        <row r="89">
          <cell r="B89" t="str">
            <v>License Fee</v>
          </cell>
          <cell r="E89">
            <v>2711.0920000000001</v>
          </cell>
          <cell r="F89">
            <v>3066.0659999999998</v>
          </cell>
          <cell r="G89">
            <v>3288.55</v>
          </cell>
          <cell r="H89">
            <v>3606.5556000000001</v>
          </cell>
          <cell r="I89">
            <v>6587.4023999999999</v>
          </cell>
          <cell r="J89">
            <v>5576.4098999999997</v>
          </cell>
          <cell r="K89">
            <v>6174.9551000000001</v>
          </cell>
          <cell r="L89">
            <v>4567.8065999999999</v>
          </cell>
          <cell r="M89">
            <v>3814.3649999999998</v>
          </cell>
          <cell r="N89">
            <v>3884.5469532853058</v>
          </cell>
          <cell r="O89">
            <v>3917.2692730237472</v>
          </cell>
          <cell r="P89">
            <v>3940.7557022783026</v>
          </cell>
          <cell r="Q89">
            <v>3961.5664370314444</v>
          </cell>
          <cell r="R89">
            <v>4003.5885684598502</v>
          </cell>
          <cell r="S89">
            <v>4027.3716989226318</v>
          </cell>
          <cell r="T89">
            <v>4072.7377477483196</v>
          </cell>
          <cell r="U89">
            <v>4097.6169685891928</v>
          </cell>
          <cell r="V89">
            <v>4144.3075601787805</v>
          </cell>
        </row>
        <row r="90">
          <cell r="B90" t="str">
            <v>Staff Costs</v>
          </cell>
          <cell r="E90">
            <v>5167.0200000000004</v>
          </cell>
          <cell r="F90">
            <v>6164.6729999999998</v>
          </cell>
          <cell r="G90">
            <v>9959.8921323529412</v>
          </cell>
          <cell r="H90">
            <v>12213.173999999999</v>
          </cell>
          <cell r="I90">
            <v>12899.776</v>
          </cell>
          <cell r="J90">
            <v>13476.988499999999</v>
          </cell>
          <cell r="K90">
            <v>15916.3295</v>
          </cell>
          <cell r="L90">
            <v>17916.495000000003</v>
          </cell>
          <cell r="M90">
            <v>16645.579999999998</v>
          </cell>
          <cell r="N90">
            <v>15556.637943700578</v>
          </cell>
          <cell r="O90">
            <v>15792.727837357275</v>
          </cell>
          <cell r="P90">
            <v>15893.895579363492</v>
          </cell>
          <cell r="Q90">
            <v>16047.262679671303</v>
          </cell>
          <cell r="R90">
            <v>16212.543036004246</v>
          </cell>
          <cell r="S90">
            <v>16383.05694269438</v>
          </cell>
          <cell r="T90">
            <v>16561.851416034027</v>
          </cell>
          <cell r="U90">
            <v>16751.485159071075</v>
          </cell>
          <cell r="V90">
            <v>16951.399051049444</v>
          </cell>
        </row>
        <row r="91">
          <cell r="B91" t="str">
            <v>Admn, Operating &amp; Other Expenses</v>
          </cell>
          <cell r="E91">
            <v>6232.9629999999997</v>
          </cell>
          <cell r="F91">
            <v>6251.9629999999997</v>
          </cell>
          <cell r="G91">
            <v>7700.72</v>
          </cell>
          <cell r="H91">
            <v>8848.8464000000004</v>
          </cell>
          <cell r="I91">
            <v>6859.5055999999995</v>
          </cell>
          <cell r="J91">
            <v>9192.1780999999992</v>
          </cell>
          <cell r="K91">
            <v>8168.4278999999997</v>
          </cell>
          <cell r="L91">
            <v>8777.3894000000018</v>
          </cell>
          <cell r="M91">
            <v>8817.6099999999988</v>
          </cell>
          <cell r="N91">
            <v>8539.981501690334</v>
          </cell>
          <cell r="O91">
            <v>8168.347503633785</v>
          </cell>
          <cell r="P91">
            <v>7771.0898876174779</v>
          </cell>
          <cell r="Q91">
            <v>7363.5398628349249</v>
          </cell>
          <cell r="R91">
            <v>7441.6482688941769</v>
          </cell>
          <cell r="S91">
            <v>7485.85503205449</v>
          </cell>
          <cell r="T91">
            <v>7570.1789262153025</v>
          </cell>
          <cell r="U91">
            <v>7616.4230413475289</v>
          </cell>
          <cell r="V91">
            <v>7703.2089220979979</v>
          </cell>
        </row>
        <row r="92">
          <cell r="B92" t="str">
            <v xml:space="preserve">Total operating expenses </v>
          </cell>
          <cell r="E92">
            <v>24351.052</v>
          </cell>
          <cell r="F92">
            <v>26394.594999999998</v>
          </cell>
          <cell r="G92">
            <v>31453.332132352945</v>
          </cell>
          <cell r="H92">
            <v>35960.915999999997</v>
          </cell>
          <cell r="I92">
            <v>36062.853999999999</v>
          </cell>
          <cell r="J92">
            <v>35815.793999999994</v>
          </cell>
          <cell r="K92">
            <v>41727.08</v>
          </cell>
          <cell r="L92">
            <v>39292.746000000006</v>
          </cell>
          <cell r="M92">
            <v>35484.619999999995</v>
          </cell>
          <cell r="N92">
            <v>33479.504654398304</v>
          </cell>
          <cell r="O92">
            <v>32979.426933260816</v>
          </cell>
          <cell r="P92">
            <v>32648.161229501777</v>
          </cell>
          <cell r="Q92">
            <v>32351.699879400978</v>
          </cell>
          <cell r="R92">
            <v>32599.259443858748</v>
          </cell>
          <cell r="S92">
            <v>32775.909905279041</v>
          </cell>
          <cell r="T92">
            <v>33047.125159674586</v>
          </cell>
          <cell r="U92">
            <v>33244.664036696748</v>
          </cell>
          <cell r="V92">
            <v>33538.654427234753</v>
          </cell>
        </row>
        <row r="93">
          <cell r="B93" t="str">
            <v>EBITDA</v>
          </cell>
          <cell r="E93">
            <v>-8081.1620000000039</v>
          </cell>
          <cell r="F93">
            <v>-7849.515328420639</v>
          </cell>
          <cell r="G93">
            <v>20368.637867647056</v>
          </cell>
          <cell r="H93">
            <v>21458.024000000005</v>
          </cell>
          <cell r="I93">
            <v>23898.695999999996</v>
          </cell>
          <cell r="J93">
            <v>18997.816000000006</v>
          </cell>
          <cell r="K93">
            <v>18696.39</v>
          </cell>
          <cell r="L93">
            <v>11641.163999999997</v>
          </cell>
          <cell r="M93">
            <v>7707.3800000000047</v>
          </cell>
          <cell r="N93">
            <v>10507.201391378367</v>
          </cell>
          <cell r="O93">
            <v>11377.81062540011</v>
          </cell>
          <cell r="P93">
            <v>11975.0251443257</v>
          </cell>
          <cell r="Q93">
            <v>12507.137056304477</v>
          </cell>
          <cell r="R93">
            <v>12735.415514861212</v>
          </cell>
          <cell r="S93">
            <v>12828.073567688625</v>
          </cell>
          <cell r="T93">
            <v>13070.561218201001</v>
          </cell>
          <cell r="U93">
            <v>13154.742445720229</v>
          </cell>
          <cell r="V93">
            <v>13389.453433245792</v>
          </cell>
        </row>
        <row r="94">
          <cell r="B94" t="str">
            <v>Wireline Capex( as printed)</v>
          </cell>
          <cell r="K94">
            <v>19522.819999999996</v>
          </cell>
          <cell r="L94">
            <v>13477.679999999995</v>
          </cell>
          <cell r="M94">
            <v>11522.160000000003</v>
          </cell>
        </row>
        <row r="95">
          <cell r="B95" t="str">
            <v>% of sales</v>
          </cell>
          <cell r="K95">
            <v>19522.82</v>
          </cell>
          <cell r="L95">
            <v>13477.68</v>
          </cell>
          <cell r="M95">
            <v>11522.159999999996</v>
          </cell>
        </row>
        <row r="96">
          <cell r="B96" t="str">
            <v>Interconnect Fees</v>
          </cell>
          <cell r="E96">
            <v>0.62938206711907718</v>
          </cell>
          <cell r="F96">
            <v>0.58839828101265357</v>
          </cell>
          <cell r="G96">
            <v>0.20269723439691698</v>
          </cell>
          <cell r="H96">
            <v>0.19666576916954576</v>
          </cell>
          <cell r="I96">
            <v>0.1620400073046811</v>
          </cell>
          <cell r="J96">
            <v>0.13810835484106956</v>
          </cell>
          <cell r="K96">
            <v>0.18978333253618168</v>
          </cell>
          <cell r="L96">
            <v>0.15767599620763459</v>
          </cell>
          <cell r="M96">
            <v>0.14370867290238934</v>
          </cell>
          <cell r="N96">
            <v>0.125</v>
          </cell>
          <cell r="O96">
            <v>0.115</v>
          </cell>
          <cell r="P96">
            <v>0.113</v>
          </cell>
          <cell r="Q96">
            <v>0.111</v>
          </cell>
          <cell r="R96">
            <v>0.109</v>
          </cell>
          <cell r="S96">
            <v>0.107</v>
          </cell>
          <cell r="T96">
            <v>0.105</v>
          </cell>
          <cell r="U96">
            <v>0.10299999999999999</v>
          </cell>
          <cell r="V96">
            <v>0.10099999999999999</v>
          </cell>
        </row>
        <row r="97">
          <cell r="B97" t="str">
            <v>License Fee</v>
          </cell>
          <cell r="E97">
            <v>0.16663247262274059</v>
          </cell>
          <cell r="F97">
            <v>0.16533043018945864</v>
          </cell>
          <cell r="G97">
            <v>6.3458606455910491E-2</v>
          </cell>
          <cell r="H97">
            <v>6.281125356894432E-2</v>
          </cell>
          <cell r="I97">
            <v>0.10986044223339791</v>
          </cell>
          <cell r="J97">
            <v>0.10173403831639623</v>
          </cell>
          <cell r="K97">
            <v>0.10219464555742992</v>
          </cell>
          <cell r="L97">
            <v>8.9681051386001964E-2</v>
          </cell>
          <cell r="M97">
            <v>8.8311840155584367E-2</v>
          </cell>
          <cell r="N97">
            <v>8.8311840155584367E-2</v>
          </cell>
          <cell r="O97">
            <v>8.8311840155584367E-2</v>
          </cell>
          <cell r="P97">
            <v>8.8311840155584367E-2</v>
          </cell>
          <cell r="Q97">
            <v>8.8311840155584367E-2</v>
          </cell>
          <cell r="R97">
            <v>8.8311840155584367E-2</v>
          </cell>
          <cell r="S97">
            <v>8.8311840155584367E-2</v>
          </cell>
          <cell r="T97">
            <v>8.8311840155584367E-2</v>
          </cell>
          <cell r="U97">
            <v>8.8311840155584367E-2</v>
          </cell>
          <cell r="V97">
            <v>8.8311840155584367E-2</v>
          </cell>
        </row>
        <row r="98">
          <cell r="B98" t="str">
            <v>Staff Costs</v>
          </cell>
          <cell r="E98">
            <v>0.31758174148688173</v>
          </cell>
          <cell r="F98">
            <v>0.33241555761269997</v>
          </cell>
          <cell r="G98">
            <v>0.19219439423767451</v>
          </cell>
          <cell r="H98">
            <v>0.21270288166239221</v>
          </cell>
          <cell r="I98">
            <v>0.21513413178945509</v>
          </cell>
          <cell r="J98">
            <v>0.24586938353449078</v>
          </cell>
          <cell r="K98">
            <v>0.26341303304825092</v>
          </cell>
          <cell r="L98">
            <v>0.35175966266874076</v>
          </cell>
          <cell r="M98">
            <v>0.38538571957769951</v>
          </cell>
          <cell r="N98">
            <v>0.35366680850143423</v>
          </cell>
          <cell r="O98">
            <v>0.35603497211637525</v>
          </cell>
          <cell r="P98">
            <v>0.35618020296026254</v>
          </cell>
          <cell r="Q98">
            <v>0.35772801472029386</v>
          </cell>
          <cell r="R98">
            <v>0.35761904217393803</v>
          </cell>
          <cell r="S98">
            <v>0.35924618191315771</v>
          </cell>
          <cell r="T98">
            <v>0.35912147197348088</v>
          </cell>
          <cell r="U98">
            <v>0.36102800507629423</v>
          </cell>
          <cell r="V98">
            <v>0.3612205951590195</v>
          </cell>
        </row>
        <row r="99">
          <cell r="B99" t="str">
            <v>Admn, Operating &amp; Other Expenses</v>
          </cell>
          <cell r="E99">
            <v>0.38309804184293816</v>
          </cell>
          <cell r="F99">
            <v>0.33712246648264532</v>
          </cell>
          <cell r="G99">
            <v>0.14859952255771056</v>
          </cell>
          <cell r="H99">
            <v>0.15411023609979566</v>
          </cell>
          <cell r="I99">
            <v>0.11439840364366832</v>
          </cell>
          <cell r="J99">
            <v>0.16769882698840669</v>
          </cell>
          <cell r="K99">
            <v>0.13518634232691368</v>
          </cell>
          <cell r="L99">
            <v>0.17232899261022766</v>
          </cell>
          <cell r="M99">
            <v>0.20414914799036857</v>
          </cell>
          <cell r="N99">
            <v>0.19414914799036856</v>
          </cell>
          <cell r="O99">
            <v>0.18414914799036855</v>
          </cell>
          <cell r="P99">
            <v>0.17414914799036854</v>
          </cell>
          <cell r="Q99">
            <v>0.16414914799036853</v>
          </cell>
          <cell r="R99">
            <v>0.16414914799036853</v>
          </cell>
          <cell r="S99">
            <v>0.16414914799036853</v>
          </cell>
          <cell r="T99">
            <v>0.16414914799036853</v>
          </cell>
          <cell r="U99">
            <v>0.16414914799036853</v>
          </cell>
          <cell r="V99">
            <v>0.16414914799036853</v>
          </cell>
        </row>
        <row r="100">
          <cell r="B100" t="str">
            <v>Cost % of sales</v>
          </cell>
          <cell r="E100">
            <v>1.4966943230716376</v>
          </cell>
          <cell r="F100">
            <v>1.4232667352974575</v>
          </cell>
          <cell r="G100">
            <v>0.60694975764821257</v>
          </cell>
          <cell r="H100">
            <v>0.62629014050067799</v>
          </cell>
          <cell r="I100">
            <v>0.60143298497120246</v>
          </cell>
          <cell r="J100">
            <v>0.6534106036803633</v>
          </cell>
          <cell r="K100">
            <v>0.69057735346877624</v>
          </cell>
          <cell r="L100">
            <v>0.77144570287260494</v>
          </cell>
          <cell r="M100">
            <v>0.82155538062604172</v>
          </cell>
          <cell r="N100">
            <v>0.76112779664738717</v>
          </cell>
          <cell r="O100">
            <v>0.74349596026232811</v>
          </cell>
          <cell r="P100">
            <v>0.73164119110621539</v>
          </cell>
          <cell r="Q100">
            <v>0.72118900286624676</v>
          </cell>
          <cell r="R100">
            <v>0.71908003031989087</v>
          </cell>
          <cell r="S100">
            <v>0.71870717005911056</v>
          </cell>
          <cell r="T100">
            <v>0.71658246011943372</v>
          </cell>
          <cell r="U100">
            <v>0.71648899322224713</v>
          </cell>
          <cell r="V100">
            <v>0.71468158330497233</v>
          </cell>
        </row>
        <row r="101">
          <cell r="B101" t="str">
            <v>EBITDA %</v>
          </cell>
          <cell r="E101">
            <v>-0.49669432307163763</v>
          </cell>
          <cell r="F101">
            <v>-0.4232667352974574</v>
          </cell>
          <cell r="G101">
            <v>0.39305024235178737</v>
          </cell>
          <cell r="H101">
            <v>0.37370985949932206</v>
          </cell>
          <cell r="I101">
            <v>0.3985670150287976</v>
          </cell>
          <cell r="J101">
            <v>0.34658939631963676</v>
          </cell>
          <cell r="K101">
            <v>0.3094226465312237</v>
          </cell>
          <cell r="L101">
            <v>0.22855429712739503</v>
          </cell>
          <cell r="M101">
            <v>0.17844461937395825</v>
          </cell>
          <cell r="N101">
            <v>0.23887220335261278</v>
          </cell>
          <cell r="O101">
            <v>0.25650403973767177</v>
          </cell>
          <cell r="P101">
            <v>0.26835880889378461</v>
          </cell>
          <cell r="Q101">
            <v>0.27881099713375324</v>
          </cell>
          <cell r="R101">
            <v>0.28091996968010907</v>
          </cell>
          <cell r="S101">
            <v>0.28129282994088944</v>
          </cell>
          <cell r="T101">
            <v>0.28341753988056623</v>
          </cell>
          <cell r="U101">
            <v>0.28351100677775287</v>
          </cell>
          <cell r="V101">
            <v>0.28531841669502767</v>
          </cell>
        </row>
        <row r="102">
          <cell r="B102" t="str">
            <v>Total Subscribers</v>
          </cell>
          <cell r="E102">
            <v>3406.7389999999996</v>
          </cell>
          <cell r="F102">
            <v>3653.91</v>
          </cell>
          <cell r="G102">
            <v>4031.6239999999998</v>
          </cell>
          <cell r="H102">
            <v>4335.1899999999996</v>
          </cell>
          <cell r="I102">
            <v>4496.5050000000001</v>
          </cell>
          <cell r="J102">
            <v>4633.6650000000009</v>
          </cell>
          <cell r="K102">
            <v>4834.4800000000005</v>
          </cell>
          <cell r="L102">
            <v>5153.4769999999999</v>
          </cell>
          <cell r="M102">
            <v>5924.4170000000004</v>
          </cell>
          <cell r="N102">
            <v>6805.5564944446487</v>
          </cell>
          <cell r="O102">
            <v>7613.4866990581959</v>
          </cell>
          <cell r="P102">
            <v>7988.3174095385202</v>
          </cell>
          <cell r="Q102">
            <v>8261.1464663391707</v>
          </cell>
          <cell r="R102">
            <v>8515.2047785401337</v>
          </cell>
          <cell r="S102">
            <v>8754.0361999872312</v>
          </cell>
          <cell r="T102">
            <v>8954.4851973688565</v>
          </cell>
          <cell r="U102">
            <v>9105.2506348282022</v>
          </cell>
          <cell r="V102">
            <v>9200.3959358606735</v>
          </cell>
        </row>
        <row r="103">
          <cell r="G103" t="str">
            <v>F2000</v>
          </cell>
          <cell r="H103" t="str">
            <v>F2001</v>
          </cell>
          <cell r="I103" t="str">
            <v>F2002</v>
          </cell>
          <cell r="J103" t="str">
            <v>F2003</v>
          </cell>
          <cell r="K103" t="str">
            <v>F2004</v>
          </cell>
          <cell r="L103" t="str">
            <v>F2005</v>
          </cell>
          <cell r="M103" t="str">
            <v>F2006</v>
          </cell>
          <cell r="N103" t="str">
            <v>F2007</v>
          </cell>
          <cell r="O103" t="str">
            <v>F2008</v>
          </cell>
          <cell r="P103" t="str">
            <v>F2009</v>
          </cell>
          <cell r="Q103" t="str">
            <v>F2010</v>
          </cell>
          <cell r="R103" t="str">
            <v>F2011</v>
          </cell>
          <cell r="S103" t="str">
            <v>F2012</v>
          </cell>
          <cell r="T103" t="str">
            <v>F2013</v>
          </cell>
          <cell r="U103" t="str">
            <v>F2014</v>
          </cell>
          <cell r="V103" t="str">
            <v>F2015</v>
          </cell>
        </row>
        <row r="104">
          <cell r="B104" t="str">
            <v>Total Staff cost Rs mn</v>
          </cell>
          <cell r="E104">
            <v>5167.0200000000004</v>
          </cell>
          <cell r="F104">
            <v>6164.6729999999998</v>
          </cell>
          <cell r="G104">
            <v>9959.8921323529412</v>
          </cell>
          <cell r="H104">
            <v>12222.89</v>
          </cell>
          <cell r="I104">
            <v>12963.64</v>
          </cell>
          <cell r="J104">
            <v>13738.53</v>
          </cell>
          <cell r="K104">
            <v>16193.7</v>
          </cell>
          <cell r="L104">
            <v>18358.900000000001</v>
          </cell>
          <cell r="M104">
            <v>17365.93</v>
          </cell>
          <cell r="N104">
            <v>16463.554071534389</v>
          </cell>
          <cell r="O104">
            <v>16913.40046913681</v>
          </cell>
          <cell r="P104">
            <v>17122.322321474796</v>
          </cell>
          <cell r="Q104">
            <v>17331.119391136472</v>
          </cell>
          <cell r="R104">
            <v>17539.654862830306</v>
          </cell>
          <cell r="S104">
            <v>17747.785158489376</v>
          </cell>
          <cell r="T104">
            <v>17955.359684642128</v>
          </cell>
          <cell r="U104">
            <v>18162.220571378464</v>
          </cell>
          <cell r="V104">
            <v>18368.202402648716</v>
          </cell>
        </row>
        <row r="105">
          <cell r="B105" t="str">
            <v>Total Employees</v>
          </cell>
          <cell r="E105">
            <v>62473</v>
          </cell>
          <cell r="F105">
            <v>61456</v>
          </cell>
          <cell r="G105">
            <v>61104</v>
          </cell>
          <cell r="H105">
            <v>60746</v>
          </cell>
          <cell r="I105">
            <v>57627</v>
          </cell>
          <cell r="J105">
            <v>58072</v>
          </cell>
          <cell r="K105">
            <v>53224</v>
          </cell>
          <cell r="L105">
            <v>51244</v>
          </cell>
          <cell r="M105">
            <v>50626</v>
          </cell>
          <cell r="N105">
            <v>49226</v>
          </cell>
          <cell r="O105">
            <v>48626</v>
          </cell>
          <cell r="P105">
            <v>48026</v>
          </cell>
          <cell r="Q105">
            <v>47426</v>
          </cell>
          <cell r="R105">
            <v>46826</v>
          </cell>
          <cell r="S105">
            <v>46226</v>
          </cell>
          <cell r="T105">
            <v>45626</v>
          </cell>
          <cell r="U105">
            <v>45026</v>
          </cell>
          <cell r="V105">
            <v>44426</v>
          </cell>
        </row>
        <row r="106">
          <cell r="B106" t="str">
            <v>Salary per Employee</v>
          </cell>
          <cell r="E106">
            <v>82708.049877547106</v>
          </cell>
          <cell r="F106">
            <v>100310.35212184326</v>
          </cell>
          <cell r="G106">
            <v>162999.02023358439</v>
          </cell>
          <cell r="H106">
            <v>201213.08398906924</v>
          </cell>
          <cell r="I106">
            <v>224957.74550124074</v>
          </cell>
          <cell r="J106">
            <v>236577.52445240394</v>
          </cell>
          <cell r="K106">
            <v>304255.59897790471</v>
          </cell>
          <cell r="L106">
            <v>358264.38217157137</v>
          </cell>
          <cell r="M106">
            <v>343023.94026784657</v>
          </cell>
          <cell r="N106">
            <v>334448.3417611504</v>
          </cell>
          <cell r="O106">
            <v>347826.27543159644</v>
          </cell>
          <cell r="P106">
            <v>356521.93231738632</v>
          </cell>
          <cell r="Q106">
            <v>365434.98062532092</v>
          </cell>
          <cell r="R106">
            <v>374570.85514095391</v>
          </cell>
          <cell r="S106">
            <v>383935.12651947769</v>
          </cell>
          <cell r="T106">
            <v>393533.50468246458</v>
          </cell>
          <cell r="U106">
            <v>403371.84229952615</v>
          </cell>
          <cell r="V106">
            <v>413456.13835701428</v>
          </cell>
        </row>
        <row r="107">
          <cell r="B107" t="str">
            <v>Sub per Employee</v>
          </cell>
          <cell r="E107">
            <v>54.531381556832542</v>
          </cell>
          <cell r="F107">
            <v>59.455708148919555</v>
          </cell>
          <cell r="G107">
            <v>65.97970672951034</v>
          </cell>
          <cell r="H107">
            <v>71.365851249464981</v>
          </cell>
          <cell r="I107">
            <v>78.027747410068201</v>
          </cell>
          <cell r="J107">
            <v>79.791724066675869</v>
          </cell>
          <cell r="K107">
            <v>90.832707049451386</v>
          </cell>
          <cell r="L107">
            <v>100.5674225275154</v>
          </cell>
          <cell r="M107">
            <v>117.02320941808557</v>
          </cell>
          <cell r="N107">
            <v>138.25125938415977</v>
          </cell>
          <cell r="O107">
            <v>156.57234193760945</v>
          </cell>
          <cell r="P107">
            <v>166.33318222501396</v>
          </cell>
          <cell r="Q107">
            <v>174.19024303840024</v>
          </cell>
          <cell r="R107">
            <v>181.84779350233063</v>
          </cell>
          <cell r="S107">
            <v>189.37472850748995</v>
          </cell>
          <cell r="T107">
            <v>196.25838770369649</v>
          </cell>
          <cell r="U107">
            <v>202.22206358166841</v>
          </cell>
          <cell r="V107">
            <v>207.09485292082729</v>
          </cell>
        </row>
        <row r="108">
          <cell r="B108" t="str">
            <v>% of total sales</v>
          </cell>
          <cell r="K108">
            <v>0.25423289759910778</v>
          </cell>
          <cell r="L108">
            <v>0.32828390749206288</v>
          </cell>
          <cell r="M108">
            <v>0.33888378264984537</v>
          </cell>
          <cell r="N108">
            <v>0.30517341577364782</v>
          </cell>
          <cell r="O108">
            <v>0.29951506341182299</v>
          </cell>
          <cell r="P108">
            <v>0.29608627884955796</v>
          </cell>
          <cell r="Q108">
            <v>0.29548753424120239</v>
          </cell>
          <cell r="R108">
            <v>0.29423046100024697</v>
          </cell>
          <cell r="S108">
            <v>0.29425704232979022</v>
          </cell>
          <cell r="T108">
            <v>0.2934932747918102</v>
          </cell>
          <cell r="U108">
            <v>0.29436147924270734</v>
          </cell>
          <cell r="V108">
            <v>0.29451927367577579</v>
          </cell>
        </row>
        <row r="111">
          <cell r="I111">
            <v>0.04</v>
          </cell>
          <cell r="J111">
            <v>0.02</v>
          </cell>
          <cell r="K111">
            <v>-7.4999999999999997E-2</v>
          </cell>
          <cell r="L111">
            <v>-7.4999999999999997E-2</v>
          </cell>
          <cell r="M111">
            <v>-0.06</v>
          </cell>
          <cell r="N111">
            <v>-0.06</v>
          </cell>
          <cell r="P111">
            <v>-0.05</v>
          </cell>
          <cell r="Q111">
            <v>-0.05</v>
          </cell>
          <cell r="R111">
            <v>-0.05</v>
          </cell>
        </row>
        <row r="112">
          <cell r="B112" t="str">
            <v>Incremental Capex per sub</v>
          </cell>
        </row>
        <row r="113">
          <cell r="B113" t="str">
            <v>Office equipment/del</v>
          </cell>
          <cell r="G113">
            <v>3000</v>
          </cell>
          <cell r="H113">
            <v>3000</v>
          </cell>
          <cell r="I113">
            <v>3120</v>
          </cell>
          <cell r="J113">
            <v>3182.4</v>
          </cell>
          <cell r="K113">
            <v>2943.7200000000003</v>
          </cell>
          <cell r="L113">
            <v>2722.9410000000003</v>
          </cell>
          <cell r="M113">
            <v>2559.5645400000003</v>
          </cell>
          <cell r="N113">
            <v>2405.9906676000005</v>
          </cell>
          <cell r="O113">
            <v>2405.9906676000005</v>
          </cell>
          <cell r="P113">
            <v>2285.6911342200005</v>
          </cell>
          <cell r="Q113">
            <v>2171.4065775090007</v>
          </cell>
          <cell r="R113">
            <v>2062.8362486335509</v>
          </cell>
          <cell r="S113">
            <v>2062.8362486335509</v>
          </cell>
          <cell r="T113">
            <v>2062.8362486335509</v>
          </cell>
          <cell r="U113">
            <v>2062.8362486335509</v>
          </cell>
          <cell r="V113">
            <v>2062.8362486335509</v>
          </cell>
        </row>
        <row r="114">
          <cell r="B114" t="str">
            <v>Switch cost per line Rs/del</v>
          </cell>
          <cell r="G114">
            <v>2850</v>
          </cell>
          <cell r="H114">
            <v>2850</v>
          </cell>
          <cell r="I114">
            <v>2964</v>
          </cell>
          <cell r="J114">
            <v>3023.28</v>
          </cell>
          <cell r="K114">
            <v>2796.5340000000001</v>
          </cell>
          <cell r="L114">
            <v>2586.7939500000002</v>
          </cell>
          <cell r="M114">
            <v>2431.5863130000002</v>
          </cell>
          <cell r="N114">
            <v>2285.6911342200001</v>
          </cell>
          <cell r="O114">
            <v>2285.6911342200001</v>
          </cell>
          <cell r="P114">
            <v>2171.4065775090003</v>
          </cell>
          <cell r="Q114">
            <v>2062.8362486335504</v>
          </cell>
          <cell r="R114">
            <v>1959.694436201873</v>
          </cell>
          <cell r="S114">
            <v>1959.694436201873</v>
          </cell>
          <cell r="T114">
            <v>1959.694436201873</v>
          </cell>
          <cell r="U114">
            <v>1959.694436201873</v>
          </cell>
          <cell r="V114">
            <v>1959.694436201873</v>
          </cell>
        </row>
        <row r="115">
          <cell r="B115" t="str">
            <v>Cable</v>
          </cell>
          <cell r="G115">
            <v>1000</v>
          </cell>
          <cell r="H115">
            <v>1000</v>
          </cell>
          <cell r="I115">
            <v>1040</v>
          </cell>
          <cell r="J115">
            <v>1060.8</v>
          </cell>
          <cell r="K115">
            <v>981.24</v>
          </cell>
          <cell r="L115">
            <v>907.64700000000005</v>
          </cell>
          <cell r="M115">
            <v>853.1881800000001</v>
          </cell>
          <cell r="N115">
            <v>801.99688920000006</v>
          </cell>
          <cell r="O115">
            <v>801.99688920000006</v>
          </cell>
          <cell r="P115">
            <v>761.89704474000007</v>
          </cell>
          <cell r="Q115">
            <v>723.80219250300001</v>
          </cell>
          <cell r="R115">
            <v>687.61208287785007</v>
          </cell>
          <cell r="S115">
            <v>687.61208287785007</v>
          </cell>
          <cell r="T115">
            <v>687.61208287785007</v>
          </cell>
          <cell r="U115">
            <v>687.61208287785007</v>
          </cell>
          <cell r="V115">
            <v>687.61208287785007</v>
          </cell>
        </row>
        <row r="116">
          <cell r="B116" t="str">
            <v>Cost of each local access Rs /new tags</v>
          </cell>
          <cell r="G116">
            <v>4000</v>
          </cell>
          <cell r="H116">
            <v>4000</v>
          </cell>
          <cell r="I116">
            <v>4160</v>
          </cell>
          <cell r="J116">
            <v>4243.2</v>
          </cell>
          <cell r="K116">
            <v>3924.96</v>
          </cell>
          <cell r="L116">
            <v>3630.5880000000002</v>
          </cell>
          <cell r="M116">
            <v>3412.7527200000004</v>
          </cell>
          <cell r="N116">
            <v>3207.9875568000002</v>
          </cell>
          <cell r="O116">
            <v>3207.9875568000002</v>
          </cell>
          <cell r="P116">
            <v>3047.5881789600003</v>
          </cell>
          <cell r="Q116">
            <v>2895.2087700120001</v>
          </cell>
          <cell r="R116">
            <v>2750.4483315114003</v>
          </cell>
          <cell r="S116">
            <v>2750.4483315114003</v>
          </cell>
          <cell r="T116">
            <v>2750.4483315114003</v>
          </cell>
          <cell r="U116">
            <v>2750.4483315114003</v>
          </cell>
          <cell r="V116">
            <v>2750.4483315114003</v>
          </cell>
        </row>
        <row r="117">
          <cell r="B117" t="str">
            <v>Cost of each subs access RS /new dels</v>
          </cell>
          <cell r="G117">
            <v>3650</v>
          </cell>
          <cell r="H117">
            <v>3650</v>
          </cell>
          <cell r="I117">
            <v>3796</v>
          </cell>
          <cell r="J117">
            <v>3871.92</v>
          </cell>
          <cell r="K117">
            <v>3581.5259999999998</v>
          </cell>
          <cell r="L117">
            <v>3312.9115499999998</v>
          </cell>
          <cell r="M117">
            <v>3114.136857</v>
          </cell>
          <cell r="N117">
            <v>2927.2886455799999</v>
          </cell>
          <cell r="O117">
            <v>2927.2886455799999</v>
          </cell>
          <cell r="P117">
            <v>2780.9242133009998</v>
          </cell>
          <cell r="Q117">
            <v>2641.87800263595</v>
          </cell>
          <cell r="R117">
            <v>2509.7841025041525</v>
          </cell>
          <cell r="S117">
            <v>2509.7841025041525</v>
          </cell>
          <cell r="T117">
            <v>2509.7841025041525</v>
          </cell>
          <cell r="U117">
            <v>2509.7841025041525</v>
          </cell>
          <cell r="V117">
            <v>2509.7841025041525</v>
          </cell>
        </row>
        <row r="118">
          <cell r="B118" t="str">
            <v>Billing NMS Rs /new dels</v>
          </cell>
          <cell r="G118">
            <v>2000</v>
          </cell>
          <cell r="H118">
            <v>2000</v>
          </cell>
          <cell r="I118">
            <v>2080</v>
          </cell>
          <cell r="J118">
            <v>2121.6</v>
          </cell>
          <cell r="K118">
            <v>1962.48</v>
          </cell>
          <cell r="L118">
            <v>1815.2940000000001</v>
          </cell>
          <cell r="M118">
            <v>1706.3763600000002</v>
          </cell>
          <cell r="N118">
            <v>1603.9937784000001</v>
          </cell>
          <cell r="O118">
            <v>1603.9937784000001</v>
          </cell>
          <cell r="P118">
            <v>1523.7940894800001</v>
          </cell>
          <cell r="Q118">
            <v>1447.604385006</v>
          </cell>
          <cell r="R118">
            <v>1375.2241657557001</v>
          </cell>
          <cell r="S118">
            <v>1375.2241657557001</v>
          </cell>
          <cell r="T118">
            <v>1375.2241657557001</v>
          </cell>
          <cell r="U118">
            <v>1375.2241657557001</v>
          </cell>
          <cell r="V118">
            <v>1375.2241657557001</v>
          </cell>
        </row>
        <row r="119">
          <cell r="B119" t="str">
            <v>Infrastructure per del</v>
          </cell>
          <cell r="G119">
            <v>2000</v>
          </cell>
          <cell r="H119">
            <v>2000</v>
          </cell>
          <cell r="I119">
            <v>2080</v>
          </cell>
          <cell r="J119">
            <v>2121.6</v>
          </cell>
          <cell r="K119">
            <v>1962.48</v>
          </cell>
          <cell r="L119">
            <v>1815.2940000000001</v>
          </cell>
          <cell r="M119">
            <v>1706.3763600000002</v>
          </cell>
          <cell r="N119">
            <v>1603.9937784000001</v>
          </cell>
          <cell r="O119">
            <v>1603.9937784000001</v>
          </cell>
          <cell r="P119">
            <v>1523.7940894800001</v>
          </cell>
          <cell r="Q119">
            <v>1447.604385006</v>
          </cell>
          <cell r="R119">
            <v>1375.2241657557001</v>
          </cell>
          <cell r="S119">
            <v>1375.2241657557001</v>
          </cell>
          <cell r="T119">
            <v>1375.2241657557001</v>
          </cell>
          <cell r="U119">
            <v>1375.2241657557001</v>
          </cell>
          <cell r="V119">
            <v>1375.2241657557001</v>
          </cell>
        </row>
        <row r="120">
          <cell r="B120" t="str">
            <v>Wireline Capex per DEL</v>
          </cell>
          <cell r="G120">
            <v>18500</v>
          </cell>
          <cell r="H120">
            <v>18500</v>
          </cell>
          <cell r="I120">
            <v>19240</v>
          </cell>
          <cell r="J120">
            <v>19624.8</v>
          </cell>
          <cell r="K120">
            <v>18152.940000000002</v>
          </cell>
          <cell r="L120">
            <v>16791.469500000003</v>
          </cell>
          <cell r="M120">
            <v>15783.981329999999</v>
          </cell>
          <cell r="N120">
            <v>14836.9424502</v>
          </cell>
          <cell r="O120">
            <v>14836.9424502</v>
          </cell>
          <cell r="P120">
            <v>14095.09532769</v>
          </cell>
          <cell r="Q120">
            <v>13390.3405613055</v>
          </cell>
          <cell r="R120">
            <v>12720.823533240226</v>
          </cell>
          <cell r="S120">
            <v>12720.823533240226</v>
          </cell>
          <cell r="T120">
            <v>12720.823533240226</v>
          </cell>
          <cell r="U120">
            <v>12720.823533240226</v>
          </cell>
          <cell r="V120">
            <v>12720.823533240226</v>
          </cell>
        </row>
        <row r="121">
          <cell r="B121" t="str">
            <v>US$ Average</v>
          </cell>
          <cell r="E121">
            <v>0</v>
          </cell>
          <cell r="F121">
            <v>42.185166666666667</v>
          </cell>
          <cell r="G121">
            <v>43.386416666666662</v>
          </cell>
          <cell r="H121">
            <v>45.799583333333338</v>
          </cell>
          <cell r="I121">
            <v>47.691160469107558</v>
          </cell>
          <cell r="J121">
            <v>48.409959999999991</v>
          </cell>
          <cell r="K121">
            <v>45.926718253968261</v>
          </cell>
          <cell r="L121">
            <v>44.96</v>
          </cell>
          <cell r="M121">
            <v>44.4</v>
          </cell>
          <cell r="N121">
            <v>45.8</v>
          </cell>
          <cell r="O121">
            <v>46.486999999999995</v>
          </cell>
          <cell r="P121">
            <v>47.184304999999988</v>
          </cell>
          <cell r="Q121">
            <v>47.892069574999979</v>
          </cell>
          <cell r="R121">
            <v>48.610450618624974</v>
          </cell>
          <cell r="S121">
            <v>48.853502871718092</v>
          </cell>
          <cell r="T121">
            <v>49.097770386076675</v>
          </cell>
          <cell r="U121">
            <v>49.34325923800705</v>
          </cell>
          <cell r="V121">
            <v>49.58997553419708</v>
          </cell>
        </row>
        <row r="122">
          <cell r="B122" t="str">
            <v>US$/capex</v>
          </cell>
          <cell r="G122">
            <v>426.40073602145071</v>
          </cell>
          <cell r="H122">
            <v>403.93380580245451</v>
          </cell>
          <cell r="I122">
            <v>403.42905919563248</v>
          </cell>
          <cell r="J122">
            <v>405.38765163201958</v>
          </cell>
          <cell r="K122">
            <v>395.25880990705258</v>
          </cell>
          <cell r="L122">
            <v>373.47574510676162</v>
          </cell>
          <cell r="M122">
            <v>355.49507499999999</v>
          </cell>
          <cell r="N122">
            <v>323.95070851965068</v>
          </cell>
          <cell r="O122">
            <v>319.16325962527162</v>
          </cell>
          <cell r="P122">
            <v>298.724233146806</v>
          </cell>
          <cell r="Q122">
            <v>279.59410984183819</v>
          </cell>
          <cell r="R122">
            <v>261.68906832487318</v>
          </cell>
          <cell r="S122">
            <v>260.38713266156543</v>
          </cell>
          <cell r="T122">
            <v>259.0916742901149</v>
          </cell>
          <cell r="U122">
            <v>257.80266098518899</v>
          </cell>
          <cell r="V122">
            <v>256.52006068178008</v>
          </cell>
        </row>
        <row r="123">
          <cell r="B123" t="str">
            <v>Net adds</v>
          </cell>
        </row>
        <row r="124">
          <cell r="B124" t="str">
            <v>Net additions for the year</v>
          </cell>
          <cell r="L124">
            <v>-291894.00000000023</v>
          </cell>
          <cell r="M124">
            <v>-197731.99999999997</v>
          </cell>
          <cell r="N124">
            <v>-3847.5241081432614</v>
          </cell>
          <cell r="O124">
            <v>-2756.1708537086815</v>
          </cell>
          <cell r="P124">
            <v>-2159.4008810816376</v>
          </cell>
          <cell r="Q124">
            <v>-2057.8266702841574</v>
          </cell>
          <cell r="R124">
            <v>-1951.9424186501055</v>
          </cell>
          <cell r="S124">
            <v>-1842.477607454839</v>
          </cell>
          <cell r="T124">
            <v>-1230.0280873300835</v>
          </cell>
          <cell r="U124">
            <v>-1115.7685904481696</v>
          </cell>
          <cell r="V124">
            <v>-1116.0571100313064</v>
          </cell>
        </row>
        <row r="125">
          <cell r="B125" t="str">
            <v>Latent Capacity build up %</v>
          </cell>
          <cell r="L125">
            <v>0.5</v>
          </cell>
          <cell r="M125">
            <v>0.2</v>
          </cell>
          <cell r="N125">
            <v>0.15</v>
          </cell>
          <cell r="O125">
            <v>0.125</v>
          </cell>
          <cell r="P125">
            <v>0.15</v>
          </cell>
          <cell r="Q125">
            <v>0.15</v>
          </cell>
          <cell r="R125">
            <v>0.15</v>
          </cell>
          <cell r="S125">
            <v>0.15</v>
          </cell>
          <cell r="T125">
            <v>0.15</v>
          </cell>
          <cell r="U125">
            <v>0.15</v>
          </cell>
          <cell r="V125">
            <v>0.15</v>
          </cell>
        </row>
        <row r="126">
          <cell r="B126" t="str">
            <v>Required overall capacity</v>
          </cell>
          <cell r="L126">
            <v>-437841.00000000035</v>
          </cell>
          <cell r="M126">
            <v>-237278.39999999997</v>
          </cell>
          <cell r="N126">
            <v>-4424.6527243647506</v>
          </cell>
          <cell r="O126">
            <v>-3100.6922104222667</v>
          </cell>
          <cell r="P126">
            <v>-2483.3110132438833</v>
          </cell>
          <cell r="Q126">
            <v>-2366.5006708267811</v>
          </cell>
          <cell r="R126">
            <v>-2244.7337814476214</v>
          </cell>
          <cell r="S126">
            <v>-2118.8492485730649</v>
          </cell>
          <cell r="T126">
            <v>-1414.532300429596</v>
          </cell>
          <cell r="U126">
            <v>-1283.133879015395</v>
          </cell>
          <cell r="V126">
            <v>-1283.4656765360023</v>
          </cell>
        </row>
        <row r="127">
          <cell r="B127" t="str">
            <v>Wirelien Capex US $mn</v>
          </cell>
          <cell r="L127">
            <v>-163.52299371328974</v>
          </cell>
          <cell r="M127">
            <v>-84.351302603879986</v>
          </cell>
          <cell r="N127">
            <v>-1.4333693850113636</v>
          </cell>
          <cell r="O127">
            <v>-0.98962703297305921</v>
          </cell>
          <cell r="P127">
            <v>-0.74182517809629689</v>
          </cell>
          <cell r="Q127">
            <v>-0.66165964849992676</v>
          </cell>
          <cell r="R127">
            <v>-0.58742229190439754</v>
          </cell>
          <cell r="S127">
            <v>-0.5517210803780529</v>
          </cell>
          <cell r="T127">
            <v>-0.36649354205575185</v>
          </cell>
          <cell r="U127">
            <v>-0.33079532841041637</v>
          </cell>
          <cell r="V127">
            <v>-0.3292346932279972</v>
          </cell>
        </row>
        <row r="128">
          <cell r="B128" t="str">
            <v>Wireline capex Rs mn</v>
          </cell>
          <cell r="L128">
            <v>-7351.9937973495071</v>
          </cell>
          <cell r="M128">
            <v>-3745.1978356122713</v>
          </cell>
          <cell r="N128">
            <v>-65.648317833520451</v>
          </cell>
          <cell r="O128">
            <v>-46.004791881818598</v>
          </cell>
          <cell r="P128">
            <v>-35.002505459974984</v>
          </cell>
          <cell r="Q128">
            <v>-31.688249920928524</v>
          </cell>
          <cell r="R128">
            <v>-28.554862312898223</v>
          </cell>
          <cell r="S128">
            <v>-26.953507384636616</v>
          </cell>
          <cell r="T128">
            <v>-17.99401577583324</v>
          </cell>
          <cell r="U128">
            <v>-16.322519644476852</v>
          </cell>
          <cell r="V128">
            <v>-16.326740382185264</v>
          </cell>
        </row>
        <row r="129">
          <cell r="B129" t="str">
            <v>Depreciation Schedule</v>
          </cell>
        </row>
        <row r="130">
          <cell r="B130" t="str">
            <v>Fixed Assets Addition (mn)</v>
          </cell>
          <cell r="L130">
            <v>0.7</v>
          </cell>
          <cell r="M130">
            <v>0.7</v>
          </cell>
          <cell r="N130">
            <v>0.7</v>
          </cell>
          <cell r="O130">
            <v>0.7</v>
          </cell>
          <cell r="P130">
            <v>0.7</v>
          </cell>
          <cell r="Q130">
            <v>0.7</v>
          </cell>
          <cell r="R130">
            <v>0.7</v>
          </cell>
          <cell r="S130">
            <v>0.7</v>
          </cell>
          <cell r="T130">
            <v>0.7</v>
          </cell>
          <cell r="U130">
            <v>0.7</v>
          </cell>
          <cell r="V130">
            <v>0.7</v>
          </cell>
        </row>
        <row r="131">
          <cell r="B131" t="str">
            <v>CWIP</v>
          </cell>
          <cell r="L131">
            <v>0.3</v>
          </cell>
          <cell r="M131">
            <v>0.30000000000000004</v>
          </cell>
          <cell r="N131">
            <v>0.30000000000000004</v>
          </cell>
          <cell r="O131">
            <v>0.30000000000000004</v>
          </cell>
          <cell r="P131">
            <v>0.30000000000000004</v>
          </cell>
          <cell r="Q131">
            <v>0.30000000000000004</v>
          </cell>
          <cell r="R131">
            <v>0.30000000000000004</v>
          </cell>
          <cell r="S131">
            <v>0.30000000000000004</v>
          </cell>
          <cell r="T131">
            <v>0.30000000000000004</v>
          </cell>
          <cell r="U131">
            <v>0.30000000000000004</v>
          </cell>
          <cell r="V131">
            <v>0.30000000000000004</v>
          </cell>
        </row>
        <row r="132">
          <cell r="B132" t="str">
            <v>CWIP to FA (per year conversion)</v>
          </cell>
          <cell r="L132">
            <v>0.8</v>
          </cell>
          <cell r="M132">
            <v>0.8</v>
          </cell>
          <cell r="N132">
            <v>0.8</v>
          </cell>
          <cell r="O132">
            <v>0.8</v>
          </cell>
          <cell r="P132">
            <v>0.8</v>
          </cell>
          <cell r="Q132">
            <v>0.8</v>
          </cell>
          <cell r="R132">
            <v>0.8</v>
          </cell>
          <cell r="S132">
            <v>0.8</v>
          </cell>
          <cell r="T132">
            <v>0.8</v>
          </cell>
          <cell r="U132">
            <v>0.8</v>
          </cell>
          <cell r="V132">
            <v>0.8</v>
          </cell>
        </row>
        <row r="133">
          <cell r="B133" t="str">
            <v>Depreciation</v>
          </cell>
        </row>
        <row r="134">
          <cell r="B134" t="str">
            <v>Depreciation YoY</v>
          </cell>
        </row>
        <row r="136">
          <cell r="B136" t="str">
            <v>Gross Fixed assetCWIP, Goodwill, License fee, Other Intangible</v>
          </cell>
        </row>
        <row r="137">
          <cell r="B137" t="str">
            <v>Gross Fixed assets opening</v>
          </cell>
          <cell r="L137">
            <v>10165.86832763864</v>
          </cell>
          <cell r="M137">
            <v>13611.530461668184</v>
          </cell>
          <cell r="N137">
            <v>12036.268310132202</v>
          </cell>
          <cell r="O137">
            <v>11300.742273780314</v>
          </cell>
          <cell r="P137">
            <v>11114.868880409311</v>
          </cell>
          <cell r="Q137">
            <v>11048.591968724946</v>
          </cell>
          <cell r="R137">
            <v>11009.654560897427</v>
          </cell>
          <cell r="S137">
            <v>10978.709850720801</v>
          </cell>
          <cell r="T137">
            <v>10950.79796728494</v>
          </cell>
          <cell r="U137">
            <v>10929.924428816221</v>
          </cell>
          <cell r="V137">
            <v>10912.52455579376</v>
          </cell>
        </row>
        <row r="138">
          <cell r="B138" t="str">
            <v>addition</v>
          </cell>
          <cell r="L138">
            <v>-4651.7246152371408</v>
          </cell>
          <cell r="M138">
            <v>-1575.2621515359822</v>
          </cell>
          <cell r="N138">
            <v>-735.52603635188814</v>
          </cell>
          <cell r="O138">
            <v>-185.87339337100263</v>
          </cell>
          <cell r="P138">
            <v>-66.276911684364876</v>
          </cell>
          <cell r="Q138">
            <v>-38.937407827520438</v>
          </cell>
          <cell r="R138">
            <v>-30.944710176625698</v>
          </cell>
          <cell r="S138">
            <v>-27.911883435860595</v>
          </cell>
          <cell r="T138">
            <v>-20.873538468719048</v>
          </cell>
          <cell r="U138">
            <v>-17.39987302246093</v>
          </cell>
          <cell r="V138">
            <v>-16.540944836469556</v>
          </cell>
        </row>
        <row r="139">
          <cell r="B139" t="str">
            <v>subtraction</v>
          </cell>
        </row>
        <row r="140">
          <cell r="B140" t="str">
            <v>Closing</v>
          </cell>
          <cell r="H140">
            <v>2144.460412344959</v>
          </cell>
          <cell r="I140">
            <v>3260.8198621565484</v>
          </cell>
          <cell r="J140">
            <v>8646.7750423892576</v>
          </cell>
          <cell r="K140">
            <v>10165.86832763864</v>
          </cell>
          <cell r="L140">
            <v>13611.530461668184</v>
          </cell>
          <cell r="M140">
            <v>12036.268310132202</v>
          </cell>
          <cell r="N140">
            <v>11300.742273780314</v>
          </cell>
          <cell r="O140">
            <v>11114.868880409311</v>
          </cell>
          <cell r="P140">
            <v>11048.591968724946</v>
          </cell>
          <cell r="Q140">
            <v>11009.654560897427</v>
          </cell>
          <cell r="R140">
            <v>10978.709850720801</v>
          </cell>
          <cell r="S140">
            <v>10950.79796728494</v>
          </cell>
          <cell r="T140">
            <v>10929.924428816221</v>
          </cell>
          <cell r="U140">
            <v>10912.52455579376</v>
          </cell>
          <cell r="V140">
            <v>10895.98361095729</v>
          </cell>
        </row>
        <row r="141">
          <cell r="B141" t="str">
            <v>Accumulated Depreciation</v>
          </cell>
          <cell r="H141">
            <v>847.96581517992615</v>
          </cell>
          <cell r="I141">
            <v>848.08555086054719</v>
          </cell>
          <cell r="J141">
            <v>1837.3182588592306</v>
          </cell>
          <cell r="K141">
            <v>2203.1336111598321</v>
          </cell>
          <cell r="L141">
            <v>3240.6425818071489</v>
          </cell>
          <cell r="M141">
            <v>4874.0262372073312</v>
          </cell>
          <cell r="N141">
            <v>6258.197092872535</v>
          </cell>
          <cell r="O141">
            <v>7557.7824543572715</v>
          </cell>
          <cell r="P141">
            <v>8835.9923756043427</v>
          </cell>
          <cell r="Q141">
            <v>10106.580452007711</v>
          </cell>
          <cell r="R141">
            <v>11372.690726510915</v>
          </cell>
          <cell r="S141">
            <v>12635.242359343807</v>
          </cell>
          <cell r="T141">
            <v>13894.584125581576</v>
          </cell>
          <cell r="U141">
            <v>15151.52543489544</v>
          </cell>
          <cell r="V141">
            <v>16406.465758811722</v>
          </cell>
        </row>
        <row r="142">
          <cell r="B142" t="str">
            <v xml:space="preserve">Depreciation </v>
          </cell>
          <cell r="H142">
            <v>156.00505510925657</v>
          </cell>
          <cell r="I142">
            <v>260.06589830879238</v>
          </cell>
          <cell r="J142">
            <v>611.95574111656856</v>
          </cell>
          <cell r="K142">
            <v>854.69047950852564</v>
          </cell>
          <cell r="L142">
            <v>1249.6469179826793</v>
          </cell>
          <cell r="M142">
            <v>1633.3836554001821</v>
          </cell>
          <cell r="N142">
            <v>1384.1708556652034</v>
          </cell>
          <cell r="O142">
            <v>1299.585361484736</v>
          </cell>
          <cell r="P142">
            <v>1278.2099212470707</v>
          </cell>
          <cell r="Q142">
            <v>1270.5880764033689</v>
          </cell>
          <cell r="R142">
            <v>1266.1102745032042</v>
          </cell>
          <cell r="S142">
            <v>1262.5516328328922</v>
          </cell>
          <cell r="T142">
            <v>1259.3417662377681</v>
          </cell>
          <cell r="U142">
            <v>1256.9413093138655</v>
          </cell>
          <cell r="V142">
            <v>1254.9403239162825</v>
          </cell>
        </row>
        <row r="143">
          <cell r="B143" t="str">
            <v>Depreciation rate, % of GFA</v>
          </cell>
          <cell r="I143">
            <v>0.12127335007523471</v>
          </cell>
          <cell r="J143">
            <v>0.18766928778207659</v>
          </cell>
          <cell r="K143">
            <v>9.8845000051297677E-2</v>
          </cell>
          <cell r="L143">
            <v>9.8845000051297677E-2</v>
          </cell>
          <cell r="M143">
            <v>0.12</v>
          </cell>
          <cell r="N143">
            <v>0.115</v>
          </cell>
          <cell r="O143">
            <v>0.115</v>
          </cell>
          <cell r="P143">
            <v>0.115</v>
          </cell>
          <cell r="Q143">
            <v>0.115</v>
          </cell>
          <cell r="R143">
            <v>0.115</v>
          </cell>
          <cell r="S143">
            <v>0.115</v>
          </cell>
          <cell r="T143">
            <v>0.115</v>
          </cell>
          <cell r="U143">
            <v>0.115</v>
          </cell>
          <cell r="V143">
            <v>0.115</v>
          </cell>
        </row>
        <row r="144">
          <cell r="B144" t="str">
            <v>Net Fixed Assets</v>
          </cell>
          <cell r="H144">
            <v>1296.4945971650327</v>
          </cell>
          <cell r="I144">
            <v>2412.7343112960011</v>
          </cell>
          <cell r="J144">
            <v>6809.4567835300268</v>
          </cell>
          <cell r="K144">
            <v>7962.734716478808</v>
          </cell>
          <cell r="L144">
            <v>10370.887879861035</v>
          </cell>
          <cell r="M144">
            <v>7162.2420729248706</v>
          </cell>
          <cell r="N144">
            <v>5042.5451809077786</v>
          </cell>
          <cell r="O144">
            <v>3557.0864260520393</v>
          </cell>
          <cell r="P144">
            <v>2212.5995931206035</v>
          </cell>
          <cell r="Q144">
            <v>903.07410888971572</v>
          </cell>
          <cell r="R144">
            <v>-393.98087579011371</v>
          </cell>
          <cell r="S144">
            <v>-1684.4443920588674</v>
          </cell>
          <cell r="T144">
            <v>-2964.659696765355</v>
          </cell>
          <cell r="U144">
            <v>-4239.0008791016808</v>
          </cell>
          <cell r="V144">
            <v>-5510.4821478544327</v>
          </cell>
        </row>
        <row r="145">
          <cell r="B145" t="str">
            <v>CWIP</v>
          </cell>
          <cell r="H145">
            <v>319.04446171931573</v>
          </cell>
          <cell r="I145">
            <v>1687.0454468225655</v>
          </cell>
          <cell r="J145">
            <v>841.68919885379057</v>
          </cell>
          <cell r="K145">
            <v>618.33880363439278</v>
          </cell>
          <cell r="L145">
            <v>1307.9704167407592</v>
          </cell>
          <cell r="M145">
            <v>-861.96526733552969</v>
          </cell>
          <cell r="N145">
            <v>-192.08754881716203</v>
          </cell>
          <cell r="O145">
            <v>-52.218947327977979</v>
          </cell>
          <cell r="P145">
            <v>-20.94454110358809</v>
          </cell>
          <cell r="Q145">
            <v>-13.695383196996175</v>
          </cell>
          <cell r="R145">
            <v>-11.305535333268702</v>
          </cell>
          <cell r="S145">
            <v>-10.347159282044725</v>
          </cell>
          <cell r="T145">
            <v>-7.4676365891589169</v>
          </cell>
          <cell r="U145">
            <v>-6.3902832111748396</v>
          </cell>
          <cell r="V145">
            <v>-6.176078756890548</v>
          </cell>
        </row>
        <row r="150">
          <cell r="B150" t="str">
            <v>Revenue Break down</v>
          </cell>
          <cell r="K150" t="str">
            <v>F2004</v>
          </cell>
          <cell r="L150" t="str">
            <v>F2005</v>
          </cell>
          <cell r="M150" t="str">
            <v>F2006</v>
          </cell>
          <cell r="N150" t="str">
            <v>F2007</v>
          </cell>
          <cell r="O150" t="str">
            <v>F2008</v>
          </cell>
          <cell r="P150" t="str">
            <v>F2009</v>
          </cell>
        </row>
        <row r="151">
          <cell r="B151" t="str">
            <v>Call Rev Rs mn</v>
          </cell>
          <cell r="C151">
            <v>0</v>
          </cell>
          <cell r="D151">
            <v>0</v>
          </cell>
          <cell r="E151">
            <v>0</v>
          </cell>
          <cell r="F151">
            <v>0</v>
          </cell>
          <cell r="G151">
            <v>26505.375157951428</v>
          </cell>
          <cell r="H151">
            <v>28142.419188053158</v>
          </cell>
          <cell r="I151">
            <v>30113.010000000002</v>
          </cell>
          <cell r="J151">
            <v>24432.79</v>
          </cell>
          <cell r="K151">
            <v>22666.18</v>
          </cell>
          <cell r="L151">
            <v>19395.97</v>
          </cell>
          <cell r="M151">
            <v>17052</v>
          </cell>
          <cell r="N151">
            <v>16204.296428146548</v>
          </cell>
          <cell r="O151">
            <v>15785.729068371915</v>
          </cell>
          <cell r="P151">
            <v>15381.317180034921</v>
          </cell>
          <cell r="Q151">
            <v>14988.612921866801</v>
          </cell>
          <cell r="R151">
            <v>14606.322476968464</v>
          </cell>
          <cell r="S151">
            <v>14234.175330740087</v>
          </cell>
          <cell r="T151">
            <v>13872.803068283545</v>
          </cell>
          <cell r="U151">
            <v>13521.875520881636</v>
          </cell>
          <cell r="V151">
            <v>13180.01842212018</v>
          </cell>
        </row>
        <row r="152">
          <cell r="B152" t="str">
            <v>ARPU/sub</v>
          </cell>
          <cell r="D152">
            <v>0</v>
          </cell>
          <cell r="E152">
            <v>0</v>
          </cell>
          <cell r="F152">
            <v>0</v>
          </cell>
          <cell r="G152">
            <v>574.78927636326091</v>
          </cell>
          <cell r="H152">
            <v>560.5960880699464</v>
          </cell>
          <cell r="I152">
            <v>568.27539900324905</v>
          </cell>
          <cell r="J152">
            <v>446.00830725678338</v>
          </cell>
          <cell r="K152">
            <v>419.70215049259707</v>
          </cell>
          <cell r="L152">
            <v>382.90000972057413</v>
          </cell>
          <cell r="M152">
            <v>357.35176440233232</v>
          </cell>
          <cell r="N152">
            <v>348.41797029227399</v>
          </cell>
          <cell r="O152">
            <v>339.70752103496716</v>
          </cell>
          <cell r="P152">
            <v>331.21483300909296</v>
          </cell>
          <cell r="Q152">
            <v>322.93446218386561</v>
          </cell>
          <cell r="R152">
            <v>314.86110062926895</v>
          </cell>
          <cell r="S152">
            <v>306.98957311353723</v>
          </cell>
          <cell r="T152">
            <v>299.3148337856988</v>
          </cell>
          <cell r="U152">
            <v>291.8319629410563</v>
          </cell>
          <cell r="V152">
            <v>284.53616386752987</v>
          </cell>
        </row>
        <row r="153">
          <cell r="B153" t="str">
            <v>Rental Rev Rs mn</v>
          </cell>
          <cell r="C153">
            <v>5549</v>
          </cell>
          <cell r="D153">
            <v>6481</v>
          </cell>
          <cell r="E153">
            <v>7328</v>
          </cell>
          <cell r="F153">
            <v>8060.6478207379369</v>
          </cell>
          <cell r="G153">
            <v>11297.734979999999</v>
          </cell>
          <cell r="H153">
            <v>12399.618347999998</v>
          </cell>
          <cell r="I153">
            <v>13138.67</v>
          </cell>
          <cell r="J153">
            <v>12783.04</v>
          </cell>
          <cell r="K153">
            <v>12172.97</v>
          </cell>
          <cell r="L153">
            <v>11307.83</v>
          </cell>
          <cell r="M153">
            <v>11538</v>
          </cell>
          <cell r="N153">
            <v>11245.55189784219</v>
          </cell>
          <cell r="O153">
            <v>11235.971370914331</v>
          </cell>
          <cell r="P153">
            <v>11228.839944092979</v>
          </cell>
          <cell r="Q153">
            <v>11222.721662986696</v>
          </cell>
          <cell r="R153">
            <v>11216.904359045047</v>
          </cell>
          <cell r="S153">
            <v>11211.399479815207</v>
          </cell>
          <cell r="T153">
            <v>11206.941941465097</v>
          </cell>
          <cell r="U153">
            <v>11203.538700042143</v>
          </cell>
          <cell r="V153">
            <v>11200.30080575035</v>
          </cell>
        </row>
        <row r="154">
          <cell r="B154" t="str">
            <v>Monthly Rental/sub</v>
          </cell>
          <cell r="D154">
            <v>192.20221867968311</v>
          </cell>
          <cell r="E154">
            <v>190.27164548985834</v>
          </cell>
          <cell r="F154">
            <v>190.27164548985834</v>
          </cell>
          <cell r="G154">
            <v>245</v>
          </cell>
          <cell r="H154">
            <v>247</v>
          </cell>
          <cell r="I154">
            <v>247.9454208205031</v>
          </cell>
          <cell r="J154">
            <v>233.34797344043608</v>
          </cell>
          <cell r="K154">
            <v>225.40285512961901</v>
          </cell>
          <cell r="L154">
            <v>223.23030077477949</v>
          </cell>
          <cell r="M154">
            <v>241.7971298190306</v>
          </cell>
          <cell r="N154">
            <v>241.7971298190306</v>
          </cell>
          <cell r="O154">
            <v>241.7971298190306</v>
          </cell>
          <cell r="P154">
            <v>241.7971298190306</v>
          </cell>
          <cell r="Q154">
            <v>241.7971298190306</v>
          </cell>
          <cell r="R154">
            <v>241.7971298190306</v>
          </cell>
          <cell r="S154">
            <v>241.7971298190306</v>
          </cell>
          <cell r="T154">
            <v>241.7971298190306</v>
          </cell>
          <cell r="U154">
            <v>241.7971298190306</v>
          </cell>
          <cell r="V154">
            <v>241.7971298190306</v>
          </cell>
        </row>
        <row r="155">
          <cell r="B155" t="str">
            <v>Public Phone Rev</v>
          </cell>
          <cell r="C155">
            <v>3063</v>
          </cell>
          <cell r="D155">
            <v>3865</v>
          </cell>
          <cell r="E155">
            <v>6270</v>
          </cell>
          <cell r="F155">
            <v>8398.7163430205255</v>
          </cell>
          <cell r="G155">
            <v>10346.052424718109</v>
          </cell>
          <cell r="H155">
            <v>12683.148506731044</v>
          </cell>
          <cell r="I155">
            <v>10373.1</v>
          </cell>
          <cell r="J155">
            <v>10270.58</v>
          </cell>
          <cell r="K155">
            <v>10572.69</v>
          </cell>
          <cell r="L155">
            <v>10197.530000000001</v>
          </cell>
          <cell r="M155">
            <v>8877</v>
          </cell>
          <cell r="N155">
            <v>8636.271846529733</v>
          </cell>
          <cell r="O155">
            <v>8119.6075690533389</v>
          </cell>
          <cell r="P155">
            <v>7631.8639040616736</v>
          </cell>
          <cell r="Q155">
            <v>7365.4362664115561</v>
          </cell>
          <cell r="R155">
            <v>7106.5717327662987</v>
          </cell>
          <cell r="S155">
            <v>6855.1800618195366</v>
          </cell>
          <cell r="T155">
            <v>6611.1611286355346</v>
          </cell>
          <cell r="U155">
            <v>6374.4061386153844</v>
          </cell>
          <cell r="V155">
            <v>6144.7987447756605</v>
          </cell>
        </row>
        <row r="156">
          <cell r="B156" t="str">
            <v>Average Rev/Public Phone (Rs)</v>
          </cell>
          <cell r="D156">
            <v>5239.8964222285485</v>
          </cell>
          <cell r="E156">
            <v>7323.2093176450799</v>
          </cell>
          <cell r="F156">
            <v>8421.6907152918429</v>
          </cell>
          <cell r="G156">
            <v>8656.7702735395924</v>
          </cell>
          <cell r="H156">
            <v>8709.3625111971614</v>
          </cell>
          <cell r="I156">
            <v>5857.5896078903061</v>
          </cell>
          <cell r="J156">
            <v>4682.7320443097306</v>
          </cell>
          <cell r="K156">
            <v>3967.9499737664019</v>
          </cell>
          <cell r="L156">
            <v>3272.0257461704823</v>
          </cell>
          <cell r="M156">
            <v>2552.8339130914915</v>
          </cell>
          <cell r="N156">
            <v>2361.3713696096297</v>
          </cell>
          <cell r="O156">
            <v>2184.2685168889075</v>
          </cell>
          <cell r="P156">
            <v>2020.4483781222395</v>
          </cell>
          <cell r="Q156">
            <v>1919.4259592161275</v>
          </cell>
          <cell r="R156">
            <v>1823.4546612553211</v>
          </cell>
          <cell r="S156">
            <v>1732.2819281925549</v>
          </cell>
          <cell r="T156">
            <v>1645.6678317829271</v>
          </cell>
          <cell r="U156">
            <v>1563.3844401937806</v>
          </cell>
          <cell r="V156">
            <v>1485.2152181840916</v>
          </cell>
        </row>
        <row r="157">
          <cell r="B157" t="str">
            <v>Y-E Public Phones in Service</v>
          </cell>
          <cell r="C157">
            <v>55939</v>
          </cell>
          <cell r="D157">
            <v>66996</v>
          </cell>
          <cell r="E157">
            <v>75701</v>
          </cell>
          <cell r="F157">
            <v>90511</v>
          </cell>
          <cell r="G157">
            <v>108679</v>
          </cell>
          <cell r="H157">
            <v>134032</v>
          </cell>
          <cell r="I157">
            <v>161115</v>
          </cell>
          <cell r="J157">
            <v>204433</v>
          </cell>
          <cell r="K157">
            <v>239654</v>
          </cell>
          <cell r="L157">
            <v>279776</v>
          </cell>
          <cell r="M157">
            <v>299776</v>
          </cell>
          <cell r="N157">
            <v>304776</v>
          </cell>
          <cell r="O157">
            <v>309776</v>
          </cell>
          <cell r="P157">
            <v>314776</v>
          </cell>
          <cell r="Q157">
            <v>319776</v>
          </cell>
          <cell r="R157">
            <v>324776</v>
          </cell>
          <cell r="S157">
            <v>329776</v>
          </cell>
          <cell r="T157">
            <v>334776</v>
          </cell>
          <cell r="U157">
            <v>339776</v>
          </cell>
          <cell r="V157">
            <v>344776</v>
          </cell>
        </row>
        <row r="158">
          <cell r="B158" t="str">
            <v xml:space="preserve">Average Public Phones </v>
          </cell>
          <cell r="D158">
            <v>61467.5</v>
          </cell>
          <cell r="E158">
            <v>71348.5</v>
          </cell>
          <cell r="F158">
            <v>83106</v>
          </cell>
          <cell r="G158">
            <v>99595</v>
          </cell>
          <cell r="H158">
            <v>121355.5</v>
          </cell>
          <cell r="I158">
            <v>147573.5</v>
          </cell>
          <cell r="J158">
            <v>182774</v>
          </cell>
          <cell r="K158">
            <v>222043.5</v>
          </cell>
          <cell r="L158">
            <v>259715</v>
          </cell>
          <cell r="M158">
            <v>289776</v>
          </cell>
          <cell r="N158">
            <v>302276</v>
          </cell>
          <cell r="O158">
            <v>307276</v>
          </cell>
          <cell r="P158">
            <v>312276</v>
          </cell>
          <cell r="Q158">
            <v>317276</v>
          </cell>
          <cell r="R158">
            <v>322276</v>
          </cell>
          <cell r="S158">
            <v>327276</v>
          </cell>
          <cell r="T158">
            <v>332276</v>
          </cell>
          <cell r="U158">
            <v>337276</v>
          </cell>
          <cell r="V158">
            <v>342276</v>
          </cell>
          <cell r="Y158">
            <v>470</v>
          </cell>
          <cell r="Z158">
            <v>2000</v>
          </cell>
        </row>
        <row r="159">
          <cell r="B159" t="str">
            <v>Net Additions</v>
          </cell>
          <cell r="Z159">
            <v>3.2553191489361701</v>
          </cell>
        </row>
        <row r="161">
          <cell r="B161" t="str">
            <v>Broadband subs</v>
          </cell>
          <cell r="L161">
            <v>8.5767999999999997E-2</v>
          </cell>
          <cell r="M161">
            <v>458.38</v>
          </cell>
          <cell r="N161">
            <v>750</v>
          </cell>
          <cell r="O161">
            <v>1050</v>
          </cell>
          <cell r="P161">
            <v>1250</v>
          </cell>
          <cell r="Q161">
            <v>1450</v>
          </cell>
          <cell r="R161">
            <v>1650</v>
          </cell>
          <cell r="S161">
            <v>1850</v>
          </cell>
          <cell r="T161">
            <v>2050</v>
          </cell>
          <cell r="U161">
            <v>2250</v>
          </cell>
          <cell r="V161">
            <v>2450</v>
          </cell>
        </row>
        <row r="162">
          <cell r="B162" t="str">
            <v>ARPU</v>
          </cell>
          <cell r="M162">
            <v>351</v>
          </cell>
          <cell r="N162">
            <v>333.45</v>
          </cell>
          <cell r="O162">
            <v>325.11374999999998</v>
          </cell>
          <cell r="P162">
            <v>316.98590625000003</v>
          </cell>
          <cell r="Q162">
            <v>316.98590625000003</v>
          </cell>
          <cell r="R162">
            <v>316.98590625000003</v>
          </cell>
          <cell r="S162">
            <v>316.98590625000003</v>
          </cell>
          <cell r="T162">
            <v>316.98590625000003</v>
          </cell>
          <cell r="U162">
            <v>316.98590625000003</v>
          </cell>
          <cell r="V162">
            <v>316.98590625000003</v>
          </cell>
        </row>
        <row r="163">
          <cell r="B163" t="str">
            <v>Revenue Rs mn</v>
          </cell>
          <cell r="M163">
            <v>965.52890740800001</v>
          </cell>
          <cell r="N163">
            <v>2417.6058660000003</v>
          </cell>
          <cell r="O163">
            <v>3511.2285000000011</v>
          </cell>
          <cell r="P163">
            <v>4374.4055062500001</v>
          </cell>
          <cell r="Q163">
            <v>5135.1716812500008</v>
          </cell>
          <cell r="R163">
            <v>5895.9378562500006</v>
          </cell>
          <cell r="S163">
            <v>6656.7040312500003</v>
          </cell>
          <cell r="T163">
            <v>7417.470206250001</v>
          </cell>
          <cell r="U163">
            <v>8178.2363812500007</v>
          </cell>
          <cell r="V163">
            <v>8939.0025562499995</v>
          </cell>
        </row>
      </sheetData>
      <sheetData sheetId="1"/>
      <sheetData sheetId="2" refreshError="1">
        <row r="1">
          <cell r="A1" t="str">
            <v>Mahanagar Telephone Nigam</v>
          </cell>
        </row>
        <row r="3">
          <cell r="B3" t="str">
            <v>Year</v>
          </cell>
          <cell r="C3" t="str">
            <v>Net Income</v>
          </cell>
          <cell r="D3" t="str">
            <v>EPS (N)</v>
          </cell>
          <cell r="F3" t="str">
            <v>P/E</v>
          </cell>
          <cell r="G3" t="str">
            <v>CE</v>
          </cell>
          <cell r="I3" t="str">
            <v>Div</v>
          </cell>
          <cell r="J3" t="str">
            <v>Yield</v>
          </cell>
          <cell r="K3" t="str">
            <v>EV/EBITDA</v>
          </cell>
          <cell r="M3" t="str">
            <v>EPS (O)</v>
          </cell>
        </row>
        <row r="4">
          <cell r="A4" t="str">
            <v>Share Price</v>
          </cell>
          <cell r="B4" t="str">
            <v>Ending</v>
          </cell>
          <cell r="C4" t="str">
            <v>(Rs Mln)</v>
          </cell>
          <cell r="D4" t="str">
            <v>(Rs)</v>
          </cell>
          <cell r="E4" t="str">
            <v>P/E</v>
          </cell>
          <cell r="F4" t="str">
            <v>Rel</v>
          </cell>
          <cell r="G4" t="str">
            <v>(Rs)</v>
          </cell>
          <cell r="H4" t="str">
            <v>P/CE</v>
          </cell>
          <cell r="I4" t="str">
            <v>(Rs)</v>
          </cell>
          <cell r="J4" t="str">
            <v>(%)</v>
          </cell>
          <cell r="K4" t="str">
            <v>(Rs)</v>
          </cell>
          <cell r="M4" t="str">
            <v>(Rs)</v>
          </cell>
          <cell r="O4" t="str">
            <v xml:space="preserve">Mkt </v>
          </cell>
        </row>
        <row r="5">
          <cell r="A5">
            <v>154.85</v>
          </cell>
          <cell r="B5" t="str">
            <v>Mar 97</v>
          </cell>
          <cell r="C5">
            <v>8620.3160000000062</v>
          </cell>
          <cell r="D5">
            <v>14.367193333333343</v>
          </cell>
          <cell r="E5">
            <v>10.778027162809337</v>
          </cell>
          <cell r="F5" t="e">
            <v>#DIV/0!</v>
          </cell>
          <cell r="G5">
            <v>22.951151666666679</v>
          </cell>
          <cell r="H5">
            <v>6.746938116613026</v>
          </cell>
          <cell r="I5">
            <v>2</v>
          </cell>
          <cell r="J5">
            <v>1.2915724895059736E-2</v>
          </cell>
          <cell r="K5">
            <v>4.9258655085428371</v>
          </cell>
          <cell r="M5">
            <v>14.37</v>
          </cell>
          <cell r="O5" t="str">
            <v>P/E</v>
          </cell>
        </row>
        <row r="6">
          <cell r="A6" t="str">
            <v>ADR</v>
          </cell>
          <cell r="B6" t="str">
            <v>Mar 98</v>
          </cell>
          <cell r="C6">
            <v>11473.12099999999</v>
          </cell>
          <cell r="D6">
            <v>18.21130317460316</v>
          </cell>
          <cell r="E6">
            <v>8.5029609641526562</v>
          </cell>
          <cell r="F6" t="e">
            <v>#DIV/0!</v>
          </cell>
          <cell r="G6">
            <v>27.506857142857125</v>
          </cell>
          <cell r="H6">
            <v>5.6295053700895394</v>
          </cell>
          <cell r="I6">
            <v>2.9000650793650791</v>
          </cell>
          <cell r="J6">
            <v>1.8728221371424471E-2</v>
          </cell>
          <cell r="K6">
            <v>3.9216695867750881</v>
          </cell>
          <cell r="M6">
            <v>18.21</v>
          </cell>
        </row>
        <row r="7">
          <cell r="A7">
            <v>6.95</v>
          </cell>
          <cell r="B7" t="str">
            <v>Mar 99</v>
          </cell>
          <cell r="C7">
            <v>12882.447000000004</v>
          </cell>
          <cell r="D7">
            <v>20.448328571428576</v>
          </cell>
          <cell r="E7">
            <v>7.5727460784430143</v>
          </cell>
          <cell r="F7">
            <v>0.3346518455512309</v>
          </cell>
          <cell r="G7">
            <v>30.877715873015877</v>
          </cell>
          <cell r="H7">
            <v>5.0149434834110851</v>
          </cell>
          <cell r="I7">
            <v>3</v>
          </cell>
          <cell r="J7">
            <v>1.9373587342589604E-2</v>
          </cell>
          <cell r="K7">
            <v>3.5199931226048466</v>
          </cell>
          <cell r="M7">
            <v>20.45</v>
          </cell>
        </row>
        <row r="8">
          <cell r="A8" t="str">
            <v>DCF</v>
          </cell>
          <cell r="B8" t="str">
            <v>Mar 00</v>
          </cell>
          <cell r="C8">
            <v>13308.667867647055</v>
          </cell>
          <cell r="D8">
            <v>21.124869631185803</v>
          </cell>
          <cell r="E8">
            <v>7.3302227518318555</v>
          </cell>
          <cell r="F8">
            <v>0.42230642530218748</v>
          </cell>
          <cell r="G8">
            <v>32.383298202614377</v>
          </cell>
          <cell r="H8">
            <v>4.7817859388855766</v>
          </cell>
          <cell r="I8">
            <v>3</v>
          </cell>
          <cell r="J8">
            <v>1.9373587342589604E-2</v>
          </cell>
          <cell r="K8">
            <v>3.8979872152428694</v>
          </cell>
          <cell r="M8">
            <v>21.12</v>
          </cell>
          <cell r="O8">
            <v>22.628729466497816</v>
          </cell>
        </row>
        <row r="9">
          <cell r="A9">
            <v>0</v>
          </cell>
          <cell r="B9" t="str">
            <v>Mar 01</v>
          </cell>
          <cell r="C9">
            <v>15572.2</v>
          </cell>
          <cell r="D9">
            <v>24.71777777777778</v>
          </cell>
          <cell r="E9">
            <v>6.2647217477299284</v>
          </cell>
          <cell r="F9">
            <v>0.40730281076864311</v>
          </cell>
          <cell r="G9">
            <v>36.928031746031749</v>
          </cell>
          <cell r="H9">
            <v>4.1932914557960439</v>
          </cell>
          <cell r="I9">
            <v>4.5</v>
          </cell>
          <cell r="J9">
            <v>2.9060381013884404E-2</v>
          </cell>
          <cell r="K9">
            <v>3.4566944955971937</v>
          </cell>
          <cell r="M9">
            <v>24.72</v>
          </cell>
          <cell r="O9">
            <v>17.357592289974296</v>
          </cell>
        </row>
        <row r="10">
          <cell r="A10" t="str">
            <v>PT</v>
          </cell>
          <cell r="B10" t="str">
            <v>Mar 02</v>
          </cell>
          <cell r="C10">
            <v>13892.16</v>
          </cell>
          <cell r="D10">
            <v>22.051047619047619</v>
          </cell>
          <cell r="E10">
            <v>7.0223420979890809</v>
          </cell>
          <cell r="F10">
            <v>0.47517902336299594</v>
          </cell>
          <cell r="G10">
            <v>35.070412698412696</v>
          </cell>
          <cell r="H10">
            <v>4.4154028448889218</v>
          </cell>
          <cell r="I10">
            <v>4.5</v>
          </cell>
          <cell r="J10">
            <v>2.9060381013884404E-2</v>
          </cell>
          <cell r="K10">
            <v>2.9480334881230235</v>
          </cell>
          <cell r="L10">
            <v>4.751106791922588E-5</v>
          </cell>
          <cell r="M10">
            <v>22.05</v>
          </cell>
          <cell r="O10">
            <v>15.380993163065666</v>
          </cell>
        </row>
        <row r="11">
          <cell r="A11">
            <v>0</v>
          </cell>
          <cell r="B11" t="str">
            <v>Mar 03</v>
          </cell>
          <cell r="C11">
            <v>9383.0400000000027</v>
          </cell>
          <cell r="D11">
            <v>14.893714285714291</v>
          </cell>
          <cell r="E11">
            <v>10.397003529772864</v>
          </cell>
          <cell r="F11">
            <v>0.88340589305766715</v>
          </cell>
          <cell r="G11">
            <v>29.577428571428577</v>
          </cell>
          <cell r="H11">
            <v>5.2354111726123191</v>
          </cell>
          <cell r="I11">
            <v>4.5</v>
          </cell>
          <cell r="J11">
            <v>2.9060381013884404E-2</v>
          </cell>
          <cell r="K11">
            <v>3.9781464843886996</v>
          </cell>
          <cell r="L11">
            <v>2.494483354122945E-4</v>
          </cell>
          <cell r="M11">
            <v>14.89</v>
          </cell>
          <cell r="N11">
            <v>2.494483354122945E-4</v>
          </cell>
          <cell r="O11">
            <v>14.778308285348309</v>
          </cell>
        </row>
        <row r="12">
          <cell r="A12" t="str">
            <v>Discount to DCF</v>
          </cell>
          <cell r="B12" t="str">
            <v>Mar 04E</v>
          </cell>
          <cell r="C12">
            <v>12368.500000000007</v>
          </cell>
          <cell r="D12">
            <v>19.632539682539694</v>
          </cell>
          <cell r="E12">
            <v>7.8874156122407681</v>
          </cell>
          <cell r="F12">
            <v>0.84946100004549585</v>
          </cell>
          <cell r="G12">
            <v>29.470190476190488</v>
          </cell>
          <cell r="H12">
            <v>5.25446213607293</v>
          </cell>
          <cell r="I12">
            <v>4.5</v>
          </cell>
          <cell r="J12">
            <v>2.9060381013884404E-2</v>
          </cell>
          <cell r="K12">
            <v>3.6892626167736</v>
          </cell>
          <cell r="L12">
            <v>-3.1926051156819901E-2</v>
          </cell>
          <cell r="M12">
            <v>20.28</v>
          </cell>
          <cell r="N12">
            <v>-3.1926051156819901E-2</v>
          </cell>
          <cell r="O12">
            <v>11.769225914699854</v>
          </cell>
        </row>
        <row r="13">
          <cell r="A13" t="e">
            <v>#DIV/0!</v>
          </cell>
          <cell r="B13" t="str">
            <v>Mar 05E</v>
          </cell>
          <cell r="C13">
            <v>9484.2599999999929</v>
          </cell>
          <cell r="D13">
            <v>15.05438095238094</v>
          </cell>
          <cell r="E13">
            <v>10.286042348058791</v>
          </cell>
          <cell r="F13" t="e">
            <v>#DIV/0!</v>
          </cell>
          <cell r="G13">
            <v>24.555301587301575</v>
          </cell>
          <cell r="H13">
            <v>6.3061738195094481</v>
          </cell>
          <cell r="I13">
            <v>4.5</v>
          </cell>
          <cell r="J13">
            <v>2.9060381013884404E-2</v>
          </cell>
          <cell r="K13">
            <v>5.0755671599266368</v>
          </cell>
          <cell r="L13">
            <v>-0.30592987771411062</v>
          </cell>
          <cell r="M13">
            <v>21.69</v>
          </cell>
          <cell r="N13">
            <v>-0.30592987771411062</v>
          </cell>
          <cell r="O13">
            <v>9.285200393918414</v>
          </cell>
        </row>
        <row r="14">
          <cell r="A14" t="str">
            <v>Upside / Downside to Current Price</v>
          </cell>
          <cell r="B14" t="str">
            <v>Mar 06E</v>
          </cell>
          <cell r="C14">
            <v>6696.9300000000039</v>
          </cell>
          <cell r="D14">
            <v>10.630047619047625</v>
          </cell>
          <cell r="E14">
            <v>14.567197208273036</v>
          </cell>
          <cell r="G14">
            <v>19.326412698412703</v>
          </cell>
          <cell r="H14">
            <v>8.0123508907950605</v>
          </cell>
          <cell r="I14">
            <v>2.8577432098765416</v>
          </cell>
          <cell r="J14">
            <v>1.8454912559745185E-2</v>
          </cell>
          <cell r="K14">
            <v>5.9917156782441721</v>
          </cell>
          <cell r="L14">
            <v>-0.51725487651918134</v>
          </cell>
          <cell r="M14">
            <v>22.02</v>
          </cell>
          <cell r="N14">
            <v>-0.51725487651918134</v>
          </cell>
        </row>
        <row r="15">
          <cell r="A15">
            <v>-1</v>
          </cell>
          <cell r="B15" t="str">
            <v>Mar 07E</v>
          </cell>
          <cell r="C15">
            <v>8440.5473113361204</v>
          </cell>
          <cell r="D15">
            <v>13.397694144977969</v>
          </cell>
          <cell r="E15">
            <v>11.557959028199225</v>
          </cell>
          <cell r="G15">
            <v>26.60123706460303</v>
          </cell>
          <cell r="H15">
            <v>5.8211578515666602</v>
          </cell>
          <cell r="I15">
            <v>4.1681715117709199</v>
          </cell>
          <cell r="J15">
            <v>2.6917478280729223E-2</v>
          </cell>
          <cell r="K15">
            <v>3.0341625072751977</v>
          </cell>
        </row>
        <row r="16">
          <cell r="A16">
            <v>0</v>
          </cell>
        </row>
        <row r="17">
          <cell r="D17" t="str">
            <v>ADR Valuations</v>
          </cell>
        </row>
        <row r="18">
          <cell r="A18" t="str">
            <v>Domestic Share Data</v>
          </cell>
          <cell r="E18" t="str">
            <v>EPG</v>
          </cell>
          <cell r="F18" t="str">
            <v>P/E</v>
          </cell>
          <cell r="G18" t="str">
            <v>Div</v>
          </cell>
          <cell r="H18" t="str">
            <v>Yield</v>
          </cell>
          <cell r="I18" t="str">
            <v>Avg. Rate</v>
          </cell>
          <cell r="J18" t="str">
            <v>CEPG</v>
          </cell>
          <cell r="K18" t="str">
            <v>CP/E</v>
          </cell>
        </row>
        <row r="19">
          <cell r="A19" t="str">
            <v>Shares Outstanding (Mln)</v>
          </cell>
          <cell r="B19">
            <v>630</v>
          </cell>
          <cell r="E19" t="str">
            <v>$</v>
          </cell>
          <cell r="F19" t="str">
            <v>x</v>
          </cell>
          <cell r="G19" t="str">
            <v>$</v>
          </cell>
          <cell r="H19" t="str">
            <v>%</v>
          </cell>
          <cell r="I19" t="str">
            <v>Rs/US$1</v>
          </cell>
          <cell r="J19" t="str">
            <v>$</v>
          </cell>
          <cell r="K19" t="str">
            <v>x</v>
          </cell>
        </row>
        <row r="20">
          <cell r="A20" t="str">
            <v>Market Capitalization (Rs Mln)</v>
          </cell>
          <cell r="B20">
            <v>97555.5</v>
          </cell>
          <cell r="D20">
            <v>35490</v>
          </cell>
          <cell r="E20">
            <v>0.65305424242424293</v>
          </cell>
          <cell r="F20">
            <v>10.642301279906668</v>
          </cell>
          <cell r="G20">
            <v>9.0909090909090912E-2</v>
          </cell>
          <cell r="H20">
            <v>1.3080444735120994E-2</v>
          </cell>
          <cell r="I20">
            <v>44</v>
          </cell>
          <cell r="J20">
            <v>1.0432341666666671</v>
          </cell>
          <cell r="K20">
            <v>6.6619750599298149</v>
          </cell>
        </row>
        <row r="21">
          <cell r="A21" t="str">
            <v xml:space="preserve">                                    (US$ Mln)</v>
          </cell>
          <cell r="B21">
            <v>2217.1704545454545</v>
          </cell>
          <cell r="D21" t="str">
            <v>Mar-98</v>
          </cell>
          <cell r="E21">
            <v>0.82778650793650721</v>
          </cell>
          <cell r="F21">
            <v>8.3958846071613902</v>
          </cell>
          <cell r="G21">
            <v>0.13182113997113995</v>
          </cell>
          <cell r="H21">
            <v>1.8967070499444596E-2</v>
          </cell>
          <cell r="I21">
            <v>44</v>
          </cell>
          <cell r="J21">
            <v>1.2503116883116876</v>
          </cell>
          <cell r="K21">
            <v>5.5586139560005847</v>
          </cell>
        </row>
        <row r="22">
          <cell r="A22" t="str">
            <v>Enterprise Value (Rs Mln)</v>
          </cell>
          <cell r="B22">
            <v>72024.81</v>
          </cell>
          <cell r="D22" t="str">
            <v>Mar-99</v>
          </cell>
          <cell r="E22">
            <v>0.96945586267346306</v>
          </cell>
          <cell r="F22">
            <v>7.1689700043012001</v>
          </cell>
          <cell r="G22">
            <v>0.1422300887752804</v>
          </cell>
          <cell r="H22">
            <v>2.0464760974860489E-2</v>
          </cell>
          <cell r="I22">
            <v>42.185166666666667</v>
          </cell>
          <cell r="J22">
            <v>1.4639134232656443</v>
          </cell>
          <cell r="K22">
            <v>4.7475485158788935</v>
          </cell>
        </row>
        <row r="23">
          <cell r="A23" t="str">
            <v>Exchange Rate (Rs/US$1)</v>
          </cell>
          <cell r="B23">
            <v>44</v>
          </cell>
          <cell r="D23" t="str">
            <v>Mar-00</v>
          </cell>
          <cell r="E23">
            <v>0.97380107665889926</v>
          </cell>
          <cell r="F23">
            <v>7.1369812239737644</v>
          </cell>
          <cell r="G23">
            <v>0.13829213060155157</v>
          </cell>
          <cell r="H23">
            <v>1.9898148287993033E-2</v>
          </cell>
          <cell r="I23">
            <v>43.386416666666662</v>
          </cell>
          <cell r="J23">
            <v>1.4927851014483127</v>
          </cell>
          <cell r="K23">
            <v>4.655727065641968</v>
          </cell>
        </row>
        <row r="24">
          <cell r="A24" t="str">
            <v>Ordinary Shares per ADR</v>
          </cell>
          <cell r="B24">
            <v>2</v>
          </cell>
          <cell r="D24" t="str">
            <v>Mar-01</v>
          </cell>
          <cell r="E24">
            <v>1.0793887620277962</v>
          </cell>
          <cell r="F24">
            <v>6.4388293120111486</v>
          </cell>
          <cell r="G24">
            <v>0.19650833795795083</v>
          </cell>
          <cell r="H24">
            <v>2.8274581001144005E-2</v>
          </cell>
          <cell r="I24">
            <v>45.799583333333338</v>
          </cell>
          <cell r="J24">
            <v>1.6125924761046988</v>
          </cell>
          <cell r="K24">
            <v>4.3098303526679524</v>
          </cell>
        </row>
        <row r="25">
          <cell r="A25" t="str">
            <v>Key Ratios</v>
          </cell>
          <cell r="D25" t="str">
            <v>Mar-02</v>
          </cell>
          <cell r="E25">
            <v>0.92474359617780377</v>
          </cell>
          <cell r="F25">
            <v>7.5155967867483335</v>
          </cell>
          <cell r="G25">
            <v>0.18871421687945386</v>
          </cell>
          <cell r="H25">
            <v>2.7153124730856671E-2</v>
          </cell>
          <cell r="I25">
            <v>47.691160469107558</v>
          </cell>
          <cell r="J25">
            <v>1.4707301040044902</v>
          </cell>
          <cell r="K25">
            <v>4.7255441233416011</v>
          </cell>
        </row>
        <row r="26">
          <cell r="A26" t="str">
            <v>RoCE (F2003)</v>
          </cell>
          <cell r="B26">
            <v>0.12311502237656438</v>
          </cell>
          <cell r="D26" t="str">
            <v>Mar-03</v>
          </cell>
          <cell r="E26">
            <v>0.61531611617585691</v>
          </cell>
          <cell r="F26">
            <v>11.295007260972984</v>
          </cell>
          <cell r="G26">
            <v>0.18591215526722191</v>
          </cell>
          <cell r="H26">
            <v>2.6749950398161425E-2</v>
          </cell>
          <cell r="I26">
            <v>48.409959999999991</v>
          </cell>
          <cell r="J26">
            <v>1.2219563317725766</v>
          </cell>
          <cell r="K26">
            <v>5.6876009553617122</v>
          </cell>
        </row>
        <row r="27">
          <cell r="A27" t="str">
            <v>ROE (F2003)</v>
          </cell>
          <cell r="B27">
            <v>0.10178702011117662</v>
          </cell>
          <cell r="D27" t="str">
            <v>Mar-04E</v>
          </cell>
          <cell r="E27">
            <v>0.85495068791871975</v>
          </cell>
          <cell r="F27">
            <v>8.1291238175607354</v>
          </cell>
          <cell r="G27">
            <v>0.19596436109872412</v>
          </cell>
          <cell r="H27">
            <v>2.8196310949456706E-2</v>
          </cell>
          <cell r="I27">
            <v>45.926718253968261</v>
          </cell>
          <cell r="J27">
            <v>1.2833571218054163</v>
          </cell>
          <cell r="K27">
            <v>5.4154840316176349</v>
          </cell>
        </row>
        <row r="28">
          <cell r="A28" t="str">
            <v>Debt/Equity (F2003)</v>
          </cell>
          <cell r="B28">
            <v>0</v>
          </cell>
          <cell r="D28" t="str">
            <v>Mar 05E</v>
          </cell>
          <cell r="E28">
            <v>0.66967886798847598</v>
          </cell>
          <cell r="F28">
            <v>10.378108571464731</v>
          </cell>
          <cell r="G28">
            <v>0.20017793594306049</v>
          </cell>
          <cell r="H28">
            <v>2.8802580711231724E-2</v>
          </cell>
          <cell r="I28">
            <v>44.96</v>
          </cell>
          <cell r="J28">
            <v>1.0923176862678636</v>
          </cell>
          <cell r="K28">
            <v>6.3626178422013453</v>
          </cell>
        </row>
        <row r="29">
          <cell r="A29" t="str">
            <v>F2003-5E EPS Growth</v>
          </cell>
          <cell r="B29">
            <v>-0.10632955122461474</v>
          </cell>
          <cell r="D29" t="str">
            <v>Mar-06E</v>
          </cell>
          <cell r="E29">
            <v>0.47883097383097412</v>
          </cell>
          <cell r="F29">
            <v>14.514516353015479</v>
          </cell>
          <cell r="G29">
            <v>0.12872717161606043</v>
          </cell>
          <cell r="H29">
            <v>1.8521895196555456E-2</v>
          </cell>
          <cell r="I29">
            <v>44.4</v>
          </cell>
          <cell r="J29">
            <v>0.87055913055913081</v>
          </cell>
          <cell r="K29">
            <v>7.9833750012319662</v>
          </cell>
        </row>
        <row r="30">
          <cell r="A30" t="str">
            <v>P/E to growth</v>
          </cell>
          <cell r="B30">
            <v>-0.97780940576057007</v>
          </cell>
          <cell r="D30" t="str">
            <v>Mar-07E</v>
          </cell>
          <cell r="E30">
            <v>0.57500833240248794</v>
          </cell>
          <cell r="F30">
            <v>12.086781370561456</v>
          </cell>
          <cell r="G30">
            <v>0.17889148119188497</v>
          </cell>
          <cell r="H30">
            <v>2.5739781466458268E-2</v>
          </cell>
          <cell r="I30">
            <v>46.6</v>
          </cell>
        </row>
        <row r="33">
          <cell r="A33" t="str">
            <v>Enterprise Value Calculation</v>
          </cell>
        </row>
        <row r="34">
          <cell r="B34" t="str">
            <v>F1996</v>
          </cell>
          <cell r="C34" t="str">
            <v>F1997</v>
          </cell>
          <cell r="D34" t="str">
            <v>F1998</v>
          </cell>
          <cell r="E34" t="str">
            <v>F1999</v>
          </cell>
          <cell r="F34" t="str">
            <v>F2000</v>
          </cell>
          <cell r="G34" t="str">
            <v>F2001</v>
          </cell>
          <cell r="H34" t="str">
            <v>F2002</v>
          </cell>
          <cell r="I34" t="str">
            <v>F2003</v>
          </cell>
          <cell r="J34" t="str">
            <v>F2004</v>
          </cell>
          <cell r="K34" t="str">
            <v>F2005E</v>
          </cell>
          <cell r="L34" t="str">
            <v>F2006E</v>
          </cell>
          <cell r="M34" t="str">
            <v>F2007E</v>
          </cell>
          <cell r="N34" t="str">
            <v>F2008E</v>
          </cell>
          <cell r="O34" t="str">
            <v>F2009E</v>
          </cell>
          <cell r="P34" t="str">
            <v>F2010E</v>
          </cell>
          <cell r="Q34" t="str">
            <v>F2011E</v>
          </cell>
          <cell r="R34" t="str">
            <v>F2012E</v>
          </cell>
          <cell r="S34" t="str">
            <v>F2013E</v>
          </cell>
          <cell r="T34" t="str">
            <v>F2014E</v>
          </cell>
          <cell r="U34" t="str">
            <v>F2015E</v>
          </cell>
        </row>
        <row r="35">
          <cell r="A35" t="str">
            <v>Total Debt</v>
          </cell>
          <cell r="B35">
            <v>69481.264314</v>
          </cell>
          <cell r="C35">
            <v>76040.077709999998</v>
          </cell>
          <cell r="D35">
            <v>65493.078980999999</v>
          </cell>
          <cell r="E35">
            <v>38201.299999999996</v>
          </cell>
          <cell r="F35">
            <v>30902</v>
          </cell>
          <cell r="G35">
            <v>28810</v>
          </cell>
          <cell r="H35">
            <v>26190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Cash &amp; Cash Equivalents</v>
          </cell>
          <cell r="B36">
            <v>3061.7671919999998</v>
          </cell>
          <cell r="C36">
            <v>3721.2172399000001</v>
          </cell>
          <cell r="D36">
            <v>13284.937813</v>
          </cell>
          <cell r="E36">
            <v>13564.210175</v>
          </cell>
          <cell r="F36">
            <v>18350.810000000001</v>
          </cell>
          <cell r="G36">
            <v>24828.34</v>
          </cell>
          <cell r="H36">
            <v>24446.51</v>
          </cell>
          <cell r="I36">
            <v>18154.64</v>
          </cell>
          <cell r="J36">
            <v>25530.69</v>
          </cell>
          <cell r="K36">
            <v>25173.98</v>
          </cell>
          <cell r="L36">
            <v>24543.343280762092</v>
          </cell>
          <cell r="M36">
            <v>49023.600033469877</v>
          </cell>
          <cell r="N36">
            <v>50669.505745214243</v>
          </cell>
          <cell r="O36">
            <v>56529.060337960713</v>
          </cell>
          <cell r="P36">
            <v>62962.044575332817</v>
          </cell>
          <cell r="Q36">
            <v>69346.570337240672</v>
          </cell>
          <cell r="R36">
            <v>76530.771635323516</v>
          </cell>
          <cell r="S36">
            <v>84990.002791802501</v>
          </cell>
          <cell r="T36">
            <v>94410.084264485922</v>
          </cell>
          <cell r="U36">
            <v>105050.00807515957</v>
          </cell>
        </row>
        <row r="37">
          <cell r="A37" t="str">
            <v>Net Debt</v>
          </cell>
          <cell r="B37">
            <v>66419.497122000001</v>
          </cell>
          <cell r="C37">
            <v>72318.8604701</v>
          </cell>
          <cell r="D37">
            <v>52208.141168000002</v>
          </cell>
          <cell r="E37">
            <v>24637.089824999995</v>
          </cell>
          <cell r="F37">
            <v>12551.189999999999</v>
          </cell>
          <cell r="G37">
            <v>3981.66</v>
          </cell>
          <cell r="H37">
            <v>1743.4900000000016</v>
          </cell>
          <cell r="I37">
            <v>-18154.64</v>
          </cell>
          <cell r="J37">
            <v>-25530.69</v>
          </cell>
          <cell r="K37">
            <v>-25173.98</v>
          </cell>
          <cell r="L37">
            <v>-24543.343280762092</v>
          </cell>
          <cell r="M37">
            <v>-49023.600033469877</v>
          </cell>
          <cell r="N37">
            <v>-50669.505745214243</v>
          </cell>
          <cell r="O37">
            <v>-56529.060337960713</v>
          </cell>
          <cell r="P37">
            <v>-62962.044575332817</v>
          </cell>
          <cell r="Q37">
            <v>-69346.570337240672</v>
          </cell>
          <cell r="R37">
            <v>-76530.771635323516</v>
          </cell>
          <cell r="S37">
            <v>-84990.002791802501</v>
          </cell>
          <cell r="T37">
            <v>-94410.084264485922</v>
          </cell>
          <cell r="U37">
            <v>-105050.00807515957</v>
          </cell>
        </row>
        <row r="38">
          <cell r="A38" t="str">
            <v>Net Debt (ex-DoT debt)</v>
          </cell>
          <cell r="B38">
            <v>13096.497122000001</v>
          </cell>
          <cell r="C38">
            <v>6035.8604700999977</v>
          </cell>
          <cell r="D38">
            <v>-10514.678832000001</v>
          </cell>
          <cell r="E38">
            <v>-13322.610175000002</v>
          </cell>
          <cell r="F38">
            <v>-18158.810000000001</v>
          </cell>
          <cell r="G38">
            <v>-22208.34</v>
          </cell>
          <cell r="H38">
            <v>-24446.51</v>
          </cell>
          <cell r="I38">
            <v>-18154.64</v>
          </cell>
          <cell r="J38">
            <v>-25530.69</v>
          </cell>
          <cell r="K38">
            <v>-29148.63</v>
          </cell>
          <cell r="L38">
            <v>-28517.993280762093</v>
          </cell>
          <cell r="M38">
            <v>-52998.250033469878</v>
          </cell>
          <cell r="N38">
            <v>-54644.155745214244</v>
          </cell>
          <cell r="O38">
            <v>-60503.710337960714</v>
          </cell>
          <cell r="P38">
            <v>-66936.694575332818</v>
          </cell>
          <cell r="Q38">
            <v>-73321.220337240666</v>
          </cell>
          <cell r="R38">
            <v>-80505.42163532351</v>
          </cell>
          <cell r="S38">
            <v>-88964.652791802495</v>
          </cell>
          <cell r="T38">
            <v>-98384.734264485916</v>
          </cell>
          <cell r="U38">
            <v>-109024.65807515956</v>
          </cell>
        </row>
        <row r="39">
          <cell r="A39" t="str">
            <v>Shares Outstanding (mn)</v>
          </cell>
          <cell r="B39">
            <v>600</v>
          </cell>
          <cell r="C39">
            <v>600</v>
          </cell>
          <cell r="D39">
            <v>630</v>
          </cell>
          <cell r="E39">
            <v>630</v>
          </cell>
          <cell r="F39">
            <v>630</v>
          </cell>
          <cell r="G39">
            <v>630</v>
          </cell>
          <cell r="H39">
            <v>630</v>
          </cell>
          <cell r="I39">
            <v>630</v>
          </cell>
          <cell r="J39">
            <v>630</v>
          </cell>
          <cell r="K39">
            <v>630</v>
          </cell>
          <cell r="L39">
            <v>630</v>
          </cell>
          <cell r="M39">
            <v>630</v>
          </cell>
          <cell r="N39">
            <v>630</v>
          </cell>
          <cell r="O39">
            <v>630</v>
          </cell>
          <cell r="P39">
            <v>630</v>
          </cell>
          <cell r="Q39">
            <v>630</v>
          </cell>
          <cell r="R39">
            <v>630</v>
          </cell>
          <cell r="S39">
            <v>630</v>
          </cell>
          <cell r="T39">
            <v>630</v>
          </cell>
          <cell r="U39">
            <v>630</v>
          </cell>
        </row>
        <row r="40">
          <cell r="A40" t="str">
            <v>Market Price</v>
          </cell>
          <cell r="B40">
            <v>154.85</v>
          </cell>
          <cell r="C40">
            <v>154.85</v>
          </cell>
          <cell r="D40">
            <v>154.85</v>
          </cell>
          <cell r="E40">
            <v>154.85</v>
          </cell>
          <cell r="F40">
            <v>154.85</v>
          </cell>
          <cell r="G40">
            <v>154.85</v>
          </cell>
          <cell r="H40">
            <v>154.85</v>
          </cell>
          <cell r="I40">
            <v>154.85</v>
          </cell>
          <cell r="J40">
            <v>154.85</v>
          </cell>
          <cell r="K40">
            <v>154.85</v>
          </cell>
          <cell r="L40">
            <v>154.85</v>
          </cell>
          <cell r="M40">
            <v>154.85</v>
          </cell>
          <cell r="N40">
            <v>154.85</v>
          </cell>
          <cell r="O40">
            <v>154.85</v>
          </cell>
          <cell r="P40">
            <v>154.85</v>
          </cell>
          <cell r="Q40">
            <v>154.85</v>
          </cell>
          <cell r="R40">
            <v>154.85</v>
          </cell>
          <cell r="S40">
            <v>154.85</v>
          </cell>
          <cell r="T40">
            <v>154.85</v>
          </cell>
          <cell r="U40">
            <v>154.85</v>
          </cell>
        </row>
        <row r="41">
          <cell r="A41" t="str">
            <v>Market Cap</v>
          </cell>
          <cell r="B41">
            <v>92910</v>
          </cell>
          <cell r="C41">
            <v>92910</v>
          </cell>
          <cell r="D41">
            <v>97555.5</v>
          </cell>
          <cell r="E41">
            <v>97555.5</v>
          </cell>
          <cell r="F41">
            <v>97555.5</v>
          </cell>
          <cell r="G41">
            <v>97555.5</v>
          </cell>
          <cell r="H41">
            <v>97555.5</v>
          </cell>
          <cell r="I41">
            <v>97555.5</v>
          </cell>
          <cell r="J41">
            <v>97555.5</v>
          </cell>
          <cell r="K41">
            <v>97555.5</v>
          </cell>
          <cell r="L41">
            <v>97555.5</v>
          </cell>
          <cell r="M41">
            <v>97555.5</v>
          </cell>
          <cell r="N41">
            <v>97555.5</v>
          </cell>
          <cell r="O41">
            <v>97555.5</v>
          </cell>
          <cell r="P41">
            <v>97555.5</v>
          </cell>
          <cell r="Q41">
            <v>97555.5</v>
          </cell>
          <cell r="R41">
            <v>97555.5</v>
          </cell>
          <cell r="S41">
            <v>97555.5</v>
          </cell>
          <cell r="T41">
            <v>97555.5</v>
          </cell>
          <cell r="U41">
            <v>97555.5</v>
          </cell>
        </row>
        <row r="42">
          <cell r="A42" t="str">
            <v>Enterprise Value (mn)</v>
          </cell>
          <cell r="B42">
            <v>159329.497122</v>
          </cell>
          <cell r="C42">
            <v>165228.86047010001</v>
          </cell>
          <cell r="D42">
            <v>149763.641168</v>
          </cell>
          <cell r="E42">
            <v>122192.589825</v>
          </cell>
          <cell r="F42">
            <v>110106.69</v>
          </cell>
          <cell r="G42">
            <v>101537.16</v>
          </cell>
          <cell r="H42">
            <v>99298.99</v>
          </cell>
          <cell r="I42">
            <v>79400.86</v>
          </cell>
          <cell r="J42">
            <v>72024.81</v>
          </cell>
          <cell r="K42">
            <v>72381.52</v>
          </cell>
          <cell r="L42">
            <v>73012.156719237915</v>
          </cell>
          <cell r="M42">
            <v>48531.899966530123</v>
          </cell>
          <cell r="N42">
            <v>46885.994254785757</v>
          </cell>
          <cell r="O42">
            <v>41026.439662039287</v>
          </cell>
          <cell r="P42">
            <v>34593.455424667183</v>
          </cell>
          <cell r="Q42">
            <v>28208.929662759328</v>
          </cell>
          <cell r="R42">
            <v>21024.728364676484</v>
          </cell>
          <cell r="S42">
            <v>12565.497208197499</v>
          </cell>
          <cell r="T42">
            <v>3145.4157355140778</v>
          </cell>
          <cell r="U42">
            <v>-7494.5080751595669</v>
          </cell>
        </row>
        <row r="43">
          <cell r="A43" t="str">
            <v xml:space="preserve">EV (ex-DoT debt0 </v>
          </cell>
          <cell r="B43">
            <v>106006.497122</v>
          </cell>
          <cell r="C43">
            <v>98945.8604701</v>
          </cell>
          <cell r="D43">
            <v>87040.821167999995</v>
          </cell>
          <cell r="E43">
            <v>84232.889824999991</v>
          </cell>
          <cell r="F43">
            <v>79396.69</v>
          </cell>
          <cell r="G43">
            <v>75347.16</v>
          </cell>
          <cell r="H43">
            <v>73108.990000000005</v>
          </cell>
          <cell r="I43">
            <v>79400.86</v>
          </cell>
          <cell r="J43">
            <v>72024.81</v>
          </cell>
          <cell r="K43">
            <v>68406.87</v>
          </cell>
          <cell r="L43">
            <v>69037.506719237907</v>
          </cell>
          <cell r="M43">
            <v>44557.249966530122</v>
          </cell>
          <cell r="N43">
            <v>42911.344254785756</v>
          </cell>
          <cell r="O43">
            <v>37051.789662039286</v>
          </cell>
          <cell r="P43">
            <v>30618.805424667182</v>
          </cell>
          <cell r="Q43">
            <v>24234.279662759334</v>
          </cell>
          <cell r="R43">
            <v>17050.07836467649</v>
          </cell>
          <cell r="S43">
            <v>8590.8472081975051</v>
          </cell>
          <cell r="T43">
            <v>-829.23426448591636</v>
          </cell>
          <cell r="U43">
            <v>-11469.158075159561</v>
          </cell>
        </row>
        <row r="46">
          <cell r="A46" t="str">
            <v>ROIC Calculations</v>
          </cell>
          <cell r="B46" t="str">
            <v>F1996</v>
          </cell>
          <cell r="C46" t="str">
            <v>F1997</v>
          </cell>
          <cell r="D46" t="str">
            <v>F1998</v>
          </cell>
          <cell r="E46" t="str">
            <v>F1999</v>
          </cell>
          <cell r="F46" t="str">
            <v>F2000</v>
          </cell>
          <cell r="G46" t="str">
            <v>F2001</v>
          </cell>
          <cell r="H46" t="str">
            <v>F2002</v>
          </cell>
          <cell r="I46" t="str">
            <v>F2003</v>
          </cell>
          <cell r="J46" t="str">
            <v>F2004</v>
          </cell>
          <cell r="K46" t="str">
            <v>F2005E</v>
          </cell>
          <cell r="L46" t="str">
            <v>F2006E</v>
          </cell>
          <cell r="M46" t="str">
            <v>F2007E</v>
          </cell>
          <cell r="N46" t="str">
            <v>F2008E</v>
          </cell>
          <cell r="O46" t="str">
            <v>F2009E</v>
          </cell>
          <cell r="P46" t="str">
            <v>F2010E</v>
          </cell>
          <cell r="Q46" t="str">
            <v>F2011E</v>
          </cell>
          <cell r="R46" t="str">
            <v>F2012E</v>
          </cell>
          <cell r="S46" t="str">
            <v>F2013E</v>
          </cell>
          <cell r="T46" t="str">
            <v>F2014E</v>
          </cell>
          <cell r="U46" t="str">
            <v>F2015E</v>
          </cell>
        </row>
        <row r="47">
          <cell r="A47" t="str">
            <v>Invested Capital</v>
          </cell>
          <cell r="B47">
            <v>93788.101463999978</v>
          </cell>
          <cell r="C47">
            <v>107695.31671899999</v>
          </cell>
          <cell r="D47">
            <v>103826.03516899998</v>
          </cell>
          <cell r="E47">
            <v>87129.648810999977</v>
          </cell>
          <cell r="F47">
            <v>83754.933735999977</v>
          </cell>
          <cell r="G47">
            <v>87463.153735999993</v>
          </cell>
          <cell r="H47">
            <v>95434.383735999989</v>
          </cell>
          <cell r="I47">
            <v>81689.893735999955</v>
          </cell>
          <cell r="J47">
            <v>83387.653735999993</v>
          </cell>
          <cell r="K47">
            <v>90004.343735999952</v>
          </cell>
          <cell r="L47">
            <v>93498.124955237858</v>
          </cell>
          <cell r="M47">
            <v>75864.99284056059</v>
          </cell>
          <cell r="N47">
            <v>81182.300491026166</v>
          </cell>
          <cell r="O47">
            <v>82349.340970768622</v>
          </cell>
          <cell r="P47">
            <v>82956.332589756174</v>
          </cell>
          <cell r="Q47">
            <v>84371.462222078713</v>
          </cell>
          <cell r="R47">
            <v>85660.905636299489</v>
          </cell>
          <cell r="S47">
            <v>86454.78517340633</v>
          </cell>
          <cell r="T47">
            <v>86930.672673232213</v>
          </cell>
          <cell r="U47">
            <v>86884.656841191143</v>
          </cell>
        </row>
        <row r="48">
          <cell r="A48" t="str">
            <v>NOPAT</v>
          </cell>
          <cell r="B48">
            <v>7540.015614644798</v>
          </cell>
          <cell r="C48">
            <v>9123.0581715782318</v>
          </cell>
          <cell r="D48">
            <v>11211.573817564171</v>
          </cell>
          <cell r="E48">
            <v>11833.28246828732</v>
          </cell>
          <cell r="F48">
            <v>11827.265009433306</v>
          </cell>
          <cell r="G48">
            <v>12768.476183278883</v>
          </cell>
          <cell r="H48">
            <v>12272.654840136378</v>
          </cell>
          <cell r="I48">
            <v>8026.001569502243</v>
          </cell>
          <cell r="J48">
            <v>10319.21105196192</v>
          </cell>
          <cell r="K48">
            <v>5927.4216227470124</v>
          </cell>
          <cell r="L48">
            <v>4143.091151003362</v>
          </cell>
          <cell r="M48">
            <v>5409.4081132830643</v>
          </cell>
          <cell r="N48">
            <v>6233.136835592878</v>
          </cell>
          <cell r="O48">
            <v>6639.2719404650379</v>
          </cell>
          <cell r="P48">
            <v>6890.1173675328555</v>
          </cell>
          <cell r="Q48">
            <v>6995.8393624454138</v>
          </cell>
          <cell r="R48">
            <v>6908.1350939930708</v>
          </cell>
          <cell r="S48">
            <v>6990.9482351997767</v>
          </cell>
          <cell r="T48">
            <v>6844.0608851491488</v>
          </cell>
          <cell r="U48">
            <v>9680.217107933544</v>
          </cell>
        </row>
        <row r="49">
          <cell r="A49" t="str">
            <v>ROIC</v>
          </cell>
          <cell r="C49">
            <v>9.055889813515168E-2</v>
          </cell>
          <cell r="D49">
            <v>0.10600890848599219</v>
          </cell>
          <cell r="E49">
            <v>0.12393747304769097</v>
          </cell>
          <cell r="F49">
            <v>0.13842401500650703</v>
          </cell>
          <cell r="G49">
            <v>0.14914868366774586</v>
          </cell>
          <cell r="H49">
            <v>0.13420251589789953</v>
          </cell>
          <cell r="I49">
            <v>9.0625652045592739E-2</v>
          </cell>
          <cell r="J49">
            <v>0.12502258738381414</v>
          </cell>
          <cell r="K49">
            <v>6.8370186734877381E-2</v>
          </cell>
          <cell r="L49">
            <v>4.5155699327125112E-2</v>
          </cell>
          <cell r="M49">
            <v>6.3879411098291206E-2</v>
          </cell>
          <cell r="N49">
            <v>7.9379105533927893E-2</v>
          </cell>
          <cell r="O49">
            <v>8.119862163820013E-2</v>
          </cell>
          <cell r="P49">
            <v>8.3362140199139831E-2</v>
          </cell>
          <cell r="Q49">
            <v>8.3618377572147476E-2</v>
          </cell>
          <cell r="R49">
            <v>8.1256706367189221E-2</v>
          </cell>
          <cell r="S49">
            <v>8.123545508618496E-2</v>
          </cell>
          <cell r="T49">
            <v>7.8946192721684891E-2</v>
          </cell>
          <cell r="U49">
            <v>0.11138507903735005</v>
          </cell>
        </row>
        <row r="51">
          <cell r="A51" t="str">
            <v>Invested Capital</v>
          </cell>
          <cell r="B51">
            <v>93788.101463999978</v>
          </cell>
          <cell r="C51">
            <v>107695.31671899999</v>
          </cell>
          <cell r="D51">
            <v>103826.03516899998</v>
          </cell>
          <cell r="E51">
            <v>87129.648810999977</v>
          </cell>
          <cell r="F51">
            <v>83754.933735999977</v>
          </cell>
          <cell r="G51">
            <v>87463.153735999993</v>
          </cell>
          <cell r="H51">
            <v>95434.383735999989</v>
          </cell>
          <cell r="I51">
            <v>81689.893735999955</v>
          </cell>
          <cell r="J51">
            <v>83387.653735999993</v>
          </cell>
          <cell r="K51">
            <v>90004.343735999952</v>
          </cell>
          <cell r="L51">
            <v>93498.124955237858</v>
          </cell>
          <cell r="M51">
            <v>75864.99284056059</v>
          </cell>
          <cell r="N51">
            <v>81182.300491026166</v>
          </cell>
          <cell r="O51">
            <v>82349.340970768622</v>
          </cell>
          <cell r="P51">
            <v>82956.332589756174</v>
          </cell>
          <cell r="Q51">
            <v>84371.462222078713</v>
          </cell>
          <cell r="R51">
            <v>85660.905636299489</v>
          </cell>
          <cell r="S51">
            <v>86454.78517340633</v>
          </cell>
          <cell r="T51">
            <v>86930.672673232213</v>
          </cell>
          <cell r="U51">
            <v>86884.656841191143</v>
          </cell>
        </row>
        <row r="52">
          <cell r="A52" t="str">
            <v>NOPAT</v>
          </cell>
          <cell r="B52">
            <v>7540.015614644798</v>
          </cell>
          <cell r="C52">
            <v>9123.0581715782318</v>
          </cell>
          <cell r="D52">
            <v>11211.573817564171</v>
          </cell>
          <cell r="E52">
            <v>11833.28246828732</v>
          </cell>
          <cell r="F52">
            <v>11827.265009433306</v>
          </cell>
          <cell r="G52">
            <v>12768.476183278883</v>
          </cell>
          <cell r="H52">
            <v>12272.654840136378</v>
          </cell>
          <cell r="I52">
            <v>8026.001569502243</v>
          </cell>
          <cell r="J52">
            <v>10319.21105196192</v>
          </cell>
          <cell r="K52">
            <v>5927.4216227470124</v>
          </cell>
          <cell r="L52">
            <v>4143.091151003362</v>
          </cell>
          <cell r="M52">
            <v>5409.4081132830643</v>
          </cell>
          <cell r="N52">
            <v>6233.136835592878</v>
          </cell>
          <cell r="O52">
            <v>6639.2719404650379</v>
          </cell>
          <cell r="P52">
            <v>6890.1173675328555</v>
          </cell>
          <cell r="Q52">
            <v>6995.8393624454138</v>
          </cell>
          <cell r="R52">
            <v>6908.1350939930708</v>
          </cell>
          <cell r="S52">
            <v>6990.9482351997767</v>
          </cell>
          <cell r="T52">
            <v>6844.0608851491488</v>
          </cell>
          <cell r="U52">
            <v>9680.217107933544</v>
          </cell>
        </row>
        <row r="53">
          <cell r="A53" t="str">
            <v>ROIC</v>
          </cell>
          <cell r="C53">
            <v>9.055889813515168E-2</v>
          </cell>
          <cell r="D53">
            <v>0.10600890848599219</v>
          </cell>
          <cell r="E53">
            <v>0.12393747304769097</v>
          </cell>
          <cell r="F53">
            <v>0.13842401500650703</v>
          </cell>
          <cell r="G53">
            <v>0.14914868366774586</v>
          </cell>
          <cell r="H53">
            <v>0.13420251589789953</v>
          </cell>
          <cell r="I53">
            <v>9.0625652045592739E-2</v>
          </cell>
          <cell r="J53">
            <v>0.12502258738381414</v>
          </cell>
          <cell r="K53">
            <v>6.8370186734877381E-2</v>
          </cell>
          <cell r="L53">
            <v>4.5155699327125112E-2</v>
          </cell>
          <cell r="M53">
            <v>6.3879411098291206E-2</v>
          </cell>
          <cell r="N53">
            <v>7.9379105533927893E-2</v>
          </cell>
          <cell r="O53">
            <v>8.119862163820013E-2</v>
          </cell>
          <cell r="P53">
            <v>8.3362140199139831E-2</v>
          </cell>
          <cell r="Q53">
            <v>8.3618377572147476E-2</v>
          </cell>
          <cell r="R53">
            <v>8.1256706367189221E-2</v>
          </cell>
          <cell r="S53">
            <v>8.123545508618496E-2</v>
          </cell>
          <cell r="T53">
            <v>7.8946192721684891E-2</v>
          </cell>
          <cell r="U53">
            <v>0.11138507903735005</v>
          </cell>
        </row>
        <row r="58">
          <cell r="A58" t="str">
            <v>Revenue Model</v>
          </cell>
        </row>
        <row r="59">
          <cell r="A59" t="str">
            <v>(Rs Millions)</v>
          </cell>
          <cell r="B59" t="str">
            <v>F1996</v>
          </cell>
          <cell r="C59" t="str">
            <v>F1997</v>
          </cell>
          <cell r="D59" t="str">
            <v>F1998</v>
          </cell>
          <cell r="E59" t="str">
            <v>F1999</v>
          </cell>
          <cell r="F59" t="str">
            <v>F2000</v>
          </cell>
          <cell r="G59" t="str">
            <v>F2001</v>
          </cell>
          <cell r="H59" t="str">
            <v>F2002</v>
          </cell>
          <cell r="I59" t="str">
            <v>F2003</v>
          </cell>
          <cell r="J59" t="str">
            <v>F2004</v>
          </cell>
          <cell r="K59" t="str">
            <v>F2005E</v>
          </cell>
          <cell r="L59" t="str">
            <v>F2006E</v>
          </cell>
          <cell r="M59" t="str">
            <v>F2007E</v>
          </cell>
          <cell r="N59" t="str">
            <v>F2008E</v>
          </cell>
          <cell r="O59" t="str">
            <v>F2009E</v>
          </cell>
          <cell r="P59" t="str">
            <v>F2010E</v>
          </cell>
          <cell r="Q59" t="str">
            <v>F2011E</v>
          </cell>
          <cell r="R59" t="str">
            <v>F2012E</v>
          </cell>
          <cell r="S59" t="str">
            <v>F2013E</v>
          </cell>
          <cell r="T59" t="str">
            <v>F2014E</v>
          </cell>
          <cell r="U59" t="str">
            <v>F2015E</v>
          </cell>
        </row>
        <row r="60">
          <cell r="A60" t="str">
            <v>Fixed Line Revenues</v>
          </cell>
        </row>
        <row r="61">
          <cell r="A61" t="str">
            <v>Telephone Revenues</v>
          </cell>
          <cell r="B61">
            <v>8972.2119999999995</v>
          </cell>
          <cell r="C61">
            <v>10710.243000000002</v>
          </cell>
          <cell r="D61">
            <v>13913.288999999997</v>
          </cell>
          <cell r="E61">
            <v>15774.829671579359</v>
          </cell>
          <cell r="F61">
            <v>49059.53</v>
          </cell>
          <cell r="G61">
            <v>53488.98</v>
          </cell>
          <cell r="H61">
            <v>53915.24</v>
          </cell>
          <cell r="I61">
            <v>47815.590000000004</v>
          </cell>
          <cell r="J61">
            <v>46204.43</v>
          </cell>
          <cell r="K61">
            <v>41992.93</v>
          </cell>
          <cell r="L61">
            <v>38485</v>
          </cell>
          <cell r="M61">
            <v>39649.906038518464</v>
          </cell>
          <cell r="N61">
            <v>39721.436508339582</v>
          </cell>
          <cell r="O61">
            <v>39819.915534439577</v>
          </cell>
          <cell r="P61">
            <v>39834.287532515053</v>
          </cell>
          <cell r="Q61">
            <v>40089.399875029812</v>
          </cell>
          <cell r="R61">
            <v>40135.921153624833</v>
          </cell>
          <cell r="S61">
            <v>40435.222967134177</v>
          </cell>
          <cell r="T61">
            <v>40515.44210328917</v>
          </cell>
          <cell r="U61">
            <v>40857.309482521196</v>
          </cell>
        </row>
        <row r="62">
          <cell r="A62" t="str">
            <v>Call Revenue</v>
          </cell>
          <cell r="B62">
            <v>0</v>
          </cell>
          <cell r="C62">
            <v>0</v>
          </cell>
          <cell r="D62">
            <v>0</v>
          </cell>
          <cell r="E62">
            <v>0</v>
          </cell>
          <cell r="F62">
            <v>26505.375157951428</v>
          </cell>
          <cell r="G62">
            <v>28142.419188053158</v>
          </cell>
          <cell r="H62">
            <v>30113.010000000002</v>
          </cell>
          <cell r="I62">
            <v>24432.79</v>
          </cell>
          <cell r="J62">
            <v>22666.18</v>
          </cell>
          <cell r="K62">
            <v>19395.97</v>
          </cell>
          <cell r="L62">
            <v>17052</v>
          </cell>
          <cell r="M62">
            <v>16204.296428146547</v>
          </cell>
          <cell r="N62">
            <v>15785.729068371915</v>
          </cell>
          <cell r="O62">
            <v>15381.317180034921</v>
          </cell>
          <cell r="P62">
            <v>14988.612921866801</v>
          </cell>
          <cell r="Q62">
            <v>14606.322476968464</v>
          </cell>
          <cell r="R62">
            <v>14234.175330740087</v>
          </cell>
          <cell r="S62">
            <v>13872.803068283547</v>
          </cell>
          <cell r="T62">
            <v>13521.875520881635</v>
          </cell>
          <cell r="U62">
            <v>13180.01842212018</v>
          </cell>
        </row>
        <row r="63">
          <cell r="A63" t="str">
            <v>Local</v>
          </cell>
          <cell r="G63">
            <v>12664.08863462392</v>
          </cell>
          <cell r="H63">
            <v>15658.7652</v>
          </cell>
          <cell r="I63">
            <v>15148.329800000001</v>
          </cell>
          <cell r="J63">
            <v>14733.017</v>
          </cell>
          <cell r="K63">
            <v>11557.211639699999</v>
          </cell>
          <cell r="L63">
            <v>9213.2416396999979</v>
          </cell>
          <cell r="M63">
            <v>9630.7476221690085</v>
          </cell>
          <cell r="N63">
            <v>9851.0782021133928</v>
          </cell>
          <cell r="O63">
            <v>10078.640373373952</v>
          </cell>
          <cell r="P63">
            <v>10312.386087964491</v>
          </cell>
          <cell r="Q63">
            <v>10551.832872571447</v>
          </cell>
          <cell r="R63">
            <v>10797.137429764809</v>
          </cell>
          <cell r="S63">
            <v>10523.023482845661</v>
          </cell>
          <cell r="T63">
            <v>10256.832230514663</v>
          </cell>
          <cell r="U63">
            <v>9997.5212419323543</v>
          </cell>
        </row>
        <row r="64">
          <cell r="A64" t="str">
            <v>National Long-distance</v>
          </cell>
          <cell r="G64">
            <v>12101.240250862857</v>
          </cell>
          <cell r="H64">
            <v>11442.943799999999</v>
          </cell>
          <cell r="I64">
            <v>7329.8370000000004</v>
          </cell>
          <cell r="J64">
            <v>6346.5304000000006</v>
          </cell>
          <cell r="K64">
            <v>6257.6789744000007</v>
          </cell>
          <cell r="L64">
            <v>6257.6789744000007</v>
          </cell>
          <cell r="M64">
            <v>5351.932708657162</v>
          </cell>
          <cell r="N64">
            <v>4692.3199717480611</v>
          </cell>
          <cell r="O64">
            <v>4114.8974073201862</v>
          </cell>
          <cell r="P64">
            <v>3608.8550386578768</v>
          </cell>
          <cell r="Q64">
            <v>3165.1287992987836</v>
          </cell>
          <cell r="R64">
            <v>2776.0374666635475</v>
          </cell>
          <cell r="S64">
            <v>2705.5603988543671</v>
          </cell>
          <cell r="T64">
            <v>2637.1203243831615</v>
          </cell>
          <cell r="U64">
            <v>2570.4492252603886</v>
          </cell>
        </row>
        <row r="65">
          <cell r="A65" t="str">
            <v>Intl. Long-distsnce</v>
          </cell>
          <cell r="G65">
            <v>3377.0903025663774</v>
          </cell>
          <cell r="H65">
            <v>3011.3010000000013</v>
          </cell>
          <cell r="I65">
            <v>1954.6232</v>
          </cell>
          <cell r="J65">
            <v>1586.6326000000008</v>
          </cell>
          <cell r="K65">
            <v>1581.0793859000007</v>
          </cell>
          <cell r="L65">
            <v>1581.0793859000007</v>
          </cell>
          <cell r="M65">
            <v>1221.6160973203769</v>
          </cell>
          <cell r="N65">
            <v>1242.3308945104618</v>
          </cell>
          <cell r="O65">
            <v>1187.7793993407831</v>
          </cell>
          <cell r="P65">
            <v>1067.3717952444331</v>
          </cell>
          <cell r="Q65">
            <v>889.36080509823296</v>
          </cell>
          <cell r="R65">
            <v>661.00043431173071</v>
          </cell>
          <cell r="S65">
            <v>644.21918658351751</v>
          </cell>
          <cell r="T65">
            <v>627.92296598381108</v>
          </cell>
          <cell r="U65">
            <v>612.04795492743688</v>
          </cell>
        </row>
        <row r="66">
          <cell r="A66" t="str">
            <v>Rental Revenue</v>
          </cell>
          <cell r="B66">
            <v>5549</v>
          </cell>
          <cell r="C66">
            <v>6481</v>
          </cell>
          <cell r="D66">
            <v>7328</v>
          </cell>
          <cell r="E66">
            <v>8060.6478207379369</v>
          </cell>
          <cell r="F66">
            <v>11297.734979999999</v>
          </cell>
          <cell r="G66">
            <v>12399.618347999998</v>
          </cell>
          <cell r="H66">
            <v>13138.67</v>
          </cell>
          <cell r="I66">
            <v>12783.04</v>
          </cell>
          <cell r="J66">
            <v>12172.97</v>
          </cell>
          <cell r="K66">
            <v>11307.83</v>
          </cell>
          <cell r="L66">
            <v>11538</v>
          </cell>
          <cell r="M66">
            <v>11265.158648548328</v>
          </cell>
          <cell r="N66">
            <v>11163.727363739999</v>
          </cell>
          <cell r="O66">
            <v>11129.916935470555</v>
          </cell>
          <cell r="P66">
            <v>11129.916935470555</v>
          </cell>
          <cell r="Q66">
            <v>20601.596701619041</v>
          </cell>
          <cell r="R66">
            <v>0</v>
          </cell>
          <cell r="S66">
            <v>0</v>
          </cell>
          <cell r="T66">
            <v>0</v>
          </cell>
          <cell r="U66">
            <v>0</v>
          </cell>
        </row>
        <row r="67">
          <cell r="A67" t="str">
            <v>Public Phone Revenue</v>
          </cell>
          <cell r="B67">
            <v>3063</v>
          </cell>
          <cell r="C67">
            <v>3865</v>
          </cell>
          <cell r="D67">
            <v>6270</v>
          </cell>
          <cell r="E67">
            <v>8398.7163430205255</v>
          </cell>
          <cell r="F67">
            <v>10346.052424718109</v>
          </cell>
          <cell r="G67">
            <v>12683.148506731044</v>
          </cell>
          <cell r="H67">
            <v>10373.1</v>
          </cell>
          <cell r="I67">
            <v>10270.58</v>
          </cell>
          <cell r="J67">
            <v>10572.69</v>
          </cell>
          <cell r="K67">
            <v>10197.530000000001</v>
          </cell>
          <cell r="L67">
            <v>8877</v>
          </cell>
          <cell r="M67">
            <v>8459.6129415089017</v>
          </cell>
          <cell r="N67">
            <v>8248.1226179711794</v>
          </cell>
          <cell r="O67">
            <v>8041.9195525218993</v>
          </cell>
          <cell r="P67">
            <v>7840.8715637088517</v>
          </cell>
          <cell r="Q67">
            <v>34859.041523458589</v>
          </cell>
          <cell r="R67">
            <v>0</v>
          </cell>
          <cell r="S67">
            <v>0</v>
          </cell>
          <cell r="T67">
            <v>0</v>
          </cell>
          <cell r="U67">
            <v>0</v>
          </cell>
        </row>
        <row r="68">
          <cell r="A68" t="str">
            <v>Connection Fees</v>
          </cell>
          <cell r="B68">
            <v>237</v>
          </cell>
          <cell r="C68">
            <v>282</v>
          </cell>
          <cell r="D68">
            <v>314</v>
          </cell>
          <cell r="E68">
            <v>196.69195230432018</v>
          </cell>
          <cell r="F68">
            <v>312.59749823232033</v>
          </cell>
          <cell r="G68">
            <v>263.79395721580914</v>
          </cell>
          <cell r="H68">
            <v>290.45999999999998</v>
          </cell>
          <cell r="I68">
            <v>329.18</v>
          </cell>
          <cell r="J68">
            <v>792.59</v>
          </cell>
          <cell r="K68">
            <v>1091.5999999999999</v>
          </cell>
          <cell r="L68">
            <v>1018</v>
          </cell>
          <cell r="M68">
            <v>0</v>
          </cell>
          <cell r="N68">
            <v>0</v>
          </cell>
          <cell r="O68">
            <v>0</v>
          </cell>
          <cell r="P68">
            <v>0</v>
          </cell>
          <cell r="Q68">
            <v>465.83271813111685</v>
          </cell>
          <cell r="R68">
            <v>0</v>
          </cell>
          <cell r="S68">
            <v>0</v>
          </cell>
          <cell r="T68">
            <v>0</v>
          </cell>
          <cell r="U68">
            <v>0</v>
          </cell>
        </row>
        <row r="69">
          <cell r="A69" t="str">
            <v>Miscellaneous</v>
          </cell>
          <cell r="B69">
            <v>123.21199999999953</v>
          </cell>
          <cell r="C69">
            <v>82.243000000002212</v>
          </cell>
          <cell r="D69">
            <v>1.2889999999970314</v>
          </cell>
          <cell r="E69">
            <v>-881.22644448342544</v>
          </cell>
          <cell r="F69">
            <v>597.76993909814337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t="str">
            <v>Telegraph &amp; Telex</v>
          </cell>
          <cell r="B70">
            <v>444.04599999999999</v>
          </cell>
          <cell r="C70">
            <v>360.93200000000002</v>
          </cell>
          <cell r="D70">
            <v>266.76799999999997</v>
          </cell>
          <cell r="E70">
            <v>216.3</v>
          </cell>
          <cell r="F70">
            <v>157.21</v>
          </cell>
          <cell r="G70">
            <v>131.31</v>
          </cell>
          <cell r="H70">
            <v>96.71</v>
          </cell>
          <cell r="I70">
            <v>75.599999999999994</v>
          </cell>
          <cell r="J70">
            <v>60.86</v>
          </cell>
          <cell r="K70">
            <v>13.47</v>
          </cell>
          <cell r="L70">
            <v>1</v>
          </cell>
          <cell r="M70">
            <v>0</v>
          </cell>
          <cell r="N70">
            <v>0</v>
          </cell>
          <cell r="O70">
            <v>0</v>
          </cell>
          <cell r="P70">
            <v>0</v>
          </cell>
          <cell r="Q70">
            <v>0</v>
          </cell>
          <cell r="R70">
            <v>0</v>
          </cell>
          <cell r="S70">
            <v>0</v>
          </cell>
          <cell r="T70">
            <v>0</v>
          </cell>
          <cell r="U70">
            <v>0</v>
          </cell>
        </row>
        <row r="71">
          <cell r="A71" t="str">
            <v>Leased Lines</v>
          </cell>
          <cell r="B71">
            <v>615.15499999999997</v>
          </cell>
          <cell r="C71">
            <v>820.08</v>
          </cell>
          <cell r="D71">
            <v>846.30899999999997</v>
          </cell>
          <cell r="E71">
            <v>870.52</v>
          </cell>
          <cell r="F71">
            <v>425.47</v>
          </cell>
          <cell r="G71">
            <v>482.72</v>
          </cell>
          <cell r="H71">
            <v>955.18</v>
          </cell>
          <cell r="I71">
            <v>1099.8800000000001</v>
          </cell>
          <cell r="J71">
            <v>1052.97</v>
          </cell>
          <cell r="K71">
            <v>1582.28</v>
          </cell>
          <cell r="L71">
            <v>653</v>
          </cell>
          <cell r="M71">
            <v>718.30000000000007</v>
          </cell>
          <cell r="N71">
            <v>790.13000000000011</v>
          </cell>
          <cell r="O71">
            <v>869.14300000000014</v>
          </cell>
          <cell r="P71">
            <v>956.05730000000028</v>
          </cell>
          <cell r="Q71">
            <v>1051.6630300000004</v>
          </cell>
          <cell r="R71">
            <v>1156.8293330000006</v>
          </cell>
          <cell r="S71">
            <v>1272.5122663000006</v>
          </cell>
          <cell r="T71">
            <v>1399.7634929300009</v>
          </cell>
          <cell r="U71">
            <v>1539.739842223001</v>
          </cell>
        </row>
        <row r="72">
          <cell r="A72" t="str">
            <v>Value Added &amp; Other Services</v>
          </cell>
          <cell r="G72">
            <v>329.72</v>
          </cell>
          <cell r="H72">
            <v>836.68000000000006</v>
          </cell>
          <cell r="I72">
            <v>1272.55</v>
          </cell>
          <cell r="J72">
            <v>998.29</v>
          </cell>
          <cell r="K72">
            <v>1131.7800000000002</v>
          </cell>
          <cell r="L72">
            <v>1698</v>
          </cell>
          <cell r="M72">
            <v>1784.6496406672059</v>
          </cell>
          <cell r="N72">
            <v>1810.6355131457426</v>
          </cell>
          <cell r="O72">
            <v>1842.7472531836859</v>
          </cell>
          <cell r="P72">
            <v>1910.4409050817897</v>
          </cell>
          <cell r="Q72">
            <v>2012.3362031534639</v>
          </cell>
          <cell r="R72">
            <v>2125.237018377748</v>
          </cell>
          <cell r="S72">
            <v>2250.65349098365</v>
          </cell>
          <cell r="T72">
            <v>2387.2757825903918</v>
          </cell>
          <cell r="U72">
            <v>2541.1662563669788</v>
          </cell>
        </row>
        <row r="73">
          <cell r="A73" t="str">
            <v>Interconnection</v>
          </cell>
          <cell r="B73">
            <v>175.76</v>
          </cell>
          <cell r="C73">
            <v>608.49099999999999</v>
          </cell>
          <cell r="D73">
            <v>1243.5239999999999</v>
          </cell>
          <cell r="E73">
            <v>1683.43</v>
          </cell>
          <cell r="F73">
            <v>2179.7600000000002</v>
          </cell>
          <cell r="G73">
            <v>3315.93</v>
          </cell>
          <cell r="H73">
            <v>4994.42</v>
          </cell>
          <cell r="I73">
            <v>5822.54</v>
          </cell>
          <cell r="J73">
            <v>13105.21</v>
          </cell>
          <cell r="K73">
            <v>7345.23</v>
          </cell>
          <cell r="L73">
            <v>4053</v>
          </cell>
          <cell r="M73">
            <v>3618.500007258207</v>
          </cell>
          <cell r="N73">
            <v>3845.671050321348</v>
          </cell>
          <cell r="O73">
            <v>3934.1278393878956</v>
          </cell>
          <cell r="P73">
            <v>4068.4921031904014</v>
          </cell>
          <cell r="Q73">
            <v>4193.6120536901462</v>
          </cell>
          <cell r="R73">
            <v>4311.2329863428322</v>
          </cell>
          <cell r="S73">
            <v>4409.9511444414102</v>
          </cell>
          <cell r="T73">
            <v>4484.2008861978002</v>
          </cell>
          <cell r="U73">
            <v>4531.0585357363425</v>
          </cell>
        </row>
        <row r="74">
          <cell r="A74" t="str">
            <v>GSM Operations</v>
          </cell>
          <cell r="B74">
            <v>0</v>
          </cell>
          <cell r="C74">
            <v>0</v>
          </cell>
          <cell r="D74">
            <v>0</v>
          </cell>
          <cell r="E74">
            <v>0</v>
          </cell>
          <cell r="F74">
            <v>0</v>
          </cell>
          <cell r="G74">
            <v>27.12</v>
          </cell>
          <cell r="H74">
            <v>530.81000000000006</v>
          </cell>
          <cell r="I74">
            <v>1633.2500000000002</v>
          </cell>
          <cell r="J74">
            <v>1851.94</v>
          </cell>
          <cell r="K74">
            <v>2840.02</v>
          </cell>
          <cell r="L74">
            <v>5610</v>
          </cell>
          <cell r="M74">
            <v>7338.3931851848847</v>
          </cell>
          <cell r="N74">
            <v>9129.7422441924518</v>
          </cell>
          <cell r="O74">
            <v>10063.65360198376</v>
          </cell>
          <cell r="P74">
            <v>10478.616305328615</v>
          </cell>
          <cell r="Q74">
            <v>10766.564255608244</v>
          </cell>
          <cell r="R74">
            <v>10998.809714544106</v>
          </cell>
          <cell r="S74">
            <v>11168.99535876862</v>
          </cell>
          <cell r="T74">
            <v>11251.523006892785</v>
          </cell>
          <cell r="U74">
            <v>11240.395579282256</v>
          </cell>
        </row>
        <row r="75">
          <cell r="A75" t="str">
            <v>CDMA</v>
          </cell>
          <cell r="B75">
            <v>0</v>
          </cell>
          <cell r="C75">
            <v>0</v>
          </cell>
          <cell r="D75">
            <v>0</v>
          </cell>
          <cell r="E75">
            <v>0</v>
          </cell>
          <cell r="F75">
            <v>0</v>
          </cell>
          <cell r="G75">
            <v>70.040000000000006</v>
          </cell>
          <cell r="H75">
            <v>107.83</v>
          </cell>
          <cell r="I75">
            <v>345.89</v>
          </cell>
          <cell r="J75">
            <v>422.62</v>
          </cell>
          <cell r="K75">
            <v>1018.14</v>
          </cell>
          <cell r="L75">
            <v>744.5</v>
          </cell>
          <cell r="M75">
            <v>838.44327281962205</v>
          </cell>
          <cell r="N75">
            <v>1171.6663170300037</v>
          </cell>
          <cell r="O75">
            <v>1299.2401925374447</v>
          </cell>
          <cell r="P75">
            <v>1404.7303567821918</v>
          </cell>
          <cell r="Q75">
            <v>1498.38591107562</v>
          </cell>
          <cell r="R75">
            <v>1585.8539342169638</v>
          </cell>
          <cell r="S75">
            <v>1640.7605818205425</v>
          </cell>
          <cell r="T75">
            <v>1662.1932248859198</v>
          </cell>
          <cell r="U75">
            <v>1657.0548085269718</v>
          </cell>
        </row>
        <row r="76">
          <cell r="A76" t="str">
            <v>Total Revenues</v>
          </cell>
          <cell r="B76">
            <v>10207.172999999999</v>
          </cell>
          <cell r="C76">
            <v>12499.746000000003</v>
          </cell>
          <cell r="D76">
            <v>16269.889999999996</v>
          </cell>
          <cell r="E76">
            <v>18545.079671579359</v>
          </cell>
          <cell r="F76">
            <v>51821.97</v>
          </cell>
          <cell r="G76">
            <v>57845.820000000007</v>
          </cell>
          <cell r="H76">
            <v>61436.869999999995</v>
          </cell>
          <cell r="I76">
            <v>58065.3</v>
          </cell>
          <cell r="J76">
            <v>63696.320000000007</v>
          </cell>
          <cell r="K76">
            <v>55923.85</v>
          </cell>
          <cell r="L76">
            <v>51244.5</v>
          </cell>
          <cell r="M76">
            <v>53948.192144448381</v>
          </cell>
          <cell r="N76">
            <v>56469.281633029124</v>
          </cell>
          <cell r="O76">
            <v>57828.827421532362</v>
          </cell>
          <cell r="P76">
            <v>58652.624502898056</v>
          </cell>
          <cell r="Q76">
            <v>59611.961328557285</v>
          </cell>
          <cell r="R76">
            <v>60313.884140106478</v>
          </cell>
          <cell r="S76">
            <v>61178.095809448394</v>
          </cell>
          <cell r="T76">
            <v>61700.398496786074</v>
          </cell>
          <cell r="U76">
            <v>62366.724504656755</v>
          </cell>
        </row>
        <row r="81">
          <cell r="A81" t="str">
            <v>Earnings Model</v>
          </cell>
        </row>
        <row r="82">
          <cell r="A82" t="str">
            <v>(Rs Millions)</v>
          </cell>
          <cell r="B82" t="str">
            <v>F1996</v>
          </cell>
          <cell r="C82" t="str">
            <v>F1997</v>
          </cell>
          <cell r="D82" t="str">
            <v>F1998</v>
          </cell>
          <cell r="E82" t="str">
            <v>F1999</v>
          </cell>
          <cell r="F82" t="str">
            <v>F2000</v>
          </cell>
          <cell r="G82" t="str">
            <v>F2001</v>
          </cell>
          <cell r="H82" t="str">
            <v>F2002</v>
          </cell>
          <cell r="I82" t="str">
            <v>F2003</v>
          </cell>
          <cell r="J82" t="str">
            <v>F2004</v>
          </cell>
          <cell r="K82" t="str">
            <v>F2005E</v>
          </cell>
          <cell r="L82" t="str">
            <v>F2006E</v>
          </cell>
          <cell r="M82" t="str">
            <v>F2007E</v>
          </cell>
          <cell r="N82" t="str">
            <v>F2008E</v>
          </cell>
          <cell r="O82" t="str">
            <v>F2009E</v>
          </cell>
          <cell r="P82" t="str">
            <v>F2010E</v>
          </cell>
          <cell r="Q82" t="str">
            <v>F2011E</v>
          </cell>
          <cell r="R82" t="str">
            <v>F2012E</v>
          </cell>
          <cell r="S82" t="str">
            <v>F2013E</v>
          </cell>
          <cell r="T82" t="str">
            <v>F2014E</v>
          </cell>
          <cell r="U82" t="str">
            <v>F2015E</v>
          </cell>
        </row>
        <row r="84">
          <cell r="A84" t="str">
            <v>Wireline Revenues</v>
          </cell>
          <cell r="B84">
            <v>34305.413</v>
          </cell>
          <cell r="C84">
            <v>39700.255000000005</v>
          </cell>
          <cell r="D84">
            <v>45302.365999999995</v>
          </cell>
          <cell r="E84">
            <v>48641.01</v>
          </cell>
          <cell r="F84">
            <v>49642.21</v>
          </cell>
          <cell r="G84">
            <v>54103.01</v>
          </cell>
          <cell r="H84">
            <v>54967.13</v>
          </cell>
          <cell r="I84">
            <v>48991.07</v>
          </cell>
          <cell r="J84">
            <v>47318.26</v>
          </cell>
          <cell r="K84">
            <v>43588.68</v>
          </cell>
          <cell r="L84">
            <v>39139</v>
          </cell>
          <cell r="M84">
            <v>40368.206038518467</v>
          </cell>
          <cell r="N84">
            <v>40511.56650833958</v>
          </cell>
          <cell r="O84">
            <v>40689.05853443958</v>
          </cell>
          <cell r="P84">
            <v>40790.344832515053</v>
          </cell>
          <cell r="Q84">
            <v>41141.062905029816</v>
          </cell>
          <cell r="R84">
            <v>41292.750486624835</v>
          </cell>
          <cell r="S84">
            <v>41707.735233434178</v>
          </cell>
          <cell r="T84">
            <v>41915.205596219173</v>
          </cell>
          <cell r="U84">
            <v>42397.049324744199</v>
          </cell>
        </row>
        <row r="85">
          <cell r="A85" t="str">
            <v>Telephones</v>
          </cell>
          <cell r="B85">
            <v>33246.212</v>
          </cell>
          <cell r="C85">
            <v>38519.243000000002</v>
          </cell>
          <cell r="D85">
            <v>44189.288999999997</v>
          </cell>
          <cell r="E85">
            <v>47554.19</v>
          </cell>
          <cell r="F85">
            <v>49059.53</v>
          </cell>
          <cell r="G85">
            <v>53488.98</v>
          </cell>
          <cell r="H85">
            <v>53915.24</v>
          </cell>
          <cell r="I85">
            <v>47815.590000000004</v>
          </cell>
          <cell r="J85">
            <v>46204.43</v>
          </cell>
          <cell r="K85">
            <v>41992.93</v>
          </cell>
          <cell r="L85">
            <v>38485</v>
          </cell>
          <cell r="M85">
            <v>39649.906038518464</v>
          </cell>
          <cell r="N85">
            <v>39721.436508339582</v>
          </cell>
          <cell r="O85">
            <v>39819.915534439577</v>
          </cell>
          <cell r="P85">
            <v>39834.287532515053</v>
          </cell>
          <cell r="Q85">
            <v>40089.399875029812</v>
          </cell>
          <cell r="R85">
            <v>40135.921153624833</v>
          </cell>
          <cell r="S85">
            <v>40435.222967134177</v>
          </cell>
          <cell r="T85">
            <v>40515.44210328917</v>
          </cell>
          <cell r="U85">
            <v>40857.309482521196</v>
          </cell>
        </row>
        <row r="86">
          <cell r="A86" t="str">
            <v>Telex</v>
          </cell>
          <cell r="B86">
            <v>444.04599999999999</v>
          </cell>
          <cell r="C86">
            <v>360.93200000000002</v>
          </cell>
          <cell r="D86">
            <v>266.76799999999997</v>
          </cell>
          <cell r="E86">
            <v>216.3</v>
          </cell>
          <cell r="F86">
            <v>157.21</v>
          </cell>
          <cell r="G86">
            <v>131.31</v>
          </cell>
          <cell r="H86">
            <v>96.71</v>
          </cell>
          <cell r="I86">
            <v>75.599999999999994</v>
          </cell>
          <cell r="J86">
            <v>60.86</v>
          </cell>
          <cell r="K86">
            <v>13.47</v>
          </cell>
          <cell r="L86">
            <v>1</v>
          </cell>
          <cell r="M86">
            <v>0</v>
          </cell>
          <cell r="N86">
            <v>0</v>
          </cell>
          <cell r="O86">
            <v>0</v>
          </cell>
          <cell r="P86">
            <v>0</v>
          </cell>
          <cell r="Q86">
            <v>0</v>
          </cell>
          <cell r="R86">
            <v>0</v>
          </cell>
          <cell r="S86">
            <v>0</v>
          </cell>
          <cell r="T86">
            <v>0</v>
          </cell>
          <cell r="U86">
            <v>0</v>
          </cell>
        </row>
        <row r="87">
          <cell r="A87" t="str">
            <v>Circuits</v>
          </cell>
          <cell r="B87">
            <v>615.15499999999997</v>
          </cell>
          <cell r="C87">
            <v>820.08</v>
          </cell>
          <cell r="D87">
            <v>846.30899999999997</v>
          </cell>
          <cell r="E87">
            <v>870.52</v>
          </cell>
          <cell r="F87">
            <v>425.47</v>
          </cell>
          <cell r="G87">
            <v>482.72</v>
          </cell>
          <cell r="H87">
            <v>955.18</v>
          </cell>
          <cell r="I87">
            <v>1099.8800000000001</v>
          </cell>
          <cell r="J87">
            <v>1052.97</v>
          </cell>
          <cell r="K87">
            <v>1582.28</v>
          </cell>
          <cell r="L87">
            <v>653</v>
          </cell>
          <cell r="M87">
            <v>718.30000000000007</v>
          </cell>
          <cell r="N87">
            <v>790.13000000000011</v>
          </cell>
          <cell r="O87">
            <v>869.14300000000014</v>
          </cell>
          <cell r="P87">
            <v>956.05730000000028</v>
          </cell>
          <cell r="Q87">
            <v>1051.6630300000004</v>
          </cell>
          <cell r="R87">
            <v>1156.8293330000006</v>
          </cell>
          <cell r="S87">
            <v>1272.5122663000006</v>
          </cell>
          <cell r="T87">
            <v>1399.7634929300009</v>
          </cell>
          <cell r="U87">
            <v>1539.739842223001</v>
          </cell>
        </row>
        <row r="88">
          <cell r="A88" t="str">
            <v>Value Added &amp; Other</v>
          </cell>
          <cell r="B88">
            <v>175.76</v>
          </cell>
          <cell r="C88">
            <v>608.49099999999999</v>
          </cell>
          <cell r="D88">
            <v>1243.5239999999999</v>
          </cell>
          <cell r="E88">
            <v>1683.43</v>
          </cell>
          <cell r="F88">
            <v>2179.7600000000002</v>
          </cell>
          <cell r="G88">
            <v>329.72</v>
          </cell>
          <cell r="H88">
            <v>836.68000000000006</v>
          </cell>
          <cell r="I88">
            <v>1272.55</v>
          </cell>
          <cell r="J88">
            <v>998.29</v>
          </cell>
          <cell r="K88">
            <v>1131.7800000000002</v>
          </cell>
          <cell r="L88">
            <v>1698</v>
          </cell>
          <cell r="M88">
            <v>1784.6496406672059</v>
          </cell>
          <cell r="N88">
            <v>1810.6355131457426</v>
          </cell>
          <cell r="O88">
            <v>1842.7472531836859</v>
          </cell>
          <cell r="P88">
            <v>1910.4409050817897</v>
          </cell>
          <cell r="Q88">
            <v>2012.3362031534639</v>
          </cell>
          <cell r="R88">
            <v>2125.237018377748</v>
          </cell>
          <cell r="S88">
            <v>2250.65349098365</v>
          </cell>
          <cell r="T88">
            <v>2387.2757825903918</v>
          </cell>
          <cell r="U88">
            <v>2541.1662563669788</v>
          </cell>
        </row>
        <row r="89">
          <cell r="A89" t="str">
            <v>Interconnection</v>
          </cell>
          <cell r="B89">
            <v>175.76</v>
          </cell>
          <cell r="C89">
            <v>608.49099999999999</v>
          </cell>
          <cell r="D89">
            <v>1243.5239999999999</v>
          </cell>
          <cell r="E89">
            <v>1683.43</v>
          </cell>
          <cell r="F89">
            <v>2179.7600000000002</v>
          </cell>
          <cell r="G89">
            <v>3315.93</v>
          </cell>
          <cell r="H89">
            <v>4994.42</v>
          </cell>
          <cell r="I89">
            <v>5822.54</v>
          </cell>
          <cell r="J89">
            <v>13105.21</v>
          </cell>
          <cell r="K89">
            <v>7345.23</v>
          </cell>
          <cell r="L89">
            <v>4053</v>
          </cell>
          <cell r="M89">
            <v>3618.500007258207</v>
          </cell>
          <cell r="N89">
            <v>3845.671050321348</v>
          </cell>
          <cell r="O89">
            <v>3934.1278393878956</v>
          </cell>
          <cell r="P89">
            <v>4068.4921031904014</v>
          </cell>
          <cell r="Q89">
            <v>4193.6120536901462</v>
          </cell>
          <cell r="R89">
            <v>4311.2329863428322</v>
          </cell>
          <cell r="S89">
            <v>4409.9511444414102</v>
          </cell>
          <cell r="T89">
            <v>4484.2008861978002</v>
          </cell>
          <cell r="U89">
            <v>4531.0585357363425</v>
          </cell>
        </row>
        <row r="90">
          <cell r="A90" t="str">
            <v>Cellular Operations</v>
          </cell>
          <cell r="B90">
            <v>0</v>
          </cell>
          <cell r="C90">
            <v>0</v>
          </cell>
          <cell r="D90">
            <v>0</v>
          </cell>
          <cell r="E90">
            <v>0</v>
          </cell>
          <cell r="F90">
            <v>0</v>
          </cell>
          <cell r="G90">
            <v>27.12</v>
          </cell>
          <cell r="H90">
            <v>530.81000000000006</v>
          </cell>
          <cell r="I90">
            <v>1633.2500000000002</v>
          </cell>
          <cell r="J90">
            <v>1851.94</v>
          </cell>
          <cell r="K90">
            <v>2840.02</v>
          </cell>
          <cell r="L90">
            <v>5610</v>
          </cell>
          <cell r="M90">
            <v>7338.3931851848847</v>
          </cell>
          <cell r="N90">
            <v>9129.7422441924518</v>
          </cell>
          <cell r="O90">
            <v>10063.65360198376</v>
          </cell>
          <cell r="P90">
            <v>10478.616305328615</v>
          </cell>
          <cell r="Q90">
            <v>10766.564255608244</v>
          </cell>
          <cell r="R90">
            <v>10998.809714544106</v>
          </cell>
          <cell r="S90">
            <v>11168.99535876862</v>
          </cell>
          <cell r="T90">
            <v>11251.523006892785</v>
          </cell>
          <cell r="U90">
            <v>11240.395579282256</v>
          </cell>
        </row>
        <row r="91">
          <cell r="A91" t="str">
            <v>WLL</v>
          </cell>
          <cell r="B91">
            <v>0</v>
          </cell>
          <cell r="C91">
            <v>0</v>
          </cell>
          <cell r="D91">
            <v>0</v>
          </cell>
          <cell r="E91">
            <v>0</v>
          </cell>
          <cell r="F91">
            <v>0</v>
          </cell>
          <cell r="G91">
            <v>70.040000000000006</v>
          </cell>
          <cell r="H91">
            <v>107.83</v>
          </cell>
          <cell r="I91">
            <v>345.89</v>
          </cell>
          <cell r="J91">
            <v>422.62</v>
          </cell>
          <cell r="K91">
            <v>1018.14</v>
          </cell>
          <cell r="L91">
            <v>744.5</v>
          </cell>
          <cell r="M91">
            <v>838.44327281962205</v>
          </cell>
          <cell r="N91">
            <v>1171.6663170300037</v>
          </cell>
          <cell r="O91">
            <v>1299.2401925374447</v>
          </cell>
          <cell r="P91">
            <v>1404.7303567821918</v>
          </cell>
          <cell r="Q91">
            <v>1498.38591107562</v>
          </cell>
          <cell r="R91">
            <v>1585.8539342169638</v>
          </cell>
          <cell r="S91">
            <v>1640.7605818205425</v>
          </cell>
          <cell r="T91">
            <v>1662.1932248859198</v>
          </cell>
          <cell r="U91">
            <v>1657.0548085269718</v>
          </cell>
        </row>
        <row r="92">
          <cell r="A92" t="str">
            <v>Operating Revenues</v>
          </cell>
          <cell r="B92">
            <v>34481.173000000003</v>
          </cell>
          <cell r="C92">
            <v>40308.746000000006</v>
          </cell>
          <cell r="D92">
            <v>46545.889999999992</v>
          </cell>
          <cell r="E92">
            <v>50324.44</v>
          </cell>
          <cell r="F92">
            <v>51821.97</v>
          </cell>
          <cell r="G92">
            <v>57845.82</v>
          </cell>
          <cell r="H92">
            <v>61436.869999999995</v>
          </cell>
          <cell r="I92">
            <v>58065.3</v>
          </cell>
          <cell r="J92">
            <v>63696.320000000007</v>
          </cell>
          <cell r="K92">
            <v>55923.85</v>
          </cell>
          <cell r="L92">
            <v>51244.5</v>
          </cell>
          <cell r="M92">
            <v>53948.192144448389</v>
          </cell>
          <cell r="N92">
            <v>56469.281633029124</v>
          </cell>
          <cell r="O92">
            <v>57828.827421532362</v>
          </cell>
          <cell r="P92">
            <v>58652.624502898048</v>
          </cell>
          <cell r="Q92">
            <v>59611.961328557285</v>
          </cell>
          <cell r="R92">
            <v>60313.884140106486</v>
          </cell>
          <cell r="S92">
            <v>61178.095809448394</v>
          </cell>
          <cell r="T92">
            <v>61700.398496786074</v>
          </cell>
          <cell r="U92">
            <v>62366.724504656755</v>
          </cell>
        </row>
        <row r="93">
          <cell r="A93" t="str">
            <v>Yr/Yr Growth</v>
          </cell>
          <cell r="C93">
            <v>0.16900738846674401</v>
          </cell>
          <cell r="D93">
            <v>0.15473426040095584</v>
          </cell>
          <cell r="E93">
            <v>8.1179025688412176E-2</v>
          </cell>
          <cell r="F93">
            <v>2.9757509472534638E-2</v>
          </cell>
          <cell r="G93">
            <v>0.11624123899573857</v>
          </cell>
          <cell r="H93">
            <v>6.207968008751541E-2</v>
          </cell>
          <cell r="I93">
            <v>-5.487860953853918E-2</v>
          </cell>
          <cell r="J93">
            <v>9.6977368583301971E-2</v>
          </cell>
          <cell r="K93">
            <v>-0.1220238469035575</v>
          </cell>
          <cell r="L93">
            <v>-8.367360258637413E-2</v>
          </cell>
          <cell r="M93">
            <v>5.2760630788638574E-2</v>
          </cell>
          <cell r="N93">
            <v>4.6731676973167602E-2</v>
          </cell>
          <cell r="O93">
            <v>2.4075847065637701E-2</v>
          </cell>
          <cell r="P93">
            <v>1.4245439828146189E-2</v>
          </cell>
          <cell r="Q93">
            <v>1.6356247206155805E-2</v>
          </cell>
          <cell r="R93">
            <v>1.1774865243578958E-2</v>
          </cell>
          <cell r="S93">
            <v>1.4328569311410577E-2</v>
          </cell>
          <cell r="T93">
            <v>8.537413275570005E-3</v>
          </cell>
          <cell r="U93">
            <v>1.0799379325003633E-2</v>
          </cell>
        </row>
        <row r="94">
          <cell r="B94">
            <v>23659.705999999998</v>
          </cell>
        </row>
        <row r="95">
          <cell r="A95" t="str">
            <v>Interconnect fees</v>
          </cell>
          <cell r="B95">
            <v>7613.8270000000002</v>
          </cell>
          <cell r="C95">
            <v>8822.5419999999995</v>
          </cell>
          <cell r="D95">
            <v>10239.977000000001</v>
          </cell>
          <cell r="E95">
            <v>10911.893</v>
          </cell>
          <cell r="F95">
            <v>10504.17</v>
          </cell>
          <cell r="G95">
            <v>11316.63</v>
          </cell>
          <cell r="H95">
            <v>9875.83</v>
          </cell>
          <cell r="I95">
            <v>8383.14</v>
          </cell>
          <cell r="J95">
            <v>12285.58</v>
          </cell>
          <cell r="K95">
            <v>9278.5400000000009</v>
          </cell>
          <cell r="L95">
            <v>8220.19</v>
          </cell>
          <cell r="M95">
            <v>7988.7097803900124</v>
          </cell>
          <cell r="N95">
            <v>8129.093337838056</v>
          </cell>
          <cell r="O95">
            <v>8343.8303221687274</v>
          </cell>
          <cell r="P95">
            <v>8427.7777916614541</v>
          </cell>
          <cell r="Q95">
            <v>8510.8011629598077</v>
          </cell>
          <cell r="R95">
            <v>8557.1013983922439</v>
          </cell>
          <cell r="S95">
            <v>8607.4594275701402</v>
          </cell>
          <cell r="T95">
            <v>8604.3868712812218</v>
          </cell>
          <cell r="U95">
            <v>8599.3930549525867</v>
          </cell>
        </row>
        <row r="96">
          <cell r="A96" t="str">
            <v>% of Oper. Revenues</v>
          </cell>
          <cell r="B96">
            <v>0.22081113655849235</v>
          </cell>
          <cell r="C96">
            <v>0.21887413714135384</v>
          </cell>
          <cell r="D96">
            <v>0.21999744768012819</v>
          </cell>
          <cell r="E96">
            <v>0.21683088773566084</v>
          </cell>
          <cell r="F96">
            <v>0.20269723439691698</v>
          </cell>
          <cell r="G96">
            <v>0.19563436044298446</v>
          </cell>
          <cell r="H96">
            <v>0.16074760970081972</v>
          </cell>
          <cell r="I96">
            <v>0.14437435094626222</v>
          </cell>
          <cell r="J96">
            <v>0.19287739071896146</v>
          </cell>
          <cell r="K96">
            <v>0.16591382746359559</v>
          </cell>
          <cell r="L96">
            <v>0.16041116607635941</v>
          </cell>
          <cell r="M96">
            <v>0.14808113975348663</v>
          </cell>
          <cell r="N96">
            <v>0.14395602534251675</v>
          </cell>
          <cell r="O96">
            <v>0.14428496468288982</v>
          </cell>
          <cell r="P96">
            <v>0.14368969612340254</v>
          </cell>
          <cell r="Q96">
            <v>0.14277002422469673</v>
          </cell>
          <cell r="R96">
            <v>0.14187614544131291</v>
          </cell>
          <cell r="S96">
            <v>0.14069511830475764</v>
          </cell>
          <cell r="T96">
            <v>0.13945431603216335</v>
          </cell>
          <cell r="U96">
            <v>0.13788431448424862</v>
          </cell>
        </row>
        <row r="97">
          <cell r="A97" t="str">
            <v>Licence Fees</v>
          </cell>
          <cell r="B97">
            <v>1986.8019999999999</v>
          </cell>
          <cell r="C97">
            <v>2347.0160000000001</v>
          </cell>
          <cell r="D97">
            <v>2711.0920000000001</v>
          </cell>
          <cell r="E97">
            <v>3066.0659999999998</v>
          </cell>
          <cell r="F97">
            <v>3288.55</v>
          </cell>
          <cell r="G97">
            <v>3615.3</v>
          </cell>
          <cell r="H97">
            <v>6644.88</v>
          </cell>
          <cell r="I97">
            <v>5818.16</v>
          </cell>
          <cell r="J97">
            <v>6429.58</v>
          </cell>
          <cell r="K97">
            <v>4971.63</v>
          </cell>
          <cell r="L97">
            <v>4471.17</v>
          </cell>
          <cell r="M97">
            <v>4709.694716539072</v>
          </cell>
          <cell r="N97">
            <v>4934.9278191910553</v>
          </cell>
          <cell r="O97">
            <v>5055.5535064443957</v>
          </cell>
          <cell r="P97">
            <v>5126.5896818755064</v>
          </cell>
          <cell r="Q97">
            <v>5208.0508936190708</v>
          </cell>
          <cell r="R97">
            <v>5266.253278230015</v>
          </cell>
          <cell r="S97">
            <v>5338.1484569505265</v>
          </cell>
          <cell r="T97">
            <v>5379.2152185787954</v>
          </cell>
          <cell r="U97">
            <v>5432.1364078999595</v>
          </cell>
        </row>
        <row r="98">
          <cell r="A98" t="str">
            <v>% of Oper. Revenues</v>
          </cell>
          <cell r="B98">
            <v>5.7619907536208229E-2</v>
          </cell>
          <cell r="C98">
            <v>5.8225974085127821E-2</v>
          </cell>
          <cell r="D98">
            <v>5.8245572272868786E-2</v>
          </cell>
          <cell r="E98">
            <v>6.0925983478405318E-2</v>
          </cell>
          <cell r="F98">
            <v>6.3458606455910491E-2</v>
          </cell>
          <cell r="G98">
            <v>6.2498897932469454E-2</v>
          </cell>
          <cell r="H98">
            <v>0.10815785374482784</v>
          </cell>
          <cell r="I98">
            <v>0.10020029174050595</v>
          </cell>
          <cell r="J98">
            <v>0.10094115327227694</v>
          </cell>
          <cell r="K98">
            <v>8.8899995261413511E-2</v>
          </cell>
          <cell r="L98">
            <v>8.7251705061030943E-2</v>
          </cell>
          <cell r="M98">
            <v>8.7300325169908946E-2</v>
          </cell>
          <cell r="N98">
            <v>8.7391368837683156E-2</v>
          </cell>
          <cell r="O98">
            <v>8.7422722055090094E-2</v>
          </cell>
          <cell r="P98">
            <v>8.7405972457757622E-2</v>
          </cell>
          <cell r="Q98">
            <v>8.7365870498948658E-2</v>
          </cell>
          <cell r="R98">
            <v>8.7314112717342851E-2</v>
          </cell>
          <cell r="S98">
            <v>8.7255877881150051E-2</v>
          </cell>
          <cell r="T98">
            <v>8.7182827820131412E-2</v>
          </cell>
          <cell r="U98">
            <v>8.7099915075616263E-2</v>
          </cell>
        </row>
        <row r="99">
          <cell r="A99" t="str">
            <v>Admn, Maintenance &amp; Other Expenses</v>
          </cell>
          <cell r="B99">
            <v>3979.9949999999999</v>
          </cell>
          <cell r="C99">
            <v>4767.8980000000001</v>
          </cell>
          <cell r="D99">
            <v>6232.9629999999997</v>
          </cell>
          <cell r="E99">
            <v>6251.9629999999997</v>
          </cell>
          <cell r="F99">
            <v>7700.72</v>
          </cell>
          <cell r="G99">
            <v>8893.5400000000009</v>
          </cell>
          <cell r="H99">
            <v>7153.28</v>
          </cell>
          <cell r="I99">
            <v>10166.209999999999</v>
          </cell>
          <cell r="J99">
            <v>9264.64</v>
          </cell>
          <cell r="K99">
            <v>9837.1</v>
          </cell>
          <cell r="L99">
            <v>9665.0499999999993</v>
          </cell>
          <cell r="M99">
            <v>10101.044546164507</v>
          </cell>
          <cell r="N99">
            <v>10113.132820311115</v>
          </cell>
          <cell r="O99">
            <v>9908.5481332904801</v>
          </cell>
          <cell r="P99">
            <v>9598.06430726896</v>
          </cell>
          <cell r="Q99">
            <v>9627.3066073881073</v>
          </cell>
          <cell r="R99">
            <v>9731.50970326276</v>
          </cell>
          <cell r="S99">
            <v>9732.2725512587513</v>
          </cell>
          <cell r="T99">
            <v>9801.9814275616409</v>
          </cell>
          <cell r="U99">
            <v>9893.8592969658239</v>
          </cell>
        </row>
        <row r="100">
          <cell r="A100" t="str">
            <v>% of Oper. Revenues</v>
          </cell>
          <cell r="B100">
            <v>0.11542516259525161</v>
          </cell>
          <cell r="C100">
            <v>0.11828445370143738</v>
          </cell>
          <cell r="D100">
            <v>0.13391006166172784</v>
          </cell>
          <cell r="E100">
            <v>0.12423313602694833</v>
          </cell>
          <cell r="F100">
            <v>0.14859952255771056</v>
          </cell>
          <cell r="G100">
            <v>0.15374559475516122</v>
          </cell>
          <cell r="H100">
            <v>0.11643301489805714</v>
          </cell>
          <cell r="I100">
            <v>0.17508236416586151</v>
          </cell>
          <cell r="J100">
            <v>0.14545016101401145</v>
          </cell>
          <cell r="K100">
            <v>0.17590169489403895</v>
          </cell>
          <cell r="L100">
            <v>0.18860658216979381</v>
          </cell>
          <cell r="M100">
            <v>0.18723601560398107</v>
          </cell>
          <cell r="N100">
            <v>0.17909087078585928</v>
          </cell>
          <cell r="O100">
            <v>0.17134271219203498</v>
          </cell>
          <cell r="P100">
            <v>0.16364253754398861</v>
          </cell>
          <cell r="Q100">
            <v>0.16149957815221419</v>
          </cell>
          <cell r="R100">
            <v>0.16134775337394774</v>
          </cell>
          <cell r="S100">
            <v>0.15908099823132599</v>
          </cell>
          <cell r="T100">
            <v>0.1588641510649598</v>
          </cell>
          <cell r="U100">
            <v>0.15864003401729196</v>
          </cell>
        </row>
        <row r="101">
          <cell r="A101" t="str">
            <v>Employee Costs</v>
          </cell>
          <cell r="B101">
            <v>3128.14</v>
          </cell>
          <cell r="C101">
            <v>4284.29</v>
          </cell>
          <cell r="D101">
            <v>5167.0200000000004</v>
          </cell>
          <cell r="E101">
            <v>6164.6729999999998</v>
          </cell>
          <cell r="F101">
            <v>9959.8921323529412</v>
          </cell>
          <cell r="G101">
            <v>12222.89</v>
          </cell>
          <cell r="H101">
            <v>12963.64</v>
          </cell>
          <cell r="I101">
            <v>13738.53</v>
          </cell>
          <cell r="J101">
            <v>16193.7</v>
          </cell>
          <cell r="K101">
            <v>18358.900000000001</v>
          </cell>
          <cell r="L101">
            <v>17365.93</v>
          </cell>
          <cell r="M101">
            <v>16463.554071534389</v>
          </cell>
          <cell r="N101">
            <v>16913.40046913681</v>
          </cell>
          <cell r="O101">
            <v>17122.322321474796</v>
          </cell>
          <cell r="P101">
            <v>17331.119391136472</v>
          </cell>
          <cell r="Q101">
            <v>17539.654862830306</v>
          </cell>
          <cell r="R101">
            <v>17747.785158489376</v>
          </cell>
          <cell r="S101">
            <v>17955.359684642128</v>
          </cell>
          <cell r="T101">
            <v>18162.220571378464</v>
          </cell>
          <cell r="U101">
            <v>18368.202402648716</v>
          </cell>
        </row>
        <row r="102">
          <cell r="A102" t="str">
            <v>% of Oper. Revenues</v>
          </cell>
          <cell r="B102">
            <v>9.0720231588409125E-2</v>
          </cell>
          <cell r="C102">
            <v>0.10628685893627153</v>
          </cell>
          <cell r="D102">
            <v>0.1110091567698029</v>
          </cell>
          <cell r="E102">
            <v>0.12249859114179909</v>
          </cell>
          <cell r="F102">
            <v>0.19219439423767451</v>
          </cell>
          <cell r="G102">
            <v>0.21130117958393535</v>
          </cell>
          <cell r="H102">
            <v>0.21100749435965732</v>
          </cell>
          <cell r="I102">
            <v>0.23660482250156289</v>
          </cell>
          <cell r="J102">
            <v>0.25423289759910778</v>
          </cell>
          <cell r="K102">
            <v>0.32828390749206288</v>
          </cell>
          <cell r="L102">
            <v>0.33888378264984537</v>
          </cell>
          <cell r="M102">
            <v>0.30517341577364782</v>
          </cell>
          <cell r="N102">
            <v>0.29951506341182299</v>
          </cell>
          <cell r="O102">
            <v>0.29608627884955796</v>
          </cell>
          <cell r="P102">
            <v>0.29548753424120239</v>
          </cell>
          <cell r="Q102">
            <v>0.29423046100024697</v>
          </cell>
          <cell r="R102">
            <v>0.29425704232979022</v>
          </cell>
          <cell r="S102">
            <v>0.2934932747918102</v>
          </cell>
          <cell r="T102">
            <v>0.29436147924270734</v>
          </cell>
          <cell r="U102">
            <v>0.29451927367577579</v>
          </cell>
        </row>
        <row r="103">
          <cell r="A103" t="str">
            <v>Cellular Business Expenses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t="str">
            <v>% of Oper. Revenues</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A105" t="str">
            <v>Operating Costs</v>
          </cell>
          <cell r="B105">
            <v>16708.763999999999</v>
          </cell>
          <cell r="C105">
            <v>20221.745999999999</v>
          </cell>
          <cell r="D105">
            <v>24351.052</v>
          </cell>
          <cell r="E105">
            <v>26394.594999999998</v>
          </cell>
          <cell r="F105">
            <v>31453.332132352945</v>
          </cell>
          <cell r="G105">
            <v>36048.36</v>
          </cell>
          <cell r="H105">
            <v>36637.629999999997</v>
          </cell>
          <cell r="I105">
            <v>38106.04</v>
          </cell>
          <cell r="J105">
            <v>44173.5</v>
          </cell>
          <cell r="K105">
            <v>42446.170000000006</v>
          </cell>
          <cell r="L105">
            <v>39722.339999999997</v>
          </cell>
          <cell r="M105">
            <v>39263.00311462798</v>
          </cell>
          <cell r="N105">
            <v>40090.554446477036</v>
          </cell>
          <cell r="O105">
            <v>40430.254283378395</v>
          </cell>
          <cell r="P105">
            <v>40483.551171942396</v>
          </cell>
          <cell r="Q105">
            <v>40885.81352679729</v>
          </cell>
          <cell r="R105">
            <v>41302.64953837439</v>
          </cell>
          <cell r="S105">
            <v>41633.240120421542</v>
          </cell>
          <cell r="T105">
            <v>41947.804088800127</v>
          </cell>
          <cell r="U105">
            <v>42293.591162467084</v>
          </cell>
        </row>
        <row r="106">
          <cell r="A106" t="str">
            <v>Yr/Yr Growth</v>
          </cell>
          <cell r="C106">
            <v>0.21024786752628732</v>
          </cell>
          <cell r="D106">
            <v>0.20420125937691047</v>
          </cell>
          <cell r="E106">
            <v>8.3920111541792908E-2</v>
          </cell>
          <cell r="F106">
            <v>0.19165806985683798</v>
          </cell>
          <cell r="G106">
            <v>0.14609033625790646</v>
          </cell>
          <cell r="H106">
            <v>1.6346652108445436E-2</v>
          </cell>
          <cell r="I106">
            <v>4.0079284604380927E-2</v>
          </cell>
          <cell r="J106">
            <v>0.15922567655941156</v>
          </cell>
          <cell r="K106">
            <v>-3.9103308544715554E-2</v>
          </cell>
          <cell r="L106">
            <v>-6.4171396382759816E-2</v>
          </cell>
          <cell r="M106">
            <v>-1.1563691498839623E-2</v>
          </cell>
          <cell r="N106">
            <v>2.107712773353132E-2</v>
          </cell>
          <cell r="O106">
            <v>8.4733135171497498E-3</v>
          </cell>
          <cell r="P106">
            <v>1.3182427246298811E-3</v>
          </cell>
          <cell r="Q106">
            <v>9.9364394478735907E-3</v>
          </cell>
          <cell r="R106">
            <v>1.0195125781315317E-2</v>
          </cell>
          <cell r="S106">
            <v>8.0041010865417039E-3</v>
          </cell>
          <cell r="T106">
            <v>7.5555966210827386E-3</v>
          </cell>
          <cell r="U106">
            <v>8.2432699679571009E-3</v>
          </cell>
        </row>
        <row r="108">
          <cell r="A108" t="str">
            <v>Operating Profit</v>
          </cell>
          <cell r="B108">
            <v>17772.409000000003</v>
          </cell>
          <cell r="C108">
            <v>20087.000000000007</v>
          </cell>
          <cell r="D108">
            <v>22194.837999999992</v>
          </cell>
          <cell r="E108">
            <v>23929.845000000005</v>
          </cell>
          <cell r="F108">
            <v>20368.637867647056</v>
          </cell>
          <cell r="G108">
            <v>21797.46</v>
          </cell>
          <cell r="H108">
            <v>24799.239999999998</v>
          </cell>
          <cell r="I108">
            <v>19959.260000000002</v>
          </cell>
          <cell r="J108">
            <v>19522.820000000007</v>
          </cell>
          <cell r="K108">
            <v>13477.679999999993</v>
          </cell>
          <cell r="L108">
            <v>11522.160000000003</v>
          </cell>
          <cell r="M108">
            <v>14685.189029820409</v>
          </cell>
          <cell r="N108">
            <v>16378.727186552089</v>
          </cell>
          <cell r="O108">
            <v>17398.573138153966</v>
          </cell>
          <cell r="P108">
            <v>18169.073330955653</v>
          </cell>
          <cell r="Q108">
            <v>18726.147801759995</v>
          </cell>
          <cell r="R108">
            <v>19011.234601732096</v>
          </cell>
          <cell r="S108">
            <v>19544.855689026852</v>
          </cell>
          <cell r="T108">
            <v>19752.594407985947</v>
          </cell>
          <cell r="U108">
            <v>20073.133342189671</v>
          </cell>
        </row>
        <row r="109">
          <cell r="A109" t="str">
            <v>Operating Profit Margin</v>
          </cell>
          <cell r="B109">
            <v>0.51542356172163872</v>
          </cell>
          <cell r="C109">
            <v>0.49832857613580944</v>
          </cell>
          <cell r="D109">
            <v>0.47683776161547231</v>
          </cell>
          <cell r="E109">
            <v>0.47551140161718647</v>
          </cell>
          <cell r="F109">
            <v>0.39305024235178737</v>
          </cell>
          <cell r="G109">
            <v>0.37681996728544948</v>
          </cell>
          <cell r="H109">
            <v>0.40365402729663802</v>
          </cell>
          <cell r="I109">
            <v>0.34373817064580742</v>
          </cell>
          <cell r="J109">
            <v>0.30649839739564239</v>
          </cell>
          <cell r="K109">
            <v>0.24100057488888896</v>
          </cell>
          <cell r="L109">
            <v>0.22484676404297052</v>
          </cell>
          <cell r="M109">
            <v>0.27220910369897555</v>
          </cell>
          <cell r="N109">
            <v>0.29004667162211784</v>
          </cell>
          <cell r="O109">
            <v>0.30086332222042717</v>
          </cell>
          <cell r="P109">
            <v>0.3097742596336488</v>
          </cell>
          <cell r="Q109">
            <v>0.3141340661238935</v>
          </cell>
          <cell r="R109">
            <v>0.31520494613760636</v>
          </cell>
          <cell r="S109">
            <v>0.31947473079095623</v>
          </cell>
          <cell r="T109">
            <v>0.32013722584003806</v>
          </cell>
          <cell r="U109">
            <v>0.32185646274706736</v>
          </cell>
        </row>
        <row r="110">
          <cell r="A110" t="str">
            <v>Interest &amp; Finance Charges</v>
          </cell>
          <cell r="B110">
            <v>1629.049</v>
          </cell>
          <cell r="C110">
            <v>1476.16</v>
          </cell>
          <cell r="D110">
            <v>866.24199999999996</v>
          </cell>
          <cell r="E110">
            <v>729.21500000000003</v>
          </cell>
          <cell r="F110">
            <v>84.16</v>
          </cell>
          <cell r="G110">
            <v>83.03</v>
          </cell>
          <cell r="H110">
            <v>288.35000000000002</v>
          </cell>
          <cell r="I110">
            <v>328.19</v>
          </cell>
          <cell r="J110">
            <v>346.2</v>
          </cell>
          <cell r="K110">
            <v>358.12</v>
          </cell>
          <cell r="L110">
            <v>249.97</v>
          </cell>
          <cell r="M110">
            <v>0</v>
          </cell>
          <cell r="N110">
            <v>0</v>
          </cell>
          <cell r="O110">
            <v>0</v>
          </cell>
          <cell r="P110">
            <v>0</v>
          </cell>
          <cell r="Q110">
            <v>0</v>
          </cell>
          <cell r="R110">
            <v>0</v>
          </cell>
          <cell r="S110">
            <v>0</v>
          </cell>
          <cell r="T110">
            <v>0</v>
          </cell>
          <cell r="U110">
            <v>0</v>
          </cell>
        </row>
        <row r="111">
          <cell r="A111" t="str">
            <v>% of Oper. Revenues</v>
          </cell>
          <cell r="B111">
            <v>4.7244593448140519E-2</v>
          </cell>
          <cell r="C111">
            <v>3.6621332749969447E-2</v>
          </cell>
          <cell r="D111">
            <v>1.8610493858856283E-2</v>
          </cell>
          <cell r="E111">
            <v>1.4490275500333437E-2</v>
          </cell>
          <cell r="F111">
            <v>1.6240216263488246E-3</v>
          </cell>
          <cell r="G111">
            <v>1.4353673264550491E-3</v>
          </cell>
          <cell r="H111">
            <v>4.6934357170213921E-3</v>
          </cell>
          <cell r="I111">
            <v>5.6520848079662034E-3</v>
          </cell>
          <cell r="J111">
            <v>5.4351648572476393E-3</v>
          </cell>
          <cell r="K111">
            <v>6.4037078992236771E-3</v>
          </cell>
          <cell r="L111">
            <v>4.8779869059118542E-3</v>
          </cell>
          <cell r="M111">
            <v>0</v>
          </cell>
          <cell r="N111">
            <v>0</v>
          </cell>
          <cell r="O111">
            <v>0</v>
          </cell>
          <cell r="P111">
            <v>0</v>
          </cell>
          <cell r="Q111">
            <v>0</v>
          </cell>
          <cell r="R111">
            <v>0</v>
          </cell>
          <cell r="S111">
            <v>0</v>
          </cell>
          <cell r="T111">
            <v>0</v>
          </cell>
          <cell r="U111">
            <v>0</v>
          </cell>
        </row>
        <row r="112">
          <cell r="A112" t="str">
            <v>Depreciation</v>
          </cell>
          <cell r="B112">
            <v>4654.4139999999998</v>
          </cell>
          <cell r="C112">
            <v>5150.375</v>
          </cell>
          <cell r="D112">
            <v>5856.1989999999996</v>
          </cell>
          <cell r="E112">
            <v>6570.5140000000001</v>
          </cell>
          <cell r="F112">
            <v>7092.81</v>
          </cell>
          <cell r="G112">
            <v>7692.46</v>
          </cell>
          <cell r="H112">
            <v>8164.56</v>
          </cell>
          <cell r="I112">
            <v>8670.42</v>
          </cell>
          <cell r="J112">
            <v>5437.95</v>
          </cell>
          <cell r="K112">
            <v>5880.07</v>
          </cell>
          <cell r="L112">
            <v>6377.07</v>
          </cell>
          <cell r="M112">
            <v>6957.4631537017476</v>
          </cell>
          <cell r="N112">
            <v>7474.2459928479757</v>
          </cell>
          <cell r="O112">
            <v>7913.8989374896264</v>
          </cell>
          <cell r="P112">
            <v>8326.0485201944284</v>
          </cell>
          <cell r="Q112">
            <v>8732.0915696951179</v>
          </cell>
          <cell r="R112">
            <v>9142.4701817419991</v>
          </cell>
          <cell r="S112">
            <v>9557.7867815985992</v>
          </cell>
          <cell r="T112">
            <v>9975.3645720585919</v>
          </cell>
          <cell r="U112">
            <v>10392.916234256127</v>
          </cell>
        </row>
        <row r="113">
          <cell r="A113" t="str">
            <v>% of Oper. Revenues</v>
          </cell>
          <cell r="B113">
            <v>0.1349842129790654</v>
          </cell>
          <cell r="C113">
            <v>0.12777313886172492</v>
          </cell>
          <cell r="D113">
            <v>0.12581559832672659</v>
          </cell>
          <cell r="E113">
            <v>0.13056308227175503</v>
          </cell>
          <cell r="F113">
            <v>0.13686878364523772</v>
          </cell>
          <cell r="G113">
            <v>0.13298212385959782</v>
          </cell>
          <cell r="H113">
            <v>0.1328934888772817</v>
          </cell>
          <cell r="I113">
            <v>0.14932188415456391</v>
          </cell>
          <cell r="J113">
            <v>8.5373063938387631E-2</v>
          </cell>
          <cell r="K113">
            <v>0.10514422737347304</v>
          </cell>
          <cell r="L113">
            <v>0.12444398911102654</v>
          </cell>
          <cell r="M113">
            <v>0.12896564049955314</v>
          </cell>
          <cell r="N113">
            <v>0.13235950195754317</v>
          </cell>
          <cell r="O113">
            <v>0.13685041337260306</v>
          </cell>
          <cell r="P113">
            <v>0.14195525930443292</v>
          </cell>
          <cell r="Q113">
            <v>0.14648220550180058</v>
          </cell>
          <cell r="R113">
            <v>0.15158151911597079</v>
          </cell>
          <cell r="S113">
            <v>0.15622890276559551</v>
          </cell>
          <cell r="T113">
            <v>0.16167423250237517</v>
          </cell>
          <cell r="U113">
            <v>0.16664200848771712</v>
          </cell>
        </row>
        <row r="114">
          <cell r="A114" t="str">
            <v>Other Income</v>
          </cell>
          <cell r="B114">
            <v>643.15899999999999</v>
          </cell>
          <cell r="C114">
            <v>615.51900000000001</v>
          </cell>
          <cell r="D114">
            <v>1191.2059999999999</v>
          </cell>
          <cell r="E114">
            <v>2259.893</v>
          </cell>
          <cell r="F114">
            <v>1723.77</v>
          </cell>
          <cell r="G114">
            <v>3180.23</v>
          </cell>
          <cell r="H114">
            <v>2483.4699999999998</v>
          </cell>
          <cell r="I114">
            <v>2236.91</v>
          </cell>
          <cell r="J114">
            <v>3143.31</v>
          </cell>
          <cell r="K114">
            <v>4917.18</v>
          </cell>
          <cell r="L114">
            <v>3421.45</v>
          </cell>
          <cell r="M114">
            <v>4330.198854361508</v>
          </cell>
          <cell r="N114">
            <v>3941.8842658645472</v>
          </cell>
          <cell r="O114">
            <v>4154.9673647523996</v>
          </cell>
          <cell r="P114">
            <v>4377.7623223240571</v>
          </cell>
          <cell r="Q114">
            <v>4601.2402265118362</v>
          </cell>
          <cell r="R114">
            <v>4846.4195335839431</v>
          </cell>
          <cell r="S114">
            <v>5135.7407499881019</v>
          </cell>
          <cell r="T114">
            <v>5450.5940162389043</v>
          </cell>
          <cell r="U114">
            <v>5807.4913265839832</v>
          </cell>
        </row>
        <row r="115">
          <cell r="A115" t="str">
            <v>Profit on Sale of Assets</v>
          </cell>
          <cell r="B115">
            <v>61.701999999999998</v>
          </cell>
          <cell r="C115">
            <v>37.531999999999996</v>
          </cell>
          <cell r="D115">
            <v>56.189</v>
          </cell>
          <cell r="E115">
            <v>8.4380000000000006</v>
          </cell>
          <cell r="F115">
            <v>23.23</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7">
          <cell r="A117" t="str">
            <v>Profit before Tax</v>
          </cell>
          <cell r="B117">
            <v>12193.807000000003</v>
          </cell>
          <cell r="C117">
            <v>14113.516000000007</v>
          </cell>
          <cell r="D117">
            <v>16719.79199999999</v>
          </cell>
          <cell r="E117">
            <v>18898.447000000004</v>
          </cell>
          <cell r="F117">
            <v>14938.667867647055</v>
          </cell>
          <cell r="G117">
            <v>17202.2</v>
          </cell>
          <cell r="H117">
            <v>18829.8</v>
          </cell>
          <cell r="I117">
            <v>13197.560000000003</v>
          </cell>
          <cell r="J117">
            <v>16881.980000000007</v>
          </cell>
          <cell r="K117">
            <v>12156.669999999993</v>
          </cell>
          <cell r="L117">
            <v>8316.5700000000033</v>
          </cell>
          <cell r="M117">
            <v>12057.924730480168</v>
          </cell>
          <cell r="N117">
            <v>12846.36545956866</v>
          </cell>
          <cell r="O117">
            <v>13639.641565416739</v>
          </cell>
          <cell r="P117">
            <v>14220.787133085281</v>
          </cell>
          <cell r="Q117">
            <v>14595.296458576713</v>
          </cell>
          <cell r="R117">
            <v>14715.18395357404</v>
          </cell>
          <cell r="S117">
            <v>15122.809657416354</v>
          </cell>
          <cell r="T117">
            <v>15227.823852166261</v>
          </cell>
          <cell r="U117">
            <v>15487.708434517528</v>
          </cell>
        </row>
        <row r="118">
          <cell r="A118" t="str">
            <v>Yr/Yr Growth</v>
          </cell>
          <cell r="C118">
            <v>0.1574331133828839</v>
          </cell>
          <cell r="D118">
            <v>0.18466525279738821</v>
          </cell>
          <cell r="E118">
            <v>0.13030395354200675</v>
          </cell>
          <cell r="F118">
            <v>-0.20952934028668857</v>
          </cell>
          <cell r="G118">
            <v>0.15152168536092292</v>
          </cell>
          <cell r="H118">
            <v>9.4615804955179961E-2</v>
          </cell>
          <cell r="I118">
            <v>-0.29911310794591528</v>
          </cell>
          <cell r="J118">
            <v>0.27917433222504795</v>
          </cell>
          <cell r="K118">
            <v>-0.27990259436393194</v>
          </cell>
          <cell r="L118">
            <v>-0.3158842018414576</v>
          </cell>
          <cell r="M118">
            <v>0.44986752116319151</v>
          </cell>
          <cell r="N118">
            <v>6.5387763376517194E-2</v>
          </cell>
          <cell r="O118">
            <v>6.1751014973437934E-2</v>
          </cell>
          <cell r="P118">
            <v>4.2607099672034909E-2</v>
          </cell>
          <cell r="Q118">
            <v>2.6335344308763275E-2</v>
          </cell>
          <cell r="R118">
            <v>8.2141185235655723E-3</v>
          </cell>
          <cell r="S118">
            <v>2.7701026716917765E-2</v>
          </cell>
          <cell r="T118">
            <v>6.9440928722135364E-3</v>
          </cell>
          <cell r="U118">
            <v>1.7066429509184022E-2</v>
          </cell>
        </row>
        <row r="119">
          <cell r="A119" t="str">
            <v>Tax - Current</v>
          </cell>
          <cell r="B119">
            <v>5185</v>
          </cell>
          <cell r="C119">
            <v>5493.2</v>
          </cell>
          <cell r="D119">
            <v>5246.6710000000003</v>
          </cell>
          <cell r="E119">
            <v>6016</v>
          </cell>
          <cell r="F119">
            <v>1630</v>
          </cell>
          <cell r="G119">
            <v>1630</v>
          </cell>
          <cell r="H119">
            <v>4900</v>
          </cell>
          <cell r="I119">
            <v>3234.2</v>
          </cell>
          <cell r="J119">
            <v>3753.71</v>
          </cell>
          <cell r="K119">
            <v>2566.9</v>
          </cell>
          <cell r="L119">
            <v>2518</v>
          </cell>
          <cell r="M119">
            <v>2256.6085334820077</v>
          </cell>
          <cell r="N119">
            <v>2735.7925597644053</v>
          </cell>
          <cell r="O119">
            <v>3271.3343094006941</v>
          </cell>
          <cell r="P119">
            <v>3696.7184291197495</v>
          </cell>
          <cell r="Q119">
            <v>3219.7934319950054</v>
          </cell>
          <cell r="R119">
            <v>2636.3191726447976</v>
          </cell>
          <cell r="S119">
            <v>2164.610597763538</v>
          </cell>
          <cell r="T119">
            <v>1601.0380358762063</v>
          </cell>
          <cell r="U119">
            <v>1099.3118894281877</v>
          </cell>
        </row>
        <row r="120">
          <cell r="A120" t="str">
            <v>Tax - Deferred</v>
          </cell>
          <cell r="B120">
            <v>0</v>
          </cell>
          <cell r="C120">
            <v>0</v>
          </cell>
          <cell r="D120">
            <v>0</v>
          </cell>
          <cell r="E120">
            <v>0</v>
          </cell>
          <cell r="F120">
            <v>0</v>
          </cell>
          <cell r="G120">
            <v>0</v>
          </cell>
          <cell r="H120">
            <v>37.64</v>
          </cell>
          <cell r="I120">
            <v>580.32000000000005</v>
          </cell>
          <cell r="J120">
            <v>759.77</v>
          </cell>
          <cell r="K120">
            <v>105.51</v>
          </cell>
          <cell r="L120">
            <v>-898.36</v>
          </cell>
          <cell r="M120">
            <v>1360.7688856620407</v>
          </cell>
          <cell r="N120">
            <v>1118.1170781061926</v>
          </cell>
          <cell r="O120">
            <v>820.55816022432737</v>
          </cell>
          <cell r="P120">
            <v>569.51771080583762</v>
          </cell>
          <cell r="Q120">
            <v>1158.7955055780085</v>
          </cell>
          <cell r="R120">
            <v>1778.2360134274099</v>
          </cell>
          <cell r="S120">
            <v>2372.2322994613701</v>
          </cell>
          <cell r="T120">
            <v>2967.3091197736717</v>
          </cell>
          <cell r="U120">
            <v>3547.0006409270659</v>
          </cell>
        </row>
        <row r="121">
          <cell r="A121" t="str">
            <v>Income Tax</v>
          </cell>
          <cell r="B121">
            <v>5185</v>
          </cell>
          <cell r="C121">
            <v>5493.2</v>
          </cell>
          <cell r="D121">
            <v>5246.6710000000003</v>
          </cell>
          <cell r="E121">
            <v>6016</v>
          </cell>
          <cell r="F121">
            <v>1630</v>
          </cell>
          <cell r="G121">
            <v>1630</v>
          </cell>
          <cell r="H121">
            <v>4937.6400000000003</v>
          </cell>
          <cell r="I121">
            <v>3814.52</v>
          </cell>
          <cell r="J121">
            <v>4513.4799999999996</v>
          </cell>
          <cell r="K121">
            <v>2672.4100000000003</v>
          </cell>
          <cell r="L121">
            <v>1619.6399999999999</v>
          </cell>
          <cell r="M121">
            <v>3617.3774191440484</v>
          </cell>
          <cell r="N121">
            <v>3853.9096378705981</v>
          </cell>
          <cell r="O121">
            <v>4091.8924696250215</v>
          </cell>
          <cell r="P121">
            <v>4266.2361399255869</v>
          </cell>
          <cell r="Q121">
            <v>4378.5889375730139</v>
          </cell>
          <cell r="R121">
            <v>4414.555186072208</v>
          </cell>
          <cell r="S121">
            <v>4536.8428972249076</v>
          </cell>
          <cell r="T121">
            <v>4568.347155649878</v>
          </cell>
          <cell r="U121">
            <v>4646.3125303552533</v>
          </cell>
        </row>
        <row r="122">
          <cell r="A122" t="str">
            <v>Statutory Tax rate</v>
          </cell>
          <cell r="B122">
            <v>0.46</v>
          </cell>
          <cell r="C122">
            <v>0.43</v>
          </cell>
          <cell r="D122">
            <v>0.35</v>
          </cell>
          <cell r="E122">
            <v>0.35</v>
          </cell>
          <cell r="F122">
            <v>0.38500000000000001</v>
          </cell>
          <cell r="G122">
            <v>0.39549999999999996</v>
          </cell>
          <cell r="H122">
            <v>0.35699999999999998</v>
          </cell>
          <cell r="I122">
            <v>0.36749999999999999</v>
          </cell>
          <cell r="J122">
            <v>0.35</v>
          </cell>
          <cell r="K122">
            <v>0.35</v>
          </cell>
          <cell r="L122">
            <v>0.33660000000000001</v>
          </cell>
          <cell r="M122">
            <v>0.33660000000000001</v>
          </cell>
          <cell r="N122">
            <v>0.33660000000000001</v>
          </cell>
          <cell r="O122">
            <v>0.33660000000000001</v>
          </cell>
          <cell r="P122">
            <v>0.33660000000000001</v>
          </cell>
          <cell r="Q122">
            <v>0.33660000000000001</v>
          </cell>
          <cell r="R122">
            <v>0.33660000000000001</v>
          </cell>
          <cell r="S122">
            <v>0.33660000000000001</v>
          </cell>
          <cell r="T122">
            <v>0.33660000000000001</v>
          </cell>
          <cell r="U122">
            <v>0.33660000000000001</v>
          </cell>
        </row>
        <row r="123">
          <cell r="A123" t="str">
            <v>Net Profit</v>
          </cell>
          <cell r="B123">
            <v>7008.8070000000025</v>
          </cell>
          <cell r="C123">
            <v>8620.3160000000062</v>
          </cell>
          <cell r="D123">
            <v>11473.12099999999</v>
          </cell>
          <cell r="E123">
            <v>12882.447000000004</v>
          </cell>
          <cell r="F123">
            <v>13308.667867647055</v>
          </cell>
          <cell r="G123">
            <v>15572.2</v>
          </cell>
          <cell r="H123">
            <v>13892.16</v>
          </cell>
          <cell r="I123">
            <v>9383.0400000000027</v>
          </cell>
          <cell r="J123">
            <v>12368.500000000007</v>
          </cell>
          <cell r="K123">
            <v>9484.2599999999929</v>
          </cell>
          <cell r="L123">
            <v>6696.9300000000039</v>
          </cell>
          <cell r="M123">
            <v>8440.5473113361204</v>
          </cell>
          <cell r="N123">
            <v>8992.4558216980622</v>
          </cell>
          <cell r="O123">
            <v>9547.749095791718</v>
          </cell>
          <cell r="P123">
            <v>9954.5509931596935</v>
          </cell>
          <cell r="Q123">
            <v>10216.7075210037</v>
          </cell>
          <cell r="R123">
            <v>10300.628767501832</v>
          </cell>
          <cell r="S123">
            <v>10585.966760191446</v>
          </cell>
          <cell r="T123">
            <v>10659.476696516384</v>
          </cell>
          <cell r="U123">
            <v>10841.395904162275</v>
          </cell>
        </row>
        <row r="124">
          <cell r="A124" t="str">
            <v>Net Profit Margin</v>
          </cell>
          <cell r="B124">
            <v>0.20326474972298658</v>
          </cell>
          <cell r="C124">
            <v>0.21385721103802149</v>
          </cell>
          <cell r="D124">
            <v>0.24649052794994342</v>
          </cell>
          <cell r="E124">
            <v>0.25598788580657833</v>
          </cell>
          <cell r="F124">
            <v>0.25681516676512017</v>
          </cell>
          <cell r="G124">
            <v>0.26920181959560779</v>
          </cell>
          <cell r="H124">
            <v>0.22612089450520512</v>
          </cell>
          <cell r="I124">
            <v>0.16159461847265066</v>
          </cell>
          <cell r="J124">
            <v>0.19417919276969228</v>
          </cell>
          <cell r="K124">
            <v>0.16959240109541801</v>
          </cell>
          <cell r="L124">
            <v>0.13068582969879702</v>
          </cell>
          <cell r="M124">
            <v>0.15645653683326821</v>
          </cell>
          <cell r="N124">
            <v>0.1592450897487305</v>
          </cell>
          <cell r="O124">
            <v>0.16510362602020609</v>
          </cell>
          <cell r="P124">
            <v>0.16972046992829512</v>
          </cell>
          <cell r="Q124">
            <v>0.17138687091158258</v>
          </cell>
          <cell r="R124">
            <v>0.17078370783705335</v>
          </cell>
          <cell r="S124">
            <v>0.17303524439798829</v>
          </cell>
          <cell r="T124">
            <v>0.17276187765742917</v>
          </cell>
          <cell r="U124">
            <v>0.17383301737054954</v>
          </cell>
        </row>
        <row r="125">
          <cell r="F125">
            <v>13044.04</v>
          </cell>
          <cell r="G125">
            <v>8771.5499999999993</v>
          </cell>
          <cell r="H125">
            <v>11527.5</v>
          </cell>
          <cell r="I125">
            <v>9389.7900000000009</v>
          </cell>
        </row>
        <row r="126">
          <cell r="A126" t="str">
            <v>Prior Period Adjustments</v>
          </cell>
          <cell r="B126">
            <v>287.07799999999997</v>
          </cell>
          <cell r="C126">
            <v>707.53499999999997</v>
          </cell>
          <cell r="D126">
            <v>-171.827</v>
          </cell>
          <cell r="E126">
            <v>89.781000000000006</v>
          </cell>
          <cell r="F126">
            <v>-2430.2078676470587</v>
          </cell>
          <cell r="G126">
            <v>-170.37</v>
          </cell>
          <cell r="H126">
            <v>-885.76</v>
          </cell>
          <cell r="I126">
            <v>-611.49</v>
          </cell>
          <cell r="J126">
            <v>-841</v>
          </cell>
          <cell r="K126">
            <v>-94.47</v>
          </cell>
          <cell r="L126">
            <v>-910</v>
          </cell>
          <cell r="M126">
            <v>0</v>
          </cell>
          <cell r="N126">
            <v>0</v>
          </cell>
          <cell r="O126">
            <v>0</v>
          </cell>
          <cell r="P126">
            <v>0</v>
          </cell>
          <cell r="Q126">
            <v>0</v>
          </cell>
          <cell r="R126">
            <v>0</v>
          </cell>
          <cell r="S126">
            <v>0</v>
          </cell>
          <cell r="T126">
            <v>0</v>
          </cell>
          <cell r="U126">
            <v>0</v>
          </cell>
        </row>
        <row r="128">
          <cell r="A128" t="str">
            <v>Reported Profit after Tax</v>
          </cell>
          <cell r="B128">
            <v>7295.885000000002</v>
          </cell>
          <cell r="C128">
            <v>9327.851000000006</v>
          </cell>
          <cell r="D128">
            <v>11301.293999999991</v>
          </cell>
          <cell r="E128">
            <v>12972.228000000005</v>
          </cell>
          <cell r="F128">
            <v>10878.459999999995</v>
          </cell>
          <cell r="G128">
            <v>15401.83</v>
          </cell>
          <cell r="H128">
            <v>13006.4</v>
          </cell>
          <cell r="I128">
            <v>8771.5500000000029</v>
          </cell>
          <cell r="J128">
            <v>11527.500000000007</v>
          </cell>
          <cell r="K128">
            <v>9389.7899999999936</v>
          </cell>
          <cell r="L128">
            <v>5786.9300000000039</v>
          </cell>
          <cell r="M128">
            <v>8440.5473113361204</v>
          </cell>
          <cell r="N128">
            <v>8992.4558216980622</v>
          </cell>
          <cell r="O128">
            <v>9547.749095791718</v>
          </cell>
          <cell r="P128">
            <v>9954.5509931596935</v>
          </cell>
          <cell r="Q128">
            <v>10216.7075210037</v>
          </cell>
          <cell r="R128">
            <v>10300.628767501832</v>
          </cell>
          <cell r="S128">
            <v>10585.966760191446</v>
          </cell>
          <cell r="T128">
            <v>10659.476696516384</v>
          </cell>
          <cell r="U128">
            <v>10841.395904162275</v>
          </cell>
        </row>
        <row r="130">
          <cell r="A130" t="str">
            <v>Dividend</v>
          </cell>
          <cell r="B130">
            <v>1200</v>
          </cell>
          <cell r="C130">
            <v>1200</v>
          </cell>
          <cell r="D130">
            <v>1827.0409999999999</v>
          </cell>
          <cell r="E130">
            <v>1890</v>
          </cell>
          <cell r="F130">
            <v>1890</v>
          </cell>
          <cell r="G130">
            <v>2835</v>
          </cell>
          <cell r="H130">
            <v>2835</v>
          </cell>
          <cell r="I130">
            <v>2835</v>
          </cell>
          <cell r="J130">
            <v>2835</v>
          </cell>
          <cell r="K130">
            <v>2835</v>
          </cell>
          <cell r="L130">
            <v>1800.3782222222212</v>
          </cell>
          <cell r="M130">
            <v>2625.9480524156797</v>
          </cell>
          <cell r="N130">
            <v>2797.6529223060634</v>
          </cell>
          <cell r="O130">
            <v>2970.4108298018673</v>
          </cell>
          <cell r="P130">
            <v>3096.9714200941294</v>
          </cell>
          <cell r="Q130">
            <v>3178.5312287567067</v>
          </cell>
          <cell r="R130">
            <v>3204.6400610005653</v>
          </cell>
          <cell r="S130">
            <v>3293.4118809484517</v>
          </cell>
          <cell r="T130">
            <v>3316.2816389162076</v>
          </cell>
          <cell r="U130">
            <v>3372.8787257393687</v>
          </cell>
        </row>
        <row r="131">
          <cell r="A131" t="str">
            <v>Dividend Tax</v>
          </cell>
          <cell r="B131">
            <v>0</v>
          </cell>
          <cell r="C131">
            <v>120</v>
          </cell>
          <cell r="D131">
            <v>182.70410000000001</v>
          </cell>
          <cell r="E131">
            <v>207.9</v>
          </cell>
          <cell r="F131">
            <v>277.2</v>
          </cell>
          <cell r="G131">
            <v>289.17</v>
          </cell>
          <cell r="H131">
            <v>0</v>
          </cell>
          <cell r="I131">
            <v>363.23</v>
          </cell>
          <cell r="J131">
            <v>363.23</v>
          </cell>
          <cell r="K131">
            <v>392.82</v>
          </cell>
          <cell r="L131">
            <v>225.04727777777771</v>
          </cell>
          <cell r="M131">
            <v>328.24350655195985</v>
          </cell>
          <cell r="N131">
            <v>349.70661528825804</v>
          </cell>
          <cell r="O131">
            <v>371.30135372523364</v>
          </cell>
          <cell r="P131">
            <v>387.12142751176634</v>
          </cell>
          <cell r="Q131">
            <v>397.31640359458834</v>
          </cell>
          <cell r="R131">
            <v>400.58000762507072</v>
          </cell>
          <cell r="S131">
            <v>411.67648511855668</v>
          </cell>
          <cell r="T131">
            <v>414.53520486452589</v>
          </cell>
          <cell r="U131">
            <v>421.60984071742132</v>
          </cell>
        </row>
        <row r="132">
          <cell r="A132" t="str">
            <v>Dividend Payout Ratio (%)</v>
          </cell>
          <cell r="B132">
            <v>0.16447627669569898</v>
          </cell>
          <cell r="C132">
            <v>0.14151169438705646</v>
          </cell>
          <cell r="D132">
            <v>0.17783318441233381</v>
          </cell>
          <cell r="E132">
            <v>0.16172241190950384</v>
          </cell>
          <cell r="F132">
            <v>0.19921937480121274</v>
          </cell>
          <cell r="G132">
            <v>0.20284407761934783</v>
          </cell>
          <cell r="H132">
            <v>0.21796961495878953</v>
          </cell>
          <cell r="I132">
            <v>0.36461400778653702</v>
          </cell>
          <cell r="J132">
            <v>0.2774435046627628</v>
          </cell>
          <cell r="K132">
            <v>0.34375848661152192</v>
          </cell>
          <cell r="L132">
            <v>0.34999999999999959</v>
          </cell>
          <cell r="M132">
            <v>0.3499999999999997</v>
          </cell>
          <cell r="N132">
            <v>0.35</v>
          </cell>
          <cell r="O132">
            <v>0.35</v>
          </cell>
          <cell r="P132">
            <v>0.35000000000000031</v>
          </cell>
          <cell r="Q132">
            <v>0.35</v>
          </cell>
          <cell r="R132">
            <v>0.34999999999999948</v>
          </cell>
          <cell r="S132">
            <v>0.3500000000000002</v>
          </cell>
          <cell r="T132">
            <v>0.34999999999999992</v>
          </cell>
          <cell r="U132">
            <v>0.34999999999999942</v>
          </cell>
        </row>
        <row r="133">
          <cell r="A133" t="str">
            <v>Equity (Mln Shares)</v>
          </cell>
          <cell r="B133">
            <v>600</v>
          </cell>
          <cell r="C133">
            <v>600</v>
          </cell>
          <cell r="D133">
            <v>630</v>
          </cell>
          <cell r="E133">
            <v>630</v>
          </cell>
          <cell r="F133">
            <v>630</v>
          </cell>
          <cell r="G133">
            <v>630</v>
          </cell>
          <cell r="H133">
            <v>630</v>
          </cell>
          <cell r="I133">
            <v>630</v>
          </cell>
          <cell r="J133">
            <v>630</v>
          </cell>
          <cell r="K133">
            <v>630</v>
          </cell>
          <cell r="L133">
            <v>630</v>
          </cell>
          <cell r="M133">
            <v>630</v>
          </cell>
          <cell r="N133">
            <v>630</v>
          </cell>
          <cell r="O133">
            <v>630</v>
          </cell>
          <cell r="P133">
            <v>630</v>
          </cell>
          <cell r="Q133">
            <v>630</v>
          </cell>
          <cell r="R133">
            <v>630</v>
          </cell>
          <cell r="S133">
            <v>630</v>
          </cell>
          <cell r="T133">
            <v>630</v>
          </cell>
          <cell r="U133">
            <v>630</v>
          </cell>
        </row>
        <row r="134">
          <cell r="A134" t="str">
            <v>Dividend Per Share</v>
          </cell>
          <cell r="B134">
            <v>2</v>
          </cell>
          <cell r="C134">
            <v>2</v>
          </cell>
          <cell r="D134">
            <v>2.9000650793650791</v>
          </cell>
          <cell r="E134">
            <v>3</v>
          </cell>
          <cell r="F134">
            <v>3</v>
          </cell>
          <cell r="G134">
            <v>4.5</v>
          </cell>
          <cell r="H134">
            <v>4.5</v>
          </cell>
          <cell r="I134">
            <v>4.5</v>
          </cell>
          <cell r="J134">
            <v>4.5</v>
          </cell>
          <cell r="K134">
            <v>4.5</v>
          </cell>
          <cell r="L134">
            <v>2.8577432098765416</v>
          </cell>
          <cell r="M134">
            <v>4.1681715117709199</v>
          </cell>
          <cell r="N134">
            <v>4.4407189242953384</v>
          </cell>
          <cell r="O134">
            <v>4.7149378250823286</v>
          </cell>
          <cell r="P134">
            <v>4.9158276509430623</v>
          </cell>
          <cell r="Q134">
            <v>5.045287664693185</v>
          </cell>
          <cell r="R134">
            <v>5.0867302555564526</v>
          </cell>
          <cell r="S134">
            <v>5.2276379062673834</v>
          </cell>
          <cell r="T134">
            <v>5.2639391093908054</v>
          </cell>
          <cell r="U134">
            <v>5.3537757551418554</v>
          </cell>
        </row>
        <row r="135">
          <cell r="A135" t="str">
            <v>Average Basic shares</v>
          </cell>
          <cell r="B135">
            <v>600</v>
          </cell>
          <cell r="C135">
            <v>600</v>
          </cell>
          <cell r="D135">
            <v>615</v>
          </cell>
          <cell r="E135">
            <v>630</v>
          </cell>
          <cell r="F135">
            <v>630</v>
          </cell>
          <cell r="G135">
            <v>630</v>
          </cell>
          <cell r="H135">
            <v>630</v>
          </cell>
          <cell r="I135">
            <v>630</v>
          </cell>
          <cell r="J135">
            <v>630</v>
          </cell>
          <cell r="K135">
            <v>630</v>
          </cell>
          <cell r="L135">
            <v>630</v>
          </cell>
          <cell r="M135">
            <v>630</v>
          </cell>
          <cell r="N135">
            <v>630</v>
          </cell>
          <cell r="O135">
            <v>630</v>
          </cell>
          <cell r="P135">
            <v>630</v>
          </cell>
          <cell r="Q135">
            <v>630</v>
          </cell>
          <cell r="R135">
            <v>630</v>
          </cell>
          <cell r="S135">
            <v>630</v>
          </cell>
          <cell r="T135">
            <v>630</v>
          </cell>
          <cell r="U135">
            <v>630</v>
          </cell>
        </row>
        <row r="136">
          <cell r="A136" t="str">
            <v>Diluted shares</v>
          </cell>
          <cell r="B136">
            <v>600</v>
          </cell>
          <cell r="C136">
            <v>600</v>
          </cell>
          <cell r="D136">
            <v>630</v>
          </cell>
          <cell r="E136">
            <v>630</v>
          </cell>
          <cell r="F136">
            <v>630</v>
          </cell>
          <cell r="G136">
            <v>630</v>
          </cell>
          <cell r="H136">
            <v>630</v>
          </cell>
          <cell r="I136">
            <v>630</v>
          </cell>
          <cell r="J136">
            <v>630</v>
          </cell>
          <cell r="K136">
            <v>630</v>
          </cell>
          <cell r="L136">
            <v>630</v>
          </cell>
          <cell r="M136">
            <v>630</v>
          </cell>
          <cell r="N136">
            <v>630</v>
          </cell>
          <cell r="O136">
            <v>630</v>
          </cell>
          <cell r="P136">
            <v>630</v>
          </cell>
          <cell r="Q136">
            <v>630</v>
          </cell>
          <cell r="R136">
            <v>630</v>
          </cell>
          <cell r="S136">
            <v>630</v>
          </cell>
          <cell r="T136">
            <v>630</v>
          </cell>
          <cell r="U136">
            <v>630</v>
          </cell>
        </row>
        <row r="137">
          <cell r="A137" t="str">
            <v>Average diluted shares</v>
          </cell>
          <cell r="B137">
            <v>600</v>
          </cell>
          <cell r="C137">
            <v>600</v>
          </cell>
          <cell r="D137">
            <v>615</v>
          </cell>
          <cell r="E137">
            <v>630</v>
          </cell>
          <cell r="F137">
            <v>630</v>
          </cell>
          <cell r="G137">
            <v>630</v>
          </cell>
          <cell r="H137">
            <v>630</v>
          </cell>
          <cell r="I137">
            <v>630</v>
          </cell>
          <cell r="J137">
            <v>630</v>
          </cell>
          <cell r="K137">
            <v>630</v>
          </cell>
          <cell r="L137">
            <v>630</v>
          </cell>
          <cell r="M137">
            <v>630</v>
          </cell>
          <cell r="N137">
            <v>630</v>
          </cell>
          <cell r="O137">
            <v>630</v>
          </cell>
          <cell r="P137">
            <v>630</v>
          </cell>
          <cell r="Q137">
            <v>630</v>
          </cell>
          <cell r="R137">
            <v>630</v>
          </cell>
          <cell r="S137">
            <v>630</v>
          </cell>
          <cell r="T137">
            <v>630</v>
          </cell>
          <cell r="U137">
            <v>630</v>
          </cell>
        </row>
        <row r="138">
          <cell r="A138" t="str">
            <v>Fiscal year ends in March  E=Morgan Stanley Estimates</v>
          </cell>
          <cell r="F138">
            <v>20401.477867647056</v>
          </cell>
          <cell r="G138">
            <v>23264.66</v>
          </cell>
          <cell r="H138">
            <v>22056.720000000001</v>
          </cell>
          <cell r="I138">
            <v>18633.780000000002</v>
          </cell>
          <cell r="J138">
            <v>18566.220000000008</v>
          </cell>
          <cell r="K138">
            <v>15469.839999999993</v>
          </cell>
        </row>
        <row r="139">
          <cell r="A139" t="str">
            <v>Source: Company Data</v>
          </cell>
          <cell r="F139">
            <v>20401.477867647056</v>
          </cell>
          <cell r="G139">
            <v>23264.936653080262</v>
          </cell>
          <cell r="H139">
            <v>23277.540560207635</v>
          </cell>
          <cell r="I139">
            <v>23387.88313427976</v>
          </cell>
          <cell r="J139">
            <v>24090.207214926901</v>
          </cell>
          <cell r="K139">
            <v>24583.971633291389</v>
          </cell>
        </row>
        <row r="140">
          <cell r="H140">
            <v>0.94755371354417928</v>
          </cell>
          <cell r="I140">
            <v>0.79672794211496467</v>
          </cell>
          <cell r="J140">
            <v>0.77069573683433945</v>
          </cell>
          <cell r="K140">
            <v>0.62926528840648666</v>
          </cell>
        </row>
        <row r="141">
          <cell r="A141" t="str">
            <v>Net Profit of Core Business</v>
          </cell>
          <cell r="J141">
            <v>10295.862385129003</v>
          </cell>
          <cell r="K141">
            <v>6031.6506729293396</v>
          </cell>
          <cell r="L141">
            <v>4217.3152028360291</v>
          </cell>
          <cell r="M141">
            <v>5712.5220330883694</v>
          </cell>
          <cell r="N141">
            <v>6509.068734203398</v>
          </cell>
          <cell r="O141">
            <v>6930.1196559977061</v>
          </cell>
          <cell r="P141">
            <v>7196.560730095538</v>
          </cell>
          <cell r="Q141">
            <v>7317.9261783012435</v>
          </cell>
          <cell r="R141">
            <v>7247.3844613439469</v>
          </cell>
          <cell r="S141">
            <v>7350.4500876989423</v>
          </cell>
          <cell r="T141">
            <v>7225.6024662858745</v>
          </cell>
        </row>
        <row r="142">
          <cell r="A142" t="str">
            <v>EPS of Core Business</v>
          </cell>
          <cell r="J142">
            <v>16.342638706553974</v>
          </cell>
          <cell r="K142">
            <v>9.5740486871894284</v>
          </cell>
          <cell r="L142">
            <v>6.694151115612744</v>
          </cell>
          <cell r="M142">
            <v>9.0674952906164599</v>
          </cell>
          <cell r="N142">
            <v>10.331855133656187</v>
          </cell>
          <cell r="O142">
            <v>11.000189930155088</v>
          </cell>
          <cell r="P142">
            <v>11.423112269992917</v>
          </cell>
          <cell r="Q142">
            <v>11.615755838573403</v>
          </cell>
          <cell r="R142">
            <v>11.503784859276108</v>
          </cell>
          <cell r="S142">
            <v>11.667381091585622</v>
          </cell>
          <cell r="T142">
            <v>11.469210263945833</v>
          </cell>
        </row>
        <row r="143">
          <cell r="A143" t="str">
            <v>P/E of Core business</v>
          </cell>
          <cell r="J143">
            <v>4.1517163304105695</v>
          </cell>
          <cell r="K143">
            <v>7.086865987091417</v>
          </cell>
          <cell r="L143">
            <v>10.135713823632349</v>
          </cell>
          <cell r="M143">
            <v>7.4827720142534719</v>
          </cell>
          <cell r="N143">
            <v>6.5670684617883879</v>
          </cell>
          <cell r="O143">
            <v>6.1680753178634795</v>
          </cell>
          <cell r="P143">
            <v>5.9397122602246881</v>
          </cell>
          <cell r="Q143">
            <v>5.8412040458602688</v>
          </cell>
          <cell r="R143">
            <v>5.8980588415028441</v>
          </cell>
          <cell r="S143">
            <v>5.8153581739892442</v>
          </cell>
          <cell r="T143">
            <v>5.9158388797954675</v>
          </cell>
        </row>
        <row r="146">
          <cell r="A146" t="str">
            <v>Balance Sheet</v>
          </cell>
        </row>
        <row r="147">
          <cell r="A147" t="str">
            <v>(Rs Millions)</v>
          </cell>
          <cell r="B147" t="str">
            <v>F1996</v>
          </cell>
          <cell r="C147" t="str">
            <v>F1997</v>
          </cell>
          <cell r="D147" t="str">
            <v>F1998</v>
          </cell>
          <cell r="E147" t="str">
            <v>F1999</v>
          </cell>
          <cell r="F147" t="str">
            <v>F2000</v>
          </cell>
          <cell r="G147" t="str">
            <v>F2001</v>
          </cell>
          <cell r="H147" t="str">
            <v>F2002</v>
          </cell>
          <cell r="I147" t="str">
            <v>F2003</v>
          </cell>
          <cell r="J147" t="str">
            <v>F2004</v>
          </cell>
          <cell r="K147" t="str">
            <v>F2005E</v>
          </cell>
          <cell r="L147" t="str">
            <v>F2006E</v>
          </cell>
          <cell r="M147" t="str">
            <v>F2007E</v>
          </cell>
          <cell r="N147" t="str">
            <v>F2008E</v>
          </cell>
          <cell r="O147" t="str">
            <v>F2009E</v>
          </cell>
          <cell r="P147" t="str">
            <v>F2010E</v>
          </cell>
          <cell r="Q147" t="str">
            <v>F2011E</v>
          </cell>
          <cell r="R147" t="str">
            <v>F2012E</v>
          </cell>
          <cell r="S147" t="str">
            <v>F2013E</v>
          </cell>
          <cell r="T147" t="str">
            <v>F2014E</v>
          </cell>
          <cell r="U147" t="str">
            <v>F2015E</v>
          </cell>
        </row>
        <row r="148">
          <cell r="A148" t="str">
            <v>LIABILITIES</v>
          </cell>
        </row>
        <row r="150">
          <cell r="A150" t="str">
            <v>Share Capital</v>
          </cell>
          <cell r="B150">
            <v>6000</v>
          </cell>
          <cell r="C150">
            <v>6000</v>
          </cell>
          <cell r="D150">
            <v>6300</v>
          </cell>
          <cell r="E150">
            <v>6300</v>
          </cell>
          <cell r="F150">
            <v>6300</v>
          </cell>
          <cell r="G150">
            <v>6300</v>
          </cell>
          <cell r="H150">
            <v>6300</v>
          </cell>
          <cell r="I150">
            <v>6300</v>
          </cell>
          <cell r="J150">
            <v>6300</v>
          </cell>
          <cell r="K150">
            <v>6300</v>
          </cell>
          <cell r="L150">
            <v>6300</v>
          </cell>
          <cell r="M150">
            <v>6300</v>
          </cell>
          <cell r="N150">
            <v>6300</v>
          </cell>
          <cell r="O150">
            <v>6300</v>
          </cell>
          <cell r="P150">
            <v>6300</v>
          </cell>
          <cell r="Q150">
            <v>6300</v>
          </cell>
          <cell r="R150">
            <v>6300</v>
          </cell>
          <cell r="S150">
            <v>6300</v>
          </cell>
          <cell r="T150">
            <v>6300</v>
          </cell>
          <cell r="U150">
            <v>6300</v>
          </cell>
        </row>
        <row r="151">
          <cell r="A151" t="str">
            <v>Share Premium</v>
          </cell>
          <cell r="B151">
            <v>0</v>
          </cell>
          <cell r="C151">
            <v>0</v>
          </cell>
          <cell r="D151">
            <v>6649.8866760000001</v>
          </cell>
          <cell r="E151">
            <v>6650.047294</v>
          </cell>
          <cell r="F151">
            <v>6650.05</v>
          </cell>
          <cell r="G151">
            <v>6650.05</v>
          </cell>
          <cell r="H151">
            <v>6650.05</v>
          </cell>
          <cell r="I151">
            <v>6650.05</v>
          </cell>
          <cell r="J151">
            <v>6650.05</v>
          </cell>
          <cell r="K151">
            <v>6650.05</v>
          </cell>
          <cell r="L151">
            <v>6650.05</v>
          </cell>
          <cell r="M151">
            <v>6650.05</v>
          </cell>
          <cell r="N151">
            <v>6650.05</v>
          </cell>
          <cell r="O151">
            <v>6650.05</v>
          </cell>
          <cell r="P151">
            <v>6650.05</v>
          </cell>
          <cell r="Q151">
            <v>6650.05</v>
          </cell>
          <cell r="R151">
            <v>6650.05</v>
          </cell>
          <cell r="S151">
            <v>6650.05</v>
          </cell>
          <cell r="T151">
            <v>6650.05</v>
          </cell>
          <cell r="U151">
            <v>6650.05</v>
          </cell>
        </row>
        <row r="152">
          <cell r="A152" t="str">
            <v>Accumulative Other Comprehensive Income</v>
          </cell>
          <cell r="B152">
            <v>0</v>
          </cell>
          <cell r="C152">
            <v>0</v>
          </cell>
          <cell r="D152">
            <v>0</v>
          </cell>
          <cell r="E152">
            <v>0</v>
          </cell>
          <cell r="F152">
            <v>0</v>
          </cell>
          <cell r="G152">
            <v>0</v>
          </cell>
          <cell r="H152">
            <v>0</v>
          </cell>
          <cell r="I152">
            <v>0</v>
          </cell>
          <cell r="J152">
            <v>0</v>
          </cell>
          <cell r="K152">
            <v>0</v>
          </cell>
          <cell r="L152">
            <v>0</v>
          </cell>
          <cell r="M152">
            <v>0</v>
          </cell>
          <cell r="N152">
            <v>0</v>
          </cell>
        </row>
        <row r="153">
          <cell r="A153" t="str">
            <v>Reserves &amp; Surplus</v>
          </cell>
          <cell r="B153">
            <v>21368.604341999999</v>
          </cell>
          <cell r="C153">
            <v>29376.456247999999</v>
          </cell>
          <cell r="D153">
            <v>38668.007324999999</v>
          </cell>
          <cell r="E153">
            <v>49542.510441999999</v>
          </cell>
          <cell r="F153">
            <v>58253.77</v>
          </cell>
          <cell r="G153">
            <v>70531.44</v>
          </cell>
          <cell r="H153">
            <v>76446.36</v>
          </cell>
          <cell r="I153">
            <v>82019.679999999993</v>
          </cell>
          <cell r="J153">
            <v>90326.23</v>
          </cell>
          <cell r="K153">
            <v>96488.2</v>
          </cell>
          <cell r="L153">
            <v>100249.70449999999</v>
          </cell>
          <cell r="M153">
            <v>105736.06025236846</v>
          </cell>
          <cell r="N153">
            <v>111581.1565364722</v>
          </cell>
          <cell r="O153">
            <v>117787.19344873683</v>
          </cell>
          <cell r="P153">
            <v>124257.65159429064</v>
          </cell>
          <cell r="Q153">
            <v>130898.51148294305</v>
          </cell>
          <cell r="R153">
            <v>137593.92018181924</v>
          </cell>
          <cell r="S153">
            <v>144474.79857594369</v>
          </cell>
          <cell r="T153">
            <v>151403.45842867933</v>
          </cell>
          <cell r="U153">
            <v>158450.36576638478</v>
          </cell>
        </row>
        <row r="154">
          <cell r="A154" t="str">
            <v>Shareholders Funds</v>
          </cell>
          <cell r="B154">
            <v>27368.604341999999</v>
          </cell>
          <cell r="C154">
            <v>35376.456248000002</v>
          </cell>
          <cell r="D154">
            <v>51617.894001000001</v>
          </cell>
          <cell r="E154">
            <v>62492.557736000002</v>
          </cell>
          <cell r="F154">
            <v>71203.819999999992</v>
          </cell>
          <cell r="G154">
            <v>83481.490000000005</v>
          </cell>
          <cell r="H154">
            <v>89396.41</v>
          </cell>
          <cell r="I154">
            <v>94969.73</v>
          </cell>
          <cell r="J154">
            <v>103276.28</v>
          </cell>
          <cell r="K154">
            <v>109438.25</v>
          </cell>
          <cell r="L154">
            <v>113199.7545</v>
          </cell>
          <cell r="M154">
            <v>118686.11025236847</v>
          </cell>
          <cell r="N154">
            <v>124531.20653647221</v>
          </cell>
          <cell r="O154">
            <v>130737.24344873683</v>
          </cell>
          <cell r="P154">
            <v>137207.70159429064</v>
          </cell>
          <cell r="Q154">
            <v>143848.56148294304</v>
          </cell>
          <cell r="R154">
            <v>150543.97018181923</v>
          </cell>
          <cell r="S154">
            <v>157424.84857594367</v>
          </cell>
          <cell r="T154">
            <v>164353.50842867931</v>
          </cell>
          <cell r="U154">
            <v>171400.41576638477</v>
          </cell>
        </row>
        <row r="155">
          <cell r="A155" t="str">
            <v>Deferred Tax Liability</v>
          </cell>
          <cell r="H155">
            <v>4294.4799999999996</v>
          </cell>
          <cell r="I155">
            <v>4874.8</v>
          </cell>
          <cell r="J155">
            <v>5634.57</v>
          </cell>
          <cell r="K155">
            <v>5740.08</v>
          </cell>
          <cell r="L155">
            <v>4841.72</v>
          </cell>
          <cell r="M155">
            <v>6202.488885662041</v>
          </cell>
          <cell r="N155">
            <v>7320.6059637682338</v>
          </cell>
          <cell r="O155">
            <v>8141.1641239925611</v>
          </cell>
          <cell r="P155">
            <v>8710.681834798399</v>
          </cell>
          <cell r="Q155">
            <v>9869.4773403764084</v>
          </cell>
          <cell r="R155">
            <v>11647.713353803818</v>
          </cell>
          <cell r="S155">
            <v>14019.945653265188</v>
          </cell>
          <cell r="T155">
            <v>16987.254773038858</v>
          </cell>
          <cell r="U155">
            <v>20534.255413965922</v>
          </cell>
        </row>
        <row r="157">
          <cell r="A157" t="str">
            <v>Secured &amp; Unsecured Loans</v>
          </cell>
        </row>
        <row r="158">
          <cell r="A158" t="str">
            <v>Loans for DoT</v>
          </cell>
          <cell r="B158">
            <v>53323</v>
          </cell>
          <cell r="C158">
            <v>66283</v>
          </cell>
          <cell r="D158">
            <v>62722.82</v>
          </cell>
          <cell r="E158">
            <v>37959.699999999997</v>
          </cell>
          <cell r="F158">
            <v>30710</v>
          </cell>
          <cell r="G158">
            <v>26190</v>
          </cell>
          <cell r="H158">
            <v>26190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Loans for MTNL</v>
          </cell>
          <cell r="B159">
            <v>16158.264314</v>
          </cell>
          <cell r="C159">
            <v>9757.0777099999978</v>
          </cell>
          <cell r="D159">
            <v>2770.258980999999</v>
          </cell>
          <cell r="E159">
            <v>241.59999999999854</v>
          </cell>
          <cell r="F159">
            <v>192</v>
          </cell>
          <cell r="G159">
            <v>2620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t="str">
            <v>Loan Funds</v>
          </cell>
          <cell r="B160">
            <v>69481.264314</v>
          </cell>
          <cell r="C160">
            <v>76040.077709999998</v>
          </cell>
          <cell r="D160">
            <v>65493.078980999999</v>
          </cell>
          <cell r="E160">
            <v>38201.299999999996</v>
          </cell>
          <cell r="F160">
            <v>30902</v>
          </cell>
          <cell r="G160">
            <v>28810</v>
          </cell>
          <cell r="H160">
            <v>26190</v>
          </cell>
          <cell r="I160">
            <v>0</v>
          </cell>
          <cell r="J160">
            <v>0</v>
          </cell>
          <cell r="K160">
            <v>0</v>
          </cell>
          <cell r="L160">
            <v>0</v>
          </cell>
          <cell r="M160">
            <v>0</v>
          </cell>
          <cell r="N160">
            <v>0</v>
          </cell>
          <cell r="O160">
            <v>0</v>
          </cell>
          <cell r="P160">
            <v>0</v>
          </cell>
          <cell r="Q160">
            <v>0</v>
          </cell>
          <cell r="R160">
            <v>0</v>
          </cell>
          <cell r="S160">
            <v>0</v>
          </cell>
          <cell r="T160">
            <v>0</v>
          </cell>
          <cell r="U160">
            <v>0</v>
          </cell>
        </row>
        <row r="162">
          <cell r="A162" t="str">
            <v>Total Liabilities</v>
          </cell>
          <cell r="B162">
            <v>96849.868656000006</v>
          </cell>
          <cell r="C162">
            <v>111416.533958</v>
          </cell>
          <cell r="D162">
            <v>117110.97298200001</v>
          </cell>
          <cell r="E162">
            <v>100693.85773600001</v>
          </cell>
          <cell r="F162">
            <v>102105.81999999999</v>
          </cell>
          <cell r="G162">
            <v>112291.49</v>
          </cell>
          <cell r="H162">
            <v>119880.89</v>
          </cell>
          <cell r="I162">
            <v>99844.53</v>
          </cell>
          <cell r="J162">
            <v>108910.85</v>
          </cell>
          <cell r="K162">
            <v>115178.33</v>
          </cell>
          <cell r="L162">
            <v>118041.4745</v>
          </cell>
          <cell r="M162">
            <v>124888.59913803051</v>
          </cell>
          <cell r="N162">
            <v>131851.81250024046</v>
          </cell>
          <cell r="O162">
            <v>138878.4075727294</v>
          </cell>
          <cell r="P162">
            <v>145918.38342908904</v>
          </cell>
          <cell r="Q162">
            <v>153718.03882331945</v>
          </cell>
          <cell r="R162">
            <v>162191.68353562304</v>
          </cell>
          <cell r="S162">
            <v>171444.79422920887</v>
          </cell>
          <cell r="T162">
            <v>181340.76320171816</v>
          </cell>
          <cell r="U162">
            <v>191934.67118035071</v>
          </cell>
        </row>
        <row r="164">
          <cell r="A164" t="str">
            <v>ASSETS</v>
          </cell>
        </row>
        <row r="165">
          <cell r="A165" t="str">
            <v>Gross Fixed Assets</v>
          </cell>
          <cell r="B165">
            <v>60110.034824999995</v>
          </cell>
          <cell r="C165">
            <v>69783.385288999998</v>
          </cell>
          <cell r="D165">
            <v>80580.54069899999</v>
          </cell>
          <cell r="E165">
            <v>89461.37373599998</v>
          </cell>
          <cell r="F165">
            <v>98591.773735999974</v>
          </cell>
          <cell r="G165">
            <v>106809.54373599998</v>
          </cell>
          <cell r="H165">
            <v>117322.24373599997</v>
          </cell>
          <cell r="I165">
            <v>126652.06373599997</v>
          </cell>
          <cell r="J165">
            <v>135629.33373599997</v>
          </cell>
          <cell r="K165">
            <v>142522.51373599996</v>
          </cell>
          <cell r="L165">
            <v>156276.87279382208</v>
          </cell>
          <cell r="M165">
            <v>169716.99619772466</v>
          </cell>
          <cell r="N165">
            <v>180490.87629480808</v>
          </cell>
          <cell r="O165">
            <v>190317.05706344431</v>
          </cell>
          <cell r="P165">
            <v>199802.25949598307</v>
          </cell>
          <cell r="Q165">
            <v>209342.31695482138</v>
          </cell>
          <cell r="R165">
            <v>219030.66337496953</v>
          </cell>
          <cell r="S165">
            <v>228802.0916245057</v>
          </cell>
          <cell r="T165">
            <v>238596.38675858057</v>
          </cell>
          <cell r="U165">
            <v>248366.59076112026</v>
          </cell>
        </row>
        <row r="166">
          <cell r="A166" t="str">
            <v>Accumulated Depreciation</v>
          </cell>
          <cell r="B166">
            <v>27445.692757000001</v>
          </cell>
          <cell r="C166">
            <v>31611.108521999999</v>
          </cell>
          <cell r="D166">
            <v>37100.044715999997</v>
          </cell>
          <cell r="E166">
            <v>42996.777382</v>
          </cell>
          <cell r="F166">
            <v>49273.99</v>
          </cell>
          <cell r="G166">
            <v>56530.67</v>
          </cell>
          <cell r="H166">
            <v>64204.26</v>
          </cell>
          <cell r="I166">
            <v>71480.320000000007</v>
          </cell>
          <cell r="J166">
            <v>73526.509999999995</v>
          </cell>
          <cell r="K166">
            <v>77836.23</v>
          </cell>
          <cell r="L166">
            <v>84213.299999999988</v>
          </cell>
          <cell r="M166">
            <v>91170.76315370173</v>
          </cell>
          <cell r="N166">
            <v>98645.00914654971</v>
          </cell>
          <cell r="O166">
            <v>106558.90808403934</v>
          </cell>
          <cell r="P166">
            <v>114884.95660423377</v>
          </cell>
          <cell r="Q166">
            <v>123617.04817392888</v>
          </cell>
          <cell r="R166">
            <v>132759.51835567088</v>
          </cell>
          <cell r="S166">
            <v>142317.30513726949</v>
          </cell>
          <cell r="T166">
            <v>152292.6697093281</v>
          </cell>
          <cell r="U166">
            <v>162685.58594358421</v>
          </cell>
        </row>
        <row r="167">
          <cell r="A167" t="str">
            <v>Net Block</v>
          </cell>
          <cell r="B167">
            <v>32664.342067999994</v>
          </cell>
          <cell r="C167">
            <v>38172.276767000003</v>
          </cell>
          <cell r="D167">
            <v>43480.495982999993</v>
          </cell>
          <cell r="E167">
            <v>46464.596353999979</v>
          </cell>
          <cell r="F167">
            <v>49317.783735999976</v>
          </cell>
          <cell r="G167">
            <v>50278.87373599998</v>
          </cell>
          <cell r="H167">
            <v>53117.983735999973</v>
          </cell>
          <cell r="I167">
            <v>55171.74373599996</v>
          </cell>
          <cell r="J167">
            <v>62102.823735999977</v>
          </cell>
          <cell r="K167">
            <v>64686.283735999968</v>
          </cell>
          <cell r="L167">
            <v>72063.572793822095</v>
          </cell>
          <cell r="M167">
            <v>78546.233044022927</v>
          </cell>
          <cell r="N167">
            <v>81845.867148258374</v>
          </cell>
          <cell r="O167">
            <v>83758.14897940497</v>
          </cell>
          <cell r="P167">
            <v>84917.302891749307</v>
          </cell>
          <cell r="Q167">
            <v>85725.268780892497</v>
          </cell>
          <cell r="R167">
            <v>86271.145019298652</v>
          </cell>
          <cell r="S167">
            <v>86484.786487236212</v>
          </cell>
          <cell r="T167">
            <v>86303.717049252475</v>
          </cell>
          <cell r="U167">
            <v>85681.004817536043</v>
          </cell>
        </row>
        <row r="168">
          <cell r="A168" t="str">
            <v>Capital WIP</v>
          </cell>
          <cell r="B168">
            <v>7882.8250109999999</v>
          </cell>
          <cell r="C168">
            <v>7062.1866879999998</v>
          </cell>
          <cell r="D168">
            <v>5898.1825079999999</v>
          </cell>
          <cell r="E168">
            <v>6924.3917780000002</v>
          </cell>
          <cell r="F168">
            <v>6699.23</v>
          </cell>
          <cell r="G168">
            <v>8155.01</v>
          </cell>
          <cell r="H168">
            <v>7978.05</v>
          </cell>
          <cell r="I168">
            <v>8317.99</v>
          </cell>
          <cell r="J168">
            <v>4818</v>
          </cell>
          <cell r="K168">
            <v>6270.57</v>
          </cell>
          <cell r="L168">
            <v>3438.5897644555275</v>
          </cell>
          <cell r="M168">
            <v>3360.0308509756433</v>
          </cell>
          <cell r="N168">
            <v>2693.4700242708532</v>
          </cell>
          <cell r="O168">
            <v>2456.5451921590584</v>
          </cell>
          <cell r="P168">
            <v>2371.3006081346903</v>
          </cell>
          <cell r="Q168">
            <v>2385.0143647095747</v>
          </cell>
          <cell r="R168">
            <v>2422.0866050370378</v>
          </cell>
          <cell r="S168">
            <v>2442.8570623840405</v>
          </cell>
          <cell r="T168">
            <v>2448.5737835187165</v>
          </cell>
          <cell r="U168">
            <v>2442.5510006349191</v>
          </cell>
        </row>
        <row r="169">
          <cell r="A169" t="str">
            <v>Adv.for acquisition for Capital Assets</v>
          </cell>
          <cell r="B169">
            <v>0</v>
          </cell>
          <cell r="C169">
            <v>750.18605200000002</v>
          </cell>
          <cell r="D169">
            <v>314.63001300000002</v>
          </cell>
          <cell r="E169">
            <v>181.94382999999999</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t="str">
            <v>Net Fixed Assets</v>
          </cell>
          <cell r="B170">
            <v>40547.167078999992</v>
          </cell>
          <cell r="C170">
            <v>45984.649507000002</v>
          </cell>
          <cell r="D170">
            <v>49693.308503999993</v>
          </cell>
          <cell r="E170">
            <v>53570.931961999973</v>
          </cell>
          <cell r="F170">
            <v>56017.013735999979</v>
          </cell>
          <cell r="G170">
            <v>58433.883735999982</v>
          </cell>
          <cell r="H170">
            <v>61096.033735999976</v>
          </cell>
          <cell r="I170">
            <v>63489.733735999958</v>
          </cell>
          <cell r="J170">
            <v>66920.823735999977</v>
          </cell>
          <cell r="K170">
            <v>70956.853735999961</v>
          </cell>
          <cell r="L170">
            <v>75502.162558277618</v>
          </cell>
          <cell r="M170">
            <v>81906.26389499857</v>
          </cell>
          <cell r="N170">
            <v>84539.337172529224</v>
          </cell>
          <cell r="O170">
            <v>86214.694171564028</v>
          </cell>
          <cell r="P170">
            <v>87288.60349988399</v>
          </cell>
          <cell r="Q170">
            <v>88110.283145602065</v>
          </cell>
          <cell r="R170">
            <v>88693.231624335691</v>
          </cell>
          <cell r="S170">
            <v>88927.643549620247</v>
          </cell>
          <cell r="T170">
            <v>88752.290832771192</v>
          </cell>
          <cell r="U170">
            <v>88123.555818170964</v>
          </cell>
        </row>
        <row r="171">
          <cell r="A171" t="str">
            <v>Investments</v>
          </cell>
          <cell r="G171">
            <v>0.02</v>
          </cell>
          <cell r="H171">
            <v>1026.77</v>
          </cell>
          <cell r="I171">
            <v>3710.12</v>
          </cell>
          <cell r="J171">
            <v>3806.94</v>
          </cell>
          <cell r="K171">
            <v>3974.65</v>
          </cell>
          <cell r="L171">
            <v>3974.65</v>
          </cell>
          <cell r="M171">
            <v>3974.65</v>
          </cell>
          <cell r="N171">
            <v>3974.65</v>
          </cell>
          <cell r="O171">
            <v>3974.65</v>
          </cell>
          <cell r="P171">
            <v>3974.65</v>
          </cell>
          <cell r="Q171">
            <v>3974.65</v>
          </cell>
          <cell r="R171">
            <v>3974.65</v>
          </cell>
          <cell r="S171">
            <v>3974.65</v>
          </cell>
          <cell r="T171">
            <v>3974.65</v>
          </cell>
          <cell r="U171">
            <v>3974.65</v>
          </cell>
        </row>
        <row r="173">
          <cell r="A173" t="str">
            <v>Current Assets &amp; Liabilities</v>
          </cell>
        </row>
        <row r="174">
          <cell r="A174" t="str">
            <v>Inventories</v>
          </cell>
          <cell r="B174">
            <v>2311.6462150000002</v>
          </cell>
          <cell r="C174">
            <v>2529.2670250000001</v>
          </cell>
          <cell r="D174">
            <v>2558.18478</v>
          </cell>
          <cell r="E174">
            <v>2273.9522390000002</v>
          </cell>
          <cell r="F174">
            <v>2650.82</v>
          </cell>
          <cell r="G174">
            <v>2863.28</v>
          </cell>
          <cell r="H174">
            <v>2772.74</v>
          </cell>
          <cell r="I174">
            <v>1497.63</v>
          </cell>
          <cell r="J174">
            <v>887.88</v>
          </cell>
          <cell r="K174">
            <v>1866.04</v>
          </cell>
          <cell r="L174">
            <v>1321.7067772835067</v>
          </cell>
          <cell r="M174">
            <v>1391.4408605706028</v>
          </cell>
          <cell r="N174">
            <v>1456.4652253940546</v>
          </cell>
          <cell r="O174">
            <v>1491.5308594170615</v>
          </cell>
          <cell r="P174">
            <v>1512.7783725267107</v>
          </cell>
          <cell r="Q174">
            <v>1537.5217495558834</v>
          </cell>
          <cell r="R174">
            <v>1555.6258609659756</v>
          </cell>
          <cell r="S174">
            <v>1577.9157539374498</v>
          </cell>
          <cell r="T174">
            <v>1591.3870728428462</v>
          </cell>
          <cell r="U174">
            <v>1608.5730654953832</v>
          </cell>
        </row>
        <row r="175">
          <cell r="A175" t="str">
            <v>Debtors</v>
          </cell>
          <cell r="B175">
            <v>5409.3634869999996</v>
          </cell>
          <cell r="C175">
            <v>6222.6280230000002</v>
          </cell>
          <cell r="D175">
            <v>6105.6954649999998</v>
          </cell>
          <cell r="E175">
            <v>6549.2772100000002</v>
          </cell>
          <cell r="F175">
            <v>6502.23</v>
          </cell>
          <cell r="G175">
            <v>6073.55</v>
          </cell>
          <cell r="H175">
            <v>7361.46</v>
          </cell>
          <cell r="I175">
            <v>13069.84</v>
          </cell>
          <cell r="J175">
            <v>16502.07</v>
          </cell>
          <cell r="K175">
            <v>17611.48</v>
          </cell>
          <cell r="L175">
            <v>11534.555334769646</v>
          </cell>
          <cell r="M175">
            <v>12143.125750098547</v>
          </cell>
          <cell r="N175">
            <v>12710.594380096707</v>
          </cell>
          <cell r="O175">
            <v>13016.61270650527</v>
          </cell>
          <cell r="P175">
            <v>13202.040079582075</v>
          </cell>
          <cell r="Q175">
            <v>13417.975910749296</v>
          </cell>
          <cell r="R175">
            <v>13575.970768939955</v>
          </cell>
          <cell r="S175">
            <v>13770.495007072399</v>
          </cell>
          <cell r="T175">
            <v>13888.059413956949</v>
          </cell>
          <cell r="U175">
            <v>14038.041835656455</v>
          </cell>
        </row>
        <row r="176">
          <cell r="A176" t="str">
            <v>Loans &amp; Advances to DoT</v>
          </cell>
          <cell r="B176">
            <v>59328.86</v>
          </cell>
          <cell r="C176">
            <v>70332.820000000007</v>
          </cell>
          <cell r="D176">
            <v>62722.82</v>
          </cell>
          <cell r="E176">
            <v>37959.699999999997</v>
          </cell>
          <cell r="F176">
            <v>30710</v>
          </cell>
          <cell r="G176">
            <v>28810</v>
          </cell>
          <cell r="H176">
            <v>50635.76</v>
          </cell>
          <cell r="I176">
            <v>41146.57</v>
          </cell>
          <cell r="J176">
            <v>34853.560000000005</v>
          </cell>
          <cell r="K176">
            <v>37700.710000000006</v>
          </cell>
          <cell r="L176">
            <v>37700.710000000006</v>
          </cell>
          <cell r="M176">
            <v>37700.710000000006</v>
          </cell>
          <cell r="N176">
            <v>37700.710000000006</v>
          </cell>
          <cell r="O176">
            <v>37700.710000000006</v>
          </cell>
          <cell r="P176">
            <v>37700.710000000006</v>
          </cell>
          <cell r="Q176">
            <v>37700.710000000006</v>
          </cell>
          <cell r="R176">
            <v>37700.710000000006</v>
          </cell>
          <cell r="S176">
            <v>37700.710000000006</v>
          </cell>
          <cell r="T176">
            <v>37700.710000000006</v>
          </cell>
          <cell r="U176">
            <v>37700.710000000006</v>
          </cell>
        </row>
        <row r="177">
          <cell r="A177" t="str">
            <v>Other Loans &amp; Advances</v>
          </cell>
          <cell r="B177">
            <v>8801.3391779999947</v>
          </cell>
          <cell r="C177">
            <v>13697.978983999987</v>
          </cell>
          <cell r="D177">
            <v>13546.824086000001</v>
          </cell>
          <cell r="E177">
            <v>17059.880000000005</v>
          </cell>
          <cell r="F177">
            <v>30842.519999999997</v>
          </cell>
          <cell r="G177">
            <v>40704.869999999995</v>
          </cell>
          <cell r="H177">
            <v>40796.730000000003</v>
          </cell>
          <cell r="I177">
            <v>50892.909999999996</v>
          </cell>
          <cell r="J177">
            <v>60826.219999999994</v>
          </cell>
          <cell r="K177">
            <v>63756.87999999999</v>
          </cell>
          <cell r="L177">
            <v>47278.562629079941</v>
          </cell>
          <cell r="M177">
            <v>24773.009416170346</v>
          </cell>
          <cell r="N177">
            <v>28943.880896771807</v>
          </cell>
          <cell r="O177">
            <v>29640.729346728516</v>
          </cell>
          <cell r="P177">
            <v>30062.974573099709</v>
          </cell>
          <cell r="Q177">
            <v>30554.6920169697</v>
          </cell>
          <cell r="R177">
            <v>30914.469398028574</v>
          </cell>
          <cell r="S177">
            <v>31357.429515523716</v>
          </cell>
          <cell r="T177">
            <v>31625.140850557298</v>
          </cell>
          <cell r="U177">
            <v>31966.672742809129</v>
          </cell>
        </row>
        <row r="178">
          <cell r="A178" t="str">
            <v>Cash &amp; Cash Balances</v>
          </cell>
          <cell r="B178">
            <v>3061.7671919999998</v>
          </cell>
          <cell r="C178">
            <v>3721.2172399000001</v>
          </cell>
          <cell r="D178">
            <v>13284.937813</v>
          </cell>
          <cell r="E178">
            <v>13564.210175</v>
          </cell>
          <cell r="F178">
            <v>18350.810000000001</v>
          </cell>
          <cell r="G178">
            <v>24828.34</v>
          </cell>
          <cell r="H178">
            <v>24446.51</v>
          </cell>
          <cell r="I178">
            <v>18154.64</v>
          </cell>
          <cell r="J178">
            <v>25530.69</v>
          </cell>
          <cell r="K178">
            <v>25173.98</v>
          </cell>
          <cell r="L178">
            <v>24543.343280762092</v>
          </cell>
          <cell r="M178">
            <v>49023.600033469877</v>
          </cell>
          <cell r="N178">
            <v>50669.505745214243</v>
          </cell>
          <cell r="O178">
            <v>56529.060337960713</v>
          </cell>
          <cell r="P178">
            <v>62962.044575332817</v>
          </cell>
          <cell r="Q178">
            <v>69346.570337240672</v>
          </cell>
          <cell r="R178">
            <v>76530.771635323516</v>
          </cell>
          <cell r="S178">
            <v>84990.002791802501</v>
          </cell>
          <cell r="T178">
            <v>94410.084264485922</v>
          </cell>
          <cell r="U178">
            <v>105050.00807515957</v>
          </cell>
        </row>
        <row r="179">
          <cell r="A179" t="str">
            <v>Other Current Assets</v>
          </cell>
          <cell r="B179">
            <v>4132.3814689999999</v>
          </cell>
          <cell r="C179">
            <v>4310.0016299999997</v>
          </cell>
          <cell r="D179">
            <v>5392.282185</v>
          </cell>
          <cell r="E179">
            <v>5884.3816559999996</v>
          </cell>
          <cell r="F179">
            <v>6433.26</v>
          </cell>
          <cell r="G179">
            <v>7161.46</v>
          </cell>
          <cell r="H179">
            <v>5746.03</v>
          </cell>
          <cell r="I179">
            <v>567.02</v>
          </cell>
          <cell r="J179">
            <v>685.06</v>
          </cell>
          <cell r="K179">
            <v>849.85</v>
          </cell>
          <cell r="L179">
            <v>900.84100000000012</v>
          </cell>
          <cell r="M179">
            <v>954.89146000000017</v>
          </cell>
          <cell r="N179">
            <v>1012.1849476000002</v>
          </cell>
          <cell r="O179">
            <v>1072.9160444560002</v>
          </cell>
          <cell r="P179">
            <v>1137.2910071233603</v>
          </cell>
          <cell r="Q179">
            <v>1137.2910071233603</v>
          </cell>
          <cell r="R179">
            <v>1137.2910071233603</v>
          </cell>
          <cell r="S179">
            <v>1137.2910071233603</v>
          </cell>
          <cell r="T179">
            <v>1137.2910071233603</v>
          </cell>
          <cell r="U179">
            <v>1137.2910071233603</v>
          </cell>
        </row>
        <row r="180">
          <cell r="A180" t="str">
            <v>Less: Current Liabilities</v>
          </cell>
          <cell r="B180">
            <v>26742.655963999998</v>
          </cell>
          <cell r="C180">
            <v>35382.028449999998</v>
          </cell>
          <cell r="D180">
            <v>36193.079851000002</v>
          </cell>
          <cell r="E180">
            <v>36168.474256000001</v>
          </cell>
          <cell r="F180">
            <v>49400.91</v>
          </cell>
          <cell r="G180">
            <v>56583.909999999989</v>
          </cell>
          <cell r="H180">
            <v>74001.14</v>
          </cell>
          <cell r="I180">
            <v>92683.93</v>
          </cell>
          <cell r="J180">
            <v>101094.9</v>
          </cell>
          <cell r="K180">
            <v>106712.12000000001</v>
          </cell>
          <cell r="L180">
            <v>84715.063344172857</v>
          </cell>
          <cell r="M180">
            <v>86979.098541277475</v>
          </cell>
          <cell r="N180">
            <v>89155.522131365637</v>
          </cell>
          <cell r="O180">
            <v>90762.502157902272</v>
          </cell>
          <cell r="P180">
            <v>91922.714942459686</v>
          </cell>
          <cell r="Q180">
            <v>92061.661607921575</v>
          </cell>
          <cell r="R180">
            <v>91891.043023094069</v>
          </cell>
          <cell r="S180">
            <v>91991.349659870873</v>
          </cell>
          <cell r="T180">
            <v>91738.856504019437</v>
          </cell>
          <cell r="U180">
            <v>91664.837628064182</v>
          </cell>
        </row>
        <row r="181">
          <cell r="A181" t="str">
            <v>Net Current Assets</v>
          </cell>
          <cell r="B181">
            <v>56302.701576999993</v>
          </cell>
          <cell r="C181">
            <v>65431.884451899998</v>
          </cell>
          <cell r="D181">
            <v>67417.664477999992</v>
          </cell>
          <cell r="E181">
            <v>47122.927024000004</v>
          </cell>
          <cell r="F181">
            <v>46088.729999999996</v>
          </cell>
          <cell r="G181">
            <v>53857.590000000011</v>
          </cell>
          <cell r="H181">
            <v>57758.090000000011</v>
          </cell>
          <cell r="I181">
            <v>32644.680000000008</v>
          </cell>
          <cell r="J181">
            <v>38190.580000000016</v>
          </cell>
          <cell r="K181">
            <v>40246.819999999992</v>
          </cell>
          <cell r="L181">
            <v>38564.65567772233</v>
          </cell>
          <cell r="M181">
            <v>39007.678979031902</v>
          </cell>
          <cell r="N181">
            <v>43337.819063711184</v>
          </cell>
          <cell r="O181">
            <v>48689.05713716532</v>
          </cell>
          <cell r="P181">
            <v>54655.123665204999</v>
          </cell>
          <cell r="Q181">
            <v>61633.099413717355</v>
          </cell>
          <cell r="R181">
            <v>69523.795647287334</v>
          </cell>
          <cell r="S181">
            <v>78542.494415588561</v>
          </cell>
          <cell r="T181">
            <v>88613.816104946949</v>
          </cell>
          <cell r="U181">
            <v>99836.459098179737</v>
          </cell>
        </row>
        <row r="183">
          <cell r="A183" t="str">
            <v>Total Assets</v>
          </cell>
          <cell r="B183">
            <v>96849.868655999977</v>
          </cell>
          <cell r="C183">
            <v>111416.53395889999</v>
          </cell>
          <cell r="D183">
            <v>117110.97298199998</v>
          </cell>
          <cell r="E183">
            <v>100693.85898599998</v>
          </cell>
          <cell r="F183">
            <v>102105.74373599997</v>
          </cell>
          <cell r="G183">
            <v>112291.49373599999</v>
          </cell>
          <cell r="H183">
            <v>119880.89373599998</v>
          </cell>
          <cell r="I183">
            <v>99844.533735999954</v>
          </cell>
          <cell r="J183">
            <v>108918.343736</v>
          </cell>
          <cell r="K183">
            <v>115178.32373599995</v>
          </cell>
          <cell r="L183">
            <v>118041.46823599994</v>
          </cell>
          <cell r="M183">
            <v>124888.59287403047</v>
          </cell>
          <cell r="N183">
            <v>131851.8062362404</v>
          </cell>
          <cell r="O183">
            <v>138878.40130872934</v>
          </cell>
          <cell r="P183">
            <v>145918.37716508898</v>
          </cell>
          <cell r="Q183">
            <v>153718.03255931943</v>
          </cell>
          <cell r="R183">
            <v>162191.67727162302</v>
          </cell>
          <cell r="S183">
            <v>171444.78796520879</v>
          </cell>
          <cell r="T183">
            <v>181340.75693771814</v>
          </cell>
          <cell r="U183">
            <v>191934.66491635071</v>
          </cell>
        </row>
        <row r="184">
          <cell r="A184" t="str">
            <v>Diff</v>
          </cell>
          <cell r="B184">
            <v>0</v>
          </cell>
          <cell r="C184">
            <v>8.9999230112880468E-7</v>
          </cell>
          <cell r="D184">
            <v>0</v>
          </cell>
          <cell r="E184">
            <v>1.2499999720603228E-3</v>
          </cell>
          <cell r="F184">
            <v>-7.6264000017545186E-2</v>
          </cell>
          <cell r="G184">
            <v>3.7359999842010438E-3</v>
          </cell>
          <cell r="H184">
            <v>3.7359999842010438E-3</v>
          </cell>
          <cell r="I184">
            <v>3.7359999550972134E-3</v>
          </cell>
          <cell r="J184">
            <v>7.4937359999894397</v>
          </cell>
          <cell r="K184">
            <v>-6.2640000542160124E-3</v>
          </cell>
          <cell r="L184">
            <v>-6.2640000542160124E-3</v>
          </cell>
          <cell r="M184">
            <v>-6.2640000396640971E-3</v>
          </cell>
          <cell r="N184">
            <v>-6.2640000542160124E-3</v>
          </cell>
          <cell r="O184">
            <v>-6.2640000542160124E-3</v>
          </cell>
          <cell r="P184">
            <v>-6.2640000542160124E-3</v>
          </cell>
          <cell r="Q184">
            <v>-6.2640000251121819E-3</v>
          </cell>
          <cell r="R184">
            <v>-6.2640000251121819E-3</v>
          </cell>
          <cell r="S184">
            <v>-6.2640000833198428E-3</v>
          </cell>
          <cell r="T184">
            <v>-6.2640000251121819E-3</v>
          </cell>
          <cell r="U184">
            <v>-6.2639999960083514E-3</v>
          </cell>
        </row>
        <row r="191">
          <cell r="A191" t="str">
            <v>Funds Flow</v>
          </cell>
        </row>
        <row r="192">
          <cell r="A192" t="str">
            <v>(Rs Millions)</v>
          </cell>
          <cell r="B192" t="str">
            <v>F1997</v>
          </cell>
          <cell r="C192" t="str">
            <v>F1998</v>
          </cell>
          <cell r="D192" t="str">
            <v>F1999</v>
          </cell>
          <cell r="E192" t="str">
            <v>F2000</v>
          </cell>
          <cell r="F192" t="str">
            <v>F2001E</v>
          </cell>
          <cell r="G192" t="str">
            <v>F2002E</v>
          </cell>
          <cell r="H192" t="str">
            <v>F2003</v>
          </cell>
          <cell r="I192" t="str">
            <v>F2004</v>
          </cell>
          <cell r="J192" t="str">
            <v>F2005E</v>
          </cell>
          <cell r="K192" t="str">
            <v>F2006E</v>
          </cell>
          <cell r="L192" t="str">
            <v>F2007E</v>
          </cell>
          <cell r="M192" t="str">
            <v>F2008E</v>
          </cell>
          <cell r="N192" t="str">
            <v>F2009E</v>
          </cell>
          <cell r="O192" t="str">
            <v>F2010E</v>
          </cell>
          <cell r="P192" t="str">
            <v>F2011E</v>
          </cell>
          <cell r="Q192" t="str">
            <v>F2012E</v>
          </cell>
          <cell r="R192" t="str">
            <v>F2013E</v>
          </cell>
          <cell r="S192" t="str">
            <v>F2014E</v>
          </cell>
          <cell r="T192" t="str">
            <v>F2015E</v>
          </cell>
        </row>
        <row r="193">
          <cell r="A193" t="str">
            <v>Cash Flows from Operating Activities</v>
          </cell>
        </row>
        <row r="194">
          <cell r="A194" t="str">
            <v>Profit/(Loss) before tax</v>
          </cell>
          <cell r="B194">
            <v>14113.516000000007</v>
          </cell>
          <cell r="C194">
            <v>16719.79199999999</v>
          </cell>
          <cell r="D194">
            <v>18898.447000000004</v>
          </cell>
          <cell r="E194">
            <v>14938.667867647055</v>
          </cell>
          <cell r="F194">
            <v>17202.2</v>
          </cell>
          <cell r="G194">
            <v>18829.8</v>
          </cell>
          <cell r="H194">
            <v>13197.560000000003</v>
          </cell>
          <cell r="I194">
            <v>16881.980000000007</v>
          </cell>
          <cell r="J194">
            <v>12156.669999999993</v>
          </cell>
          <cell r="K194">
            <v>8316.5700000000033</v>
          </cell>
          <cell r="L194">
            <v>12057.924730480168</v>
          </cell>
          <cell r="M194">
            <v>12846.36545956866</v>
          </cell>
          <cell r="N194">
            <v>13639.641565416739</v>
          </cell>
          <cell r="O194">
            <v>14220.787133085281</v>
          </cell>
          <cell r="P194">
            <v>14595.296458576713</v>
          </cell>
          <cell r="Q194">
            <v>14715.18395357404</v>
          </cell>
          <cell r="R194">
            <v>15122.809657416354</v>
          </cell>
          <cell r="S194">
            <v>15227.823852166261</v>
          </cell>
          <cell r="T194">
            <v>15487.708434517528</v>
          </cell>
        </row>
        <row r="195">
          <cell r="A195" t="str">
            <v>Depreciation</v>
          </cell>
          <cell r="B195">
            <v>5150.375</v>
          </cell>
          <cell r="C195">
            <v>5856.1989999999996</v>
          </cell>
          <cell r="D195">
            <v>6570.5140000000001</v>
          </cell>
          <cell r="E195">
            <v>7092.81</v>
          </cell>
          <cell r="F195">
            <v>7692.46</v>
          </cell>
          <cell r="G195">
            <v>8164.56</v>
          </cell>
          <cell r="H195">
            <v>8670.42</v>
          </cell>
          <cell r="I195">
            <v>5437.95</v>
          </cell>
          <cell r="J195">
            <v>5880.07</v>
          </cell>
          <cell r="K195">
            <v>6377.07</v>
          </cell>
          <cell r="L195">
            <v>6957.4631537017476</v>
          </cell>
          <cell r="M195">
            <v>7474.2459928479757</v>
          </cell>
          <cell r="N195">
            <v>7913.8989374896264</v>
          </cell>
          <cell r="O195">
            <v>8326.0485201944284</v>
          </cell>
          <cell r="P195">
            <v>8732.0915696951179</v>
          </cell>
          <cell r="Q195">
            <v>9142.4701817419991</v>
          </cell>
          <cell r="R195">
            <v>9557.7867815985992</v>
          </cell>
          <cell r="S195">
            <v>9975.3645720585919</v>
          </cell>
          <cell r="T195">
            <v>10392.916234256127</v>
          </cell>
        </row>
        <row r="196">
          <cell r="A196" t="str">
            <v>Interest</v>
          </cell>
          <cell r="B196">
            <v>1476.16</v>
          </cell>
          <cell r="C196">
            <v>866.24199999999996</v>
          </cell>
          <cell r="D196">
            <v>729.21500000000003</v>
          </cell>
          <cell r="E196">
            <v>84.16</v>
          </cell>
          <cell r="F196">
            <v>83.03</v>
          </cell>
          <cell r="G196">
            <v>288.35000000000002</v>
          </cell>
          <cell r="H196">
            <v>328.19</v>
          </cell>
          <cell r="I196">
            <v>346.2</v>
          </cell>
          <cell r="J196">
            <v>358.12</v>
          </cell>
          <cell r="K196">
            <v>249.97</v>
          </cell>
          <cell r="L196">
            <v>0</v>
          </cell>
          <cell r="M196">
            <v>0</v>
          </cell>
          <cell r="N196">
            <v>0</v>
          </cell>
          <cell r="O196">
            <v>0</v>
          </cell>
          <cell r="P196">
            <v>0</v>
          </cell>
          <cell r="Q196">
            <v>0</v>
          </cell>
          <cell r="R196">
            <v>0</v>
          </cell>
          <cell r="S196">
            <v>0</v>
          </cell>
          <cell r="T196">
            <v>0</v>
          </cell>
        </row>
        <row r="197">
          <cell r="A197" t="str">
            <v>Direct Taxes Paid</v>
          </cell>
          <cell r="B197">
            <v>-5493.2</v>
          </cell>
          <cell r="C197">
            <v>-5246.6710000000003</v>
          </cell>
          <cell r="D197">
            <v>-6016</v>
          </cell>
          <cell r="E197">
            <v>-1630</v>
          </cell>
          <cell r="F197">
            <v>-1630</v>
          </cell>
          <cell r="G197">
            <v>-4900</v>
          </cell>
          <cell r="H197">
            <v>-3234.2</v>
          </cell>
          <cell r="I197">
            <v>-3753.71</v>
          </cell>
          <cell r="J197">
            <v>-2566.9</v>
          </cell>
          <cell r="K197">
            <v>-2518</v>
          </cell>
          <cell r="L197">
            <v>-2256.6085334820077</v>
          </cell>
          <cell r="M197">
            <v>-2735.7925597644053</v>
          </cell>
          <cell r="N197">
            <v>-3271.3343094006941</v>
          </cell>
          <cell r="O197">
            <v>-3696.7184291197495</v>
          </cell>
          <cell r="P197">
            <v>-3219.7934319950054</v>
          </cell>
          <cell r="Q197">
            <v>-2636.3191726447976</v>
          </cell>
          <cell r="R197">
            <v>-2164.610597763538</v>
          </cell>
          <cell r="S197">
            <v>-1601.0380358762063</v>
          </cell>
          <cell r="T197">
            <v>-1099.3118894281877</v>
          </cell>
        </row>
        <row r="198">
          <cell r="A198" t="str">
            <v>Dec / (Inc) in Inventory</v>
          </cell>
          <cell r="B198">
            <v>-217.62080999999989</v>
          </cell>
          <cell r="C198">
            <v>-28.917754999999943</v>
          </cell>
          <cell r="D198">
            <v>284.23254099999986</v>
          </cell>
          <cell r="E198">
            <v>-376.86776099999997</v>
          </cell>
          <cell r="F198">
            <v>-212.46000000000004</v>
          </cell>
          <cell r="G198">
            <v>90.540000000000418</v>
          </cell>
          <cell r="H198">
            <v>1275.1099999999997</v>
          </cell>
          <cell r="I198">
            <v>609.75000000000011</v>
          </cell>
          <cell r="J198">
            <v>-978.16</v>
          </cell>
          <cell r="K198">
            <v>544.33322271649331</v>
          </cell>
          <cell r="L198">
            <v>-69.734083287096155</v>
          </cell>
          <cell r="M198">
            <v>-65.024364823451833</v>
          </cell>
          <cell r="N198">
            <v>-35.065634023006851</v>
          </cell>
          <cell r="O198">
            <v>-21.247513109649162</v>
          </cell>
          <cell r="P198">
            <v>-24.743377029172734</v>
          </cell>
          <cell r="Q198">
            <v>-18.104111410092173</v>
          </cell>
          <cell r="R198">
            <v>-22.289892971474274</v>
          </cell>
          <cell r="S198">
            <v>-13.471318905396402</v>
          </cell>
          <cell r="T198">
            <v>-17.185992652536925</v>
          </cell>
        </row>
        <row r="199">
          <cell r="A199" t="str">
            <v>Dec / (Inc) in Debtors</v>
          </cell>
          <cell r="B199">
            <v>-813.26453600000059</v>
          </cell>
          <cell r="C199">
            <v>116.93255800000043</v>
          </cell>
          <cell r="D199">
            <v>-443.58174500000041</v>
          </cell>
          <cell r="E199">
            <v>47.047210000000632</v>
          </cell>
          <cell r="F199">
            <v>428.67999999999938</v>
          </cell>
          <cell r="G199">
            <v>-1287.9099999999999</v>
          </cell>
          <cell r="H199">
            <v>-5708.38</v>
          </cell>
          <cell r="I199">
            <v>-3432.2299999999996</v>
          </cell>
          <cell r="J199">
            <v>-1109.4099999999999</v>
          </cell>
          <cell r="K199">
            <v>6076.9246652303536</v>
          </cell>
          <cell r="L199">
            <v>-608.57041532890071</v>
          </cell>
          <cell r="M199">
            <v>-567.4686299981604</v>
          </cell>
          <cell r="N199">
            <v>-306.01832640856264</v>
          </cell>
          <cell r="O199">
            <v>-185.42737307680545</v>
          </cell>
          <cell r="P199">
            <v>-215.93583116722039</v>
          </cell>
          <cell r="Q199">
            <v>-157.99485819065922</v>
          </cell>
          <cell r="R199">
            <v>-194.52423813244422</v>
          </cell>
          <cell r="S199">
            <v>-117.56440688455041</v>
          </cell>
          <cell r="T199">
            <v>-149.98242169950572</v>
          </cell>
        </row>
        <row r="200">
          <cell r="A200" t="str">
            <v>Dec / (Inc) in Loans &amp; Advances</v>
          </cell>
          <cell r="B200">
            <v>-15900.599805999998</v>
          </cell>
          <cell r="C200">
            <v>7761.1548979999934</v>
          </cell>
          <cell r="D200">
            <v>21250.064085999998</v>
          </cell>
          <cell r="E200">
            <v>-6532.9399999999951</v>
          </cell>
          <cell r="F200">
            <v>-7962.3499999999985</v>
          </cell>
          <cell r="G200">
            <v>-21917.62000000001</v>
          </cell>
          <cell r="H200">
            <v>-606.98999999999069</v>
          </cell>
          <cell r="I200">
            <v>-3640.3000000000029</v>
          </cell>
          <cell r="J200">
            <v>-5777.8099999999977</v>
          </cell>
          <cell r="K200">
            <v>16478.317370920049</v>
          </cell>
          <cell r="L200">
            <v>22505.553212909595</v>
          </cell>
          <cell r="M200">
            <v>-4170.8714806014614</v>
          </cell>
          <cell r="N200">
            <v>-696.84844995671301</v>
          </cell>
          <cell r="O200">
            <v>-422.24522637118935</v>
          </cell>
          <cell r="P200">
            <v>-491.71744386998762</v>
          </cell>
          <cell r="Q200">
            <v>-359.7773810588842</v>
          </cell>
          <cell r="R200">
            <v>-442.96011749513855</v>
          </cell>
          <cell r="S200">
            <v>-267.71133503357123</v>
          </cell>
          <cell r="T200">
            <v>-341.53189225183451</v>
          </cell>
        </row>
        <row r="201">
          <cell r="A201" t="str">
            <v>Dec / (Inc) in Other Current Assets</v>
          </cell>
          <cell r="B201">
            <v>-177.62016099999983</v>
          </cell>
          <cell r="C201">
            <v>-1082.2805550000003</v>
          </cell>
          <cell r="D201">
            <v>-492.09947099999954</v>
          </cell>
          <cell r="E201">
            <v>-548.87834400000065</v>
          </cell>
          <cell r="F201">
            <v>-728.19999999999982</v>
          </cell>
          <cell r="G201">
            <v>1415.4300000000003</v>
          </cell>
          <cell r="H201">
            <v>5179.01</v>
          </cell>
          <cell r="I201">
            <v>-118.03999999999996</v>
          </cell>
          <cell r="J201">
            <v>-164.79000000000008</v>
          </cell>
          <cell r="K201">
            <v>-50.991000000000099</v>
          </cell>
          <cell r="L201">
            <v>-54.050460000000044</v>
          </cell>
          <cell r="M201">
            <v>-57.293487600000049</v>
          </cell>
          <cell r="N201">
            <v>-60.731096856000022</v>
          </cell>
          <cell r="O201">
            <v>-64.374962667360023</v>
          </cell>
          <cell r="P201">
            <v>0</v>
          </cell>
          <cell r="Q201">
            <v>0</v>
          </cell>
          <cell r="R201">
            <v>0</v>
          </cell>
          <cell r="S201">
            <v>0</v>
          </cell>
          <cell r="T201">
            <v>0</v>
          </cell>
        </row>
        <row r="202">
          <cell r="A202" t="str">
            <v>Inc / (Dec) in Current Liabilities</v>
          </cell>
          <cell r="B202">
            <v>8639.3724860000002</v>
          </cell>
          <cell r="C202">
            <v>811.05140100000426</v>
          </cell>
          <cell r="D202">
            <v>-24.605595000000903</v>
          </cell>
          <cell r="E202">
            <v>13232.435744000002</v>
          </cell>
          <cell r="F202">
            <v>7182.9999999999854</v>
          </cell>
          <cell r="G202">
            <v>17417.23000000001</v>
          </cell>
          <cell r="H202">
            <v>18682.789999999994</v>
          </cell>
          <cell r="I202">
            <v>8410.9700000000012</v>
          </cell>
          <cell r="J202">
            <v>5617.2200000000157</v>
          </cell>
          <cell r="K202">
            <v>-21997.056655827153</v>
          </cell>
          <cell r="L202">
            <v>2264.0351971046184</v>
          </cell>
          <cell r="M202">
            <v>2176.4235900881613</v>
          </cell>
          <cell r="N202">
            <v>1606.9800265366357</v>
          </cell>
          <cell r="O202">
            <v>1160.2127845574141</v>
          </cell>
          <cell r="P202">
            <v>138.94666546188819</v>
          </cell>
          <cell r="Q202">
            <v>-170.6185848275054</v>
          </cell>
          <cell r="R202">
            <v>100.30663677680423</v>
          </cell>
          <cell r="S202">
            <v>-252.49315585143631</v>
          </cell>
          <cell r="T202">
            <v>-74.018875955254771</v>
          </cell>
        </row>
        <row r="203">
          <cell r="A203" t="str">
            <v>Changes in Working Capital</v>
          </cell>
          <cell r="B203">
            <v>-8469.7328270000071</v>
          </cell>
          <cell r="C203">
            <v>7577.9405470000056</v>
          </cell>
          <cell r="D203">
            <v>20574.009815999991</v>
          </cell>
          <cell r="E203">
            <v>5820.7968490000094</v>
          </cell>
          <cell r="F203">
            <v>-1291.3300000000163</v>
          </cell>
          <cell r="G203">
            <v>-4282.3300000000054</v>
          </cell>
          <cell r="H203">
            <v>18821.540000000008</v>
          </cell>
          <cell r="I203">
            <v>1830.1499999999905</v>
          </cell>
          <cell r="J203">
            <v>-2412.9499999999753</v>
          </cell>
          <cell r="K203">
            <v>1051.5276030397545</v>
          </cell>
          <cell r="L203">
            <v>24037.233451398213</v>
          </cell>
          <cell r="M203">
            <v>-2684.2343729349159</v>
          </cell>
          <cell r="N203">
            <v>508.3165192923334</v>
          </cell>
          <cell r="O203">
            <v>466.91770933242515</v>
          </cell>
          <cell r="P203">
            <v>-593.44998660450074</v>
          </cell>
          <cell r="Q203">
            <v>-706.49493548713508</v>
          </cell>
          <cell r="R203">
            <v>-559.46761182224145</v>
          </cell>
          <cell r="S203">
            <v>-651.24021667496709</v>
          </cell>
          <cell r="T203">
            <v>-582.71918255914352</v>
          </cell>
        </row>
        <row r="204">
          <cell r="A204" t="str">
            <v>Prior period adjustments</v>
          </cell>
          <cell r="B204">
            <v>707.53499999999997</v>
          </cell>
          <cell r="C204">
            <v>-171.827</v>
          </cell>
          <cell r="D204">
            <v>89.781000000000006</v>
          </cell>
          <cell r="E204">
            <v>-2430.2078676470587</v>
          </cell>
          <cell r="F204">
            <v>-170.37</v>
          </cell>
          <cell r="G204">
            <v>-885.76</v>
          </cell>
          <cell r="H204">
            <v>-1192.19</v>
          </cell>
          <cell r="I204">
            <v>-841</v>
          </cell>
          <cell r="J204">
            <v>-94.47</v>
          </cell>
          <cell r="K204">
            <v>-910</v>
          </cell>
          <cell r="L204">
            <v>0</v>
          </cell>
          <cell r="M204">
            <v>0</v>
          </cell>
          <cell r="N204">
            <v>0</v>
          </cell>
          <cell r="O204">
            <v>0</v>
          </cell>
          <cell r="P204">
            <v>0</v>
          </cell>
          <cell r="Q204">
            <v>0</v>
          </cell>
          <cell r="R204">
            <v>0</v>
          </cell>
          <cell r="S204">
            <v>0</v>
          </cell>
          <cell r="T204">
            <v>0</v>
          </cell>
        </row>
        <row r="205">
          <cell r="A205" t="str">
            <v>Total CF from Operating Activities</v>
          </cell>
          <cell r="B205">
            <v>7484.6531729999988</v>
          </cell>
          <cell r="C205">
            <v>25601.675546999995</v>
          </cell>
          <cell r="D205">
            <v>40845.966816</v>
          </cell>
          <cell r="E205">
            <v>23876.226849000006</v>
          </cell>
          <cell r="F205">
            <v>21885.989999999983</v>
          </cell>
          <cell r="G205">
            <v>17214.619999999995</v>
          </cell>
          <cell r="H205">
            <v>36591.320000000007</v>
          </cell>
          <cell r="I205">
            <v>19901.57</v>
          </cell>
          <cell r="J205">
            <v>13320.540000000015</v>
          </cell>
          <cell r="K205">
            <v>12567.137603039757</v>
          </cell>
          <cell r="L205">
            <v>40796.012802098121</v>
          </cell>
          <cell r="M205">
            <v>14900.584519717315</v>
          </cell>
          <cell r="N205">
            <v>18790.522712798003</v>
          </cell>
          <cell r="O205">
            <v>19317.034933492389</v>
          </cell>
          <cell r="P205">
            <v>19514.144609672323</v>
          </cell>
          <cell r="Q205">
            <v>20514.840027184106</v>
          </cell>
          <cell r="R205">
            <v>21956.518229429174</v>
          </cell>
          <cell r="S205">
            <v>22950.91017167368</v>
          </cell>
          <cell r="T205">
            <v>24198.593596786326</v>
          </cell>
        </row>
        <row r="207">
          <cell r="A207" t="str">
            <v>Cash Flows from Investing Activities</v>
          </cell>
        </row>
        <row r="208">
          <cell r="A208" t="str">
            <v>Purchase of Fixed Assets</v>
          </cell>
          <cell r="B208">
            <v>-10587.85742800001</v>
          </cell>
          <cell r="C208">
            <v>-9564.8579969999919</v>
          </cell>
          <cell r="D208">
            <v>-10448.137457999987</v>
          </cell>
          <cell r="E208">
            <v>-9538.8917739999997</v>
          </cell>
          <cell r="F208">
            <v>-10109.330000000002</v>
          </cell>
          <cell r="G208">
            <v>-10826.709999999995</v>
          </cell>
          <cell r="H208">
            <v>-11064.119999999983</v>
          </cell>
          <cell r="I208">
            <v>-8869.0400000000191</v>
          </cell>
          <cell r="J208">
            <v>-9916.099999999984</v>
          </cell>
          <cell r="K208">
            <v>-10922.378822277657</v>
          </cell>
          <cell r="L208">
            <v>-13361.564490422701</v>
          </cell>
          <cell r="M208">
            <v>-10107.31927037863</v>
          </cell>
          <cell r="N208">
            <v>-9589.2559365244306</v>
          </cell>
          <cell r="O208">
            <v>-9399.9578485143902</v>
          </cell>
          <cell r="P208">
            <v>-9553.7712154131932</v>
          </cell>
          <cell r="Q208">
            <v>-9725.4186604756251</v>
          </cell>
          <cell r="R208">
            <v>-9792.198706883155</v>
          </cell>
          <cell r="S208">
            <v>-9800.0118552095373</v>
          </cell>
          <cell r="T208">
            <v>-9764.1812196558985</v>
          </cell>
        </row>
        <row r="209">
          <cell r="A209" t="str">
            <v>Chanige in Investments</v>
          </cell>
          <cell r="G209">
            <v>-1026.75</v>
          </cell>
          <cell r="H209">
            <v>-2683.35</v>
          </cell>
          <cell r="I209">
            <v>-96.820000000000164</v>
          </cell>
          <cell r="J209">
            <v>-167.71000000000004</v>
          </cell>
          <cell r="K209">
            <v>0</v>
          </cell>
          <cell r="L209">
            <v>0</v>
          </cell>
          <cell r="M209">
            <v>0</v>
          </cell>
          <cell r="N209">
            <v>0</v>
          </cell>
          <cell r="O209">
            <v>0</v>
          </cell>
          <cell r="P209">
            <v>0</v>
          </cell>
          <cell r="Q209">
            <v>0</v>
          </cell>
          <cell r="R209">
            <v>0</v>
          </cell>
          <cell r="S209">
            <v>0</v>
          </cell>
          <cell r="T209">
            <v>0</v>
          </cell>
        </row>
        <row r="210">
          <cell r="A210" t="str">
            <v>Total CF from Investing Activities</v>
          </cell>
          <cell r="B210">
            <v>-10587.85742800001</v>
          </cell>
          <cell r="C210">
            <v>-9564.8579969999919</v>
          </cell>
          <cell r="D210">
            <v>-10448.137457999987</v>
          </cell>
          <cell r="E210">
            <v>-9538.8917739999997</v>
          </cell>
          <cell r="F210">
            <v>-10109.330000000002</v>
          </cell>
          <cell r="G210">
            <v>-11853.459999999995</v>
          </cell>
          <cell r="H210">
            <v>-13747.469999999983</v>
          </cell>
          <cell r="I210">
            <v>-8965.8600000000188</v>
          </cell>
          <cell r="J210">
            <v>-10083.809999999983</v>
          </cell>
          <cell r="K210">
            <v>-10922.378822277657</v>
          </cell>
          <cell r="L210">
            <v>-13361.564490422701</v>
          </cell>
          <cell r="M210">
            <v>-10107.31927037863</v>
          </cell>
          <cell r="N210">
            <v>-9589.2559365244306</v>
          </cell>
          <cell r="O210">
            <v>-9399.9578485143902</v>
          </cell>
          <cell r="P210">
            <v>-9553.7712154131932</v>
          </cell>
          <cell r="Q210">
            <v>-9725.4186604756251</v>
          </cell>
          <cell r="R210">
            <v>-9792.198706883155</v>
          </cell>
          <cell r="S210">
            <v>-9800.0118552095373</v>
          </cell>
          <cell r="T210">
            <v>-9764.1812196558985</v>
          </cell>
        </row>
        <row r="212">
          <cell r="A212" t="str">
            <v>Cash flow from Operating+Investing activities</v>
          </cell>
          <cell r="B212">
            <v>-3103.2042550000115</v>
          </cell>
          <cell r="C212">
            <v>16036.817550000003</v>
          </cell>
          <cell r="D212">
            <v>30397.829358000014</v>
          </cell>
          <cell r="E212">
            <v>14337.335075000006</v>
          </cell>
          <cell r="F212">
            <v>11776.659999999982</v>
          </cell>
          <cell r="G212">
            <v>5361.16</v>
          </cell>
          <cell r="H212">
            <v>22843.850000000024</v>
          </cell>
          <cell r="I212">
            <v>10935.709999999981</v>
          </cell>
          <cell r="J212">
            <v>3236.7300000000323</v>
          </cell>
          <cell r="K212">
            <v>1644.7587807621003</v>
          </cell>
          <cell r="L212">
            <v>27434.44831167542</v>
          </cell>
          <cell r="M212">
            <v>4793.265249338685</v>
          </cell>
          <cell r="N212">
            <v>9201.2667762735728</v>
          </cell>
          <cell r="O212">
            <v>9917.0770849779983</v>
          </cell>
          <cell r="P212">
            <v>9960.3733942591298</v>
          </cell>
          <cell r="Q212">
            <v>10789.42136670848</v>
          </cell>
          <cell r="R212">
            <v>12164.319522546019</v>
          </cell>
          <cell r="S212">
            <v>13150.898316464143</v>
          </cell>
          <cell r="T212">
            <v>14434.412377130428</v>
          </cell>
        </row>
        <row r="213">
          <cell r="A213" t="str">
            <v>New Cash post dividend and Interest payment</v>
          </cell>
          <cell r="I213">
            <v>7391.2799999999806</v>
          </cell>
          <cell r="J213">
            <v>-349.20999999996758</v>
          </cell>
          <cell r="K213">
            <v>-630.63671923789866</v>
          </cell>
          <cell r="L213">
            <v>24480.256752707781</v>
          </cell>
          <cell r="M213">
            <v>1645.9057117443635</v>
          </cell>
          <cell r="N213">
            <v>5859.5545927464718</v>
          </cell>
          <cell r="O213">
            <v>6432.9842373721031</v>
          </cell>
          <cell r="P213">
            <v>6384.5257619078347</v>
          </cell>
          <cell r="Q213">
            <v>7184.201298082844</v>
          </cell>
          <cell r="R213">
            <v>8459.2311564790107</v>
          </cell>
          <cell r="S213">
            <v>9420.0814726834105</v>
          </cell>
          <cell r="T213">
            <v>10639.923810673637</v>
          </cell>
        </row>
        <row r="214">
          <cell r="A214" t="str">
            <v>Proceeds from Issue of Share Capital</v>
          </cell>
          <cell r="B214">
            <v>0</v>
          </cell>
          <cell r="C214">
            <v>6949.8866760000001</v>
          </cell>
          <cell r="D214">
            <v>0.1606179999998858</v>
          </cell>
          <cell r="E214">
            <v>2.705999999307096E-3</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Increase in Deferred Tax Liability</v>
          </cell>
          <cell r="H215">
            <v>580.32000000000062</v>
          </cell>
        </row>
        <row r="216">
          <cell r="A216" t="str">
            <v>Repayment of Long Term Borrowings</v>
          </cell>
          <cell r="B216">
            <v>6558.8133959999977</v>
          </cell>
          <cell r="C216">
            <v>-10546.998728999999</v>
          </cell>
          <cell r="D216">
            <v>-27291.778981000003</v>
          </cell>
          <cell r="E216">
            <v>-7299.2999999999956</v>
          </cell>
          <cell r="F216">
            <v>-2092</v>
          </cell>
          <cell r="G216">
            <v>-2620</v>
          </cell>
          <cell r="H216">
            <v>-26190</v>
          </cell>
          <cell r="I216">
            <v>0</v>
          </cell>
          <cell r="J216">
            <v>0</v>
          </cell>
          <cell r="K216">
            <v>0</v>
          </cell>
          <cell r="L216">
            <v>0</v>
          </cell>
          <cell r="M216">
            <v>0</v>
          </cell>
          <cell r="N216">
            <v>0</v>
          </cell>
          <cell r="O216">
            <v>0</v>
          </cell>
          <cell r="P216">
            <v>0</v>
          </cell>
          <cell r="Q216">
            <v>0</v>
          </cell>
          <cell r="R216">
            <v>0</v>
          </cell>
          <cell r="S216">
            <v>0</v>
          </cell>
          <cell r="T216">
            <v>0</v>
          </cell>
        </row>
        <row r="217">
          <cell r="A217" t="str">
            <v>Interest on Long Term Loans</v>
          </cell>
          <cell r="B217">
            <v>-1476.16</v>
          </cell>
          <cell r="C217">
            <v>-866.24199999999996</v>
          </cell>
          <cell r="D217">
            <v>-729.21500000000003</v>
          </cell>
          <cell r="E217">
            <v>-84.16</v>
          </cell>
          <cell r="F217">
            <v>-83.03</v>
          </cell>
          <cell r="G217">
            <v>-288.35000000000002</v>
          </cell>
          <cell r="H217">
            <v>-328.19</v>
          </cell>
          <cell r="I217">
            <v>-346.2</v>
          </cell>
          <cell r="J217">
            <v>-358.12</v>
          </cell>
          <cell r="K217">
            <v>-249.97</v>
          </cell>
          <cell r="L217">
            <v>0</v>
          </cell>
          <cell r="M217">
            <v>0</v>
          </cell>
          <cell r="N217">
            <v>0</v>
          </cell>
          <cell r="O217">
            <v>0</v>
          </cell>
          <cell r="P217">
            <v>0</v>
          </cell>
          <cell r="Q217">
            <v>0</v>
          </cell>
          <cell r="R217">
            <v>0</v>
          </cell>
          <cell r="S217">
            <v>0</v>
          </cell>
          <cell r="T217">
            <v>0</v>
          </cell>
        </row>
        <row r="218">
          <cell r="A218" t="str">
            <v>Dividends Paid</v>
          </cell>
          <cell r="B218">
            <v>-1200</v>
          </cell>
          <cell r="C218">
            <v>-1827.0409999999999</v>
          </cell>
          <cell r="D218">
            <v>-1890</v>
          </cell>
          <cell r="E218">
            <v>-1890</v>
          </cell>
          <cell r="F218">
            <v>-2835</v>
          </cell>
          <cell r="G218">
            <v>-2835</v>
          </cell>
          <cell r="H218">
            <v>-2835</v>
          </cell>
          <cell r="I218">
            <v>-2835</v>
          </cell>
          <cell r="J218">
            <v>-2835</v>
          </cell>
          <cell r="K218">
            <v>-1800.3782222222212</v>
          </cell>
          <cell r="L218">
            <v>-2625.9480524156797</v>
          </cell>
          <cell r="M218">
            <v>-2797.6529223060634</v>
          </cell>
          <cell r="N218">
            <v>-2970.4108298018673</v>
          </cell>
          <cell r="O218">
            <v>-3096.9714200941294</v>
          </cell>
          <cell r="P218">
            <v>-3178.5312287567067</v>
          </cell>
          <cell r="Q218">
            <v>-3204.6400610005653</v>
          </cell>
          <cell r="R218">
            <v>-3293.4118809484517</v>
          </cell>
          <cell r="S218">
            <v>-3316.2816389162076</v>
          </cell>
          <cell r="T218">
            <v>-3372.8787257393687</v>
          </cell>
        </row>
        <row r="219">
          <cell r="A219" t="str">
            <v>Dividend Tax</v>
          </cell>
          <cell r="B219">
            <v>-120</v>
          </cell>
          <cell r="C219">
            <v>-182.70410000000001</v>
          </cell>
          <cell r="D219">
            <v>-207.9</v>
          </cell>
          <cell r="E219">
            <v>-277.2</v>
          </cell>
          <cell r="F219">
            <v>-289.17</v>
          </cell>
          <cell r="G219">
            <v>0</v>
          </cell>
          <cell r="H219">
            <v>-363.23</v>
          </cell>
          <cell r="I219">
            <v>-363.23</v>
          </cell>
          <cell r="J219">
            <v>-392.82</v>
          </cell>
          <cell r="K219">
            <v>-225.04727777777771</v>
          </cell>
          <cell r="L219">
            <v>-328.24350655195985</v>
          </cell>
          <cell r="M219">
            <v>-349.70661528825804</v>
          </cell>
          <cell r="N219">
            <v>-371.30135372523364</v>
          </cell>
          <cell r="O219">
            <v>-387.12142751176634</v>
          </cell>
          <cell r="P219">
            <v>-397.31640359458834</v>
          </cell>
          <cell r="Q219">
            <v>-400.58000762507072</v>
          </cell>
          <cell r="R219">
            <v>-411.67648511855668</v>
          </cell>
          <cell r="S219">
            <v>-414.53520486452589</v>
          </cell>
          <cell r="T219">
            <v>-421.60984071742132</v>
          </cell>
        </row>
        <row r="220">
          <cell r="A220" t="str">
            <v>Total Cash from Financing Activities</v>
          </cell>
          <cell r="B220">
            <v>3762.6533959999979</v>
          </cell>
          <cell r="C220">
            <v>-6473.0991529999992</v>
          </cell>
          <cell r="D220">
            <v>-30118.733363000003</v>
          </cell>
          <cell r="E220">
            <v>-9550.6572939999969</v>
          </cell>
          <cell r="F220">
            <v>-5299.2000000000007</v>
          </cell>
          <cell r="G220">
            <v>-5743.35</v>
          </cell>
          <cell r="H220">
            <v>-29136.1</v>
          </cell>
          <cell r="I220">
            <v>-3544.43</v>
          </cell>
          <cell r="J220">
            <v>-3585.94</v>
          </cell>
          <cell r="K220">
            <v>-2275.3954999999987</v>
          </cell>
          <cell r="L220">
            <v>-2954.1915589676396</v>
          </cell>
          <cell r="M220">
            <v>-3147.3595375943214</v>
          </cell>
          <cell r="N220">
            <v>-3341.7121835271009</v>
          </cell>
          <cell r="O220">
            <v>-3484.0928476058957</v>
          </cell>
          <cell r="P220">
            <v>-3575.847632351295</v>
          </cell>
          <cell r="Q220">
            <v>-3605.220068625636</v>
          </cell>
          <cell r="R220">
            <v>-3705.0883660670083</v>
          </cell>
          <cell r="S220">
            <v>-3730.8168437807335</v>
          </cell>
          <cell r="T220">
            <v>-3794.4885664567901</v>
          </cell>
        </row>
        <row r="222">
          <cell r="A222" t="str">
            <v>Net change in cash &amp; cash equivalents</v>
          </cell>
          <cell r="B222">
            <v>659.44914099998641</v>
          </cell>
          <cell r="C222">
            <v>9563.7183970000042</v>
          </cell>
          <cell r="D222">
            <v>279.09599500001059</v>
          </cell>
          <cell r="E222">
            <v>4786.6777810000094</v>
          </cell>
          <cell r="F222">
            <v>6477.4599999999809</v>
          </cell>
          <cell r="G222">
            <v>-382.19000000000051</v>
          </cell>
          <cell r="H222">
            <v>-6292.2499999999745</v>
          </cell>
          <cell r="I222">
            <v>7391.2799999999806</v>
          </cell>
          <cell r="J222">
            <v>-349.20999999996775</v>
          </cell>
          <cell r="K222">
            <v>-630.63671923789843</v>
          </cell>
          <cell r="L222">
            <v>24480.256752707781</v>
          </cell>
          <cell r="M222">
            <v>1645.9057117443635</v>
          </cell>
          <cell r="N222">
            <v>5859.5545927464718</v>
          </cell>
          <cell r="O222">
            <v>6432.9842373721021</v>
          </cell>
          <cell r="P222">
            <v>6384.5257619078347</v>
          </cell>
          <cell r="Q222">
            <v>7184.201298082844</v>
          </cell>
          <cell r="R222">
            <v>8459.2311564790107</v>
          </cell>
          <cell r="S222">
            <v>9420.0814726834105</v>
          </cell>
          <cell r="T222">
            <v>10639.923810673637</v>
          </cell>
        </row>
        <row r="223">
          <cell r="A223" t="str">
            <v>Check</v>
          </cell>
          <cell r="B223">
            <v>659.4500479000003</v>
          </cell>
          <cell r="C223">
            <v>9563.7205730999995</v>
          </cell>
          <cell r="D223">
            <v>279.2723619999997</v>
          </cell>
          <cell r="E223">
            <v>4786.5998250000011</v>
          </cell>
          <cell r="F223">
            <v>6477.5299999999988</v>
          </cell>
          <cell r="G223">
            <v>-381.83000000000175</v>
          </cell>
          <cell r="H223">
            <v>-6291.869999999999</v>
          </cell>
          <cell r="I223">
            <v>7376.0499999999993</v>
          </cell>
          <cell r="J223">
            <v>-356.70999999999913</v>
          </cell>
          <cell r="K223">
            <v>-630.63671923790025</v>
          </cell>
          <cell r="L223">
            <v>24480.256752707777</v>
          </cell>
          <cell r="M223">
            <v>1645.9057117443663</v>
          </cell>
          <cell r="N223">
            <v>5859.55459274647</v>
          </cell>
          <cell r="O223">
            <v>6432.984237372104</v>
          </cell>
          <cell r="P223">
            <v>6384.5257619078402</v>
          </cell>
          <cell r="Q223">
            <v>7184.201298082844</v>
          </cell>
          <cell r="R223">
            <v>8459.2311564790143</v>
          </cell>
          <cell r="S223">
            <v>9420.0814726834069</v>
          </cell>
          <cell r="T223">
            <v>10639.923810673645</v>
          </cell>
        </row>
        <row r="224">
          <cell r="A224" t="str">
            <v>Net Change in Cash</v>
          </cell>
        </row>
        <row r="225">
          <cell r="A225" t="str">
            <v>Beginning balance</v>
          </cell>
          <cell r="B225">
            <v>3061.7671919999998</v>
          </cell>
          <cell r="C225">
            <v>3721.2172399000001</v>
          </cell>
          <cell r="D225">
            <v>13284.937813</v>
          </cell>
          <cell r="E225">
            <v>13564.210175</v>
          </cell>
          <cell r="F225">
            <v>18350.810000000001</v>
          </cell>
          <cell r="G225">
            <v>24828.34</v>
          </cell>
          <cell r="H225">
            <v>24446.51</v>
          </cell>
          <cell r="I225">
            <v>18154.64</v>
          </cell>
          <cell r="J225">
            <v>25530.69</v>
          </cell>
          <cell r="K225">
            <v>25173.98</v>
          </cell>
          <cell r="L225">
            <v>24543.343280762092</v>
          </cell>
          <cell r="M225">
            <v>49023.600033469877</v>
          </cell>
          <cell r="N225">
            <v>50669.505745214243</v>
          </cell>
          <cell r="O225">
            <v>56529.060337960713</v>
          </cell>
          <cell r="P225">
            <v>62962.044575332817</v>
          </cell>
          <cell r="Q225">
            <v>69346.570337240672</v>
          </cell>
          <cell r="R225">
            <v>76530.771635323516</v>
          </cell>
          <cell r="S225">
            <v>84990.002791802501</v>
          </cell>
          <cell r="T225">
            <v>94410.084264485922</v>
          </cell>
        </row>
        <row r="226">
          <cell r="A226" t="str">
            <v>Ending Balance</v>
          </cell>
          <cell r="B226">
            <v>3721.2172399000001</v>
          </cell>
          <cell r="C226">
            <v>13284.937813</v>
          </cell>
          <cell r="D226">
            <v>13564.210175</v>
          </cell>
          <cell r="E226">
            <v>18350.810000000001</v>
          </cell>
          <cell r="F226">
            <v>24828.34</v>
          </cell>
          <cell r="G226">
            <v>24446.51</v>
          </cell>
          <cell r="H226">
            <v>18154.64</v>
          </cell>
          <cell r="I226">
            <v>25530.69</v>
          </cell>
          <cell r="J226">
            <v>25173.98</v>
          </cell>
          <cell r="K226">
            <v>24543.343280762092</v>
          </cell>
          <cell r="L226">
            <v>49023.600033469877</v>
          </cell>
          <cell r="M226">
            <v>50669.505745214243</v>
          </cell>
          <cell r="N226">
            <v>56529.060337960713</v>
          </cell>
          <cell r="O226">
            <v>62962.044575332817</v>
          </cell>
          <cell r="P226">
            <v>69346.570337240672</v>
          </cell>
          <cell r="Q226">
            <v>76530.771635323516</v>
          </cell>
          <cell r="R226">
            <v>84990.002791802501</v>
          </cell>
          <cell r="S226">
            <v>94410.084264485922</v>
          </cell>
          <cell r="T226">
            <v>105050.00807515957</v>
          </cell>
        </row>
        <row r="229">
          <cell r="A229" t="str">
            <v>Free cash Flow pre dividend</v>
          </cell>
          <cell r="J229">
            <v>3236.7300000000323</v>
          </cell>
          <cell r="K229">
            <v>1644.7587807621003</v>
          </cell>
          <cell r="L229">
            <v>27434.44831167542</v>
          </cell>
          <cell r="M229">
            <v>4793.265249338685</v>
          </cell>
          <cell r="N229">
            <v>9201.2667762735728</v>
          </cell>
          <cell r="O229">
            <v>9917.0770849779983</v>
          </cell>
          <cell r="P229">
            <v>9960.3733942591298</v>
          </cell>
          <cell r="Q229">
            <v>10789.42136670848</v>
          </cell>
          <cell r="R229">
            <v>12164.319522546019</v>
          </cell>
          <cell r="S229">
            <v>13150.898316464143</v>
          </cell>
          <cell r="T229">
            <v>14434.412377130428</v>
          </cell>
        </row>
        <row r="230">
          <cell r="A230" t="str">
            <v>FCF yield</v>
          </cell>
          <cell r="J230">
            <v>3.3178344634592946E-2</v>
          </cell>
          <cell r="K230">
            <v>1.6859723754807265E-2</v>
          </cell>
          <cell r="L230">
            <v>0.28121887860423472</v>
          </cell>
          <cell r="M230">
            <v>4.9133726436117749E-2</v>
          </cell>
          <cell r="N230">
            <v>9.4318278070160813E-2</v>
          </cell>
          <cell r="O230">
            <v>0.10165574554974346</v>
          </cell>
          <cell r="P230">
            <v>0.102099557628828</v>
          </cell>
          <cell r="Q230">
            <v>0.11059777630895727</v>
          </cell>
          <cell r="R230">
            <v>0.12469127340381649</v>
          </cell>
          <cell r="S230">
            <v>0.13480427363361516</v>
          </cell>
          <cell r="T230">
            <v>0.14796103117846177</v>
          </cell>
        </row>
        <row r="231">
          <cell r="A231" t="str">
            <v>FCF pre dividend core</v>
          </cell>
          <cell r="J231">
            <v>-215.87932707062055</v>
          </cell>
          <cell r="K231">
            <v>-834.85601640187497</v>
          </cell>
          <cell r="L231">
            <v>24706.423033427669</v>
          </cell>
          <cell r="M231">
            <v>2309.8781618440203</v>
          </cell>
          <cell r="N231">
            <v>6583.6373364795609</v>
          </cell>
          <cell r="O231">
            <v>7159.0868219138429</v>
          </cell>
          <cell r="P231">
            <v>7061.5920515566731</v>
          </cell>
          <cell r="Q231">
            <v>7736.1770605505953</v>
          </cell>
          <cell r="R231">
            <v>8928.8028500535147</v>
          </cell>
          <cell r="S231">
            <v>9717.0240862336341</v>
          </cell>
          <cell r="T231">
            <v>10775.692841382515</v>
          </cell>
        </row>
        <row r="232">
          <cell r="A232" t="str">
            <v>FCF yield on EV</v>
          </cell>
          <cell r="J232">
            <v>-3.1558135472448973E-3</v>
          </cell>
          <cell r="K232">
            <v>-1.2092789210900559E-2</v>
          </cell>
          <cell r="L232">
            <v>0.5544871609443196</v>
          </cell>
          <cell r="M232">
            <v>5.3829079511681983E-2</v>
          </cell>
          <cell r="N232">
            <v>0.17768743147175703</v>
          </cell>
          <cell r="O232">
            <v>0.23381339417462463</v>
          </cell>
          <cell r="P232">
            <v>0.29138856816974745</v>
          </cell>
          <cell r="Q232">
            <v>0.45373263952721909</v>
          </cell>
          <cell r="R232">
            <v>1.0393390353321064</v>
          </cell>
          <cell r="S232">
            <v>-11.718068707951549</v>
          </cell>
          <cell r="T232">
            <v>-0.93953651791765036</v>
          </cell>
        </row>
        <row r="233">
          <cell r="A233" t="str">
            <v>Operating Ratios</v>
          </cell>
        </row>
        <row r="234">
          <cell r="B234" t="str">
            <v>F1996</v>
          </cell>
          <cell r="C234" t="str">
            <v>F1997</v>
          </cell>
          <cell r="D234" t="str">
            <v>F1998</v>
          </cell>
          <cell r="E234" t="str">
            <v>F1999</v>
          </cell>
          <cell r="F234" t="str">
            <v>F2000</v>
          </cell>
          <cell r="G234" t="str">
            <v>F2001</v>
          </cell>
          <cell r="H234" t="str">
            <v>F2002</v>
          </cell>
          <cell r="I234" t="str">
            <v>F2003</v>
          </cell>
          <cell r="J234" t="str">
            <v>F2004</v>
          </cell>
          <cell r="K234" t="str">
            <v>F2005E</v>
          </cell>
          <cell r="L234" t="str">
            <v>F2006E</v>
          </cell>
          <cell r="M234" t="str">
            <v>F2007E</v>
          </cell>
          <cell r="N234" t="str">
            <v>F2008E</v>
          </cell>
          <cell r="O234" t="str">
            <v>F2009E</v>
          </cell>
          <cell r="P234" t="str">
            <v>F2010E</v>
          </cell>
          <cell r="Q234" t="str">
            <v>F2011E</v>
          </cell>
          <cell r="R234" t="str">
            <v>F2012E</v>
          </cell>
          <cell r="S234" t="str">
            <v>F2013E</v>
          </cell>
          <cell r="T234" t="str">
            <v>F2014E</v>
          </cell>
        </row>
        <row r="235">
          <cell r="A235" t="str">
            <v>Valuations</v>
          </cell>
        </row>
        <row r="236">
          <cell r="A236" t="str">
            <v>EPS (Rs)</v>
          </cell>
          <cell r="B236">
            <v>11.681345000000004</v>
          </cell>
          <cell r="C236">
            <v>14.367193333333343</v>
          </cell>
          <cell r="D236">
            <v>18.21130317460316</v>
          </cell>
          <cell r="E236">
            <v>20.448328571428576</v>
          </cell>
          <cell r="F236">
            <v>21.124869631185803</v>
          </cell>
          <cell r="G236">
            <v>24.71777777777778</v>
          </cell>
          <cell r="H236">
            <v>22.051047619047619</v>
          </cell>
          <cell r="I236">
            <v>14.893714285714291</v>
          </cell>
          <cell r="J236">
            <v>19.632539682539694</v>
          </cell>
          <cell r="K236">
            <v>15.05438095238094</v>
          </cell>
          <cell r="L236">
            <v>10.630047619047625</v>
          </cell>
          <cell r="M236">
            <v>13.397694144977969</v>
          </cell>
          <cell r="N236">
            <v>14.273739399520734</v>
          </cell>
          <cell r="O236">
            <v>15.15515729490749</v>
          </cell>
          <cell r="P236">
            <v>15.800874592316974</v>
          </cell>
          <cell r="Q236">
            <v>16.216996065085237</v>
          </cell>
          <cell r="R236">
            <v>16.35020439286005</v>
          </cell>
          <cell r="S236">
            <v>16.803121841573724</v>
          </cell>
          <cell r="T236">
            <v>16.919804280184735</v>
          </cell>
        </row>
        <row r="237">
          <cell r="A237" t="str">
            <v>EPS Growth</v>
          </cell>
          <cell r="C237">
            <v>0.22992629130749398</v>
          </cell>
          <cell r="D237">
            <v>0.2675616421441962</v>
          </cell>
          <cell r="E237">
            <v>0.12283719486615841</v>
          </cell>
          <cell r="F237">
            <v>3.3085396559136004E-2</v>
          </cell>
          <cell r="G237">
            <v>0.17007954175906059</v>
          </cell>
          <cell r="H237">
            <v>-0.10788713219712054</v>
          </cell>
          <cell r="I237">
            <v>-0.32458019487250345</v>
          </cell>
          <cell r="J237">
            <v>0.31817619875861158</v>
          </cell>
          <cell r="K237">
            <v>-0.2331923838784018</v>
          </cell>
          <cell r="L237">
            <v>-0.29389008736580302</v>
          </cell>
          <cell r="M237">
            <v>0.2603606893511079</v>
          </cell>
          <cell r="N237">
            <v>6.5387763376516972E-2</v>
          </cell>
          <cell r="O237">
            <v>6.1751014973437934E-2</v>
          </cell>
          <cell r="P237">
            <v>4.2607099672034465E-2</v>
          </cell>
          <cell r="Q237">
            <v>2.6335344308763498E-2</v>
          </cell>
          <cell r="R237">
            <v>8.2141185235660163E-3</v>
          </cell>
          <cell r="S237">
            <v>2.7701026716917321E-2</v>
          </cell>
          <cell r="T237">
            <v>6.9440928722137585E-3</v>
          </cell>
        </row>
        <row r="238">
          <cell r="A238" t="str">
            <v>P/E</v>
          </cell>
          <cell r="B238">
            <v>13.25617897596552</v>
          </cell>
          <cell r="C238">
            <v>10.778027162809337</v>
          </cell>
          <cell r="D238">
            <v>8.5029609641526562</v>
          </cell>
          <cell r="E238">
            <v>7.5727460784430143</v>
          </cell>
          <cell r="F238">
            <v>7.3302227518318555</v>
          </cell>
          <cell r="G238">
            <v>6.2647217477299284</v>
          </cell>
          <cell r="H238">
            <v>7.0223420979890809</v>
          </cell>
          <cell r="I238">
            <v>10.397003529772864</v>
          </cell>
          <cell r="J238">
            <v>7.8874156122407681</v>
          </cell>
          <cell r="K238">
            <v>10.286042348058791</v>
          </cell>
          <cell r="L238">
            <v>14.567197208273036</v>
          </cell>
          <cell r="M238">
            <v>11.557959028199225</v>
          </cell>
          <cell r="N238">
            <v>10.848593747283866</v>
          </cell>
          <cell r="O238">
            <v>10.217643867809505</v>
          </cell>
          <cell r="P238">
            <v>9.8000904377340188</v>
          </cell>
          <cell r="Q238">
            <v>9.5486241335032407</v>
          </cell>
          <cell r="R238">
            <v>9.4708296165166743</v>
          </cell>
          <cell r="S238">
            <v>9.2155494353957064</v>
          </cell>
          <cell r="T238">
            <v>9.15199711744593</v>
          </cell>
        </row>
        <row r="239">
          <cell r="A239" t="str">
            <v>CEPS (Rs)</v>
          </cell>
          <cell r="B239">
            <v>19.43870166666667</v>
          </cell>
          <cell r="C239">
            <v>22.951151666666679</v>
          </cell>
          <cell r="D239">
            <v>27.506857142857125</v>
          </cell>
          <cell r="E239">
            <v>30.877715873015877</v>
          </cell>
          <cell r="F239">
            <v>32.383298202614377</v>
          </cell>
          <cell r="G239">
            <v>36.928031746031749</v>
          </cell>
          <cell r="H239">
            <v>35.070412698412696</v>
          </cell>
          <cell r="I239">
            <v>29.577428571428577</v>
          </cell>
          <cell r="J239">
            <v>29.470190476190488</v>
          </cell>
          <cell r="K239">
            <v>24.555301587301575</v>
          </cell>
          <cell r="L239">
            <v>19.326412698412703</v>
          </cell>
          <cell r="M239">
            <v>26.60123706460303</v>
          </cell>
          <cell r="N239">
            <v>27.912410940717827</v>
          </cell>
          <cell r="O239">
            <v>29.019374910326459</v>
          </cell>
          <cell r="P239">
            <v>29.920820990730096</v>
          </cell>
          <cell r="Q239">
            <v>31.916816819487028</v>
          </cell>
          <cell r="R239">
            <v>33.684658670906728</v>
          </cell>
          <cell r="S239">
            <v>35.739660065478439</v>
          </cell>
          <cell r="T239">
            <v>37.463730775156584</v>
          </cell>
        </row>
        <row r="240">
          <cell r="A240" t="str">
            <v>P/CE</v>
          </cell>
          <cell r="B240">
            <v>7.9660670067042352</v>
          </cell>
          <cell r="C240">
            <v>6.746938116613026</v>
          </cell>
          <cell r="D240">
            <v>5.6295053700895394</v>
          </cell>
          <cell r="E240">
            <v>5.0149434834110851</v>
          </cell>
          <cell r="F240">
            <v>4.7817859388855766</v>
          </cell>
          <cell r="G240">
            <v>4.1932914557960439</v>
          </cell>
          <cell r="H240">
            <v>4.4154028448889218</v>
          </cell>
          <cell r="I240">
            <v>5.2354111726123191</v>
          </cell>
          <cell r="J240">
            <v>5.25446213607293</v>
          </cell>
          <cell r="K240">
            <v>6.3061738195094481</v>
          </cell>
          <cell r="L240">
            <v>8.0123508907950605</v>
          </cell>
          <cell r="M240">
            <v>5.8211578515666602</v>
          </cell>
          <cell r="N240">
            <v>5.5477113864825354</v>
          </cell>
          <cell r="O240">
            <v>5.336090128698709</v>
          </cell>
          <cell r="P240">
            <v>5.1753259059293448</v>
          </cell>
          <cell r="Q240">
            <v>4.8516743031045397</v>
          </cell>
          <cell r="R240">
            <v>4.5970482145257172</v>
          </cell>
          <cell r="S240">
            <v>4.3327216799572277</v>
          </cell>
          <cell r="T240">
            <v>4.1333310056425576</v>
          </cell>
        </row>
        <row r="241">
          <cell r="A241" t="str">
            <v>Book Value (Rs)</v>
          </cell>
          <cell r="B241">
            <v>45.614340569999996</v>
          </cell>
          <cell r="C241">
            <v>58.96076041333334</v>
          </cell>
          <cell r="D241">
            <v>81.933165080952378</v>
          </cell>
          <cell r="E241">
            <v>99.194536088888896</v>
          </cell>
          <cell r="F241">
            <v>113.0219365079365</v>
          </cell>
          <cell r="G241">
            <v>132.5103015873016</v>
          </cell>
          <cell r="H241">
            <v>141.8990634920635</v>
          </cell>
          <cell r="I241">
            <v>150.74560317460316</v>
          </cell>
          <cell r="J241">
            <v>163.93060317460316</v>
          </cell>
          <cell r="K241">
            <v>173.71150793650793</v>
          </cell>
          <cell r="L241">
            <v>179.68214999999998</v>
          </cell>
          <cell r="M241">
            <v>188.39065119423566</v>
          </cell>
          <cell r="N241">
            <v>197.66858180392413</v>
          </cell>
          <cell r="O241">
            <v>207.51943404561402</v>
          </cell>
          <cell r="P241">
            <v>217.79000253062006</v>
          </cell>
          <cell r="Q241">
            <v>228.33104997292546</v>
          </cell>
          <cell r="R241">
            <v>238.95868282828448</v>
          </cell>
          <cell r="S241">
            <v>249.88071202530742</v>
          </cell>
          <cell r="T241">
            <v>260.8785848074275</v>
          </cell>
        </row>
        <row r="242">
          <cell r="A242" t="str">
            <v>P/BV</v>
          </cell>
          <cell r="B242">
            <v>3.3947657264137452</v>
          </cell>
          <cell r="C242">
            <v>2.6263229801388781</v>
          </cell>
          <cell r="D242">
            <v>1.8899550608963249</v>
          </cell>
          <cell r="E242">
            <v>1.561073886783823</v>
          </cell>
          <cell r="F242">
            <v>1.3700880093230954</v>
          </cell>
          <cell r="G242">
            <v>1.1685883900730567</v>
          </cell>
          <cell r="H242">
            <v>1.091268653853102</v>
          </cell>
          <cell r="I242">
            <v>1.0272273070587861</v>
          </cell>
          <cell r="J242">
            <v>0.94460702883566294</v>
          </cell>
          <cell r="K242">
            <v>0.89142050425696684</v>
          </cell>
          <cell r="L242">
            <v>0.86179957218900161</v>
          </cell>
          <cell r="M242">
            <v>0.82196223123803325</v>
          </cell>
          <cell r="N242">
            <v>0.78338195471854144</v>
          </cell>
          <cell r="O242">
            <v>0.74619517305527649</v>
          </cell>
          <cell r="P242">
            <v>0.71100600670698344</v>
          </cell>
          <cell r="Q242">
            <v>0.67818196438181078</v>
          </cell>
          <cell r="R242">
            <v>0.64801997637087361</v>
          </cell>
          <cell r="S242">
            <v>0.61969568897465399</v>
          </cell>
          <cell r="T242">
            <v>0.59357114388789511</v>
          </cell>
        </row>
        <row r="243">
          <cell r="A243" t="str">
            <v>DPS (Rs)</v>
          </cell>
          <cell r="B243">
            <v>2</v>
          </cell>
          <cell r="C243">
            <v>2</v>
          </cell>
          <cell r="D243">
            <v>2.9000650793650791</v>
          </cell>
          <cell r="E243">
            <v>3</v>
          </cell>
          <cell r="F243">
            <v>3</v>
          </cell>
          <cell r="G243">
            <v>4.5</v>
          </cell>
          <cell r="H243">
            <v>4.5</v>
          </cell>
          <cell r="I243">
            <v>4.5</v>
          </cell>
          <cell r="J243">
            <v>4.5</v>
          </cell>
          <cell r="K243">
            <v>4.5</v>
          </cell>
          <cell r="L243">
            <v>2.8577432098765416</v>
          </cell>
          <cell r="M243">
            <v>4.1681715117709199</v>
          </cell>
          <cell r="N243">
            <v>4.4407189242953384</v>
          </cell>
          <cell r="O243">
            <v>4.7149378250823286</v>
          </cell>
          <cell r="P243">
            <v>4.9158276509430623</v>
          </cell>
          <cell r="Q243">
            <v>5.045287664693185</v>
          </cell>
          <cell r="R243">
            <v>5.0867302555564526</v>
          </cell>
          <cell r="S243">
            <v>5.2276379062673834</v>
          </cell>
          <cell r="T243">
            <v>5.2639391093908054</v>
          </cell>
        </row>
        <row r="244">
          <cell r="A244" t="str">
            <v>Yield (%)</v>
          </cell>
          <cell r="B244">
            <v>1.2915724895059736E-2</v>
          </cell>
          <cell r="C244">
            <v>1.2915724895059736E-2</v>
          </cell>
          <cell r="D244">
            <v>1.8728221371424471E-2</v>
          </cell>
          <cell r="E244">
            <v>1.9373587342589604E-2</v>
          </cell>
          <cell r="F244">
            <v>1.9373587342589604E-2</v>
          </cell>
          <cell r="G244">
            <v>2.9060381013884404E-2</v>
          </cell>
          <cell r="H244">
            <v>2.9060381013884404E-2</v>
          </cell>
          <cell r="I244">
            <v>2.9060381013884404E-2</v>
          </cell>
          <cell r="J244">
            <v>2.9060381013884404E-2</v>
          </cell>
          <cell r="K244">
            <v>2.9060381013884404E-2</v>
          </cell>
          <cell r="L244">
            <v>1.8454912559745185E-2</v>
          </cell>
          <cell r="M244">
            <v>2.6917478280729223E-2</v>
          </cell>
          <cell r="N244">
            <v>2.8677551981242097E-2</v>
          </cell>
          <cell r="O244">
            <v>3.0448419923037318E-2</v>
          </cell>
          <cell r="P244">
            <v>3.1745738785554166E-2</v>
          </cell>
          <cell r="Q244">
            <v>3.2581773746807784E-2</v>
          </cell>
          <cell r="R244">
            <v>3.2849404298072024E-2</v>
          </cell>
          <cell r="S244">
            <v>3.3759366524167798E-2</v>
          </cell>
          <cell r="T244">
            <v>3.3993794700618703E-2</v>
          </cell>
        </row>
        <row r="245">
          <cell r="A245" t="str">
            <v>EV/EBITDA</v>
          </cell>
          <cell r="B245">
            <v>5.9646667551934005</v>
          </cell>
          <cell r="C245">
            <v>4.9258655085428371</v>
          </cell>
          <cell r="D245">
            <v>3.9216695867750881</v>
          </cell>
          <cell r="E245">
            <v>3.5199931226048466</v>
          </cell>
          <cell r="F245">
            <v>3.8979872152428694</v>
          </cell>
          <cell r="G245">
            <v>3.4566944955971937</v>
          </cell>
          <cell r="H245">
            <v>2.9480334881230235</v>
          </cell>
          <cell r="I245">
            <v>3.9781464843886996</v>
          </cell>
          <cell r="J245">
            <v>3.6892626167736</v>
          </cell>
          <cell r="K245">
            <v>5.0755671599266368</v>
          </cell>
          <cell r="L245">
            <v>5.9917156782441738</v>
          </cell>
          <cell r="M245">
            <v>3.0341625072751977</v>
          </cell>
          <cell r="N245">
            <v>2.6199437701128891</v>
          </cell>
          <cell r="O245">
            <v>2.1295878327394022</v>
          </cell>
          <cell r="P245">
            <v>1.6852155785237672</v>
          </cell>
          <cell r="Q245">
            <v>1.2941412146966849</v>
          </cell>
          <cell r="R245">
            <v>0.89684224732690809</v>
          </cell>
          <cell r="S245">
            <v>0.43954518492662492</v>
          </cell>
          <cell r="T245">
            <v>-4.198103030712047E-2</v>
          </cell>
        </row>
        <row r="247">
          <cell r="A247" t="str">
            <v>Profitability Ratios</v>
          </cell>
        </row>
        <row r="248">
          <cell r="A248" t="str">
            <v>OPM (%)</v>
          </cell>
          <cell r="B248">
            <v>0.51542356172163872</v>
          </cell>
          <cell r="C248">
            <v>0.49832857613580944</v>
          </cell>
          <cell r="D248">
            <v>0.47683776161547231</v>
          </cell>
          <cell r="E248">
            <v>0.47551140161718647</v>
          </cell>
          <cell r="F248">
            <v>0.39305024235178737</v>
          </cell>
          <cell r="G248">
            <v>0.37681996728544948</v>
          </cell>
          <cell r="H248">
            <v>0.40365402729663802</v>
          </cell>
          <cell r="I248">
            <v>0.34373817064580742</v>
          </cell>
          <cell r="J248">
            <v>0.30649839739564239</v>
          </cell>
          <cell r="K248">
            <v>0.24100057488888896</v>
          </cell>
          <cell r="L248">
            <v>0.22484676404297052</v>
          </cell>
          <cell r="M248">
            <v>0.27220910369897555</v>
          </cell>
          <cell r="N248">
            <v>0.29004667162211784</v>
          </cell>
          <cell r="O248">
            <v>0.30086332222042717</v>
          </cell>
          <cell r="P248">
            <v>0.3097742596336488</v>
          </cell>
          <cell r="Q248">
            <v>0.3141340661238935</v>
          </cell>
          <cell r="R248">
            <v>0.31520494613760636</v>
          </cell>
          <cell r="S248">
            <v>0.31947473079095623</v>
          </cell>
          <cell r="T248">
            <v>0.32013722584003806</v>
          </cell>
        </row>
        <row r="249">
          <cell r="A249" t="str">
            <v>NPM (%)</v>
          </cell>
          <cell r="B249">
            <v>0.20326474972298658</v>
          </cell>
          <cell r="C249">
            <v>0.21385721103802149</v>
          </cell>
          <cell r="D249">
            <v>0.24649052794994342</v>
          </cell>
          <cell r="E249">
            <v>0.25598788580657833</v>
          </cell>
          <cell r="F249">
            <v>0.25681516676512017</v>
          </cell>
          <cell r="G249">
            <v>0.26920181959560779</v>
          </cell>
          <cell r="H249">
            <v>0.22612089450520512</v>
          </cell>
          <cell r="I249">
            <v>0.16159461847265066</v>
          </cell>
          <cell r="J249">
            <v>0.19417919276969228</v>
          </cell>
          <cell r="K249">
            <v>0.16959240109541801</v>
          </cell>
          <cell r="L249">
            <v>0.13068582969879702</v>
          </cell>
          <cell r="M249">
            <v>0.15645653683326821</v>
          </cell>
          <cell r="N249">
            <v>0.1592450897487305</v>
          </cell>
          <cell r="O249">
            <v>0.16510362602020609</v>
          </cell>
          <cell r="P249">
            <v>0.16972046992829512</v>
          </cell>
          <cell r="Q249">
            <v>0.17138687091158258</v>
          </cell>
          <cell r="R249">
            <v>0.17078370783705335</v>
          </cell>
          <cell r="S249">
            <v>0.17303524439798829</v>
          </cell>
          <cell r="T249">
            <v>0.17276187765742917</v>
          </cell>
        </row>
        <row r="250">
          <cell r="A250" t="str">
            <v>ROCE (%)</v>
          </cell>
          <cell r="B250">
            <v>0.14208748231634774</v>
          </cell>
          <cell r="C250">
            <v>0.1493485632324891</v>
          </cell>
          <cell r="D250">
            <v>0.15341562365708963</v>
          </cell>
          <cell r="E250">
            <v>0.18015416770440451</v>
          </cell>
          <cell r="F250">
            <v>0.14792526334458175</v>
          </cell>
          <cell r="G250">
            <v>0.16124484024543032</v>
          </cell>
          <cell r="H250">
            <v>0.1646892709632386</v>
          </cell>
          <cell r="I250">
            <v>0.12311502237656438</v>
          </cell>
          <cell r="J250">
            <v>0.16505615328333101</v>
          </cell>
          <cell r="K250">
            <v>0.11169472796500031</v>
          </cell>
          <cell r="L250">
            <v>7.346322940597444E-2</v>
          </cell>
          <cell r="M250">
            <v>9.927074527994964E-2</v>
          </cell>
          <cell r="N250">
            <v>0.10007279631278522</v>
          </cell>
          <cell r="O250">
            <v>0.10076186959653377</v>
          </cell>
          <cell r="P250">
            <v>9.9866203429198622E-2</v>
          </cell>
          <cell r="Q250">
            <v>9.7420042255623326E-2</v>
          </cell>
          <cell r="R250">
            <v>9.3160690615620712E-2</v>
          </cell>
          <cell r="S250">
            <v>9.0654413802293318E-2</v>
          </cell>
          <cell r="T250">
            <v>8.6329066093629767E-2</v>
          </cell>
        </row>
        <row r="251">
          <cell r="A251" t="str">
            <v>RONW (%)</v>
          </cell>
          <cell r="B251">
            <v>0.25608930994132761</v>
          </cell>
          <cell r="C251">
            <v>0.27477273649724931</v>
          </cell>
          <cell r="D251">
            <v>0.26376703698943649</v>
          </cell>
          <cell r="E251">
            <v>0.22578908073541359</v>
          </cell>
          <cell r="F251">
            <v>0.19908793481191633</v>
          </cell>
          <cell r="G251">
            <v>0.20134038584530103</v>
          </cell>
          <cell r="H251">
            <v>0.16071643628248605</v>
          </cell>
          <cell r="I251">
            <v>0.10178702011117662</v>
          </cell>
          <cell r="J251">
            <v>0.12477930829477987</v>
          </cell>
          <cell r="K251">
            <v>8.9173598061213707E-2</v>
          </cell>
          <cell r="L251">
            <v>6.0159809777669875E-2</v>
          </cell>
          <cell r="M251">
            <v>7.2799153327865004E-2</v>
          </cell>
          <cell r="N251">
            <v>7.3945851721612735E-2</v>
          </cell>
          <cell r="O251">
            <v>7.4805555456186931E-2</v>
          </cell>
          <cell r="P251">
            <v>7.4302957956987464E-2</v>
          </cell>
          <cell r="Q251">
            <v>7.2702222744605194E-2</v>
          </cell>
          <cell r="R251">
            <v>6.9978872828415431E-2</v>
          </cell>
          <cell r="S251">
            <v>6.8747003692721131E-2</v>
          </cell>
          <cell r="T251">
            <v>6.6253534238558121E-2</v>
          </cell>
        </row>
        <row r="253">
          <cell r="A253" t="str">
            <v>Other Ratios</v>
          </cell>
        </row>
        <row r="254">
          <cell r="A254" t="str">
            <v>Debt/Equity (%)</v>
          </cell>
          <cell r="B254">
            <v>0.59039416522980848</v>
          </cell>
          <cell r="C254">
            <v>0.27580709728526331</v>
          </cell>
          <cell r="D254">
            <v>5.3668578205579839E-2</v>
          </cell>
          <cell r="E254">
            <v>3.8660603558689096E-3</v>
          </cell>
          <cell r="F254">
            <v>2.6964845425428022E-3</v>
          </cell>
          <cell r="G254">
            <v>3.1384202653785886E-2</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Effective Tax Rate</v>
          </cell>
          <cell r="B255">
            <v>0.42521584932416912</v>
          </cell>
          <cell r="C255">
            <v>0.38921555762575372</v>
          </cell>
          <cell r="D255">
            <v>0.31380001617245018</v>
          </cell>
          <cell r="E255">
            <v>0.31833303551344716</v>
          </cell>
          <cell r="F255">
            <v>0.10911280807910059</v>
          </cell>
          <cell r="G255">
            <v>9.4755321993698474E-2</v>
          </cell>
          <cell r="H255">
            <v>0.2622247713730364</v>
          </cell>
          <cell r="I255">
            <v>0.28903221504581145</v>
          </cell>
          <cell r="J255">
            <v>0.26735489557504499</v>
          </cell>
          <cell r="K255">
            <v>0.21983075957478504</v>
          </cell>
          <cell r="L255">
            <v>0.19474855619564307</v>
          </cell>
          <cell r="M255">
            <v>0.29999999999999982</v>
          </cell>
          <cell r="N255">
            <v>0.3</v>
          </cell>
          <cell r="O255">
            <v>0.3</v>
          </cell>
          <cell r="P255">
            <v>0.30000000000000016</v>
          </cell>
          <cell r="Q255">
            <v>0.3</v>
          </cell>
          <cell r="R255">
            <v>0.29999999999999971</v>
          </cell>
          <cell r="S255">
            <v>0.3000000000000001</v>
          </cell>
          <cell r="T255">
            <v>0.3</v>
          </cell>
        </row>
        <row r="257">
          <cell r="A257" t="str">
            <v>Revenue( Rs Million)</v>
          </cell>
        </row>
        <row r="258">
          <cell r="A258" t="str">
            <v>Wireline</v>
          </cell>
          <cell r="E258">
            <v>18545.079671579359</v>
          </cell>
          <cell r="F258">
            <v>51821.97</v>
          </cell>
          <cell r="G258">
            <v>57418.94</v>
          </cell>
          <cell r="H258">
            <v>59961.549999999996</v>
          </cell>
          <cell r="I258">
            <v>54813.61</v>
          </cell>
          <cell r="J258">
            <v>60423.47</v>
          </cell>
          <cell r="K258">
            <v>50933.91</v>
          </cell>
          <cell r="L258">
            <v>43192</v>
          </cell>
          <cell r="M258">
            <v>43986.706045776671</v>
          </cell>
          <cell r="N258">
            <v>44357.237558660927</v>
          </cell>
          <cell r="O258">
            <v>44623.186373827477</v>
          </cell>
          <cell r="P258">
            <v>44858.836935705454</v>
          </cell>
          <cell r="Q258">
            <v>45334.674958719959</v>
          </cell>
          <cell r="R258">
            <v>45603.983472967666</v>
          </cell>
          <cell r="S258">
            <v>46117.686377875587</v>
          </cell>
          <cell r="T258">
            <v>46399.406482416976</v>
          </cell>
        </row>
        <row r="259">
          <cell r="A259" t="str">
            <v>Wireless</v>
          </cell>
          <cell r="E259">
            <v>0</v>
          </cell>
          <cell r="F259">
            <v>0</v>
          </cell>
          <cell r="G259">
            <v>97.160000000000011</v>
          </cell>
          <cell r="H259">
            <v>638.6400000000001</v>
          </cell>
          <cell r="I259">
            <v>1979.1400000000003</v>
          </cell>
          <cell r="J259">
            <v>2274.56</v>
          </cell>
          <cell r="K259">
            <v>3858.16</v>
          </cell>
          <cell r="L259">
            <v>6354.5</v>
          </cell>
          <cell r="M259">
            <v>8176.8364580045072</v>
          </cell>
          <cell r="N259">
            <v>10301.408561222455</v>
          </cell>
          <cell r="O259">
            <v>11362.893794521206</v>
          </cell>
          <cell r="P259">
            <v>11883.346662110805</v>
          </cell>
          <cell r="Q259">
            <v>12264.950166683864</v>
          </cell>
          <cell r="R259">
            <v>12584.66364876107</v>
          </cell>
          <cell r="S259">
            <v>12809.755940589162</v>
          </cell>
          <cell r="T259">
            <v>12913.716231778704</v>
          </cell>
        </row>
        <row r="260">
          <cell r="A260" t="str">
            <v>GSM</v>
          </cell>
          <cell r="E260">
            <v>0</v>
          </cell>
          <cell r="F260">
            <v>0</v>
          </cell>
          <cell r="G260">
            <v>27.12</v>
          </cell>
          <cell r="H260">
            <v>530.81000000000006</v>
          </cell>
          <cell r="I260">
            <v>1633.2500000000002</v>
          </cell>
          <cell r="J260">
            <v>1851.94</v>
          </cell>
          <cell r="K260">
            <v>2840.02</v>
          </cell>
          <cell r="L260">
            <v>5610</v>
          </cell>
          <cell r="M260">
            <v>7338.3931851848847</v>
          </cell>
          <cell r="N260">
            <v>9129.7422441924518</v>
          </cell>
          <cell r="O260">
            <v>10063.65360198376</v>
          </cell>
          <cell r="P260">
            <v>10478.616305328615</v>
          </cell>
          <cell r="Q260">
            <v>10766.564255608244</v>
          </cell>
          <cell r="R260">
            <v>10998.809714544106</v>
          </cell>
          <cell r="S260">
            <v>11168.99535876862</v>
          </cell>
          <cell r="T260">
            <v>11251.523006892785</v>
          </cell>
        </row>
        <row r="261">
          <cell r="A261" t="str">
            <v>CDMA</v>
          </cell>
          <cell r="E261">
            <v>0</v>
          </cell>
          <cell r="F261">
            <v>0</v>
          </cell>
          <cell r="G261">
            <v>70.040000000000006</v>
          </cell>
          <cell r="H261">
            <v>107.83</v>
          </cell>
          <cell r="I261">
            <v>345.89</v>
          </cell>
          <cell r="J261">
            <v>422.62</v>
          </cell>
          <cell r="K261">
            <v>1018.14</v>
          </cell>
          <cell r="L261">
            <v>744.5</v>
          </cell>
          <cell r="M261">
            <v>838.44327281962205</v>
          </cell>
          <cell r="N261">
            <v>1171.6663170300037</v>
          </cell>
          <cell r="O261">
            <v>1299.2401925374447</v>
          </cell>
          <cell r="P261">
            <v>1404.7303567821918</v>
          </cell>
          <cell r="Q261">
            <v>1498.38591107562</v>
          </cell>
          <cell r="R261">
            <v>1585.8539342169638</v>
          </cell>
          <cell r="S261">
            <v>1640.7605818205425</v>
          </cell>
          <cell r="T261">
            <v>1662.1932248859198</v>
          </cell>
        </row>
        <row r="262">
          <cell r="A262" t="str">
            <v>VAS</v>
          </cell>
          <cell r="E262">
            <v>0</v>
          </cell>
          <cell r="F262">
            <v>0</v>
          </cell>
          <cell r="G262">
            <v>329.72</v>
          </cell>
          <cell r="H262">
            <v>836.68000000000006</v>
          </cell>
          <cell r="I262">
            <v>1272.55</v>
          </cell>
          <cell r="J262">
            <v>998.29</v>
          </cell>
          <cell r="K262">
            <v>1131.7800000000002</v>
          </cell>
          <cell r="L262">
            <v>1698</v>
          </cell>
          <cell r="M262">
            <v>1784.6496406672059</v>
          </cell>
          <cell r="N262">
            <v>1810.6355131457426</v>
          </cell>
          <cell r="O262">
            <v>1842.7472531836859</v>
          </cell>
          <cell r="P262">
            <v>1910.4409050817897</v>
          </cell>
          <cell r="Q262">
            <v>2012.3362031534639</v>
          </cell>
          <cell r="R262">
            <v>2125.237018377748</v>
          </cell>
          <cell r="S262">
            <v>2250.65349098365</v>
          </cell>
          <cell r="T262">
            <v>2387.2757825903918</v>
          </cell>
        </row>
        <row r="263">
          <cell r="A263" t="str">
            <v>Total</v>
          </cell>
          <cell r="E263">
            <v>18545.079671579359</v>
          </cell>
          <cell r="F263">
            <v>51821.97</v>
          </cell>
          <cell r="G263">
            <v>57845.82</v>
          </cell>
          <cell r="H263">
            <v>61436.869999999995</v>
          </cell>
          <cell r="I263">
            <v>58065.3</v>
          </cell>
          <cell r="J263">
            <v>63696.32</v>
          </cell>
          <cell r="K263">
            <v>55923.850000000006</v>
          </cell>
          <cell r="L263">
            <v>51244.5</v>
          </cell>
          <cell r="M263">
            <v>53948.192144448389</v>
          </cell>
          <cell r="N263">
            <v>56469.281633029124</v>
          </cell>
          <cell r="O263">
            <v>57828.827421532369</v>
          </cell>
          <cell r="P263">
            <v>58652.624502898048</v>
          </cell>
          <cell r="Q263">
            <v>59611.961328557285</v>
          </cell>
          <cell r="R263">
            <v>60313.884140106486</v>
          </cell>
          <cell r="S263">
            <v>61178.095809448401</v>
          </cell>
          <cell r="T263">
            <v>61700.398496786074</v>
          </cell>
        </row>
        <row r="265">
          <cell r="A265" t="str">
            <v>Revenue Contribution</v>
          </cell>
        </row>
        <row r="266">
          <cell r="A266" t="str">
            <v>Wireline</v>
          </cell>
          <cell r="E266">
            <v>1</v>
          </cell>
          <cell r="F266">
            <v>1</v>
          </cell>
          <cell r="G266">
            <v>0.99262038294210375</v>
          </cell>
          <cell r="H266">
            <v>0.97598640685959426</v>
          </cell>
          <cell r="I266">
            <v>0.9439994282299411</v>
          </cell>
          <cell r="J266">
            <v>0.94861791073644441</v>
          </cell>
          <cell r="K266">
            <v>0.91077259523441245</v>
          </cell>
          <cell r="L266">
            <v>0.84286118510279151</v>
          </cell>
          <cell r="M266">
            <v>0.8153508819721067</v>
          </cell>
          <cell r="N266">
            <v>0.78551092338876483</v>
          </cell>
          <cell r="O266">
            <v>0.77164259355554876</v>
          </cell>
          <cell r="P266">
            <v>0.76482233004746381</v>
          </cell>
          <cell r="Q266">
            <v>0.76049628209434961</v>
          </cell>
          <cell r="R266">
            <v>0.75611087103976971</v>
          </cell>
          <cell r="S266">
            <v>0.75382677031201628</v>
          </cell>
          <cell r="T266">
            <v>0.75201145556351445</v>
          </cell>
        </row>
        <row r="267">
          <cell r="A267" t="str">
            <v>Wireless</v>
          </cell>
          <cell r="E267">
            <v>0</v>
          </cell>
          <cell r="F267">
            <v>0</v>
          </cell>
          <cell r="G267">
            <v>1.6796373532262142E-3</v>
          </cell>
          <cell r="H267">
            <v>1.03950608160865E-2</v>
          </cell>
          <cell r="I267">
            <v>3.4084728745050835E-2</v>
          </cell>
          <cell r="J267">
            <v>3.5709441298963585E-2</v>
          </cell>
          <cell r="K267">
            <v>6.8989527723860203E-2</v>
          </cell>
          <cell r="L267">
            <v>0.12400355160065958</v>
          </cell>
          <cell r="M267">
            <v>0.15156831272697163</v>
          </cell>
          <cell r="N267">
            <v>0.18242499750868296</v>
          </cell>
          <cell r="O267">
            <v>0.19649185883873327</v>
          </cell>
          <cell r="P267">
            <v>0.20260554003893969</v>
          </cell>
          <cell r="Q267">
            <v>0.2057464625108435</v>
          </cell>
          <cell r="R267">
            <v>0.20865284715418847</v>
          </cell>
          <cell r="S267">
            <v>0.20938467879889147</v>
          </cell>
          <cell r="T267">
            <v>0.20929712848534307</v>
          </cell>
        </row>
        <row r="268">
          <cell r="A268" t="str">
            <v>GSM</v>
          </cell>
          <cell r="E268">
            <v>0</v>
          </cell>
          <cell r="F268">
            <v>0</v>
          </cell>
          <cell r="G268">
            <v>4.6883249299603671E-4</v>
          </cell>
          <cell r="H268">
            <v>8.6399258295547943E-3</v>
          </cell>
          <cell r="I268">
            <v>2.8127814718945741E-2</v>
          </cell>
          <cell r="J268">
            <v>2.9074521102631989E-2</v>
          </cell>
          <cell r="K268">
            <v>5.0783699620108411E-2</v>
          </cell>
          <cell r="L268">
            <v>0.10947516318824459</v>
          </cell>
          <cell r="M268">
            <v>0.13602667473149146</v>
          </cell>
          <cell r="N268">
            <v>0.16167625973220148</v>
          </cell>
          <cell r="O268">
            <v>0.1740248601035371</v>
          </cell>
          <cell r="P268">
            <v>0.17865554004000048</v>
          </cell>
          <cell r="Q268">
            <v>0.1806108038664799</v>
          </cell>
          <cell r="R268">
            <v>0.1823594993317684</v>
          </cell>
          <cell r="S268">
            <v>0.18256526639136861</v>
          </cell>
          <cell r="T268">
            <v>0.18235737987136125</v>
          </cell>
        </row>
        <row r="269">
          <cell r="A269" t="str">
            <v>CDMA</v>
          </cell>
          <cell r="E269">
            <v>0</v>
          </cell>
          <cell r="F269">
            <v>0</v>
          </cell>
          <cell r="G269">
            <v>1.2108048602301775E-3</v>
          </cell>
          <cell r="H269">
            <v>1.7551349865317033E-3</v>
          </cell>
          <cell r="I269">
            <v>5.9569140261050918E-3</v>
          </cell>
          <cell r="J269">
            <v>6.6349201963315932E-3</v>
          </cell>
          <cell r="K269">
            <v>1.8205828103751796E-2</v>
          </cell>
          <cell r="L269">
            <v>1.4528388412414991E-2</v>
          </cell>
          <cell r="M269">
            <v>1.5541637995480136E-2</v>
          </cell>
          <cell r="N269">
            <v>2.074873777648149E-2</v>
          </cell>
          <cell r="O269">
            <v>2.2466998735196159E-2</v>
          </cell>
          <cell r="P269">
            <v>2.394999999893924E-2</v>
          </cell>
          <cell r="Q269">
            <v>2.5135658644363609E-2</v>
          </cell>
          <cell r="R269">
            <v>2.6293347822420047E-2</v>
          </cell>
          <cell r="S269">
            <v>2.6819412407522857E-2</v>
          </cell>
          <cell r="T269">
            <v>2.6939748613981841E-2</v>
          </cell>
        </row>
        <row r="270">
          <cell r="A270" t="str">
            <v>VAS</v>
          </cell>
          <cell r="E270">
            <v>0</v>
          </cell>
          <cell r="F270">
            <v>0</v>
          </cell>
          <cell r="G270">
            <v>5.6999797046701044E-3</v>
          </cell>
          <cell r="H270">
            <v>1.3618532324319258E-2</v>
          </cell>
          <cell r="I270">
            <v>2.1915843025008049E-2</v>
          </cell>
          <cell r="J270">
            <v>1.5672647964591988E-2</v>
          </cell>
          <cell r="K270">
            <v>2.0237877041727279E-2</v>
          </cell>
          <cell r="L270">
            <v>3.3135263296548895E-2</v>
          </cell>
          <cell r="M270">
            <v>3.3080805300921612E-2</v>
          </cell>
          <cell r="N270">
            <v>3.2064079102552177E-2</v>
          </cell>
          <cell r="O270">
            <v>3.1865547605717928E-2</v>
          </cell>
          <cell r="P270">
            <v>3.2572129913596516E-2</v>
          </cell>
          <cell r="Q270">
            <v>3.3757255394806951E-2</v>
          </cell>
          <cell r="R270">
            <v>3.5236281806041811E-2</v>
          </cell>
          <cell r="S270">
            <v>3.6788550889092185E-2</v>
          </cell>
          <cell r="T270">
            <v>3.8691415951142408E-2</v>
          </cell>
        </row>
        <row r="272">
          <cell r="A272" t="str">
            <v>Operating Profit( Rs Million)</v>
          </cell>
          <cell r="L272">
            <v>12.292399409116491</v>
          </cell>
          <cell r="N272">
            <v>17.210076908345055</v>
          </cell>
        </row>
        <row r="273">
          <cell r="A273" t="str">
            <v>Wireline</v>
          </cell>
          <cell r="E273">
            <v>-7849.515328420639</v>
          </cell>
          <cell r="F273">
            <v>20368.637867647056</v>
          </cell>
          <cell r="G273">
            <v>21458.024000000005</v>
          </cell>
          <cell r="H273">
            <v>23898.695999999996</v>
          </cell>
          <cell r="I273">
            <v>18997.816000000006</v>
          </cell>
          <cell r="J273">
            <v>18696.39</v>
          </cell>
          <cell r="K273">
            <v>11641.163999999997</v>
          </cell>
          <cell r="L273">
            <v>7707.3800000000047</v>
          </cell>
          <cell r="M273">
            <v>10507.201391378367</v>
          </cell>
          <cell r="N273">
            <v>11377.81062540011</v>
          </cell>
          <cell r="O273">
            <v>11975.0251443257</v>
          </cell>
          <cell r="P273">
            <v>12507.137056304477</v>
          </cell>
          <cell r="Q273">
            <v>12735.415514861212</v>
          </cell>
          <cell r="R273">
            <v>12828.073567688625</v>
          </cell>
          <cell r="S273">
            <v>13070.561218201001</v>
          </cell>
          <cell r="T273">
            <v>13154.742445720229</v>
          </cell>
        </row>
        <row r="274">
          <cell r="A274" t="str">
            <v>Wireless</v>
          </cell>
          <cell r="E274">
            <v>0</v>
          </cell>
          <cell r="F274">
            <v>0</v>
          </cell>
          <cell r="G274">
            <v>9.7159999999999904</v>
          </cell>
          <cell r="H274">
            <v>63.864000000000011</v>
          </cell>
          <cell r="I274">
            <v>197.91399999999999</v>
          </cell>
          <cell r="J274">
            <v>227.45599999999996</v>
          </cell>
          <cell r="K274">
            <v>1157.4479999999999</v>
          </cell>
          <cell r="L274">
            <v>2795.98</v>
          </cell>
          <cell r="M274">
            <v>3107.1978540417122</v>
          </cell>
          <cell r="N274">
            <v>3914.5352532645325</v>
          </cell>
          <cell r="O274">
            <v>4317.8996419180576</v>
          </cell>
          <cell r="P274">
            <v>4515.6717316021068</v>
          </cell>
          <cell r="Q274">
            <v>4783.3305650067068</v>
          </cell>
          <cell r="R274">
            <v>4908.0188230168169</v>
          </cell>
          <cell r="S274">
            <v>5123.9023762356646</v>
          </cell>
          <cell r="T274">
            <v>5165.4864927114813</v>
          </cell>
        </row>
        <row r="275">
          <cell r="A275" t="str">
            <v>GSM</v>
          </cell>
          <cell r="E275">
            <v>0</v>
          </cell>
          <cell r="F275">
            <v>0</v>
          </cell>
          <cell r="G275">
            <v>2.7120000000000002</v>
          </cell>
          <cell r="H275">
            <v>53.08100000000001</v>
          </cell>
          <cell r="I275">
            <v>163.32500000000005</v>
          </cell>
          <cell r="J275">
            <v>185.19400000000002</v>
          </cell>
          <cell r="K275">
            <v>852.00599999999997</v>
          </cell>
          <cell r="L275">
            <v>2468.4</v>
          </cell>
          <cell r="M275">
            <v>2788.5894103702558</v>
          </cell>
          <cell r="N275">
            <v>3469.3020527931312</v>
          </cell>
          <cell r="O275">
            <v>3824.1883687538284</v>
          </cell>
          <cell r="P275">
            <v>3981.8741960248735</v>
          </cell>
          <cell r="Q275">
            <v>4198.9600596872151</v>
          </cell>
          <cell r="R275">
            <v>4289.5357886722013</v>
          </cell>
          <cell r="S275">
            <v>4467.5981435074473</v>
          </cell>
          <cell r="T275">
            <v>4500.609202757114</v>
          </cell>
        </row>
        <row r="276">
          <cell r="A276" t="str">
            <v>CDMA</v>
          </cell>
          <cell r="E276">
            <v>0</v>
          </cell>
          <cell r="F276">
            <v>0</v>
          </cell>
          <cell r="G276">
            <v>7.0039999999999907</v>
          </cell>
          <cell r="H276">
            <v>10.783000000000001</v>
          </cell>
          <cell r="I276">
            <v>34.588999999999942</v>
          </cell>
          <cell r="J276">
            <v>42.261999999999944</v>
          </cell>
          <cell r="K276">
            <v>305.44199999999989</v>
          </cell>
          <cell r="L276">
            <v>327.57999999999993</v>
          </cell>
          <cell r="M276">
            <v>318.60844367145637</v>
          </cell>
          <cell r="N276">
            <v>445.23320047140135</v>
          </cell>
          <cell r="O276">
            <v>493.71127316422894</v>
          </cell>
          <cell r="P276">
            <v>533.79753557723291</v>
          </cell>
          <cell r="Q276">
            <v>584.37050531949171</v>
          </cell>
          <cell r="R276">
            <v>618.48303434461582</v>
          </cell>
          <cell r="S276">
            <v>656.3042327282169</v>
          </cell>
          <cell r="T276">
            <v>664.87728995436782</v>
          </cell>
        </row>
        <row r="277">
          <cell r="A277" t="str">
            <v>VAS</v>
          </cell>
          <cell r="E277">
            <v>0</v>
          </cell>
          <cell r="F277">
            <v>0</v>
          </cell>
          <cell r="G277">
            <v>0</v>
          </cell>
          <cell r="H277">
            <v>0</v>
          </cell>
          <cell r="I277">
            <v>763.53</v>
          </cell>
          <cell r="J277">
            <v>598.97399999999993</v>
          </cell>
          <cell r="K277">
            <v>679.06799999999998</v>
          </cell>
          <cell r="L277">
            <v>1018.8</v>
          </cell>
          <cell r="M277">
            <v>1070.7897844003235</v>
          </cell>
          <cell r="N277">
            <v>1086.3813078874455</v>
          </cell>
          <cell r="O277">
            <v>1105.6483519102114</v>
          </cell>
          <cell r="P277">
            <v>1146.2645430490736</v>
          </cell>
          <cell r="Q277">
            <v>1207.4017218920783</v>
          </cell>
          <cell r="R277">
            <v>1275.1422110266487</v>
          </cell>
          <cell r="S277">
            <v>1350.39209459019</v>
          </cell>
          <cell r="T277">
            <v>1432.365469554235</v>
          </cell>
        </row>
        <row r="278">
          <cell r="A278" t="str">
            <v>Total Operating Profit</v>
          </cell>
          <cell r="E278">
            <v>-7849.515328420639</v>
          </cell>
          <cell r="F278">
            <v>20368.637867647056</v>
          </cell>
          <cell r="G278">
            <v>21467.740000000005</v>
          </cell>
          <cell r="H278">
            <v>23962.559999999998</v>
          </cell>
          <cell r="I278">
            <v>19959.260000000006</v>
          </cell>
          <cell r="J278">
            <v>19522.819999999996</v>
          </cell>
          <cell r="K278">
            <v>13477.679999999997</v>
          </cell>
          <cell r="L278">
            <v>11522.160000000003</v>
          </cell>
          <cell r="M278">
            <v>14685.189029820402</v>
          </cell>
          <cell r="N278">
            <v>16378.727186552089</v>
          </cell>
          <cell r="O278">
            <v>17398.57313815397</v>
          </cell>
          <cell r="P278">
            <v>18169.073330955656</v>
          </cell>
          <cell r="Q278">
            <v>18726.147801759995</v>
          </cell>
          <cell r="R278">
            <v>19011.234601732092</v>
          </cell>
          <cell r="S278">
            <v>19544.855689026859</v>
          </cell>
          <cell r="T278">
            <v>19752.594407985947</v>
          </cell>
        </row>
        <row r="280">
          <cell r="A280" t="str">
            <v>Operating Profit Contribution</v>
          </cell>
        </row>
        <row r="281">
          <cell r="A281" t="str">
            <v>Wireline</v>
          </cell>
          <cell r="E281">
            <v>1</v>
          </cell>
          <cell r="F281">
            <v>1</v>
          </cell>
          <cell r="G281">
            <v>0.9995474139336511</v>
          </cell>
          <cell r="H281">
            <v>0.99733484235407233</v>
          </cell>
          <cell r="I281">
            <v>0.95182967705215527</v>
          </cell>
          <cell r="J281">
            <v>0.95766851305292999</v>
          </cell>
          <cell r="K281">
            <v>0.86373648877254838</v>
          </cell>
          <cell r="L281">
            <v>0.66891798065640495</v>
          </cell>
          <cell r="M281">
            <v>0.71549650263554476</v>
          </cell>
          <cell r="N281">
            <v>0.69467001286534469</v>
          </cell>
          <cell r="O281">
            <v>0.68827627698188809</v>
          </cell>
          <cell r="P281">
            <v>0.68837506616231081</v>
          </cell>
          <cell r="Q281">
            <v>0.68008731158600921</v>
          </cell>
          <cell r="R281">
            <v>0.67476278297674963</v>
          </cell>
          <cell r="S281">
            <v>0.66874687775460295</v>
          </cell>
          <cell r="T281">
            <v>0.66597542449420133</v>
          </cell>
        </row>
        <row r="282">
          <cell r="A282" t="str">
            <v>Wireless</v>
          </cell>
          <cell r="E282">
            <v>0</v>
          </cell>
          <cell r="F282">
            <v>0</v>
          </cell>
          <cell r="G282">
            <v>4.5258606634885593E-4</v>
          </cell>
          <cell r="H282">
            <v>2.6651576459276478E-3</v>
          </cell>
          <cell r="I282">
            <v>9.9158986856226101E-3</v>
          </cell>
          <cell r="J282">
            <v>1.1650775861274139E-2</v>
          </cell>
          <cell r="K282">
            <v>8.5878875296045029E-2</v>
          </cell>
          <cell r="L282">
            <v>0.24266109826629723</v>
          </cell>
          <cell r="M282">
            <v>0.21158718813439154</v>
          </cell>
          <cell r="N282">
            <v>0.23900118786266855</v>
          </cell>
          <cell r="O282">
            <v>0.2481755031077334</v>
          </cell>
          <cell r="P282">
            <v>0.24853616083482402</v>
          </cell>
          <cell r="Q282">
            <v>0.25543590788902887</v>
          </cell>
          <cell r="R282">
            <v>0.25816412904449942</v>
          </cell>
          <cell r="S282">
            <v>0.26216117723050758</v>
          </cell>
          <cell r="T282">
            <v>0.26150926739138036</v>
          </cell>
        </row>
        <row r="283">
          <cell r="A283" t="str">
            <v>GSM</v>
          </cell>
          <cell r="E283">
            <v>0</v>
          </cell>
          <cell r="F283">
            <v>0</v>
          </cell>
          <cell r="G283">
            <v>1.2632908727234444E-4</v>
          </cell>
          <cell r="H283">
            <v>2.2151639891564178E-3</v>
          </cell>
          <cell r="I283">
            <v>8.1829186051987895E-3</v>
          </cell>
          <cell r="J283">
            <v>9.4860271210818956E-3</v>
          </cell>
          <cell r="K283">
            <v>6.3216072795911474E-2</v>
          </cell>
          <cell r="L283">
            <v>0.21423066508363009</v>
          </cell>
          <cell r="M283">
            <v>0.18989128466154717</v>
          </cell>
          <cell r="N283">
            <v>0.21181756147948022</v>
          </cell>
          <cell r="O283">
            <v>0.21979896502935781</v>
          </cell>
          <cell r="P283">
            <v>0.21915670235315379</v>
          </cell>
          <cell r="Q283">
            <v>0.22422978308932134</v>
          </cell>
          <cell r="R283">
            <v>0.22563162669516404</v>
          </cell>
          <cell r="S283">
            <v>0.22858179229308445</v>
          </cell>
          <cell r="T283">
            <v>0.22784901617468153</v>
          </cell>
        </row>
        <row r="284">
          <cell r="A284" t="str">
            <v>CDMA</v>
          </cell>
          <cell r="E284">
            <v>0</v>
          </cell>
          <cell r="F284">
            <v>0</v>
          </cell>
          <cell r="G284">
            <v>3.2625697907651152E-4</v>
          </cell>
          <cell r="H284">
            <v>4.4999365677122989E-4</v>
          </cell>
          <cell r="I284">
            <v>1.73298008042382E-3</v>
          </cell>
          <cell r="J284">
            <v>2.1647487401922445E-3</v>
          </cell>
          <cell r="K284">
            <v>2.2662802500133552E-2</v>
          </cell>
          <cell r="L284">
            <v>2.8430433182667122E-2</v>
          </cell>
          <cell r="M284">
            <v>2.169590347284436E-2</v>
          </cell>
          <cell r="N284">
            <v>2.7183626383188331E-2</v>
          </cell>
          <cell r="O284">
            <v>2.8376538078375597E-2</v>
          </cell>
          <cell r="P284">
            <v>2.9379458481670194E-2</v>
          </cell>
          <cell r="Q284">
            <v>3.1206124799707555E-2</v>
          </cell>
          <cell r="R284">
            <v>3.2532502349335406E-2</v>
          </cell>
          <cell r="S284">
            <v>3.3579384937423108E-2</v>
          </cell>
          <cell r="T284">
            <v>3.3660251216698849E-2</v>
          </cell>
        </row>
        <row r="285">
          <cell r="A285" t="str">
            <v>VAS</v>
          </cell>
          <cell r="E285">
            <v>0</v>
          </cell>
          <cell r="F285">
            <v>0</v>
          </cell>
          <cell r="G285">
            <v>0</v>
          </cell>
          <cell r="H285">
            <v>0</v>
          </cell>
          <cell r="I285">
            <v>3.8254424262222135E-2</v>
          </cell>
          <cell r="J285">
            <v>3.0680711085796009E-2</v>
          </cell>
          <cell r="K285">
            <v>5.0384635931406602E-2</v>
          </cell>
          <cell r="L285">
            <v>8.8420921077297973E-2</v>
          </cell>
          <cell r="M285">
            <v>7.2916309230063689E-2</v>
          </cell>
          <cell r="N285">
            <v>6.6328799271986733E-2</v>
          </cell>
          <cell r="O285">
            <v>6.3548219910378428E-2</v>
          </cell>
          <cell r="P285">
            <v>6.3088773002865223E-2</v>
          </cell>
          <cell r="Q285">
            <v>6.4476780524961974E-2</v>
          </cell>
          <cell r="R285">
            <v>6.7073087978750834E-2</v>
          </cell>
          <cell r="S285">
            <v>6.90919450148893E-2</v>
          </cell>
          <cell r="T285">
            <v>7.2515308114418198E-2</v>
          </cell>
        </row>
        <row r="287">
          <cell r="A287" t="str">
            <v>Subscribers</v>
          </cell>
        </row>
        <row r="288">
          <cell r="A288" t="str">
            <v>Wireline</v>
          </cell>
          <cell r="E288">
            <v>3653.91</v>
          </cell>
          <cell r="F288">
            <v>4031.6239999999998</v>
          </cell>
          <cell r="G288">
            <v>4335.1899999999996</v>
          </cell>
          <cell r="H288">
            <v>4496.5050000000001</v>
          </cell>
          <cell r="I288">
            <v>4633.6650000000009</v>
          </cell>
          <cell r="J288">
            <v>4367.2340000000004</v>
          </cell>
          <cell r="K288">
            <v>4075.34</v>
          </cell>
          <cell r="L288">
            <v>3877.6080000000002</v>
          </cell>
          <cell r="M288">
            <v>3873.7604758918569</v>
          </cell>
          <cell r="N288">
            <v>3871.0043050381482</v>
          </cell>
          <cell r="O288">
            <v>3868.8449041570666</v>
          </cell>
          <cell r="P288">
            <v>3866.7870774867824</v>
          </cell>
          <cell r="Q288">
            <v>3864.8351350681323</v>
          </cell>
          <cell r="R288">
            <v>3862.9926574606775</v>
          </cell>
          <cell r="S288">
            <v>3861.7626293733474</v>
          </cell>
          <cell r="T288">
            <v>3860.6468607828992</v>
          </cell>
        </row>
        <row r="289">
          <cell r="A289" t="str">
            <v>Wireless</v>
          </cell>
          <cell r="E289">
            <v>0</v>
          </cell>
          <cell r="F289">
            <v>0</v>
          </cell>
          <cell r="G289">
            <v>18.243000000000002</v>
          </cell>
          <cell r="H289">
            <v>200.20699999999999</v>
          </cell>
          <cell r="I289">
            <v>291.91700000000003</v>
          </cell>
          <cell r="J289">
            <v>467.24599999999998</v>
          </cell>
          <cell r="K289">
            <v>1078.1369999999999</v>
          </cell>
          <cell r="L289">
            <v>2046.809</v>
          </cell>
          <cell r="M289">
            <v>2931.7960185527909</v>
          </cell>
          <cell r="N289">
            <v>3742.4823940200476</v>
          </cell>
          <cell r="O289">
            <v>4119.4725053814536</v>
          </cell>
          <cell r="P289">
            <v>4394.3593888523892</v>
          </cell>
          <cell r="Q289">
            <v>4650.3696434720005</v>
          </cell>
          <cell r="R289">
            <v>4891.0435425265541</v>
          </cell>
          <cell r="S289">
            <v>5092.7225679955072</v>
          </cell>
          <cell r="T289">
            <v>5244.6037740453039</v>
          </cell>
        </row>
        <row r="290">
          <cell r="A290" t="str">
            <v>GSM</v>
          </cell>
          <cell r="E290">
            <v>0</v>
          </cell>
          <cell r="F290">
            <v>0</v>
          </cell>
          <cell r="G290">
            <v>18.243000000000002</v>
          </cell>
          <cell r="H290">
            <v>200.20699999999999</v>
          </cell>
          <cell r="I290">
            <v>291.91700000000003</v>
          </cell>
          <cell r="J290">
            <v>360.55</v>
          </cell>
          <cell r="K290">
            <v>881.69599999999991</v>
          </cell>
          <cell r="L290">
            <v>1941.146</v>
          </cell>
          <cell r="M290">
            <v>2584.630116052791</v>
          </cell>
          <cell r="N290">
            <v>3330.5806303200475</v>
          </cell>
          <cell r="O290">
            <v>3643.8552379854536</v>
          </cell>
          <cell r="P290">
            <v>3867.1325634626292</v>
          </cell>
          <cell r="Q290">
            <v>4068.4366866088549</v>
          </cell>
          <cell r="R290">
            <v>4256.6493584301252</v>
          </cell>
          <cell r="S290">
            <v>4423.3745709701525</v>
          </cell>
          <cell r="T290">
            <v>4551.8973986853043</v>
          </cell>
        </row>
        <row r="291">
          <cell r="A291" t="str">
            <v>CDMA</v>
          </cell>
          <cell r="E291">
            <v>0</v>
          </cell>
          <cell r="F291">
            <v>0</v>
          </cell>
          <cell r="G291">
            <v>0</v>
          </cell>
          <cell r="H291">
            <v>0</v>
          </cell>
          <cell r="I291">
            <v>0</v>
          </cell>
          <cell r="J291">
            <v>106.696</v>
          </cell>
          <cell r="K291">
            <v>196.44099999999997</v>
          </cell>
          <cell r="L291">
            <v>105.663</v>
          </cell>
          <cell r="M291">
            <v>347.16590250000007</v>
          </cell>
          <cell r="N291">
            <v>411.90176370000012</v>
          </cell>
          <cell r="O291">
            <v>475.6172673960001</v>
          </cell>
          <cell r="P291">
            <v>527.22682538976017</v>
          </cell>
          <cell r="Q291">
            <v>581.93295686314571</v>
          </cell>
          <cell r="R291">
            <v>634.39418409642872</v>
          </cell>
          <cell r="S291">
            <v>669.34799702535497</v>
          </cell>
          <cell r="T291">
            <v>692.70637535999924</v>
          </cell>
        </row>
        <row r="292">
          <cell r="A292" t="str">
            <v>Total Subscribers</v>
          </cell>
          <cell r="E292">
            <v>3653.91</v>
          </cell>
          <cell r="F292">
            <v>4031.6239999999998</v>
          </cell>
          <cell r="G292">
            <v>4353.433</v>
          </cell>
          <cell r="H292">
            <v>4696.7120000000004</v>
          </cell>
          <cell r="I292">
            <v>4925.5820000000012</v>
          </cell>
          <cell r="J292">
            <v>4834.4800000000005</v>
          </cell>
          <cell r="K292">
            <v>5153.4769999999999</v>
          </cell>
          <cell r="L292">
            <v>5924.4170000000004</v>
          </cell>
          <cell r="M292">
            <v>6805.5564944446478</v>
          </cell>
          <cell r="N292">
            <v>7613.4866990581959</v>
          </cell>
          <cell r="O292">
            <v>7988.3174095385202</v>
          </cell>
          <cell r="P292">
            <v>8261.1464663391707</v>
          </cell>
          <cell r="Q292">
            <v>8515.2047785401337</v>
          </cell>
          <cell r="R292">
            <v>8754.0361999872312</v>
          </cell>
          <cell r="S292">
            <v>8954.4851973688546</v>
          </cell>
          <cell r="T292">
            <v>9105.2506348282041</v>
          </cell>
        </row>
        <row r="294">
          <cell r="A294" t="str">
            <v>ARPUs</v>
          </cell>
        </row>
        <row r="295">
          <cell r="A295" t="str">
            <v>Wireless ARPUs</v>
          </cell>
          <cell r="E295">
            <v>0</v>
          </cell>
          <cell r="F295">
            <v>0</v>
          </cell>
          <cell r="G295">
            <v>235.37795318752396</v>
          </cell>
          <cell r="H295">
            <v>384.73296711680791</v>
          </cell>
          <cell r="I295">
            <v>525.47308537414688</v>
          </cell>
          <cell r="J295">
            <v>449.40791386128848</v>
          </cell>
          <cell r="K295">
            <v>361.98130912342111</v>
          </cell>
          <cell r="L295">
            <v>314.66514951952678</v>
          </cell>
          <cell r="M295">
            <v>262.45571375800517</v>
          </cell>
          <cell r="N295">
            <v>249.47924303730636</v>
          </cell>
          <cell r="O295">
            <v>237.73086726407158</v>
          </cell>
          <cell r="P295">
            <v>230.68372103492749</v>
          </cell>
          <cell r="Q295">
            <v>224.56170841435977</v>
          </cell>
          <cell r="R295">
            <v>218.8055706295782</v>
          </cell>
          <cell r="S295">
            <v>213.27519102235618</v>
          </cell>
          <cell r="T295">
            <v>208.05623349493771</v>
          </cell>
        </row>
        <row r="296">
          <cell r="A296" t="str">
            <v xml:space="preserve">% of Bharti's ARPUs </v>
          </cell>
          <cell r="K296">
            <v>0.70707310103607457</v>
          </cell>
          <cell r="L296">
            <v>0.71240228150959373</v>
          </cell>
          <cell r="M296">
            <v>0.66980060076347714</v>
          </cell>
          <cell r="N296">
            <v>0.75226515932049187</v>
          </cell>
          <cell r="O296">
            <v>0.78159324594844015</v>
          </cell>
          <cell r="P296">
            <v>0.80368736363177584</v>
          </cell>
          <cell r="Q296">
            <v>0.81530645992406914</v>
          </cell>
          <cell r="R296">
            <v>0.8260720216779539</v>
          </cell>
          <cell r="S296">
            <v>0.83744929147726888</v>
          </cell>
          <cell r="T296">
            <v>0.85018608868939016</v>
          </cell>
        </row>
        <row r="297">
          <cell r="A297" t="str">
            <v>Wireline ARPUs</v>
          </cell>
          <cell r="E297">
            <v>0</v>
          </cell>
          <cell r="F297">
            <v>819.78927636326091</v>
          </cell>
          <cell r="G297">
            <v>807.5960880699464</v>
          </cell>
          <cell r="H297">
            <v>816.22081982375221</v>
          </cell>
          <cell r="I297">
            <v>679.35628069721952</v>
          </cell>
          <cell r="J297">
            <v>645.10500562221614</v>
          </cell>
          <cell r="K297">
            <v>606.13031049535357</v>
          </cell>
          <cell r="L297">
            <v>599.14889422136298</v>
          </cell>
          <cell r="M297">
            <v>590.21510011130454</v>
          </cell>
          <cell r="N297">
            <v>581.50465085399776</v>
          </cell>
          <cell r="O297">
            <v>573.01196282812361</v>
          </cell>
          <cell r="P297">
            <v>564.73159200289615</v>
          </cell>
          <cell r="Q297">
            <v>556.65823044829949</v>
          </cell>
          <cell r="R297">
            <v>548.78670293256778</v>
          </cell>
          <cell r="S297">
            <v>541.11196360472945</v>
          </cell>
          <cell r="T297">
            <v>533.62909276008691</v>
          </cell>
        </row>
        <row r="298">
          <cell r="A298" t="str">
            <v xml:space="preserve">% of Bharti's ARPUs </v>
          </cell>
          <cell r="E298">
            <v>0</v>
          </cell>
          <cell r="F298">
            <v>0</v>
          </cell>
          <cell r="G298">
            <v>0</v>
          </cell>
          <cell r="H298">
            <v>0</v>
          </cell>
          <cell r="I298">
            <v>0</v>
          </cell>
          <cell r="J298">
            <v>0.4954723545485531</v>
          </cell>
          <cell r="K298">
            <v>0.48445428840866051</v>
          </cell>
          <cell r="L298">
            <v>0.52751438906610559</v>
          </cell>
          <cell r="M298">
            <v>0.54699865611240861</v>
          </cell>
          <cell r="N298">
            <v>0.56729052541989355</v>
          </cell>
          <cell r="O298">
            <v>0.58842676854235654</v>
          </cell>
          <cell r="P298">
            <v>0.61044594148831044</v>
          </cell>
          <cell r="Q298">
            <v>0.63338847466885861</v>
          </cell>
          <cell r="R298">
            <v>0.65729676747517263</v>
          </cell>
          <cell r="S298">
            <v>0.68221528772648821</v>
          </cell>
          <cell r="T298">
            <v>0.70819067624213849</v>
          </cell>
        </row>
        <row r="300">
          <cell r="A300" t="str">
            <v>Broadband Services</v>
          </cell>
        </row>
        <row r="301">
          <cell r="A301" t="str">
            <v>Broadband  Subscribers</v>
          </cell>
          <cell r="L301">
            <v>458.38</v>
          </cell>
          <cell r="M301">
            <v>750</v>
          </cell>
          <cell r="N301">
            <v>1050</v>
          </cell>
          <cell r="O301">
            <v>1250</v>
          </cell>
          <cell r="P301">
            <v>1450</v>
          </cell>
          <cell r="Q301">
            <v>1650</v>
          </cell>
          <cell r="R301">
            <v>1850</v>
          </cell>
          <cell r="S301">
            <v>2050</v>
          </cell>
          <cell r="T301">
            <v>2250</v>
          </cell>
        </row>
        <row r="302">
          <cell r="A302" t="str">
            <v>ARPUs( Rs.)</v>
          </cell>
          <cell r="L302">
            <v>351</v>
          </cell>
          <cell r="M302">
            <v>333.45</v>
          </cell>
          <cell r="N302">
            <v>325.11374999999998</v>
          </cell>
          <cell r="O302">
            <v>316.98590625000003</v>
          </cell>
          <cell r="P302">
            <v>316.98590625000003</v>
          </cell>
          <cell r="Q302">
            <v>316.98590625000003</v>
          </cell>
          <cell r="R302">
            <v>316.98590625000003</v>
          </cell>
          <cell r="S302">
            <v>316.98590625000003</v>
          </cell>
          <cell r="T302">
            <v>316.98590625000003</v>
          </cell>
        </row>
        <row r="303">
          <cell r="A303" t="str">
            <v>Revenues( Rs  million)</v>
          </cell>
          <cell r="L303">
            <v>965.52890740800001</v>
          </cell>
          <cell r="M303">
            <v>2417.6058660000003</v>
          </cell>
          <cell r="N303">
            <v>3511.2285000000011</v>
          </cell>
          <cell r="O303">
            <v>4374.4055062500001</v>
          </cell>
          <cell r="P303">
            <v>5135.1716812500008</v>
          </cell>
          <cell r="Q303">
            <v>5895.9378562500006</v>
          </cell>
          <cell r="R303">
            <v>6656.7040312500003</v>
          </cell>
          <cell r="S303">
            <v>7417.470206250001</v>
          </cell>
          <cell r="T303">
            <v>8178.2363812500007</v>
          </cell>
        </row>
        <row r="304">
          <cell r="A304" t="str">
            <v>% of Total Revenues</v>
          </cell>
          <cell r="L304">
            <v>1.8841610463718059E-2</v>
          </cell>
          <cell r="M304">
            <v>4.4813473258320989E-2</v>
          </cell>
          <cell r="N304">
            <v>6.2179443379819239E-2</v>
          </cell>
          <cell r="O304">
            <v>7.5644029133836541E-2</v>
          </cell>
          <cell r="P304">
            <v>8.7552291560222845E-2</v>
          </cell>
          <cell r="Q304">
            <v>9.8905282175735659E-2</v>
          </cell>
          <cell r="R304">
            <v>0.11036768939945521</v>
          </cell>
          <cell r="S304">
            <v>0.12124388816142984</v>
          </cell>
          <cell r="T304">
            <v>0.13254754556692205</v>
          </cell>
        </row>
        <row r="308">
          <cell r="A308" t="str">
            <v>FINANCIAL SUMMARY</v>
          </cell>
        </row>
        <row r="310">
          <cell r="A310" t="str">
            <v>Income Statement</v>
          </cell>
          <cell r="L310">
            <v>0.17562860404531219</v>
          </cell>
        </row>
        <row r="311">
          <cell r="A311" t="str">
            <v>(Rs Million)</v>
          </cell>
          <cell r="B311" t="str">
            <v>F1996</v>
          </cell>
          <cell r="C311" t="str">
            <v>F1997</v>
          </cell>
          <cell r="D311" t="str">
            <v>F1998</v>
          </cell>
          <cell r="E311" t="str">
            <v>F1999</v>
          </cell>
          <cell r="F311" t="str">
            <v>F2000</v>
          </cell>
          <cell r="G311" t="str">
            <v>F2001</v>
          </cell>
          <cell r="H311" t="str">
            <v>F2002</v>
          </cell>
          <cell r="I311" t="str">
            <v>F2003</v>
          </cell>
          <cell r="J311" t="str">
            <v>F2004</v>
          </cell>
          <cell r="K311" t="str">
            <v>F2005E</v>
          </cell>
          <cell r="L311" t="str">
            <v>F2006E</v>
          </cell>
          <cell r="M311" t="str">
            <v>F2007E</v>
          </cell>
          <cell r="N311" t="str">
            <v>F2008E</v>
          </cell>
        </row>
        <row r="312">
          <cell r="A312" t="str">
            <v>Wireline Revenues</v>
          </cell>
          <cell r="B312">
            <v>34305.413</v>
          </cell>
          <cell r="C312">
            <v>39700.255000000005</v>
          </cell>
          <cell r="D312">
            <v>45302.365999999995</v>
          </cell>
          <cell r="E312">
            <v>48641.01</v>
          </cell>
          <cell r="F312">
            <v>49642.21</v>
          </cell>
          <cell r="G312">
            <v>54103.01</v>
          </cell>
          <cell r="H312">
            <v>54967.13</v>
          </cell>
          <cell r="I312">
            <v>48991.07</v>
          </cell>
          <cell r="J312">
            <v>47318.26</v>
          </cell>
          <cell r="K312">
            <v>43588.68</v>
          </cell>
          <cell r="L312">
            <v>39139</v>
          </cell>
          <cell r="M312">
            <v>40368.206038518467</v>
          </cell>
          <cell r="N312">
            <v>40511.56650833958</v>
          </cell>
        </row>
        <row r="313">
          <cell r="A313" t="str">
            <v>Wireless Revenues</v>
          </cell>
          <cell r="G313">
            <v>97.160000000000011</v>
          </cell>
          <cell r="H313">
            <v>638.6400000000001</v>
          </cell>
          <cell r="I313">
            <v>1979.1400000000003</v>
          </cell>
          <cell r="J313">
            <v>2274.56</v>
          </cell>
          <cell r="K313">
            <v>3858.16</v>
          </cell>
          <cell r="L313">
            <v>6354.5</v>
          </cell>
          <cell r="M313">
            <v>8176.8364580045072</v>
          </cell>
          <cell r="N313">
            <v>10301.408561222455</v>
          </cell>
        </row>
        <row r="314">
          <cell r="A314" t="str">
            <v>Interconnect Revenues</v>
          </cell>
          <cell r="G314">
            <v>3315.93</v>
          </cell>
          <cell r="H314">
            <v>4994.42</v>
          </cell>
          <cell r="I314">
            <v>5822.54</v>
          </cell>
          <cell r="J314">
            <v>13105.21</v>
          </cell>
          <cell r="K314">
            <v>7345.23</v>
          </cell>
          <cell r="L314">
            <v>4053</v>
          </cell>
          <cell r="M314">
            <v>3618.500007258207</v>
          </cell>
          <cell r="N314">
            <v>3845.671050321348</v>
          </cell>
        </row>
        <row r="315">
          <cell r="A315" t="str">
            <v>VAS &amp; Others</v>
          </cell>
          <cell r="B315">
            <v>175.76</v>
          </cell>
          <cell r="C315">
            <v>608.49099999999999</v>
          </cell>
          <cell r="D315">
            <v>1243.5239999999999</v>
          </cell>
          <cell r="E315">
            <v>1683.43</v>
          </cell>
          <cell r="F315">
            <v>2179.7600000000002</v>
          </cell>
          <cell r="G315">
            <v>329.72</v>
          </cell>
          <cell r="H315">
            <v>836.68000000000006</v>
          </cell>
          <cell r="I315">
            <v>1272.55</v>
          </cell>
          <cell r="J315">
            <v>998.29</v>
          </cell>
          <cell r="K315">
            <v>1131.7800000000002</v>
          </cell>
          <cell r="L315">
            <v>1698</v>
          </cell>
          <cell r="M315">
            <v>1784.6496406672059</v>
          </cell>
          <cell r="N315">
            <v>1810.6355131457426</v>
          </cell>
        </row>
        <row r="316">
          <cell r="A316" t="str">
            <v>Operating Revenues</v>
          </cell>
          <cell r="B316">
            <v>34481.173000000003</v>
          </cell>
          <cell r="C316">
            <v>40308.746000000006</v>
          </cell>
          <cell r="D316">
            <v>46545.889999999992</v>
          </cell>
          <cell r="E316">
            <v>50324.44</v>
          </cell>
          <cell r="F316">
            <v>51821.97</v>
          </cell>
          <cell r="G316">
            <v>57845.820000000007</v>
          </cell>
          <cell r="H316">
            <v>61436.869999999995</v>
          </cell>
          <cell r="I316">
            <v>58065.3</v>
          </cell>
          <cell r="J316">
            <v>63696.32</v>
          </cell>
          <cell r="K316">
            <v>55923.849999999991</v>
          </cell>
          <cell r="L316">
            <v>51244.5</v>
          </cell>
          <cell r="M316">
            <v>53948.192144448389</v>
          </cell>
          <cell r="N316">
            <v>56469.281633029124</v>
          </cell>
        </row>
        <row r="317">
          <cell r="A317" t="str">
            <v xml:space="preserve">Interconnect / Network Ch. </v>
          </cell>
          <cell r="B317">
            <v>7613.8270000000002</v>
          </cell>
          <cell r="C317">
            <v>8822.5419999999995</v>
          </cell>
          <cell r="D317">
            <v>10239.977000000001</v>
          </cell>
          <cell r="E317">
            <v>10911.893</v>
          </cell>
          <cell r="F317">
            <v>10504.17</v>
          </cell>
          <cell r="G317">
            <v>11316.63</v>
          </cell>
          <cell r="H317">
            <v>9875.83</v>
          </cell>
          <cell r="I317">
            <v>8383.14</v>
          </cell>
          <cell r="J317">
            <v>12285.58</v>
          </cell>
          <cell r="K317">
            <v>9278.5400000000009</v>
          </cell>
          <cell r="L317">
            <v>8220.19</v>
          </cell>
          <cell r="M317">
            <v>7988.7097803900124</v>
          </cell>
          <cell r="N317">
            <v>8129.093337838056</v>
          </cell>
        </row>
        <row r="318">
          <cell r="A318" t="str">
            <v>License Fees</v>
          </cell>
          <cell r="B318">
            <v>1986.8019999999999</v>
          </cell>
          <cell r="C318">
            <v>2347.0160000000001</v>
          </cell>
          <cell r="D318">
            <v>2711.0920000000001</v>
          </cell>
          <cell r="E318">
            <v>3066.0659999999998</v>
          </cell>
          <cell r="F318">
            <v>3288.55</v>
          </cell>
          <cell r="G318">
            <v>3615.3</v>
          </cell>
          <cell r="H318">
            <v>6644.88</v>
          </cell>
          <cell r="I318">
            <v>5818.16</v>
          </cell>
          <cell r="J318">
            <v>6429.58</v>
          </cell>
          <cell r="K318">
            <v>4971.63</v>
          </cell>
          <cell r="L318">
            <v>4471.17</v>
          </cell>
          <cell r="M318">
            <v>4709.694716539072</v>
          </cell>
          <cell r="N318">
            <v>4934.9278191910553</v>
          </cell>
        </row>
        <row r="319">
          <cell r="A319" t="str">
            <v>Employee Costs</v>
          </cell>
          <cell r="B319">
            <v>3128.14</v>
          </cell>
          <cell r="C319">
            <v>4284.29</v>
          </cell>
          <cell r="D319">
            <v>5167.0200000000004</v>
          </cell>
          <cell r="E319">
            <v>6164.6729999999998</v>
          </cell>
          <cell r="F319">
            <v>9959.8921323529412</v>
          </cell>
          <cell r="G319">
            <v>12222.89</v>
          </cell>
          <cell r="H319">
            <v>12963.64</v>
          </cell>
          <cell r="I319">
            <v>13738.53</v>
          </cell>
          <cell r="J319">
            <v>16193.7</v>
          </cell>
          <cell r="K319">
            <v>18358.900000000001</v>
          </cell>
          <cell r="L319">
            <v>17365.93</v>
          </cell>
          <cell r="M319">
            <v>16463.554071534389</v>
          </cell>
          <cell r="N319">
            <v>16913.40046913681</v>
          </cell>
        </row>
        <row r="320">
          <cell r="A320" t="str">
            <v>Other Operating Cost</v>
          </cell>
          <cell r="B320">
            <v>3979.9949999999999</v>
          </cell>
          <cell r="C320">
            <v>4767.8980000000001</v>
          </cell>
          <cell r="D320">
            <v>6232.9629999999997</v>
          </cell>
          <cell r="E320">
            <v>6251.9629999999997</v>
          </cell>
          <cell r="F320">
            <v>7700.72</v>
          </cell>
          <cell r="G320">
            <v>8893.5400000000009</v>
          </cell>
          <cell r="H320">
            <v>7153.28</v>
          </cell>
          <cell r="I320">
            <v>10166.209999999999</v>
          </cell>
          <cell r="J320">
            <v>9264.64</v>
          </cell>
          <cell r="K320">
            <v>9837.1</v>
          </cell>
          <cell r="L320">
            <v>9665.0499999999993</v>
          </cell>
          <cell r="M320">
            <v>10101.044546164507</v>
          </cell>
          <cell r="N320">
            <v>10113.132820311115</v>
          </cell>
        </row>
        <row r="321">
          <cell r="A321" t="str">
            <v>Total Operating costs</v>
          </cell>
          <cell r="B321">
            <v>16708.763999999999</v>
          </cell>
          <cell r="C321">
            <v>20221.745999999999</v>
          </cell>
          <cell r="D321">
            <v>24351.052</v>
          </cell>
          <cell r="E321">
            <v>26394.594999999998</v>
          </cell>
          <cell r="F321">
            <v>31453.332132352945</v>
          </cell>
          <cell r="G321">
            <v>36048.36</v>
          </cell>
          <cell r="H321">
            <v>36637.629999999997</v>
          </cell>
          <cell r="I321">
            <v>38106.04</v>
          </cell>
          <cell r="J321">
            <v>44173.5</v>
          </cell>
          <cell r="K321">
            <v>42446.170000000006</v>
          </cell>
          <cell r="L321">
            <v>39722.339999999997</v>
          </cell>
          <cell r="M321">
            <v>39263.00311462798</v>
          </cell>
          <cell r="N321">
            <v>40090.554446477036</v>
          </cell>
        </row>
        <row r="322">
          <cell r="A322" t="str">
            <v>Operating Profit</v>
          </cell>
          <cell r="B322">
            <v>17772.409000000003</v>
          </cell>
          <cell r="C322">
            <v>20087.000000000007</v>
          </cell>
          <cell r="D322">
            <v>22194.837999999992</v>
          </cell>
          <cell r="E322">
            <v>23929.845000000005</v>
          </cell>
          <cell r="F322">
            <v>20368.637867647056</v>
          </cell>
          <cell r="G322">
            <v>21797.460000000006</v>
          </cell>
          <cell r="H322">
            <v>24799.239999999998</v>
          </cell>
          <cell r="I322">
            <v>19959.260000000002</v>
          </cell>
          <cell r="J322">
            <v>19522.82</v>
          </cell>
          <cell r="K322">
            <v>13477.679999999986</v>
          </cell>
          <cell r="L322">
            <v>11522.160000000003</v>
          </cell>
          <cell r="M322">
            <v>14685.189029820409</v>
          </cell>
          <cell r="N322">
            <v>16378.727186552089</v>
          </cell>
        </row>
        <row r="323">
          <cell r="A323" t="str">
            <v>Interest</v>
          </cell>
          <cell r="B323">
            <v>1629.049</v>
          </cell>
          <cell r="C323">
            <v>1476.16</v>
          </cell>
          <cell r="D323">
            <v>866.24199999999996</v>
          </cell>
          <cell r="E323">
            <v>729.21500000000003</v>
          </cell>
          <cell r="F323">
            <v>84.16</v>
          </cell>
          <cell r="G323">
            <v>83.03</v>
          </cell>
          <cell r="H323">
            <v>288.35000000000002</v>
          </cell>
          <cell r="I323">
            <v>328.19</v>
          </cell>
          <cell r="J323">
            <v>346.2</v>
          </cell>
          <cell r="K323">
            <v>358.12</v>
          </cell>
          <cell r="L323">
            <v>249.97</v>
          </cell>
          <cell r="M323">
            <v>0</v>
          </cell>
          <cell r="N323">
            <v>0</v>
          </cell>
        </row>
        <row r="324">
          <cell r="A324" t="str">
            <v>Depreciation</v>
          </cell>
          <cell r="B324">
            <v>4654.4139999999998</v>
          </cell>
          <cell r="C324">
            <v>5150.375</v>
          </cell>
          <cell r="D324">
            <v>5856.1989999999996</v>
          </cell>
          <cell r="E324">
            <v>6570.5140000000001</v>
          </cell>
          <cell r="F324">
            <v>7092.81</v>
          </cell>
          <cell r="G324">
            <v>7692.46</v>
          </cell>
          <cell r="H324">
            <v>8164.56</v>
          </cell>
          <cell r="I324">
            <v>8670.42</v>
          </cell>
          <cell r="J324">
            <v>5437.95</v>
          </cell>
          <cell r="K324">
            <v>5880.07</v>
          </cell>
          <cell r="L324">
            <v>6377.07</v>
          </cell>
          <cell r="M324">
            <v>6957.4631537017476</v>
          </cell>
          <cell r="N324">
            <v>7474.2459928479757</v>
          </cell>
        </row>
        <row r="325">
          <cell r="A325" t="str">
            <v>Non Operating Income</v>
          </cell>
          <cell r="B325">
            <v>704.86099999999999</v>
          </cell>
          <cell r="C325">
            <v>653.05100000000004</v>
          </cell>
          <cell r="D325">
            <v>1247.395</v>
          </cell>
          <cell r="E325">
            <v>2268.3310000000001</v>
          </cell>
          <cell r="F325">
            <v>1747</v>
          </cell>
          <cell r="G325">
            <v>3180.23</v>
          </cell>
          <cell r="H325">
            <v>2483.4699999999998</v>
          </cell>
          <cell r="I325">
            <v>2236.91</v>
          </cell>
          <cell r="J325">
            <v>3143.31</v>
          </cell>
          <cell r="K325">
            <v>4917.18</v>
          </cell>
          <cell r="L325">
            <v>3421.45</v>
          </cell>
          <cell r="M325">
            <v>4330.198854361508</v>
          </cell>
          <cell r="N325">
            <v>3941.8842658645472</v>
          </cell>
        </row>
        <row r="326">
          <cell r="A326" t="str">
            <v>Profit before Tax</v>
          </cell>
          <cell r="B326">
            <v>12193.807000000004</v>
          </cell>
          <cell r="C326">
            <v>14113.516000000007</v>
          </cell>
          <cell r="D326">
            <v>16719.791999999994</v>
          </cell>
          <cell r="E326">
            <v>18898.447000000007</v>
          </cell>
          <cell r="F326">
            <v>14938.667867647055</v>
          </cell>
          <cell r="G326">
            <v>17202.200000000008</v>
          </cell>
          <cell r="H326">
            <v>18829.8</v>
          </cell>
          <cell r="I326">
            <v>13197.560000000003</v>
          </cell>
          <cell r="J326">
            <v>16881.98</v>
          </cell>
          <cell r="K326">
            <v>12156.669999999987</v>
          </cell>
          <cell r="L326">
            <v>8316.5700000000052</v>
          </cell>
          <cell r="M326">
            <v>12057.924730480168</v>
          </cell>
          <cell r="N326">
            <v>12846.36545956866</v>
          </cell>
        </row>
        <row r="327">
          <cell r="A327" t="str">
            <v>Income Tax</v>
          </cell>
          <cell r="B327">
            <v>5185</v>
          </cell>
          <cell r="C327">
            <v>5493.2</v>
          </cell>
          <cell r="D327">
            <v>5246.6710000000003</v>
          </cell>
          <cell r="E327">
            <v>6016</v>
          </cell>
          <cell r="F327">
            <v>1630</v>
          </cell>
          <cell r="G327">
            <v>1630</v>
          </cell>
          <cell r="H327">
            <v>4937.6400000000003</v>
          </cell>
          <cell r="I327">
            <v>3814.52</v>
          </cell>
          <cell r="J327">
            <v>4513.4799999999996</v>
          </cell>
          <cell r="K327">
            <v>2672.4100000000003</v>
          </cell>
          <cell r="L327">
            <v>1619.6399999999999</v>
          </cell>
          <cell r="M327">
            <v>3617.3774191440484</v>
          </cell>
          <cell r="N327">
            <v>3853.9096378705981</v>
          </cell>
        </row>
        <row r="328">
          <cell r="A328" t="str">
            <v>Net Profit</v>
          </cell>
          <cell r="B328">
            <v>7008.8070000000043</v>
          </cell>
          <cell r="C328">
            <v>8620.3160000000062</v>
          </cell>
          <cell r="D328">
            <v>11473.120999999994</v>
          </cell>
          <cell r="E328">
            <v>12882.447000000007</v>
          </cell>
          <cell r="F328">
            <v>13308.667867647055</v>
          </cell>
          <cell r="G328">
            <v>15572.200000000008</v>
          </cell>
          <cell r="H328">
            <v>13892.16</v>
          </cell>
          <cell r="I328">
            <v>9383.0400000000027</v>
          </cell>
          <cell r="J328">
            <v>12368.5</v>
          </cell>
          <cell r="K328">
            <v>9484.2599999999875</v>
          </cell>
          <cell r="L328">
            <v>6696.9300000000057</v>
          </cell>
          <cell r="M328">
            <v>8440.5473113361204</v>
          </cell>
          <cell r="N328">
            <v>8992.4558216980622</v>
          </cell>
        </row>
        <row r="329">
          <cell r="A329" t="str">
            <v>Prior Period / Extraordinary</v>
          </cell>
          <cell r="B329">
            <v>287.07799999999997</v>
          </cell>
          <cell r="C329">
            <v>707.53499999999997</v>
          </cell>
          <cell r="D329">
            <v>-171.827</v>
          </cell>
          <cell r="E329">
            <v>89.781000000000006</v>
          </cell>
          <cell r="F329">
            <v>-2430.2078676470587</v>
          </cell>
          <cell r="G329">
            <v>-170.37</v>
          </cell>
          <cell r="H329">
            <v>-885.76</v>
          </cell>
          <cell r="I329">
            <v>-611.49</v>
          </cell>
          <cell r="J329">
            <v>-841</v>
          </cell>
          <cell r="K329">
            <v>-94.47</v>
          </cell>
          <cell r="L329">
            <v>-910</v>
          </cell>
          <cell r="M329">
            <v>0</v>
          </cell>
          <cell r="N329">
            <v>0</v>
          </cell>
        </row>
        <row r="330">
          <cell r="A330" t="str">
            <v>Reported PAT</v>
          </cell>
          <cell r="B330">
            <v>7295.8850000000039</v>
          </cell>
          <cell r="C330">
            <v>9327.851000000006</v>
          </cell>
          <cell r="D330">
            <v>11301.293999999994</v>
          </cell>
          <cell r="E330">
            <v>12972.228000000008</v>
          </cell>
          <cell r="F330">
            <v>10878.459999999995</v>
          </cell>
          <cell r="G330">
            <v>15401.830000000007</v>
          </cell>
          <cell r="H330">
            <v>13006.4</v>
          </cell>
          <cell r="I330">
            <v>8771.5500000000029</v>
          </cell>
          <cell r="J330">
            <v>11527.5</v>
          </cell>
          <cell r="K330">
            <v>9389.7899999999881</v>
          </cell>
          <cell r="L330">
            <v>5786.9300000000057</v>
          </cell>
          <cell r="M330">
            <v>8440.5473113361204</v>
          </cell>
          <cell r="N330">
            <v>8992.4558216980622</v>
          </cell>
        </row>
        <row r="333">
          <cell r="A333" t="str">
            <v>Balance Sheet</v>
          </cell>
        </row>
        <row r="334">
          <cell r="A334" t="str">
            <v>(Rs Million)</v>
          </cell>
          <cell r="B334" t="str">
            <v>F1996</v>
          </cell>
          <cell r="C334" t="str">
            <v>F1997</v>
          </cell>
          <cell r="D334" t="str">
            <v>F1998</v>
          </cell>
          <cell r="E334" t="str">
            <v>F1999</v>
          </cell>
          <cell r="F334" t="str">
            <v>F2000</v>
          </cell>
          <cell r="G334" t="str">
            <v>F2001</v>
          </cell>
          <cell r="H334" t="str">
            <v>F2002</v>
          </cell>
          <cell r="I334" t="str">
            <v>F2003</v>
          </cell>
          <cell r="J334" t="str">
            <v>F2004</v>
          </cell>
          <cell r="K334" t="str">
            <v>F2005E</v>
          </cell>
          <cell r="L334" t="str">
            <v>F2006E</v>
          </cell>
          <cell r="M334" t="str">
            <v>F2007E</v>
          </cell>
          <cell r="N334" t="str">
            <v>F2008E</v>
          </cell>
        </row>
        <row r="335">
          <cell r="A335" t="str">
            <v>SOURCES OF FUNDS</v>
          </cell>
        </row>
        <row r="336">
          <cell r="A336" t="str">
            <v>Share Capital</v>
          </cell>
          <cell r="B336">
            <v>6000</v>
          </cell>
          <cell r="C336">
            <v>6000</v>
          </cell>
          <cell r="D336">
            <v>6300</v>
          </cell>
          <cell r="E336">
            <v>6300</v>
          </cell>
          <cell r="F336">
            <v>6300</v>
          </cell>
          <cell r="G336">
            <v>6300</v>
          </cell>
          <cell r="H336">
            <v>6300</v>
          </cell>
          <cell r="I336">
            <v>6300</v>
          </cell>
          <cell r="J336">
            <v>6300</v>
          </cell>
          <cell r="K336">
            <v>6300</v>
          </cell>
          <cell r="L336">
            <v>6300</v>
          </cell>
          <cell r="M336">
            <v>6300</v>
          </cell>
          <cell r="N336">
            <v>6300</v>
          </cell>
        </row>
        <row r="337">
          <cell r="A337" t="str">
            <v>Share Premium</v>
          </cell>
          <cell r="B337">
            <v>0</v>
          </cell>
          <cell r="C337">
            <v>0</v>
          </cell>
          <cell r="D337">
            <v>6649.8866760000001</v>
          </cell>
          <cell r="E337">
            <v>6650.047294</v>
          </cell>
          <cell r="F337">
            <v>6650.05</v>
          </cell>
          <cell r="G337">
            <v>6650.05</v>
          </cell>
          <cell r="H337">
            <v>6650.05</v>
          </cell>
          <cell r="I337">
            <v>6650.05</v>
          </cell>
          <cell r="J337">
            <v>6650.05</v>
          </cell>
          <cell r="K337">
            <v>6650.05</v>
          </cell>
          <cell r="L337">
            <v>6650.05</v>
          </cell>
          <cell r="M337">
            <v>6650.05</v>
          </cell>
          <cell r="N337">
            <v>6650.05</v>
          </cell>
        </row>
        <row r="338">
          <cell r="A338" t="str">
            <v>Reserves &amp; Surplus</v>
          </cell>
          <cell r="B338">
            <v>21368.604341999999</v>
          </cell>
          <cell r="C338">
            <v>29376.456247999999</v>
          </cell>
          <cell r="D338">
            <v>38668.007324999999</v>
          </cell>
          <cell r="E338">
            <v>49542.510441999999</v>
          </cell>
          <cell r="F338">
            <v>58253.77</v>
          </cell>
          <cell r="G338">
            <v>70531.44</v>
          </cell>
          <cell r="H338">
            <v>76446.36</v>
          </cell>
          <cell r="I338">
            <v>82019.679999999993</v>
          </cell>
          <cell r="J338">
            <v>90326.23</v>
          </cell>
          <cell r="K338">
            <v>96488.2</v>
          </cell>
          <cell r="L338">
            <v>100249.70449999999</v>
          </cell>
          <cell r="M338">
            <v>105736.06025236846</v>
          </cell>
          <cell r="N338">
            <v>111581.1565364722</v>
          </cell>
        </row>
        <row r="339">
          <cell r="A339" t="str">
            <v>Shareholders' Funds</v>
          </cell>
          <cell r="B339">
            <v>27368.604341999999</v>
          </cell>
          <cell r="C339">
            <v>35376.456248000002</v>
          </cell>
          <cell r="D339">
            <v>51617.894001000001</v>
          </cell>
          <cell r="E339">
            <v>62492.557736000002</v>
          </cell>
          <cell r="F339">
            <v>71203.819999999992</v>
          </cell>
          <cell r="G339">
            <v>83481.490000000005</v>
          </cell>
          <cell r="H339">
            <v>89396.41</v>
          </cell>
          <cell r="I339">
            <v>94969.73</v>
          </cell>
          <cell r="J339">
            <v>103276.28</v>
          </cell>
          <cell r="K339">
            <v>109438.25</v>
          </cell>
          <cell r="L339">
            <v>113199.7545</v>
          </cell>
          <cell r="M339">
            <v>118686.11025236847</v>
          </cell>
          <cell r="N339">
            <v>124531.20653647221</v>
          </cell>
        </row>
        <row r="340">
          <cell r="A340" t="str">
            <v>Deferred Tax Liability</v>
          </cell>
          <cell r="B340">
            <v>0</v>
          </cell>
          <cell r="C340">
            <v>0</v>
          </cell>
          <cell r="D340">
            <v>0</v>
          </cell>
          <cell r="E340">
            <v>0</v>
          </cell>
          <cell r="F340">
            <v>0</v>
          </cell>
          <cell r="G340">
            <v>0</v>
          </cell>
          <cell r="H340">
            <v>4294.4799999999996</v>
          </cell>
          <cell r="I340">
            <v>4874.8</v>
          </cell>
          <cell r="J340">
            <v>5634.57</v>
          </cell>
          <cell r="K340">
            <v>5740.08</v>
          </cell>
          <cell r="L340">
            <v>4841.72</v>
          </cell>
          <cell r="M340">
            <v>6202.488885662041</v>
          </cell>
          <cell r="N340">
            <v>7320.6059637682338</v>
          </cell>
        </row>
        <row r="341">
          <cell r="A341" t="str">
            <v>Loan Funds</v>
          </cell>
          <cell r="B341">
            <v>69481.264314</v>
          </cell>
          <cell r="C341">
            <v>76040.077709999998</v>
          </cell>
          <cell r="D341">
            <v>65493.078980999999</v>
          </cell>
          <cell r="E341">
            <v>38201.299999999996</v>
          </cell>
          <cell r="F341">
            <v>30902</v>
          </cell>
          <cell r="G341">
            <v>28810</v>
          </cell>
          <cell r="H341">
            <v>26190</v>
          </cell>
          <cell r="I341">
            <v>0</v>
          </cell>
          <cell r="J341">
            <v>0</v>
          </cell>
          <cell r="K341">
            <v>0</v>
          </cell>
          <cell r="L341">
            <v>0</v>
          </cell>
          <cell r="M341">
            <v>0</v>
          </cell>
          <cell r="N341">
            <v>0</v>
          </cell>
        </row>
        <row r="342">
          <cell r="A342" t="str">
            <v>Total</v>
          </cell>
          <cell r="B342">
            <v>96849.868656000006</v>
          </cell>
          <cell r="C342">
            <v>111416.533958</v>
          </cell>
          <cell r="D342">
            <v>117110.97298200001</v>
          </cell>
          <cell r="E342">
            <v>100693.85773600001</v>
          </cell>
          <cell r="F342">
            <v>102105.81999999999</v>
          </cell>
          <cell r="G342">
            <v>112291.49</v>
          </cell>
          <cell r="H342">
            <v>119880.89</v>
          </cell>
          <cell r="I342">
            <v>99844.53</v>
          </cell>
          <cell r="J342">
            <v>108910.85</v>
          </cell>
          <cell r="K342">
            <v>115178.33</v>
          </cell>
          <cell r="L342">
            <v>118041.4745</v>
          </cell>
          <cell r="M342">
            <v>124888.59913803051</v>
          </cell>
          <cell r="N342">
            <v>131851.81250024046</v>
          </cell>
        </row>
        <row r="344">
          <cell r="A344" t="str">
            <v>APPLICATION OF FUNDS</v>
          </cell>
        </row>
        <row r="345">
          <cell r="A345" t="str">
            <v>Net Block</v>
          </cell>
          <cell r="B345">
            <v>32664.342067999994</v>
          </cell>
          <cell r="C345">
            <v>38172.276767000003</v>
          </cell>
          <cell r="D345">
            <v>43480.495982999993</v>
          </cell>
          <cell r="E345">
            <v>46464.596353999979</v>
          </cell>
          <cell r="F345">
            <v>49317.783735999976</v>
          </cell>
          <cell r="G345">
            <v>50278.87373599998</v>
          </cell>
          <cell r="H345">
            <v>53117.983735999973</v>
          </cell>
          <cell r="I345">
            <v>55171.74373599996</v>
          </cell>
          <cell r="J345">
            <v>62102.823735999977</v>
          </cell>
          <cell r="K345">
            <v>64686.283735999968</v>
          </cell>
          <cell r="L345">
            <v>72063.572793822095</v>
          </cell>
          <cell r="M345">
            <v>78546.233044022927</v>
          </cell>
          <cell r="N345">
            <v>81845.867148258374</v>
          </cell>
        </row>
        <row r="346">
          <cell r="A346" t="str">
            <v>Capital Work in Progress</v>
          </cell>
          <cell r="B346">
            <v>7882.8250109999999</v>
          </cell>
          <cell r="C346">
            <v>7812.3727399999998</v>
          </cell>
          <cell r="D346">
            <v>6212.8125209999998</v>
          </cell>
          <cell r="E346">
            <v>7106.3356080000003</v>
          </cell>
          <cell r="F346">
            <v>6699.23</v>
          </cell>
          <cell r="G346">
            <v>8155.01</v>
          </cell>
          <cell r="H346">
            <v>7978.05</v>
          </cell>
          <cell r="I346">
            <v>8317.99</v>
          </cell>
          <cell r="J346">
            <v>4818</v>
          </cell>
          <cell r="K346">
            <v>6270.57</v>
          </cell>
          <cell r="L346">
            <v>3438.5897644555275</v>
          </cell>
          <cell r="M346">
            <v>3360.0308509756433</v>
          </cell>
          <cell r="N346">
            <v>2693.4700242708532</v>
          </cell>
        </row>
        <row r="347">
          <cell r="A347" t="str">
            <v>Net Fixed Assets</v>
          </cell>
          <cell r="B347">
            <v>40547.167078999992</v>
          </cell>
          <cell r="C347">
            <v>45984.649507000002</v>
          </cell>
          <cell r="D347">
            <v>49693.308503999993</v>
          </cell>
          <cell r="E347">
            <v>53570.931961999981</v>
          </cell>
          <cell r="F347">
            <v>56017.013735999979</v>
          </cell>
          <cell r="G347">
            <v>58433.883735999982</v>
          </cell>
          <cell r="H347">
            <v>61096.033735999976</v>
          </cell>
          <cell r="I347">
            <v>63489.733735999958</v>
          </cell>
          <cell r="J347">
            <v>66920.823735999977</v>
          </cell>
          <cell r="K347">
            <v>70956.853735999961</v>
          </cell>
          <cell r="L347">
            <v>75502.162558277618</v>
          </cell>
          <cell r="M347">
            <v>81906.26389499857</v>
          </cell>
          <cell r="N347">
            <v>84539.337172529224</v>
          </cell>
        </row>
        <row r="348">
          <cell r="A348" t="str">
            <v>Investments</v>
          </cell>
          <cell r="B348">
            <v>0</v>
          </cell>
          <cell r="C348">
            <v>0</v>
          </cell>
          <cell r="D348">
            <v>0</v>
          </cell>
          <cell r="E348">
            <v>0</v>
          </cell>
          <cell r="F348">
            <v>0</v>
          </cell>
          <cell r="G348">
            <v>0.02</v>
          </cell>
          <cell r="H348">
            <v>1026.77</v>
          </cell>
          <cell r="I348">
            <v>3710.12</v>
          </cell>
          <cell r="J348">
            <v>3806.94</v>
          </cell>
          <cell r="K348">
            <v>3974.65</v>
          </cell>
          <cell r="L348">
            <v>3974.65</v>
          </cell>
          <cell r="M348">
            <v>3974.65</v>
          </cell>
          <cell r="N348">
            <v>3974.65</v>
          </cell>
        </row>
        <row r="349">
          <cell r="A349" t="str">
            <v>Cash &amp; Cash Equivalents</v>
          </cell>
          <cell r="B349">
            <v>3061.7671919999998</v>
          </cell>
          <cell r="C349">
            <v>3721.2172399000001</v>
          </cell>
          <cell r="D349">
            <v>13284.937813</v>
          </cell>
          <cell r="E349">
            <v>13564.210175</v>
          </cell>
          <cell r="F349">
            <v>18350.810000000001</v>
          </cell>
          <cell r="G349">
            <v>24828.34</v>
          </cell>
          <cell r="H349">
            <v>24446.51</v>
          </cell>
          <cell r="I349">
            <v>18154.64</v>
          </cell>
          <cell r="J349">
            <v>25530.69</v>
          </cell>
          <cell r="K349">
            <v>25173.98</v>
          </cell>
          <cell r="L349">
            <v>24543.343280762092</v>
          </cell>
          <cell r="M349">
            <v>49023.600033469877</v>
          </cell>
          <cell r="N349">
            <v>50669.505745214243</v>
          </cell>
        </row>
        <row r="350">
          <cell r="A350" t="str">
            <v>Current Assets (Ex Cash)</v>
          </cell>
          <cell r="B350">
            <v>79983.590348999991</v>
          </cell>
          <cell r="C350">
            <v>97092.695661999998</v>
          </cell>
          <cell r="D350">
            <v>90325.806515999997</v>
          </cell>
          <cell r="E350">
            <v>69727.191105000005</v>
          </cell>
          <cell r="F350">
            <v>77138.83</v>
          </cell>
          <cell r="G350">
            <v>85613.16</v>
          </cell>
          <cell r="H350">
            <v>107312.72</v>
          </cell>
          <cell r="I350">
            <v>107173.97</v>
          </cell>
          <cell r="J350">
            <v>113754.79000000001</v>
          </cell>
          <cell r="K350">
            <v>121784.96000000001</v>
          </cell>
          <cell r="L350">
            <v>98736.375741133103</v>
          </cell>
          <cell r="M350">
            <v>76963.1774868395</v>
          </cell>
          <cell r="N350">
            <v>81823.835449862585</v>
          </cell>
        </row>
        <row r="351">
          <cell r="A351" t="str">
            <v>Current Liabilities</v>
          </cell>
          <cell r="B351">
            <v>26742.655963999998</v>
          </cell>
          <cell r="C351">
            <v>35382.028449999998</v>
          </cell>
          <cell r="D351">
            <v>36193.079851000002</v>
          </cell>
          <cell r="E351">
            <v>36168.474256000001</v>
          </cell>
          <cell r="F351">
            <v>49400.91</v>
          </cell>
          <cell r="G351">
            <v>56583.909999999989</v>
          </cell>
          <cell r="H351">
            <v>74001.14</v>
          </cell>
          <cell r="I351">
            <v>92683.93</v>
          </cell>
          <cell r="J351">
            <v>101094.9</v>
          </cell>
          <cell r="K351">
            <v>106712.12000000001</v>
          </cell>
          <cell r="L351">
            <v>84715.063344172857</v>
          </cell>
          <cell r="M351">
            <v>86979.098541277475</v>
          </cell>
          <cell r="N351">
            <v>89155.522131365637</v>
          </cell>
        </row>
        <row r="352">
          <cell r="A352" t="str">
            <v>Net Current Assets</v>
          </cell>
          <cell r="B352">
            <v>56302.701576999993</v>
          </cell>
          <cell r="C352">
            <v>65431.884451899998</v>
          </cell>
          <cell r="D352">
            <v>67417.664477999992</v>
          </cell>
          <cell r="E352">
            <v>47122.927024000004</v>
          </cell>
          <cell r="F352">
            <v>46088.729999999996</v>
          </cell>
          <cell r="G352">
            <v>53857.590000000011</v>
          </cell>
          <cell r="H352">
            <v>57758.090000000011</v>
          </cell>
          <cell r="I352">
            <v>32644.680000000008</v>
          </cell>
          <cell r="J352">
            <v>38190.580000000016</v>
          </cell>
          <cell r="K352">
            <v>40246.819999999992</v>
          </cell>
          <cell r="L352">
            <v>38564.655677722345</v>
          </cell>
          <cell r="M352">
            <v>39007.678979031902</v>
          </cell>
          <cell r="N352">
            <v>43337.819063711184</v>
          </cell>
        </row>
        <row r="353">
          <cell r="A353" t="str">
            <v>Total Assets</v>
          </cell>
          <cell r="B353">
            <v>96849.868655999977</v>
          </cell>
          <cell r="C353">
            <v>111416.53395889999</v>
          </cell>
          <cell r="D353">
            <v>117110.97298199998</v>
          </cell>
          <cell r="E353">
            <v>100693.85898599998</v>
          </cell>
          <cell r="F353">
            <v>102105.74373599997</v>
          </cell>
          <cell r="G353">
            <v>112291.49373599999</v>
          </cell>
          <cell r="H353">
            <v>119880.89373599998</v>
          </cell>
          <cell r="I353">
            <v>99844.533735999968</v>
          </cell>
          <cell r="J353">
            <v>108918.343736</v>
          </cell>
          <cell r="K353">
            <v>115178.32373599995</v>
          </cell>
          <cell r="L353">
            <v>118041.46823599996</v>
          </cell>
          <cell r="M353">
            <v>124888.59287403047</v>
          </cell>
          <cell r="N353">
            <v>131851.8062362404</v>
          </cell>
        </row>
        <row r="354">
          <cell r="A354" t="str">
            <v xml:space="preserve"> </v>
          </cell>
        </row>
        <row r="356">
          <cell r="A356" t="str">
            <v>Cash Flow Statements</v>
          </cell>
        </row>
        <row r="357">
          <cell r="A357" t="str">
            <v>(Rs Million)</v>
          </cell>
          <cell r="B357" t="str">
            <v>F1997</v>
          </cell>
          <cell r="C357" t="str">
            <v>F1998</v>
          </cell>
          <cell r="D357" t="str">
            <v>F1999</v>
          </cell>
          <cell r="E357" t="str">
            <v>F2000</v>
          </cell>
          <cell r="F357" t="str">
            <v>F2001</v>
          </cell>
          <cell r="G357" t="str">
            <v>F2002</v>
          </cell>
          <cell r="H357" t="str">
            <v>F2003</v>
          </cell>
          <cell r="I357" t="str">
            <v>F2004</v>
          </cell>
          <cell r="J357" t="str">
            <v>F2005E</v>
          </cell>
          <cell r="K357" t="str">
            <v>F2006E</v>
          </cell>
          <cell r="L357" t="str">
            <v>F2007E</v>
          </cell>
        </row>
        <row r="358">
          <cell r="A358" t="str">
            <v>Cash Flows from Operating Activities</v>
          </cell>
        </row>
        <row r="359">
          <cell r="A359" t="str">
            <v>Profit/(Loss) before tax</v>
          </cell>
          <cell r="B359">
            <v>14113.516000000007</v>
          </cell>
          <cell r="C359">
            <v>16719.79199999999</v>
          </cell>
          <cell r="D359">
            <v>18898.447000000004</v>
          </cell>
          <cell r="E359">
            <v>14938.667867647055</v>
          </cell>
          <cell r="F359">
            <v>17202.2</v>
          </cell>
          <cell r="G359">
            <v>18829.8</v>
          </cell>
          <cell r="H359">
            <v>13197.560000000003</v>
          </cell>
          <cell r="I359">
            <v>16881.980000000007</v>
          </cell>
          <cell r="J359">
            <v>12156.669999999993</v>
          </cell>
          <cell r="K359">
            <v>8316.5700000000033</v>
          </cell>
          <cell r="L359">
            <v>12057.924730480168</v>
          </cell>
        </row>
        <row r="360">
          <cell r="A360" t="str">
            <v>Depreciation</v>
          </cell>
          <cell r="B360">
            <v>5150.375</v>
          </cell>
          <cell r="C360">
            <v>5856.1989999999996</v>
          </cell>
          <cell r="D360">
            <v>6570.5140000000001</v>
          </cell>
          <cell r="E360">
            <v>7092.81</v>
          </cell>
          <cell r="F360">
            <v>7692.46</v>
          </cell>
          <cell r="G360">
            <v>8164.56</v>
          </cell>
          <cell r="H360">
            <v>8670.42</v>
          </cell>
          <cell r="I360">
            <v>5437.95</v>
          </cell>
          <cell r="J360">
            <v>5880.07</v>
          </cell>
          <cell r="K360">
            <v>6377.07</v>
          </cell>
          <cell r="L360">
            <v>6957.4631537017476</v>
          </cell>
        </row>
        <row r="361">
          <cell r="A361" t="str">
            <v>Interest</v>
          </cell>
          <cell r="B361">
            <v>1476.16</v>
          </cell>
          <cell r="C361">
            <v>866.24199999999996</v>
          </cell>
          <cell r="D361">
            <v>729.21500000000003</v>
          </cell>
          <cell r="E361">
            <v>84.16</v>
          </cell>
          <cell r="F361">
            <v>83.03</v>
          </cell>
          <cell r="G361">
            <v>288.35000000000002</v>
          </cell>
          <cell r="H361">
            <v>328.19</v>
          </cell>
          <cell r="I361">
            <v>346.2</v>
          </cell>
          <cell r="J361">
            <v>358.12</v>
          </cell>
          <cell r="K361">
            <v>249.97</v>
          </cell>
          <cell r="L361">
            <v>0</v>
          </cell>
        </row>
        <row r="362">
          <cell r="A362" t="str">
            <v>Direct Taxes Paid</v>
          </cell>
          <cell r="B362">
            <v>-5493.2</v>
          </cell>
          <cell r="C362">
            <v>-5246.6710000000003</v>
          </cell>
          <cell r="D362">
            <v>-6016</v>
          </cell>
          <cell r="E362">
            <v>-1630</v>
          </cell>
          <cell r="F362">
            <v>-1630</v>
          </cell>
          <cell r="G362">
            <v>-4900</v>
          </cell>
          <cell r="H362">
            <v>-3234.2</v>
          </cell>
          <cell r="I362">
            <v>-3753.71</v>
          </cell>
          <cell r="J362">
            <v>-2566.9</v>
          </cell>
          <cell r="K362">
            <v>-2518</v>
          </cell>
          <cell r="L362">
            <v>-2256.6085334820077</v>
          </cell>
        </row>
        <row r="363">
          <cell r="A363" t="str">
            <v>Changes in Working Capital</v>
          </cell>
          <cell r="B363">
            <v>-8469.7328270000071</v>
          </cell>
          <cell r="C363">
            <v>7577.9405470000056</v>
          </cell>
          <cell r="D363">
            <v>20574.009815999991</v>
          </cell>
          <cell r="E363">
            <v>5820.7968490000094</v>
          </cell>
          <cell r="F363">
            <v>-1291.3300000000163</v>
          </cell>
          <cell r="G363">
            <v>-4282.3300000000054</v>
          </cell>
          <cell r="H363">
            <v>18821.540000000008</v>
          </cell>
          <cell r="I363">
            <v>1830.1499999999905</v>
          </cell>
          <cell r="J363">
            <v>-2412.9499999999753</v>
          </cell>
          <cell r="K363">
            <v>1051.5276030397545</v>
          </cell>
          <cell r="L363">
            <v>24037.233451398213</v>
          </cell>
        </row>
        <row r="364">
          <cell r="A364" t="str">
            <v>Prior period adjustments</v>
          </cell>
          <cell r="B364">
            <v>707.53499999999997</v>
          </cell>
          <cell r="C364">
            <v>-171.827</v>
          </cell>
          <cell r="D364">
            <v>89.781000000000006</v>
          </cell>
          <cell r="E364">
            <v>-2430.2078676470587</v>
          </cell>
          <cell r="F364">
            <v>-170.37</v>
          </cell>
          <cell r="G364">
            <v>-885.76</v>
          </cell>
          <cell r="H364">
            <v>-1192.19</v>
          </cell>
          <cell r="I364">
            <v>-841</v>
          </cell>
          <cell r="J364">
            <v>-94.47</v>
          </cell>
          <cell r="K364">
            <v>-910</v>
          </cell>
          <cell r="L364">
            <v>0</v>
          </cell>
        </row>
        <row r="365">
          <cell r="A365" t="str">
            <v>Total</v>
          </cell>
          <cell r="B365">
            <v>7484.6531729999988</v>
          </cell>
          <cell r="C365">
            <v>25601.675546999995</v>
          </cell>
          <cell r="D365">
            <v>40845.966816</v>
          </cell>
          <cell r="E365">
            <v>23876.226849000006</v>
          </cell>
          <cell r="F365">
            <v>21885.989999999983</v>
          </cell>
          <cell r="G365">
            <v>17214.619999999995</v>
          </cell>
          <cell r="H365">
            <v>36591.320000000007</v>
          </cell>
          <cell r="I365">
            <v>19901.57</v>
          </cell>
          <cell r="J365">
            <v>13320.540000000015</v>
          </cell>
          <cell r="K365">
            <v>12567.137603039757</v>
          </cell>
          <cell r="L365">
            <v>40796.012802098121</v>
          </cell>
        </row>
        <row r="367">
          <cell r="A367" t="str">
            <v>Cash Flows from Investing Activities</v>
          </cell>
        </row>
        <row r="368">
          <cell r="A368" t="str">
            <v>Purchase of Fixed Assets</v>
          </cell>
          <cell r="B368">
            <v>-10587.85742800001</v>
          </cell>
          <cell r="C368">
            <v>-9564.8579969999919</v>
          </cell>
          <cell r="D368">
            <v>-10448.137457999987</v>
          </cell>
          <cell r="E368">
            <v>-9538.8917739999997</v>
          </cell>
          <cell r="F368">
            <v>-10109.330000000002</v>
          </cell>
          <cell r="G368">
            <v>-10826.709999999995</v>
          </cell>
          <cell r="H368">
            <v>-11064.119999999983</v>
          </cell>
          <cell r="I368">
            <v>-8869.0400000000191</v>
          </cell>
          <cell r="J368">
            <v>-9916.099999999984</v>
          </cell>
          <cell r="K368">
            <v>-10922.378822277657</v>
          </cell>
          <cell r="L368">
            <v>-13361.564490422701</v>
          </cell>
        </row>
        <row r="369">
          <cell r="A369" t="str">
            <v>Purchas of Investments</v>
          </cell>
          <cell r="B369">
            <v>0</v>
          </cell>
          <cell r="C369">
            <v>0</v>
          </cell>
          <cell r="D369">
            <v>0</v>
          </cell>
          <cell r="E369">
            <v>0</v>
          </cell>
          <cell r="F369">
            <v>0</v>
          </cell>
          <cell r="G369">
            <v>-1026.75</v>
          </cell>
          <cell r="H369">
            <v>-2683.35</v>
          </cell>
          <cell r="I369">
            <v>-96.820000000000164</v>
          </cell>
          <cell r="J369">
            <v>-167.71000000000004</v>
          </cell>
          <cell r="K369">
            <v>0</v>
          </cell>
          <cell r="L369">
            <v>0</v>
          </cell>
        </row>
        <row r="370">
          <cell r="A370" t="str">
            <v>Total</v>
          </cell>
          <cell r="B370">
            <v>-10587.85742800001</v>
          </cell>
          <cell r="C370">
            <v>-9564.8579969999919</v>
          </cell>
          <cell r="D370">
            <v>-10448.137457999987</v>
          </cell>
          <cell r="E370">
            <v>-9538.8917739999997</v>
          </cell>
          <cell r="F370">
            <v>-10109.330000000002</v>
          </cell>
          <cell r="G370">
            <v>-11853.459999999995</v>
          </cell>
          <cell r="H370">
            <v>-13747.469999999983</v>
          </cell>
          <cell r="I370">
            <v>-8965.8600000000188</v>
          </cell>
          <cell r="J370">
            <v>-10083.809999999983</v>
          </cell>
          <cell r="K370">
            <v>-10922.378822277657</v>
          </cell>
          <cell r="L370">
            <v>-13361.564490422701</v>
          </cell>
        </row>
        <row r="372">
          <cell r="A372" t="str">
            <v>Cash Flows from Financing Activities</v>
          </cell>
        </row>
        <row r="373">
          <cell r="A373" t="str">
            <v>Issuance of Equity Shares</v>
          </cell>
          <cell r="B373">
            <v>0</v>
          </cell>
          <cell r="C373">
            <v>6949.8866760000001</v>
          </cell>
          <cell r="D373">
            <v>0.1606179999998858</v>
          </cell>
          <cell r="E373">
            <v>2.705999999307096E-3</v>
          </cell>
          <cell r="F373">
            <v>0</v>
          </cell>
          <cell r="G373">
            <v>0</v>
          </cell>
          <cell r="H373">
            <v>0</v>
          </cell>
          <cell r="I373">
            <v>0</v>
          </cell>
          <cell r="J373">
            <v>0</v>
          </cell>
          <cell r="K373">
            <v>0</v>
          </cell>
          <cell r="L373">
            <v>0</v>
          </cell>
        </row>
        <row r="374">
          <cell r="A374" t="str">
            <v>Repayment of L.T. Debt</v>
          </cell>
          <cell r="B374">
            <v>6558.8133959999977</v>
          </cell>
          <cell r="C374">
            <v>-10546.998728999999</v>
          </cell>
          <cell r="D374">
            <v>-27291.778981000003</v>
          </cell>
          <cell r="E374">
            <v>-7299.2999999999956</v>
          </cell>
          <cell r="F374">
            <v>-2092</v>
          </cell>
          <cell r="G374">
            <v>-2620</v>
          </cell>
          <cell r="H374">
            <v>-26190</v>
          </cell>
          <cell r="I374">
            <v>0</v>
          </cell>
          <cell r="J374">
            <v>0</v>
          </cell>
          <cell r="K374">
            <v>0</v>
          </cell>
          <cell r="L374">
            <v>0</v>
          </cell>
        </row>
        <row r="375">
          <cell r="A375" t="str">
            <v>Interest Expense</v>
          </cell>
          <cell r="B375">
            <v>-1476.16</v>
          </cell>
          <cell r="C375">
            <v>-866.24199999999996</v>
          </cell>
          <cell r="D375">
            <v>-729.21500000000003</v>
          </cell>
          <cell r="E375">
            <v>-84.16</v>
          </cell>
          <cell r="F375">
            <v>-83.03</v>
          </cell>
          <cell r="G375">
            <v>-288.35000000000002</v>
          </cell>
          <cell r="H375">
            <v>-328.19</v>
          </cell>
          <cell r="I375">
            <v>-346.2</v>
          </cell>
          <cell r="J375">
            <v>-358.12</v>
          </cell>
          <cell r="K375">
            <v>-249.97</v>
          </cell>
          <cell r="L375">
            <v>0</v>
          </cell>
        </row>
        <row r="376">
          <cell r="A376" t="str">
            <v>Dividends</v>
          </cell>
          <cell r="B376">
            <v>-1200</v>
          </cell>
          <cell r="C376">
            <v>-1827.0409999999999</v>
          </cell>
          <cell r="D376">
            <v>-1890</v>
          </cell>
          <cell r="E376">
            <v>-1890</v>
          </cell>
          <cell r="F376">
            <v>-2835</v>
          </cell>
          <cell r="G376">
            <v>-2835</v>
          </cell>
          <cell r="H376">
            <v>-2835</v>
          </cell>
          <cell r="I376">
            <v>-2835</v>
          </cell>
          <cell r="J376">
            <v>-2835</v>
          </cell>
          <cell r="K376">
            <v>-1800.3782222222212</v>
          </cell>
          <cell r="L376">
            <v>-2625.9480524156797</v>
          </cell>
        </row>
        <row r="377">
          <cell r="A377" t="str">
            <v>Dividend Tax</v>
          </cell>
          <cell r="B377">
            <v>-120</v>
          </cell>
          <cell r="C377">
            <v>-182.70410000000001</v>
          </cell>
          <cell r="D377">
            <v>-207.9</v>
          </cell>
          <cell r="E377">
            <v>-277.2</v>
          </cell>
          <cell r="F377">
            <v>-289.17</v>
          </cell>
          <cell r="G377">
            <v>0</v>
          </cell>
          <cell r="H377">
            <v>-363.23</v>
          </cell>
          <cell r="I377">
            <v>-363.23</v>
          </cell>
          <cell r="J377">
            <v>-392.82</v>
          </cell>
          <cell r="K377">
            <v>-225.04727777777771</v>
          </cell>
          <cell r="L377">
            <v>-328.24350655195985</v>
          </cell>
        </row>
        <row r="378">
          <cell r="A378" t="str">
            <v>Total</v>
          </cell>
          <cell r="B378">
            <v>3762.6533959999979</v>
          </cell>
          <cell r="C378">
            <v>-6473.0991529999992</v>
          </cell>
          <cell r="D378">
            <v>-30118.733363000003</v>
          </cell>
          <cell r="E378">
            <v>-9550.6572939999969</v>
          </cell>
          <cell r="F378">
            <v>-5299.2000000000007</v>
          </cell>
          <cell r="G378">
            <v>-5743.35</v>
          </cell>
          <cell r="H378">
            <v>-29136.1</v>
          </cell>
          <cell r="I378">
            <v>-3544.43</v>
          </cell>
          <cell r="J378">
            <v>-3585.94</v>
          </cell>
          <cell r="K378">
            <v>-2275.3954999999987</v>
          </cell>
          <cell r="L378">
            <v>-2954.1915589676396</v>
          </cell>
        </row>
        <row r="380">
          <cell r="A380" t="str">
            <v xml:space="preserve">Net change in Cash &amp; Cash Eq. </v>
          </cell>
          <cell r="B380">
            <v>659.44914099998641</v>
          </cell>
          <cell r="C380">
            <v>9563.7183970000042</v>
          </cell>
          <cell r="D380">
            <v>279.09599500001059</v>
          </cell>
          <cell r="E380">
            <v>4786.6777810000094</v>
          </cell>
          <cell r="F380">
            <v>6477.4599999999809</v>
          </cell>
          <cell r="G380">
            <v>-382.19000000000051</v>
          </cell>
          <cell r="H380">
            <v>-6292.2499999999745</v>
          </cell>
          <cell r="I380">
            <v>7391.2799999999806</v>
          </cell>
          <cell r="J380">
            <v>-349.20999999996775</v>
          </cell>
          <cell r="K380">
            <v>-630.63671923789843</v>
          </cell>
          <cell r="L380">
            <v>24480.256752707781</v>
          </cell>
        </row>
        <row r="383">
          <cell r="A383" t="str">
            <v>Key Ratios</v>
          </cell>
        </row>
        <row r="384">
          <cell r="A384" t="str">
            <v>(Rs Million)</v>
          </cell>
          <cell r="B384" t="str">
            <v>F1996</v>
          </cell>
          <cell r="C384" t="str">
            <v>F1997</v>
          </cell>
          <cell r="D384" t="str">
            <v>F1998</v>
          </cell>
          <cell r="E384" t="str">
            <v>F1999</v>
          </cell>
          <cell r="F384" t="str">
            <v>F2000</v>
          </cell>
          <cell r="G384" t="str">
            <v>F2001</v>
          </cell>
          <cell r="H384" t="str">
            <v>F2002</v>
          </cell>
          <cell r="I384" t="str">
            <v>F2003</v>
          </cell>
          <cell r="J384" t="str">
            <v>F2004</v>
          </cell>
          <cell r="K384" t="str">
            <v>F2005E</v>
          </cell>
          <cell r="L384" t="str">
            <v>F2006E</v>
          </cell>
          <cell r="M384" t="str">
            <v>F2007E</v>
          </cell>
        </row>
        <row r="385">
          <cell r="A385" t="str">
            <v>Per Share Data (Rs)</v>
          </cell>
        </row>
        <row r="386">
          <cell r="A386" t="str">
            <v>Earnings</v>
          </cell>
          <cell r="B386">
            <v>11.681345000000004</v>
          </cell>
          <cell r="C386">
            <v>14.367193333333343</v>
          </cell>
          <cell r="D386">
            <v>18.21130317460316</v>
          </cell>
          <cell r="E386">
            <v>20.448328571428576</v>
          </cell>
          <cell r="F386">
            <v>21.124869631185803</v>
          </cell>
          <cell r="G386">
            <v>24.71777777777778</v>
          </cell>
          <cell r="H386">
            <v>22.051047619047619</v>
          </cell>
          <cell r="I386">
            <v>14.893714285714291</v>
          </cell>
          <cell r="J386">
            <v>19.632539682539694</v>
          </cell>
          <cell r="K386">
            <v>15.05438095238094</v>
          </cell>
          <cell r="L386">
            <v>10.630047619047625</v>
          </cell>
          <cell r="M386">
            <v>13.397694144977969</v>
          </cell>
        </row>
        <row r="387">
          <cell r="A387" t="str">
            <v>Cash Earnings</v>
          </cell>
          <cell r="B387">
            <v>19.43870166666667</v>
          </cell>
          <cell r="C387">
            <v>22.951151666666679</v>
          </cell>
          <cell r="D387">
            <v>27.506857142857125</v>
          </cell>
          <cell r="E387">
            <v>30.877715873015877</v>
          </cell>
          <cell r="F387">
            <v>32.383298202614377</v>
          </cell>
          <cell r="G387">
            <v>36.928031746031749</v>
          </cell>
          <cell r="H387">
            <v>35.070412698412696</v>
          </cell>
          <cell r="I387">
            <v>29.577428571428577</v>
          </cell>
          <cell r="J387">
            <v>29.470190476190488</v>
          </cell>
          <cell r="K387">
            <v>24.555301587301575</v>
          </cell>
          <cell r="L387">
            <v>19.326412698412703</v>
          </cell>
          <cell r="M387">
            <v>26.60123706460303</v>
          </cell>
        </row>
        <row r="388">
          <cell r="A388" t="str">
            <v>Book Value</v>
          </cell>
          <cell r="B388">
            <v>45.614340569999996</v>
          </cell>
          <cell r="C388">
            <v>58.96076041333334</v>
          </cell>
          <cell r="D388">
            <v>81.933165080952378</v>
          </cell>
          <cell r="E388">
            <v>99.194536088888896</v>
          </cell>
          <cell r="F388">
            <v>113.0219365079365</v>
          </cell>
          <cell r="G388">
            <v>132.5103015873016</v>
          </cell>
          <cell r="H388">
            <v>141.8990634920635</v>
          </cell>
          <cell r="I388">
            <v>150.74560317460316</v>
          </cell>
          <cell r="J388">
            <v>163.93060317460316</v>
          </cell>
          <cell r="K388">
            <v>173.71150793650793</v>
          </cell>
          <cell r="L388">
            <v>179.68214999999998</v>
          </cell>
          <cell r="M388">
            <v>188.39065119423566</v>
          </cell>
        </row>
        <row r="389">
          <cell r="A389" t="str">
            <v>Dividend</v>
          </cell>
          <cell r="B389">
            <v>2</v>
          </cell>
          <cell r="C389">
            <v>2</v>
          </cell>
          <cell r="D389">
            <v>2.9000650793650791</v>
          </cell>
          <cell r="E389">
            <v>3</v>
          </cell>
          <cell r="F389">
            <v>3</v>
          </cell>
          <cell r="G389">
            <v>4.5</v>
          </cell>
          <cell r="H389">
            <v>4.5</v>
          </cell>
          <cell r="I389">
            <v>4.5</v>
          </cell>
          <cell r="J389">
            <v>4.5</v>
          </cell>
          <cell r="K389">
            <v>4.5</v>
          </cell>
          <cell r="L389">
            <v>2.8577432098765416</v>
          </cell>
          <cell r="M389">
            <v>4.1681715117709199</v>
          </cell>
        </row>
        <row r="391">
          <cell r="A391" t="str">
            <v>Valuations</v>
          </cell>
        </row>
        <row r="392">
          <cell r="A392" t="str">
            <v>P/E</v>
          </cell>
          <cell r="B392">
            <v>13.25617897596552</v>
          </cell>
          <cell r="C392">
            <v>10.778027162809337</v>
          </cell>
          <cell r="D392">
            <v>8.5029609641526562</v>
          </cell>
          <cell r="E392">
            <v>7.5727460784430143</v>
          </cell>
          <cell r="F392">
            <v>7.3302227518318555</v>
          </cell>
          <cell r="G392">
            <v>6.2647217477299284</v>
          </cell>
          <cell r="H392">
            <v>7.0223420979890809</v>
          </cell>
          <cell r="I392">
            <v>10.397003529772864</v>
          </cell>
          <cell r="J392">
            <v>7.8874156122407681</v>
          </cell>
          <cell r="K392">
            <v>10.286042348058791</v>
          </cell>
          <cell r="L392">
            <v>14.567197208273036</v>
          </cell>
          <cell r="M392">
            <v>11.557959028199225</v>
          </cell>
        </row>
        <row r="393">
          <cell r="A393" t="str">
            <v>P/CE</v>
          </cell>
          <cell r="B393">
            <v>7.9660670067042352</v>
          </cell>
          <cell r="C393">
            <v>6.746938116613026</v>
          </cell>
          <cell r="D393">
            <v>5.6295053700895394</v>
          </cell>
          <cell r="E393">
            <v>5.0149434834110851</v>
          </cell>
          <cell r="F393">
            <v>4.7817859388855766</v>
          </cell>
          <cell r="G393">
            <v>4.1932914557960439</v>
          </cell>
          <cell r="H393">
            <v>4.4154028448889218</v>
          </cell>
          <cell r="I393">
            <v>5.2354111726123191</v>
          </cell>
          <cell r="J393">
            <v>5.25446213607293</v>
          </cell>
          <cell r="K393">
            <v>6.3061738195094481</v>
          </cell>
          <cell r="L393">
            <v>8.0123508907950605</v>
          </cell>
          <cell r="M393">
            <v>5.8211578515666602</v>
          </cell>
        </row>
        <row r="394">
          <cell r="A394" t="str">
            <v>P/BV</v>
          </cell>
          <cell r="B394">
            <v>3.3947657264137452</v>
          </cell>
          <cell r="C394">
            <v>2.6263229801388781</v>
          </cell>
          <cell r="D394">
            <v>1.8899550608963249</v>
          </cell>
          <cell r="E394">
            <v>1.561073886783823</v>
          </cell>
          <cell r="F394">
            <v>1.3700880093230954</v>
          </cell>
          <cell r="G394">
            <v>1.1685883900730567</v>
          </cell>
          <cell r="H394">
            <v>1.091268653853102</v>
          </cell>
          <cell r="I394">
            <v>1.0272273070587861</v>
          </cell>
          <cell r="J394">
            <v>0.94460702883566294</v>
          </cell>
          <cell r="K394">
            <v>0.89142050425696684</v>
          </cell>
          <cell r="L394">
            <v>0.86179957218900161</v>
          </cell>
          <cell r="M394">
            <v>0.82196223123803325</v>
          </cell>
        </row>
        <row r="395">
          <cell r="A395" t="str">
            <v>Yield</v>
          </cell>
          <cell r="B395">
            <v>1.2915724895059736E-2</v>
          </cell>
          <cell r="C395">
            <v>1.2915724895059736E-2</v>
          </cell>
          <cell r="D395">
            <v>1.8728221371424471E-2</v>
          </cell>
          <cell r="E395">
            <v>1.9373587342589604E-2</v>
          </cell>
          <cell r="F395">
            <v>1.9373587342589604E-2</v>
          </cell>
          <cell r="G395">
            <v>2.9060381013884404E-2</v>
          </cell>
          <cell r="H395">
            <v>2.9060381013884404E-2</v>
          </cell>
          <cell r="I395">
            <v>2.9060381013884404E-2</v>
          </cell>
          <cell r="J395">
            <v>2.9060381013884404E-2</v>
          </cell>
          <cell r="K395">
            <v>2.9060381013884404E-2</v>
          </cell>
          <cell r="L395">
            <v>1.8454912559745185E-2</v>
          </cell>
          <cell r="M395">
            <v>2.6917478280729223E-2</v>
          </cell>
        </row>
        <row r="396">
          <cell r="A396" t="str">
            <v>EV/EBITDA</v>
          </cell>
          <cell r="B396">
            <v>5.9646667551934005</v>
          </cell>
          <cell r="C396">
            <v>4.9258655085428371</v>
          </cell>
          <cell r="D396">
            <v>3.9216695867750881</v>
          </cell>
          <cell r="E396">
            <v>3.5199931226048466</v>
          </cell>
          <cell r="F396">
            <v>3.8979872152428694</v>
          </cell>
          <cell r="G396">
            <v>3.4566944955971937</v>
          </cell>
          <cell r="H396">
            <v>2.9480334881230235</v>
          </cell>
          <cell r="I396">
            <v>3.9781464843886996</v>
          </cell>
          <cell r="J396">
            <v>3.6892626167736</v>
          </cell>
          <cell r="K396">
            <v>5.0755671599266368</v>
          </cell>
          <cell r="L396">
            <v>5.9917156782441738</v>
          </cell>
          <cell r="M396">
            <v>3.0341625072751977</v>
          </cell>
        </row>
        <row r="398">
          <cell r="A398" t="str">
            <v>Profitabliity</v>
          </cell>
        </row>
        <row r="399">
          <cell r="A399" t="str">
            <v>ROE (%)</v>
          </cell>
          <cell r="B399">
            <v>0.25608930994132761</v>
          </cell>
          <cell r="C399">
            <v>0.27477273649724931</v>
          </cell>
          <cell r="D399">
            <v>0.26376703698943649</v>
          </cell>
          <cell r="E399">
            <v>0.22578908073541359</v>
          </cell>
          <cell r="F399">
            <v>0.19908793481191633</v>
          </cell>
          <cell r="G399">
            <v>0.20134038584530103</v>
          </cell>
          <cell r="H399">
            <v>0.16071643628248605</v>
          </cell>
          <cell r="I399">
            <v>0.10178702011117662</v>
          </cell>
          <cell r="J399">
            <v>0.12477930829477987</v>
          </cell>
          <cell r="K399">
            <v>8.9173598061213707E-2</v>
          </cell>
          <cell r="L399">
            <v>6.0159809777669875E-2</v>
          </cell>
          <cell r="M399">
            <v>7.2799153327865004E-2</v>
          </cell>
        </row>
        <row r="400">
          <cell r="A400" t="str">
            <v>ROCE (%)</v>
          </cell>
          <cell r="B400">
            <v>0.14208748231634774</v>
          </cell>
          <cell r="C400">
            <v>0.1493485632324891</v>
          </cell>
          <cell r="D400">
            <v>0.15341562365708963</v>
          </cell>
          <cell r="E400">
            <v>0.18015416770440451</v>
          </cell>
          <cell r="F400">
            <v>0.14792526334458175</v>
          </cell>
          <cell r="G400">
            <v>0.16124484024543032</v>
          </cell>
          <cell r="H400">
            <v>0.1646892709632386</v>
          </cell>
          <cell r="I400">
            <v>0.12311502237656438</v>
          </cell>
          <cell r="J400">
            <v>0.16505615328333101</v>
          </cell>
          <cell r="K400">
            <v>0.11169472796500031</v>
          </cell>
          <cell r="L400">
            <v>7.346322940597444E-2</v>
          </cell>
          <cell r="M400">
            <v>9.927074527994964E-2</v>
          </cell>
        </row>
        <row r="402">
          <cell r="A402" t="str">
            <v>Gearing</v>
          </cell>
        </row>
        <row r="403">
          <cell r="A403" t="str">
            <v>Debt/Equity</v>
          </cell>
          <cell r="B403">
            <v>0.59039416522980848</v>
          </cell>
          <cell r="C403">
            <v>0.27580709728526331</v>
          </cell>
          <cell r="D403">
            <v>5.3668578205579839E-2</v>
          </cell>
          <cell r="E403">
            <v>3.8660603558689096E-3</v>
          </cell>
          <cell r="F403">
            <v>2.6964845425428022E-3</v>
          </cell>
          <cell r="G403">
            <v>3.1384202653785886E-2</v>
          </cell>
          <cell r="H403">
            <v>0</v>
          </cell>
          <cell r="I403">
            <v>0</v>
          </cell>
          <cell r="J403">
            <v>0</v>
          </cell>
          <cell r="K403">
            <v>0</v>
          </cell>
          <cell r="L403">
            <v>0</v>
          </cell>
          <cell r="M403">
            <v>0</v>
          </cell>
        </row>
        <row r="404">
          <cell r="A404" t="str">
            <v>Net Debt/Equity</v>
          </cell>
          <cell r="B404">
            <v>0.4785226516611974</v>
          </cell>
          <cell r="C404">
            <v>0.17061800729238485</v>
          </cell>
          <cell r="D404" t="str">
            <v>Net Cash</v>
          </cell>
          <cell r="E404" t="str">
            <v>Net Cash</v>
          </cell>
          <cell r="F404" t="str">
            <v>Net Cash</v>
          </cell>
          <cell r="G404" t="str">
            <v>Net Cash</v>
          </cell>
          <cell r="H404" t="str">
            <v>Net Cash</v>
          </cell>
          <cell r="I404" t="str">
            <v>Net Cash</v>
          </cell>
          <cell r="J404" t="str">
            <v>Net Cash</v>
          </cell>
          <cell r="K404" t="str">
            <v>Net Cash</v>
          </cell>
          <cell r="L404" t="str">
            <v>Net Cash</v>
          </cell>
          <cell r="M404" t="str">
            <v>Net Cash</v>
          </cell>
        </row>
      </sheetData>
      <sheetData sheetId="3"/>
      <sheetData sheetId="4"/>
      <sheetData sheetId="5"/>
      <sheetData sheetId="6"/>
      <sheetData sheetId="7"/>
      <sheetData sheetId="8" refreshError="1">
        <row r="1">
          <cell r="A1" t="str">
            <v>MAHANAGAR TELEPHONE NIGAM LIMITED</v>
          </cell>
          <cell r="C1" t="str">
            <v>F90</v>
          </cell>
          <cell r="D1" t="str">
            <v>F91</v>
          </cell>
          <cell r="E1" t="str">
            <v>F92</v>
          </cell>
          <cell r="F1" t="str">
            <v>F93</v>
          </cell>
          <cell r="G1" t="str">
            <v>F94</v>
          </cell>
          <cell r="H1" t="str">
            <v>F95</v>
          </cell>
          <cell r="I1" t="str">
            <v>1995/6</v>
          </cell>
          <cell r="J1" t="str">
            <v>1996/7</v>
          </cell>
          <cell r="K1" t="str">
            <v>1997/8</v>
          </cell>
          <cell r="L1" t="str">
            <v>1998/9</v>
          </cell>
          <cell r="M1" t="str">
            <v>1999/0</v>
          </cell>
          <cell r="N1" t="str">
            <v>2000/1</v>
          </cell>
          <cell r="O1" t="str">
            <v>2001/2</v>
          </cell>
          <cell r="P1" t="str">
            <v>2002/3</v>
          </cell>
          <cell r="Q1" t="str">
            <v>2002/4</v>
          </cell>
          <cell r="R1" t="str">
            <v>2002/5</v>
          </cell>
          <cell r="S1" t="str">
            <v>2002/6</v>
          </cell>
          <cell r="T1" t="str">
            <v>2002/7</v>
          </cell>
          <cell r="U1" t="str">
            <v>2002/8</v>
          </cell>
          <cell r="V1" t="str">
            <v>2002/9</v>
          </cell>
          <cell r="W1" t="str">
            <v>2002/10</v>
          </cell>
          <cell r="X1" t="str">
            <v>2002/11</v>
          </cell>
          <cell r="Y1" t="str">
            <v>2002/12</v>
          </cell>
          <cell r="Z1" t="str">
            <v>2002/13</v>
          </cell>
          <cell r="AA1" t="str">
            <v>2002/14</v>
          </cell>
          <cell r="AB1" t="str">
            <v>2002/15</v>
          </cell>
        </row>
        <row r="3">
          <cell r="A3" t="str">
            <v>MTNL - Income Statement</v>
          </cell>
        </row>
        <row r="4">
          <cell r="A4" t="str">
            <v>(Rs million)</v>
          </cell>
          <cell r="I4" t="str">
            <v>1995/6</v>
          </cell>
          <cell r="J4" t="str">
            <v>1996/7</v>
          </cell>
          <cell r="K4" t="str">
            <v>1997/8</v>
          </cell>
          <cell r="L4" t="str">
            <v>1998/9</v>
          </cell>
          <cell r="M4" t="str">
            <v>1999/0</v>
          </cell>
          <cell r="N4" t="str">
            <v>2000/1</v>
          </cell>
          <cell r="O4" t="str">
            <v>2001/2</v>
          </cell>
          <cell r="P4" t="str">
            <v>2002/3</v>
          </cell>
        </row>
        <row r="5">
          <cell r="A5" t="str">
            <v>Revenues</v>
          </cell>
        </row>
        <row r="6">
          <cell r="A6" t="str">
            <v>Income from Fixed line Services</v>
          </cell>
        </row>
        <row r="7">
          <cell r="B7" t="str">
            <v>Telephone</v>
          </cell>
          <cell r="I7">
            <v>33246.212</v>
          </cell>
          <cell r="J7">
            <v>38519.243000000002</v>
          </cell>
          <cell r="K7">
            <v>44189.288999999997</v>
          </cell>
          <cell r="L7">
            <v>47554.19</v>
          </cell>
          <cell r="M7">
            <v>49059.53</v>
          </cell>
          <cell r="N7">
            <v>53488.98</v>
          </cell>
          <cell r="O7">
            <v>53915.24</v>
          </cell>
          <cell r="P7">
            <v>47815.590000000004</v>
          </cell>
          <cell r="Q7">
            <v>46204.43</v>
          </cell>
          <cell r="R7">
            <v>41992.93</v>
          </cell>
          <cell r="S7">
            <v>38485</v>
          </cell>
          <cell r="T7">
            <v>39649.906038518464</v>
          </cell>
          <cell r="U7">
            <v>39721.436508339582</v>
          </cell>
          <cell r="V7">
            <v>39819.915534439577</v>
          </cell>
          <cell r="W7">
            <v>39834.287532515053</v>
          </cell>
          <cell r="X7">
            <v>40089.399875029812</v>
          </cell>
          <cell r="Y7">
            <v>40135.921153624833</v>
          </cell>
          <cell r="Z7">
            <v>40435.222967134177</v>
          </cell>
          <cell r="AA7">
            <v>40515.44210328917</v>
          </cell>
          <cell r="AB7">
            <v>40857.309482521196</v>
          </cell>
        </row>
        <row r="8">
          <cell r="B8" t="str">
            <v>Telex</v>
          </cell>
          <cell r="I8">
            <v>444.04599999999999</v>
          </cell>
          <cell r="J8">
            <v>360.93200000000002</v>
          </cell>
          <cell r="K8">
            <v>266.76799999999997</v>
          </cell>
          <cell r="L8">
            <v>216.3</v>
          </cell>
          <cell r="M8">
            <v>157.21</v>
          </cell>
          <cell r="N8">
            <v>131.31</v>
          </cell>
          <cell r="O8">
            <v>96.71</v>
          </cell>
          <cell r="P8">
            <v>75.599999999999994</v>
          </cell>
          <cell r="Q8">
            <v>60.86</v>
          </cell>
          <cell r="R8">
            <v>13.47</v>
          </cell>
          <cell r="S8">
            <v>1</v>
          </cell>
          <cell r="T8">
            <v>0</v>
          </cell>
          <cell r="U8">
            <v>0</v>
          </cell>
          <cell r="V8">
            <v>0</v>
          </cell>
          <cell r="W8">
            <v>0</v>
          </cell>
          <cell r="X8">
            <v>0</v>
          </cell>
          <cell r="Y8">
            <v>0</v>
          </cell>
          <cell r="Z8">
            <v>0</v>
          </cell>
          <cell r="AA8">
            <v>0</v>
          </cell>
          <cell r="AB8">
            <v>0</v>
          </cell>
        </row>
        <row r="9">
          <cell r="B9" t="str">
            <v>Circuits</v>
          </cell>
          <cell r="I9">
            <v>615.15499999999997</v>
          </cell>
          <cell r="J9">
            <v>820.08</v>
          </cell>
          <cell r="K9">
            <v>846.30899999999997</v>
          </cell>
          <cell r="L9">
            <v>870.52</v>
          </cell>
          <cell r="M9">
            <v>425.47</v>
          </cell>
          <cell r="N9">
            <v>482.72</v>
          </cell>
          <cell r="O9">
            <v>955.18</v>
          </cell>
          <cell r="P9">
            <v>1099.8800000000001</v>
          </cell>
          <cell r="Q9">
            <v>1052.97</v>
          </cell>
          <cell r="R9">
            <v>1582.28</v>
          </cell>
          <cell r="S9">
            <v>653</v>
          </cell>
          <cell r="T9">
            <v>718.30000000000007</v>
          </cell>
          <cell r="U9">
            <v>790.13000000000011</v>
          </cell>
          <cell r="V9">
            <v>869.14300000000014</v>
          </cell>
          <cell r="W9">
            <v>956.05730000000028</v>
          </cell>
          <cell r="X9">
            <v>1051.6630300000004</v>
          </cell>
          <cell r="Y9">
            <v>1156.8293330000006</v>
          </cell>
          <cell r="Z9">
            <v>1272.5122663000006</v>
          </cell>
          <cell r="AA9">
            <v>1399.7634929300009</v>
          </cell>
          <cell r="AB9">
            <v>1539.739842223001</v>
          </cell>
        </row>
        <row r="10">
          <cell r="A10" t="str">
            <v>Total Others</v>
          </cell>
          <cell r="I10">
            <v>175.76</v>
          </cell>
          <cell r="J10">
            <v>608.49099999999999</v>
          </cell>
          <cell r="K10">
            <v>1243.5239999999999</v>
          </cell>
          <cell r="L10">
            <v>50.43</v>
          </cell>
          <cell r="M10">
            <v>196.51</v>
          </cell>
        </row>
        <row r="11">
          <cell r="A11" t="str">
            <v>Gross Interconnect access call ( ADC+ IUC)</v>
          </cell>
          <cell r="I11">
            <v>175.76</v>
          </cell>
          <cell r="J11">
            <v>608.49099999999999</v>
          </cell>
          <cell r="K11">
            <v>1243.5239999999999</v>
          </cell>
          <cell r="L11">
            <v>1683.43</v>
          </cell>
          <cell r="M11">
            <v>2179.7600000000002</v>
          </cell>
          <cell r="N11">
            <v>3315.93</v>
          </cell>
          <cell r="O11">
            <v>4994.42</v>
          </cell>
          <cell r="P11">
            <v>5822.54</v>
          </cell>
          <cell r="Q11">
            <v>13105.21</v>
          </cell>
          <cell r="R11">
            <v>7345.23</v>
          </cell>
          <cell r="S11">
            <v>4053</v>
          </cell>
          <cell r="T11">
            <v>3618.500007258207</v>
          </cell>
          <cell r="U11">
            <v>3845.671050321348</v>
          </cell>
          <cell r="V11">
            <v>3934.1278393878956</v>
          </cell>
          <cell r="W11">
            <v>4068.4921031904014</v>
          </cell>
          <cell r="X11">
            <v>4193.6120536901462</v>
          </cell>
          <cell r="Y11">
            <v>4311.2329863428322</v>
          </cell>
          <cell r="Z11">
            <v>4409.9511444414102</v>
          </cell>
          <cell r="AA11">
            <v>4484.2008861978002</v>
          </cell>
          <cell r="AB11">
            <v>4531.0585357363425</v>
          </cell>
        </row>
        <row r="12">
          <cell r="A12" t="str">
            <v>Value added &amp; other services</v>
          </cell>
          <cell r="N12">
            <v>329.72</v>
          </cell>
          <cell r="O12">
            <v>836.68000000000006</v>
          </cell>
          <cell r="P12">
            <v>1272.55</v>
          </cell>
          <cell r="Q12">
            <v>998.29</v>
          </cell>
          <cell r="R12">
            <v>1131.7800000000002</v>
          </cell>
          <cell r="S12">
            <v>1698</v>
          </cell>
          <cell r="T12">
            <v>1784.6496406672059</v>
          </cell>
          <cell r="U12">
            <v>1810.6355131457426</v>
          </cell>
          <cell r="V12">
            <v>1842.7472531836859</v>
          </cell>
          <cell r="W12">
            <v>1910.4409050817897</v>
          </cell>
          <cell r="X12">
            <v>2012.3362031534639</v>
          </cell>
          <cell r="Y12">
            <v>2125.237018377748</v>
          </cell>
          <cell r="Z12">
            <v>2250.65349098365</v>
          </cell>
          <cell r="AA12">
            <v>2387.2757825903918</v>
          </cell>
          <cell r="AB12">
            <v>2541.1662563669788</v>
          </cell>
        </row>
        <row r="13">
          <cell r="A13" t="str">
            <v>Cellular business</v>
          </cell>
          <cell r="N13">
            <v>27.12</v>
          </cell>
          <cell r="O13">
            <v>530.81000000000006</v>
          </cell>
          <cell r="P13">
            <v>1633.2500000000002</v>
          </cell>
          <cell r="Q13">
            <v>1851.94</v>
          </cell>
          <cell r="R13">
            <v>2840.02</v>
          </cell>
          <cell r="S13">
            <v>5610</v>
          </cell>
          <cell r="T13">
            <v>7338.3931851848847</v>
          </cell>
          <cell r="U13">
            <v>9129.7422441924518</v>
          </cell>
          <cell r="V13">
            <v>10063.65360198376</v>
          </cell>
          <cell r="W13">
            <v>10478.616305328615</v>
          </cell>
          <cell r="X13">
            <v>10766.564255608244</v>
          </cell>
          <cell r="Y13">
            <v>10998.809714544106</v>
          </cell>
          <cell r="Z13">
            <v>11168.99535876862</v>
          </cell>
          <cell r="AA13">
            <v>11251.523006892785</v>
          </cell>
          <cell r="AB13">
            <v>11240.395579282256</v>
          </cell>
        </row>
        <row r="14">
          <cell r="A14" t="str">
            <v>WLL</v>
          </cell>
          <cell r="N14">
            <v>70.040000000000006</v>
          </cell>
          <cell r="O14">
            <v>107.83</v>
          </cell>
          <cell r="P14">
            <v>345.89</v>
          </cell>
          <cell r="Q14">
            <v>422.62</v>
          </cell>
          <cell r="R14">
            <v>1018.14</v>
          </cell>
          <cell r="S14">
            <v>744.5</v>
          </cell>
          <cell r="T14">
            <v>838.44327281962205</v>
          </cell>
          <cell r="U14">
            <v>1171.6663170300037</v>
          </cell>
          <cell r="V14">
            <v>1299.2401925374447</v>
          </cell>
          <cell r="W14">
            <v>1404.7303567821918</v>
          </cell>
          <cell r="X14">
            <v>1498.38591107562</v>
          </cell>
          <cell r="Y14">
            <v>1585.8539342169638</v>
          </cell>
          <cell r="Z14">
            <v>1640.7605818205425</v>
          </cell>
          <cell r="AA14">
            <v>1662.1932248859198</v>
          </cell>
          <cell r="AB14">
            <v>1657.0548085269718</v>
          </cell>
          <cell r="AC14">
            <v>1657.0548085269718</v>
          </cell>
          <cell r="AD14">
            <v>1657.0548085269718</v>
          </cell>
          <cell r="AE14">
            <v>1657.0548085269718</v>
          </cell>
          <cell r="AF14">
            <v>1657.0548085269718</v>
          </cell>
          <cell r="AG14">
            <v>1657.0548085269718</v>
          </cell>
          <cell r="AH14">
            <v>1657.0548085269718</v>
          </cell>
          <cell r="AI14">
            <v>1657.0548085269718</v>
          </cell>
          <cell r="AJ14">
            <v>1657.0548085269718</v>
          </cell>
          <cell r="AK14">
            <v>1657.0548085269718</v>
          </cell>
          <cell r="AL14">
            <v>1657.0548085269718</v>
          </cell>
          <cell r="AM14">
            <v>1657.0548085269718</v>
          </cell>
          <cell r="AN14">
            <v>1657.0548085269718</v>
          </cell>
          <cell r="AO14">
            <v>1657.0548085269718</v>
          </cell>
          <cell r="AP14">
            <v>1657.0548085269718</v>
          </cell>
          <cell r="AQ14">
            <v>1657.0548085269718</v>
          </cell>
          <cell r="AR14">
            <v>1657.0548085269718</v>
          </cell>
          <cell r="AS14">
            <v>1657.0548085269718</v>
          </cell>
          <cell r="AT14">
            <v>1657.0548085269718</v>
          </cell>
          <cell r="AU14">
            <v>1657.0548085269718</v>
          </cell>
          <cell r="AV14">
            <v>1657.0548085269718</v>
          </cell>
        </row>
        <row r="15">
          <cell r="A15" t="str">
            <v>Total Revenues</v>
          </cell>
          <cell r="I15">
            <v>34481.173000000003</v>
          </cell>
          <cell r="J15">
            <v>40308.745999999999</v>
          </cell>
          <cell r="K15">
            <v>46545.89</v>
          </cell>
          <cell r="L15">
            <v>50374.87</v>
          </cell>
          <cell r="M15">
            <v>51821.97</v>
          </cell>
          <cell r="N15">
            <v>57845.820000000007</v>
          </cell>
          <cell r="O15">
            <v>61436.87</v>
          </cell>
          <cell r="P15">
            <v>58065.3</v>
          </cell>
          <cell r="Q15">
            <v>63696.32</v>
          </cell>
          <cell r="R15">
            <v>55923.85</v>
          </cell>
          <cell r="S15">
            <v>51244.5</v>
          </cell>
          <cell r="T15">
            <v>53948.192144448381</v>
          </cell>
          <cell r="U15">
            <v>56469.281633029124</v>
          </cell>
          <cell r="V15">
            <v>57828.827421532362</v>
          </cell>
          <cell r="W15">
            <v>58652.624502898056</v>
          </cell>
          <cell r="X15">
            <v>59611.961328557285</v>
          </cell>
          <cell r="Y15">
            <v>60313.884140106478</v>
          </cell>
          <cell r="Z15">
            <v>61178.095809448401</v>
          </cell>
          <cell r="AA15">
            <v>61700.398496786074</v>
          </cell>
          <cell r="AB15">
            <v>62366.72450465674</v>
          </cell>
        </row>
        <row r="17">
          <cell r="B17" t="str">
            <v>Calls+ PCO</v>
          </cell>
        </row>
        <row r="18">
          <cell r="B18" t="str">
            <v xml:space="preserve">Local </v>
          </cell>
          <cell r="M18">
            <v>13996.629306021765</v>
          </cell>
          <cell r="N18">
            <v>15200.71833597013</v>
          </cell>
          <cell r="O18">
            <v>17733.385200000001</v>
          </cell>
          <cell r="P18">
            <v>17202.445800000001</v>
          </cell>
          <cell r="Q18">
            <v>16847.555</v>
          </cell>
          <cell r="R18">
            <v>13596.7176397</v>
          </cell>
          <cell r="S18">
            <v>10988.641639699998</v>
          </cell>
          <cell r="T18">
            <v>11322.670210470789</v>
          </cell>
          <cell r="U18">
            <v>11500.70272570763</v>
          </cell>
          <cell r="V18">
            <v>11687.024283878331</v>
          </cell>
          <cell r="W18">
            <v>11880.560400706261</v>
          </cell>
          <cell r="X18">
            <v>17523.641177263165</v>
          </cell>
        </row>
        <row r="19">
          <cell r="B19" t="str">
            <v>Long Distance</v>
          </cell>
          <cell r="M19">
            <v>18639.54801522179</v>
          </cell>
          <cell r="N19">
            <v>20979.444205574589</v>
          </cell>
          <cell r="O19">
            <v>18704.113799999999</v>
          </cell>
          <cell r="P19">
            <v>14519.242999999999</v>
          </cell>
          <cell r="Q19">
            <v>13747.413400000001</v>
          </cell>
          <cell r="R19">
            <v>13395.9499744</v>
          </cell>
          <cell r="S19">
            <v>12471.578974399999</v>
          </cell>
          <cell r="T19">
            <v>11273.661767713393</v>
          </cell>
          <cell r="U19">
            <v>10466.005804327886</v>
          </cell>
          <cell r="V19">
            <v>9744.2410940855152</v>
          </cell>
          <cell r="W19">
            <v>9097.4651332540725</v>
          </cell>
          <cell r="X19">
            <v>27566.457865719793</v>
          </cell>
        </row>
        <row r="20">
          <cell r="B20" t="str">
            <v>International long distance</v>
          </cell>
          <cell r="M20">
            <v>4215.2502614259838</v>
          </cell>
          <cell r="N20">
            <v>4645.4051532394815</v>
          </cell>
          <cell r="O20">
            <v>4048.6110000000012</v>
          </cell>
          <cell r="P20">
            <v>2981.6812000000009</v>
          </cell>
          <cell r="Q20">
            <v>2643.9016000000015</v>
          </cell>
          <cell r="R20">
            <v>2600.8323859000011</v>
          </cell>
          <cell r="S20">
            <v>2468.7793859000012</v>
          </cell>
          <cell r="T20">
            <v>2067.5773914712672</v>
          </cell>
          <cell r="U20">
            <v>2067.1431563075803</v>
          </cell>
          <cell r="V20">
            <v>1991.9713545929735</v>
          </cell>
          <cell r="W20">
            <v>1851.4589516153183</v>
          </cell>
          <cell r="X20">
            <v>4375.2649574440929</v>
          </cell>
        </row>
        <row r="21">
          <cell r="B21" t="str">
            <v>Public Phone Rev</v>
          </cell>
        </row>
        <row r="22">
          <cell r="B22" t="str">
            <v xml:space="preserve">Local </v>
          </cell>
          <cell r="M22">
            <v>2069.2104849436219</v>
          </cell>
          <cell r="N22">
            <v>2536.629701346209</v>
          </cell>
          <cell r="O22">
            <v>2074.6200000000003</v>
          </cell>
          <cell r="P22">
            <v>2054.116</v>
          </cell>
          <cell r="Q22">
            <v>2114.538</v>
          </cell>
          <cell r="R22">
            <v>2039.5060000000003</v>
          </cell>
          <cell r="S22">
            <v>1775.4</v>
          </cell>
          <cell r="T22">
            <v>1691.9225883017805</v>
          </cell>
          <cell r="U22">
            <v>1649.6245235942361</v>
          </cell>
          <cell r="V22">
            <v>1608.3839105043799</v>
          </cell>
          <cell r="W22">
            <v>1568.1743127417703</v>
          </cell>
          <cell r="X22">
            <v>6971.8083046917181</v>
          </cell>
        </row>
        <row r="23">
          <cell r="B23" t="str">
            <v>Long Distance</v>
          </cell>
          <cell r="M23">
            <v>7242.2366973026756</v>
          </cell>
          <cell r="N23">
            <v>8878.2039547117311</v>
          </cell>
          <cell r="O23">
            <v>7261.17</v>
          </cell>
          <cell r="P23">
            <v>7189.405999999999</v>
          </cell>
          <cell r="Q23">
            <v>7400.8829999999998</v>
          </cell>
          <cell r="R23">
            <v>7138.2709999999997</v>
          </cell>
          <cell r="S23">
            <v>6213.9</v>
          </cell>
          <cell r="T23">
            <v>5921.7290590562307</v>
          </cell>
          <cell r="U23">
            <v>5773.6858325798248</v>
          </cell>
          <cell r="V23">
            <v>5629.343686765329</v>
          </cell>
          <cell r="W23">
            <v>5488.6100945961962</v>
          </cell>
          <cell r="X23">
            <v>24401.329066421011</v>
          </cell>
        </row>
        <row r="24">
          <cell r="B24" t="str">
            <v>International long distance</v>
          </cell>
          <cell r="M24">
            <v>1034.6052424718118</v>
          </cell>
          <cell r="N24">
            <v>1268.314850673104</v>
          </cell>
          <cell r="O24">
            <v>1037.31</v>
          </cell>
          <cell r="P24">
            <v>1027.0580000000009</v>
          </cell>
          <cell r="Q24">
            <v>1057.2690000000007</v>
          </cell>
          <cell r="R24">
            <v>1019.7530000000006</v>
          </cell>
          <cell r="S24">
            <v>887.70000000000027</v>
          </cell>
          <cell r="T24">
            <v>845.96129415089058</v>
          </cell>
          <cell r="U24">
            <v>824.81226179711848</v>
          </cell>
          <cell r="V24">
            <v>804.19195525219038</v>
          </cell>
          <cell r="W24">
            <v>784.08715637088517</v>
          </cell>
          <cell r="X24">
            <v>3485.90415234586</v>
          </cell>
        </row>
        <row r="26">
          <cell r="B26" t="str">
            <v>Call Revenue</v>
          </cell>
          <cell r="N26">
            <v>0.21130117958393532</v>
          </cell>
          <cell r="O26">
            <v>0.21100749435965729</v>
          </cell>
          <cell r="P26">
            <v>0.23660482250156289</v>
          </cell>
          <cell r="Q26">
            <v>0.25423289759910778</v>
          </cell>
          <cell r="R26">
            <v>0.32828390749206288</v>
          </cell>
          <cell r="S26">
            <v>0.33888378264984537</v>
          </cell>
          <cell r="T26">
            <v>0.30517341577364787</v>
          </cell>
          <cell r="U26">
            <v>0.29951506341182299</v>
          </cell>
        </row>
        <row r="27">
          <cell r="B27" t="str">
            <v xml:space="preserve">Local </v>
          </cell>
          <cell r="M27">
            <v>11927.418821078143</v>
          </cell>
          <cell r="N27">
            <v>12664.08863462392</v>
          </cell>
          <cell r="O27">
            <v>15658.7652</v>
          </cell>
          <cell r="P27">
            <v>15148.329800000001</v>
          </cell>
          <cell r="Q27">
            <v>14733.017</v>
          </cell>
          <cell r="R27">
            <v>11557.211639699999</v>
          </cell>
          <cell r="S27">
            <v>9213.2416396999979</v>
          </cell>
          <cell r="T27">
            <v>9630.7476221690085</v>
          </cell>
          <cell r="U27">
            <v>9851.0782021133928</v>
          </cell>
          <cell r="V27">
            <v>10078.640373373952</v>
          </cell>
          <cell r="W27">
            <v>10312.386087964491</v>
          </cell>
          <cell r="X27">
            <v>10551.832872571447</v>
          </cell>
          <cell r="Y27">
            <v>10797.137429764809</v>
          </cell>
          <cell r="Z27">
            <v>10523.023482845661</v>
          </cell>
          <cell r="AA27">
            <v>10256.832230514663</v>
          </cell>
          <cell r="AB27">
            <v>9997.5212419323543</v>
          </cell>
        </row>
        <row r="28">
          <cell r="B28" t="str">
            <v>Long Distance</v>
          </cell>
          <cell r="M28">
            <v>11397.311317919113</v>
          </cell>
          <cell r="N28">
            <v>12101.240250862857</v>
          </cell>
          <cell r="O28">
            <v>11442.943799999999</v>
          </cell>
          <cell r="P28">
            <v>7329.8370000000004</v>
          </cell>
          <cell r="Q28">
            <v>6346.5304000000006</v>
          </cell>
          <cell r="R28">
            <v>6257.6789744000007</v>
          </cell>
          <cell r="S28">
            <v>6257.6789744000007</v>
          </cell>
          <cell r="T28">
            <v>5351.932708657162</v>
          </cell>
          <cell r="U28">
            <v>4692.3199717480611</v>
          </cell>
          <cell r="V28">
            <v>4114.8974073201862</v>
          </cell>
          <cell r="W28">
            <v>3608.8550386578768</v>
          </cell>
          <cell r="X28">
            <v>3165.1287992987836</v>
          </cell>
          <cell r="Y28">
            <v>2776.0374666635475</v>
          </cell>
          <cell r="Z28">
            <v>2705.5603988543671</v>
          </cell>
          <cell r="AA28">
            <v>2637.1203243831615</v>
          </cell>
          <cell r="AB28">
            <v>2570.4492252603886</v>
          </cell>
        </row>
        <row r="29">
          <cell r="B29" t="str">
            <v>International long distance</v>
          </cell>
          <cell r="M29">
            <v>3180.645018954172</v>
          </cell>
          <cell r="N29">
            <v>3377.0903025663774</v>
          </cell>
          <cell r="O29">
            <v>3011.3010000000013</v>
          </cell>
          <cell r="P29">
            <v>1954.6232</v>
          </cell>
          <cell r="Q29">
            <v>1586.6326000000008</v>
          </cell>
          <cell r="R29">
            <v>1581.0793859000007</v>
          </cell>
          <cell r="S29">
            <v>1581.0793859000007</v>
          </cell>
          <cell r="T29">
            <v>1221.6160973203769</v>
          </cell>
          <cell r="U29">
            <v>1242.3308945104618</v>
          </cell>
          <cell r="V29">
            <v>1187.7793993407831</v>
          </cell>
          <cell r="W29">
            <v>1067.3717952444331</v>
          </cell>
          <cell r="X29">
            <v>889.36080509823296</v>
          </cell>
          <cell r="Y29">
            <v>661.00043431173071</v>
          </cell>
          <cell r="Z29">
            <v>644.21918658351751</v>
          </cell>
          <cell r="AA29">
            <v>627.92296598381108</v>
          </cell>
          <cell r="AB29">
            <v>612.04795492743688</v>
          </cell>
        </row>
        <row r="31">
          <cell r="A31" t="str">
            <v>Telex</v>
          </cell>
          <cell r="M31">
            <v>0</v>
          </cell>
          <cell r="N31">
            <v>131.31</v>
          </cell>
          <cell r="O31">
            <v>96.71</v>
          </cell>
          <cell r="P31">
            <v>75.599999999999994</v>
          </cell>
          <cell r="Q31">
            <v>60.86</v>
          </cell>
          <cell r="R31">
            <v>13.47</v>
          </cell>
          <cell r="S31">
            <v>1</v>
          </cell>
        </row>
        <row r="32">
          <cell r="B32" t="str">
            <v xml:space="preserve">  % Change</v>
          </cell>
          <cell r="M32">
            <v>0</v>
          </cell>
          <cell r="N32" t="e">
            <v>#DIV/0!</v>
          </cell>
          <cell r="O32">
            <v>-0.26349859112024987</v>
          </cell>
          <cell r="P32">
            <v>-0.21828146003515669</v>
          </cell>
          <cell r="Q32">
            <v>-0.21828146003515669</v>
          </cell>
          <cell r="R32">
            <v>-0.21828146003515669</v>
          </cell>
          <cell r="S32">
            <v>-0.21828146003515669</v>
          </cell>
          <cell r="T32">
            <v>-0.21828146003515669</v>
          </cell>
          <cell r="U32">
            <v>-0.21828146003515669</v>
          </cell>
          <cell r="V32">
            <v>-0.21828146003515669</v>
          </cell>
          <cell r="W32">
            <v>-0.21828146003515669</v>
          </cell>
        </row>
        <row r="34">
          <cell r="A34" t="str">
            <v>Leased Lines</v>
          </cell>
          <cell r="M34">
            <v>425.47</v>
          </cell>
          <cell r="N34">
            <v>482.72</v>
          </cell>
          <cell r="O34">
            <v>955.18</v>
          </cell>
          <cell r="P34">
            <v>1099.8800000000001</v>
          </cell>
          <cell r="Q34">
            <v>1052.97</v>
          </cell>
          <cell r="R34">
            <v>1582.28</v>
          </cell>
          <cell r="S34">
            <v>653</v>
          </cell>
          <cell r="T34">
            <v>718.30000000000007</v>
          </cell>
          <cell r="U34">
            <v>790.13000000000011</v>
          </cell>
          <cell r="V34">
            <v>869.14300000000014</v>
          </cell>
          <cell r="W34">
            <v>956.05730000000028</v>
          </cell>
          <cell r="X34">
            <v>1051.6630300000004</v>
          </cell>
          <cell r="Y34">
            <v>1156.8293330000006</v>
          </cell>
          <cell r="Z34">
            <v>1272.5122663000006</v>
          </cell>
          <cell r="AA34">
            <v>1399.7634929300009</v>
          </cell>
          <cell r="AB34">
            <v>1539.739842223001</v>
          </cell>
        </row>
        <row r="35">
          <cell r="B35" t="str">
            <v xml:space="preserve">  % Change</v>
          </cell>
          <cell r="M35" t="e">
            <v>#DIV/0!</v>
          </cell>
          <cell r="N35">
            <v>0.13455707805485706</v>
          </cell>
          <cell r="O35">
            <v>0.97874544249254214</v>
          </cell>
          <cell r="P35">
            <v>0.15148977156138121</v>
          </cell>
          <cell r="Q35">
            <v>-4.2650107284431082E-2</v>
          </cell>
          <cell r="R35">
            <v>0.50268288745168421</v>
          </cell>
          <cell r="S35">
            <v>-0.58730439618777963</v>
          </cell>
          <cell r="T35">
            <v>0.1</v>
          </cell>
          <cell r="U35">
            <v>0.1</v>
          </cell>
          <cell r="V35">
            <v>0.1</v>
          </cell>
          <cell r="W35">
            <v>0.1</v>
          </cell>
          <cell r="X35">
            <v>0.1</v>
          </cell>
          <cell r="Y35">
            <v>0.1</v>
          </cell>
          <cell r="Z35">
            <v>0.1</v>
          </cell>
          <cell r="AA35">
            <v>0.1</v>
          </cell>
          <cell r="AB35">
            <v>0.1</v>
          </cell>
        </row>
        <row r="36">
          <cell r="A36" t="str">
            <v>Expenses</v>
          </cell>
          <cell r="S36">
            <v>0.16041116607635941</v>
          </cell>
          <cell r="T36">
            <v>0.14808113975348666</v>
          </cell>
          <cell r="U36">
            <v>0.14395602534251675</v>
          </cell>
          <cell r="V36">
            <v>0.14428496468288982</v>
          </cell>
        </row>
        <row r="37">
          <cell r="A37" t="str">
            <v>Interconnect Fees</v>
          </cell>
          <cell r="I37">
            <v>7613.8270000000002</v>
          </cell>
          <cell r="J37">
            <v>8822.5419999999995</v>
          </cell>
          <cell r="K37">
            <v>10239.977000000001</v>
          </cell>
          <cell r="L37">
            <v>10911.893</v>
          </cell>
          <cell r="M37">
            <v>10504.17</v>
          </cell>
          <cell r="N37">
            <v>11316.63</v>
          </cell>
          <cell r="O37">
            <v>9875.83</v>
          </cell>
          <cell r="P37">
            <v>8383.14</v>
          </cell>
          <cell r="Q37">
            <v>12285.58</v>
          </cell>
          <cell r="R37">
            <v>9278.5400000000009</v>
          </cell>
          <cell r="S37">
            <v>8220.19</v>
          </cell>
          <cell r="T37">
            <v>7988.7097803900124</v>
          </cell>
          <cell r="U37">
            <v>8129.093337838056</v>
          </cell>
          <cell r="V37">
            <v>8343.8303221687274</v>
          </cell>
          <cell r="W37">
            <v>8427.7777916614541</v>
          </cell>
          <cell r="X37">
            <v>8510.8011629598077</v>
          </cell>
          <cell r="Y37">
            <v>8557.1013983922439</v>
          </cell>
          <cell r="Z37">
            <v>8607.4594275701402</v>
          </cell>
          <cell r="AA37">
            <v>8604.3868712812218</v>
          </cell>
          <cell r="AB37">
            <v>8599.3930549525867</v>
          </cell>
        </row>
        <row r="38">
          <cell r="A38" t="str">
            <v>License Fee</v>
          </cell>
          <cell r="I38">
            <v>1986.8019999999999</v>
          </cell>
          <cell r="J38">
            <v>2347.0160000000001</v>
          </cell>
          <cell r="K38">
            <v>2711.0920000000001</v>
          </cell>
          <cell r="L38">
            <v>3066.0659999999998</v>
          </cell>
          <cell r="M38">
            <v>3288.55</v>
          </cell>
          <cell r="N38">
            <v>3615.3</v>
          </cell>
          <cell r="O38">
            <v>6644.88</v>
          </cell>
          <cell r="P38">
            <v>5818.16</v>
          </cell>
          <cell r="Q38">
            <v>6429.58</v>
          </cell>
          <cell r="R38">
            <v>4971.63</v>
          </cell>
          <cell r="S38">
            <v>4471.17</v>
          </cell>
          <cell r="T38">
            <v>4709.694716539072</v>
          </cell>
          <cell r="U38">
            <v>4934.9278191910553</v>
          </cell>
          <cell r="V38">
            <v>5055.5535064443957</v>
          </cell>
          <cell r="W38">
            <v>5126.5896818755064</v>
          </cell>
          <cell r="X38">
            <v>5208.0508936190708</v>
          </cell>
          <cell r="Y38">
            <v>5266.253278230015</v>
          </cell>
          <cell r="Z38">
            <v>5338.1484569505265</v>
          </cell>
          <cell r="AA38">
            <v>5379.2152185787954</v>
          </cell>
          <cell r="AB38">
            <v>5432.1364078999595</v>
          </cell>
        </row>
        <row r="39">
          <cell r="A39" t="str">
            <v>Staff Costs</v>
          </cell>
          <cell r="I39">
            <v>3128.14</v>
          </cell>
          <cell r="J39">
            <v>4284.29</v>
          </cell>
          <cell r="K39">
            <v>5167.0200000000004</v>
          </cell>
          <cell r="L39">
            <v>6164.6729999999998</v>
          </cell>
          <cell r="M39">
            <v>9959.8921323529412</v>
          </cell>
          <cell r="N39">
            <v>12222.89</v>
          </cell>
          <cell r="O39">
            <v>12963.64</v>
          </cell>
          <cell r="P39">
            <v>13738.53</v>
          </cell>
          <cell r="Q39">
            <v>16193.7</v>
          </cell>
          <cell r="R39">
            <v>18358.900000000001</v>
          </cell>
          <cell r="S39">
            <v>17365.93</v>
          </cell>
          <cell r="T39">
            <v>16463.554071534389</v>
          </cell>
          <cell r="U39">
            <v>16913.40046913681</v>
          </cell>
          <cell r="V39">
            <v>17122.322321474796</v>
          </cell>
          <cell r="W39">
            <v>17331.119391136472</v>
          </cell>
          <cell r="X39">
            <v>17539.654862830306</v>
          </cell>
          <cell r="Y39">
            <v>17747.785158489376</v>
          </cell>
          <cell r="Z39">
            <v>17955.359684642128</v>
          </cell>
          <cell r="AA39">
            <v>18162.220571378464</v>
          </cell>
          <cell r="AB39">
            <v>18368.202402648716</v>
          </cell>
        </row>
        <row r="40">
          <cell r="A40" t="str">
            <v>Admn, Operating &amp; Other Expenses</v>
          </cell>
          <cell r="I40">
            <v>3979.9949999999999</v>
          </cell>
          <cell r="J40">
            <v>4767.8980000000001</v>
          </cell>
          <cell r="K40">
            <v>6232.9629999999997</v>
          </cell>
          <cell r="L40">
            <v>6251.9629999999997</v>
          </cell>
          <cell r="M40">
            <v>7700.72</v>
          </cell>
          <cell r="N40">
            <v>8893.5400000000009</v>
          </cell>
          <cell r="O40">
            <v>7153.28</v>
          </cell>
          <cell r="P40">
            <v>10166.209999999999</v>
          </cell>
          <cell r="Q40">
            <v>9264.64</v>
          </cell>
          <cell r="R40">
            <v>9837.1</v>
          </cell>
          <cell r="S40">
            <v>9665.0499999999993</v>
          </cell>
          <cell r="T40">
            <v>10101.044546164507</v>
          </cell>
          <cell r="U40">
            <v>10113.132820311115</v>
          </cell>
          <cell r="V40">
            <v>9908.5481332904801</v>
          </cell>
          <cell r="W40">
            <v>9598.06430726896</v>
          </cell>
          <cell r="X40">
            <v>9627.3066073881073</v>
          </cell>
          <cell r="Y40">
            <v>9731.50970326276</v>
          </cell>
          <cell r="Z40">
            <v>9732.2725512587513</v>
          </cell>
          <cell r="AA40">
            <v>9801.9814275616409</v>
          </cell>
          <cell r="AB40">
            <v>9893.8592969658239</v>
          </cell>
        </row>
        <row r="41">
          <cell r="B41" t="str">
            <v>Other Telephony</v>
          </cell>
        </row>
        <row r="42">
          <cell r="B42" t="str">
            <v>ISP</v>
          </cell>
        </row>
        <row r="43">
          <cell r="B43" t="str">
            <v>Cellular</v>
          </cell>
        </row>
        <row r="44">
          <cell r="A44" t="str">
            <v>Operating expenses</v>
          </cell>
          <cell r="I44">
            <v>16708.763999999999</v>
          </cell>
          <cell r="J44">
            <v>20221.745999999999</v>
          </cell>
          <cell r="K44">
            <v>24351.052000000003</v>
          </cell>
          <cell r="L44">
            <v>26394.594999999998</v>
          </cell>
          <cell r="M44">
            <v>31453.332132352938</v>
          </cell>
          <cell r="N44">
            <v>36048.36</v>
          </cell>
          <cell r="O44">
            <v>36637.629999999997</v>
          </cell>
          <cell r="P44">
            <v>38106.039999999994</v>
          </cell>
          <cell r="Q44">
            <v>44173.5</v>
          </cell>
          <cell r="R44">
            <v>42446.17</v>
          </cell>
          <cell r="S44">
            <v>39722.340000000004</v>
          </cell>
          <cell r="T44">
            <v>39263.00311462798</v>
          </cell>
          <cell r="U44">
            <v>40090.554446477036</v>
          </cell>
          <cell r="V44">
            <v>40430.254283378395</v>
          </cell>
          <cell r="W44">
            <v>40483.551171942396</v>
          </cell>
          <cell r="X44">
            <v>40885.81352679729</v>
          </cell>
          <cell r="Y44">
            <v>41302.649538374397</v>
          </cell>
          <cell r="Z44">
            <v>41633.240120421542</v>
          </cell>
          <cell r="AA44">
            <v>41947.804088800127</v>
          </cell>
          <cell r="AB44">
            <v>42293.591162467084</v>
          </cell>
        </row>
        <row r="45">
          <cell r="A45" t="str">
            <v>Operating Profit</v>
          </cell>
          <cell r="I45">
            <v>17772.409000000003</v>
          </cell>
          <cell r="J45">
            <v>20087</v>
          </cell>
          <cell r="K45">
            <v>22194.837999999996</v>
          </cell>
          <cell r="L45">
            <v>23980.275000000005</v>
          </cell>
          <cell r="M45">
            <v>20368.637867647063</v>
          </cell>
          <cell r="N45">
            <v>21797.460000000006</v>
          </cell>
          <cell r="O45">
            <v>24799.240000000005</v>
          </cell>
          <cell r="P45">
            <v>19959.260000000009</v>
          </cell>
          <cell r="Q45">
            <v>19522.82</v>
          </cell>
          <cell r="R45">
            <v>13477.68</v>
          </cell>
          <cell r="S45">
            <v>11522.159999999996</v>
          </cell>
          <cell r="T45">
            <v>14685.189029820402</v>
          </cell>
          <cell r="U45">
            <v>16378.727186552089</v>
          </cell>
          <cell r="V45">
            <v>17398.573138153966</v>
          </cell>
          <cell r="W45">
            <v>18169.07333095566</v>
          </cell>
          <cell r="X45">
            <v>18726.147801759995</v>
          </cell>
          <cell r="Y45">
            <v>19011.234601732082</v>
          </cell>
          <cell r="Z45">
            <v>19544.855689026859</v>
          </cell>
          <cell r="AA45">
            <v>19752.594407985947</v>
          </cell>
          <cell r="AB45">
            <v>20073.133342189656</v>
          </cell>
        </row>
        <row r="46">
          <cell r="A46" t="str">
            <v>Profit on Sale of Assets</v>
          </cell>
          <cell r="I46">
            <v>61.701999999999998</v>
          </cell>
          <cell r="J46">
            <v>37.531999999999996</v>
          </cell>
          <cell r="K46">
            <v>56.189</v>
          </cell>
          <cell r="L46">
            <v>8.4380000000000006</v>
          </cell>
          <cell r="M46">
            <v>23.23</v>
          </cell>
        </row>
        <row r="47">
          <cell r="A47" t="str">
            <v>Other Income</v>
          </cell>
          <cell r="I47">
            <v>643.15899999999999</v>
          </cell>
          <cell r="J47">
            <v>615.51900000000001</v>
          </cell>
          <cell r="K47">
            <v>1191.2059999999999</v>
          </cell>
          <cell r="L47">
            <v>2259.893</v>
          </cell>
          <cell r="M47">
            <v>1723.77</v>
          </cell>
          <cell r="N47">
            <v>3180.23</v>
          </cell>
          <cell r="O47">
            <v>2483.4699999999998</v>
          </cell>
          <cell r="P47">
            <v>2236.91</v>
          </cell>
          <cell r="Q47">
            <v>3143.31</v>
          </cell>
          <cell r="R47">
            <v>4917.18</v>
          </cell>
          <cell r="S47">
            <v>3421.45</v>
          </cell>
          <cell r="T47">
            <v>4330.198854361508</v>
          </cell>
          <cell r="U47">
            <v>3941.8842658645472</v>
          </cell>
          <cell r="V47">
            <v>4154.9673647523996</v>
          </cell>
          <cell r="W47">
            <v>4377.7623223240571</v>
          </cell>
          <cell r="X47">
            <v>4601.2402265118362</v>
          </cell>
          <cell r="Y47">
            <v>4846.4195335839431</v>
          </cell>
          <cell r="Z47">
            <v>5135.7407499881019</v>
          </cell>
          <cell r="AA47">
            <v>5450.5940162389043</v>
          </cell>
          <cell r="AB47">
            <v>5807.4913265839832</v>
          </cell>
        </row>
        <row r="48">
          <cell r="A48" t="str">
            <v>Interest &amp; Finance Charges</v>
          </cell>
          <cell r="I48">
            <v>1629.049</v>
          </cell>
          <cell r="J48">
            <v>1476.16</v>
          </cell>
          <cell r="K48">
            <v>866.24199999999996</v>
          </cell>
          <cell r="L48">
            <v>729.21500000000003</v>
          </cell>
          <cell r="M48">
            <v>84.16</v>
          </cell>
          <cell r="N48">
            <v>83.03</v>
          </cell>
          <cell r="O48">
            <v>288.35000000000002</v>
          </cell>
          <cell r="P48">
            <v>328.19</v>
          </cell>
          <cell r="Q48">
            <v>346.2</v>
          </cell>
          <cell r="R48">
            <v>358.12</v>
          </cell>
          <cell r="S48">
            <v>249.97</v>
          </cell>
          <cell r="T48">
            <v>0</v>
          </cell>
          <cell r="U48">
            <v>0</v>
          </cell>
          <cell r="V48">
            <v>0</v>
          </cell>
          <cell r="W48">
            <v>0</v>
          </cell>
          <cell r="X48">
            <v>0</v>
          </cell>
          <cell r="Y48">
            <v>0</v>
          </cell>
          <cell r="Z48">
            <v>0</v>
          </cell>
          <cell r="AA48">
            <v>0</v>
          </cell>
          <cell r="AB48">
            <v>0</v>
          </cell>
        </row>
        <row r="49">
          <cell r="A49" t="str">
            <v>Depreciation</v>
          </cell>
          <cell r="I49">
            <v>4654.4139999999998</v>
          </cell>
          <cell r="J49">
            <v>5150.375</v>
          </cell>
          <cell r="K49">
            <v>5856.1989999999996</v>
          </cell>
          <cell r="L49">
            <v>6570.5140000000001</v>
          </cell>
          <cell r="M49">
            <v>7092.81</v>
          </cell>
          <cell r="N49">
            <v>7692.46</v>
          </cell>
          <cell r="O49">
            <v>8164.56</v>
          </cell>
          <cell r="P49">
            <v>8670.42</v>
          </cell>
          <cell r="Q49">
            <v>5437.95</v>
          </cell>
          <cell r="R49">
            <v>5880.07</v>
          </cell>
          <cell r="S49">
            <v>6377.07</v>
          </cell>
          <cell r="T49">
            <v>6957.4631537017476</v>
          </cell>
          <cell r="U49">
            <v>7474.2459928479757</v>
          </cell>
          <cell r="V49">
            <v>7913.8989374896264</v>
          </cell>
          <cell r="W49">
            <v>8326.0485201944284</v>
          </cell>
          <cell r="X49">
            <v>8732.0915696951179</v>
          </cell>
          <cell r="Y49">
            <v>9142.4701817419991</v>
          </cell>
          <cell r="Z49">
            <v>9557.7867815985992</v>
          </cell>
          <cell r="AA49">
            <v>9975.3645720585919</v>
          </cell>
          <cell r="AB49">
            <v>10392.916234256127</v>
          </cell>
        </row>
        <row r="50">
          <cell r="A50" t="str">
            <v>Profit before Tax</v>
          </cell>
          <cell r="I50">
            <v>12193.807000000004</v>
          </cell>
          <cell r="J50">
            <v>14113.516</v>
          </cell>
          <cell r="K50">
            <v>16719.791999999994</v>
          </cell>
          <cell r="L50">
            <v>18948.877000000004</v>
          </cell>
          <cell r="M50">
            <v>14938.667867647062</v>
          </cell>
          <cell r="N50">
            <v>17202.200000000008</v>
          </cell>
          <cell r="O50">
            <v>18829.800000000007</v>
          </cell>
          <cell r="P50">
            <v>13197.56000000001</v>
          </cell>
          <cell r="Q50">
            <v>16881.98</v>
          </cell>
          <cell r="R50">
            <v>12156.670000000002</v>
          </cell>
          <cell r="S50">
            <v>8316.5699999999979</v>
          </cell>
          <cell r="T50">
            <v>12057.924730480161</v>
          </cell>
          <cell r="U50">
            <v>12846.36545956866</v>
          </cell>
          <cell r="V50">
            <v>13639.641565416739</v>
          </cell>
          <cell r="W50">
            <v>14220.78713308529</v>
          </cell>
          <cell r="X50">
            <v>14595.296458576713</v>
          </cell>
          <cell r="Y50">
            <v>14715.183953574026</v>
          </cell>
          <cell r="Z50">
            <v>15122.809657416361</v>
          </cell>
          <cell r="AA50">
            <v>15227.823852166261</v>
          </cell>
          <cell r="AB50">
            <v>15487.708434517512</v>
          </cell>
        </row>
        <row r="51">
          <cell r="B51" t="str">
            <v>Provision for Income Tax</v>
          </cell>
          <cell r="I51">
            <v>5185</v>
          </cell>
          <cell r="J51">
            <v>5493.2</v>
          </cell>
          <cell r="K51">
            <v>5246.6710000000003</v>
          </cell>
          <cell r="L51">
            <v>6016</v>
          </cell>
          <cell r="M51">
            <v>1630</v>
          </cell>
          <cell r="N51">
            <v>1630</v>
          </cell>
          <cell r="O51">
            <v>4900</v>
          </cell>
          <cell r="P51">
            <v>3234.2</v>
          </cell>
          <cell r="Q51">
            <v>3753.71</v>
          </cell>
          <cell r="R51">
            <v>2566.9</v>
          </cell>
          <cell r="S51">
            <v>2518</v>
          </cell>
          <cell r="T51">
            <v>2256.6085334820077</v>
          </cell>
          <cell r="U51">
            <v>2735.7925597644053</v>
          </cell>
          <cell r="V51">
            <v>3271.3343094006941</v>
          </cell>
          <cell r="W51">
            <v>3696.7184291197495</v>
          </cell>
          <cell r="X51">
            <v>3219.7934319950054</v>
          </cell>
          <cell r="Y51">
            <v>2636.3191726447976</v>
          </cell>
          <cell r="Z51">
            <v>2164.610597763538</v>
          </cell>
          <cell r="AA51">
            <v>1601.0380358762063</v>
          </cell>
          <cell r="AB51">
            <v>1099.3118894281877</v>
          </cell>
        </row>
        <row r="52">
          <cell r="B52" t="str">
            <v>Defered Tax</v>
          </cell>
          <cell r="O52">
            <v>37.64</v>
          </cell>
          <cell r="P52">
            <v>580.32000000000005</v>
          </cell>
          <cell r="Q52">
            <v>759.77</v>
          </cell>
          <cell r="R52">
            <v>105.51</v>
          </cell>
          <cell r="S52">
            <v>-898.36</v>
          </cell>
          <cell r="T52">
            <v>1360.7688856620407</v>
          </cell>
          <cell r="U52">
            <v>1118.1170781061926</v>
          </cell>
          <cell r="V52">
            <v>820.55816022432737</v>
          </cell>
          <cell r="W52">
            <v>569.51771080583762</v>
          </cell>
          <cell r="X52">
            <v>1158.7955055780085</v>
          </cell>
          <cell r="Y52">
            <v>1778.2360134274099</v>
          </cell>
          <cell r="Z52">
            <v>2372.2322994613701</v>
          </cell>
          <cell r="AA52">
            <v>2967.3091197736717</v>
          </cell>
          <cell r="AB52">
            <v>3547.0006409270659</v>
          </cell>
        </row>
        <row r="53">
          <cell r="B53" t="str">
            <v>Overall Tax</v>
          </cell>
          <cell r="O53">
            <v>4937.6400000000003</v>
          </cell>
          <cell r="P53">
            <v>3814.52</v>
          </cell>
          <cell r="Q53">
            <v>4513.4799999999996</v>
          </cell>
          <cell r="R53">
            <v>2672.4100000000003</v>
          </cell>
          <cell r="S53">
            <v>1619.6399999999999</v>
          </cell>
          <cell r="T53">
            <v>3617.3774191440484</v>
          </cell>
          <cell r="U53">
            <v>3853.9096378705981</v>
          </cell>
          <cell r="V53">
            <v>4091.8924696250215</v>
          </cell>
          <cell r="W53">
            <v>4266.2361399255869</v>
          </cell>
          <cell r="X53">
            <v>4378.5889375730139</v>
          </cell>
          <cell r="Y53">
            <v>4414.555186072208</v>
          </cell>
          <cell r="Z53">
            <v>4536.8428972249076</v>
          </cell>
          <cell r="AA53">
            <v>4568.347155649878</v>
          </cell>
          <cell r="AB53">
            <v>4646.3125303552533</v>
          </cell>
        </row>
        <row r="54">
          <cell r="A54" t="str">
            <v>Profit after Tax</v>
          </cell>
          <cell r="I54">
            <v>7008.8070000000043</v>
          </cell>
          <cell r="J54">
            <v>8620.3159999999989</v>
          </cell>
          <cell r="K54">
            <v>11473.120999999994</v>
          </cell>
          <cell r="L54">
            <v>12932.877000000004</v>
          </cell>
          <cell r="M54">
            <v>13308.667867647062</v>
          </cell>
          <cell r="N54">
            <v>15572.200000000008</v>
          </cell>
          <cell r="O54">
            <v>13892.160000000007</v>
          </cell>
          <cell r="P54">
            <v>9383.0400000000118</v>
          </cell>
          <cell r="Q54">
            <v>12368.5</v>
          </cell>
          <cell r="R54">
            <v>9484.260000000002</v>
          </cell>
          <cell r="S54">
            <v>6696.9299999999976</v>
          </cell>
          <cell r="T54">
            <v>8440.5473113361131</v>
          </cell>
          <cell r="U54">
            <v>8992.4558216980622</v>
          </cell>
          <cell r="V54">
            <v>9547.749095791718</v>
          </cell>
          <cell r="W54">
            <v>9954.5509931597026</v>
          </cell>
          <cell r="X54">
            <v>10216.7075210037</v>
          </cell>
          <cell r="Y54">
            <v>10300.628767501817</v>
          </cell>
          <cell r="Z54">
            <v>10585.966760191453</v>
          </cell>
          <cell r="AA54">
            <v>10659.476696516382</v>
          </cell>
          <cell r="AB54">
            <v>10841.395904162258</v>
          </cell>
        </row>
        <row r="55">
          <cell r="A55" t="str">
            <v>Yr/Yr%</v>
          </cell>
          <cell r="J55">
            <v>0.22992629130749265</v>
          </cell>
          <cell r="K55">
            <v>0.33093972425140739</v>
          </cell>
          <cell r="L55">
            <v>0.12723268585766778</v>
          </cell>
          <cell r="M55">
            <v>2.9057020154684698E-2</v>
          </cell>
          <cell r="N55">
            <v>0.17007954175906059</v>
          </cell>
          <cell r="O55">
            <v>-0.10788713219712054</v>
          </cell>
          <cell r="P55">
            <v>-0.32458019487250311</v>
          </cell>
          <cell r="Q55">
            <v>0.31817619875860959</v>
          </cell>
          <cell r="R55">
            <v>-0.23319238387840058</v>
          </cell>
          <cell r="S55">
            <v>-0.29389008736580435</v>
          </cell>
          <cell r="T55">
            <v>0.26036068935110812</v>
          </cell>
          <cell r="U55">
            <v>6.538776337651786E-2</v>
          </cell>
          <cell r="V55">
            <v>6.1751014973437934E-2</v>
          </cell>
          <cell r="W55">
            <v>4.2607099672035575E-2</v>
          </cell>
          <cell r="X55">
            <v>2.6335344308762831E-2</v>
          </cell>
          <cell r="Y55">
            <v>8.214118523564462E-3</v>
          </cell>
          <cell r="Z55">
            <v>2.7701026716919319E-2</v>
          </cell>
          <cell r="AA55">
            <v>6.9440928722128703E-3</v>
          </cell>
          <cell r="AB55">
            <v>1.7066429509183134E-2</v>
          </cell>
        </row>
        <row r="56">
          <cell r="A56" t="str">
            <v>Tax % of PBT</v>
          </cell>
          <cell r="P56">
            <v>0.28903221504581128</v>
          </cell>
          <cell r="Q56">
            <v>0.2673548955750451</v>
          </cell>
          <cell r="R56">
            <v>0.21983075957478487</v>
          </cell>
          <cell r="S56">
            <v>0.19474855619564319</v>
          </cell>
          <cell r="T56">
            <v>0.3</v>
          </cell>
          <cell r="U56">
            <v>0.3</v>
          </cell>
          <cell r="V56">
            <v>0.3</v>
          </cell>
          <cell r="W56">
            <v>0.3</v>
          </cell>
          <cell r="X56">
            <v>0.3</v>
          </cell>
          <cell r="Y56">
            <v>0.30000000000000004</v>
          </cell>
          <cell r="Z56">
            <v>0.29999999999999993</v>
          </cell>
          <cell r="AA56">
            <v>0.3</v>
          </cell>
          <cell r="AB56">
            <v>0.3</v>
          </cell>
        </row>
        <row r="57">
          <cell r="A57" t="str">
            <v>Prior Period Adjustments</v>
          </cell>
          <cell r="I57">
            <v>287.07799999999997</v>
          </cell>
          <cell r="J57">
            <v>707.53499999999997</v>
          </cell>
          <cell r="K57">
            <v>-171.827</v>
          </cell>
          <cell r="L57">
            <v>89.781000000000006</v>
          </cell>
          <cell r="M57">
            <v>-2430.2078676470587</v>
          </cell>
          <cell r="N57">
            <v>-170.37</v>
          </cell>
          <cell r="O57">
            <v>-885.76</v>
          </cell>
          <cell r="P57">
            <v>-611.49</v>
          </cell>
          <cell r="Q57">
            <v>-841</v>
          </cell>
          <cell r="R57">
            <v>-94.47</v>
          </cell>
          <cell r="S57">
            <v>-910</v>
          </cell>
        </row>
        <row r="59">
          <cell r="A59" t="str">
            <v>Reported Profit after Tax</v>
          </cell>
          <cell r="I59">
            <v>7295.8850000000039</v>
          </cell>
          <cell r="J59">
            <v>9327.8509999999987</v>
          </cell>
          <cell r="K59">
            <v>11301.293999999994</v>
          </cell>
          <cell r="L59">
            <v>13022.658000000005</v>
          </cell>
          <cell r="M59">
            <v>10878.460000000003</v>
          </cell>
          <cell r="N59">
            <v>15401.830000000007</v>
          </cell>
          <cell r="O59">
            <v>13006.400000000007</v>
          </cell>
          <cell r="P59">
            <v>8771.550000000012</v>
          </cell>
          <cell r="Q59">
            <v>11527.5</v>
          </cell>
          <cell r="R59">
            <v>9389.7900000000027</v>
          </cell>
          <cell r="S59">
            <v>5786.9299999999976</v>
          </cell>
          <cell r="T59">
            <v>8440.5473113361131</v>
          </cell>
          <cell r="U59">
            <v>8992.4558216980622</v>
          </cell>
          <cell r="V59">
            <v>9547.749095791718</v>
          </cell>
          <cell r="W59">
            <v>9954.5509931597026</v>
          </cell>
          <cell r="X59">
            <v>10216.7075210037</v>
          </cell>
          <cell r="Y59">
            <v>10300.628767501817</v>
          </cell>
          <cell r="Z59">
            <v>10585.966760191453</v>
          </cell>
          <cell r="AA59">
            <v>10659.476696516382</v>
          </cell>
          <cell r="AB59">
            <v>10841.395904162258</v>
          </cell>
        </row>
        <row r="61">
          <cell r="A61" t="str">
            <v>Overall Dividend</v>
          </cell>
          <cell r="I61">
            <v>1200</v>
          </cell>
          <cell r="J61">
            <v>1320</v>
          </cell>
          <cell r="K61">
            <v>2009.7450999999999</v>
          </cell>
          <cell r="L61">
            <v>2097.9</v>
          </cell>
          <cell r="M61">
            <v>2167.1999999999998</v>
          </cell>
          <cell r="N61">
            <v>3124.17</v>
          </cell>
          <cell r="O61">
            <v>2835</v>
          </cell>
          <cell r="P61">
            <v>3198.23</v>
          </cell>
          <cell r="Q61">
            <v>3198.23</v>
          </cell>
          <cell r="R61">
            <v>3286.4265000000009</v>
          </cell>
          <cell r="S61">
            <v>2025.4254999999989</v>
          </cell>
          <cell r="T61">
            <v>2954.1915589676396</v>
          </cell>
          <cell r="U61">
            <v>3147.3595375943214</v>
          </cell>
          <cell r="V61">
            <v>3341.7121835271009</v>
          </cell>
          <cell r="W61">
            <v>3484.0928476058957</v>
          </cell>
          <cell r="X61">
            <v>3575.847632351295</v>
          </cell>
          <cell r="Y61">
            <v>3605.220068625636</v>
          </cell>
          <cell r="Z61">
            <v>3705.0883660670083</v>
          </cell>
          <cell r="AA61">
            <v>3730.8168437807335</v>
          </cell>
          <cell r="AB61">
            <v>3794.4885664567901</v>
          </cell>
        </row>
        <row r="62">
          <cell r="A62" t="str">
            <v>Payout</v>
          </cell>
          <cell r="I62">
            <v>0.17121316081324528</v>
          </cell>
          <cell r="J62">
            <v>0.15312663712095939</v>
          </cell>
          <cell r="K62">
            <v>0.17516986877415491</v>
          </cell>
          <cell r="L62">
            <v>0.16221448638226432</v>
          </cell>
          <cell r="M62">
            <v>0.16284124162932884</v>
          </cell>
          <cell r="N62">
            <v>0.20062483143036941</v>
          </cell>
          <cell r="O62">
            <v>0.21796961495878941</v>
          </cell>
          <cell r="P62">
            <v>0.36461400778653669</v>
          </cell>
          <cell r="Q62">
            <v>0.27744350466276296</v>
          </cell>
          <cell r="R62">
            <v>0.35</v>
          </cell>
          <cell r="S62">
            <v>0.35</v>
          </cell>
          <cell r="T62">
            <v>0.35</v>
          </cell>
          <cell r="U62">
            <v>0.35</v>
          </cell>
          <cell r="V62">
            <v>0.35</v>
          </cell>
          <cell r="W62">
            <v>0.35</v>
          </cell>
          <cell r="X62">
            <v>0.35</v>
          </cell>
          <cell r="Y62">
            <v>0.35</v>
          </cell>
          <cell r="Z62">
            <v>0.35</v>
          </cell>
          <cell r="AA62">
            <v>0.35</v>
          </cell>
          <cell r="AB62">
            <v>0.35</v>
          </cell>
        </row>
        <row r="63">
          <cell r="A63" t="str">
            <v>Dividend</v>
          </cell>
          <cell r="I63">
            <v>1200</v>
          </cell>
          <cell r="J63">
            <v>1200</v>
          </cell>
          <cell r="K63">
            <v>1827.0409999999999</v>
          </cell>
          <cell r="L63">
            <v>1890</v>
          </cell>
          <cell r="M63">
            <v>1890</v>
          </cell>
          <cell r="N63">
            <v>2835</v>
          </cell>
          <cell r="O63">
            <v>2835</v>
          </cell>
          <cell r="P63">
            <v>2835</v>
          </cell>
          <cell r="Q63">
            <v>2835</v>
          </cell>
          <cell r="R63">
            <v>2835</v>
          </cell>
          <cell r="S63">
            <v>1800.3782222222212</v>
          </cell>
          <cell r="T63">
            <v>2625.9480524156797</v>
          </cell>
          <cell r="U63">
            <v>2797.6529223060634</v>
          </cell>
          <cell r="V63">
            <v>2970.4108298018673</v>
          </cell>
          <cell r="W63">
            <v>3096.9714200941294</v>
          </cell>
          <cell r="X63">
            <v>3178.5312287567067</v>
          </cell>
          <cell r="Y63">
            <v>3204.6400610005653</v>
          </cell>
          <cell r="Z63">
            <v>3293.4118809484517</v>
          </cell>
          <cell r="AA63">
            <v>3316.2816389162076</v>
          </cell>
          <cell r="AB63">
            <v>3372.8787257393687</v>
          </cell>
        </row>
        <row r="65">
          <cell r="A65" t="str">
            <v>Dividend Tax</v>
          </cell>
          <cell r="I65">
            <v>0</v>
          </cell>
          <cell r="J65">
            <v>120</v>
          </cell>
          <cell r="K65">
            <v>182.70410000000001</v>
          </cell>
          <cell r="L65">
            <v>207.9</v>
          </cell>
          <cell r="M65">
            <v>277.2</v>
          </cell>
          <cell r="N65">
            <v>289.17</v>
          </cell>
          <cell r="O65">
            <v>0</v>
          </cell>
          <cell r="P65">
            <v>363.23</v>
          </cell>
          <cell r="Q65">
            <v>363.23</v>
          </cell>
          <cell r="R65">
            <v>392.82</v>
          </cell>
          <cell r="S65">
            <v>225.04727777777771</v>
          </cell>
          <cell r="T65">
            <v>328.24350655195985</v>
          </cell>
          <cell r="U65">
            <v>349.70661528825804</v>
          </cell>
          <cell r="V65">
            <v>371.30135372523364</v>
          </cell>
          <cell r="W65">
            <v>387.12142751176634</v>
          </cell>
          <cell r="X65">
            <v>397.31640359458834</v>
          </cell>
          <cell r="Y65">
            <v>400.58000762507072</v>
          </cell>
          <cell r="Z65">
            <v>411.67648511855668</v>
          </cell>
          <cell r="AA65">
            <v>414.53520486452589</v>
          </cell>
          <cell r="AB65">
            <v>421.60984071742132</v>
          </cell>
        </row>
        <row r="66">
          <cell r="I66">
            <v>504.71499999999997</v>
          </cell>
        </row>
        <row r="67">
          <cell r="A67" t="str">
            <v>Tax</v>
          </cell>
          <cell r="N67">
            <v>4605.8890500000016</v>
          </cell>
          <cell r="O67">
            <v>5041.6789500000023</v>
          </cell>
          <cell r="P67">
            <v>3533.6466900000023</v>
          </cell>
          <cell r="Q67">
            <v>4520.1501449999996</v>
          </cell>
        </row>
        <row r="68">
          <cell r="A68" t="str">
            <v>Net Profit</v>
          </cell>
          <cell r="N68">
            <v>12596.310950000006</v>
          </cell>
          <cell r="O68">
            <v>13788.121050000005</v>
          </cell>
          <cell r="P68">
            <v>9663.9133100000072</v>
          </cell>
          <cell r="Q68">
            <v>12361.829855</v>
          </cell>
        </row>
        <row r="69">
          <cell r="A69" t="str">
            <v>Public Phones</v>
          </cell>
          <cell r="I69">
            <v>3063</v>
          </cell>
          <cell r="J69">
            <v>3865</v>
          </cell>
          <cell r="K69">
            <v>6270</v>
          </cell>
          <cell r="L69">
            <v>8398.7163430205255</v>
          </cell>
          <cell r="M69">
            <v>10346.052424718109</v>
          </cell>
          <cell r="N69">
            <v>12683.148506731044</v>
          </cell>
          <cell r="O69">
            <v>10373.1</v>
          </cell>
          <cell r="P69">
            <v>10270.58</v>
          </cell>
          <cell r="Q69">
            <v>10572.69</v>
          </cell>
          <cell r="R69">
            <v>10197.530000000001</v>
          </cell>
          <cell r="S69">
            <v>8877</v>
          </cell>
          <cell r="T69">
            <v>8459.6129415089017</v>
          </cell>
          <cell r="U69">
            <v>8248.1226179711794</v>
          </cell>
          <cell r="V69">
            <v>8041.9195525218993</v>
          </cell>
          <cell r="W69">
            <v>7840.8715637088517</v>
          </cell>
          <cell r="X69">
            <v>7644.8497746161302</v>
          </cell>
          <cell r="Y69">
            <v>7453.7285302507271</v>
          </cell>
          <cell r="Z69">
            <v>7267.3853169944578</v>
          </cell>
          <cell r="AA69">
            <v>7085.7006840695967</v>
          </cell>
          <cell r="AB69">
            <v>6908.5581669678568</v>
          </cell>
        </row>
        <row r="70">
          <cell r="B70" t="str">
            <v>Average Rev/Public Phone (Rs)</v>
          </cell>
          <cell r="J70">
            <v>62878.75706674259</v>
          </cell>
          <cell r="K70">
            <v>87878.511811740958</v>
          </cell>
          <cell r="L70">
            <v>101060.2885835021</v>
          </cell>
          <cell r="M70">
            <v>104092.09724100717</v>
          </cell>
          <cell r="N70">
            <v>104092.09724100717</v>
          </cell>
          <cell r="O70">
            <v>70291.075294683673</v>
          </cell>
          <cell r="P70">
            <v>56192.784531716767</v>
          </cell>
          <cell r="Q70">
            <v>47615.399685196819</v>
          </cell>
          <cell r="R70">
            <v>39264.308954045788</v>
          </cell>
          <cell r="S70">
            <v>29861.139143422275</v>
          </cell>
          <cell r="T70">
            <v>26875.025229080049</v>
          </cell>
          <cell r="U70">
            <v>26203.149598353048</v>
          </cell>
          <cell r="V70">
            <v>25548.070858394221</v>
          </cell>
          <cell r="W70">
            <v>24909.369086934366</v>
          </cell>
          <cell r="X70">
            <v>24286.634859761005</v>
          </cell>
          <cell r="Y70">
            <v>23679.468988266981</v>
          </cell>
          <cell r="Z70">
            <v>23087.482263560305</v>
          </cell>
          <cell r="AA70">
            <v>22510.295206971296</v>
          </cell>
          <cell r="AB70">
            <v>21947.537826797012</v>
          </cell>
        </row>
        <row r="71">
          <cell r="B71" t="str">
            <v>Y-E Public Phones in Service</v>
          </cell>
          <cell r="I71">
            <v>55939</v>
          </cell>
          <cell r="J71">
            <v>66996</v>
          </cell>
          <cell r="K71">
            <v>75701</v>
          </cell>
          <cell r="L71">
            <v>90511</v>
          </cell>
          <cell r="M71">
            <v>108679</v>
          </cell>
          <cell r="N71">
            <v>134032</v>
          </cell>
          <cell r="O71">
            <v>161115</v>
          </cell>
          <cell r="P71">
            <v>204433</v>
          </cell>
          <cell r="Q71">
            <v>239654</v>
          </cell>
          <cell r="R71">
            <v>279776</v>
          </cell>
          <cell r="S71">
            <v>314776</v>
          </cell>
          <cell r="T71">
            <v>314776</v>
          </cell>
          <cell r="U71">
            <v>314776</v>
          </cell>
          <cell r="V71">
            <v>314776</v>
          </cell>
          <cell r="W71">
            <v>314776</v>
          </cell>
          <cell r="X71">
            <v>314776</v>
          </cell>
          <cell r="Y71">
            <v>314776</v>
          </cell>
          <cell r="Z71">
            <v>314776</v>
          </cell>
          <cell r="AA71">
            <v>314776</v>
          </cell>
          <cell r="AB71">
            <v>314776</v>
          </cell>
        </row>
        <row r="72">
          <cell r="B72" t="str">
            <v xml:space="preserve">Average Public Phones </v>
          </cell>
          <cell r="J72">
            <v>61467.5</v>
          </cell>
          <cell r="K72">
            <v>71348.5</v>
          </cell>
          <cell r="L72">
            <v>83106</v>
          </cell>
          <cell r="M72">
            <v>99595</v>
          </cell>
          <cell r="N72">
            <v>121355.5</v>
          </cell>
          <cell r="O72">
            <v>147573.5</v>
          </cell>
          <cell r="P72">
            <v>182774</v>
          </cell>
          <cell r="Q72">
            <v>222043.5</v>
          </cell>
          <cell r="R72">
            <v>259715</v>
          </cell>
          <cell r="S72">
            <v>297276</v>
          </cell>
          <cell r="T72">
            <v>314776</v>
          </cell>
          <cell r="U72">
            <v>314776</v>
          </cell>
          <cell r="V72">
            <v>314776</v>
          </cell>
          <cell r="W72">
            <v>314776</v>
          </cell>
          <cell r="X72">
            <v>314776</v>
          </cell>
          <cell r="Y72">
            <v>314776</v>
          </cell>
          <cell r="Z72">
            <v>314776</v>
          </cell>
          <cell r="AA72">
            <v>314776</v>
          </cell>
          <cell r="AB72">
            <v>314776</v>
          </cell>
        </row>
        <row r="73">
          <cell r="B73" t="str">
            <v>Net Additions</v>
          </cell>
          <cell r="J73">
            <v>11057</v>
          </cell>
          <cell r="K73">
            <v>8705</v>
          </cell>
          <cell r="L73">
            <v>14810</v>
          </cell>
          <cell r="M73">
            <v>18168</v>
          </cell>
          <cell r="N73">
            <v>25353</v>
          </cell>
          <cell r="O73">
            <v>27083</v>
          </cell>
          <cell r="P73">
            <v>43318</v>
          </cell>
          <cell r="Q73">
            <v>35221</v>
          </cell>
          <cell r="S73">
            <v>35000</v>
          </cell>
          <cell r="U73">
            <v>0</v>
          </cell>
          <cell r="V73">
            <v>0</v>
          </cell>
          <cell r="W73">
            <v>0</v>
          </cell>
        </row>
        <row r="75">
          <cell r="A75" t="str">
            <v>% change</v>
          </cell>
          <cell r="O75">
            <v>-7.4890405811625094E-3</v>
          </cell>
          <cell r="P75">
            <v>2.9934148207829692E-2</v>
          </cell>
          <cell r="Q75">
            <v>-5.392848769050218E-4</v>
          </cell>
        </row>
        <row r="76">
          <cell r="A76" t="str">
            <v>Cash Profits</v>
          </cell>
          <cell r="B76" t="str">
            <v>Profit before Tax</v>
          </cell>
          <cell r="I76">
            <v>11950.299000000003</v>
          </cell>
          <cell r="J76">
            <v>14478.225999999999</v>
          </cell>
          <cell r="K76">
            <v>17157.492999999995</v>
          </cell>
          <cell r="L76">
            <v>19593.172000000006</v>
          </cell>
          <cell r="M76">
            <v>17971.270000000004</v>
          </cell>
          <cell r="N76">
            <v>23094.290000000008</v>
          </cell>
          <cell r="O76">
            <v>21170.960000000006</v>
          </cell>
          <cell r="P76">
            <v>17441.970000000012</v>
          </cell>
          <cell r="Q76">
            <v>16965.45</v>
          </cell>
          <cell r="R76">
            <v>15269.860000000002</v>
          </cell>
          <cell r="S76">
            <v>12163.999999999996</v>
          </cell>
          <cell r="T76">
            <v>15398.01046503786</v>
          </cell>
          <cell r="U76">
            <v>16466.701814546039</v>
          </cell>
          <cell r="V76">
            <v>17461.648033281344</v>
          </cell>
          <cell r="W76">
            <v>18280.599513354129</v>
          </cell>
          <cell r="X76">
            <v>18948.79909069882</v>
          </cell>
          <cell r="Y76">
            <v>19443.098949243817</v>
          </cell>
          <cell r="Z76">
            <v>20143.753541790051</v>
          </cell>
          <cell r="AA76">
            <v>20634.841268574972</v>
          </cell>
          <cell r="AB76">
            <v>21234.312138418383</v>
          </cell>
        </row>
        <row r="77">
          <cell r="A77" t="str">
            <v>Growth (yoy) %</v>
          </cell>
          <cell r="J77">
            <v>0.21153671552485798</v>
          </cell>
          <cell r="K77">
            <v>0.18505492316531025</v>
          </cell>
          <cell r="L77">
            <v>0.14196007540262512</v>
          </cell>
          <cell r="M77">
            <v>-8.2778939520359529E-2</v>
          </cell>
          <cell r="N77">
            <v>0.28506722118136363</v>
          </cell>
          <cell r="O77">
            <v>-8.3281625025060313E-2</v>
          </cell>
          <cell r="P77">
            <v>-0.17613702921360175</v>
          </cell>
          <cell r="Q77">
            <v>-2.7320308428463669E-2</v>
          </cell>
          <cell r="R77">
            <v>-9.9943709126489311E-2</v>
          </cell>
          <cell r="S77">
            <v>-0.20339806651796455</v>
          </cell>
          <cell r="T77">
            <v>0.26586735161442498</v>
          </cell>
          <cell r="U77">
            <v>6.9404508584710367E-2</v>
          </cell>
          <cell r="V77">
            <v>6.0421706176546408E-2</v>
          </cell>
          <cell r="W77">
            <v>4.6900010727045416E-2</v>
          </cell>
          <cell r="X77">
            <v>3.6552388605010755E-2</v>
          </cell>
          <cell r="Y77">
            <v>2.6086078393623868E-2</v>
          </cell>
          <cell r="Z77">
            <v>3.6036158349823433E-2</v>
          </cell>
          <cell r="AA77">
            <v>2.4379156832221804E-2</v>
          </cell>
          <cell r="AB77">
            <v>2.9051392353395711E-2</v>
          </cell>
        </row>
        <row r="81">
          <cell r="M81">
            <v>1423.8289999999997</v>
          </cell>
        </row>
        <row r="82">
          <cell r="A82" t="str">
            <v>Fixed-Line Network Data</v>
          </cell>
        </row>
        <row r="83">
          <cell r="A83" t="str">
            <v>Y-E Fixed-Line Capacity (000s)</v>
          </cell>
          <cell r="I83">
            <v>3101.3999999999996</v>
          </cell>
          <cell r="J83">
            <v>3521</v>
          </cell>
          <cell r="K83">
            <v>3809.5</v>
          </cell>
          <cell r="L83">
            <v>4224.7</v>
          </cell>
          <cell r="M83">
            <v>4639</v>
          </cell>
          <cell r="N83">
            <v>5121.0869999999995</v>
          </cell>
          <cell r="O83">
            <v>5650.5969999999998</v>
          </cell>
          <cell r="P83">
            <v>5852.6390000000001</v>
          </cell>
          <cell r="Q83">
            <v>5892.6390000000001</v>
          </cell>
          <cell r="R83">
            <v>5912.6390000000001</v>
          </cell>
          <cell r="S83">
            <v>5932.6390000000001</v>
          </cell>
          <cell r="T83">
            <v>5952.6390000000001</v>
          </cell>
          <cell r="U83">
            <v>5972.6390000000001</v>
          </cell>
          <cell r="V83">
            <v>5992.6390000000001</v>
          </cell>
          <cell r="W83">
            <v>6012.6390000000001</v>
          </cell>
        </row>
        <row r="84">
          <cell r="A84" t="str">
            <v>Y-E Fixed-Lines in Service (000s)</v>
          </cell>
          <cell r="I84">
            <v>2607.7950000000001</v>
          </cell>
          <cell r="J84">
            <v>3012.154</v>
          </cell>
          <cell r="K84">
            <v>3406.7389999999996</v>
          </cell>
          <cell r="L84">
            <v>3653.91</v>
          </cell>
          <cell r="M84">
            <v>4031.6239999999998</v>
          </cell>
          <cell r="N84">
            <v>4335.1899999999996</v>
          </cell>
          <cell r="O84">
            <v>4496.5050000000001</v>
          </cell>
          <cell r="P84">
            <v>4633.6650000000009</v>
          </cell>
          <cell r="Q84">
            <v>4367.2340000000004</v>
          </cell>
          <cell r="R84">
            <v>4075.34</v>
          </cell>
          <cell r="S84">
            <v>4189.8240000000005</v>
          </cell>
          <cell r="T84">
            <v>4139.8240000000005</v>
          </cell>
          <cell r="U84">
            <v>4114.8240000000005</v>
          </cell>
          <cell r="V84">
            <v>4114.8240000000005</v>
          </cell>
          <cell r="W84">
            <v>4114.8240000000005</v>
          </cell>
        </row>
        <row r="85">
          <cell r="B85" t="str">
            <v>Delhi</v>
          </cell>
          <cell r="I85">
            <v>1167.01</v>
          </cell>
          <cell r="J85">
            <v>1370</v>
          </cell>
          <cell r="K85">
            <v>1551.11</v>
          </cell>
          <cell r="L85">
            <v>1641.5</v>
          </cell>
          <cell r="M85">
            <v>1818.2360000000001</v>
          </cell>
          <cell r="N85">
            <v>1979.856</v>
          </cell>
          <cell r="O85">
            <v>2065.8029999999999</v>
          </cell>
          <cell r="P85">
            <v>2170.92</v>
          </cell>
          <cell r="Q85">
            <v>1937.079</v>
          </cell>
          <cell r="R85">
            <v>1719.6960000000001</v>
          </cell>
          <cell r="S85">
            <v>1719.6960000000001</v>
          </cell>
          <cell r="T85">
            <v>1837.079</v>
          </cell>
          <cell r="U85">
            <v>1812.079</v>
          </cell>
          <cell r="V85">
            <v>1799.579</v>
          </cell>
          <cell r="W85">
            <v>1799.579</v>
          </cell>
        </row>
        <row r="86">
          <cell r="B86" t="str">
            <v>Bombay</v>
          </cell>
          <cell r="I86">
            <v>1440.7850000000001</v>
          </cell>
          <cell r="J86">
            <v>1642.154</v>
          </cell>
          <cell r="K86">
            <v>1855.6289999999999</v>
          </cell>
          <cell r="L86">
            <v>2012.41</v>
          </cell>
          <cell r="M86">
            <v>2213.3879999999999</v>
          </cell>
          <cell r="N86">
            <v>2355.3339999999998</v>
          </cell>
          <cell r="O86">
            <v>2430.7020000000002</v>
          </cell>
          <cell r="P86">
            <v>2462.7450000000003</v>
          </cell>
          <cell r="Q86">
            <v>2430.1550000000002</v>
          </cell>
          <cell r="R86">
            <v>2355.6440000000002</v>
          </cell>
          <cell r="S86">
            <v>2355.6440000000002</v>
          </cell>
          <cell r="T86">
            <v>2352.7450000000003</v>
          </cell>
          <cell r="U86">
            <v>2327.7450000000003</v>
          </cell>
          <cell r="V86">
            <v>2315.2450000000003</v>
          </cell>
          <cell r="W86">
            <v>2315.2450000000003</v>
          </cell>
        </row>
        <row r="87">
          <cell r="A87" t="str">
            <v>% Utilization</v>
          </cell>
          <cell r="I87">
            <v>0.84084445734184576</v>
          </cell>
          <cell r="J87">
            <v>0.85548253337120139</v>
          </cell>
          <cell r="K87">
            <v>0.89427457671610433</v>
          </cell>
          <cell r="L87">
            <v>0.86489218169337467</v>
          </cell>
          <cell r="M87">
            <v>0.86907178271179131</v>
          </cell>
          <cell r="N87">
            <v>0.84653707308624127</v>
          </cell>
          <cell r="O87">
            <v>0.79575751022414098</v>
          </cell>
          <cell r="P87">
            <v>0.7917223324384095</v>
          </cell>
          <cell r="Q87">
            <v>0.74113381118374977</v>
          </cell>
          <cell r="R87">
            <v>0.68925906012526728</v>
          </cell>
          <cell r="S87">
            <v>0.70623275746257275</v>
          </cell>
          <cell r="T87">
            <v>0.69546028240583724</v>
          </cell>
          <cell r="U87">
            <v>0.68894570724934157</v>
          </cell>
          <cell r="V87">
            <v>0.68664640069258309</v>
          </cell>
          <cell r="W87">
            <v>0.68436239062415027</v>
          </cell>
        </row>
        <row r="88">
          <cell r="A88" t="str">
            <v>Growth rate of fixed line services</v>
          </cell>
          <cell r="J88">
            <v>0.15505781704466792</v>
          </cell>
          <cell r="K88">
            <v>0.13099761831566359</v>
          </cell>
          <cell r="L88">
            <v>7.2553547542092423E-2</v>
          </cell>
          <cell r="M88">
            <v>0.10337255159541425</v>
          </cell>
          <cell r="N88">
            <v>7.5296208178143642E-2</v>
          </cell>
          <cell r="O88">
            <v>3.7210595152692427E-2</v>
          </cell>
          <cell r="P88">
            <v>3.0503691200165717E-2</v>
          </cell>
          <cell r="Q88">
            <v>-5.7498977591172507E-2</v>
          </cell>
          <cell r="R88">
            <v>-6.6837270455395892E-2</v>
          </cell>
          <cell r="S88">
            <v>2.8091889265680958E-2</v>
          </cell>
          <cell r="T88">
            <v>-1.1933675495677143E-2</v>
          </cell>
          <cell r="U88">
            <v>-6.0389040693517027E-3</v>
          </cell>
          <cell r="V88">
            <v>0</v>
          </cell>
          <cell r="W88">
            <v>0</v>
          </cell>
        </row>
        <row r="89">
          <cell r="A89" t="str">
            <v>Employees per 1,000 Lines</v>
          </cell>
          <cell r="I89">
            <v>24.113475177304963</v>
          </cell>
          <cell r="J89">
            <v>20.859823236129362</v>
          </cell>
          <cell r="K89">
            <v>18.338064641876002</v>
          </cell>
          <cell r="L89">
            <v>16.819242947965332</v>
          </cell>
          <cell r="M89">
            <v>15.156175278250155</v>
          </cell>
          <cell r="N89">
            <v>14.012303958996032</v>
          </cell>
          <cell r="O89">
            <v>12.815953724059019</v>
          </cell>
          <cell r="P89">
            <v>12.532628060077711</v>
          </cell>
          <cell r="Q89">
            <v>12.187118894934413</v>
          </cell>
          <cell r="R89">
            <v>12.574165591091786</v>
          </cell>
          <cell r="S89">
            <v>12.083085112883023</v>
          </cell>
          <cell r="T89">
            <v>12.090055955720299</v>
          </cell>
          <cell r="U89">
            <v>11.911385178049557</v>
          </cell>
          <cell r="V89">
            <v>11.735354855221241</v>
          </cell>
          <cell r="W89">
            <v>11.50524985806004</v>
          </cell>
        </row>
        <row r="90">
          <cell r="B90" t="str">
            <v>Delhi</v>
          </cell>
          <cell r="I90">
            <v>26</v>
          </cell>
          <cell r="J90">
            <v>21</v>
          </cell>
          <cell r="K90">
            <v>19</v>
          </cell>
          <cell r="L90">
            <v>18</v>
          </cell>
          <cell r="M90">
            <v>17</v>
          </cell>
          <cell r="N90">
            <v>16</v>
          </cell>
          <cell r="O90">
            <v>15</v>
          </cell>
          <cell r="P90">
            <v>15</v>
          </cell>
          <cell r="Q90">
            <v>14.25</v>
          </cell>
          <cell r="R90">
            <v>13.5375</v>
          </cell>
          <cell r="S90">
            <v>12.860624999999999</v>
          </cell>
          <cell r="T90">
            <v>12.217593749999999</v>
          </cell>
          <cell r="U90">
            <v>11.606714062499998</v>
          </cell>
          <cell r="V90">
            <v>11.026378359374998</v>
          </cell>
          <cell r="W90">
            <v>11.026378359374998</v>
          </cell>
        </row>
        <row r="91">
          <cell r="B91" t="str">
            <v>Bombay</v>
          </cell>
          <cell r="I91">
            <v>21</v>
          </cell>
          <cell r="J91">
            <v>21</v>
          </cell>
          <cell r="K91">
            <v>18.170000000000002</v>
          </cell>
          <cell r="L91">
            <v>16.32</v>
          </cell>
          <cell r="M91">
            <v>13.641525118957903</v>
          </cell>
          <cell r="N91">
            <v>12.341478533405454</v>
          </cell>
          <cell r="O91">
            <v>10.959778286272854</v>
          </cell>
          <cell r="P91">
            <v>10.35762939321773</v>
          </cell>
          <cell r="Q91">
            <v>10.542794286784174</v>
          </cell>
          <cell r="R91">
            <v>11.870900441662661</v>
          </cell>
          <cell r="S91">
            <v>12.102692355041762</v>
          </cell>
          <cell r="T91">
            <v>11.733536315315764</v>
          </cell>
          <cell r="U91">
            <v>12.020634043772688</v>
          </cell>
          <cell r="V91">
            <v>12.286423624797887</v>
          </cell>
          <cell r="W91">
            <v>11.877464069831204</v>
          </cell>
        </row>
        <row r="93">
          <cell r="A93" t="str">
            <v>Lines per Employee</v>
          </cell>
          <cell r="I93">
            <v>41.470588235294116</v>
          </cell>
          <cell r="J93">
            <v>47.939044769468275</v>
          </cell>
          <cell r="K93">
            <v>54.531381556832542</v>
          </cell>
          <cell r="L93">
            <v>59.455708148919555</v>
          </cell>
          <cell r="M93">
            <v>65.97970672951034</v>
          </cell>
          <cell r="N93">
            <v>71.365851249464981</v>
          </cell>
          <cell r="O93">
            <v>78.027747410068201</v>
          </cell>
          <cell r="P93">
            <v>79.791724066675869</v>
          </cell>
          <cell r="Q93">
            <v>82.05384788817075</v>
          </cell>
          <cell r="R93">
            <v>79.5281398797908</v>
          </cell>
          <cell r="S93">
            <v>82.760320783786995</v>
          </cell>
          <cell r="T93">
            <v>82.712603122970592</v>
          </cell>
          <cell r="U93">
            <v>83.953292169815143</v>
          </cell>
          <cell r="V93">
            <v>85.212591552362355</v>
          </cell>
          <cell r="W93">
            <v>86.916843383409599</v>
          </cell>
        </row>
        <row r="94">
          <cell r="B94" t="str">
            <v>Delhi</v>
          </cell>
          <cell r="I94">
            <v>38.461538461538467</v>
          </cell>
          <cell r="J94">
            <v>47.619047619047613</v>
          </cell>
          <cell r="K94">
            <v>52.631578947368425</v>
          </cell>
          <cell r="L94">
            <v>55.555555555555564</v>
          </cell>
          <cell r="M94">
            <v>58.823529411764696</v>
          </cell>
          <cell r="N94">
            <v>62.5</v>
          </cell>
          <cell r="O94">
            <v>66.666666666666671</v>
          </cell>
          <cell r="P94">
            <v>66.666666666666671</v>
          </cell>
          <cell r="Q94">
            <v>70.175438596491219</v>
          </cell>
          <cell r="R94">
            <v>73.868882733148666</v>
          </cell>
          <cell r="S94">
            <v>77.756718666472281</v>
          </cell>
          <cell r="T94">
            <v>81.849177543655031</v>
          </cell>
          <cell r="U94">
            <v>86.157028993321092</v>
          </cell>
          <cell r="V94">
            <v>90.691609466653773</v>
          </cell>
          <cell r="W94">
            <v>90.691609466653773</v>
          </cell>
        </row>
        <row r="95">
          <cell r="B95" t="str">
            <v>Bombay</v>
          </cell>
          <cell r="I95">
            <v>44.276344053638603</v>
          </cell>
          <cell r="J95">
            <v>48.209318028359213</v>
          </cell>
          <cell r="K95">
            <v>56.227927413898158</v>
          </cell>
          <cell r="L95">
            <v>63.067159735497818</v>
          </cell>
          <cell r="M95">
            <v>73.305586529344865</v>
          </cell>
          <cell r="N95">
            <v>81.027568722275646</v>
          </cell>
          <cell r="O95">
            <v>91.242721693786635</v>
          </cell>
          <cell r="P95">
            <v>96.547188747147985</v>
          </cell>
          <cell r="Q95">
            <v>94.851514010241189</v>
          </cell>
          <cell r="R95">
            <v>84.23960801577897</v>
          </cell>
          <cell r="S95">
            <v>82.626243042806749</v>
          </cell>
          <cell r="T95">
            <v>85.225798354985429</v>
          </cell>
          <cell r="U95">
            <v>83.190287330812808</v>
          </cell>
          <cell r="V95">
            <v>81.390649593237526</v>
          </cell>
          <cell r="W95">
            <v>84.19305620464921</v>
          </cell>
        </row>
        <row r="96">
          <cell r="A96" t="str">
            <v xml:space="preserve">% Increase in Productivity </v>
          </cell>
          <cell r="J96">
            <v>0.1559769660722847</v>
          </cell>
          <cell r="K96">
            <v>0.13751498009745153</v>
          </cell>
          <cell r="L96">
            <v>9.0302619363400602E-2</v>
          </cell>
          <cell r="M96">
            <v>0.10972871711913738</v>
          </cell>
          <cell r="N96">
            <v>8.1633350418419071E-2</v>
          </cell>
          <cell r="O96">
            <v>9.3348513945640962E-2</v>
          </cell>
          <cell r="P96">
            <v>2.260704320140421E-2</v>
          </cell>
          <cell r="Q96">
            <v>2.8350356480636978E-2</v>
          </cell>
          <cell r="R96">
            <v>-3.0781103792014465E-2</v>
          </cell>
          <cell r="S96">
            <v>4.0641977907212898E-2</v>
          </cell>
          <cell r="T96">
            <v>-5.7657655703227987E-4</v>
          </cell>
          <cell r="U96">
            <v>1.4999999999999906E-2</v>
          </cell>
          <cell r="V96">
            <v>1.4999999999999821E-2</v>
          </cell>
          <cell r="W96">
            <v>1.9999999999999969E-2</v>
          </cell>
        </row>
        <row r="98">
          <cell r="A98" t="str">
            <v>No. of Employees</v>
          </cell>
          <cell r="I98">
            <v>62883</v>
          </cell>
          <cell r="J98">
            <v>62833</v>
          </cell>
          <cell r="K98">
            <v>62473</v>
          </cell>
          <cell r="L98">
            <v>61456</v>
          </cell>
          <cell r="M98">
            <v>61104</v>
          </cell>
          <cell r="N98">
            <v>60746</v>
          </cell>
          <cell r="O98">
            <v>57627</v>
          </cell>
          <cell r="P98">
            <v>58072</v>
          </cell>
          <cell r="Q98">
            <v>53224</v>
          </cell>
          <cell r="R98">
            <v>51244</v>
          </cell>
          <cell r="S98">
            <v>50626</v>
          </cell>
          <cell r="T98">
            <v>50050.703806833837</v>
          </cell>
          <cell r="U98">
            <v>49013.253603882593</v>
          </cell>
          <cell r="V98">
            <v>48288.91980678089</v>
          </cell>
          <cell r="W98">
            <v>47342.07824194205</v>
          </cell>
        </row>
        <row r="99">
          <cell r="B99" t="str">
            <v>Delhi</v>
          </cell>
          <cell r="I99">
            <v>30342.26</v>
          </cell>
          <cell r="J99">
            <v>28770.000000000004</v>
          </cell>
          <cell r="K99">
            <v>29471.089999999997</v>
          </cell>
          <cell r="L99">
            <v>29546.999999999996</v>
          </cell>
          <cell r="M99">
            <v>30910.012000000006</v>
          </cell>
          <cell r="N99">
            <v>31677.696</v>
          </cell>
          <cell r="O99">
            <v>30987.044999999998</v>
          </cell>
          <cell r="P99">
            <v>32563.8</v>
          </cell>
          <cell r="Q99">
            <v>27603.375750000003</v>
          </cell>
          <cell r="R99">
            <v>23280.384600000001</v>
          </cell>
          <cell r="S99">
            <v>22116.36537</v>
          </cell>
          <cell r="T99">
            <v>22444.684908656247</v>
          </cell>
          <cell r="U99">
            <v>21032.282811660934</v>
          </cell>
          <cell r="V99">
            <v>19842.838941585702</v>
          </cell>
          <cell r="W99">
            <v>19842.838941585702</v>
          </cell>
        </row>
        <row r="100">
          <cell r="B100" t="str">
            <v>Bombay</v>
          </cell>
          <cell r="I100">
            <v>32540.74</v>
          </cell>
          <cell r="J100">
            <v>34063</v>
          </cell>
          <cell r="K100">
            <v>33001.910000000003</v>
          </cell>
          <cell r="L100">
            <v>31909.000000000004</v>
          </cell>
          <cell r="M100">
            <v>30193.987999999994</v>
          </cell>
          <cell r="N100">
            <v>29068.304</v>
          </cell>
          <cell r="O100">
            <v>26639.955000000002</v>
          </cell>
          <cell r="P100">
            <v>25508.2</v>
          </cell>
          <cell r="Q100">
            <v>25620.624249999997</v>
          </cell>
          <cell r="R100">
            <v>27963.615399999999</v>
          </cell>
          <cell r="S100">
            <v>28509.63463</v>
          </cell>
          <cell r="T100">
            <v>27606.01889817759</v>
          </cell>
          <cell r="U100">
            <v>27980.970792221658</v>
          </cell>
          <cell r="V100">
            <v>28446.080865195188</v>
          </cell>
          <cell r="W100">
            <v>27499.239300356348</v>
          </cell>
        </row>
        <row r="102">
          <cell r="A102" t="str">
            <v>Delhi Penetration</v>
          </cell>
          <cell r="I102">
            <v>0.10241600392449667</v>
          </cell>
          <cell r="J102">
            <v>0.11574078274358267</v>
          </cell>
          <cell r="K102">
            <v>0.12614819613964304</v>
          </cell>
          <cell r="L102">
            <v>0.12851444143255625</v>
          </cell>
          <cell r="M102">
            <v>0.13703575508808988</v>
          </cell>
          <cell r="N102">
            <v>0.14364477980120438</v>
          </cell>
          <cell r="O102">
            <v>0.14482464380790491</v>
          </cell>
          <cell r="P102">
            <v>0.14755780002677713</v>
          </cell>
          <cell r="Q102">
            <v>0.12804288273559222</v>
          </cell>
          <cell r="R102">
            <v>0.11063893489177197</v>
          </cell>
          <cell r="S102">
            <v>0.10774276771810636</v>
          </cell>
          <cell r="T102">
            <v>0.11214291697162819</v>
          </cell>
          <cell r="U102">
            <v>0.1077776506027225</v>
          </cell>
          <cell r="V102">
            <v>0.10428697511891018</v>
          </cell>
          <cell r="W102">
            <v>0.10161027810233979</v>
          </cell>
        </row>
        <row r="103">
          <cell r="B103" t="str">
            <v>Population (mn)</v>
          </cell>
          <cell r="I103">
            <v>11.394801156861631</v>
          </cell>
          <cell r="J103">
            <v>11.836795704372932</v>
          </cell>
          <cell r="K103">
            <v>12.295934840661202</v>
          </cell>
          <cell r="L103">
            <v>12.772883589596047</v>
          </cell>
          <cell r="M103">
            <v>13.26833277075165</v>
          </cell>
          <cell r="N103">
            <v>13.782999999999999</v>
          </cell>
          <cell r="O103">
            <v>14.264167656024593</v>
          </cell>
          <cell r="P103">
            <v>14.712336451248568</v>
          </cell>
          <cell r="Q103">
            <v>15.128361363122824</v>
          </cell>
          <cell r="R103">
            <v>15.543316660470589</v>
          </cell>
          <cell r="S103">
            <v>15.961127010393312</v>
          </cell>
          <cell r="T103">
            <v>16.38158743868572</v>
          </cell>
          <cell r="U103">
            <v>16.813123962772913</v>
          </cell>
          <cell r="V103">
            <v>17.256028357789482</v>
          </cell>
          <cell r="W103">
            <v>17.710600085037665</v>
          </cell>
        </row>
        <row r="105">
          <cell r="A105" t="str">
            <v>Bombay Penetration</v>
          </cell>
          <cell r="I105">
            <v>0.11819936908944405</v>
          </cell>
          <cell r="J105">
            <v>0.13192038652238819</v>
          </cell>
          <cell r="K105">
            <v>0.14597256394039201</v>
          </cell>
          <cell r="L105">
            <v>0.15501674179541222</v>
          </cell>
          <cell r="M105">
            <v>0.16695588858749713</v>
          </cell>
          <cell r="N105">
            <v>0.17397175483432553</v>
          </cell>
          <cell r="O105">
            <v>0.17617457895786362</v>
          </cell>
          <cell r="P105">
            <v>0.17548126879180667</v>
          </cell>
          <cell r="Q105">
            <v>0.17052162481274435</v>
          </cell>
          <cell r="R105">
            <v>0.1628500163203945</v>
          </cell>
          <cell r="S105">
            <v>0.16049033184129419</v>
          </cell>
          <cell r="T105">
            <v>0.1580159844544991</v>
          </cell>
          <cell r="U105">
            <v>0.15411627702243269</v>
          </cell>
          <cell r="V105">
            <v>0.15111132251006132</v>
          </cell>
          <cell r="W105">
            <v>0.14896490062468112</v>
          </cell>
        </row>
        <row r="106">
          <cell r="B106" t="str">
            <v>Population (mn)</v>
          </cell>
          <cell r="I106">
            <v>12.189447465745156</v>
          </cell>
          <cell r="J106">
            <v>12.448068439530459</v>
          </cell>
          <cell r="K106">
            <v>12.712176520772406</v>
          </cell>
          <cell r="L106">
            <v>12.981888128289626</v>
          </cell>
          <cell r="M106">
            <v>13.257322150934629</v>
          </cell>
          <cell r="N106">
            <v>13.538600000000001</v>
          </cell>
          <cell r="O106">
            <v>13.797121096462849</v>
          </cell>
          <cell r="P106">
            <v>14.034232923867414</v>
          </cell>
          <cell r="Q106">
            <v>14.251300987007582</v>
          </cell>
          <cell r="R106">
            <v>14.465113686973524</v>
          </cell>
          <cell r="S106">
            <v>14.677793814579756</v>
          </cell>
          <cell r="T106">
            <v>14.889284828507183</v>
          </cell>
          <cell r="U106">
            <v>15.103823197475638</v>
          </cell>
          <cell r="V106">
            <v>15.321452830550447</v>
          </cell>
          <cell r="W106">
            <v>15.542218269478717</v>
          </cell>
        </row>
        <row r="108">
          <cell r="A108" t="str">
            <v>Revenue Est. - MTNL (Rs MN)</v>
          </cell>
          <cell r="M108">
            <v>53493.47</v>
          </cell>
          <cell r="N108">
            <v>53488.98</v>
          </cell>
        </row>
        <row r="109">
          <cell r="A109" t="str">
            <v>Total Fixed line Revenues (less ISP/Cellular)</v>
          </cell>
          <cell r="I109">
            <v>34481.173000000003</v>
          </cell>
          <cell r="J109">
            <v>40308.745999999999</v>
          </cell>
          <cell r="K109">
            <v>46545.89</v>
          </cell>
          <cell r="L109">
            <v>50374.87</v>
          </cell>
          <cell r="M109">
            <v>49485</v>
          </cell>
          <cell r="N109">
            <v>54103.010000000009</v>
          </cell>
          <cell r="O109">
            <v>54967.13</v>
          </cell>
          <cell r="P109">
            <v>48991.07</v>
          </cell>
          <cell r="Q109">
            <v>47318.26</v>
          </cell>
          <cell r="R109">
            <v>43588.68</v>
          </cell>
          <cell r="S109">
            <v>39139</v>
          </cell>
          <cell r="T109">
            <v>38288.00005594721</v>
          </cell>
          <cell r="U109">
            <v>37709.390503787348</v>
          </cell>
          <cell r="V109">
            <v>37320.823247326749</v>
          </cell>
          <cell r="W109">
            <v>37033.891120920351</v>
          </cell>
        </row>
        <row r="110">
          <cell r="B110" t="str">
            <v>Call Revenue</v>
          </cell>
          <cell r="I110">
            <v>24274</v>
          </cell>
          <cell r="J110">
            <v>27809</v>
          </cell>
          <cell r="K110">
            <v>30276</v>
          </cell>
          <cell r="L110">
            <v>31779.360328420647</v>
          </cell>
          <cell r="M110">
            <v>26505.375157951428</v>
          </cell>
          <cell r="N110">
            <v>28142.419188053154</v>
          </cell>
          <cell r="O110">
            <v>30113.01</v>
          </cell>
          <cell r="P110">
            <v>24432.79</v>
          </cell>
          <cell r="Q110">
            <v>22666.18</v>
          </cell>
          <cell r="R110">
            <v>19395.97</v>
          </cell>
          <cell r="S110">
            <v>17052</v>
          </cell>
          <cell r="T110">
            <v>17844.928465889974</v>
          </cell>
          <cell r="U110">
            <v>17507.41052207617</v>
          </cell>
          <cell r="V110">
            <v>17279.843759334293</v>
          </cell>
          <cell r="W110">
            <v>17107.045321740949</v>
          </cell>
          <cell r="X110">
            <v>28889.511690856674</v>
          </cell>
        </row>
        <row r="111">
          <cell r="B111" t="str">
            <v>Rental Revenue</v>
          </cell>
          <cell r="I111">
            <v>5549</v>
          </cell>
          <cell r="J111">
            <v>6481</v>
          </cell>
          <cell r="K111">
            <v>7328</v>
          </cell>
          <cell r="L111">
            <v>8060.6478207379369</v>
          </cell>
          <cell r="M111">
            <v>11297.734979999999</v>
          </cell>
          <cell r="N111">
            <v>12399.618347999998</v>
          </cell>
          <cell r="O111">
            <v>13138.67</v>
          </cell>
          <cell r="P111">
            <v>12783.04</v>
          </cell>
          <cell r="Q111">
            <v>12172.97</v>
          </cell>
          <cell r="R111">
            <v>11307.83</v>
          </cell>
          <cell r="S111">
            <v>11538</v>
          </cell>
          <cell r="T111">
            <v>11265.158648548328</v>
          </cell>
          <cell r="U111">
            <v>11163.727363739999</v>
          </cell>
          <cell r="V111">
            <v>11129.916935470555</v>
          </cell>
          <cell r="W111">
            <v>11129.916935470555</v>
          </cell>
          <cell r="X111">
            <v>20601.596701619041</v>
          </cell>
        </row>
        <row r="112">
          <cell r="B112" t="str">
            <v>Public Phone Rev</v>
          </cell>
          <cell r="I112">
            <v>3063</v>
          </cell>
          <cell r="J112">
            <v>3865</v>
          </cell>
          <cell r="K112">
            <v>6270</v>
          </cell>
          <cell r="L112">
            <v>8398.7163430205255</v>
          </cell>
          <cell r="M112">
            <v>10346.052424718109</v>
          </cell>
          <cell r="N112">
            <v>12683.148506731044</v>
          </cell>
          <cell r="O112">
            <v>10373.1</v>
          </cell>
          <cell r="P112">
            <v>10270.58</v>
          </cell>
          <cell r="Q112">
            <v>10572.69</v>
          </cell>
          <cell r="R112">
            <v>10197.530000000001</v>
          </cell>
          <cell r="S112">
            <v>8877</v>
          </cell>
          <cell r="T112">
            <v>8459.6129415089017</v>
          </cell>
          <cell r="U112">
            <v>8248.1226179711794</v>
          </cell>
          <cell r="V112">
            <v>8041.9195525218993</v>
          </cell>
          <cell r="W112">
            <v>7840.8715637088517</v>
          </cell>
          <cell r="X112">
            <v>34859.041523458589</v>
          </cell>
        </row>
        <row r="113">
          <cell r="B113" t="str">
            <v>Connection Fees/ Rent and junction charges</v>
          </cell>
          <cell r="I113">
            <v>237</v>
          </cell>
          <cell r="J113">
            <v>282</v>
          </cell>
          <cell r="K113">
            <v>314</v>
          </cell>
          <cell r="L113">
            <v>196.69195230432018</v>
          </cell>
          <cell r="M113">
            <v>312.59749823232033</v>
          </cell>
          <cell r="N113">
            <v>263.79395721580914</v>
          </cell>
          <cell r="O113">
            <v>290.45999999999998</v>
          </cell>
          <cell r="P113">
            <v>329.18</v>
          </cell>
          <cell r="Q113">
            <v>792.59</v>
          </cell>
          <cell r="R113">
            <v>1091.5999999999999</v>
          </cell>
          <cell r="S113">
            <v>1018</v>
          </cell>
          <cell r="T113">
            <v>0</v>
          </cell>
          <cell r="U113">
            <v>0</v>
          </cell>
          <cell r="V113">
            <v>0</v>
          </cell>
          <cell r="W113">
            <v>0</v>
          </cell>
          <cell r="X113">
            <v>465.83271813111685</v>
          </cell>
        </row>
        <row r="114">
          <cell r="B114" t="str">
            <v>Miscleanous</v>
          </cell>
          <cell r="I114">
            <v>123.21199999999953</v>
          </cell>
          <cell r="J114">
            <v>82.243000000002212</v>
          </cell>
          <cell r="K114">
            <v>1.2889999999970314</v>
          </cell>
          <cell r="L114">
            <v>-881.22644448342544</v>
          </cell>
          <cell r="M114">
            <v>597.76993909814337</v>
          </cell>
          <cell r="Q114">
            <v>0</v>
          </cell>
          <cell r="R114">
            <v>0</v>
          </cell>
          <cell r="S114">
            <v>0</v>
          </cell>
          <cell r="T114">
            <v>0</v>
          </cell>
          <cell r="U114">
            <v>0</v>
          </cell>
          <cell r="V114">
            <v>0</v>
          </cell>
          <cell r="W114">
            <v>0</v>
          </cell>
          <cell r="X114">
            <v>0</v>
          </cell>
        </row>
        <row r="115">
          <cell r="A115" t="str">
            <v>Telephone Revenues</v>
          </cell>
          <cell r="I115">
            <v>33246.212</v>
          </cell>
          <cell r="J115">
            <v>38519.243000000002</v>
          </cell>
          <cell r="K115">
            <v>44189.288999999997</v>
          </cell>
          <cell r="L115">
            <v>47554.19</v>
          </cell>
          <cell r="M115">
            <v>49059.53</v>
          </cell>
          <cell r="N115">
            <v>53488.98000000001</v>
          </cell>
          <cell r="O115">
            <v>53915.24</v>
          </cell>
          <cell r="P115">
            <v>47815.590000000004</v>
          </cell>
          <cell r="Q115">
            <v>46204.43</v>
          </cell>
          <cell r="R115">
            <v>41992.93</v>
          </cell>
          <cell r="S115">
            <v>38485</v>
          </cell>
          <cell r="T115">
            <v>37569.700055947207</v>
          </cell>
          <cell r="U115">
            <v>36919.260503787351</v>
          </cell>
          <cell r="V115">
            <v>36451.680247326745</v>
          </cell>
          <cell r="W115">
            <v>36077.83382092035</v>
          </cell>
          <cell r="X115">
            <v>84815.982634065425</v>
          </cell>
        </row>
        <row r="116">
          <cell r="B116" t="str">
            <v>Telegraph &amp; Telex</v>
          </cell>
          <cell r="I116">
            <v>0</v>
          </cell>
          <cell r="J116">
            <v>0</v>
          </cell>
          <cell r="K116">
            <v>0</v>
          </cell>
          <cell r="L116">
            <v>0</v>
          </cell>
          <cell r="M116">
            <v>0</v>
          </cell>
          <cell r="N116">
            <v>131.31</v>
          </cell>
          <cell r="O116">
            <v>96.71</v>
          </cell>
          <cell r="P116">
            <v>75.599999999999994</v>
          </cell>
          <cell r="Q116">
            <v>60.86</v>
          </cell>
          <cell r="R116">
            <v>13.47</v>
          </cell>
          <cell r="S116">
            <v>1</v>
          </cell>
          <cell r="T116">
            <v>0</v>
          </cell>
          <cell r="U116">
            <v>0</v>
          </cell>
          <cell r="V116">
            <v>0</v>
          </cell>
          <cell r="W116">
            <v>0</v>
          </cell>
        </row>
        <row r="117">
          <cell r="A117" t="str">
            <v>Leased Line Revenue RS mn</v>
          </cell>
          <cell r="I117">
            <v>0</v>
          </cell>
          <cell r="J117">
            <v>0</v>
          </cell>
          <cell r="K117">
            <v>0</v>
          </cell>
          <cell r="L117">
            <v>0</v>
          </cell>
          <cell r="M117">
            <v>425.47</v>
          </cell>
          <cell r="N117">
            <v>482.72</v>
          </cell>
          <cell r="O117">
            <v>955.18</v>
          </cell>
          <cell r="P117">
            <v>1099.8800000000001</v>
          </cell>
          <cell r="Q117">
            <v>1052.97</v>
          </cell>
          <cell r="R117">
            <v>1582.28</v>
          </cell>
          <cell r="S117">
            <v>653</v>
          </cell>
          <cell r="T117">
            <v>718.30000000000007</v>
          </cell>
          <cell r="U117">
            <v>790.13000000000011</v>
          </cell>
          <cell r="V117">
            <v>869.14300000000014</v>
          </cell>
          <cell r="W117">
            <v>956.05730000000028</v>
          </cell>
          <cell r="X117">
            <v>1051.6630300000004</v>
          </cell>
          <cell r="Y117">
            <v>1156.8293330000006</v>
          </cell>
          <cell r="Z117">
            <v>1272.5122663000006</v>
          </cell>
          <cell r="AA117">
            <v>1399.7634929300009</v>
          </cell>
          <cell r="AB117">
            <v>1539.739842223001</v>
          </cell>
        </row>
        <row r="118">
          <cell r="M118">
            <v>0</v>
          </cell>
        </row>
        <row r="119">
          <cell r="B119" t="str">
            <v>Other Income Rs mn</v>
          </cell>
          <cell r="I119">
            <v>704.86099999999999</v>
          </cell>
          <cell r="J119">
            <v>653.05100000000004</v>
          </cell>
          <cell r="K119">
            <v>1247.395</v>
          </cell>
          <cell r="L119">
            <v>2268.3310000000001</v>
          </cell>
          <cell r="M119">
            <v>1747</v>
          </cell>
          <cell r="N119">
            <v>3898.8683988024468</v>
          </cell>
          <cell r="O119">
            <v>2818.5079680000003</v>
          </cell>
          <cell r="P119">
            <v>3355.7109299999993</v>
          </cell>
          <cell r="Q119">
            <v>2479.5058749999998</v>
          </cell>
          <cell r="R119">
            <v>5877.2798999999995</v>
          </cell>
          <cell r="S119">
            <v>5107.3769659428917</v>
          </cell>
          <cell r="T119">
            <v>4330.198854361508</v>
          </cell>
          <cell r="U119">
            <v>3941.8842658645472</v>
          </cell>
          <cell r="V119">
            <v>4154.9673647523996</v>
          </cell>
          <cell r="W119">
            <v>4377.7623223240571</v>
          </cell>
          <cell r="X119">
            <v>4601.2402265118362</v>
          </cell>
          <cell r="Y119">
            <v>4846.4195335839431</v>
          </cell>
          <cell r="Z119">
            <v>5135.7407499881019</v>
          </cell>
          <cell r="AA119">
            <v>5450.5940162389043</v>
          </cell>
          <cell r="AB119">
            <v>5807.4913265839832</v>
          </cell>
        </row>
        <row r="120">
          <cell r="L120">
            <v>0.10177433362608568</v>
          </cell>
          <cell r="M120">
            <v>1.4735694331801388</v>
          </cell>
          <cell r="Q120">
            <v>1.8967108560860035E-2</v>
          </cell>
          <cell r="R120">
            <v>1.0985019388373014</v>
          </cell>
          <cell r="S120">
            <v>378.52000000000044</v>
          </cell>
          <cell r="T120">
            <v>75.704000000000093</v>
          </cell>
        </row>
        <row r="121">
          <cell r="B121" t="str">
            <v>Average Lines in Service</v>
          </cell>
          <cell r="I121">
            <v>2607.7950000000001</v>
          </cell>
          <cell r="J121">
            <v>2809.9745000000003</v>
          </cell>
          <cell r="K121">
            <v>3209.4465</v>
          </cell>
          <cell r="L121">
            <v>3530.3244999999997</v>
          </cell>
          <cell r="M121">
            <v>3842.7669999999998</v>
          </cell>
          <cell r="N121">
            <v>4183.4069999999992</v>
          </cell>
          <cell r="O121">
            <v>4415.8474999999999</v>
          </cell>
          <cell r="P121">
            <v>4565.0850000000009</v>
          </cell>
          <cell r="Q121">
            <v>4500.4495000000006</v>
          </cell>
          <cell r="R121">
            <v>4221.2870000000003</v>
          </cell>
          <cell r="S121">
            <v>4132.5820000000003</v>
          </cell>
          <cell r="T121">
            <v>4164.8240000000005</v>
          </cell>
          <cell r="U121">
            <v>4127.3240000000005</v>
          </cell>
          <cell r="V121">
            <v>4114.8240000000005</v>
          </cell>
          <cell r="W121">
            <v>4114.8240000000005</v>
          </cell>
        </row>
        <row r="122">
          <cell r="B122" t="str">
            <v>YoY%</v>
          </cell>
          <cell r="J122">
            <v>7.7528908522334072E-2</v>
          </cell>
          <cell r="K122">
            <v>0.14216214417604145</v>
          </cell>
          <cell r="L122">
            <v>9.9979233179303462E-2</v>
          </cell>
          <cell r="M122">
            <v>8.8502487519206863E-2</v>
          </cell>
          <cell r="N122">
            <v>8.8644458537298521E-2</v>
          </cell>
          <cell r="O122">
            <v>5.5562487704399866E-2</v>
          </cell>
          <cell r="P122">
            <v>3.3795890822769792E-2</v>
          </cell>
          <cell r="Q122">
            <v>-1.4158662982178938E-2</v>
          </cell>
          <cell r="R122">
            <v>-6.2029915011822756E-2</v>
          </cell>
          <cell r="S122">
            <v>-2.1013733489336328E-2</v>
          </cell>
          <cell r="T122">
            <v>7.801902055422083E-3</v>
          </cell>
          <cell r="U122">
            <v>-9.0039819209647431E-3</v>
          </cell>
          <cell r="V122">
            <v>-3.0285967372564171E-3</v>
          </cell>
          <cell r="W122">
            <v>0</v>
          </cell>
        </row>
        <row r="123">
          <cell r="B123" t="str">
            <v>Delhi</v>
          </cell>
          <cell r="I123">
            <v>1167.01</v>
          </cell>
          <cell r="J123">
            <v>1268.5050000000001</v>
          </cell>
          <cell r="K123">
            <v>1460.5549999999998</v>
          </cell>
          <cell r="L123">
            <v>1596.3049999999998</v>
          </cell>
          <cell r="M123">
            <v>1729.8679999999999</v>
          </cell>
          <cell r="N123">
            <v>1899.046</v>
          </cell>
          <cell r="O123">
            <v>2022.8294999999998</v>
          </cell>
          <cell r="P123">
            <v>2118.3615</v>
          </cell>
          <cell r="Q123">
            <v>2053.9994999999999</v>
          </cell>
          <cell r="R123">
            <v>1828.3875</v>
          </cell>
          <cell r="S123">
            <v>1719.6960000000001</v>
          </cell>
          <cell r="T123">
            <v>1778.3875</v>
          </cell>
          <cell r="U123">
            <v>1824.579</v>
          </cell>
          <cell r="V123">
            <v>1805.829</v>
          </cell>
          <cell r="W123">
            <v>1799.579</v>
          </cell>
        </row>
        <row r="124">
          <cell r="B124" t="str">
            <v>Bombay</v>
          </cell>
          <cell r="I124">
            <v>1440.7850000000001</v>
          </cell>
          <cell r="J124">
            <v>1541.4695000000002</v>
          </cell>
          <cell r="K124">
            <v>1748.8915</v>
          </cell>
          <cell r="L124">
            <v>1934.0194999999999</v>
          </cell>
          <cell r="M124">
            <v>2112.8989999999999</v>
          </cell>
          <cell r="N124">
            <v>2284.3609999999999</v>
          </cell>
          <cell r="O124">
            <v>2393.018</v>
          </cell>
          <cell r="P124">
            <v>2446.7235000000001</v>
          </cell>
          <cell r="Q124">
            <v>2446.4500000000003</v>
          </cell>
          <cell r="R124">
            <v>2392.8995000000004</v>
          </cell>
          <cell r="S124">
            <v>2355.6440000000002</v>
          </cell>
          <cell r="T124">
            <v>2354.1945000000005</v>
          </cell>
          <cell r="U124">
            <v>2340.2450000000003</v>
          </cell>
          <cell r="V124">
            <v>2321.4950000000003</v>
          </cell>
          <cell r="W124">
            <v>2315.2450000000003</v>
          </cell>
        </row>
        <row r="125">
          <cell r="Q125">
            <v>876.17655377164726</v>
          </cell>
          <cell r="R125">
            <v>860.49349404577322</v>
          </cell>
          <cell r="S125">
            <v>789.23620471011418</v>
          </cell>
        </row>
        <row r="126">
          <cell r="A126" t="str">
            <v>Average Rev/Line (Rs)</v>
          </cell>
          <cell r="I126">
            <v>13222.347998979982</v>
          </cell>
          <cell r="J126">
            <v>14344.879642146218</v>
          </cell>
          <cell r="K126">
            <v>14502.777971217156</v>
          </cell>
          <cell r="L126">
            <v>14269.189701966492</v>
          </cell>
          <cell r="M126">
            <v>12877.439615776861</v>
          </cell>
          <cell r="N126">
            <v>12932.76269796365</v>
          </cell>
          <cell r="O126">
            <v>12447.696619958004</v>
          </cell>
          <cell r="P126">
            <v>10731.688457060491</v>
          </cell>
          <cell r="Q126">
            <v>10514.118645259767</v>
          </cell>
          <cell r="R126">
            <v>10325.921928549278</v>
          </cell>
          <cell r="S126">
            <v>9470.8344565213702</v>
          </cell>
          <cell r="T126">
            <v>9193.1856078305354</v>
          </cell>
          <cell r="U126">
            <v>9136.5229634958014</v>
          </cell>
          <cell r="V126">
            <v>9069.8467898813506</v>
          </cell>
          <cell r="W126">
            <v>9000.1154656724921</v>
          </cell>
        </row>
        <row r="127">
          <cell r="B127" t="str">
            <v>% Chg.</v>
          </cell>
          <cell r="J127">
            <v>8.4896543583093703E-2</v>
          </cell>
          <cell r="K127">
            <v>1.1007295495670982E-2</v>
          </cell>
          <cell r="L127">
            <v>-1.6106450068687068E-2</v>
          </cell>
          <cell r="M127">
            <v>-9.7535327181040216E-2</v>
          </cell>
          <cell r="N127">
            <v>4.2961243723488186E-3</v>
          </cell>
          <cell r="O127">
            <v>-3.7506763971013157E-2</v>
          </cell>
          <cell r="P127">
            <v>-0.13785748603047995</v>
          </cell>
          <cell r="Q127">
            <v>-2.0273586274076241E-2</v>
          </cell>
          <cell r="R127">
            <v>-1.78994286692148E-2</v>
          </cell>
          <cell r="S127">
            <v>-8.2809794413005205E-2</v>
          </cell>
          <cell r="T127">
            <v>-2.9316197000957285E-2</v>
          </cell>
          <cell r="U127">
            <v>-6.1635483881093602E-3</v>
          </cell>
          <cell r="V127">
            <v>-7.2977623851928995E-3</v>
          </cell>
          <cell r="W127">
            <v>-7.6882582279838825E-3</v>
          </cell>
          <cell r="Y127">
            <v>3.6507936507936507</v>
          </cell>
        </row>
        <row r="128">
          <cell r="B128" t="str">
            <v>% Change in Tariffs</v>
          </cell>
          <cell r="I128">
            <v>0</v>
          </cell>
          <cell r="J128">
            <v>0</v>
          </cell>
          <cell r="K128">
            <v>0</v>
          </cell>
          <cell r="L128">
            <v>0</v>
          </cell>
          <cell r="M128">
            <v>0.04</v>
          </cell>
        </row>
        <row r="129">
          <cell r="B129" t="str">
            <v>% Change in Volume per Line</v>
          </cell>
          <cell r="I129">
            <v>0</v>
          </cell>
          <cell r="J129">
            <v>8.4896543583093703E-2</v>
          </cell>
          <cell r="K129">
            <v>1.1007295495670982E-2</v>
          </cell>
          <cell r="L129">
            <v>-1.6106450068687068E-2</v>
          </cell>
          <cell r="M129">
            <v>-1.6106450068687068E-2</v>
          </cell>
          <cell r="N129">
            <v>-1.6106450068687068E-2</v>
          </cell>
          <cell r="O129">
            <v>-1.6106450068687068E-2</v>
          </cell>
          <cell r="P129">
            <v>-1.6106450068687068E-2</v>
          </cell>
          <cell r="Q129">
            <v>-1.6106450068687068E-2</v>
          </cell>
          <cell r="R129">
            <v>-1.6106450068687068E-2</v>
          </cell>
          <cell r="S129">
            <v>-1.6106450068687068E-2</v>
          </cell>
          <cell r="T129">
            <v>-1.6106450068687068E-2</v>
          </cell>
          <cell r="W129">
            <v>0</v>
          </cell>
        </row>
        <row r="130">
          <cell r="K130">
            <v>-1.1095829523890544E-2</v>
          </cell>
          <cell r="L130">
            <v>0.96708049763675197</v>
          </cell>
          <cell r="M130">
            <v>0</v>
          </cell>
          <cell r="P130">
            <v>0.66615719093302161</v>
          </cell>
          <cell r="Q130">
            <v>-8.5311125117366271E-2</v>
          </cell>
          <cell r="R130">
            <v>0.64027564829093331</v>
          </cell>
        </row>
        <row r="131">
          <cell r="A131" t="str">
            <v>Overa call Revenue</v>
          </cell>
          <cell r="I131">
            <v>24274</v>
          </cell>
          <cell r="J131">
            <v>27809</v>
          </cell>
          <cell r="K131">
            <v>30276</v>
          </cell>
          <cell r="L131">
            <v>31779.360328420647</v>
          </cell>
          <cell r="M131">
            <v>26505.375157951428</v>
          </cell>
          <cell r="N131">
            <v>28142.419188053154</v>
          </cell>
          <cell r="O131">
            <v>30113.01</v>
          </cell>
          <cell r="P131">
            <v>24432.79</v>
          </cell>
          <cell r="Q131">
            <v>22666.18</v>
          </cell>
          <cell r="R131">
            <v>19395.97</v>
          </cell>
          <cell r="S131">
            <v>17052</v>
          </cell>
          <cell r="T131">
            <v>17844.928465889974</v>
          </cell>
          <cell r="U131">
            <v>17507.41052207617</v>
          </cell>
          <cell r="V131">
            <v>17279.843759334293</v>
          </cell>
          <cell r="W131">
            <v>17107.045321740949</v>
          </cell>
        </row>
        <row r="132">
          <cell r="B132" t="str">
            <v>ARPU including internet</v>
          </cell>
          <cell r="I132">
            <v>775.68725046766838</v>
          </cell>
          <cell r="J132">
            <v>824.7109241264169</v>
          </cell>
          <cell r="K132">
            <v>786.11685846765158</v>
          </cell>
          <cell r="L132">
            <v>750.15201219275662</v>
          </cell>
          <cell r="M132">
            <v>574.78927636326091</v>
          </cell>
          <cell r="N132">
            <v>560.59608806994629</v>
          </cell>
          <cell r="O132">
            <v>568.27539900324905</v>
          </cell>
          <cell r="P132">
            <v>446.00830725678338</v>
          </cell>
          <cell r="Q132">
            <v>419.70215049259713</v>
          </cell>
          <cell r="R132">
            <v>382.90000972057413</v>
          </cell>
          <cell r="S132">
            <v>343.85282615081798</v>
          </cell>
          <cell r="T132">
            <v>335.2565054970475</v>
          </cell>
          <cell r="U132">
            <v>326.8750928596213</v>
          </cell>
          <cell r="V132">
            <v>318.70321553813079</v>
          </cell>
          <cell r="W132">
            <v>310.73563514967753</v>
          </cell>
        </row>
        <row r="133">
          <cell r="A133" t="str">
            <v>Call Revenues</v>
          </cell>
          <cell r="I133">
            <v>24274</v>
          </cell>
          <cell r="J133">
            <v>27809</v>
          </cell>
          <cell r="K133">
            <v>30276</v>
          </cell>
          <cell r="L133">
            <v>31779.360328420647</v>
          </cell>
          <cell r="M133">
            <v>26505.375157951428</v>
          </cell>
          <cell r="N133">
            <v>26988.816097160867</v>
          </cell>
          <cell r="O133">
            <v>27063.962766729892</v>
          </cell>
          <cell r="P133">
            <v>21683.425460660001</v>
          </cell>
          <cell r="Q133">
            <v>20649.61896425637</v>
          </cell>
          <cell r="R133">
            <v>18642.397672819134</v>
          </cell>
          <cell r="S133">
            <v>17885.638270589883</v>
          </cell>
          <cell r="T133">
            <v>17844.928465889974</v>
          </cell>
          <cell r="U133">
            <v>17507.41052207617</v>
          </cell>
          <cell r="V133">
            <v>17279.843759334293</v>
          </cell>
          <cell r="W133">
            <v>17107.045321740949</v>
          </cell>
        </row>
        <row r="134">
          <cell r="B134" t="str">
            <v>ARPU per line</v>
          </cell>
          <cell r="I134">
            <v>775.68725046766838</v>
          </cell>
          <cell r="J134">
            <v>824.7109241264169</v>
          </cell>
          <cell r="K134">
            <v>786.11685846765158</v>
          </cell>
          <cell r="L134">
            <v>750.15201219275662</v>
          </cell>
          <cell r="M134">
            <v>574.78927636326091</v>
          </cell>
          <cell r="N134">
            <v>537.61635148020241</v>
          </cell>
          <cell r="O134">
            <v>510.7355339061923</v>
          </cell>
          <cell r="P134">
            <v>395.82003877729903</v>
          </cell>
          <cell r="Q134">
            <v>382.36215745887102</v>
          </cell>
          <cell r="R134">
            <v>368.0235765541633</v>
          </cell>
          <cell r="S134">
            <v>360.66310502308005</v>
          </cell>
          <cell r="T134">
            <v>357.05647397284912</v>
          </cell>
          <cell r="U134">
            <v>353.48590923312071</v>
          </cell>
          <cell r="V134">
            <v>349.95105014078962</v>
          </cell>
          <cell r="W134">
            <v>346.45153963938156</v>
          </cell>
        </row>
        <row r="135">
          <cell r="B135" t="str">
            <v>Est. Ave Pulses per Line/Mth</v>
          </cell>
          <cell r="I135">
            <v>733.63409852448797</v>
          </cell>
          <cell r="J135">
            <v>780</v>
          </cell>
          <cell r="K135">
            <v>743.49827517354129</v>
          </cell>
          <cell r="L135">
            <v>709.48322908435182</v>
          </cell>
          <cell r="M135">
            <v>522.71886386018707</v>
          </cell>
          <cell r="N135">
            <v>488.74213770927491</v>
          </cell>
          <cell r="O135">
            <v>464.30503082381114</v>
          </cell>
          <cell r="P135">
            <v>359.83639888845363</v>
          </cell>
          <cell r="Q135">
            <v>331.04948697737734</v>
          </cell>
          <cell r="R135">
            <v>318.63513121572572</v>
          </cell>
          <cell r="S135">
            <v>312.26242859141121</v>
          </cell>
          <cell r="T135">
            <v>309.13980430549708</v>
          </cell>
          <cell r="U135">
            <v>306.04840626244209</v>
          </cell>
          <cell r="V135">
            <v>302.98792219981766</v>
          </cell>
          <cell r="W135">
            <v>299.9580429778195</v>
          </cell>
        </row>
        <row r="136">
          <cell r="B136" t="str">
            <v>% change</v>
          </cell>
          <cell r="J136">
            <v>6.3200308667174618E-2</v>
          </cell>
          <cell r="K136">
            <v>-4.6797083110844503E-2</v>
          </cell>
          <cell r="L136">
            <v>-4.5749999999999999E-2</v>
          </cell>
          <cell r="M136">
            <v>-0.26323999999999997</v>
          </cell>
          <cell r="N136">
            <v>-6.5000000000000002E-2</v>
          </cell>
          <cell r="O136">
            <v>-0.05</v>
          </cell>
          <cell r="P136">
            <v>-0.22500000000000001</v>
          </cell>
          <cell r="Q136">
            <v>-0.08</v>
          </cell>
          <cell r="R136">
            <v>-3.7500000000000006E-2</v>
          </cell>
          <cell r="S136">
            <v>-0.02</v>
          </cell>
          <cell r="T136">
            <v>-0.01</v>
          </cell>
          <cell r="U136">
            <v>-0.01</v>
          </cell>
          <cell r="V136">
            <v>-0.01</v>
          </cell>
          <cell r="W136">
            <v>-0.01</v>
          </cell>
        </row>
        <row r="137">
          <cell r="B137" t="str">
            <v>Ave Tariff per Pulse (Rs)</v>
          </cell>
          <cell r="I137">
            <v>1.0573216975979705</v>
          </cell>
          <cell r="J137">
            <v>1.0573216975979705</v>
          </cell>
          <cell r="K137">
            <v>1.0573216975979705</v>
          </cell>
          <cell r="L137">
            <v>1.0573216975979705</v>
          </cell>
          <cell r="M137">
            <v>1.0996145655018894</v>
          </cell>
          <cell r="N137">
            <v>1.1000000000000001</v>
          </cell>
          <cell r="O137">
            <v>1.1000000000000001</v>
          </cell>
          <cell r="P137">
            <v>1.1000000000000001</v>
          </cell>
          <cell r="Q137">
            <v>1.1550000000000002</v>
          </cell>
          <cell r="R137">
            <v>1.1550000000000002</v>
          </cell>
          <cell r="S137">
            <v>1.1550000000000002</v>
          </cell>
          <cell r="T137">
            <v>1.1550000000000002</v>
          </cell>
          <cell r="U137">
            <v>1.1550000000000002</v>
          </cell>
          <cell r="V137">
            <v>1.1550000000000002</v>
          </cell>
          <cell r="W137">
            <v>1.1550000000000002</v>
          </cell>
          <cell r="AB137" t="str">
            <v>DEL usage</v>
          </cell>
        </row>
        <row r="138">
          <cell r="B138" t="str">
            <v>% change</v>
          </cell>
          <cell r="J138">
            <v>0</v>
          </cell>
          <cell r="K138">
            <v>0</v>
          </cell>
          <cell r="L138">
            <v>0</v>
          </cell>
          <cell r="M138">
            <v>4.0000000000000126E-2</v>
          </cell>
          <cell r="Q138">
            <v>0.05</v>
          </cell>
          <cell r="Y138" t="str">
            <v>Monthly rental pre tariff balancing</v>
          </cell>
          <cell r="Z138">
            <v>250</v>
          </cell>
        </row>
        <row r="139">
          <cell r="B139" t="str">
            <v>Fall in Domestic Long distance tariffs</v>
          </cell>
          <cell r="P139">
            <v>-0.32894112229266981</v>
          </cell>
          <cell r="Q139">
            <v>-0.3</v>
          </cell>
          <cell r="R139">
            <v>-1.4000000000000002E-2</v>
          </cell>
        </row>
        <row r="140">
          <cell r="B140" t="str">
            <v>Fall in International Long Distance Tariffs</v>
          </cell>
          <cell r="P140">
            <v>-0.32040038647257474</v>
          </cell>
          <cell r="Q140">
            <v>-1.6E-2</v>
          </cell>
          <cell r="R140">
            <v>-3.5000000000000018E-3</v>
          </cell>
        </row>
        <row r="141">
          <cell r="B141" t="str">
            <v>Loss of high-end mkt share</v>
          </cell>
          <cell r="P141">
            <v>-0.05</v>
          </cell>
          <cell r="Q141">
            <v>-0.05</v>
          </cell>
          <cell r="R141">
            <v>-0.02</v>
          </cell>
        </row>
        <row r="142">
          <cell r="B142" t="str">
            <v>Incr due pulse size</v>
          </cell>
          <cell r="Q142">
            <v>7.1999999999999995E-2</v>
          </cell>
        </row>
        <row r="145">
          <cell r="N145">
            <v>0.21435634152994973</v>
          </cell>
          <cell r="Y145" t="str">
            <v>Commercial</v>
          </cell>
          <cell r="Z145">
            <v>0.2</v>
          </cell>
          <cell r="AA145">
            <v>364</v>
          </cell>
          <cell r="AB145">
            <v>0.8</v>
          </cell>
        </row>
        <row r="146">
          <cell r="A146" t="str">
            <v>Monthly Rental Revenue</v>
          </cell>
          <cell r="I146">
            <v>5549</v>
          </cell>
          <cell r="J146">
            <v>6481</v>
          </cell>
          <cell r="K146">
            <v>7328</v>
          </cell>
          <cell r="L146">
            <v>8060.6478207379369</v>
          </cell>
          <cell r="M146">
            <v>11297.734979999999</v>
          </cell>
          <cell r="N146">
            <v>12399.618347999998</v>
          </cell>
          <cell r="O146">
            <v>13139</v>
          </cell>
          <cell r="P146">
            <v>12783</v>
          </cell>
          <cell r="Q146">
            <v>12172.97</v>
          </cell>
          <cell r="R146">
            <v>11417.881705458531</v>
          </cell>
          <cell r="S146">
            <v>11177.949382287257</v>
          </cell>
          <cell r="T146">
            <v>11265.158648548328</v>
          </cell>
          <cell r="U146">
            <v>11163.727363739999</v>
          </cell>
          <cell r="V146">
            <v>11129.916935470555</v>
          </cell>
          <cell r="W146">
            <v>11129.916935470555</v>
          </cell>
          <cell r="Y146" t="str">
            <v>Rural</v>
          </cell>
          <cell r="Z146">
            <v>0.8</v>
          </cell>
          <cell r="AA146">
            <v>250</v>
          </cell>
          <cell r="AB146">
            <v>0.2</v>
          </cell>
        </row>
        <row r="147">
          <cell r="B147" t="str">
            <v>Ave. Chg per Line/Mth (Rs)</v>
          </cell>
          <cell r="I147">
            <v>177.32094227754354</v>
          </cell>
          <cell r="J147">
            <v>192.20221867968314</v>
          </cell>
          <cell r="K147">
            <v>190.27164548985834</v>
          </cell>
          <cell r="L147">
            <v>190.27164548985834</v>
          </cell>
          <cell r="M147">
            <v>245</v>
          </cell>
          <cell r="N147">
            <v>247</v>
          </cell>
          <cell r="O147">
            <v>247.95164839063546</v>
          </cell>
          <cell r="P147">
            <v>233.34724326053069</v>
          </cell>
          <cell r="Q147">
            <v>225.40285512961901</v>
          </cell>
          <cell r="R147">
            <v>225.40285512961901</v>
          </cell>
          <cell r="S147">
            <v>225.40285512961901</v>
          </cell>
          <cell r="T147">
            <v>225.40285512961901</v>
          </cell>
          <cell r="U147">
            <v>225.40285512961901</v>
          </cell>
          <cell r="V147">
            <v>225.40285512961901</v>
          </cell>
          <cell r="W147">
            <v>225.40285512961901</v>
          </cell>
          <cell r="Y147" t="str">
            <v>Monthly rental post tariff balancing</v>
          </cell>
          <cell r="Z147">
            <v>272.8</v>
          </cell>
          <cell r="AA147">
            <v>1.456</v>
          </cell>
        </row>
        <row r="148">
          <cell r="B148" t="str">
            <v>% change</v>
          </cell>
          <cell r="J148">
            <v>8.3922836248227037E-2</v>
          </cell>
          <cell r="K148">
            <v>-1.0044489616648066E-2</v>
          </cell>
          <cell r="L148">
            <v>0</v>
          </cell>
          <cell r="M148">
            <v>0.2876327388100437</v>
          </cell>
          <cell r="N148">
            <v>8.1632653061224497E-3</v>
          </cell>
          <cell r="O148">
            <v>3.8528274924512352E-3</v>
          </cell>
          <cell r="P148">
            <v>-5.8900213912255403E-2</v>
          </cell>
          <cell r="Q148">
            <v>-3.4045348125419324E-2</v>
          </cell>
          <cell r="R148">
            <v>0</v>
          </cell>
          <cell r="S148">
            <v>0</v>
          </cell>
          <cell r="T148">
            <v>0</v>
          </cell>
          <cell r="U148">
            <v>0</v>
          </cell>
          <cell r="V148">
            <v>0</v>
          </cell>
          <cell r="W148">
            <v>0</v>
          </cell>
          <cell r="Z148">
            <v>9.1199999999999948E-2</v>
          </cell>
        </row>
        <row r="150">
          <cell r="A150" t="str">
            <v>Connection Revenues</v>
          </cell>
          <cell r="I150">
            <v>237</v>
          </cell>
          <cell r="J150">
            <v>282</v>
          </cell>
          <cell r="K150">
            <v>314</v>
          </cell>
          <cell r="L150">
            <v>196.69195230432018</v>
          </cell>
          <cell r="M150">
            <v>312.59749823232033</v>
          </cell>
          <cell r="N150">
            <v>263.79395721580914</v>
          </cell>
          <cell r="O150">
            <v>147.18913949085814</v>
          </cell>
          <cell r="P150">
            <v>131.40678480733013</v>
          </cell>
          <cell r="Q150">
            <v>0</v>
          </cell>
          <cell r="R150">
            <v>0</v>
          </cell>
          <cell r="S150">
            <v>0</v>
          </cell>
        </row>
        <row r="151">
          <cell r="B151" t="str">
            <v>Net Additions (000s)</v>
          </cell>
          <cell r="I151">
            <v>400.29500000000007</v>
          </cell>
          <cell r="J151">
            <v>404.35899999999992</v>
          </cell>
          <cell r="K151">
            <v>394.58499999999958</v>
          </cell>
          <cell r="L151">
            <v>247.17100000000028</v>
          </cell>
          <cell r="M151">
            <v>377.71399999999994</v>
          </cell>
          <cell r="N151">
            <v>303.5659999999998</v>
          </cell>
          <cell r="O151">
            <v>161.31500000000051</v>
          </cell>
          <cell r="P151">
            <v>137.16000000000076</v>
          </cell>
          <cell r="V151">
            <v>0</v>
          </cell>
          <cell r="W151">
            <v>0</v>
          </cell>
        </row>
        <row r="152">
          <cell r="B152" t="str">
            <v>Chg per Connection (Rs)</v>
          </cell>
          <cell r="I152">
            <v>592.06335327695808</v>
          </cell>
          <cell r="J152">
            <v>697.40008259986803</v>
          </cell>
          <cell r="K152">
            <v>795.7727739270382</v>
          </cell>
          <cell r="L152">
            <v>795.7727739270382</v>
          </cell>
          <cell r="M152">
            <v>827.60368488411973</v>
          </cell>
          <cell r="N152">
            <v>868.98386912832575</v>
          </cell>
          <cell r="O152">
            <v>912.43306258474206</v>
          </cell>
          <cell r="P152">
            <v>958.05471571397925</v>
          </cell>
          <cell r="Q152">
            <v>910.1519799282803</v>
          </cell>
          <cell r="R152">
            <v>864.64438093186629</v>
          </cell>
          <cell r="S152">
            <v>821.41216188527289</v>
          </cell>
          <cell r="T152">
            <v>780.34155379100923</v>
          </cell>
          <cell r="U152">
            <v>741.32447610145869</v>
          </cell>
          <cell r="V152">
            <v>704.25825229638576</v>
          </cell>
          <cell r="W152">
            <v>669.04533968156647</v>
          </cell>
        </row>
        <row r="153">
          <cell r="B153" t="str">
            <v>% change</v>
          </cell>
          <cell r="J153">
            <v>0.17791462474394198</v>
          </cell>
          <cell r="K153">
            <v>0.14105632302256454</v>
          </cell>
          <cell r="L153">
            <v>0</v>
          </cell>
          <cell r="M153">
            <v>0.04</v>
          </cell>
          <cell r="N153">
            <v>0.05</v>
          </cell>
          <cell r="O153">
            <v>0.05</v>
          </cell>
          <cell r="P153">
            <v>0.05</v>
          </cell>
          <cell r="Q153">
            <v>-0.05</v>
          </cell>
          <cell r="R153">
            <v>-0.05</v>
          </cell>
          <cell r="S153">
            <v>-0.05</v>
          </cell>
          <cell r="T153">
            <v>-0.05</v>
          </cell>
          <cell r="U153">
            <v>-0.05</v>
          </cell>
          <cell r="V153">
            <v>-0.05</v>
          </cell>
          <cell r="W153">
            <v>-0.05</v>
          </cell>
        </row>
        <row r="195">
          <cell r="R195">
            <v>4917.18</v>
          </cell>
          <cell r="S195">
            <v>3421.45</v>
          </cell>
        </row>
        <row r="196">
          <cell r="A196" t="str">
            <v>Other Income</v>
          </cell>
          <cell r="I196">
            <v>704.86099999999999</v>
          </cell>
          <cell r="J196">
            <v>653.05100000000004</v>
          </cell>
          <cell r="K196">
            <v>1247.395</v>
          </cell>
          <cell r="L196">
            <v>2268.3310000000001</v>
          </cell>
          <cell r="M196">
            <v>1747</v>
          </cell>
          <cell r="N196">
            <v>3898.8683988024468</v>
          </cell>
          <cell r="O196">
            <v>2818.5079680000003</v>
          </cell>
          <cell r="P196">
            <v>3355.7109299999993</v>
          </cell>
          <cell r="Q196">
            <v>2479.5058749999998</v>
          </cell>
          <cell r="R196">
            <v>5877.2798999999995</v>
          </cell>
          <cell r="S196">
            <v>5107.3769659428908</v>
          </cell>
          <cell r="T196">
            <v>4330.198854361508</v>
          </cell>
          <cell r="U196">
            <v>3941.8842658645472</v>
          </cell>
          <cell r="V196">
            <v>4154.9673647523996</v>
          </cell>
          <cell r="W196">
            <v>4377.7623223240571</v>
          </cell>
          <cell r="X196">
            <v>4601.2402265118362</v>
          </cell>
          <cell r="Y196">
            <v>4846.4195335839431</v>
          </cell>
          <cell r="Z196">
            <v>5135.7407499881019</v>
          </cell>
          <cell r="AA196">
            <v>5450.5940162389043</v>
          </cell>
          <cell r="AB196">
            <v>5807.4913265839832</v>
          </cell>
        </row>
        <row r="197">
          <cell r="B197" t="str">
            <v xml:space="preserve">  % Change</v>
          </cell>
          <cell r="J197">
            <v>-7.3503853951346357E-2</v>
          </cell>
          <cell r="K197">
            <v>0.91010349880790309</v>
          </cell>
          <cell r="M197">
            <v>0</v>
          </cell>
          <cell r="N197">
            <v>0</v>
          </cell>
          <cell r="O197">
            <v>0</v>
          </cell>
          <cell r="P197">
            <v>0</v>
          </cell>
          <cell r="Q197">
            <v>0</v>
          </cell>
          <cell r="R197">
            <v>0</v>
          </cell>
          <cell r="S197">
            <v>0</v>
          </cell>
          <cell r="T197">
            <v>0</v>
          </cell>
          <cell r="U197">
            <v>0</v>
          </cell>
          <cell r="V197">
            <v>0</v>
          </cell>
          <cell r="W197">
            <v>0</v>
          </cell>
        </row>
        <row r="198">
          <cell r="B198" t="str">
            <v>% of Loan and advance, investment, cash</v>
          </cell>
          <cell r="I198">
            <v>5.941622522937897E-2</v>
          </cell>
          <cell r="J198">
            <v>3.7490306188983746E-2</v>
          </cell>
          <cell r="K198">
            <v>4.64894927398148E-2</v>
          </cell>
          <cell r="L198">
            <v>7.407015153879587E-2</v>
          </cell>
          <cell r="M198">
            <v>7.4368179103435628E-2</v>
          </cell>
          <cell r="N198">
            <v>7.4368179103435628E-2</v>
          </cell>
          <cell r="O198">
            <v>5.3999999999999999E-2</v>
          </cell>
          <cell r="P198">
            <v>5.3999999999999999E-2</v>
          </cell>
          <cell r="Q198">
            <v>5.5E-2</v>
          </cell>
          <cell r="R198">
            <v>4.4999999999999998E-2</v>
          </cell>
          <cell r="S198">
            <v>4.4999999999999998E-2</v>
          </cell>
          <cell r="T198">
            <v>3.7499999999999999E-2</v>
          </cell>
          <cell r="U198">
            <v>3.2500000000000001E-2</v>
          </cell>
          <cell r="V198">
            <v>3.2500000000000001E-2</v>
          </cell>
          <cell r="W198">
            <v>3.2500000000000001E-2</v>
          </cell>
          <cell r="X198">
            <v>3.2500000000000001E-2</v>
          </cell>
          <cell r="Y198">
            <v>3.2500000000000001E-2</v>
          </cell>
          <cell r="Z198">
            <v>3.2500000000000001E-2</v>
          </cell>
          <cell r="AA198">
            <v>3.2500000000000001E-2</v>
          </cell>
          <cell r="AB198">
            <v>3.2500000000000001E-2</v>
          </cell>
        </row>
        <row r="199">
          <cell r="B199" t="str">
            <v>Total ADC</v>
          </cell>
          <cell r="Q199">
            <v>4324.7192999999997</v>
          </cell>
          <cell r="R199">
            <v>4921.3041000000003</v>
          </cell>
        </row>
        <row r="200">
          <cell r="B200" t="str">
            <v>Termination ADC of basic</v>
          </cell>
          <cell r="Q200">
            <v>4323.6225611866548</v>
          </cell>
          <cell r="R200">
            <v>2340</v>
          </cell>
        </row>
        <row r="201">
          <cell r="B201" t="str">
            <v>Interconnect from Basic</v>
          </cell>
          <cell r="Q201">
            <v>8778.2639878638147</v>
          </cell>
          <cell r="R201">
            <v>2223.9232766599998</v>
          </cell>
        </row>
        <row r="202">
          <cell r="L202">
            <v>1864</v>
          </cell>
          <cell r="M202">
            <v>-117</v>
          </cell>
          <cell r="Q202">
            <v>3.3234509495302529</v>
          </cell>
          <cell r="R202">
            <v>39.139421764316396</v>
          </cell>
        </row>
        <row r="203">
          <cell r="A203" t="str">
            <v>Outgoing ADC</v>
          </cell>
          <cell r="Q203">
            <v>3500</v>
          </cell>
        </row>
        <row r="204">
          <cell r="A204" t="str">
            <v>Incoming ADC</v>
          </cell>
          <cell r="Q204">
            <v>4500</v>
          </cell>
          <cell r="R204">
            <v>2400</v>
          </cell>
          <cell r="S204">
            <v>4000</v>
          </cell>
          <cell r="U204">
            <v>0</v>
          </cell>
          <cell r="V204">
            <v>0</v>
          </cell>
          <cell r="W204">
            <v>0</v>
          </cell>
        </row>
        <row r="205">
          <cell r="B205" t="str">
            <v>ILD</v>
          </cell>
          <cell r="R205">
            <v>0.6</v>
          </cell>
          <cell r="S205">
            <v>0.6</v>
          </cell>
          <cell r="T205">
            <v>1</v>
          </cell>
          <cell r="U205">
            <v>1</v>
          </cell>
        </row>
        <row r="206">
          <cell r="B206" t="str">
            <v>NLD</v>
          </cell>
          <cell r="R206">
            <v>0.1</v>
          </cell>
          <cell r="S206">
            <v>0.1</v>
          </cell>
          <cell r="T206">
            <v>0</v>
          </cell>
          <cell r="U206">
            <v>0</v>
          </cell>
        </row>
        <row r="207">
          <cell r="B207" t="str">
            <v>Mobile</v>
          </cell>
          <cell r="R207">
            <v>0.25</v>
          </cell>
          <cell r="S207">
            <v>0.25</v>
          </cell>
          <cell r="T207">
            <v>0</v>
          </cell>
          <cell r="U207">
            <v>0</v>
          </cell>
        </row>
        <row r="208">
          <cell r="B208" t="str">
            <v>Basic</v>
          </cell>
          <cell r="R208">
            <v>5.0000000000000044E-2</v>
          </cell>
          <cell r="S208">
            <v>5.0000000000000044E-2</v>
          </cell>
          <cell r="T208">
            <v>0</v>
          </cell>
          <cell r="U208">
            <v>0</v>
          </cell>
        </row>
        <row r="209">
          <cell r="A209" t="str">
            <v>Gross Interconnect access call ( ADC+ IUC)</v>
          </cell>
          <cell r="Q209">
            <v>3105.2099999999991</v>
          </cell>
          <cell r="R209">
            <v>4945.2299999999996</v>
          </cell>
          <cell r="S209">
            <v>3500</v>
          </cell>
          <cell r="T209">
            <v>3618.500007258207</v>
          </cell>
          <cell r="U209">
            <v>3845.671050321348</v>
          </cell>
          <cell r="V209">
            <v>3934.1278393878956</v>
          </cell>
          <cell r="W209">
            <v>4068.4921031904014</v>
          </cell>
          <cell r="X209">
            <v>4193.6120536901462</v>
          </cell>
          <cell r="Y209">
            <v>4311.2329863428322</v>
          </cell>
          <cell r="Z209">
            <v>4409.9511444414102</v>
          </cell>
          <cell r="AA209">
            <v>4484.2008861978002</v>
          </cell>
          <cell r="AB209">
            <v>4531.0585357363425</v>
          </cell>
        </row>
        <row r="210">
          <cell r="B210" t="str">
            <v>ILD</v>
          </cell>
          <cell r="R210">
            <v>0.45</v>
          </cell>
          <cell r="S210">
            <v>0.45</v>
          </cell>
          <cell r="T210">
            <v>0.45</v>
          </cell>
          <cell r="U210">
            <v>0.45</v>
          </cell>
        </row>
        <row r="211">
          <cell r="B211" t="str">
            <v>NLD</v>
          </cell>
          <cell r="R211">
            <v>0.1</v>
          </cell>
          <cell r="S211">
            <v>0.1</v>
          </cell>
          <cell r="T211">
            <v>0.1</v>
          </cell>
          <cell r="U211">
            <v>0.1</v>
          </cell>
        </row>
        <row r="212">
          <cell r="B212" t="str">
            <v>Mobile</v>
          </cell>
          <cell r="R212">
            <v>0.3</v>
          </cell>
          <cell r="S212">
            <v>0.3</v>
          </cell>
          <cell r="T212">
            <v>0.3</v>
          </cell>
          <cell r="U212">
            <v>0.3</v>
          </cell>
        </row>
        <row r="213">
          <cell r="B213" t="str">
            <v>Basic</v>
          </cell>
          <cell r="R213">
            <v>0.14999999999999997</v>
          </cell>
          <cell r="S213">
            <v>0.14999999999999997</v>
          </cell>
          <cell r="T213">
            <v>0.14999999999999997</v>
          </cell>
          <cell r="U213">
            <v>0.14999999999999997</v>
          </cell>
        </row>
        <row r="214">
          <cell r="A214" t="str">
            <v>Transiting revenue</v>
          </cell>
          <cell r="Q214">
            <v>2000</v>
          </cell>
        </row>
        <row r="216">
          <cell r="A216" t="str">
            <v>Basic Interconnect revenues</v>
          </cell>
          <cell r="O216">
            <v>647.63</v>
          </cell>
          <cell r="P216">
            <v>2860.56</v>
          </cell>
          <cell r="Q216">
            <v>13101.886549050469</v>
          </cell>
          <cell r="R216">
            <v>4563.9232766599998</v>
          </cell>
          <cell r="S216">
            <v>2478.7460307049996</v>
          </cell>
          <cell r="T216">
            <v>2369.5636593559634</v>
          </cell>
          <cell r="U216">
            <v>2305.7428155302641</v>
          </cell>
          <cell r="V216">
            <v>2247.8086070381987</v>
          </cell>
          <cell r="W216">
            <v>2194.9233485177983</v>
          </cell>
        </row>
        <row r="217">
          <cell r="A217" t="str">
            <v>WLL Interconnect revenues+ Dolpin</v>
          </cell>
          <cell r="O217">
            <v>4346.79</v>
          </cell>
          <cell r="P217">
            <v>2961.98</v>
          </cell>
          <cell r="Q217">
            <v>3.3234509495302529</v>
          </cell>
          <cell r="R217">
            <v>39.139421764316396</v>
          </cell>
          <cell r="S217">
            <v>136.42312232902091</v>
          </cell>
          <cell r="T217">
            <v>311.05665872984792</v>
          </cell>
          <cell r="U217">
            <v>526.15131619885267</v>
          </cell>
          <cell r="V217">
            <v>715.52768140948501</v>
          </cell>
          <cell r="W217">
            <v>814.81363949942113</v>
          </cell>
        </row>
        <row r="218">
          <cell r="A218" t="str">
            <v>Interconnect GSM revenues</v>
          </cell>
        </row>
        <row r="219">
          <cell r="A219" t="str">
            <v>Incoming as % of GSM ARPU revenue</v>
          </cell>
          <cell r="Q219">
            <v>0.05</v>
          </cell>
          <cell r="R219">
            <v>2.5000000000000001E-2</v>
          </cell>
          <cell r="S219">
            <v>2.5000000000000001E-2</v>
          </cell>
          <cell r="T219">
            <v>2.5000000000000001E-2</v>
          </cell>
          <cell r="U219">
            <v>2.5000000000000001E-2</v>
          </cell>
          <cell r="V219">
            <v>2.5000000000000001E-2</v>
          </cell>
          <cell r="W219">
            <v>2.5000000000000001E-2</v>
          </cell>
        </row>
        <row r="220">
          <cell r="Q220">
            <v>0</v>
          </cell>
        </row>
        <row r="221">
          <cell r="A221" t="str">
            <v>MTNL - Cost Analysis (Rs mn)</v>
          </cell>
        </row>
        <row r="222">
          <cell r="A222" t="str">
            <v>Salaries Rs mn</v>
          </cell>
          <cell r="I222">
            <v>3128.14</v>
          </cell>
          <cell r="J222">
            <v>4284.29</v>
          </cell>
          <cell r="K222">
            <v>5167.0200000000004</v>
          </cell>
          <cell r="L222">
            <v>6164.6729999999998</v>
          </cell>
          <cell r="M222">
            <v>9959.8921323529412</v>
          </cell>
          <cell r="N222">
            <v>12222.89</v>
          </cell>
          <cell r="O222">
            <v>12963.64</v>
          </cell>
          <cell r="P222">
            <v>13738.53</v>
          </cell>
          <cell r="Q222">
            <v>13693.7</v>
          </cell>
          <cell r="R222">
            <v>15960.228796901958</v>
          </cell>
          <cell r="S222">
            <v>15874.582433771206</v>
          </cell>
          <cell r="T222">
            <v>16473.060424355048</v>
          </cell>
          <cell r="U222">
            <v>17019.636314327574</v>
          </cell>
          <cell r="V222">
            <v>17552.801540484194</v>
          </cell>
          <cell r="W222">
            <v>18113.896787508867</v>
          </cell>
        </row>
        <row r="223">
          <cell r="A223" t="str">
            <v>Total Employees</v>
          </cell>
          <cell r="I223">
            <v>62883</v>
          </cell>
          <cell r="J223">
            <v>62833</v>
          </cell>
          <cell r="K223">
            <v>62473</v>
          </cell>
          <cell r="L223">
            <v>61456</v>
          </cell>
          <cell r="M223">
            <v>61104</v>
          </cell>
          <cell r="N223">
            <v>60746</v>
          </cell>
          <cell r="O223">
            <v>57627</v>
          </cell>
          <cell r="P223">
            <v>58072</v>
          </cell>
          <cell r="Q223">
            <v>53224</v>
          </cell>
          <cell r="R223">
            <v>51244</v>
          </cell>
          <cell r="S223">
            <v>50626</v>
          </cell>
          <cell r="T223">
            <v>50050.703806833837</v>
          </cell>
          <cell r="U223">
            <v>49013.253603882593</v>
          </cell>
          <cell r="V223">
            <v>48288.91980678089</v>
          </cell>
          <cell r="W223">
            <v>47342.07824194205</v>
          </cell>
        </row>
        <row r="224">
          <cell r="B224" t="str">
            <v>Net Hires</v>
          </cell>
          <cell r="J224">
            <v>-50</v>
          </cell>
          <cell r="K224">
            <v>-360</v>
          </cell>
          <cell r="L224">
            <v>-1017</v>
          </cell>
          <cell r="M224">
            <v>-352</v>
          </cell>
          <cell r="N224">
            <v>-358</v>
          </cell>
          <cell r="O224">
            <v>-3119</v>
          </cell>
          <cell r="P224">
            <v>445</v>
          </cell>
          <cell r="Q224">
            <v>-4848</v>
          </cell>
          <cell r="R224">
            <v>-1980</v>
          </cell>
          <cell r="S224">
            <v>-618</v>
          </cell>
          <cell r="T224">
            <v>-575.29619316616299</v>
          </cell>
          <cell r="U224">
            <v>-1037.4502029512441</v>
          </cell>
          <cell r="V224">
            <v>-724.33379710170266</v>
          </cell>
          <cell r="W224">
            <v>-946.84156483883999</v>
          </cell>
        </row>
        <row r="225">
          <cell r="N225">
            <v>-710</v>
          </cell>
        </row>
        <row r="226">
          <cell r="A226" t="str">
            <v>Average Employees</v>
          </cell>
          <cell r="I226">
            <v>62883</v>
          </cell>
          <cell r="J226">
            <v>62858</v>
          </cell>
          <cell r="K226">
            <v>62653</v>
          </cell>
          <cell r="L226">
            <v>61964.5</v>
          </cell>
          <cell r="M226">
            <v>61280</v>
          </cell>
          <cell r="N226">
            <v>60925</v>
          </cell>
          <cell r="O226">
            <v>59186.5</v>
          </cell>
          <cell r="P226">
            <v>57849.5</v>
          </cell>
          <cell r="Q226">
            <v>55648</v>
          </cell>
          <cell r="R226">
            <v>52234</v>
          </cell>
          <cell r="S226">
            <v>50935</v>
          </cell>
          <cell r="T226">
            <v>50338.351903416915</v>
          </cell>
          <cell r="U226">
            <v>49531.978705358211</v>
          </cell>
          <cell r="V226">
            <v>48651.086705331742</v>
          </cell>
          <cell r="W226">
            <v>47815.499024361474</v>
          </cell>
        </row>
        <row r="227">
          <cell r="B227" t="str">
            <v>Wages per Employee (000s)</v>
          </cell>
          <cell r="I227">
            <v>49745.400187650077</v>
          </cell>
          <cell r="J227">
            <v>68158.229660504629</v>
          </cell>
          <cell r="K227">
            <v>82470.432381530016</v>
          </cell>
          <cell r="L227">
            <v>99487.174107755243</v>
          </cell>
          <cell r="M227">
            <v>162530.87683343573</v>
          </cell>
          <cell r="N227">
            <v>200621.91218711532</v>
          </cell>
          <cell r="O227">
            <v>219030.35320554519</v>
          </cell>
          <cell r="P227">
            <v>237487.44587247944</v>
          </cell>
          <cell r="Q227">
            <v>291002.37205290399</v>
          </cell>
          <cell r="R227">
            <v>305552.49065554922</v>
          </cell>
          <cell r="S227">
            <v>311663.54046866018</v>
          </cell>
          <cell r="T227">
            <v>327246.71749209322</v>
          </cell>
          <cell r="U227">
            <v>343609.05336669792</v>
          </cell>
          <cell r="V227">
            <v>360789.50603503286</v>
          </cell>
          <cell r="W227">
            <v>378828.98133678449</v>
          </cell>
        </row>
        <row r="228">
          <cell r="B228" t="str">
            <v>% Chg</v>
          </cell>
          <cell r="J228">
            <v>0.37014134781100361</v>
          </cell>
          <cell r="K228">
            <v>0.20998495401530098</v>
          </cell>
          <cell r="L228">
            <v>0.20633748647638081</v>
          </cell>
          <cell r="M228">
            <v>0.63368673691944877</v>
          </cell>
          <cell r="N228">
            <v>0.23436184001342647</v>
          </cell>
          <cell r="O228">
            <v>9.1756881477935259E-2</v>
          </cell>
          <cell r="P228">
            <v>8.4267282578928723E-2</v>
          </cell>
          <cell r="Q228">
            <v>0.2253379162162524</v>
          </cell>
          <cell r="R228">
            <v>0.05</v>
          </cell>
          <cell r="S228">
            <v>0.02</v>
          </cell>
          <cell r="T228">
            <v>0.05</v>
          </cell>
          <cell r="U228">
            <v>0.05</v>
          </cell>
          <cell r="V228">
            <v>0.05</v>
          </cell>
          <cell r="W228">
            <v>0.05</v>
          </cell>
        </row>
        <row r="229">
          <cell r="B229" t="str">
            <v>% over CPI</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row>
        <row r="231">
          <cell r="A231" t="str">
            <v>Lines per Parent Employee</v>
          </cell>
          <cell r="I231">
            <v>41.470588235294116</v>
          </cell>
          <cell r="J231">
            <v>47.939044769468275</v>
          </cell>
          <cell r="K231">
            <v>54.531381556832542</v>
          </cell>
          <cell r="L231">
            <v>59.455708148919555</v>
          </cell>
          <cell r="M231">
            <v>65.97970672951034</v>
          </cell>
          <cell r="N231">
            <v>72.559778237541323</v>
          </cell>
          <cell r="O231">
            <v>78.344876270869605</v>
          </cell>
          <cell r="P231">
            <v>78.344876270869605</v>
          </cell>
          <cell r="Q231">
            <v>80.303498177641345</v>
          </cell>
          <cell r="R231">
            <v>80.303498177641345</v>
          </cell>
          <cell r="S231">
            <v>80.303498177641345</v>
          </cell>
          <cell r="T231">
            <v>82.712603122970592</v>
          </cell>
          <cell r="U231">
            <v>83.953292169815143</v>
          </cell>
          <cell r="V231">
            <v>85.212591552362355</v>
          </cell>
          <cell r="W231">
            <v>86.916843383409599</v>
          </cell>
        </row>
        <row r="232">
          <cell r="B232" t="str">
            <v>Gain in Productivity</v>
          </cell>
          <cell r="I232" t="e">
            <v>#DIV/0!</v>
          </cell>
          <cell r="J232">
            <v>0.1559769660722847</v>
          </cell>
          <cell r="K232">
            <v>0.13751498009745153</v>
          </cell>
          <cell r="L232">
            <v>9.0302619363400602E-2</v>
          </cell>
          <cell r="M232">
            <v>0.10972871711913738</v>
          </cell>
          <cell r="N232">
            <v>9.9728717119137389E-2</v>
          </cell>
          <cell r="O232">
            <v>7.9728717119137385E-2</v>
          </cell>
          <cell r="Q232">
            <v>2.5000000000000001E-2</v>
          </cell>
          <cell r="T232">
            <v>0.03</v>
          </cell>
          <cell r="U232">
            <v>1.4999999999999999E-2</v>
          </cell>
          <cell r="V232">
            <v>1.4999999999999999E-2</v>
          </cell>
          <cell r="W232">
            <v>0.02</v>
          </cell>
        </row>
        <row r="233">
          <cell r="O233">
            <v>6233.393070000001</v>
          </cell>
        </row>
        <row r="234">
          <cell r="A234" t="str">
            <v>Interconnect  Rs mn</v>
          </cell>
          <cell r="I234">
            <v>7613.8270000000002</v>
          </cell>
          <cell r="J234">
            <v>8822.5419999999995</v>
          </cell>
          <cell r="K234">
            <v>10239.977000000001</v>
          </cell>
          <cell r="L234">
            <v>10911.893</v>
          </cell>
          <cell r="M234">
            <v>10504.17</v>
          </cell>
          <cell r="N234">
            <v>11316.63</v>
          </cell>
          <cell r="O234">
            <v>5828.3</v>
          </cell>
          <cell r="P234">
            <v>8383.14</v>
          </cell>
          <cell r="Q234">
            <v>12285.58</v>
          </cell>
          <cell r="R234">
            <v>6357.6380450229999</v>
          </cell>
          <cell r="S234">
            <v>5782.8747300229998</v>
          </cell>
          <cell r="T234">
            <v>5473.0936640476657</v>
          </cell>
          <cell r="U234">
            <v>5401.6791603837528</v>
          </cell>
          <cell r="V234">
            <v>5166.9126760210838</v>
          </cell>
          <cell r="W234">
            <v>5115.9895078875143</v>
          </cell>
          <cell r="Y234">
            <v>0.44444444444444442</v>
          </cell>
        </row>
        <row r="235">
          <cell r="A235" t="str">
            <v>Average % of Revenues, less other income, cell, ISP</v>
          </cell>
          <cell r="I235">
            <v>0.22081113655849235</v>
          </cell>
          <cell r="J235">
            <v>0.21887413714135384</v>
          </cell>
          <cell r="K235">
            <v>0.21999744768012819</v>
          </cell>
          <cell r="L235">
            <v>0.21683088773566084</v>
          </cell>
          <cell r="M235">
            <v>0.20269723439691698</v>
          </cell>
          <cell r="N235">
            <v>0.19708880031571463</v>
          </cell>
          <cell r="O235">
            <v>9.7200622732401029E-2</v>
          </cell>
          <cell r="P235">
            <v>0.15293902372056867</v>
          </cell>
          <cell r="Q235">
            <v>0.20332463527831154</v>
          </cell>
          <cell r="R235">
            <v>0.12482132326033873</v>
          </cell>
          <cell r="S235">
            <v>0.13388763497923226</v>
          </cell>
          <cell r="T235">
            <v>0.12442608588039882</v>
          </cell>
          <cell r="U235">
            <v>0.12177672591175717</v>
          </cell>
          <cell r="V235">
            <v>0.11578986387784258</v>
          </cell>
          <cell r="W235">
            <v>0.11404641442710779</v>
          </cell>
        </row>
        <row r="237">
          <cell r="A237" t="str">
            <v>License Fees</v>
          </cell>
          <cell r="I237">
            <v>1986.8019999999999</v>
          </cell>
          <cell r="J237">
            <v>2347.0160000000001</v>
          </cell>
          <cell r="K237">
            <v>2711.0920000000001</v>
          </cell>
          <cell r="L237">
            <v>3066.0659999999998</v>
          </cell>
          <cell r="M237">
            <v>3288.55</v>
          </cell>
          <cell r="N237">
            <v>3615.3</v>
          </cell>
          <cell r="O237">
            <v>6644.88</v>
          </cell>
          <cell r="P237">
            <v>5818.16</v>
          </cell>
          <cell r="Q237">
            <v>6429.58</v>
          </cell>
          <cell r="R237">
            <v>4380.5290000000005</v>
          </cell>
          <cell r="S237">
            <v>3741.431</v>
          </cell>
          <cell r="T237">
            <v>3862.108917887349</v>
          </cell>
          <cell r="U237">
            <v>3921.0446050998617</v>
          </cell>
          <cell r="V237">
            <v>3942.134349737988</v>
          </cell>
          <cell r="W237">
            <v>3974.6230405907991</v>
          </cell>
        </row>
        <row r="238">
          <cell r="A238" t="str">
            <v>Rs per prior year DEL</v>
          </cell>
          <cell r="J238">
            <v>900.00019173286239</v>
          </cell>
          <cell r="K238">
            <v>900.05092701103592</v>
          </cell>
          <cell r="L238">
            <v>900.00026418225764</v>
          </cell>
          <cell r="M238">
            <v>900.00848406227851</v>
          </cell>
          <cell r="N238">
            <v>896.73540984972806</v>
          </cell>
          <cell r="O238">
            <v>0.12959881761616174</v>
          </cell>
          <cell r="P238">
            <v>0.11788636253577979</v>
          </cell>
          <cell r="Q238">
            <v>0.12591085712316216</v>
          </cell>
          <cell r="R238">
            <v>0.1</v>
          </cell>
          <cell r="S238">
            <v>0.1</v>
          </cell>
          <cell r="T238">
            <v>0.1</v>
          </cell>
          <cell r="U238">
            <v>0.1</v>
          </cell>
          <cell r="V238">
            <v>0.1</v>
          </cell>
          <cell r="W238">
            <v>0.1</v>
          </cell>
        </row>
        <row r="239">
          <cell r="K239">
            <v>6.2060587895458111E-2</v>
          </cell>
          <cell r="L239">
            <v>6.3072976320317969E-2</v>
          </cell>
          <cell r="M239">
            <v>6.989032842830252E-2</v>
          </cell>
          <cell r="R239">
            <v>1003.0442609670102</v>
          </cell>
          <cell r="S239">
            <v>918.06597731722991</v>
          </cell>
          <cell r="T239">
            <v>921.78309110056853</v>
          </cell>
          <cell r="U239">
            <v>947.15248887388964</v>
          </cell>
          <cell r="V239">
            <v>958.03231188939969</v>
          </cell>
          <cell r="W239">
            <v>965.9278356962044</v>
          </cell>
        </row>
        <row r="240">
          <cell r="A240" t="str">
            <v>Admn, Operating &amp; Other Expenses</v>
          </cell>
          <cell r="I240">
            <v>3979.9949999999999</v>
          </cell>
          <cell r="J240">
            <v>4767.8980000000001</v>
          </cell>
          <cell r="K240">
            <v>6232.9629999999997</v>
          </cell>
          <cell r="L240">
            <v>6251.9629999999997</v>
          </cell>
          <cell r="M240">
            <v>7700.72</v>
          </cell>
          <cell r="N240">
            <v>8893.5400000000009</v>
          </cell>
          <cell r="O240">
            <v>9508.5400000000009</v>
          </cell>
          <cell r="P240">
            <v>10166.209999999999</v>
          </cell>
          <cell r="Q240">
            <v>9264.64</v>
          </cell>
          <cell r="R240">
            <v>9837.1</v>
          </cell>
          <cell r="S240">
            <v>9665.0499999999993</v>
          </cell>
          <cell r="T240">
            <v>9635.502213159245</v>
          </cell>
          <cell r="U240">
            <v>9521.0925737285525</v>
          </cell>
          <cell r="V240">
            <v>9461.1768053237593</v>
          </cell>
          <cell r="W240">
            <v>9302.6923076929615</v>
          </cell>
        </row>
        <row r="241">
          <cell r="B241" t="str">
            <v>Per line</v>
          </cell>
          <cell r="I241">
            <v>1526.1916676732642</v>
          </cell>
          <cell r="J241">
            <v>1696.7762518841362</v>
          </cell>
          <cell r="K241">
            <v>1942.0678923920368</v>
          </cell>
          <cell r="L241">
            <v>1770.9315390129152</v>
          </cell>
          <cell r="M241">
            <v>2003.9518399111894</v>
          </cell>
          <cell r="N241">
            <v>2125.9083804181623</v>
          </cell>
          <cell r="O241">
            <v>2153.2763529537651</v>
          </cell>
          <cell r="P241">
            <v>2226.9486767497206</v>
          </cell>
          <cell r="Q241">
            <v>2058.6032572968543</v>
          </cell>
          <cell r="R241">
            <v>2330.3556474601228</v>
          </cell>
          <cell r="S241">
            <v>2338.7436716319239</v>
          </cell>
          <cell r="T241">
            <v>2313.5436727120386</v>
          </cell>
          <cell r="U241">
            <v>2306.843992312828</v>
          </cell>
          <cell r="V241">
            <v>2299.2907607527704</v>
          </cell>
          <cell r="W241">
            <v>2260.7752622452285</v>
          </cell>
        </row>
        <row r="242">
          <cell r="B242" t="str">
            <v>% of Revenues</v>
          </cell>
          <cell r="I242">
            <v>0.11542516259525161</v>
          </cell>
          <cell r="J242">
            <v>0.11828445370143741</v>
          </cell>
          <cell r="K242">
            <v>0.13391006166172781</v>
          </cell>
          <cell r="L242">
            <v>0.12410876693081291</v>
          </cell>
          <cell r="M242">
            <v>0.14859952255771056</v>
          </cell>
          <cell r="N242">
            <v>0.15374559475516122</v>
          </cell>
          <cell r="O242">
            <v>0.15476927779686694</v>
          </cell>
          <cell r="P242">
            <v>0.17508236416586151</v>
          </cell>
          <cell r="Q242">
            <v>0.14545016101401148</v>
          </cell>
          <cell r="R242">
            <v>0.17590169489403895</v>
          </cell>
          <cell r="S242">
            <v>0.18860658216979381</v>
          </cell>
          <cell r="T242">
            <v>0.1786065821697938</v>
          </cell>
          <cell r="U242">
            <v>0.16860658216979379</v>
          </cell>
          <cell r="V242">
            <v>0.16360658216979379</v>
          </cell>
          <cell r="W242">
            <v>0.15860658216979379</v>
          </cell>
        </row>
        <row r="244">
          <cell r="B244" t="str">
            <v>Interest charges</v>
          </cell>
          <cell r="I244">
            <v>1629.049</v>
          </cell>
          <cell r="J244">
            <v>1476.16</v>
          </cell>
          <cell r="K244">
            <v>866.24199999999996</v>
          </cell>
          <cell r="L244">
            <v>729.21500000000003</v>
          </cell>
          <cell r="M244">
            <v>84.16</v>
          </cell>
          <cell r="N244">
            <v>83.03</v>
          </cell>
          <cell r="O244">
            <v>288.35000000000002</v>
          </cell>
          <cell r="P244">
            <v>328.19</v>
          </cell>
        </row>
        <row r="245">
          <cell r="B245" t="str">
            <v>% of average debt</v>
          </cell>
          <cell r="I245">
            <v>0.10081831614726983</v>
          </cell>
          <cell r="J245">
            <v>0.11392170696670256</v>
          </cell>
          <cell r="K245">
            <v>0.13829627499711625</v>
          </cell>
          <cell r="L245">
            <v>0.48422917845767532</v>
          </cell>
          <cell r="M245">
            <v>0.38819188191882048</v>
          </cell>
          <cell r="N245">
            <v>5.9054054054054055E-2</v>
          </cell>
          <cell r="O245">
            <v>0.2201145038167939</v>
          </cell>
          <cell r="P245" t="e">
            <v>#DIV/0!</v>
          </cell>
          <cell r="Q245" t="e">
            <v>#DIV/0!</v>
          </cell>
          <cell r="R245">
            <v>0</v>
          </cell>
          <cell r="S245">
            <v>0</v>
          </cell>
          <cell r="T245">
            <v>0</v>
          </cell>
          <cell r="U245">
            <v>0</v>
          </cell>
          <cell r="V245">
            <v>0</v>
          </cell>
          <cell r="W245">
            <v>0</v>
          </cell>
        </row>
        <row r="251">
          <cell r="B251" t="str">
            <v>Internet subs</v>
          </cell>
          <cell r="M251">
            <v>265000</v>
          </cell>
          <cell r="N251">
            <v>1070000</v>
          </cell>
          <cell r="O251">
            <v>2305000</v>
          </cell>
          <cell r="P251">
            <v>3280500</v>
          </cell>
          <cell r="Q251">
            <v>3961836.6859504133</v>
          </cell>
          <cell r="R251">
            <v>4973447.6439669421</v>
          </cell>
          <cell r="S251">
            <v>5863433.0118347108</v>
          </cell>
          <cell r="T251">
            <v>6449776.3130181823</v>
          </cell>
          <cell r="U251">
            <v>7094753.9443200007</v>
          </cell>
          <cell r="V251">
            <v>7506925.3639424015</v>
          </cell>
          <cell r="W251">
            <v>7619157.614433025</v>
          </cell>
        </row>
        <row r="252">
          <cell r="B252" t="str">
            <v>usage per month</v>
          </cell>
          <cell r="M252">
            <v>20</v>
          </cell>
          <cell r="N252">
            <v>20</v>
          </cell>
          <cell r="O252">
            <v>22</v>
          </cell>
          <cell r="P252">
            <v>24.2</v>
          </cell>
          <cell r="Q252">
            <v>24.2</v>
          </cell>
          <cell r="R252">
            <v>26.619999999999997</v>
          </cell>
          <cell r="S252">
            <v>29.281999999999996</v>
          </cell>
          <cell r="T252">
            <v>32.210199999999993</v>
          </cell>
          <cell r="U252">
            <v>35.431219999999996</v>
          </cell>
          <cell r="V252">
            <v>38.974341999999993</v>
          </cell>
          <cell r="W252">
            <v>42.871776199999992</v>
          </cell>
        </row>
        <row r="253">
          <cell r="B253" t="str">
            <v>Growth in usage</v>
          </cell>
          <cell r="O253">
            <v>0.1</v>
          </cell>
          <cell r="P253">
            <v>0.1</v>
          </cell>
          <cell r="R253">
            <v>0.1</v>
          </cell>
          <cell r="S253">
            <v>0.1</v>
          </cell>
          <cell r="T253">
            <v>0.1</v>
          </cell>
          <cell r="U253">
            <v>0.1</v>
          </cell>
          <cell r="V253">
            <v>0.1</v>
          </cell>
          <cell r="W253">
            <v>0.1</v>
          </cell>
        </row>
        <row r="254">
          <cell r="B254" t="str">
            <v>Total minutes</v>
          </cell>
          <cell r="M254">
            <v>3816000000</v>
          </cell>
          <cell r="N254">
            <v>15408000000</v>
          </cell>
          <cell r="O254">
            <v>36511200000</v>
          </cell>
          <cell r="P254">
            <v>57159432000</v>
          </cell>
          <cell r="Q254">
            <v>69031042416</v>
          </cell>
          <cell r="R254">
            <v>95323086923.327972</v>
          </cell>
          <cell r="S254">
            <v>123618992725.83167</v>
          </cell>
          <cell r="T254">
            <v>149578981198.25632</v>
          </cell>
          <cell r="U254">
            <v>180990567249.89017</v>
          </cell>
          <cell r="V254">
            <v>210655783081.99121</v>
          </cell>
          <cell r="W254">
            <v>235185710456.51892</v>
          </cell>
        </row>
        <row r="255">
          <cell r="B255" t="str">
            <v>Mumbai and Delhi %</v>
          </cell>
          <cell r="M255">
            <v>0.3</v>
          </cell>
          <cell r="N255">
            <v>0.3</v>
          </cell>
          <cell r="O255">
            <v>0.27999999999999997</v>
          </cell>
          <cell r="P255">
            <v>0.25999999999999995</v>
          </cell>
          <cell r="Q255">
            <v>0.23999999999999996</v>
          </cell>
          <cell r="R255">
            <v>0.21999999999999997</v>
          </cell>
          <cell r="S255">
            <v>0.19999999999999998</v>
          </cell>
          <cell r="T255">
            <v>0.18</v>
          </cell>
          <cell r="U255">
            <v>0.16</v>
          </cell>
          <cell r="V255">
            <v>0.14000000000000001</v>
          </cell>
          <cell r="W255">
            <v>0.12000000000000001</v>
          </cell>
        </row>
        <row r="256">
          <cell r="B256" t="str">
            <v>Minutes usage in Mumbai and Delhi</v>
          </cell>
          <cell r="M256">
            <v>1144800000</v>
          </cell>
          <cell r="N256">
            <v>4622400000</v>
          </cell>
          <cell r="O256">
            <v>10223135999.999998</v>
          </cell>
          <cell r="P256">
            <v>14861452319.999998</v>
          </cell>
          <cell r="Q256">
            <v>16567450179.839998</v>
          </cell>
          <cell r="R256">
            <v>20971079123.132153</v>
          </cell>
          <cell r="S256">
            <v>24723798545.166332</v>
          </cell>
          <cell r="T256">
            <v>26924216615.686134</v>
          </cell>
          <cell r="U256">
            <v>28958490759.982426</v>
          </cell>
          <cell r="V256">
            <v>29491809631.478771</v>
          </cell>
          <cell r="W256">
            <v>28222285254.782272</v>
          </cell>
        </row>
        <row r="257">
          <cell r="B257" t="str">
            <v>MTNL share</v>
          </cell>
          <cell r="M257">
            <v>0</v>
          </cell>
          <cell r="N257">
            <v>0</v>
          </cell>
          <cell r="O257">
            <v>0</v>
          </cell>
          <cell r="P257">
            <v>0</v>
          </cell>
          <cell r="Q257">
            <v>0</v>
          </cell>
          <cell r="R257">
            <v>0</v>
          </cell>
          <cell r="S257">
            <v>0</v>
          </cell>
          <cell r="T257">
            <v>0</v>
          </cell>
          <cell r="U257">
            <v>0</v>
          </cell>
          <cell r="V257">
            <v>0</v>
          </cell>
          <cell r="W257">
            <v>0</v>
          </cell>
        </row>
        <row r="258">
          <cell r="B258" t="str">
            <v>Pulse rate</v>
          </cell>
          <cell r="M258">
            <v>1.0996145655018894</v>
          </cell>
          <cell r="N258">
            <v>1.0996145655018894</v>
          </cell>
          <cell r="O258">
            <v>1.0996145655018894</v>
          </cell>
          <cell r="P258">
            <v>1.0996145655018894</v>
          </cell>
          <cell r="Q258">
            <v>0.93467238067660596</v>
          </cell>
          <cell r="R258">
            <v>0.86625000000000019</v>
          </cell>
          <cell r="S258">
            <v>0.77962500000000023</v>
          </cell>
          <cell r="T258">
            <v>0.77962500000000023</v>
          </cell>
          <cell r="U258">
            <v>0.77962500000000023</v>
          </cell>
          <cell r="V258">
            <v>0.77962500000000023</v>
          </cell>
          <cell r="W258">
            <v>0.77962500000000023</v>
          </cell>
        </row>
        <row r="259">
          <cell r="B259" t="str">
            <v>Revenue for MTNL</v>
          </cell>
          <cell r="M259">
            <v>0</v>
          </cell>
          <cell r="N259">
            <v>0</v>
          </cell>
          <cell r="O259">
            <v>3049.0472332701065</v>
          </cell>
          <cell r="P259">
            <v>2749.3645393400002</v>
          </cell>
          <cell r="Q259">
            <v>0</v>
          </cell>
          <cell r="R259">
            <v>0</v>
          </cell>
          <cell r="S259">
            <v>0</v>
          </cell>
          <cell r="T259">
            <v>0</v>
          </cell>
          <cell r="U259">
            <v>0</v>
          </cell>
          <cell r="V259">
            <v>0</v>
          </cell>
          <cell r="W259">
            <v>0</v>
          </cell>
        </row>
        <row r="260">
          <cell r="B260" t="str">
            <v>% of Calls</v>
          </cell>
          <cell r="M260">
            <v>0</v>
          </cell>
          <cell r="N260">
            <v>0</v>
          </cell>
          <cell r="O260">
            <v>0.10125348589430637</v>
          </cell>
          <cell r="P260">
            <v>0.11252765399858142</v>
          </cell>
          <cell r="Q260">
            <v>0</v>
          </cell>
          <cell r="R260">
            <v>0</v>
          </cell>
          <cell r="S260">
            <v>0</v>
          </cell>
          <cell r="T260">
            <v>0</v>
          </cell>
          <cell r="U260">
            <v>0</v>
          </cell>
          <cell r="V260">
            <v>0</v>
          </cell>
          <cell r="W260">
            <v>0</v>
          </cell>
        </row>
        <row r="261">
          <cell r="B261" t="str">
            <v>YoY%</v>
          </cell>
          <cell r="N261" t="e">
            <v>#DIV/0!</v>
          </cell>
          <cell r="O261" t="e">
            <v>#DIV/0!</v>
          </cell>
          <cell r="P261">
            <v>-9.8287324204124005E-2</v>
          </cell>
          <cell r="Q261">
            <v>-1</v>
          </cell>
          <cell r="R261" t="e">
            <v>#DIV/0!</v>
          </cell>
          <cell r="S261" t="e">
            <v>#DIV/0!</v>
          </cell>
          <cell r="T261" t="e">
            <v>#DIV/0!</v>
          </cell>
          <cell r="U261" t="e">
            <v>#DIV/0!</v>
          </cell>
          <cell r="V261" t="e">
            <v>#DIV/0!</v>
          </cell>
          <cell r="W261" t="e">
            <v>#DIV/0!</v>
          </cell>
        </row>
        <row r="262">
          <cell r="Q262" t="e">
            <v>#DIV/0!</v>
          </cell>
          <cell r="R262" t="e">
            <v>#DIV/0!</v>
          </cell>
        </row>
        <row r="263">
          <cell r="B263" t="str">
            <v>Internet market assumptions (Fiscal year adj)</v>
          </cell>
          <cell r="M263">
            <v>530000</v>
          </cell>
          <cell r="N263">
            <v>1610000</v>
          </cell>
          <cell r="O263">
            <v>3000000</v>
          </cell>
          <cell r="P263">
            <v>3561000</v>
          </cell>
          <cell r="Q263">
            <v>4362673.3719008267</v>
          </cell>
          <cell r="R263">
            <v>5584221.9160330575</v>
          </cell>
        </row>
        <row r="265">
          <cell r="B265" t="str">
            <v>DCF</v>
          </cell>
        </row>
        <row r="266">
          <cell r="B266" t="str">
            <v>OBTIDA</v>
          </cell>
          <cell r="R266">
            <v>13477.68</v>
          </cell>
          <cell r="S266">
            <v>11522.159999999996</v>
          </cell>
          <cell r="T266">
            <v>14685.189029820402</v>
          </cell>
          <cell r="U266">
            <v>16378.727186552089</v>
          </cell>
          <cell r="V266">
            <v>17398.573138153966</v>
          </cell>
          <cell r="W266">
            <v>18169.07333095566</v>
          </cell>
          <cell r="X266">
            <v>18726.147801759995</v>
          </cell>
          <cell r="Y266">
            <v>19011.234601732082</v>
          </cell>
          <cell r="Z266">
            <v>19544.855689026859</v>
          </cell>
          <cell r="AA266">
            <v>19752.594407985947</v>
          </cell>
          <cell r="AB266">
            <v>20073.133342189656</v>
          </cell>
        </row>
        <row r="267">
          <cell r="B267" t="str">
            <v>OBITDA ISP</v>
          </cell>
          <cell r="R267">
            <v>1131.7800000000002</v>
          </cell>
          <cell r="S267">
            <v>1698</v>
          </cell>
          <cell r="T267">
            <v>1784.6496406672059</v>
          </cell>
          <cell r="U267">
            <v>1810.6355131457426</v>
          </cell>
          <cell r="V267">
            <v>1842.7472531836859</v>
          </cell>
          <cell r="W267">
            <v>1910.4409050817897</v>
          </cell>
          <cell r="X267">
            <v>2012.3362031534639</v>
          </cell>
          <cell r="Y267">
            <v>2125.237018377748</v>
          </cell>
          <cell r="Z267">
            <v>2250.65349098365</v>
          </cell>
          <cell r="AA267">
            <v>2387.2757825903918</v>
          </cell>
          <cell r="AB267">
            <v>2541.1662563669788</v>
          </cell>
        </row>
        <row r="268">
          <cell r="B268" t="str">
            <v>OBITDA core</v>
          </cell>
          <cell r="R268">
            <v>12345.9</v>
          </cell>
          <cell r="S268">
            <v>9824.1599999999962</v>
          </cell>
          <cell r="T268">
            <v>12900.539389153197</v>
          </cell>
          <cell r="U268">
            <v>14568.091673406347</v>
          </cell>
          <cell r="V268">
            <v>15555.82588497028</v>
          </cell>
          <cell r="W268">
            <v>16258.63242587387</v>
          </cell>
          <cell r="X268">
            <v>16713.811598606531</v>
          </cell>
          <cell r="Y268">
            <v>16885.997583354332</v>
          </cell>
          <cell r="Z268">
            <v>17294.202198043211</v>
          </cell>
          <cell r="AA268">
            <v>17365.318625395557</v>
          </cell>
          <cell r="AB268">
            <v>17531.967085822678</v>
          </cell>
        </row>
        <row r="269">
          <cell r="B269" t="str">
            <v>WC</v>
          </cell>
          <cell r="J269">
            <v>61710.667212</v>
          </cell>
          <cell r="R269">
            <v>15072.839999999993</v>
          </cell>
          <cell r="S269">
            <v>14021.312396960253</v>
          </cell>
          <cell r="T269">
            <v>-10015.921054437975</v>
          </cell>
          <cell r="U269">
            <v>-7331.6866815030589</v>
          </cell>
          <cell r="V269">
            <v>-7840.0032007954214</v>
          </cell>
          <cell r="W269">
            <v>-8306.9209101278175</v>
          </cell>
          <cell r="X269">
            <v>-7713.4709235233167</v>
          </cell>
          <cell r="Y269">
            <v>-7006.9759880361817</v>
          </cell>
          <cell r="Z269">
            <v>-6447.5083762139693</v>
          </cell>
          <cell r="AA269">
            <v>-5796.2681595390022</v>
          </cell>
          <cell r="AB269">
            <v>-5213.5489769798296</v>
          </cell>
        </row>
        <row r="270">
          <cell r="B270" t="str">
            <v>% of Sales</v>
          </cell>
        </row>
        <row r="271">
          <cell r="B271" t="str">
            <v>Change in WC</v>
          </cell>
          <cell r="R271">
            <v>15072.839999999993</v>
          </cell>
          <cell r="S271">
            <v>-1051.5276030397399</v>
          </cell>
          <cell r="T271">
            <v>-24037.233451398228</v>
          </cell>
          <cell r="U271">
            <v>2684.2343729349159</v>
          </cell>
          <cell r="V271">
            <v>-508.3165192923625</v>
          </cell>
          <cell r="W271">
            <v>-466.91770933239604</v>
          </cell>
          <cell r="X271">
            <v>593.44998660450074</v>
          </cell>
          <cell r="Y271">
            <v>706.49493548713508</v>
          </cell>
          <cell r="Z271">
            <v>559.46761182221235</v>
          </cell>
          <cell r="AA271">
            <v>651.24021667496709</v>
          </cell>
          <cell r="AB271">
            <v>582.71918255917262</v>
          </cell>
        </row>
        <row r="272">
          <cell r="B272" t="str">
            <v>PBT</v>
          </cell>
          <cell r="R272">
            <v>12156.670000000002</v>
          </cell>
          <cell r="S272">
            <v>8316.5699999999979</v>
          </cell>
          <cell r="T272">
            <v>12057.924730480161</v>
          </cell>
          <cell r="U272">
            <v>12846.36545956866</v>
          </cell>
          <cell r="V272">
            <v>13639.641565416739</v>
          </cell>
          <cell r="W272">
            <v>14220.78713308529</v>
          </cell>
          <cell r="X272">
            <v>14595.296458576713</v>
          </cell>
          <cell r="Y272">
            <v>14715.183953574026</v>
          </cell>
          <cell r="Z272">
            <v>15122.809657416361</v>
          </cell>
          <cell r="AA272">
            <v>15227.823852166261</v>
          </cell>
          <cell r="AB272">
            <v>15487.708434517512</v>
          </cell>
        </row>
        <row r="273">
          <cell r="B273" t="str">
            <v xml:space="preserve">Adjusted Tax </v>
          </cell>
          <cell r="R273">
            <v>2385.1433147137714</v>
          </cell>
          <cell r="S273">
            <v>1168.6420504012697</v>
          </cell>
          <cell r="T273">
            <v>2256.6085334820077</v>
          </cell>
          <cell r="U273">
            <v>2735.7925597644053</v>
          </cell>
          <cell r="V273">
            <v>3271.3343094006941</v>
          </cell>
          <cell r="W273">
            <v>3696.7184291197495</v>
          </cell>
          <cell r="X273">
            <v>3219.7934319950054</v>
          </cell>
          <cell r="Y273">
            <v>2636.3191726447976</v>
          </cell>
          <cell r="Z273">
            <v>2164.610597763538</v>
          </cell>
          <cell r="AA273">
            <v>1601.0380358762063</v>
          </cell>
          <cell r="AB273">
            <v>1099.3118894281877</v>
          </cell>
          <cell r="AD273" t="str">
            <v>tg</v>
          </cell>
        </row>
        <row r="274">
          <cell r="B274" t="str">
            <v>Interest shield</v>
          </cell>
          <cell r="R274">
            <v>75.617601530682322</v>
          </cell>
          <cell r="S274">
            <v>75.683179483849727</v>
          </cell>
          <cell r="T274">
            <v>0</v>
          </cell>
          <cell r="U274">
            <v>0</v>
          </cell>
          <cell r="V274">
            <v>0</v>
          </cell>
          <cell r="W274">
            <v>0</v>
          </cell>
          <cell r="X274">
            <v>0</v>
          </cell>
          <cell r="Y274">
            <v>0</v>
          </cell>
          <cell r="Z274">
            <v>0</v>
          </cell>
          <cell r="AA274">
            <v>0</v>
          </cell>
          <cell r="AB274">
            <v>0</v>
          </cell>
          <cell r="AD274">
            <v>0.01</v>
          </cell>
        </row>
        <row r="275">
          <cell r="B275" t="str">
            <v>Adjusted Tax Rate</v>
          </cell>
          <cell r="R275">
            <v>0.19620038338737261</v>
          </cell>
          <cell r="S275">
            <v>0.14051971550786801</v>
          </cell>
          <cell r="T275">
            <v>0.18714733952333659</v>
          </cell>
          <cell r="U275">
            <v>0.21296237977774801</v>
          </cell>
          <cell r="V275">
            <v>0.23984019621858321</v>
          </cell>
          <cell r="W275">
            <v>0.25995174490160045</v>
          </cell>
          <cell r="X275">
            <v>0.22060486685783903</v>
          </cell>
          <cell r="Y275">
            <v>0.17915638574157872</v>
          </cell>
          <cell r="Z275">
            <v>0.14313547857834696</v>
          </cell>
          <cell r="AA275">
            <v>0.10513899106131622</v>
          </cell>
          <cell r="AB275">
            <v>7.0979634855350665E-2</v>
          </cell>
        </row>
        <row r="276">
          <cell r="B276" t="str">
            <v>Capex</v>
          </cell>
          <cell r="R276">
            <v>9916.099999999984</v>
          </cell>
          <cell r="S276">
            <v>10922.378822277657</v>
          </cell>
          <cell r="T276">
            <v>13361.564490422701</v>
          </cell>
          <cell r="U276">
            <v>10107.31927037863</v>
          </cell>
          <cell r="V276">
            <v>9589.2559365244306</v>
          </cell>
          <cell r="W276">
            <v>9399.9578485143902</v>
          </cell>
          <cell r="X276">
            <v>9553.7712154131932</v>
          </cell>
          <cell r="Y276">
            <v>9725.4186604756251</v>
          </cell>
          <cell r="Z276">
            <v>9792.198706883155</v>
          </cell>
          <cell r="AA276">
            <v>9800.0118552095373</v>
          </cell>
          <cell r="AB276">
            <v>9764.1812196558985</v>
          </cell>
          <cell r="AC276" t="str">
            <v>TV</v>
          </cell>
        </row>
        <row r="277">
          <cell r="B277" t="str">
            <v>% of sales</v>
          </cell>
          <cell r="S277">
            <v>0.21314246060118952</v>
          </cell>
          <cell r="T277">
            <v>0.2476739990590712</v>
          </cell>
          <cell r="U277">
            <v>0.17898792012375833</v>
          </cell>
          <cell r="V277">
            <v>0.16582137947611064</v>
          </cell>
          <cell r="W277">
            <v>0.16026491445493515</v>
          </cell>
          <cell r="X277">
            <v>0.16026601041956376</v>
          </cell>
          <cell r="Y277">
            <v>0.1612467643085945</v>
          </cell>
          <cell r="Z277">
            <v>0.16006053436810039</v>
          </cell>
          <cell r="AA277">
            <v>0.15883222951501702</v>
          </cell>
          <cell r="AB277">
            <v>0.15656075090053567</v>
          </cell>
        </row>
        <row r="278">
          <cell r="B278" t="str">
            <v>Cash Flow</v>
          </cell>
          <cell r="S278">
            <v>482.66673036081011</v>
          </cell>
          <cell r="T278">
            <v>23104.249457313919</v>
          </cell>
          <cell r="U278">
            <v>851.38098347413688</v>
          </cell>
          <cell r="V278">
            <v>5046.2994115212041</v>
          </cell>
          <cell r="W278">
            <v>5539.3147626539157</v>
          </cell>
          <cell r="X278">
            <v>5359.1331677472954</v>
          </cell>
          <cell r="Y278">
            <v>5943.0018331245228</v>
          </cell>
          <cell r="Z278">
            <v>7028.5787725579539</v>
          </cell>
          <cell r="AA278">
            <v>7700.304300225238</v>
          </cell>
          <cell r="AB278">
            <v>8626.921050546398</v>
          </cell>
          <cell r="AC278">
            <v>78497.209559025796</v>
          </cell>
          <cell r="AD278">
            <v>9.0990990990991012</v>
          </cell>
        </row>
        <row r="279">
          <cell r="B279" t="str">
            <v>% of growth</v>
          </cell>
          <cell r="T279">
            <v>46.867913829574896</v>
          </cell>
          <cell r="U279">
            <v>-0.96315045918080566</v>
          </cell>
          <cell r="V279">
            <v>4.9271930069771166</v>
          </cell>
          <cell r="W279">
            <v>9.7698394591313464E-2</v>
          </cell>
          <cell r="X279">
            <v>-3.2527776923132357E-2</v>
          </cell>
          <cell r="Y279">
            <v>0.10894834054341218</v>
          </cell>
          <cell r="Z279">
            <v>0.18266474921524489</v>
          </cell>
          <cell r="AA279">
            <v>9.557060529646999E-2</v>
          </cell>
          <cell r="AB279">
            <v>0.12033508212059307</v>
          </cell>
        </row>
        <row r="280">
          <cell r="U280">
            <v>1</v>
          </cell>
          <cell r="V280">
            <v>2</v>
          </cell>
          <cell r="W280">
            <v>3</v>
          </cell>
          <cell r="X280">
            <v>4</v>
          </cell>
          <cell r="Y280">
            <v>5</v>
          </cell>
          <cell r="Z280">
            <v>6</v>
          </cell>
          <cell r="AA280">
            <v>7</v>
          </cell>
          <cell r="AB280">
            <v>8</v>
          </cell>
        </row>
        <row r="281">
          <cell r="B281" t="str">
            <v>WACC</v>
          </cell>
          <cell r="R281">
            <v>0.121</v>
          </cell>
          <cell r="S281">
            <v>0.121</v>
          </cell>
          <cell r="T281">
            <v>0.121</v>
          </cell>
          <cell r="U281">
            <v>0.121</v>
          </cell>
          <cell r="V281">
            <v>0.121</v>
          </cell>
          <cell r="W281">
            <v>0.121</v>
          </cell>
          <cell r="X281">
            <v>0.121</v>
          </cell>
          <cell r="Y281">
            <v>0.121</v>
          </cell>
          <cell r="Z281">
            <v>0.121</v>
          </cell>
          <cell r="AA281">
            <v>0.121</v>
          </cell>
          <cell r="AB281">
            <v>0.121</v>
          </cell>
        </row>
        <row r="282">
          <cell r="B282" t="str">
            <v>Discounting multiplier</v>
          </cell>
          <cell r="R282">
            <v>1</v>
          </cell>
          <cell r="S282">
            <v>1</v>
          </cell>
          <cell r="T282">
            <v>1</v>
          </cell>
          <cell r="U282">
            <v>0.89206066012488849</v>
          </cell>
          <cell r="V282">
            <v>0.79577222134245185</v>
          </cell>
          <cell r="W282">
            <v>0.70987709307979652</v>
          </cell>
          <cell r="X282">
            <v>0.63325342826030029</v>
          </cell>
          <cell r="Y282">
            <v>0.56490047124023213</v>
          </cell>
          <cell r="Z282">
            <v>0.5039254872794221</v>
          </cell>
          <cell r="AA282">
            <v>0.4495321028362374</v>
          </cell>
          <cell r="AB282">
            <v>0.40100990440342327</v>
          </cell>
        </row>
        <row r="283">
          <cell r="B283" t="str">
            <v>PV of Cash flows</v>
          </cell>
          <cell r="R283">
            <v>0</v>
          </cell>
          <cell r="T283">
            <v>23104.249457313919</v>
          </cell>
          <cell r="U283">
            <v>759.48348213571535</v>
          </cell>
          <cell r="V283">
            <v>4015.7048922653362</v>
          </cell>
          <cell r="W283">
            <v>3932.2326613667647</v>
          </cell>
          <cell r="X283">
            <v>3393.6894509794579</v>
          </cell>
          <cell r="Y283">
            <v>3357.2045361136065</v>
          </cell>
          <cell r="Z283">
            <v>3541.8799828430692</v>
          </cell>
          <cell r="AA283">
            <v>3461.5339845591729</v>
          </cell>
          <cell r="AB283">
            <v>3459.4807857754909</v>
          </cell>
        </row>
        <row r="284">
          <cell r="B284" t="str">
            <v>Aggregate Value</v>
          </cell>
          <cell r="T284">
            <v>80503.617734552958</v>
          </cell>
          <cell r="U284">
            <v>127.78352021357613</v>
          </cell>
        </row>
        <row r="286">
          <cell r="B286" t="str">
            <v>Net debt on books</v>
          </cell>
          <cell r="T286">
            <v>-28517.993280762093</v>
          </cell>
          <cell r="U286">
            <v>-45.266656001209675</v>
          </cell>
        </row>
        <row r="287">
          <cell r="B287" t="str">
            <v>Tax cases won - (money to be recd)</v>
          </cell>
          <cell r="U287">
            <v>0</v>
          </cell>
          <cell r="V287">
            <v>-28517.993280762093</v>
          </cell>
        </row>
        <row r="288">
          <cell r="B288" t="str">
            <v>Equity Value Rs mn</v>
          </cell>
          <cell r="T288">
            <v>109021.61101531505</v>
          </cell>
        </row>
        <row r="289">
          <cell r="B289" t="str">
            <v>Equity Value US$ mn</v>
          </cell>
          <cell r="T289">
            <v>2339.5195496848723</v>
          </cell>
        </row>
        <row r="290">
          <cell r="B290" t="str">
            <v>Shares (m)</v>
          </cell>
          <cell r="T290">
            <v>630</v>
          </cell>
        </row>
        <row r="291">
          <cell r="B291" t="str">
            <v>Implied DCF value per share (Rs) March</v>
          </cell>
          <cell r="T291">
            <v>173.05017621478581</v>
          </cell>
          <cell r="U291">
            <v>154.85</v>
          </cell>
          <cell r="V291">
            <v>0.11753423451589162</v>
          </cell>
        </row>
        <row r="292">
          <cell r="B292" t="str">
            <v>Current DCF value</v>
          </cell>
          <cell r="T292">
            <v>144.20848017898817</v>
          </cell>
        </row>
        <row r="294">
          <cell r="B294" t="str">
            <v>Cost of Capital calculation</v>
          </cell>
          <cell r="Y294">
            <v>2598</v>
          </cell>
        </row>
        <row r="295">
          <cell r="B295" t="str">
            <v>Cost of Debt (I)</v>
          </cell>
          <cell r="I295">
            <v>0.15870000000000001</v>
          </cell>
          <cell r="J295">
            <v>0.15440000000000001</v>
          </cell>
          <cell r="K295">
            <v>0.1358</v>
          </cell>
          <cell r="L295">
            <v>0.129583333333333</v>
          </cell>
          <cell r="M295">
            <v>0.13</v>
          </cell>
          <cell r="N295">
            <v>0.13</v>
          </cell>
          <cell r="O295">
            <v>0.115</v>
          </cell>
          <cell r="P295">
            <v>0.09</v>
          </cell>
          <cell r="Q295">
            <v>0.06</v>
          </cell>
          <cell r="R295">
            <v>0.08</v>
          </cell>
          <cell r="S295">
            <v>0.08</v>
          </cell>
          <cell r="T295">
            <v>0.08</v>
          </cell>
          <cell r="U295">
            <v>0.08</v>
          </cell>
          <cell r="V295">
            <v>0.08</v>
          </cell>
          <cell r="W295">
            <v>0.08</v>
          </cell>
        </row>
        <row r="296">
          <cell r="B296" t="str">
            <v>After tax cost of debt (Rd =(1-tx)x I)</v>
          </cell>
          <cell r="I296">
            <v>8.569800000000001E-2</v>
          </cell>
          <cell r="J296">
            <v>8.3376000000000006E-2</v>
          </cell>
          <cell r="K296">
            <v>8.8270000000000001E-2</v>
          </cell>
          <cell r="L296">
            <v>8.4229166666666452E-2</v>
          </cell>
          <cell r="M296">
            <v>8.4500000000000006E-2</v>
          </cell>
          <cell r="N296">
            <v>7.9950000000000007E-2</v>
          </cell>
          <cell r="O296">
            <v>7.3945000000000011E-2</v>
          </cell>
          <cell r="P296">
            <v>5.6925000000000003E-2</v>
          </cell>
          <cell r="Q296">
            <v>3.8579999999999996E-2</v>
          </cell>
          <cell r="R296">
            <v>5.144E-2</v>
          </cell>
          <cell r="S296">
            <v>5.3072000000000001E-2</v>
          </cell>
          <cell r="T296">
            <v>5.3072000000000001E-2</v>
          </cell>
          <cell r="U296">
            <v>5.3072000000000001E-2</v>
          </cell>
          <cell r="V296">
            <v>5.3072000000000001E-2</v>
          </cell>
          <cell r="W296">
            <v>5.3072000000000001E-2</v>
          </cell>
        </row>
        <row r="297">
          <cell r="B297" t="str">
            <v>Tax</v>
          </cell>
          <cell r="I297">
            <v>0.46</v>
          </cell>
          <cell r="J297">
            <v>0.46</v>
          </cell>
          <cell r="K297">
            <v>0.35</v>
          </cell>
          <cell r="L297">
            <v>0.35</v>
          </cell>
          <cell r="M297">
            <v>0.35</v>
          </cell>
          <cell r="N297">
            <v>0.38500000000000001</v>
          </cell>
          <cell r="O297">
            <v>0.35699999999999998</v>
          </cell>
          <cell r="P297">
            <v>0.36749999999999999</v>
          </cell>
          <cell r="Q297">
            <v>0.35699999999999998</v>
          </cell>
          <cell r="R297">
            <v>0.35699999999999998</v>
          </cell>
          <cell r="S297">
            <v>0.33660000000000001</v>
          </cell>
          <cell r="T297">
            <v>0.33660000000000001</v>
          </cell>
          <cell r="U297">
            <v>0.33660000000000001</v>
          </cell>
          <cell r="V297">
            <v>0.33660000000000001</v>
          </cell>
          <cell r="W297">
            <v>0.33660000000000001</v>
          </cell>
        </row>
        <row r="298">
          <cell r="B298" t="str">
            <v>Risk free rate (Rf)</v>
          </cell>
          <cell r="I298">
            <v>0.11</v>
          </cell>
          <cell r="J298">
            <v>0.11</v>
          </cell>
          <cell r="K298">
            <v>0.11</v>
          </cell>
          <cell r="L298">
            <v>0.11</v>
          </cell>
          <cell r="M298">
            <v>0.11</v>
          </cell>
          <cell r="N298">
            <v>9.5000000000000001E-2</v>
          </cell>
          <cell r="O298">
            <v>7.4999999999999997E-2</v>
          </cell>
          <cell r="P298">
            <v>7.4999999999999997E-2</v>
          </cell>
          <cell r="Q298">
            <v>0.06</v>
          </cell>
          <cell r="R298">
            <v>7.4999999999999997E-2</v>
          </cell>
          <cell r="S298">
            <v>7.4999999999999997E-2</v>
          </cell>
          <cell r="T298">
            <v>7.4999999999999997E-2</v>
          </cell>
          <cell r="U298">
            <v>7.4999999999999997E-2</v>
          </cell>
          <cell r="V298">
            <v>7.4999999999999997E-2</v>
          </cell>
          <cell r="W298">
            <v>7.4999999999999997E-2</v>
          </cell>
        </row>
        <row r="299">
          <cell r="B299" t="str">
            <v>Beta (b)</v>
          </cell>
          <cell r="I299">
            <v>0.67</v>
          </cell>
          <cell r="J299">
            <v>0.67</v>
          </cell>
          <cell r="K299">
            <v>0.67</v>
          </cell>
          <cell r="L299">
            <v>0.67</v>
          </cell>
          <cell r="M299">
            <v>0.67</v>
          </cell>
          <cell r="N299">
            <v>1</v>
          </cell>
          <cell r="O299">
            <v>1.0640000000000001</v>
          </cell>
          <cell r="P299">
            <v>1.0640000000000001</v>
          </cell>
          <cell r="Q299">
            <v>1.04</v>
          </cell>
          <cell r="R299">
            <v>1.04</v>
          </cell>
          <cell r="S299">
            <v>1.04</v>
          </cell>
          <cell r="T299">
            <v>1.04</v>
          </cell>
          <cell r="U299">
            <v>1.04</v>
          </cell>
          <cell r="V299">
            <v>1.04</v>
          </cell>
          <cell r="W299">
            <v>1.04</v>
          </cell>
        </row>
        <row r="300">
          <cell r="B300" t="str">
            <v>Risk premium (Rm- Rf)</v>
          </cell>
          <cell r="I300">
            <v>0.08</v>
          </cell>
          <cell r="J300">
            <v>0.08</v>
          </cell>
          <cell r="K300">
            <v>0.08</v>
          </cell>
          <cell r="L300">
            <v>0.08</v>
          </cell>
          <cell r="M300">
            <v>0.08</v>
          </cell>
          <cell r="N300">
            <v>8.5000000000000006E-2</v>
          </cell>
          <cell r="O300">
            <v>8.5000000000000006E-2</v>
          </cell>
          <cell r="P300">
            <v>8.5000000000000006E-2</v>
          </cell>
          <cell r="Q300">
            <v>8.5000000000000006E-2</v>
          </cell>
          <cell r="R300">
            <v>0.06</v>
          </cell>
          <cell r="S300">
            <v>0.06</v>
          </cell>
          <cell r="T300">
            <v>0.06</v>
          </cell>
          <cell r="U300">
            <v>0.06</v>
          </cell>
          <cell r="V300">
            <v>0.06</v>
          </cell>
          <cell r="W300">
            <v>0.06</v>
          </cell>
        </row>
        <row r="301">
          <cell r="B301" t="str">
            <v xml:space="preserve">Cost of equity (Re= Rf +bxRm) </v>
          </cell>
          <cell r="I301">
            <v>0.1636</v>
          </cell>
          <cell r="J301">
            <v>0.1636</v>
          </cell>
          <cell r="K301">
            <v>0.1636</v>
          </cell>
          <cell r="L301">
            <v>0.1636</v>
          </cell>
          <cell r="M301">
            <v>0.1636</v>
          </cell>
          <cell r="N301">
            <v>0.18</v>
          </cell>
          <cell r="O301">
            <v>0.16544</v>
          </cell>
          <cell r="P301">
            <v>0.16544</v>
          </cell>
          <cell r="Q301">
            <v>0.1484</v>
          </cell>
          <cell r="R301">
            <v>0.13739999999999999</v>
          </cell>
          <cell r="S301">
            <v>0.13739999999999999</v>
          </cell>
          <cell r="T301">
            <v>0.13739999999999999</v>
          </cell>
          <cell r="U301">
            <v>0.13739999999999999</v>
          </cell>
          <cell r="V301">
            <v>0.13739999999999999</v>
          </cell>
          <cell r="W301">
            <v>0.13739999999999999</v>
          </cell>
        </row>
        <row r="302">
          <cell r="B302" t="str">
            <v>Wacc</v>
          </cell>
          <cell r="I302">
            <v>0.15253044202535246</v>
          </cell>
          <cell r="J302">
            <v>0.15630587084095271</v>
          </cell>
          <cell r="K302">
            <v>0.16151993989222399</v>
          </cell>
          <cell r="L302">
            <v>0.16340392063432008</v>
          </cell>
          <cell r="M302">
            <v>0.16344462825136191</v>
          </cell>
          <cell r="N302">
            <v>0.17738328233949419</v>
          </cell>
          <cell r="O302">
            <v>0.16544</v>
          </cell>
          <cell r="P302">
            <v>0.16544</v>
          </cell>
          <cell r="Q302">
            <v>0.1484</v>
          </cell>
          <cell r="R302">
            <v>0.13739999999999999</v>
          </cell>
          <cell r="S302">
            <v>0.13739999999999999</v>
          </cell>
          <cell r="T302">
            <v>0.1205344</v>
          </cell>
          <cell r="U302">
            <v>0.13739999999999999</v>
          </cell>
          <cell r="V302">
            <v>0.13739999999999999</v>
          </cell>
          <cell r="W302">
            <v>0.13739999999999999</v>
          </cell>
        </row>
        <row r="304">
          <cell r="B304" t="str">
            <v>MTNL total subscibers</v>
          </cell>
          <cell r="I304">
            <v>2607.7950000000001</v>
          </cell>
          <cell r="J304">
            <v>3012.154</v>
          </cell>
          <cell r="K304">
            <v>3406.7389999999996</v>
          </cell>
          <cell r="L304">
            <v>3653.91</v>
          </cell>
          <cell r="M304">
            <v>4031.6239999999998</v>
          </cell>
          <cell r="N304">
            <v>4335.1899999999996</v>
          </cell>
          <cell r="O304">
            <v>4496.5050000000001</v>
          </cell>
          <cell r="P304">
            <v>4633.6650000000009</v>
          </cell>
          <cell r="Q304">
            <v>4834.4800000000005</v>
          </cell>
          <cell r="R304">
            <v>5153.4769999999999</v>
          </cell>
          <cell r="S304">
            <v>5924.4170000000004</v>
          </cell>
          <cell r="T304">
            <v>6805.5564944446487</v>
          </cell>
          <cell r="U304">
            <v>7613.4866990581959</v>
          </cell>
          <cell r="V304">
            <v>7988.3174095385202</v>
          </cell>
          <cell r="W304">
            <v>8261.1464663391707</v>
          </cell>
          <cell r="X304">
            <v>8515.2047785401337</v>
          </cell>
          <cell r="Y304">
            <v>8754.0361999872312</v>
          </cell>
          <cell r="Z304">
            <v>8954.4851973688565</v>
          </cell>
          <cell r="AA304">
            <v>9105.2506348282022</v>
          </cell>
          <cell r="AB304">
            <v>9200.3959358606735</v>
          </cell>
        </row>
        <row r="305">
          <cell r="B305" t="str">
            <v>Wireline</v>
          </cell>
          <cell r="R305">
            <v>4075.34</v>
          </cell>
          <cell r="S305">
            <v>3877.6080000000002</v>
          </cell>
          <cell r="T305">
            <v>3873.7604758918569</v>
          </cell>
          <cell r="U305">
            <v>3871.0043050381482</v>
          </cell>
          <cell r="V305">
            <v>3868.8449041570666</v>
          </cell>
          <cell r="W305">
            <v>3866.7870774867824</v>
          </cell>
          <cell r="X305">
            <v>3864.8351350681323</v>
          </cell>
          <cell r="Y305">
            <v>3862.9926574606775</v>
          </cell>
          <cell r="Z305">
            <v>3861.7626293733474</v>
          </cell>
          <cell r="AA305">
            <v>3860.6468607828992</v>
          </cell>
          <cell r="AB305">
            <v>3859.5308036728679</v>
          </cell>
        </row>
        <row r="306">
          <cell r="B306" t="str">
            <v>Wireless Subs</v>
          </cell>
          <cell r="R306">
            <v>1078.1369999999999</v>
          </cell>
          <cell r="S306">
            <v>2046.809</v>
          </cell>
          <cell r="T306">
            <v>2931.7960185527909</v>
          </cell>
          <cell r="U306">
            <v>3742.4823940200476</v>
          </cell>
          <cell r="V306">
            <v>4119.4725053814536</v>
          </cell>
          <cell r="W306">
            <v>4394.3593888523892</v>
          </cell>
          <cell r="X306">
            <v>4650.3696434720005</v>
          </cell>
          <cell r="Y306">
            <v>4891.0435425265541</v>
          </cell>
          <cell r="Z306">
            <v>5092.7225679955072</v>
          </cell>
          <cell r="AA306">
            <v>5244.6037740453039</v>
          </cell>
          <cell r="AB306">
            <v>5340.8651321878051</v>
          </cell>
        </row>
        <row r="307">
          <cell r="B307" t="str">
            <v>GSM</v>
          </cell>
          <cell r="R307">
            <v>881.69599999999991</v>
          </cell>
          <cell r="S307">
            <v>1941.146</v>
          </cell>
          <cell r="T307">
            <v>2584.630116052791</v>
          </cell>
          <cell r="U307">
            <v>3330.5806303200475</v>
          </cell>
          <cell r="V307">
            <v>3643.8552379854536</v>
          </cell>
          <cell r="W307">
            <v>3867.1325634626292</v>
          </cell>
          <cell r="X307">
            <v>4068.4366866088549</v>
          </cell>
          <cell r="Y307">
            <v>4256.6493584301252</v>
          </cell>
          <cell r="Z307">
            <v>4423.3745709701525</v>
          </cell>
          <cell r="AA307">
            <v>4551.8973986853043</v>
          </cell>
          <cell r="AB307">
            <v>4637.386272749206</v>
          </cell>
        </row>
        <row r="308">
          <cell r="B308" t="str">
            <v>CDMA</v>
          </cell>
          <cell r="R308">
            <v>196.44099999999997</v>
          </cell>
          <cell r="S308">
            <v>105.663</v>
          </cell>
          <cell r="T308">
            <v>347.16590250000007</v>
          </cell>
          <cell r="U308">
            <v>411.90176370000012</v>
          </cell>
          <cell r="V308">
            <v>475.6172673960001</v>
          </cell>
          <cell r="W308">
            <v>527.22682538976017</v>
          </cell>
          <cell r="X308">
            <v>581.93295686314571</v>
          </cell>
          <cell r="Y308">
            <v>634.39418409642872</v>
          </cell>
          <cell r="Z308">
            <v>669.34799702535497</v>
          </cell>
          <cell r="AA308">
            <v>692.70637535999924</v>
          </cell>
          <cell r="AB308">
            <v>703.47885943859933</v>
          </cell>
        </row>
        <row r="309">
          <cell r="L309" t="str">
            <v>TV</v>
          </cell>
          <cell r="M309" t="str">
            <v>TV / WACC</v>
          </cell>
          <cell r="N309">
            <v>0.13</v>
          </cell>
          <cell r="O309">
            <v>0.14000000000000001</v>
          </cell>
          <cell r="P309">
            <v>0.15</v>
          </cell>
        </row>
        <row r="310">
          <cell r="L310">
            <v>0.01</v>
          </cell>
          <cell r="M310">
            <v>0.01</v>
          </cell>
          <cell r="N310">
            <v>167</v>
          </cell>
          <cell r="O310">
            <v>159</v>
          </cell>
          <cell r="P310">
            <v>153</v>
          </cell>
        </row>
        <row r="311">
          <cell r="L311">
            <v>0.02</v>
          </cell>
          <cell r="M311">
            <v>0.02</v>
          </cell>
          <cell r="N311">
            <v>171</v>
          </cell>
          <cell r="O311">
            <v>0</v>
          </cell>
          <cell r="P311">
            <v>156</v>
          </cell>
          <cell r="R311">
            <v>168</v>
          </cell>
          <cell r="S311">
            <v>118</v>
          </cell>
          <cell r="T311">
            <v>1.423728813559322</v>
          </cell>
        </row>
        <row r="312">
          <cell r="L312">
            <v>0.03</v>
          </cell>
          <cell r="M312">
            <v>0.03</v>
          </cell>
          <cell r="N312">
            <v>177</v>
          </cell>
          <cell r="O312">
            <v>167</v>
          </cell>
          <cell r="P312">
            <v>160</v>
          </cell>
        </row>
        <row r="314">
          <cell r="N314" t="str">
            <v>buy zone</v>
          </cell>
          <cell r="O314">
            <v>0</v>
          </cell>
        </row>
        <row r="315">
          <cell r="N315" t="str">
            <v>Fair price</v>
          </cell>
          <cell r="O315">
            <v>0</v>
          </cell>
        </row>
        <row r="316">
          <cell r="N316" t="str">
            <v>sell zone</v>
          </cell>
          <cell r="O316">
            <v>0</v>
          </cell>
        </row>
        <row r="317">
          <cell r="P317" t="str">
            <v>Re</v>
          </cell>
          <cell r="Q317">
            <v>0.15755000000000002</v>
          </cell>
        </row>
        <row r="318">
          <cell r="P318" t="str">
            <v>RF</v>
          </cell>
          <cell r="Q318">
            <v>7.0000000000000007E-2</v>
          </cell>
        </row>
        <row r="319">
          <cell r="B319" t="str">
            <v>ISP Business Valuation</v>
          </cell>
          <cell r="P319" t="str">
            <v>B</v>
          </cell>
          <cell r="Q319">
            <v>1.03</v>
          </cell>
        </row>
        <row r="320">
          <cell r="B320" t="str">
            <v>ISP</v>
          </cell>
          <cell r="I320">
            <v>37000</v>
          </cell>
          <cell r="P320" t="str">
            <v>rm</v>
          </cell>
          <cell r="Q320">
            <v>8.5000000000000006E-2</v>
          </cell>
        </row>
        <row r="321">
          <cell r="B321" t="str">
            <v>Sify Valuation</v>
          </cell>
        </row>
        <row r="322">
          <cell r="B322" t="str">
            <v>Mn shares</v>
          </cell>
          <cell r="I322">
            <v>88.8</v>
          </cell>
          <cell r="P322" t="str">
            <v>rd</v>
          </cell>
          <cell r="Q322">
            <v>0.08</v>
          </cell>
        </row>
        <row r="323">
          <cell r="B323" t="str">
            <v>Mprice</v>
          </cell>
          <cell r="I323">
            <v>35</v>
          </cell>
          <cell r="P323" t="str">
            <v>debt</v>
          </cell>
        </row>
        <row r="324">
          <cell r="B324" t="str">
            <v>SIFY's M Cap US mn</v>
          </cell>
          <cell r="I324">
            <v>3108</v>
          </cell>
          <cell r="P324" t="str">
            <v>equity</v>
          </cell>
          <cell r="Q324">
            <v>1</v>
          </cell>
          <cell r="R324">
            <v>131</v>
          </cell>
        </row>
        <row r="325">
          <cell r="B325" t="str">
            <v>Subscribers</v>
          </cell>
          <cell r="I325">
            <v>150000</v>
          </cell>
          <cell r="Q325">
            <v>0.15755000000000002</v>
          </cell>
          <cell r="R325">
            <v>181</v>
          </cell>
        </row>
        <row r="326">
          <cell r="B326" t="str">
            <v>Mcap/subscriber</v>
          </cell>
          <cell r="I326">
            <v>20720</v>
          </cell>
          <cell r="R326">
            <v>0.72375690607734811</v>
          </cell>
        </row>
        <row r="327">
          <cell r="B327" t="str">
            <v>% of Sify Valuations</v>
          </cell>
          <cell r="I327">
            <v>0.1</v>
          </cell>
          <cell r="J327">
            <v>0.2</v>
          </cell>
          <cell r="K327">
            <v>0.3</v>
          </cell>
        </row>
        <row r="328">
          <cell r="I328">
            <v>2072</v>
          </cell>
          <cell r="J328">
            <v>4144</v>
          </cell>
          <cell r="K328">
            <v>6216</v>
          </cell>
        </row>
        <row r="329">
          <cell r="B329" t="str">
            <v>RS mn</v>
          </cell>
          <cell r="I329">
            <v>76.664000000000001</v>
          </cell>
          <cell r="J329">
            <v>153.328</v>
          </cell>
          <cell r="K329">
            <v>229.99199999999999</v>
          </cell>
        </row>
        <row r="330">
          <cell r="B330" t="str">
            <v>Incremental Valuation based on ISP business</v>
          </cell>
          <cell r="I330" t="e">
            <v>#DIV/0!</v>
          </cell>
          <cell r="J330" t="e">
            <v>#DIV/0!</v>
          </cell>
          <cell r="K330" t="e">
            <v>#DIV/0!</v>
          </cell>
        </row>
        <row r="333">
          <cell r="L333" t="str">
            <v>Sal Cal</v>
          </cell>
        </row>
        <row r="334">
          <cell r="L334" t="str">
            <v>Normal</v>
          </cell>
          <cell r="M334">
            <v>7705.8412499999995</v>
          </cell>
        </row>
        <row r="335">
          <cell r="L335" t="str">
            <v>Diff</v>
          </cell>
          <cell r="M335">
            <v>3193.2387500000004</v>
          </cell>
        </row>
        <row r="336">
          <cell r="L336" t="str">
            <v>Hike on Pay revising for year</v>
          </cell>
          <cell r="M336">
            <v>2254.0508823529417</v>
          </cell>
        </row>
        <row r="337">
          <cell r="L337" t="str">
            <v>Extarordinary</v>
          </cell>
          <cell r="M337">
            <v>939.18786764705874</v>
          </cell>
        </row>
        <row r="339">
          <cell r="L339" t="str">
            <v>Staff</v>
          </cell>
          <cell r="M339">
            <v>7102.8</v>
          </cell>
        </row>
        <row r="340">
          <cell r="M340">
            <v>10899</v>
          </cell>
        </row>
        <row r="341">
          <cell r="L341" t="str">
            <v>Differential</v>
          </cell>
          <cell r="M341">
            <v>3796.2</v>
          </cell>
        </row>
        <row r="342">
          <cell r="L342" t="str">
            <v>Adminitsration</v>
          </cell>
          <cell r="M342">
            <v>830</v>
          </cell>
        </row>
        <row r="343">
          <cell r="L343" t="str">
            <v>Pre paid acct</v>
          </cell>
          <cell r="M343">
            <v>1491</v>
          </cell>
        </row>
        <row r="344">
          <cell r="M344">
            <v>6117.2</v>
          </cell>
        </row>
        <row r="355">
          <cell r="B355" t="str">
            <v>PBT</v>
          </cell>
          <cell r="N355">
            <v>19842</v>
          </cell>
          <cell r="O355">
            <v>18829.800000000007</v>
          </cell>
          <cell r="P355">
            <v>13197.56000000001</v>
          </cell>
          <cell r="Q355">
            <v>16881.98</v>
          </cell>
          <cell r="R355">
            <v>12156.670000000002</v>
          </cell>
          <cell r="S355">
            <v>8316.5699999999979</v>
          </cell>
          <cell r="T355">
            <v>12057.924730480161</v>
          </cell>
        </row>
        <row r="356">
          <cell r="B356" t="str">
            <v>Taking peccimistic tax rate</v>
          </cell>
          <cell r="N356">
            <v>7549</v>
          </cell>
          <cell r="O356">
            <v>5648.9400000000014</v>
          </cell>
          <cell r="P356">
            <v>3959.2680000000028</v>
          </cell>
          <cell r="Q356">
            <v>5064.5940000000001</v>
          </cell>
          <cell r="R356">
            <v>3647.0010000000007</v>
          </cell>
          <cell r="S356">
            <v>2494.9709999999991</v>
          </cell>
          <cell r="T356">
            <v>3617.3774191440484</v>
          </cell>
        </row>
        <row r="357">
          <cell r="B357" t="str">
            <v>PAT</v>
          </cell>
          <cell r="N357">
            <v>12293</v>
          </cell>
          <cell r="O357">
            <v>13180.860000000004</v>
          </cell>
          <cell r="P357">
            <v>9238.2920000000086</v>
          </cell>
          <cell r="Q357">
            <v>11817.385999999999</v>
          </cell>
          <cell r="R357">
            <v>8509.6690000000017</v>
          </cell>
          <cell r="S357">
            <v>5821.5989999999983</v>
          </cell>
          <cell r="T357">
            <v>8440.5473113361131</v>
          </cell>
        </row>
        <row r="358">
          <cell r="B358" t="str">
            <v>EPS</v>
          </cell>
          <cell r="N358" t="e">
            <v>#DIV/0!</v>
          </cell>
          <cell r="O358" t="e">
            <v>#DIV/0!</v>
          </cell>
          <cell r="P358" t="e">
            <v>#DIV/0!</v>
          </cell>
          <cell r="Q358" t="e">
            <v>#DIV/0!</v>
          </cell>
          <cell r="R358" t="e">
            <v>#DIV/0!</v>
          </cell>
          <cell r="S358" t="e">
            <v>#DIV/0!</v>
          </cell>
          <cell r="T358" t="e">
            <v>#DIV/0!</v>
          </cell>
        </row>
        <row r="359">
          <cell r="B359" t="str">
            <v>P/E</v>
          </cell>
          <cell r="N359" t="e">
            <v>#DIV/0!</v>
          </cell>
          <cell r="O359" t="e">
            <v>#DIV/0!</v>
          </cell>
          <cell r="P359" t="e">
            <v>#DIV/0!</v>
          </cell>
          <cell r="Q359" t="e">
            <v>#DIV/0!</v>
          </cell>
          <cell r="R359" t="e">
            <v>#DIV/0!</v>
          </cell>
          <cell r="S359" t="e">
            <v>#DIV/0!</v>
          </cell>
          <cell r="T359" t="e">
            <v>#DIV/0!</v>
          </cell>
        </row>
        <row r="363">
          <cell r="N363" t="str">
            <v>Indian GAAP</v>
          </cell>
          <cell r="O363" t="str">
            <v>US GAAP</v>
          </cell>
          <cell r="P363" t="str">
            <v>Differences</v>
          </cell>
        </row>
        <row r="364">
          <cell r="M364" t="str">
            <v>Depreciation difference</v>
          </cell>
          <cell r="P364">
            <v>1209</v>
          </cell>
          <cell r="Q364">
            <v>9</v>
          </cell>
        </row>
        <row r="365">
          <cell r="M365" t="str">
            <v>Other expenses</v>
          </cell>
          <cell r="P365">
            <v>1430.799999999992</v>
          </cell>
        </row>
        <row r="366">
          <cell r="M366" t="str">
            <v>PBT</v>
          </cell>
          <cell r="N366">
            <v>17202.200000000008</v>
          </cell>
          <cell r="O366">
            <v>19842</v>
          </cell>
          <cell r="P366">
            <v>2639.799999999992</v>
          </cell>
        </row>
        <row r="367">
          <cell r="M367" t="str">
            <v>Tax</v>
          </cell>
          <cell r="N367">
            <v>1630</v>
          </cell>
          <cell r="O367">
            <v>7549</v>
          </cell>
          <cell r="P367">
            <v>-5919</v>
          </cell>
        </row>
        <row r="368">
          <cell r="M368" t="str">
            <v>PAT</v>
          </cell>
          <cell r="N368">
            <v>15572.200000000008</v>
          </cell>
          <cell r="O368">
            <v>12293</v>
          </cell>
          <cell r="P368">
            <v>-3279.200000000008</v>
          </cell>
        </row>
        <row r="373">
          <cell r="O373">
            <v>0.2</v>
          </cell>
          <cell r="P373">
            <v>0.11</v>
          </cell>
        </row>
        <row r="374">
          <cell r="M374" t="str">
            <v>1999/0</v>
          </cell>
          <cell r="N374" t="str">
            <v>2000/1</v>
          </cell>
          <cell r="O374" t="str">
            <v>2001/2</v>
          </cell>
          <cell r="P374" t="str">
            <v>2002/3</v>
          </cell>
          <cell r="Q374" t="str">
            <v>2002/4</v>
          </cell>
          <cell r="R374" t="str">
            <v>2002/5</v>
          </cell>
          <cell r="S374" t="str">
            <v>2002/6</v>
          </cell>
          <cell r="T374" t="str">
            <v>2002/7</v>
          </cell>
          <cell r="U374" t="str">
            <v>2002/8</v>
          </cell>
          <cell r="V374" t="str">
            <v>2002/9</v>
          </cell>
          <cell r="W374" t="str">
            <v>2002/10</v>
          </cell>
        </row>
        <row r="375">
          <cell r="B375" t="str">
            <v>Monthly rental</v>
          </cell>
          <cell r="M375">
            <v>11297.734979999999</v>
          </cell>
          <cell r="N375">
            <v>12399.618347999998</v>
          </cell>
          <cell r="O375">
            <v>15766.8</v>
          </cell>
          <cell r="P375">
            <v>15339.599999999999</v>
          </cell>
          <cell r="Q375">
            <v>14607.563999999998</v>
          </cell>
          <cell r="R375">
            <v>13701.458046550237</v>
          </cell>
          <cell r="S375">
            <v>13413.539258744708</v>
          </cell>
          <cell r="T375">
            <v>13518.190378257992</v>
          </cell>
          <cell r="U375">
            <v>13396.472836487999</v>
          </cell>
          <cell r="V375">
            <v>13355.900322564667</v>
          </cell>
          <cell r="W375">
            <v>13355.900322564667</v>
          </cell>
        </row>
        <row r="376">
          <cell r="B376" t="str">
            <v>Staff Costs</v>
          </cell>
          <cell r="M376">
            <v>9959.8921323529412</v>
          </cell>
          <cell r="N376">
            <v>12222.89</v>
          </cell>
          <cell r="O376">
            <v>1426.0003999999999</v>
          </cell>
          <cell r="P376">
            <v>1511.2383</v>
          </cell>
          <cell r="Q376">
            <v>1781.307</v>
          </cell>
          <cell r="R376">
            <v>2019.4790000000003</v>
          </cell>
          <cell r="S376">
            <v>1910.2523000000001</v>
          </cell>
          <cell r="T376">
            <v>1810.9909478687828</v>
          </cell>
          <cell r="U376">
            <v>1860.474051605049</v>
          </cell>
          <cell r="V376">
            <v>1883.4554553622277</v>
          </cell>
          <cell r="W376">
            <v>1906.4231330250118</v>
          </cell>
        </row>
        <row r="377">
          <cell r="B377" t="str">
            <v>Admn, Operating &amp; Other Expenses</v>
          </cell>
          <cell r="M377">
            <v>7700.72</v>
          </cell>
          <cell r="N377">
            <v>889.35400000000016</v>
          </cell>
          <cell r="O377">
            <v>715.32799999999997</v>
          </cell>
          <cell r="P377">
            <v>1016.621</v>
          </cell>
          <cell r="Q377">
            <v>926.46399999999994</v>
          </cell>
          <cell r="R377">
            <v>983.71</v>
          </cell>
          <cell r="S377">
            <v>966.505</v>
          </cell>
          <cell r="T377">
            <v>1010.1044546164508</v>
          </cell>
          <cell r="U377">
            <v>1011.3132820311116</v>
          </cell>
          <cell r="V377">
            <v>990.85481332904806</v>
          </cell>
          <cell r="W377">
            <v>959.806430726896</v>
          </cell>
        </row>
        <row r="378">
          <cell r="B378" t="str">
            <v>Opex</v>
          </cell>
        </row>
        <row r="379">
          <cell r="B379" t="str">
            <v>Normalised Tax</v>
          </cell>
          <cell r="M379">
            <v>4033.2913878599998</v>
          </cell>
          <cell r="N379">
            <v>4426.663750235999</v>
          </cell>
          <cell r="O379">
            <v>4864.2933611999997</v>
          </cell>
          <cell r="P379">
            <v>4573.7914298999995</v>
          </cell>
          <cell r="Q379">
            <v>4248.2261009999993</v>
          </cell>
          <cell r="R379">
            <v>3819.2820496184349</v>
          </cell>
          <cell r="S379">
            <v>3761.6311592718607</v>
          </cell>
          <cell r="T379">
            <v>3818.8629063508752</v>
          </cell>
          <cell r="U379">
            <v>3757.3127245181063</v>
          </cell>
          <cell r="V379">
            <v>3741.9276492328004</v>
          </cell>
          <cell r="W379">
            <v>3744.8124608961548</v>
          </cell>
          <cell r="X379" t="str">
            <v>g</v>
          </cell>
          <cell r="Y379">
            <v>0.02</v>
          </cell>
        </row>
        <row r="380">
          <cell r="B380" t="str">
            <v>Cash flows</v>
          </cell>
          <cell r="M380">
            <v>-10396.168540212941</v>
          </cell>
          <cell r="N380">
            <v>-5139.2894022360006</v>
          </cell>
          <cell r="O380">
            <v>8761.1782388000011</v>
          </cell>
          <cell r="P380">
            <v>8237.9492700999981</v>
          </cell>
          <cell r="Q380">
            <v>7651.5668989999976</v>
          </cell>
          <cell r="R380">
            <v>6878.9869969318006</v>
          </cell>
          <cell r="S380">
            <v>6775.1507994728463</v>
          </cell>
          <cell r="T380">
            <v>6878.2320694218834</v>
          </cell>
          <cell r="U380">
            <v>6767.3727783337326</v>
          </cell>
          <cell r="V380">
            <v>6739.6624046405905</v>
          </cell>
          <cell r="W380">
            <v>6744.858297916604</v>
          </cell>
          <cell r="X380">
            <v>45865.036425832899</v>
          </cell>
          <cell r="Y380">
            <v>6.7999999999999989</v>
          </cell>
        </row>
        <row r="382">
          <cell r="M382">
            <v>0</v>
          </cell>
          <cell r="N382">
            <v>0</v>
          </cell>
          <cell r="O382">
            <v>1</v>
          </cell>
          <cell r="P382">
            <v>2</v>
          </cell>
          <cell r="Q382">
            <v>3</v>
          </cell>
          <cell r="R382">
            <v>4</v>
          </cell>
          <cell r="S382">
            <v>5</v>
          </cell>
          <cell r="T382">
            <v>6</v>
          </cell>
          <cell r="U382">
            <v>7</v>
          </cell>
          <cell r="V382">
            <v>8</v>
          </cell>
          <cell r="W382">
            <v>9</v>
          </cell>
        </row>
        <row r="383">
          <cell r="B383" t="str">
            <v>WACC</v>
          </cell>
          <cell r="K383">
            <v>0.2</v>
          </cell>
          <cell r="L383">
            <v>0.2</v>
          </cell>
          <cell r="M383">
            <v>0.17</v>
          </cell>
          <cell r="N383">
            <v>0.17</v>
          </cell>
          <cell r="O383">
            <v>0.17</v>
          </cell>
          <cell r="P383">
            <v>0.17</v>
          </cell>
          <cell r="Q383">
            <v>0.17</v>
          </cell>
          <cell r="R383">
            <v>0.17</v>
          </cell>
          <cell r="S383">
            <v>0.17</v>
          </cell>
          <cell r="T383">
            <v>0.17</v>
          </cell>
          <cell r="U383">
            <v>0.17</v>
          </cell>
          <cell r="V383">
            <v>0.17</v>
          </cell>
          <cell r="W383">
            <v>0.17</v>
          </cell>
        </row>
        <row r="384">
          <cell r="B384" t="str">
            <v>Discounting multiplier</v>
          </cell>
          <cell r="L384">
            <v>1</v>
          </cell>
          <cell r="M384">
            <v>1</v>
          </cell>
          <cell r="N384">
            <v>1</v>
          </cell>
          <cell r="O384">
            <v>0.85470085470085477</v>
          </cell>
          <cell r="P384">
            <v>0.73051355102637161</v>
          </cell>
          <cell r="Q384">
            <v>0.62437055643279626</v>
          </cell>
          <cell r="R384">
            <v>0.53365004823315931</v>
          </cell>
          <cell r="S384">
            <v>0.45611115233603361</v>
          </cell>
          <cell r="T384">
            <v>0.38983859174019969</v>
          </cell>
          <cell r="U384">
            <v>0.33319537755572626</v>
          </cell>
          <cell r="V384">
            <v>0.28478237397925327</v>
          </cell>
          <cell r="W384">
            <v>0.24340373844380622</v>
          </cell>
        </row>
        <row r="385">
          <cell r="B385" t="str">
            <v>PV of Cash flows</v>
          </cell>
          <cell r="N385">
            <v>-5139.2894022360006</v>
          </cell>
          <cell r="O385">
            <v>7488.1865288888903</v>
          </cell>
          <cell r="P385">
            <v>6017.9335744758555</v>
          </cell>
          <cell r="Q385">
            <v>4777.4130823113937</v>
          </cell>
          <cell r="R385">
            <v>3670.9717427079313</v>
          </cell>
          <cell r="S385">
            <v>3090.2218383979593</v>
          </cell>
          <cell r="T385">
            <v>2681.4003036057065</v>
          </cell>
          <cell r="U385">
            <v>2254.8573279372522</v>
          </cell>
          <cell r="V385">
            <v>1919.33705941227</v>
          </cell>
          <cell r="W385">
            <v>1641.7237249866291</v>
          </cell>
        </row>
        <row r="386">
          <cell r="B386" t="str">
            <v>Aggregate Value</v>
          </cell>
          <cell r="O386">
            <v>44705.766512632967</v>
          </cell>
        </row>
        <row r="390">
          <cell r="B390" t="str">
            <v>Net debt</v>
          </cell>
          <cell r="O390">
            <v>0</v>
          </cell>
        </row>
        <row r="391">
          <cell r="B391" t="str">
            <v>Investments/other current assets</v>
          </cell>
        </row>
        <row r="392">
          <cell r="B392" t="str">
            <v>Equity Value Rs mn</v>
          </cell>
          <cell r="O392">
            <v>44705.766512632967</v>
          </cell>
        </row>
        <row r="393">
          <cell r="B393" t="str">
            <v>Equity Value US$ mn</v>
          </cell>
          <cell r="O393">
            <v>923.48282280408773</v>
          </cell>
        </row>
        <row r="394">
          <cell r="B394" t="str">
            <v>Shares (m)</v>
          </cell>
          <cell r="O394">
            <v>0</v>
          </cell>
        </row>
        <row r="395">
          <cell r="B395" t="str">
            <v>Implied DCF value per share (Rs) March</v>
          </cell>
          <cell r="O395" t="e">
            <v>#DIV/0!</v>
          </cell>
        </row>
        <row r="396">
          <cell r="B396" t="str">
            <v>Current DCF value</v>
          </cell>
        </row>
        <row r="399">
          <cell r="M399">
            <v>48.3</v>
          </cell>
        </row>
        <row r="428">
          <cell r="B428" t="str">
            <v>Land</v>
          </cell>
        </row>
        <row r="429">
          <cell r="B429" t="str">
            <v>Physical acres</v>
          </cell>
        </row>
        <row r="430">
          <cell r="B430" t="str">
            <v>Land - stamp duty issue</v>
          </cell>
        </row>
        <row r="434">
          <cell r="B434" t="str">
            <v>ILD Revnues</v>
          </cell>
          <cell r="M434">
            <v>0.09</v>
          </cell>
        </row>
        <row r="435">
          <cell r="B435" t="str">
            <v>Fall in tariffs</v>
          </cell>
          <cell r="M435">
            <v>0.4</v>
          </cell>
        </row>
        <row r="436">
          <cell r="B436" t="str">
            <v>Net revenue</v>
          </cell>
          <cell r="M436">
            <v>0.18</v>
          </cell>
        </row>
        <row r="437">
          <cell r="M437">
            <v>0.48</v>
          </cell>
        </row>
        <row r="438">
          <cell r="M438">
            <v>0.3</v>
          </cell>
        </row>
        <row r="439">
          <cell r="B439" t="str">
            <v>Elasticiity</v>
          </cell>
        </row>
        <row r="440">
          <cell r="B440" t="str">
            <v>Revenue</v>
          </cell>
          <cell r="M440">
            <v>1.6199999999999999E-2</v>
          </cell>
          <cell r="N440">
            <v>873.42688799999996</v>
          </cell>
          <cell r="O440">
            <v>3.5219905448715352E-2</v>
          </cell>
        </row>
        <row r="446">
          <cell r="B446" t="str">
            <v>Risk Free Return</v>
          </cell>
          <cell r="R446">
            <v>7.4999999999999997E-2</v>
          </cell>
        </row>
        <row r="447">
          <cell r="B447" t="str">
            <v>Market premium</v>
          </cell>
          <cell r="R447">
            <v>0.06</v>
          </cell>
        </row>
        <row r="448">
          <cell r="B448" t="str">
            <v>Assumed Beta</v>
          </cell>
          <cell r="R448">
            <v>1.04</v>
          </cell>
        </row>
        <row r="449">
          <cell r="B449" t="str">
            <v>Cost of Equity (Re)</v>
          </cell>
          <cell r="R449">
            <v>0.13739999999999999</v>
          </cell>
        </row>
        <row r="450">
          <cell r="B450" t="str">
            <v>Equity Percentage</v>
          </cell>
          <cell r="R450">
            <v>0.8</v>
          </cell>
        </row>
        <row r="452">
          <cell r="B452" t="str">
            <v>Cost of Debt</v>
          </cell>
          <cell r="R452">
            <v>0.08</v>
          </cell>
        </row>
        <row r="453">
          <cell r="B453" t="str">
            <v>Tax rate</v>
          </cell>
          <cell r="R453">
            <v>0.33660000000000001</v>
          </cell>
        </row>
        <row r="454">
          <cell r="B454" t="str">
            <v>After- tax cost of debt( Rd[1-t])</v>
          </cell>
          <cell r="R454">
            <v>5.3072000000000001E-2</v>
          </cell>
        </row>
        <row r="455">
          <cell r="B455" t="str">
            <v>Debt(%)</v>
          </cell>
          <cell r="R455">
            <v>0.2</v>
          </cell>
        </row>
        <row r="456">
          <cell r="B456" t="str">
            <v>WACC</v>
          </cell>
          <cell r="R456">
            <v>0.1205344</v>
          </cell>
        </row>
        <row r="459">
          <cell r="B459" t="str">
            <v>MTNL DCF Valuation</v>
          </cell>
        </row>
        <row r="460">
          <cell r="B460" t="str">
            <v>Net Debt</v>
          </cell>
          <cell r="R460">
            <v>-28517.993280762093</v>
          </cell>
        </row>
        <row r="461">
          <cell r="B461" t="str">
            <v>Equity Value ( Rs Mn)</v>
          </cell>
          <cell r="R461">
            <v>109021.61101531505</v>
          </cell>
        </row>
        <row r="462">
          <cell r="B462" t="str">
            <v>Equity Value (US $Mn)</v>
          </cell>
          <cell r="R462">
            <v>2339.5195496848723</v>
          </cell>
        </row>
        <row r="463">
          <cell r="B463" t="str">
            <v>Shares</v>
          </cell>
          <cell r="R463">
            <v>630</v>
          </cell>
        </row>
        <row r="464">
          <cell r="B464" t="str">
            <v>Implies DCF Value/share (Rs)</v>
          </cell>
          <cell r="R464">
            <v>173.05017621478581</v>
          </cell>
        </row>
        <row r="465">
          <cell r="S465" t="str">
            <v>Rs share</v>
          </cell>
        </row>
        <row r="466">
          <cell r="B466" t="str">
            <v>Bull case assumption</v>
          </cell>
          <cell r="S466">
            <v>44.698412698412696</v>
          </cell>
          <cell r="T466">
            <v>217.74858891319849</v>
          </cell>
          <cell r="U466">
            <v>1.4061904353451631</v>
          </cell>
        </row>
        <row r="467">
          <cell r="B467" t="str">
            <v>Income tax litigation Section - 80 IA Rs  mn</v>
          </cell>
          <cell r="R467">
            <v>40000</v>
          </cell>
        </row>
        <row r="468">
          <cell r="B468" t="str">
            <v>Assumed 50% received Rs mn</v>
          </cell>
          <cell r="R468">
            <v>20000</v>
          </cell>
          <cell r="S468">
            <v>31.746031746031747</v>
          </cell>
        </row>
        <row r="469">
          <cell r="B469" t="str">
            <v>Assumed tg of 2%</v>
          </cell>
          <cell r="S469">
            <v>7</v>
          </cell>
        </row>
        <row r="470">
          <cell r="B470" t="str">
            <v>assumed rentals of 10 buildings tilll perpetuity</v>
          </cell>
          <cell r="S470">
            <v>5.9523809523809526</v>
          </cell>
        </row>
        <row r="471">
          <cell r="B471" t="str">
            <v>buildings</v>
          </cell>
          <cell r="R471">
            <v>10</v>
          </cell>
        </row>
        <row r="472">
          <cell r="B472" t="str">
            <v>space</v>
          </cell>
          <cell r="R472">
            <v>50000</v>
          </cell>
        </row>
        <row r="473">
          <cell r="B473" t="str">
            <v>Rs/ sqft</v>
          </cell>
          <cell r="R473">
            <v>7500</v>
          </cell>
        </row>
        <row r="474">
          <cell r="B474" t="str">
            <v>Sale price</v>
          </cell>
          <cell r="R474">
            <v>3750</v>
          </cell>
          <cell r="S474">
            <v>5.9523809523809526</v>
          </cell>
        </row>
        <row r="475">
          <cell r="B475" t="str">
            <v>Annuity rental</v>
          </cell>
          <cell r="R475">
            <v>375</v>
          </cell>
        </row>
        <row r="505">
          <cell r="B505" t="str">
            <v>Interest</v>
          </cell>
          <cell r="O505">
            <v>288.35000000000002</v>
          </cell>
        </row>
        <row r="506">
          <cell r="B506" t="str">
            <v>Other Expenditure</v>
          </cell>
          <cell r="O506">
            <v>7153.2969999999996</v>
          </cell>
        </row>
        <row r="507">
          <cell r="B507" t="str">
            <v>Staff Cost</v>
          </cell>
          <cell r="O507">
            <v>13770.638000000001</v>
          </cell>
        </row>
        <row r="508">
          <cell r="B508" t="str">
            <v>Interconnect fee</v>
          </cell>
          <cell r="O508">
            <v>9875.8250000000007</v>
          </cell>
        </row>
        <row r="509">
          <cell r="B509" t="str">
            <v>License fee</v>
          </cell>
          <cell r="O509">
            <v>6644.8789999999999</v>
          </cell>
        </row>
        <row r="514">
          <cell r="B514" t="str">
            <v>Contingent liability on IT paid</v>
          </cell>
          <cell r="I514">
            <v>30438.7</v>
          </cell>
        </row>
        <row r="515">
          <cell r="B515" t="str">
            <v>Section 80-IA</v>
          </cell>
          <cell r="I515">
            <v>12155.41</v>
          </cell>
        </row>
        <row r="516">
          <cell r="B516" t="str">
            <v>License fee paid</v>
          </cell>
          <cell r="I516">
            <v>31573.627999999997</v>
          </cell>
        </row>
        <row r="517">
          <cell r="B517" t="str">
            <v>IT on license fee</v>
          </cell>
          <cell r="I517">
            <v>11050.769799999998</v>
          </cell>
        </row>
        <row r="550">
          <cell r="A550" t="str">
            <v>Network Data by Operator</v>
          </cell>
        </row>
        <row r="551">
          <cell r="A551" t="str">
            <v>Line Capacity (000s)</v>
          </cell>
        </row>
        <row r="552">
          <cell r="A552" t="str">
            <v>MTNL</v>
          </cell>
          <cell r="D552">
            <v>1395.8000000000002</v>
          </cell>
          <cell r="E552">
            <v>1603.9</v>
          </cell>
          <cell r="F552">
            <v>1765.4</v>
          </cell>
          <cell r="G552">
            <v>2106.9</v>
          </cell>
          <cell r="H552">
            <v>2579.8999999999996</v>
          </cell>
          <cell r="I552">
            <v>3101.3999999999996</v>
          </cell>
          <cell r="J552">
            <v>3521</v>
          </cell>
          <cell r="K552">
            <v>3809.5</v>
          </cell>
          <cell r="L552">
            <v>4224.7</v>
          </cell>
          <cell r="M552">
            <v>4639</v>
          </cell>
          <cell r="N552">
            <v>5121.0869999999995</v>
          </cell>
          <cell r="O552">
            <v>5650.5969999999998</v>
          </cell>
          <cell r="P552">
            <v>5852.6390000000001</v>
          </cell>
          <cell r="Q552">
            <v>5892.6390000000001</v>
          </cell>
          <cell r="R552">
            <v>5912.6390000000001</v>
          </cell>
          <cell r="S552">
            <v>5932.6390000000001</v>
          </cell>
          <cell r="T552">
            <v>5952.6390000000001</v>
          </cell>
          <cell r="U552">
            <v>5972.6390000000001</v>
          </cell>
          <cell r="V552">
            <v>5992.6390000000001</v>
          </cell>
          <cell r="W552">
            <v>6012.6390000000001</v>
          </cell>
        </row>
        <row r="553">
          <cell r="B553" t="str">
            <v>Delhi</v>
          </cell>
          <cell r="D553">
            <v>607.70000000000005</v>
          </cell>
          <cell r="E553">
            <v>708.5</v>
          </cell>
          <cell r="F553">
            <v>797.5</v>
          </cell>
          <cell r="G553">
            <v>951.6</v>
          </cell>
          <cell r="H553">
            <v>1152.5999999999999</v>
          </cell>
          <cell r="I553">
            <v>1435.6</v>
          </cell>
          <cell r="J553">
            <v>1636</v>
          </cell>
          <cell r="K553">
            <v>1772.9</v>
          </cell>
          <cell r="L553">
            <v>1912.8</v>
          </cell>
          <cell r="M553">
            <v>2124</v>
          </cell>
          <cell r="N553">
            <v>2429.4470000000001</v>
          </cell>
          <cell r="O553">
            <v>2775.0169999999998</v>
          </cell>
          <cell r="P553">
            <v>2966.8150000000001</v>
          </cell>
          <cell r="Q553">
            <v>2986.8150000000001</v>
          </cell>
          <cell r="R553">
            <v>2996.8150000000001</v>
          </cell>
          <cell r="S553">
            <v>3006.8150000000001</v>
          </cell>
          <cell r="T553">
            <v>3016.8150000000001</v>
          </cell>
          <cell r="U553">
            <v>3026.8150000000001</v>
          </cell>
          <cell r="V553">
            <v>3036.8150000000001</v>
          </cell>
          <cell r="W553">
            <v>3046.8150000000001</v>
          </cell>
        </row>
        <row r="554">
          <cell r="B554" t="str">
            <v>Bombay</v>
          </cell>
          <cell r="D554">
            <v>788.1</v>
          </cell>
          <cell r="E554">
            <v>895.4</v>
          </cell>
          <cell r="F554">
            <v>967.9</v>
          </cell>
          <cell r="G554">
            <v>1155.3</v>
          </cell>
          <cell r="H554">
            <v>1427.3</v>
          </cell>
          <cell r="I554">
            <v>1665.8</v>
          </cell>
          <cell r="J554">
            <v>1885</v>
          </cell>
          <cell r="K554">
            <v>2036.6</v>
          </cell>
          <cell r="L554">
            <v>2311.9</v>
          </cell>
          <cell r="M554">
            <v>2515</v>
          </cell>
          <cell r="N554">
            <v>2691.64</v>
          </cell>
          <cell r="O554">
            <v>2875.58</v>
          </cell>
          <cell r="P554">
            <v>2885.8240000000001</v>
          </cell>
          <cell r="Q554">
            <v>2905.8240000000001</v>
          </cell>
          <cell r="R554">
            <v>2915.8240000000001</v>
          </cell>
          <cell r="S554">
            <v>2925.8240000000001</v>
          </cell>
          <cell r="T554">
            <v>2935.8240000000001</v>
          </cell>
          <cell r="U554">
            <v>2945.8240000000001</v>
          </cell>
          <cell r="V554">
            <v>2955.8240000000001</v>
          </cell>
          <cell r="W554">
            <v>2965.8240000000001</v>
          </cell>
        </row>
        <row r="555">
          <cell r="A555" t="str">
            <v>DOT</v>
          </cell>
          <cell r="D555">
            <v>4428.2269999999999</v>
          </cell>
          <cell r="E555">
            <v>5180.0360000000001</v>
          </cell>
          <cell r="F555">
            <v>5947.6</v>
          </cell>
          <cell r="G555">
            <v>6770.1</v>
          </cell>
          <cell r="H555">
            <v>8008.1</v>
          </cell>
          <cell r="I555">
            <v>9790.6</v>
          </cell>
          <cell r="J555">
            <v>11873</v>
          </cell>
          <cell r="K555">
            <v>17490.5</v>
          </cell>
          <cell r="L555">
            <v>21852.32356875587</v>
          </cell>
          <cell r="M555">
            <v>28418.74530267626</v>
          </cell>
          <cell r="N555">
            <v>34451.791470739183</v>
          </cell>
          <cell r="O555">
            <v>44836.426309095405</v>
          </cell>
          <cell r="P555">
            <v>44902.669499999996</v>
          </cell>
          <cell r="Q555">
            <v>46336.817999999999</v>
          </cell>
          <cell r="R555" t="e">
            <v>#REF!</v>
          </cell>
          <cell r="S555" t="e">
            <v>#REF!</v>
          </cell>
          <cell r="T555" t="e">
            <v>#REF!</v>
          </cell>
          <cell r="U555" t="e">
            <v>#REF!</v>
          </cell>
          <cell r="V555" t="e">
            <v>#REF!</v>
          </cell>
          <cell r="W555" t="e">
            <v>#REF!</v>
          </cell>
        </row>
        <row r="556">
          <cell r="A556" t="str">
            <v xml:space="preserve">Private Operators </v>
          </cell>
          <cell r="D556">
            <v>0</v>
          </cell>
          <cell r="E556">
            <v>0</v>
          </cell>
          <cell r="F556">
            <v>0</v>
          </cell>
          <cell r="G556">
            <v>0</v>
          </cell>
          <cell r="H556">
            <v>0</v>
          </cell>
          <cell r="I556">
            <v>0</v>
          </cell>
          <cell r="J556">
            <v>0</v>
          </cell>
          <cell r="K556">
            <v>0</v>
          </cell>
          <cell r="L556">
            <v>22.976431244130172</v>
          </cell>
          <cell r="M556">
            <v>212.25469732374083</v>
          </cell>
          <cell r="N556">
            <v>337.12152926081819</v>
          </cell>
          <cell r="O556">
            <v>686.15420565746024</v>
          </cell>
          <cell r="P556">
            <v>2071.3615000000018</v>
          </cell>
          <cell r="Q556">
            <v>2732.9143967431987</v>
          </cell>
          <cell r="R556">
            <v>5662.8464101943728</v>
          </cell>
          <cell r="S556">
            <v>6957.1403323437189</v>
          </cell>
          <cell r="T556">
            <v>8278.4258399490755</v>
          </cell>
          <cell r="U556">
            <v>9689.8847777777773</v>
          </cell>
          <cell r="V556">
            <v>11245.440333333334</v>
          </cell>
          <cell r="W556">
            <v>12912.107</v>
          </cell>
        </row>
        <row r="557">
          <cell r="A557" t="str">
            <v>Total Line Capacity</v>
          </cell>
          <cell r="C557">
            <v>5266</v>
          </cell>
          <cell r="D557">
            <v>5824.027</v>
          </cell>
          <cell r="E557">
            <v>6783.9359999999997</v>
          </cell>
          <cell r="F557">
            <v>7713</v>
          </cell>
          <cell r="G557">
            <v>8877</v>
          </cell>
          <cell r="H557">
            <v>10588</v>
          </cell>
          <cell r="I557">
            <v>12892</v>
          </cell>
          <cell r="J557">
            <v>15394</v>
          </cell>
          <cell r="K557">
            <v>21300</v>
          </cell>
          <cell r="L557">
            <v>26100</v>
          </cell>
          <cell r="M557">
            <v>33270</v>
          </cell>
          <cell r="N557">
            <v>39910</v>
          </cell>
          <cell r="O557">
            <v>51173.177514752868</v>
          </cell>
          <cell r="P557">
            <v>52826.67</v>
          </cell>
          <cell r="Q557">
            <v>63362.608999999997</v>
          </cell>
          <cell r="R557" t="e">
            <v>#REF!</v>
          </cell>
          <cell r="S557" t="e">
            <v>#REF!</v>
          </cell>
          <cell r="T557" t="e">
            <v>#REF!</v>
          </cell>
          <cell r="U557" t="e">
            <v>#REF!</v>
          </cell>
          <cell r="V557" t="e">
            <v>#REF!</v>
          </cell>
          <cell r="W557" t="e">
            <v>#REF!</v>
          </cell>
        </row>
        <row r="559">
          <cell r="A559" t="str">
            <v>Total Lines in Service (000s)</v>
          </cell>
          <cell r="R559">
            <v>0.93316272954460411</v>
          </cell>
          <cell r="S559">
            <v>1.028091889265681</v>
          </cell>
        </row>
        <row r="560">
          <cell r="A560" t="str">
            <v>MTNL</v>
          </cell>
          <cell r="D560">
            <v>1219.7</v>
          </cell>
          <cell r="E560">
            <v>1396.5</v>
          </cell>
          <cell r="F560">
            <v>1587.1999999999998</v>
          </cell>
          <cell r="G560">
            <v>1849.5</v>
          </cell>
          <cell r="H560">
            <v>2207.5</v>
          </cell>
          <cell r="I560">
            <v>2607.7950000000001</v>
          </cell>
          <cell r="J560">
            <v>3012.154</v>
          </cell>
          <cell r="K560">
            <v>3406.7389999999996</v>
          </cell>
          <cell r="L560">
            <v>3653.91</v>
          </cell>
          <cell r="M560">
            <v>4031.6239999999998</v>
          </cell>
          <cell r="N560">
            <v>4335.1899999999996</v>
          </cell>
          <cell r="O560">
            <v>4496.5050000000001</v>
          </cell>
          <cell r="P560">
            <v>4633.6650000000009</v>
          </cell>
          <cell r="Q560">
            <v>4367.2340000000004</v>
          </cell>
          <cell r="R560">
            <v>4075.34</v>
          </cell>
          <cell r="S560">
            <v>4189.8240000000005</v>
          </cell>
          <cell r="T560">
            <v>4139.8240000000005</v>
          </cell>
          <cell r="U560">
            <v>4114.8240000000005</v>
          </cell>
          <cell r="V560">
            <v>4114.8240000000005</v>
          </cell>
          <cell r="W560">
            <v>4114.8240000000005</v>
          </cell>
        </row>
        <row r="561">
          <cell r="B561" t="str">
            <v>Delhi</v>
          </cell>
          <cell r="D561">
            <v>520.6</v>
          </cell>
          <cell r="E561">
            <v>605.29999999999995</v>
          </cell>
          <cell r="F561">
            <v>688.8</v>
          </cell>
          <cell r="G561">
            <v>813.9</v>
          </cell>
          <cell r="H561">
            <v>966.9</v>
          </cell>
          <cell r="I561">
            <v>1167.01</v>
          </cell>
          <cell r="J561">
            <v>1370</v>
          </cell>
          <cell r="K561">
            <v>1551.11</v>
          </cell>
          <cell r="L561">
            <v>1641.5</v>
          </cell>
          <cell r="M561">
            <v>1818.2360000000001</v>
          </cell>
          <cell r="N561">
            <v>1979.856</v>
          </cell>
          <cell r="O561">
            <v>2065.8029999999999</v>
          </cell>
          <cell r="P561">
            <v>2170.92</v>
          </cell>
          <cell r="Q561">
            <v>1937.079</v>
          </cell>
          <cell r="R561">
            <v>1719.6960000000001</v>
          </cell>
          <cell r="S561">
            <v>1837.079</v>
          </cell>
          <cell r="T561">
            <v>1812.079</v>
          </cell>
          <cell r="U561">
            <v>1799.579</v>
          </cell>
          <cell r="V561">
            <v>1799.579</v>
          </cell>
          <cell r="W561">
            <v>1799.579</v>
          </cell>
        </row>
        <row r="562">
          <cell r="B562" t="str">
            <v>Bombay</v>
          </cell>
          <cell r="D562">
            <v>699.1</v>
          </cell>
          <cell r="E562">
            <v>791.2</v>
          </cell>
          <cell r="F562">
            <v>898.4</v>
          </cell>
          <cell r="G562">
            <v>1035.5999999999999</v>
          </cell>
          <cell r="H562">
            <v>1240.5999999999999</v>
          </cell>
          <cell r="I562">
            <v>1440.7850000000001</v>
          </cell>
          <cell r="J562">
            <v>1642.154</v>
          </cell>
          <cell r="K562">
            <v>1855.6289999999999</v>
          </cell>
          <cell r="L562">
            <v>2012.41</v>
          </cell>
          <cell r="M562">
            <v>2213.3879999999999</v>
          </cell>
          <cell r="N562">
            <v>2355.3339999999998</v>
          </cell>
          <cell r="O562">
            <v>2430.7020000000002</v>
          </cell>
          <cell r="P562">
            <v>2462.7450000000003</v>
          </cell>
          <cell r="Q562">
            <v>2430.1550000000002</v>
          </cell>
          <cell r="R562">
            <v>2355.6440000000002</v>
          </cell>
          <cell r="S562">
            <v>2352.7450000000003</v>
          </cell>
          <cell r="T562">
            <v>2327.7450000000003</v>
          </cell>
          <cell r="U562">
            <v>2315.2450000000003</v>
          </cell>
          <cell r="V562">
            <v>2315.2450000000003</v>
          </cell>
          <cell r="W562">
            <v>2315.2450000000003</v>
          </cell>
        </row>
        <row r="563">
          <cell r="A563" t="str">
            <v>DOT</v>
          </cell>
          <cell r="D563">
            <v>3855.0340000000006</v>
          </cell>
          <cell r="E563">
            <v>4413.4290000000001</v>
          </cell>
          <cell r="F563">
            <v>5209.5479999999998</v>
          </cell>
          <cell r="G563">
            <v>6176.1</v>
          </cell>
          <cell r="H563">
            <v>7587.8040000000001</v>
          </cell>
          <cell r="I563">
            <v>9370.6</v>
          </cell>
          <cell r="J563">
            <v>11530.496999999998</v>
          </cell>
          <cell r="K563">
            <v>14394.957000000004</v>
          </cell>
          <cell r="L563">
            <v>17919.812000000002</v>
          </cell>
          <cell r="M563">
            <v>22479.876</v>
          </cell>
          <cell r="N563">
            <v>28101.15</v>
          </cell>
          <cell r="O563">
            <v>33217.857000000004</v>
          </cell>
          <cell r="P563">
            <v>36209.262999999999</v>
          </cell>
          <cell r="Q563">
            <v>36113.927000000003</v>
          </cell>
          <cell r="R563" t="e">
            <v>#REF!</v>
          </cell>
          <cell r="S563" t="e">
            <v>#REF!</v>
          </cell>
          <cell r="T563" t="e">
            <v>#REF!</v>
          </cell>
          <cell r="U563" t="e">
            <v>#REF!</v>
          </cell>
          <cell r="V563" t="e">
            <v>#REF!</v>
          </cell>
          <cell r="W563" t="e">
            <v>#REF!</v>
          </cell>
        </row>
        <row r="564">
          <cell r="A564" t="str">
            <v xml:space="preserve">Private Operators </v>
          </cell>
          <cell r="D564">
            <v>0</v>
          </cell>
          <cell r="E564">
            <v>0</v>
          </cell>
          <cell r="F564">
            <v>0</v>
          </cell>
          <cell r="G564">
            <v>0</v>
          </cell>
          <cell r="H564">
            <v>0</v>
          </cell>
          <cell r="I564">
            <v>0</v>
          </cell>
          <cell r="J564">
            <v>0</v>
          </cell>
          <cell r="K564">
            <v>0</v>
          </cell>
          <cell r="L564">
            <v>20</v>
          </cell>
          <cell r="M564">
            <v>186.8</v>
          </cell>
          <cell r="N564">
            <v>295</v>
          </cell>
          <cell r="O564">
            <v>580</v>
          </cell>
          <cell r="P564">
            <v>950.98599999999999</v>
          </cell>
          <cell r="Q564">
            <v>2359.5819999999999</v>
          </cell>
          <cell r="R564">
            <v>4945.8962999999994</v>
          </cell>
          <cell r="S564">
            <v>6145.8962999999994</v>
          </cell>
          <cell r="T564">
            <v>7395.8962999999994</v>
          </cell>
          <cell r="U564">
            <v>8720.8963000000003</v>
          </cell>
          <cell r="V564">
            <v>10120.8963</v>
          </cell>
          <cell r="W564">
            <v>11620.8963</v>
          </cell>
        </row>
        <row r="565">
          <cell r="A565" t="str">
            <v>Total Lines in Service</v>
          </cell>
          <cell r="C565">
            <v>4588.8320000000003</v>
          </cell>
          <cell r="D565">
            <v>5074.7340000000004</v>
          </cell>
          <cell r="E565">
            <v>5809.9290000000001</v>
          </cell>
          <cell r="F565">
            <v>6796.7479999999996</v>
          </cell>
          <cell r="G565">
            <v>8025.6</v>
          </cell>
          <cell r="H565">
            <v>9795.3040000000001</v>
          </cell>
          <cell r="I565">
            <v>11978.395</v>
          </cell>
          <cell r="J565">
            <v>14542.650999999998</v>
          </cell>
          <cell r="K565">
            <v>17801.696000000004</v>
          </cell>
          <cell r="L565">
            <v>21593.722000000002</v>
          </cell>
          <cell r="M565">
            <v>26698.3</v>
          </cell>
          <cell r="N565">
            <v>32731.34</v>
          </cell>
          <cell r="O565">
            <v>38294.362000000001</v>
          </cell>
          <cell r="P565">
            <v>41793.913999999997</v>
          </cell>
          <cell r="Q565">
            <v>42840.743000000002</v>
          </cell>
          <cell r="R565" t="e">
            <v>#REF!</v>
          </cell>
          <cell r="S565" t="e">
            <v>#REF!</v>
          </cell>
          <cell r="T565" t="e">
            <v>#REF!</v>
          </cell>
          <cell r="U565" t="e">
            <v>#REF!</v>
          </cell>
          <cell r="V565" t="e">
            <v>#REF!</v>
          </cell>
          <cell r="W565" t="e">
            <v>#REF!</v>
          </cell>
        </row>
        <row r="566">
          <cell r="B566" t="str">
            <v>% Change</v>
          </cell>
          <cell r="D566">
            <v>0.10588794708544569</v>
          </cell>
          <cell r="E566">
            <v>0.14487360322728238</v>
          </cell>
          <cell r="F566">
            <v>0.16985044051312848</v>
          </cell>
          <cell r="G566">
            <v>0.18079999435023941</v>
          </cell>
          <cell r="H566">
            <v>0.2205073763955343</v>
          </cell>
          <cell r="I566">
            <v>0.22287118398775574</v>
          </cell>
          <cell r="J566">
            <v>0.21407342135569896</v>
          </cell>
          <cell r="K566">
            <v>0.22410253811358105</v>
          </cell>
          <cell r="L566">
            <v>0.21301487229081983</v>
          </cell>
          <cell r="M566">
            <v>0.23639176238352966</v>
          </cell>
          <cell r="N566">
            <v>0.22597094197008794</v>
          </cell>
          <cell r="O566">
            <v>0.16996010551355378</v>
          </cell>
          <cell r="P566">
            <v>9.1385567410680268E-2</v>
          </cell>
          <cell r="Q566">
            <v>2.5047402834776467E-2</v>
          </cell>
          <cell r="R566" t="e">
            <v>#REF!</v>
          </cell>
          <cell r="S566" t="e">
            <v>#REF!</v>
          </cell>
          <cell r="T566" t="e">
            <v>#REF!</v>
          </cell>
          <cell r="U566" t="e">
            <v>#REF!</v>
          </cell>
          <cell r="V566" t="e">
            <v>#REF!</v>
          </cell>
          <cell r="W566" t="e">
            <v>#REF!</v>
          </cell>
        </row>
        <row r="567">
          <cell r="E567">
            <v>0.13174080961235868</v>
          </cell>
          <cell r="F567">
            <v>0.13549039433771481</v>
          </cell>
          <cell r="G567">
            <v>0.1527159394479074</v>
          </cell>
          <cell r="H567">
            <v>0.19795287755890301</v>
          </cell>
          <cell r="I567">
            <v>0.16136143801386438</v>
          </cell>
          <cell r="J567">
            <v>0.13976339287263539</v>
          </cell>
          <cell r="K567">
            <v>0.12999694303944698</v>
          </cell>
          <cell r="L567">
            <v>8.4489410329327885E-2</v>
          </cell>
          <cell r="M567">
            <v>9.9869310925705834E-2</v>
          </cell>
          <cell r="N567">
            <v>6.4130644965997741E-2</v>
          </cell>
          <cell r="O567">
            <v>3.1998858760583504E-2</v>
          </cell>
          <cell r="P567">
            <v>1.3182611443113945E-2</v>
          </cell>
          <cell r="Q567">
            <v>-1.3233201163742159E-2</v>
          </cell>
          <cell r="R567">
            <v>-3.0661007219704106E-2</v>
          </cell>
          <cell r="S567">
            <v>-1.2306613393194832E-3</v>
          </cell>
          <cell r="T567">
            <v>-1.0625885933239654E-2</v>
          </cell>
          <cell r="U567">
            <v>-5.3700040167630192E-3</v>
          </cell>
          <cell r="V567">
            <v>0</v>
          </cell>
          <cell r="W567">
            <v>0</v>
          </cell>
        </row>
        <row r="568">
          <cell r="A568" t="str">
            <v>Line Capacity Added (000s)</v>
          </cell>
        </row>
        <row r="569">
          <cell r="A569" t="str">
            <v>MTNL</v>
          </cell>
          <cell r="E569">
            <v>208.09999999999991</v>
          </cell>
          <cell r="F569">
            <v>161.5</v>
          </cell>
          <cell r="G569">
            <v>341.5</v>
          </cell>
          <cell r="H569">
            <v>472.99999999999989</v>
          </cell>
          <cell r="I569">
            <v>521.5</v>
          </cell>
          <cell r="J569">
            <v>419.60000000000014</v>
          </cell>
          <cell r="K569">
            <v>288.5</v>
          </cell>
          <cell r="L569">
            <v>415.20000000000005</v>
          </cell>
          <cell r="M569">
            <v>414.29999999999995</v>
          </cell>
          <cell r="N569">
            <v>482.08699999999999</v>
          </cell>
          <cell r="O569">
            <v>529.50999999999976</v>
          </cell>
          <cell r="P569">
            <v>202.04200000000037</v>
          </cell>
          <cell r="Q569">
            <v>40</v>
          </cell>
          <cell r="R569">
            <v>20</v>
          </cell>
          <cell r="S569">
            <v>20</v>
          </cell>
          <cell r="T569">
            <v>20</v>
          </cell>
          <cell r="U569">
            <v>20</v>
          </cell>
          <cell r="V569">
            <v>20</v>
          </cell>
          <cell r="W569">
            <v>20</v>
          </cell>
        </row>
        <row r="570">
          <cell r="B570" t="str">
            <v>Delhi</v>
          </cell>
          <cell r="E570">
            <v>100.79999999999995</v>
          </cell>
          <cell r="F570">
            <v>89</v>
          </cell>
          <cell r="G570">
            <v>154.10000000000002</v>
          </cell>
          <cell r="H570">
            <v>200.99999999999989</v>
          </cell>
          <cell r="I570">
            <v>283</v>
          </cell>
          <cell r="J570">
            <v>200.40000000000009</v>
          </cell>
          <cell r="K570">
            <v>136.90000000000009</v>
          </cell>
          <cell r="L570">
            <v>139.89999999999986</v>
          </cell>
          <cell r="M570">
            <v>211.20000000000005</v>
          </cell>
          <cell r="N570">
            <v>305.44700000000012</v>
          </cell>
          <cell r="O570">
            <v>345.56999999999971</v>
          </cell>
          <cell r="P570">
            <v>191.79800000000023</v>
          </cell>
          <cell r="Q570">
            <v>20</v>
          </cell>
          <cell r="R570">
            <v>10</v>
          </cell>
          <cell r="S570">
            <v>10</v>
          </cell>
          <cell r="T570">
            <v>10</v>
          </cell>
          <cell r="U570">
            <v>10</v>
          </cell>
          <cell r="V570">
            <v>10</v>
          </cell>
          <cell r="W570">
            <v>10</v>
          </cell>
        </row>
        <row r="571">
          <cell r="B571" t="str">
            <v>Bombay</v>
          </cell>
          <cell r="E571">
            <v>107.29999999999995</v>
          </cell>
          <cell r="F571">
            <v>72.5</v>
          </cell>
          <cell r="G571">
            <v>187.39999999999998</v>
          </cell>
          <cell r="H571">
            <v>272</v>
          </cell>
          <cell r="I571">
            <v>238.5</v>
          </cell>
          <cell r="J571">
            <v>219.20000000000005</v>
          </cell>
          <cell r="K571">
            <v>151.59999999999991</v>
          </cell>
          <cell r="L571">
            <v>275.30000000000018</v>
          </cell>
          <cell r="M571">
            <v>203.09999999999991</v>
          </cell>
          <cell r="N571">
            <v>176.63999999999987</v>
          </cell>
          <cell r="O571">
            <v>183.94000000000005</v>
          </cell>
          <cell r="P571">
            <v>10.244000000000142</v>
          </cell>
          <cell r="Q571">
            <v>20</v>
          </cell>
          <cell r="R571">
            <v>10</v>
          </cell>
          <cell r="S571">
            <v>10</v>
          </cell>
          <cell r="T571">
            <v>10</v>
          </cell>
          <cell r="U571">
            <v>10</v>
          </cell>
          <cell r="V571">
            <v>10</v>
          </cell>
          <cell r="W571">
            <v>10</v>
          </cell>
        </row>
        <row r="572">
          <cell r="A572" t="str">
            <v>DOT</v>
          </cell>
          <cell r="E572">
            <v>751.8090000000002</v>
          </cell>
          <cell r="F572">
            <v>767.56400000000031</v>
          </cell>
          <cell r="G572">
            <v>822.5</v>
          </cell>
          <cell r="H572">
            <v>1238</v>
          </cell>
          <cell r="I572">
            <v>1782.5</v>
          </cell>
          <cell r="J572">
            <v>2082.3999999999996</v>
          </cell>
          <cell r="K572">
            <v>5617.5</v>
          </cell>
          <cell r="L572">
            <v>4361.8235687558699</v>
          </cell>
          <cell r="M572">
            <v>6566.4217339203897</v>
          </cell>
          <cell r="N572">
            <v>6033.0461680629232</v>
          </cell>
          <cell r="O572">
            <v>10384.634838356222</v>
          </cell>
          <cell r="P572">
            <v>66.243190904591756</v>
          </cell>
          <cell r="Q572">
            <v>1434.148500000003</v>
          </cell>
          <cell r="R572" t="e">
            <v>#REF!</v>
          </cell>
          <cell r="S572" t="e">
            <v>#REF!</v>
          </cell>
          <cell r="T572" t="e">
            <v>#REF!</v>
          </cell>
          <cell r="U572" t="e">
            <v>#REF!</v>
          </cell>
          <cell r="V572" t="e">
            <v>#REF!</v>
          </cell>
          <cell r="W572" t="e">
            <v>#REF!</v>
          </cell>
        </row>
        <row r="573">
          <cell r="A573" t="str">
            <v xml:space="preserve">Private Operators </v>
          </cell>
          <cell r="E573">
            <v>0</v>
          </cell>
          <cell r="F573">
            <v>0</v>
          </cell>
          <cell r="G573">
            <v>0</v>
          </cell>
          <cell r="H573">
            <v>0</v>
          </cell>
          <cell r="I573">
            <v>0</v>
          </cell>
          <cell r="J573">
            <v>0</v>
          </cell>
          <cell r="K573">
            <v>0</v>
          </cell>
          <cell r="L573">
            <v>22.976431244130172</v>
          </cell>
          <cell r="M573">
            <v>189.27826607961066</v>
          </cell>
          <cell r="N573">
            <v>124.86683193707736</v>
          </cell>
          <cell r="O573">
            <v>349.03267639664205</v>
          </cell>
          <cell r="P573">
            <v>1385.2072943425414</v>
          </cell>
          <cell r="Q573">
            <v>661.55289674319692</v>
          </cell>
          <cell r="R573">
            <v>2929.932013451174</v>
          </cell>
          <cell r="S573">
            <v>1294.2939221493461</v>
          </cell>
          <cell r="T573">
            <v>1321.2855076053565</v>
          </cell>
          <cell r="U573">
            <v>1411.4589378287019</v>
          </cell>
          <cell r="V573">
            <v>1555.5555555555566</v>
          </cell>
          <cell r="W573">
            <v>1666.6666666666661</v>
          </cell>
        </row>
        <row r="574">
          <cell r="A574" t="str">
            <v>Total Line Capacity Added</v>
          </cell>
          <cell r="E574">
            <v>959.90900000000011</v>
          </cell>
          <cell r="F574">
            <v>929.06400000000031</v>
          </cell>
          <cell r="G574">
            <v>1164</v>
          </cell>
          <cell r="H574">
            <v>1711</v>
          </cell>
          <cell r="I574">
            <v>2304</v>
          </cell>
          <cell r="J574">
            <v>2502</v>
          </cell>
          <cell r="K574">
            <v>5906</v>
          </cell>
          <cell r="L574">
            <v>4800</v>
          </cell>
          <cell r="M574">
            <v>7170.0000000000009</v>
          </cell>
          <cell r="N574">
            <v>6640</v>
          </cell>
          <cell r="O574">
            <v>11263.177514752864</v>
          </cell>
          <cell r="P574">
            <v>1653.4924852471336</v>
          </cell>
          <cell r="Q574">
            <v>2135.7013967431999</v>
          </cell>
          <cell r="R574" t="e">
            <v>#REF!</v>
          </cell>
          <cell r="S574" t="e">
            <v>#REF!</v>
          </cell>
          <cell r="T574" t="e">
            <v>#REF!</v>
          </cell>
          <cell r="U574" t="e">
            <v>#REF!</v>
          </cell>
          <cell r="V574" t="e">
            <v>#REF!</v>
          </cell>
          <cell r="W574" t="e">
            <v>#REF!</v>
          </cell>
        </row>
        <row r="576">
          <cell r="A576" t="str">
            <v>Lines in Service Added (000s)</v>
          </cell>
        </row>
        <row r="577">
          <cell r="A577" t="str">
            <v>MTNL</v>
          </cell>
          <cell r="E577">
            <v>176.79999999999995</v>
          </cell>
          <cell r="F577">
            <v>190.69999999999993</v>
          </cell>
          <cell r="G577">
            <v>262.29999999999995</v>
          </cell>
          <cell r="H577">
            <v>358</v>
          </cell>
          <cell r="I577">
            <v>400.29500000000019</v>
          </cell>
          <cell r="J577">
            <v>404.35899999999992</v>
          </cell>
          <cell r="K577">
            <v>394.58499999999981</v>
          </cell>
          <cell r="L577">
            <v>247.17100000000028</v>
          </cell>
          <cell r="M577">
            <v>377.71399999999994</v>
          </cell>
          <cell r="N577">
            <v>303.5659999999998</v>
          </cell>
          <cell r="O577">
            <v>161.31500000000028</v>
          </cell>
          <cell r="P577">
            <v>137.16000000000031</v>
          </cell>
          <cell r="Q577">
            <v>-266.43100000000027</v>
          </cell>
          <cell r="R577">
            <v>-291.89399999999978</v>
          </cell>
          <cell r="S577">
            <v>114.48399999999992</v>
          </cell>
          <cell r="T577">
            <v>-50</v>
          </cell>
          <cell r="U577">
            <v>-25</v>
          </cell>
          <cell r="V577">
            <v>0</v>
          </cell>
          <cell r="W577">
            <v>0</v>
          </cell>
        </row>
        <row r="578">
          <cell r="B578" t="str">
            <v>Delhi</v>
          </cell>
          <cell r="E578">
            <v>84.699999999999932</v>
          </cell>
          <cell r="F578">
            <v>83.5</v>
          </cell>
          <cell r="G578">
            <v>125.10000000000002</v>
          </cell>
          <cell r="H578">
            <v>153</v>
          </cell>
          <cell r="I578">
            <v>200.11</v>
          </cell>
          <cell r="J578">
            <v>202.99</v>
          </cell>
          <cell r="K578">
            <v>181.1099999999999</v>
          </cell>
          <cell r="L578">
            <v>90.3900000000001</v>
          </cell>
          <cell r="M578">
            <v>176.7360000000001</v>
          </cell>
          <cell r="N578">
            <v>161.61999999999989</v>
          </cell>
          <cell r="O578">
            <v>85.946999999999889</v>
          </cell>
          <cell r="P578">
            <v>105.11700000000019</v>
          </cell>
          <cell r="Q578">
            <v>-233.84100000000012</v>
          </cell>
          <cell r="R578">
            <v>-217.38299999999981</v>
          </cell>
          <cell r="S578">
            <v>117.38299999999981</v>
          </cell>
          <cell r="T578">
            <v>-25</v>
          </cell>
          <cell r="U578">
            <v>-12.5</v>
          </cell>
          <cell r="V578">
            <v>0</v>
          </cell>
          <cell r="W578">
            <v>0</v>
          </cell>
        </row>
        <row r="579">
          <cell r="B579" t="str">
            <v>Bombay</v>
          </cell>
          <cell r="E579">
            <v>92.100000000000023</v>
          </cell>
          <cell r="F579">
            <v>107.19999999999993</v>
          </cell>
          <cell r="G579">
            <v>137.19999999999993</v>
          </cell>
          <cell r="H579">
            <v>205</v>
          </cell>
          <cell r="I579">
            <v>200.18500000000017</v>
          </cell>
          <cell r="J579">
            <v>201.36899999999991</v>
          </cell>
          <cell r="K579">
            <v>213.47499999999991</v>
          </cell>
          <cell r="L579">
            <v>156.78100000000018</v>
          </cell>
          <cell r="M579">
            <v>200.97799999999984</v>
          </cell>
          <cell r="N579">
            <v>141.94599999999991</v>
          </cell>
          <cell r="O579">
            <v>75.368000000000393</v>
          </cell>
          <cell r="P579">
            <v>32.04300000000012</v>
          </cell>
          <cell r="Q579">
            <v>-32.590000000000146</v>
          </cell>
          <cell r="R579">
            <v>-74.510999999999967</v>
          </cell>
          <cell r="S579">
            <v>-2.8989999999998872</v>
          </cell>
          <cell r="T579">
            <v>-25</v>
          </cell>
          <cell r="U579">
            <v>-12.5</v>
          </cell>
          <cell r="V579">
            <v>0</v>
          </cell>
          <cell r="W579">
            <v>0</v>
          </cell>
        </row>
        <row r="580">
          <cell r="A580" t="str">
            <v>DOT</v>
          </cell>
          <cell r="E580">
            <v>558.39499999999953</v>
          </cell>
          <cell r="F580">
            <v>796.11899999999969</v>
          </cell>
          <cell r="G580">
            <v>966.55200000000059</v>
          </cell>
          <cell r="H580">
            <v>1411.7039999999997</v>
          </cell>
          <cell r="I580">
            <v>1782.7960000000003</v>
          </cell>
          <cell r="J580">
            <v>2159.8969999999972</v>
          </cell>
          <cell r="K580">
            <v>2864.4600000000064</v>
          </cell>
          <cell r="L580">
            <v>3524.8549999999977</v>
          </cell>
          <cell r="M580">
            <v>4560.0639999999985</v>
          </cell>
          <cell r="N580">
            <v>5621.2740000000013</v>
          </cell>
          <cell r="O580">
            <v>5116.7070000000022</v>
          </cell>
          <cell r="P580">
            <v>2991.4059999999954</v>
          </cell>
          <cell r="Q580">
            <v>-95.335999999995693</v>
          </cell>
          <cell r="R580" t="e">
            <v>#REF!</v>
          </cell>
          <cell r="S580" t="e">
            <v>#REF!</v>
          </cell>
          <cell r="T580" t="e">
            <v>#REF!</v>
          </cell>
          <cell r="U580" t="e">
            <v>#REF!</v>
          </cell>
          <cell r="V580" t="e">
            <v>#REF!</v>
          </cell>
          <cell r="W580" t="e">
            <v>#REF!</v>
          </cell>
        </row>
        <row r="581">
          <cell r="A581" t="str">
            <v xml:space="preserve">Private Operators </v>
          </cell>
          <cell r="E581">
            <v>0</v>
          </cell>
          <cell r="F581">
            <v>0</v>
          </cell>
          <cell r="G581">
            <v>0</v>
          </cell>
          <cell r="H581">
            <v>0</v>
          </cell>
          <cell r="I581">
            <v>0</v>
          </cell>
          <cell r="J581">
            <v>0</v>
          </cell>
          <cell r="K581">
            <v>0</v>
          </cell>
          <cell r="L581">
            <v>20</v>
          </cell>
          <cell r="M581">
            <v>166.8</v>
          </cell>
          <cell r="N581">
            <v>108.19999999999999</v>
          </cell>
          <cell r="O581">
            <v>285</v>
          </cell>
          <cell r="P581">
            <v>370.98599999999999</v>
          </cell>
          <cell r="Q581">
            <v>1408.596</v>
          </cell>
          <cell r="R581">
            <v>2586.3142999999995</v>
          </cell>
          <cell r="S581">
            <v>1200</v>
          </cell>
          <cell r="T581">
            <v>1250</v>
          </cell>
          <cell r="U581">
            <v>1325.0000000000009</v>
          </cell>
          <cell r="V581">
            <v>1400</v>
          </cell>
          <cell r="W581">
            <v>1500</v>
          </cell>
        </row>
        <row r="582">
          <cell r="A582" t="str">
            <v>Total Lines in Service Added</v>
          </cell>
          <cell r="E582">
            <v>735.19499999999948</v>
          </cell>
          <cell r="F582">
            <v>986.81899999999962</v>
          </cell>
          <cell r="G582">
            <v>1228.8520000000005</v>
          </cell>
          <cell r="H582">
            <v>1769.7039999999997</v>
          </cell>
          <cell r="I582">
            <v>2183.0910000000003</v>
          </cell>
          <cell r="J582">
            <v>2564.2559999999971</v>
          </cell>
          <cell r="K582">
            <v>3259.0450000000064</v>
          </cell>
          <cell r="L582">
            <v>3792.025999999998</v>
          </cell>
          <cell r="M582">
            <v>5104.5779999999986</v>
          </cell>
          <cell r="N582">
            <v>6033.0400000000009</v>
          </cell>
          <cell r="O582">
            <v>5563.0220000000027</v>
          </cell>
          <cell r="P582">
            <v>3499.5519999999956</v>
          </cell>
          <cell r="Q582">
            <v>1046.829000000004</v>
          </cell>
          <cell r="R582" t="e">
            <v>#REF!</v>
          </cell>
          <cell r="S582" t="e">
            <v>#REF!</v>
          </cell>
          <cell r="T582" t="e">
            <v>#REF!</v>
          </cell>
          <cell r="U582" t="e">
            <v>#REF!</v>
          </cell>
          <cell r="V582" t="e">
            <v>#REF!</v>
          </cell>
          <cell r="W582" t="e">
            <v>#REF!</v>
          </cell>
        </row>
        <row r="584">
          <cell r="A584" t="str">
            <v>Total Line Demand (000s)</v>
          </cell>
          <cell r="L584" t="e">
            <v>#REF!</v>
          </cell>
          <cell r="M584" t="e">
            <v>#REF!</v>
          </cell>
        </row>
        <row r="585">
          <cell r="A585" t="str">
            <v>Delhi</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row>
        <row r="586">
          <cell r="A586" t="str">
            <v>Bombay</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row>
        <row r="587">
          <cell r="A587" t="str">
            <v>Other</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row>
        <row r="588">
          <cell r="A588" t="str">
            <v>Total National Demand</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row>
        <row r="589">
          <cell r="I589" t="e">
            <v>#REF!</v>
          </cell>
          <cell r="J589" t="e">
            <v>#REF!</v>
          </cell>
          <cell r="K589" t="e">
            <v>#REF!</v>
          </cell>
          <cell r="L589" t="e">
            <v>#REF!</v>
          </cell>
          <cell r="M589" t="e">
            <v>#REF!</v>
          </cell>
          <cell r="N589" t="e">
            <v>#REF!</v>
          </cell>
          <cell r="O589" t="e">
            <v>#REF!</v>
          </cell>
        </row>
        <row r="590">
          <cell r="A590" t="str">
            <v>Supply Shortfall (000s)</v>
          </cell>
        </row>
        <row r="591">
          <cell r="A591" t="str">
            <v>Delhi</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row>
        <row r="592">
          <cell r="A592" t="str">
            <v>Bombay</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row>
        <row r="593">
          <cell r="A593" t="str">
            <v>National Shortfall</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row>
        <row r="594">
          <cell r="H594">
            <v>1995</v>
          </cell>
          <cell r="I594">
            <v>1996</v>
          </cell>
          <cell r="J594">
            <v>1997</v>
          </cell>
          <cell r="K594">
            <v>1998</v>
          </cell>
          <cell r="L594">
            <v>1999</v>
          </cell>
          <cell r="M594">
            <v>2000</v>
          </cell>
          <cell r="N594">
            <v>2001</v>
          </cell>
          <cell r="O594">
            <v>2002</v>
          </cell>
          <cell r="P594">
            <v>2003</v>
          </cell>
          <cell r="Q594">
            <v>2004</v>
          </cell>
          <cell r="R594">
            <v>2005</v>
          </cell>
        </row>
        <row r="595">
          <cell r="A595" t="str">
            <v>Delhi Fixed-Line Build-Out</v>
          </cell>
        </row>
        <row r="596">
          <cell r="A596" t="str">
            <v>Total Year-End Lines in Service</v>
          </cell>
          <cell r="D596">
            <v>520.6</v>
          </cell>
          <cell r="E596">
            <v>605.29999999999995</v>
          </cell>
          <cell r="F596">
            <v>688.8</v>
          </cell>
          <cell r="G596">
            <v>813.9</v>
          </cell>
          <cell r="H596">
            <v>966.9</v>
          </cell>
          <cell r="I596">
            <v>1167.01</v>
          </cell>
          <cell r="J596">
            <v>1370</v>
          </cell>
          <cell r="K596">
            <v>1551.11</v>
          </cell>
          <cell r="L596">
            <v>1641.5</v>
          </cell>
          <cell r="M596">
            <v>1818.2360000000001</v>
          </cell>
          <cell r="N596">
            <v>1979.856</v>
          </cell>
          <cell r="O596">
            <v>2065.8029999999999</v>
          </cell>
          <cell r="P596">
            <v>2170.92</v>
          </cell>
          <cell r="Q596">
            <v>3000</v>
          </cell>
          <cell r="R596">
            <v>3100</v>
          </cell>
          <cell r="S596">
            <v>3200</v>
          </cell>
          <cell r="T596">
            <v>3300</v>
          </cell>
          <cell r="U596">
            <v>3400</v>
          </cell>
          <cell r="V596">
            <v>3500</v>
          </cell>
          <cell r="W596">
            <v>3600</v>
          </cell>
        </row>
        <row r="597">
          <cell r="B597" t="str">
            <v>MTNL Lines in Service</v>
          </cell>
          <cell r="D597">
            <v>520.6</v>
          </cell>
          <cell r="E597">
            <v>605.29999999999995</v>
          </cell>
          <cell r="F597">
            <v>688.8</v>
          </cell>
          <cell r="G597">
            <v>813.9</v>
          </cell>
          <cell r="H597">
            <v>966.9</v>
          </cell>
          <cell r="I597">
            <v>1167.01</v>
          </cell>
          <cell r="J597">
            <v>1370</v>
          </cell>
          <cell r="K597">
            <v>1551.11</v>
          </cell>
          <cell r="L597">
            <v>1641.5</v>
          </cell>
          <cell r="M597">
            <v>1818.2360000000001</v>
          </cell>
          <cell r="N597">
            <v>1979.856</v>
          </cell>
          <cell r="O597">
            <v>2065.8029999999999</v>
          </cell>
          <cell r="P597">
            <v>2170.92</v>
          </cell>
          <cell r="Q597">
            <v>1937.079</v>
          </cell>
          <cell r="R597">
            <v>1887.079</v>
          </cell>
          <cell r="S597">
            <v>1837.079</v>
          </cell>
          <cell r="T597">
            <v>1812.079</v>
          </cell>
          <cell r="U597">
            <v>1799.579</v>
          </cell>
          <cell r="V597">
            <v>1799.579</v>
          </cell>
          <cell r="W597">
            <v>1799.579</v>
          </cell>
        </row>
        <row r="598">
          <cell r="B598" t="str">
            <v>Private Operatots Lines in Service</v>
          </cell>
          <cell r="D598">
            <v>0</v>
          </cell>
          <cell r="E598">
            <v>0</v>
          </cell>
          <cell r="F598">
            <v>0</v>
          </cell>
          <cell r="G598">
            <v>0</v>
          </cell>
          <cell r="H598">
            <v>0</v>
          </cell>
          <cell r="I598">
            <v>0</v>
          </cell>
          <cell r="J598">
            <v>0</v>
          </cell>
          <cell r="K598">
            <v>0</v>
          </cell>
          <cell r="L598">
            <v>0</v>
          </cell>
          <cell r="M598">
            <v>0</v>
          </cell>
          <cell r="N598">
            <v>0</v>
          </cell>
          <cell r="O598">
            <v>0</v>
          </cell>
          <cell r="P598">
            <v>94.60530000000017</v>
          </cell>
          <cell r="Q598">
            <v>965.13930000000005</v>
          </cell>
          <cell r="R598">
            <v>1115.1393</v>
          </cell>
          <cell r="S598">
            <v>1265.1393</v>
          </cell>
          <cell r="T598">
            <v>1390.1393</v>
          </cell>
          <cell r="U598">
            <v>1502.6393</v>
          </cell>
          <cell r="V598">
            <v>1602.6393</v>
          </cell>
          <cell r="W598">
            <v>1702.6393</v>
          </cell>
        </row>
        <row r="600">
          <cell r="A600" t="str">
            <v>Total Lines Added</v>
          </cell>
          <cell r="E600">
            <v>84.699999999999932</v>
          </cell>
          <cell r="F600">
            <v>83.5</v>
          </cell>
          <cell r="G600">
            <v>125.10000000000002</v>
          </cell>
          <cell r="H600">
            <v>153</v>
          </cell>
          <cell r="I600">
            <v>200.11</v>
          </cell>
          <cell r="J600">
            <v>202.99</v>
          </cell>
          <cell r="K600">
            <v>181.1099999999999</v>
          </cell>
          <cell r="L600">
            <v>90.3900000000001</v>
          </cell>
          <cell r="M600">
            <v>176.7360000000001</v>
          </cell>
          <cell r="N600">
            <v>161.61999999999989</v>
          </cell>
          <cell r="O600">
            <v>85.946999999999889</v>
          </cell>
          <cell r="P600">
            <v>105.11700000000019</v>
          </cell>
          <cell r="Q600">
            <v>829.07999999999993</v>
          </cell>
          <cell r="R600">
            <v>100</v>
          </cell>
          <cell r="S600">
            <v>100</v>
          </cell>
          <cell r="T600">
            <v>100</v>
          </cell>
          <cell r="U600">
            <v>100</v>
          </cell>
          <cell r="V600">
            <v>100</v>
          </cell>
          <cell r="W600">
            <v>100</v>
          </cell>
        </row>
        <row r="601">
          <cell r="B601" t="str">
            <v>MTNL Lines Added</v>
          </cell>
          <cell r="E601">
            <v>84.699999999999932</v>
          </cell>
          <cell r="F601">
            <v>83.5</v>
          </cell>
          <cell r="G601">
            <v>125.10000000000002</v>
          </cell>
          <cell r="H601">
            <v>153</v>
          </cell>
          <cell r="I601">
            <v>200.11</v>
          </cell>
          <cell r="J601">
            <v>202.99</v>
          </cell>
          <cell r="K601">
            <v>181.1099999999999</v>
          </cell>
          <cell r="L601">
            <v>90.3900000000001</v>
          </cell>
          <cell r="M601">
            <v>176.7360000000001</v>
          </cell>
          <cell r="N601">
            <v>161.61999999999989</v>
          </cell>
          <cell r="O601">
            <v>85.946999999999889</v>
          </cell>
          <cell r="P601">
            <v>10.511700000000017</v>
          </cell>
          <cell r="Q601">
            <v>-41.454000000000001</v>
          </cell>
          <cell r="R601">
            <v>-50</v>
          </cell>
          <cell r="S601">
            <v>-50</v>
          </cell>
          <cell r="T601">
            <v>-25</v>
          </cell>
          <cell r="U601">
            <v>-12.5</v>
          </cell>
          <cell r="V601">
            <v>0</v>
          </cell>
          <cell r="W601">
            <v>0</v>
          </cell>
        </row>
        <row r="602">
          <cell r="B602" t="str">
            <v>Private Lines Added</v>
          </cell>
          <cell r="E602">
            <v>0</v>
          </cell>
          <cell r="F602">
            <v>0</v>
          </cell>
          <cell r="G602">
            <v>0</v>
          </cell>
          <cell r="H602">
            <v>0</v>
          </cell>
          <cell r="I602">
            <v>0</v>
          </cell>
          <cell r="J602">
            <v>0</v>
          </cell>
          <cell r="K602">
            <v>0</v>
          </cell>
          <cell r="L602">
            <v>0</v>
          </cell>
          <cell r="M602">
            <v>0</v>
          </cell>
          <cell r="N602">
            <v>0</v>
          </cell>
          <cell r="O602">
            <v>0</v>
          </cell>
          <cell r="P602">
            <v>94.60530000000017</v>
          </cell>
          <cell r="Q602">
            <v>870.53399999999988</v>
          </cell>
          <cell r="R602">
            <v>150</v>
          </cell>
          <cell r="S602">
            <v>150</v>
          </cell>
          <cell r="T602">
            <v>125</v>
          </cell>
          <cell r="U602">
            <v>112.5</v>
          </cell>
          <cell r="V602">
            <v>100</v>
          </cell>
          <cell r="W602">
            <v>100</v>
          </cell>
        </row>
        <row r="604">
          <cell r="A604" t="str">
            <v>Share of New Lines</v>
          </cell>
        </row>
        <row r="605">
          <cell r="B605" t="str">
            <v>MTNL</v>
          </cell>
          <cell r="E605">
            <v>1</v>
          </cell>
          <cell r="F605">
            <v>1</v>
          </cell>
          <cell r="G605">
            <v>1</v>
          </cell>
          <cell r="H605">
            <v>1</v>
          </cell>
          <cell r="I605">
            <v>1</v>
          </cell>
          <cell r="J605">
            <v>1</v>
          </cell>
          <cell r="K605">
            <v>1</v>
          </cell>
          <cell r="L605">
            <v>1</v>
          </cell>
          <cell r="M605">
            <v>1</v>
          </cell>
          <cell r="N605">
            <v>1</v>
          </cell>
          <cell r="O605">
            <v>1</v>
          </cell>
          <cell r="P605">
            <v>9.9999999999999978E-2</v>
          </cell>
          <cell r="Q605">
            <v>-0.05</v>
          </cell>
          <cell r="R605">
            <v>-0.1</v>
          </cell>
          <cell r="S605">
            <v>-0.1</v>
          </cell>
          <cell r="T605">
            <v>-0.05</v>
          </cell>
          <cell r="V605">
            <v>0</v>
          </cell>
          <cell r="W605">
            <v>0</v>
          </cell>
        </row>
        <row r="606">
          <cell r="B606" t="str">
            <v>Private Operators</v>
          </cell>
          <cell r="E606">
            <v>0</v>
          </cell>
          <cell r="F606">
            <v>0</v>
          </cell>
          <cell r="G606">
            <v>0</v>
          </cell>
          <cell r="H606">
            <v>0</v>
          </cell>
          <cell r="I606">
            <v>0</v>
          </cell>
          <cell r="J606">
            <v>0</v>
          </cell>
          <cell r="K606">
            <v>0</v>
          </cell>
          <cell r="L606">
            <v>0</v>
          </cell>
          <cell r="M606">
            <v>0</v>
          </cell>
          <cell r="N606">
            <v>0</v>
          </cell>
          <cell r="O606">
            <v>0</v>
          </cell>
          <cell r="P606">
            <v>0.9</v>
          </cell>
          <cell r="Q606">
            <v>1.05</v>
          </cell>
          <cell r="R606">
            <v>1.1000000000000001</v>
          </cell>
          <cell r="S606">
            <v>1.1000000000000001</v>
          </cell>
          <cell r="T606">
            <v>1.05</v>
          </cell>
          <cell r="U606">
            <v>1</v>
          </cell>
          <cell r="V606">
            <v>1</v>
          </cell>
          <cell r="W606">
            <v>1</v>
          </cell>
        </row>
        <row r="608">
          <cell r="A608" t="str">
            <v>Share of Total Lines</v>
          </cell>
        </row>
        <row r="609">
          <cell r="B609" t="str">
            <v>MTNL</v>
          </cell>
          <cell r="E609">
            <v>1</v>
          </cell>
          <cell r="F609">
            <v>1</v>
          </cell>
          <cell r="G609">
            <v>1</v>
          </cell>
          <cell r="H609">
            <v>1</v>
          </cell>
          <cell r="I609">
            <v>1</v>
          </cell>
          <cell r="J609">
            <v>1</v>
          </cell>
          <cell r="K609">
            <v>1</v>
          </cell>
          <cell r="L609">
            <v>1</v>
          </cell>
          <cell r="M609">
            <v>1</v>
          </cell>
          <cell r="N609">
            <v>1</v>
          </cell>
          <cell r="O609">
            <v>1</v>
          </cell>
          <cell r="P609">
            <v>1</v>
          </cell>
          <cell r="Q609">
            <v>0.64569299999999996</v>
          </cell>
          <cell r="R609">
            <v>0.60873516129032257</v>
          </cell>
          <cell r="S609">
            <v>0.57408718749999998</v>
          </cell>
          <cell r="T609">
            <v>0.54911484848484848</v>
          </cell>
          <cell r="U609">
            <v>0.5292879411764706</v>
          </cell>
          <cell r="V609">
            <v>0.51416542857142855</v>
          </cell>
          <cell r="W609">
            <v>0.49988305555555557</v>
          </cell>
        </row>
        <row r="610">
          <cell r="B610" t="str">
            <v>Private Operators</v>
          </cell>
          <cell r="E610">
            <v>0</v>
          </cell>
          <cell r="F610">
            <v>0</v>
          </cell>
          <cell r="G610">
            <v>0</v>
          </cell>
          <cell r="H610">
            <v>0</v>
          </cell>
          <cell r="I610">
            <v>0</v>
          </cell>
          <cell r="J610">
            <v>0</v>
          </cell>
          <cell r="K610">
            <v>0</v>
          </cell>
          <cell r="L610">
            <v>0</v>
          </cell>
          <cell r="M610">
            <v>0</v>
          </cell>
          <cell r="N610">
            <v>0</v>
          </cell>
          <cell r="O610">
            <v>0</v>
          </cell>
          <cell r="P610">
            <v>4.3578436791774991E-2</v>
          </cell>
          <cell r="Q610">
            <v>0.32171310000000003</v>
          </cell>
          <cell r="R610">
            <v>0.35972235483870968</v>
          </cell>
          <cell r="S610">
            <v>0.39535603125000002</v>
          </cell>
          <cell r="T610">
            <v>0.42125433333333334</v>
          </cell>
          <cell r="U610">
            <v>0.44195273529411766</v>
          </cell>
          <cell r="V610">
            <v>0.45789694285714289</v>
          </cell>
          <cell r="W610">
            <v>0.47295536111111114</v>
          </cell>
        </row>
        <row r="612">
          <cell r="A612" t="str">
            <v>Bomaby Fixed-Line Build-Out</v>
          </cell>
          <cell r="K612">
            <v>0.12405023434538719</v>
          </cell>
        </row>
        <row r="613">
          <cell r="A613" t="str">
            <v>Total Year-End Lines in Service</v>
          </cell>
          <cell r="D613">
            <v>699.1</v>
          </cell>
          <cell r="E613">
            <v>791.2</v>
          </cell>
          <cell r="F613">
            <v>898.4</v>
          </cell>
          <cell r="G613">
            <v>1035.5999999999999</v>
          </cell>
          <cell r="H613">
            <v>1240.5999999999999</v>
          </cell>
          <cell r="I613">
            <v>1440.7850000000001</v>
          </cell>
          <cell r="J613">
            <v>1642.154</v>
          </cell>
          <cell r="K613">
            <v>1855.6289999999999</v>
          </cell>
          <cell r="L613">
            <v>2012.41</v>
          </cell>
          <cell r="M613">
            <v>2213.3879999999999</v>
          </cell>
          <cell r="N613">
            <v>2409.3339999999998</v>
          </cell>
          <cell r="O613">
            <v>2543.0600000000004</v>
          </cell>
          <cell r="P613">
            <v>3000</v>
          </cell>
          <cell r="Q613">
            <v>3100</v>
          </cell>
          <cell r="R613">
            <v>3200</v>
          </cell>
          <cell r="S613">
            <v>3300</v>
          </cell>
          <cell r="T613">
            <v>3400</v>
          </cell>
          <cell r="U613">
            <v>3500</v>
          </cell>
          <cell r="V613">
            <v>3600</v>
          </cell>
          <cell r="W613">
            <v>3700</v>
          </cell>
        </row>
        <row r="614">
          <cell r="B614" t="str">
            <v>MTNL Lines in Service</v>
          </cell>
          <cell r="D614">
            <v>699.1</v>
          </cell>
          <cell r="E614">
            <v>791.2</v>
          </cell>
          <cell r="F614">
            <v>898.4</v>
          </cell>
          <cell r="G614">
            <v>1035.5999999999999</v>
          </cell>
          <cell r="H614">
            <v>1240.5999999999999</v>
          </cell>
          <cell r="I614">
            <v>1440.7850000000001</v>
          </cell>
          <cell r="J614">
            <v>1642.154</v>
          </cell>
          <cell r="K614">
            <v>1855.6289999999999</v>
          </cell>
          <cell r="L614">
            <v>2012.41</v>
          </cell>
          <cell r="M614">
            <v>2213.3879999999999</v>
          </cell>
          <cell r="N614">
            <v>2355.3339999999998</v>
          </cell>
          <cell r="O614">
            <v>2430.7020000000002</v>
          </cell>
          <cell r="P614">
            <v>2462.7450000000003</v>
          </cell>
          <cell r="Q614">
            <v>2452.7450000000003</v>
          </cell>
          <cell r="R614">
            <v>2402.7450000000003</v>
          </cell>
          <cell r="S614">
            <v>2352.7450000000003</v>
          </cell>
          <cell r="T614">
            <v>2327.7450000000003</v>
          </cell>
          <cell r="U614">
            <v>2315.2450000000003</v>
          </cell>
          <cell r="V614">
            <v>2315.2450000000003</v>
          </cell>
          <cell r="W614">
            <v>2315.2450000000003</v>
          </cell>
        </row>
        <row r="615">
          <cell r="B615" t="str">
            <v>Private Operators Lines in Service</v>
          </cell>
          <cell r="D615">
            <v>0</v>
          </cell>
          <cell r="E615">
            <v>0</v>
          </cell>
          <cell r="F615">
            <v>0</v>
          </cell>
          <cell r="G615">
            <v>0</v>
          </cell>
          <cell r="H615">
            <v>0</v>
          </cell>
          <cell r="I615">
            <v>0</v>
          </cell>
          <cell r="J615">
            <v>0</v>
          </cell>
          <cell r="K615">
            <v>0</v>
          </cell>
          <cell r="L615">
            <v>0</v>
          </cell>
          <cell r="M615">
            <v>17</v>
          </cell>
          <cell r="N615">
            <v>54</v>
          </cell>
          <cell r="O615">
            <v>112.358</v>
          </cell>
          <cell r="P615">
            <v>500.75699999999966</v>
          </cell>
          <cell r="Q615">
            <v>610.75699999999961</v>
          </cell>
          <cell r="R615">
            <v>760.75699999999961</v>
          </cell>
          <cell r="S615">
            <v>910.75699999999961</v>
          </cell>
          <cell r="T615">
            <v>1035.7569999999996</v>
          </cell>
          <cell r="U615">
            <v>1148.2569999999996</v>
          </cell>
          <cell r="V615">
            <v>1248.2569999999996</v>
          </cell>
          <cell r="W615">
            <v>1348.2569999999996</v>
          </cell>
        </row>
        <row r="617">
          <cell r="A617" t="str">
            <v>Total Lines Added</v>
          </cell>
          <cell r="E617">
            <v>92.100000000000023</v>
          </cell>
          <cell r="F617">
            <v>107.19999999999993</v>
          </cell>
          <cell r="G617">
            <v>137.19999999999993</v>
          </cell>
          <cell r="H617">
            <v>205</v>
          </cell>
          <cell r="I617">
            <v>200.18500000000017</v>
          </cell>
          <cell r="J617">
            <v>201.36899999999991</v>
          </cell>
          <cell r="K617">
            <v>213.47499999999991</v>
          </cell>
          <cell r="L617">
            <v>156.78100000000018</v>
          </cell>
          <cell r="M617">
            <v>217.97799999999984</v>
          </cell>
          <cell r="N617">
            <v>195.94599999999991</v>
          </cell>
          <cell r="O617">
            <v>133.72600000000057</v>
          </cell>
          <cell r="P617">
            <v>456.9399999999996</v>
          </cell>
          <cell r="Q617">
            <v>100</v>
          </cell>
          <cell r="R617">
            <v>100</v>
          </cell>
          <cell r="S617">
            <v>100</v>
          </cell>
          <cell r="T617">
            <v>100</v>
          </cell>
          <cell r="U617">
            <v>100</v>
          </cell>
          <cell r="V617">
            <v>100</v>
          </cell>
          <cell r="W617">
            <v>100</v>
          </cell>
        </row>
        <row r="618">
          <cell r="B618" t="str">
            <v>MTNL Lines Added</v>
          </cell>
          <cell r="E618">
            <v>92.100000000000023</v>
          </cell>
          <cell r="F618">
            <v>107.19999999999993</v>
          </cell>
          <cell r="G618">
            <v>137.19999999999993</v>
          </cell>
          <cell r="H618">
            <v>205</v>
          </cell>
          <cell r="I618">
            <v>200.18500000000017</v>
          </cell>
          <cell r="J618">
            <v>201.36899999999991</v>
          </cell>
          <cell r="K618">
            <v>213.47499999999991</v>
          </cell>
          <cell r="L618">
            <v>156.78100000000018</v>
          </cell>
          <cell r="M618">
            <v>200.97799999999984</v>
          </cell>
          <cell r="N618">
            <v>180.66426514602381</v>
          </cell>
          <cell r="O618">
            <v>123.29677319729565</v>
          </cell>
          <cell r="P618">
            <v>68.54099999999994</v>
          </cell>
          <cell r="Q618">
            <v>-10</v>
          </cell>
          <cell r="R618">
            <v>-50</v>
          </cell>
          <cell r="S618">
            <v>-50</v>
          </cell>
          <cell r="T618">
            <v>-25</v>
          </cell>
          <cell r="U618">
            <v>-12.5</v>
          </cell>
          <cell r="V618">
            <v>0</v>
          </cell>
          <cell r="W618">
            <v>0</v>
          </cell>
        </row>
        <row r="619">
          <cell r="B619" t="str">
            <v>Private Lines Added</v>
          </cell>
          <cell r="E619">
            <v>0</v>
          </cell>
          <cell r="F619">
            <v>0</v>
          </cell>
          <cell r="G619">
            <v>0</v>
          </cell>
          <cell r="H619">
            <v>0</v>
          </cell>
          <cell r="I619">
            <v>0</v>
          </cell>
          <cell r="J619">
            <v>0</v>
          </cell>
          <cell r="K619">
            <v>0</v>
          </cell>
          <cell r="L619">
            <v>0</v>
          </cell>
          <cell r="M619">
            <v>17</v>
          </cell>
          <cell r="N619">
            <v>37</v>
          </cell>
          <cell r="O619">
            <v>58.357999999999997</v>
          </cell>
          <cell r="P619">
            <v>388.39899999999966</v>
          </cell>
          <cell r="Q619">
            <v>110</v>
          </cell>
          <cell r="R619">
            <v>150</v>
          </cell>
          <cell r="S619">
            <v>150</v>
          </cell>
          <cell r="T619">
            <v>125</v>
          </cell>
          <cell r="U619">
            <v>112.5</v>
          </cell>
          <cell r="V619">
            <v>100</v>
          </cell>
          <cell r="W619">
            <v>100</v>
          </cell>
        </row>
        <row r="621">
          <cell r="A621" t="str">
            <v>Share of New Lines</v>
          </cell>
        </row>
        <row r="622">
          <cell r="B622" t="str">
            <v>MTNL</v>
          </cell>
          <cell r="E622">
            <v>1</v>
          </cell>
          <cell r="F622">
            <v>1</v>
          </cell>
          <cell r="G622">
            <v>1</v>
          </cell>
          <cell r="H622">
            <v>1</v>
          </cell>
          <cell r="I622">
            <v>1</v>
          </cell>
          <cell r="J622">
            <v>1</v>
          </cell>
          <cell r="K622">
            <v>1</v>
          </cell>
          <cell r="L622">
            <v>1</v>
          </cell>
          <cell r="M622">
            <v>0.92201047812164527</v>
          </cell>
          <cell r="N622">
            <v>0.92201047812164516</v>
          </cell>
          <cell r="O622">
            <v>0.92201047812164516</v>
          </cell>
          <cell r="P622">
            <v>0.15</v>
          </cell>
          <cell r="Q622">
            <v>-0.1</v>
          </cell>
          <cell r="R622">
            <v>-0.1</v>
          </cell>
          <cell r="S622">
            <v>-0.1</v>
          </cell>
          <cell r="T622">
            <v>-0.05</v>
          </cell>
          <cell r="V622">
            <v>0</v>
          </cell>
          <cell r="W622">
            <v>0</v>
          </cell>
        </row>
        <row r="623">
          <cell r="B623" t="str">
            <v>Private Operators</v>
          </cell>
          <cell r="E623">
            <v>0</v>
          </cell>
          <cell r="F623">
            <v>0</v>
          </cell>
          <cell r="G623">
            <v>0</v>
          </cell>
          <cell r="H623">
            <v>0</v>
          </cell>
          <cell r="I623">
            <v>0</v>
          </cell>
          <cell r="J623">
            <v>0</v>
          </cell>
          <cell r="K623">
            <v>0</v>
          </cell>
          <cell r="L623">
            <v>0</v>
          </cell>
          <cell r="M623">
            <v>7.7989521878354728E-2</v>
          </cell>
          <cell r="N623">
            <v>7.7989521878354839E-2</v>
          </cell>
          <cell r="O623">
            <v>7.7989521878354839E-2</v>
          </cell>
          <cell r="P623">
            <v>0.85</v>
          </cell>
          <cell r="Q623">
            <v>1.1000000000000001</v>
          </cell>
          <cell r="R623">
            <v>1.1000000000000001</v>
          </cell>
          <cell r="S623">
            <v>1.1000000000000001</v>
          </cell>
          <cell r="T623">
            <v>1.05</v>
          </cell>
          <cell r="U623">
            <v>1</v>
          </cell>
          <cell r="V623">
            <v>1</v>
          </cell>
          <cell r="W623">
            <v>1</v>
          </cell>
        </row>
        <row r="625">
          <cell r="A625" t="str">
            <v>Share of Total Lines</v>
          </cell>
        </row>
        <row r="626">
          <cell r="B626" t="str">
            <v>MTNL</v>
          </cell>
          <cell r="E626">
            <v>1</v>
          </cell>
          <cell r="F626">
            <v>1</v>
          </cell>
          <cell r="G626">
            <v>1</v>
          </cell>
          <cell r="H626">
            <v>1</v>
          </cell>
          <cell r="I626">
            <v>1</v>
          </cell>
          <cell r="J626">
            <v>1</v>
          </cell>
          <cell r="K626">
            <v>1</v>
          </cell>
          <cell r="L626">
            <v>1</v>
          </cell>
          <cell r="M626">
            <v>1</v>
          </cell>
          <cell r="N626">
            <v>0.97758716724206773</v>
          </cell>
          <cell r="O626">
            <v>0.95581779431079084</v>
          </cell>
          <cell r="P626">
            <v>0.82091500000000006</v>
          </cell>
          <cell r="Q626">
            <v>0.79120806451612913</v>
          </cell>
          <cell r="R626">
            <v>0.75085781250000005</v>
          </cell>
          <cell r="S626">
            <v>0.71295303030303037</v>
          </cell>
          <cell r="T626">
            <v>0.68463088235294123</v>
          </cell>
          <cell r="U626">
            <v>0.66149857142857149</v>
          </cell>
          <cell r="V626">
            <v>0.64312361111111116</v>
          </cell>
          <cell r="W626">
            <v>0.625741891891892</v>
          </cell>
        </row>
        <row r="627">
          <cell r="B627" t="str">
            <v>Private Operators</v>
          </cell>
          <cell r="E627">
            <v>0</v>
          </cell>
          <cell r="F627">
            <v>0</v>
          </cell>
          <cell r="G627">
            <v>0</v>
          </cell>
          <cell r="H627">
            <v>0</v>
          </cell>
          <cell r="I627">
            <v>0</v>
          </cell>
          <cell r="J627">
            <v>0</v>
          </cell>
          <cell r="K627">
            <v>0</v>
          </cell>
          <cell r="L627">
            <v>0</v>
          </cell>
          <cell r="M627">
            <v>7.6805331916500862E-3</v>
          </cell>
          <cell r="N627">
            <v>2.2412832757932277E-2</v>
          </cell>
          <cell r="O627">
            <v>4.418220568920906E-2</v>
          </cell>
          <cell r="P627">
            <v>0.1669189999999999</v>
          </cell>
          <cell r="Q627">
            <v>0.19701838709677408</v>
          </cell>
          <cell r="R627">
            <v>0.23773656249999989</v>
          </cell>
          <cell r="S627">
            <v>0.27598696969696956</v>
          </cell>
          <cell r="T627">
            <v>0.30463441176470579</v>
          </cell>
          <cell r="U627">
            <v>0.32807342857142846</v>
          </cell>
          <cell r="V627">
            <v>0.34673805555555542</v>
          </cell>
          <cell r="W627">
            <v>0.36439378378378368</v>
          </cell>
        </row>
        <row r="629">
          <cell r="A629" t="str">
            <v>National Network Data</v>
          </cell>
          <cell r="B629" t="str">
            <v>National Network Data</v>
          </cell>
        </row>
        <row r="630">
          <cell r="B630" t="str">
            <v>Y-E Fixed-Line Capacity (000s)</v>
          </cell>
          <cell r="C630">
            <v>5266</v>
          </cell>
          <cell r="D630">
            <v>5824.027</v>
          </cell>
          <cell r="E630">
            <v>6783.9359999999997</v>
          </cell>
          <cell r="F630">
            <v>7713</v>
          </cell>
          <cell r="G630">
            <v>8877</v>
          </cell>
          <cell r="H630">
            <v>10588</v>
          </cell>
          <cell r="I630">
            <v>12892</v>
          </cell>
          <cell r="J630">
            <v>15394</v>
          </cell>
          <cell r="K630">
            <v>21300</v>
          </cell>
          <cell r="L630">
            <v>26100</v>
          </cell>
          <cell r="M630">
            <v>33270</v>
          </cell>
          <cell r="N630">
            <v>39910</v>
          </cell>
          <cell r="O630">
            <v>51173.177514752868</v>
          </cell>
          <cell r="P630">
            <v>52826.67</v>
          </cell>
          <cell r="Q630">
            <v>63362.608999999997</v>
          </cell>
          <cell r="R630" t="e">
            <v>#REF!</v>
          </cell>
          <cell r="S630" t="e">
            <v>#REF!</v>
          </cell>
          <cell r="T630" t="e">
            <v>#REF!</v>
          </cell>
          <cell r="U630" t="e">
            <v>#REF!</v>
          </cell>
          <cell r="V630" t="e">
            <v>#REF!</v>
          </cell>
          <cell r="W630" t="e">
            <v>#REF!</v>
          </cell>
        </row>
        <row r="631">
          <cell r="B631" t="str">
            <v>Y-E Fixed-Lines in Service (000s)</v>
          </cell>
          <cell r="C631">
            <v>4588.8320000000003</v>
          </cell>
          <cell r="D631">
            <v>5074.7340000000004</v>
          </cell>
          <cell r="E631">
            <v>5809.9290000000001</v>
          </cell>
          <cell r="F631">
            <v>6796.7479999999996</v>
          </cell>
          <cell r="G631">
            <v>8025.6</v>
          </cell>
          <cell r="H631">
            <v>9795.3040000000001</v>
          </cell>
          <cell r="I631">
            <v>11978.395</v>
          </cell>
          <cell r="J631">
            <v>14542.650999999998</v>
          </cell>
          <cell r="K631">
            <v>17801.696000000004</v>
          </cell>
          <cell r="L631">
            <v>21593.722000000002</v>
          </cell>
          <cell r="M631">
            <v>26698.3</v>
          </cell>
          <cell r="N631">
            <v>32731.34</v>
          </cell>
          <cell r="O631">
            <v>38294.362000000001</v>
          </cell>
          <cell r="P631">
            <v>41793.913999999997</v>
          </cell>
          <cell r="Q631">
            <v>42840.743000000002</v>
          </cell>
          <cell r="R631" t="e">
            <v>#REF!</v>
          </cell>
          <cell r="S631" t="e">
            <v>#REF!</v>
          </cell>
          <cell r="T631" t="e">
            <v>#REF!</v>
          </cell>
          <cell r="U631" t="e">
            <v>#REF!</v>
          </cell>
          <cell r="V631" t="e">
            <v>#REF!</v>
          </cell>
          <cell r="W631" t="e">
            <v>#REF!</v>
          </cell>
        </row>
        <row r="632">
          <cell r="D632">
            <v>0.10588794708544569</v>
          </cell>
          <cell r="E632">
            <v>0.14487360322728238</v>
          </cell>
          <cell r="F632">
            <v>0.16985044051312848</v>
          </cell>
          <cell r="G632">
            <v>0.18079999435023941</v>
          </cell>
          <cell r="H632">
            <v>0.2205073763955343</v>
          </cell>
          <cell r="I632">
            <v>0.22287118398775574</v>
          </cell>
          <cell r="J632">
            <v>0.21407342135569896</v>
          </cell>
          <cell r="K632">
            <v>0.22410253811358105</v>
          </cell>
          <cell r="L632">
            <v>0.21301487229081983</v>
          </cell>
          <cell r="M632">
            <v>0.23639176238352966</v>
          </cell>
          <cell r="N632">
            <v>0.22597094197008794</v>
          </cell>
          <cell r="O632">
            <v>0.16996010551355378</v>
          </cell>
          <cell r="P632">
            <v>9.1385567410680268E-2</v>
          </cell>
          <cell r="Q632">
            <v>2.5047402834776467E-2</v>
          </cell>
          <cell r="R632" t="e">
            <v>#REF!</v>
          </cell>
          <cell r="S632" t="e">
            <v>#REF!</v>
          </cell>
          <cell r="T632" t="e">
            <v>#REF!</v>
          </cell>
          <cell r="U632" t="e">
            <v>#REF!</v>
          </cell>
          <cell r="V632" t="e">
            <v>#REF!</v>
          </cell>
          <cell r="W632" t="e">
            <v>#REF!</v>
          </cell>
        </row>
        <row r="633">
          <cell r="A633" t="str">
            <v>Average Lines in Service</v>
          </cell>
          <cell r="B633" t="str">
            <v>Average Lines in Service</v>
          </cell>
          <cell r="C633">
            <v>12534.0445</v>
          </cell>
          <cell r="D633">
            <v>4831.7830000000004</v>
          </cell>
          <cell r="E633">
            <v>5442.3315000000002</v>
          </cell>
          <cell r="F633">
            <v>6303.3384999999998</v>
          </cell>
          <cell r="G633">
            <v>7411.174</v>
          </cell>
          <cell r="H633">
            <v>8910.4520000000011</v>
          </cell>
          <cell r="I633">
            <v>10886.8495</v>
          </cell>
          <cell r="J633">
            <v>13260.522999999999</v>
          </cell>
          <cell r="K633">
            <v>16172.173500000001</v>
          </cell>
          <cell r="L633">
            <v>19697.709000000003</v>
          </cell>
          <cell r="M633">
            <v>24146.010999999999</v>
          </cell>
          <cell r="N633">
            <v>29714.82</v>
          </cell>
          <cell r="O633">
            <v>35512.851000000002</v>
          </cell>
          <cell r="P633">
            <v>40044.137999999999</v>
          </cell>
          <cell r="Q633">
            <v>42317.328500000003</v>
          </cell>
          <cell r="R633" t="e">
            <v>#REF!</v>
          </cell>
          <cell r="S633" t="e">
            <v>#REF!</v>
          </cell>
          <cell r="T633" t="e">
            <v>#REF!</v>
          </cell>
          <cell r="U633" t="e">
            <v>#REF!</v>
          </cell>
          <cell r="V633" t="e">
            <v>#REF!</v>
          </cell>
          <cell r="W633" t="e">
            <v>#REF!</v>
          </cell>
        </row>
        <row r="635">
          <cell r="C635">
            <v>0.87140751993923293</v>
          </cell>
          <cell r="D635">
            <v>0.87134451814869684</v>
          </cell>
          <cell r="E635">
            <v>0.85642450046698559</v>
          </cell>
          <cell r="F635">
            <v>0.88120679372487998</v>
          </cell>
          <cell r="G635">
            <v>0.90408921933085507</v>
          </cell>
          <cell r="H635">
            <v>0.92513260294673216</v>
          </cell>
          <cell r="I635">
            <v>0.92913395904436868</v>
          </cell>
          <cell r="J635">
            <v>0.9446960504092502</v>
          </cell>
          <cell r="K635">
            <v>0.83576037558685468</v>
          </cell>
          <cell r="L635">
            <v>0.82734567049808438</v>
          </cell>
          <cell r="M635">
            <v>0.80247370003005714</v>
          </cell>
          <cell r="N635">
            <v>0.82012878977699821</v>
          </cell>
          <cell r="O635">
            <v>0.74832878980321293</v>
          </cell>
          <cell r="P635">
            <v>0.79115177996265895</v>
          </cell>
          <cell r="Q635">
            <v>0.67612024940450299</v>
          </cell>
          <cell r="R635" t="e">
            <v>#REF!</v>
          </cell>
          <cell r="S635" t="e">
            <v>#REF!</v>
          </cell>
          <cell r="T635" t="e">
            <v>#REF!</v>
          </cell>
          <cell r="U635" t="e">
            <v>#REF!</v>
          </cell>
          <cell r="V635" t="e">
            <v>#REF!</v>
          </cell>
          <cell r="W635" t="e">
            <v>#REF!</v>
          </cell>
        </row>
        <row r="636">
          <cell r="A636" t="str">
            <v>% Nat'l Utilization</v>
          </cell>
          <cell r="D636">
            <v>0.8566727003455652</v>
          </cell>
          <cell r="E636">
            <v>0.85434015525758633</v>
          </cell>
          <cell r="F636">
            <v>0.86369905956112847</v>
          </cell>
          <cell r="G636">
            <v>0.85529634300126101</v>
          </cell>
          <cell r="H636">
            <v>0.83888599687662679</v>
          </cell>
          <cell r="I636">
            <v>0.81290749512398996</v>
          </cell>
          <cell r="J636">
            <v>0.83740831295843521</v>
          </cell>
          <cell r="K636">
            <v>0.87489988155000276</v>
          </cell>
          <cell r="L636">
            <v>0.85816603931409452</v>
          </cell>
          <cell r="M636">
            <v>0.85604331450094162</v>
          </cell>
          <cell r="N636">
            <v>0.81494101332525459</v>
          </cell>
          <cell r="O636">
            <v>0.74442895304785517</v>
          </cell>
          <cell r="P636">
            <v>0.73173419980686361</v>
          </cell>
          <cell r="Q636">
            <v>0.74173419980686361</v>
          </cell>
          <cell r="R636">
            <v>0.75173419980686362</v>
          </cell>
          <cell r="S636">
            <v>0.76173419980686363</v>
          </cell>
          <cell r="T636">
            <v>0.77173419980686364</v>
          </cell>
          <cell r="U636">
            <v>0.78173419980686365</v>
          </cell>
          <cell r="V636">
            <v>0.79173419980686366</v>
          </cell>
          <cell r="W636">
            <v>0.80173419980686367</v>
          </cell>
        </row>
        <row r="637">
          <cell r="B637" t="str">
            <v>% Delhi</v>
          </cell>
          <cell r="D637">
            <v>0.88707016876030964</v>
          </cell>
          <cell r="E637">
            <v>0.88362742908197456</v>
          </cell>
          <cell r="F637">
            <v>0.92819506147329267</v>
          </cell>
          <cell r="G637">
            <v>0.89639054790963379</v>
          </cell>
          <cell r="H637">
            <v>0.86919358228823651</v>
          </cell>
          <cell r="I637">
            <v>0.8649207587945732</v>
          </cell>
          <cell r="J637">
            <v>0.87116923076923081</v>
          </cell>
          <cell r="K637">
            <v>0.91114062653442007</v>
          </cell>
          <cell r="L637">
            <v>0.87045719970586966</v>
          </cell>
          <cell r="M637">
            <v>0.88007475149105363</v>
          </cell>
          <cell r="N637">
            <v>0.87505535658557609</v>
          </cell>
          <cell r="O637">
            <v>0.84529103693863505</v>
          </cell>
          <cell r="P637">
            <v>0.85339403927613056</v>
          </cell>
          <cell r="Q637">
            <v>0.86339403927613056</v>
          </cell>
          <cell r="R637">
            <v>0.87339403927613057</v>
          </cell>
          <cell r="S637">
            <v>0.88339403927613058</v>
          </cell>
          <cell r="T637">
            <v>0.89339403927613059</v>
          </cell>
          <cell r="U637">
            <v>0.9</v>
          </cell>
          <cell r="V637">
            <v>0.9</v>
          </cell>
          <cell r="W637">
            <v>0.9</v>
          </cell>
        </row>
        <row r="638">
          <cell r="B638" t="str">
            <v>% Bombay</v>
          </cell>
          <cell r="D638">
            <v>0.87055925543112411</v>
          </cell>
          <cell r="E638">
            <v>0.85200739917637636</v>
          </cell>
          <cell r="F638">
            <v>0.87590759297868037</v>
          </cell>
          <cell r="G638">
            <v>0.91226126645101258</v>
          </cell>
          <cell r="H638">
            <v>0.94751613990834282</v>
          </cell>
          <cell r="I638">
            <v>0.95710170980328069</v>
          </cell>
          <cell r="J638">
            <v>0.97115278362671587</v>
          </cell>
          <cell r="K638">
            <v>0.82301575140790739</v>
          </cell>
          <cell r="L638">
            <v>0.82004149094796874</v>
          </cell>
          <cell r="M638">
            <v>0.7910228182340977</v>
          </cell>
          <cell r="N638">
            <v>0.81566585655979751</v>
          </cell>
          <cell r="O638">
            <v>0.74086763229079011</v>
          </cell>
          <cell r="P638">
            <v>0.80639443942191458</v>
          </cell>
          <cell r="Q638">
            <v>0.81639443942191459</v>
          </cell>
          <cell r="R638">
            <v>0.8263944394219146</v>
          </cell>
          <cell r="S638">
            <v>0.8363944394219146</v>
          </cell>
          <cell r="T638">
            <v>0.84639443942191461</v>
          </cell>
          <cell r="U638">
            <v>0.85639443942191462</v>
          </cell>
          <cell r="V638">
            <v>0.86639443942191463</v>
          </cell>
          <cell r="W638">
            <v>0.87639443942191464</v>
          </cell>
        </row>
        <row r="639">
          <cell r="B639" t="str">
            <v>% DoT</v>
          </cell>
        </row>
        <row r="641">
          <cell r="B641" t="str">
            <v>Pvt Operator DELs</v>
          </cell>
          <cell r="D641">
            <v>0</v>
          </cell>
          <cell r="E641">
            <v>0</v>
          </cell>
          <cell r="F641">
            <v>0</v>
          </cell>
          <cell r="G641">
            <v>0</v>
          </cell>
          <cell r="H641">
            <v>0</v>
          </cell>
          <cell r="I641">
            <v>0</v>
          </cell>
          <cell r="J641">
            <v>0</v>
          </cell>
          <cell r="K641">
            <v>0</v>
          </cell>
          <cell r="L641">
            <v>20</v>
          </cell>
          <cell r="M641">
            <v>120</v>
          </cell>
          <cell r="N641">
            <v>470</v>
          </cell>
          <cell r="O641">
            <v>970</v>
          </cell>
          <cell r="P641">
            <v>1570</v>
          </cell>
          <cell r="Q641">
            <v>2270</v>
          </cell>
          <cell r="R641">
            <v>3070</v>
          </cell>
          <cell r="S641">
            <v>3970</v>
          </cell>
          <cell r="T641">
            <v>4970</v>
          </cell>
          <cell r="U641">
            <v>6070</v>
          </cell>
          <cell r="V641">
            <v>7270</v>
          </cell>
          <cell r="W641">
            <v>8570</v>
          </cell>
        </row>
        <row r="642">
          <cell r="D642">
            <v>0</v>
          </cell>
          <cell r="E642">
            <v>0</v>
          </cell>
          <cell r="F642">
            <v>0</v>
          </cell>
          <cell r="G642">
            <v>0</v>
          </cell>
          <cell r="H642">
            <v>0</v>
          </cell>
          <cell r="I642">
            <v>0</v>
          </cell>
          <cell r="J642">
            <v>0</v>
          </cell>
          <cell r="K642">
            <v>0</v>
          </cell>
          <cell r="L642">
            <v>20</v>
          </cell>
          <cell r="M642">
            <v>120</v>
          </cell>
          <cell r="N642">
            <v>470</v>
          </cell>
          <cell r="O642">
            <v>970</v>
          </cell>
          <cell r="P642">
            <v>1570</v>
          </cell>
          <cell r="Q642">
            <v>2270</v>
          </cell>
          <cell r="R642">
            <v>3070</v>
          </cell>
          <cell r="S642">
            <v>3970</v>
          </cell>
          <cell r="T642">
            <v>4970</v>
          </cell>
          <cell r="U642">
            <v>6070</v>
          </cell>
          <cell r="V642">
            <v>7270</v>
          </cell>
          <cell r="W642">
            <v>8570</v>
          </cell>
        </row>
      </sheetData>
      <sheetData sheetId="9" refreshError="1">
        <row r="2">
          <cell r="B2" t="str">
            <v>TABLE FOR REPORT</v>
          </cell>
        </row>
        <row r="4">
          <cell r="B4" t="str">
            <v>(Rs mn)</v>
          </cell>
          <cell r="C4" t="str">
            <v>F2Q07</v>
          </cell>
          <cell r="D4" t="str">
            <v>F2Q06</v>
          </cell>
          <cell r="E4" t="str">
            <v>% Chg</v>
          </cell>
          <cell r="F4" t="str">
            <v>F1Q07</v>
          </cell>
          <cell r="G4" t="str">
            <v>% Chg</v>
          </cell>
          <cell r="H4" t="str">
            <v>FF2007</v>
          </cell>
          <cell r="I4" t="str">
            <v>FF2006</v>
          </cell>
          <cell r="J4" t="str">
            <v>% Chg</v>
          </cell>
        </row>
        <row r="5">
          <cell r="B5" t="str">
            <v>(period ending)</v>
          </cell>
          <cell r="C5">
            <v>38990</v>
          </cell>
          <cell r="D5">
            <v>38625</v>
          </cell>
          <cell r="E5" t="str">
            <v>YoY</v>
          </cell>
          <cell r="F5">
            <v>38898</v>
          </cell>
          <cell r="G5" t="str">
            <v>QoQ</v>
          </cell>
          <cell r="H5">
            <v>38442</v>
          </cell>
          <cell r="I5">
            <v>38077</v>
          </cell>
          <cell r="J5" t="str">
            <v>YoY</v>
          </cell>
        </row>
        <row r="6">
          <cell r="B6" t="str">
            <v>Income from Services</v>
          </cell>
          <cell r="C6">
            <v>12204.16</v>
          </cell>
          <cell r="D6">
            <v>12690</v>
          </cell>
          <cell r="E6">
            <v>-3.8285263987391627E-2</v>
          </cell>
          <cell r="F6">
            <v>12781.89</v>
          </cell>
          <cell r="G6">
            <v>-4.5199105922520078E-2</v>
          </cell>
          <cell r="H6">
            <v>53948.192144448381</v>
          </cell>
          <cell r="I6">
            <v>52494.32</v>
          </cell>
          <cell r="J6">
            <v>2.7695799173098834E-2</v>
          </cell>
        </row>
        <row r="7">
          <cell r="B7" t="str">
            <v xml:space="preserve">Expenditure </v>
          </cell>
          <cell r="C7">
            <v>10275.64</v>
          </cell>
          <cell r="D7">
            <v>10258</v>
          </cell>
          <cell r="E7">
            <v>1.7196334568141403E-3</v>
          </cell>
          <cell r="F7">
            <v>9923.6299999999992</v>
          </cell>
          <cell r="G7">
            <v>3.5471898891836995E-2</v>
          </cell>
          <cell r="H7">
            <v>39263.003114627973</v>
          </cell>
          <cell r="I7">
            <v>39722.340000000004</v>
          </cell>
          <cell r="J7">
            <v>-1.1563691498839956E-2</v>
          </cell>
        </row>
        <row r="8">
          <cell r="B8" t="str">
            <v>Staff Cost</v>
          </cell>
          <cell r="C8">
            <v>4595.8599999999997</v>
          </cell>
          <cell r="D8">
            <v>4641</v>
          </cell>
          <cell r="E8">
            <v>-9.7263520792932878E-3</v>
          </cell>
          <cell r="F8">
            <v>4489.75</v>
          </cell>
          <cell r="G8">
            <v>2.3633832618742634E-2</v>
          </cell>
          <cell r="H8">
            <v>16463.554071534389</v>
          </cell>
          <cell r="I8">
            <v>17365.93</v>
          </cell>
          <cell r="J8">
            <v>-5.196243037174586E-2</v>
          </cell>
        </row>
        <row r="9">
          <cell r="B9" t="str">
            <v>Admn &amp; other operative</v>
          </cell>
          <cell r="C9">
            <v>2326.96</v>
          </cell>
          <cell r="D9">
            <v>2245</v>
          </cell>
          <cell r="E9">
            <v>3.650779510022284E-2</v>
          </cell>
          <cell r="F9">
            <v>2190.4</v>
          </cell>
          <cell r="G9">
            <v>6.2344777209642155E-2</v>
          </cell>
          <cell r="H9">
            <v>10101.044546164507</v>
          </cell>
          <cell r="I9">
            <v>9665.0499999999993</v>
          </cell>
          <cell r="J9">
            <v>4.5110428416253123E-2</v>
          </cell>
        </row>
        <row r="10">
          <cell r="B10" t="str">
            <v>License Fee</v>
          </cell>
          <cell r="C10">
            <v>1097.23</v>
          </cell>
          <cell r="D10">
            <v>1218</v>
          </cell>
          <cell r="E10">
            <v>-9.91543513957307E-2</v>
          </cell>
          <cell r="F10">
            <v>1105.48</v>
          </cell>
          <cell r="G10">
            <v>-7.4628215797662989E-3</v>
          </cell>
          <cell r="H10">
            <v>4709.694716539072</v>
          </cell>
          <cell r="I10">
            <v>4471.17</v>
          </cell>
          <cell r="J10">
            <v>5.3347270745480957E-2</v>
          </cell>
        </row>
        <row r="11">
          <cell r="B11" t="str">
            <v>Interconnect Charges</v>
          </cell>
          <cell r="C11">
            <v>2255.59</v>
          </cell>
          <cell r="D11">
            <v>2154</v>
          </cell>
          <cell r="E11">
            <v>4.7163416898793109E-2</v>
          </cell>
          <cell r="F11">
            <v>2138</v>
          </cell>
          <cell r="G11">
            <v>5.500000000000016E-2</v>
          </cell>
          <cell r="H11">
            <v>7988.7097803900124</v>
          </cell>
          <cell r="I11">
            <v>8220.19</v>
          </cell>
          <cell r="J11">
            <v>-2.8159959758836228E-2</v>
          </cell>
        </row>
        <row r="12">
          <cell r="B12" t="str">
            <v>Operating Profit</v>
          </cell>
          <cell r="C12">
            <v>1928.5200000000004</v>
          </cell>
          <cell r="D12">
            <v>2432</v>
          </cell>
          <cell r="E12">
            <v>-0.20702302631578928</v>
          </cell>
          <cell r="F12">
            <v>2858.26</v>
          </cell>
          <cell r="G12">
            <v>-0.32528181481040908</v>
          </cell>
          <cell r="H12">
            <v>14685.189029820409</v>
          </cell>
          <cell r="I12">
            <v>12771.979999999996</v>
          </cell>
          <cell r="J12">
            <v>0.14979737126274961</v>
          </cell>
        </row>
        <row r="13">
          <cell r="B13" t="str">
            <v>Depreciation</v>
          </cell>
          <cell r="C13">
            <v>1648.11</v>
          </cell>
          <cell r="D13">
            <v>1579</v>
          </cell>
          <cell r="E13">
            <v>4.3768207726408992E-2</v>
          </cell>
          <cell r="F13">
            <v>1695.63</v>
          </cell>
          <cell r="G13">
            <v>-2.8024981865147569E-2</v>
          </cell>
          <cell r="H13">
            <v>6924.2996094196515</v>
          </cell>
          <cell r="I13">
            <v>6377.07</v>
          </cell>
          <cell r="J13">
            <v>8.5812075046949765E-2</v>
          </cell>
        </row>
        <row r="14">
          <cell r="B14" t="str">
            <v>Non Operating Income</v>
          </cell>
          <cell r="C14">
            <v>1563.5</v>
          </cell>
          <cell r="D14">
            <v>1549</v>
          </cell>
          <cell r="E14">
            <v>9.3608779857972113E-3</v>
          </cell>
          <cell r="F14">
            <v>837.02</v>
          </cell>
          <cell r="G14">
            <v>0.86793625002986796</v>
          </cell>
          <cell r="H14">
            <v>4401.1180849873417</v>
          </cell>
          <cell r="I14">
            <v>3421.45</v>
          </cell>
          <cell r="J14">
            <v>0.28633125867317721</v>
          </cell>
        </row>
        <row r="15">
          <cell r="B15" t="str">
            <v>EBIT</v>
          </cell>
          <cell r="C15">
            <v>3492.0200000000004</v>
          </cell>
          <cell r="D15">
            <v>3981</v>
          </cell>
          <cell r="E15">
            <v>-0.12282843506656604</v>
          </cell>
          <cell r="F15">
            <v>3695.28</v>
          </cell>
          <cell r="G15">
            <v>-5.5005304063562077E-2</v>
          </cell>
          <cell r="H15">
            <v>19086.307114807751</v>
          </cell>
          <cell r="I15">
            <v>16193.429999999997</v>
          </cell>
          <cell r="J15">
            <v>0.17864511192550037</v>
          </cell>
        </row>
        <row r="17">
          <cell r="B17" t="str">
            <v>Interest</v>
          </cell>
          <cell r="C17">
            <v>5.0199999999999996</v>
          </cell>
          <cell r="D17">
            <v>91</v>
          </cell>
          <cell r="E17">
            <v>-0.94483516483516483</v>
          </cell>
          <cell r="F17">
            <v>13.9</v>
          </cell>
          <cell r="G17">
            <v>-0.63884892086330947</v>
          </cell>
          <cell r="H17">
            <v>0</v>
          </cell>
          <cell r="I17">
            <v>249.97</v>
          </cell>
          <cell r="J17">
            <v>-1</v>
          </cell>
        </row>
        <row r="18">
          <cell r="B18" t="str">
            <v>PBT</v>
          </cell>
          <cell r="C18">
            <v>1838.8900000000006</v>
          </cell>
          <cell r="D18">
            <v>2311</v>
          </cell>
          <cell r="E18">
            <v>-0.20428818693206385</v>
          </cell>
          <cell r="F18">
            <v>1985.75</v>
          </cell>
          <cell r="G18">
            <v>-7.3956943220445437E-2</v>
          </cell>
          <cell r="H18">
            <v>12162.007505388099</v>
          </cell>
          <cell r="I18">
            <v>9566.3899999999976</v>
          </cell>
          <cell r="J18">
            <v>0.27132674973402748</v>
          </cell>
        </row>
        <row r="19">
          <cell r="B19" t="str">
            <v>Tax incl defered tax</v>
          </cell>
          <cell r="C19">
            <v>628.64</v>
          </cell>
          <cell r="D19">
            <v>632</v>
          </cell>
          <cell r="E19">
            <v>-5.3164556962025378E-3</v>
          </cell>
          <cell r="F19">
            <v>673.81</v>
          </cell>
          <cell r="G19">
            <v>-6.7036701740846749E-2</v>
          </cell>
          <cell r="H19">
            <v>3648.6022516164276</v>
          </cell>
          <cell r="I19">
            <v>2332.44</v>
          </cell>
          <cell r="J19">
            <v>0.56428557717087147</v>
          </cell>
        </row>
        <row r="20">
          <cell r="B20" t="str">
            <v>PAT</v>
          </cell>
          <cell r="C20">
            <v>1210.2500000000005</v>
          </cell>
          <cell r="D20">
            <v>1679</v>
          </cell>
          <cell r="E20">
            <v>-0.27918403811792702</v>
          </cell>
          <cell r="F20">
            <v>1311.94</v>
          </cell>
          <cell r="G20">
            <v>-7.7511166669207099E-2</v>
          </cell>
          <cell r="H20">
            <v>8513.4052537716707</v>
          </cell>
          <cell r="I20">
            <v>7233.9499999999971</v>
          </cell>
          <cell r="J20">
            <v>0.17686813618723862</v>
          </cell>
          <cell r="K20">
            <v>2000</v>
          </cell>
          <cell r="L20">
            <v>0.60512500000000025</v>
          </cell>
        </row>
        <row r="22">
          <cell r="B22" t="str">
            <v>Extraordinary / Prior period items</v>
          </cell>
          <cell r="H22">
            <v>0</v>
          </cell>
          <cell r="I22">
            <v>-1447.1999999999998</v>
          </cell>
        </row>
        <row r="23">
          <cell r="B23" t="str">
            <v>Reported PAT</v>
          </cell>
          <cell r="C23">
            <v>1210.2500000000005</v>
          </cell>
          <cell r="D23">
            <v>1679</v>
          </cell>
          <cell r="E23">
            <v>-0.27918403811792702</v>
          </cell>
          <cell r="F23">
            <v>1311.94</v>
          </cell>
          <cell r="G23">
            <v>-7.7511166669207099E-2</v>
          </cell>
          <cell r="H23">
            <v>8513.4052537716707</v>
          </cell>
          <cell r="I23">
            <v>5786.7499999999973</v>
          </cell>
          <cell r="J23">
            <v>0.47118939884592814</v>
          </cell>
        </row>
        <row r="24">
          <cell r="E24" t="e">
            <v>#DIV/0!</v>
          </cell>
          <cell r="G24" t="e">
            <v>#DIV/0!</v>
          </cell>
        </row>
        <row r="25">
          <cell r="B25" t="str">
            <v>Cash profit</v>
          </cell>
          <cell r="C25">
            <v>2858.3600000000006</v>
          </cell>
          <cell r="D25">
            <v>3258</v>
          </cell>
          <cell r="E25">
            <v>-0.12266421117249826</v>
          </cell>
          <cell r="F25">
            <v>3007.57</v>
          </cell>
          <cell r="G25">
            <v>-4.9611480364546656E-2</v>
          </cell>
          <cell r="H25">
            <v>15437.704863191322</v>
          </cell>
          <cell r="I25">
            <v>12163.819999999996</v>
          </cell>
        </row>
        <row r="26">
          <cell r="B26" t="str">
            <v>GSM Subscribers</v>
          </cell>
          <cell r="C26">
            <v>2290.2550000000001</v>
          </cell>
          <cell r="D26">
            <v>1282.808</v>
          </cell>
          <cell r="E26">
            <v>0.7853451178976123</v>
          </cell>
          <cell r="F26">
            <v>2169.6610000000001</v>
          </cell>
          <cell r="G26">
            <v>5.5581954969002201E-2</v>
          </cell>
        </row>
        <row r="27">
          <cell r="B27" t="str">
            <v>CDMA Subscribers</v>
          </cell>
          <cell r="C27">
            <v>145.35499999999999</v>
          </cell>
          <cell r="D27">
            <v>212.005</v>
          </cell>
          <cell r="E27">
            <v>-0.31437937784486214</v>
          </cell>
          <cell r="F27">
            <v>138.49</v>
          </cell>
          <cell r="G27">
            <v>4.9570366091414408E-2</v>
          </cell>
        </row>
        <row r="28">
          <cell r="B28" t="str">
            <v>Wireless Subscribers</v>
          </cell>
          <cell r="C28">
            <v>2435.61</v>
          </cell>
          <cell r="D28">
            <v>1494.8130000000001</v>
          </cell>
          <cell r="E28">
            <v>0.62937437659426299</v>
          </cell>
          <cell r="F28">
            <v>2308.1509999999998</v>
          </cell>
          <cell r="G28">
            <v>5.5221257188112993E-2</v>
          </cell>
        </row>
        <row r="29">
          <cell r="B29" t="str">
            <v>Wireless Net Adds</v>
          </cell>
          <cell r="C29">
            <v>127.45900000000029</v>
          </cell>
          <cell r="D29">
            <v>202.36500000000001</v>
          </cell>
          <cell r="E29">
            <v>-0.3701529414671495</v>
          </cell>
          <cell r="F29">
            <v>261.3309999999999</v>
          </cell>
          <cell r="G29">
            <v>-0.51226987996066164</v>
          </cell>
        </row>
        <row r="30">
          <cell r="B30" t="str">
            <v>Wireline Subscribers</v>
          </cell>
          <cell r="C30">
            <v>3761.3339999999998</v>
          </cell>
          <cell r="D30">
            <v>3834.5659999999998</v>
          </cell>
          <cell r="E30">
            <v>-1.9097858792885503E-2</v>
          </cell>
          <cell r="F30">
            <v>3851.665</v>
          </cell>
          <cell r="G30">
            <v>-2.3452454977263115E-2</v>
          </cell>
          <cell r="H30">
            <v>4</v>
          </cell>
        </row>
        <row r="31">
          <cell r="B31" t="str">
            <v>Wireline Net Adds</v>
          </cell>
          <cell r="C31">
            <v>-90.331000000000131</v>
          </cell>
          <cell r="D31">
            <v>-128.09700000000021</v>
          </cell>
          <cell r="E31">
            <v>-0.29482345410118904</v>
          </cell>
          <cell r="F31">
            <v>-25.943000000000211</v>
          </cell>
          <cell r="G31">
            <v>2.4819026326947307</v>
          </cell>
        </row>
        <row r="32">
          <cell r="B32" t="str">
            <v>Overall Subs ('000)</v>
          </cell>
          <cell r="C32">
            <v>6196.9439999999995</v>
          </cell>
          <cell r="D32">
            <v>5329.3789999999999</v>
          </cell>
          <cell r="E32">
            <v>0.16278913546962959</v>
          </cell>
          <cell r="F32">
            <v>6159.8159999999998</v>
          </cell>
          <cell r="G32">
            <v>6.0274527680697076E-3</v>
          </cell>
        </row>
        <row r="33">
          <cell r="C33">
            <v>0.36957813399636985</v>
          </cell>
          <cell r="D33">
            <v>0.24070496768948127</v>
          </cell>
          <cell r="F33">
            <v>0.35222821590774789</v>
          </cell>
        </row>
        <row r="34">
          <cell r="B34" t="str">
            <v>License Fee % of Net revenue</v>
          </cell>
          <cell r="C34">
            <v>0.11029022261490848</v>
          </cell>
          <cell r="D34">
            <v>0.11560364464692482</v>
          </cell>
          <cell r="F34">
            <v>0.10386052467659851</v>
          </cell>
          <cell r="H34">
            <v>0.10247492953102073</v>
          </cell>
          <cell r="I34">
            <v>0.10098831981565759</v>
          </cell>
        </row>
        <row r="35">
          <cell r="B35" t="str">
            <v>Network Charges % of Net revenue</v>
          </cell>
          <cell r="C35">
            <v>0.18482140516020767</v>
          </cell>
          <cell r="D35">
            <v>0.16973995271867612</v>
          </cell>
          <cell r="F35">
            <v>0.16726790795414451</v>
          </cell>
          <cell r="H35">
            <v>0.14808113975348666</v>
          </cell>
          <cell r="I35">
            <v>0.15659198938094637</v>
          </cell>
        </row>
        <row r="36">
          <cell r="B36" t="str">
            <v>Staff Costs % of Net revenue</v>
          </cell>
          <cell r="C36">
            <v>0.37658142797210131</v>
          </cell>
          <cell r="D36">
            <v>0.36572104018912527</v>
          </cell>
          <cell r="F36">
            <v>0.35125869491913952</v>
          </cell>
          <cell r="H36">
            <v>0.30517341577364787</v>
          </cell>
          <cell r="I36">
            <v>0.33081541012437155</v>
          </cell>
        </row>
        <row r="37">
          <cell r="B37" t="str">
            <v>Operating margins</v>
          </cell>
          <cell r="C37">
            <v>0.15802152708584619</v>
          </cell>
          <cell r="D37">
            <v>0.19164696611505122</v>
          </cell>
          <cell r="F37">
            <v>0.22361794695463663</v>
          </cell>
          <cell r="H37">
            <v>0.27220910369897555</v>
          </cell>
          <cell r="I37">
            <v>0.2433021324973825</v>
          </cell>
        </row>
        <row r="38">
          <cell r="B38" t="str">
            <v>Net margins</v>
          </cell>
          <cell r="C38">
            <v>9.9167005348995793E-2</v>
          </cell>
          <cell r="D38">
            <v>0.13230890464933018</v>
          </cell>
          <cell r="F38">
            <v>0.1026405328163519</v>
          </cell>
          <cell r="H38">
            <v>0.15780705368173778</v>
          </cell>
          <cell r="I38">
            <v>0.13780443293674435</v>
          </cell>
        </row>
        <row r="39">
          <cell r="B39" t="str">
            <v>Effective tax rate</v>
          </cell>
          <cell r="C39">
            <v>0.34185840371093418</v>
          </cell>
          <cell r="D39">
            <v>0.27347468628299437</v>
          </cell>
          <cell r="F39">
            <v>0.33932267405262495</v>
          </cell>
          <cell r="H39">
            <v>0.29999999999999982</v>
          </cell>
          <cell r="I39">
            <v>0.24381611036137985</v>
          </cell>
        </row>
        <row r="40">
          <cell r="B40" t="str">
            <v>Net work Charges % of Revenues</v>
          </cell>
          <cell r="C40">
            <v>0.18482140516020767</v>
          </cell>
          <cell r="D40">
            <v>0.16973995271867612</v>
          </cell>
          <cell r="F40">
            <v>0.16726790795414451</v>
          </cell>
          <cell r="H40">
            <v>0.14808113975348666</v>
          </cell>
          <cell r="I40">
            <v>0.15659198938094637</v>
          </cell>
        </row>
        <row r="41">
          <cell r="B41" t="str">
            <v>License fee % of Gross Adjusted revenues</v>
          </cell>
          <cell r="C41">
            <v>0.11029022261490848</v>
          </cell>
          <cell r="D41">
            <v>0.11560364464692482</v>
          </cell>
          <cell r="F41">
            <v>0.10386052467659851</v>
          </cell>
          <cell r="H41">
            <v>0.10247492953102073</v>
          </cell>
          <cell r="I41">
            <v>0.10098831981565759</v>
          </cell>
        </row>
        <row r="42">
          <cell r="B42" t="str">
            <v>DELs</v>
          </cell>
        </row>
        <row r="44">
          <cell r="C44">
            <v>0.37349574621033726</v>
          </cell>
        </row>
        <row r="45">
          <cell r="C45">
            <v>0.3972003005898293</v>
          </cell>
        </row>
        <row r="46">
          <cell r="B46" t="str">
            <v>Subscriber Metric</v>
          </cell>
          <cell r="C46">
            <v>2435.61</v>
          </cell>
        </row>
        <row r="47">
          <cell r="C47" t="str">
            <v>F2Q07</v>
          </cell>
          <cell r="D47" t="str">
            <v>F2Q06</v>
          </cell>
          <cell r="E47" t="str">
            <v>% Chg</v>
          </cell>
          <cell r="F47" t="str">
            <v>F1Q07</v>
          </cell>
          <cell r="G47" t="str">
            <v>% Chg</v>
          </cell>
          <cell r="H47" t="str">
            <v>FF2006</v>
          </cell>
          <cell r="I47" t="str">
            <v>F2005E</v>
          </cell>
          <cell r="J47" t="str">
            <v>% Chg</v>
          </cell>
        </row>
        <row r="48">
          <cell r="B48" t="str">
            <v>('000 Subs)</v>
          </cell>
          <cell r="C48">
            <v>38990</v>
          </cell>
          <cell r="D48">
            <v>38625</v>
          </cell>
          <cell r="E48" t="str">
            <v>YoY</v>
          </cell>
          <cell r="F48">
            <v>38898</v>
          </cell>
          <cell r="G48" t="str">
            <v>QoQ</v>
          </cell>
          <cell r="H48">
            <v>38807</v>
          </cell>
          <cell r="I48">
            <v>38442</v>
          </cell>
          <cell r="J48" t="str">
            <v>YoY</v>
          </cell>
        </row>
        <row r="49">
          <cell r="B49" t="str">
            <v>GSM</v>
          </cell>
          <cell r="C49">
            <v>2290.2550000000001</v>
          </cell>
          <cell r="D49">
            <v>1282.808</v>
          </cell>
          <cell r="E49">
            <v>0.7853451178976123</v>
          </cell>
          <cell r="F49">
            <v>2169.6610000000001</v>
          </cell>
          <cell r="G49">
            <v>5.5581954969002201E-2</v>
          </cell>
          <cell r="H49">
            <v>2980.1194340750208</v>
          </cell>
          <cell r="I49">
            <v>1.941155</v>
          </cell>
          <cell r="J49">
            <v>1534.2300223707127</v>
          </cell>
        </row>
        <row r="50">
          <cell r="B50" t="str">
            <v>CDMA</v>
          </cell>
          <cell r="C50">
            <v>145.35499999999999</v>
          </cell>
          <cell r="D50">
            <v>212.005</v>
          </cell>
          <cell r="E50">
            <v>-0.31437937784486214</v>
          </cell>
          <cell r="F50">
            <v>138.49</v>
          </cell>
          <cell r="G50">
            <v>4.9570366091414408E-2</v>
          </cell>
          <cell r="H50">
            <v>499.95263999999997</v>
          </cell>
          <cell r="I50">
            <v>0.10566500000000001</v>
          </cell>
          <cell r="J50">
            <v>4730.487625987791</v>
          </cell>
        </row>
        <row r="51">
          <cell r="B51" t="str">
            <v>Wireline</v>
          </cell>
          <cell r="C51">
            <v>3696.3339999999998</v>
          </cell>
          <cell r="D51">
            <v>3834.5659999999998</v>
          </cell>
          <cell r="E51">
            <v>-3.6048929657228501E-2</v>
          </cell>
          <cell r="F51">
            <v>3851.665</v>
          </cell>
          <cell r="G51">
            <v>-4.0328273616734633E-2</v>
          </cell>
          <cell r="H51">
            <v>3873.7604758918569</v>
          </cell>
          <cell r="I51">
            <v>3.8776080000000004</v>
          </cell>
          <cell r="J51">
            <v>998.00775836336641</v>
          </cell>
        </row>
        <row r="52">
          <cell r="B52" t="str">
            <v>Broadband</v>
          </cell>
          <cell r="C52">
            <v>323.32900000000001</v>
          </cell>
          <cell r="D52">
            <v>82.534000000000006</v>
          </cell>
          <cell r="E52">
            <v>2.9175248988295732</v>
          </cell>
          <cell r="F52">
            <v>266.63200000000001</v>
          </cell>
          <cell r="G52">
            <v>0.21264139338113952</v>
          </cell>
        </row>
        <row r="53">
          <cell r="B53" t="str">
            <v>Total</v>
          </cell>
          <cell r="C53">
            <v>6131.9439999999995</v>
          </cell>
          <cell r="D53">
            <v>5329.3789999999999</v>
          </cell>
          <cell r="E53">
            <v>0.15059259249529822</v>
          </cell>
          <cell r="F53">
            <v>6159.8159999999998</v>
          </cell>
          <cell r="G53">
            <v>-4.5248104813521151E-3</v>
          </cell>
          <cell r="H53">
            <v>7353.8325499668772</v>
          </cell>
          <cell r="I53">
            <v>5.9244280000000007</v>
          </cell>
          <cell r="J53">
            <v>1240.2730055908987</v>
          </cell>
        </row>
        <row r="54">
          <cell r="B54" t="str">
            <v>Wireline ARPU Rs</v>
          </cell>
          <cell r="C54">
            <v>784</v>
          </cell>
          <cell r="D54">
            <v>806</v>
          </cell>
          <cell r="E54">
            <v>-2.7295285359801524E-2</v>
          </cell>
          <cell r="F54">
            <v>800</v>
          </cell>
          <cell r="G54">
            <v>-2.0000000000000018E-2</v>
          </cell>
          <cell r="H54">
            <v>805</v>
          </cell>
          <cell r="I54">
            <v>817.5</v>
          </cell>
          <cell r="J54">
            <v>-1.5290519877675823E-2</v>
          </cell>
        </row>
        <row r="55">
          <cell r="B55" t="str">
            <v>Wireless ARPU Rs</v>
          </cell>
          <cell r="C55">
            <v>250.05929907368395</v>
          </cell>
          <cell r="D55">
            <v>320</v>
          </cell>
          <cell r="E55">
            <v>-0.21856469039473769</v>
          </cell>
          <cell r="F55">
            <v>241.11531190926274</v>
          </cell>
          <cell r="G55">
            <v>3.7094231360084828E-2</v>
          </cell>
          <cell r="H55">
            <v>287</v>
          </cell>
          <cell r="I55">
            <v>302</v>
          </cell>
          <cell r="J55">
            <v>-4.9668874172185462E-2</v>
          </cell>
        </row>
        <row r="57">
          <cell r="B57" t="str">
            <v>Revenue - Key Components</v>
          </cell>
          <cell r="C57">
            <v>0.16772969217053857</v>
          </cell>
          <cell r="D57">
            <v>0.12434988179669031</v>
          </cell>
          <cell r="E57">
            <v>-7.7630824336854722</v>
          </cell>
          <cell r="F57">
            <v>0.15889668898730941</v>
          </cell>
          <cell r="G57">
            <v>-0.17429310830211181</v>
          </cell>
          <cell r="H57">
            <v>0.11779820133702053</v>
          </cell>
          <cell r="I57">
            <v>7.3496713549199219E-2</v>
          </cell>
        </row>
        <row r="58">
          <cell r="C58" t="str">
            <v>F2Q07</v>
          </cell>
          <cell r="D58" t="str">
            <v>F2Q06</v>
          </cell>
          <cell r="E58" t="str">
            <v>% Chg</v>
          </cell>
          <cell r="F58" t="str">
            <v>F1Q07</v>
          </cell>
          <cell r="G58" t="str">
            <v>% Chg</v>
          </cell>
          <cell r="H58" t="str">
            <v>FF2006</v>
          </cell>
          <cell r="I58" t="str">
            <v>F2005E</v>
          </cell>
          <cell r="J58" t="str">
            <v>% Chg</v>
          </cell>
        </row>
        <row r="59">
          <cell r="B59" t="str">
            <v>(Rs Million)</v>
          </cell>
          <cell r="C59">
            <v>38990</v>
          </cell>
          <cell r="D59">
            <v>38625</v>
          </cell>
          <cell r="E59" t="str">
            <v>YoY</v>
          </cell>
          <cell r="F59" t="str">
            <v>YoY</v>
          </cell>
          <cell r="G59" t="str">
            <v>QoQ</v>
          </cell>
          <cell r="H59">
            <v>38807</v>
          </cell>
          <cell r="I59">
            <v>38442</v>
          </cell>
          <cell r="J59" t="str">
            <v>YoY</v>
          </cell>
        </row>
        <row r="60">
          <cell r="B60" t="str">
            <v>Rentals</v>
          </cell>
          <cell r="C60">
            <v>2714</v>
          </cell>
          <cell r="D60">
            <v>2670</v>
          </cell>
          <cell r="E60">
            <v>1.6479400749063622E-2</v>
          </cell>
          <cell r="F60">
            <v>2903</v>
          </cell>
          <cell r="G60">
            <v>-6.5105063727178836E-2</v>
          </cell>
          <cell r="H60">
            <v>11482</v>
          </cell>
          <cell r="I60">
            <v>11308</v>
          </cell>
        </row>
        <row r="61">
          <cell r="B61" t="str">
            <v>Call Charges</v>
          </cell>
          <cell r="C61">
            <v>5962</v>
          </cell>
          <cell r="D61">
            <v>6549</v>
          </cell>
          <cell r="E61">
            <v>-8.9632004886242123E-2</v>
          </cell>
          <cell r="F61">
            <v>6100</v>
          </cell>
          <cell r="G61">
            <v>-2.2622950819672139E-2</v>
          </cell>
          <cell r="H61">
            <v>29066</v>
          </cell>
          <cell r="I61">
            <v>19396</v>
          </cell>
        </row>
        <row r="62">
          <cell r="B62" t="str">
            <v>Access Call Charges</v>
          </cell>
          <cell r="C62">
            <v>608</v>
          </cell>
          <cell r="D62">
            <v>1118</v>
          </cell>
          <cell r="E62">
            <v>-0.45617173524150267</v>
          </cell>
          <cell r="F62">
            <v>947</v>
          </cell>
          <cell r="G62">
            <v>-0.35797254487856389</v>
          </cell>
        </row>
        <row r="63">
          <cell r="B63" t="str">
            <v>Wireless</v>
          </cell>
          <cell r="C63">
            <v>2047</v>
          </cell>
          <cell r="D63">
            <v>1578</v>
          </cell>
          <cell r="E63">
            <v>0.29721166032953095</v>
          </cell>
          <cell r="F63">
            <v>2031</v>
          </cell>
          <cell r="G63">
            <v>7.8778926637124158E-3</v>
          </cell>
          <cell r="H63">
            <v>6355</v>
          </cell>
          <cell r="I63">
            <v>3858.16</v>
          </cell>
        </row>
        <row r="64">
          <cell r="B64" t="str">
            <v>Others</v>
          </cell>
          <cell r="C64">
            <v>873</v>
          </cell>
          <cell r="D64">
            <v>854</v>
          </cell>
          <cell r="E64">
            <v>2.2248243559718883E-2</v>
          </cell>
          <cell r="F64">
            <v>743</v>
          </cell>
          <cell r="G64">
            <v>0.17496635262449534</v>
          </cell>
        </row>
        <row r="65">
          <cell r="B65" t="str">
            <v xml:space="preserve"> Total</v>
          </cell>
          <cell r="C65">
            <v>12204.16</v>
          </cell>
          <cell r="D65">
            <v>12690</v>
          </cell>
          <cell r="E65">
            <v>-3.8285263987391627E-2</v>
          </cell>
          <cell r="F65">
            <v>12781.89</v>
          </cell>
          <cell r="G65">
            <v>-4.5199105922520078E-2</v>
          </cell>
        </row>
        <row r="66">
          <cell r="B66" t="str">
            <v>EBITDA Breakdown</v>
          </cell>
          <cell r="C66">
            <v>1928.5200000000004</v>
          </cell>
          <cell r="D66">
            <v>2432</v>
          </cell>
          <cell r="E66">
            <v>-0.20702302631578928</v>
          </cell>
          <cell r="F66">
            <v>2858.26</v>
          </cell>
          <cell r="G66">
            <v>-0.32528181481040908</v>
          </cell>
        </row>
        <row r="67">
          <cell r="B67" t="str">
            <v>Wireless</v>
          </cell>
          <cell r="C67">
            <v>921.15</v>
          </cell>
          <cell r="D67">
            <v>631.20000000000005</v>
          </cell>
          <cell r="E67">
            <v>0.45936311787072226</v>
          </cell>
          <cell r="F67">
            <v>913.95</v>
          </cell>
          <cell r="G67">
            <v>7.8778926637124158E-3</v>
          </cell>
        </row>
        <row r="68">
          <cell r="B68" t="str">
            <v>Other Services</v>
          </cell>
          <cell r="C68">
            <v>1007.3700000000005</v>
          </cell>
          <cell r="D68">
            <v>1800.8</v>
          </cell>
          <cell r="E68">
            <v>-0.44059862283429563</v>
          </cell>
          <cell r="F68">
            <v>1944.3100000000002</v>
          </cell>
          <cell r="G68">
            <v>-0.48188817626818747</v>
          </cell>
        </row>
        <row r="69">
          <cell r="B69" t="str">
            <v>Wireless EBITDA % of Total</v>
          </cell>
          <cell r="C69">
            <v>0.47764607056188152</v>
          </cell>
          <cell r="D69">
            <v>0.25953947368421054</v>
          </cell>
          <cell r="F69">
            <v>0.31975747482734251</v>
          </cell>
        </row>
        <row r="70">
          <cell r="B70" t="str">
            <v>Cost Breakdown</v>
          </cell>
          <cell r="C70">
            <v>0.16772969217053857</v>
          </cell>
          <cell r="D70">
            <v>0.12434988179669031</v>
          </cell>
        </row>
        <row r="71">
          <cell r="C71">
            <v>0.16772969217053857</v>
          </cell>
          <cell r="D71">
            <v>0.12434988179669031</v>
          </cell>
          <cell r="E71">
            <v>-7.7630824336854722</v>
          </cell>
          <cell r="F71">
            <v>0.15889668898730941</v>
          </cell>
          <cell r="G71">
            <v>-0.17429310830211181</v>
          </cell>
        </row>
        <row r="72">
          <cell r="C72" t="str">
            <v>1Q02</v>
          </cell>
          <cell r="D72" t="str">
            <v>2Q02</v>
          </cell>
          <cell r="E72" t="str">
            <v>3Q02</v>
          </cell>
          <cell r="F72" t="str">
            <v>4Q02</v>
          </cell>
          <cell r="G72" t="str">
            <v>1Q03</v>
          </cell>
          <cell r="H72" t="str">
            <v>2Q03</v>
          </cell>
          <cell r="I72" t="str">
            <v>3Q03</v>
          </cell>
          <cell r="J72" t="str">
            <v>4Q03</v>
          </cell>
          <cell r="K72" t="str">
            <v>1Q04</v>
          </cell>
          <cell r="L72" t="str">
            <v>2Q04</v>
          </cell>
          <cell r="M72" t="str">
            <v>3Q04</v>
          </cell>
          <cell r="N72" t="str">
            <v>4Q04</v>
          </cell>
          <cell r="O72" t="str">
            <v>1Q05</v>
          </cell>
          <cell r="P72" t="str">
            <v>2Q05</v>
          </cell>
          <cell r="Q72" t="str">
            <v>3Q05</v>
          </cell>
          <cell r="R72" t="str">
            <v>4Q05</v>
          </cell>
          <cell r="S72" t="str">
            <v>4Q04</v>
          </cell>
          <cell r="T72" t="str">
            <v>1Q05</v>
          </cell>
          <cell r="U72" t="str">
            <v>2Q05</v>
          </cell>
          <cell r="V72" t="str">
            <v>3Q05</v>
          </cell>
          <cell r="W72" t="str">
            <v>4Q05</v>
          </cell>
          <cell r="X72" t="str">
            <v>1Q06</v>
          </cell>
          <cell r="Y72" t="str">
            <v>2Q06</v>
          </cell>
          <cell r="Z72" t="str">
            <v>3Q06</v>
          </cell>
          <cell r="AA72" t="str">
            <v>4Q06</v>
          </cell>
        </row>
        <row r="73">
          <cell r="C73">
            <v>37072</v>
          </cell>
          <cell r="D73">
            <v>37164</v>
          </cell>
          <cell r="E73">
            <v>37256</v>
          </cell>
          <cell r="F73">
            <v>37346</v>
          </cell>
          <cell r="G73">
            <v>37437</v>
          </cell>
          <cell r="H73">
            <v>37529</v>
          </cell>
          <cell r="I73">
            <v>37621</v>
          </cell>
          <cell r="J73">
            <v>37711</v>
          </cell>
          <cell r="K73">
            <v>37802</v>
          </cell>
          <cell r="L73">
            <v>37894</v>
          </cell>
          <cell r="M73">
            <v>37986</v>
          </cell>
          <cell r="N73">
            <v>38077</v>
          </cell>
          <cell r="O73">
            <v>38168</v>
          </cell>
          <cell r="P73">
            <v>38260</v>
          </cell>
          <cell r="Q73">
            <v>38352</v>
          </cell>
          <cell r="R73">
            <v>38442</v>
          </cell>
          <cell r="S73">
            <v>38077</v>
          </cell>
          <cell r="T73">
            <v>38168</v>
          </cell>
          <cell r="U73">
            <v>38260</v>
          </cell>
          <cell r="V73">
            <v>38352</v>
          </cell>
          <cell r="W73">
            <v>38442</v>
          </cell>
          <cell r="X73">
            <v>38533</v>
          </cell>
          <cell r="Y73">
            <v>38625</v>
          </cell>
          <cell r="Z73">
            <v>38717</v>
          </cell>
          <cell r="AA73">
            <v>38807</v>
          </cell>
        </row>
        <row r="74">
          <cell r="B74" t="str">
            <v>Net Sales</v>
          </cell>
          <cell r="C74">
            <v>14953.15</v>
          </cell>
          <cell r="D74">
            <v>16211.32</v>
          </cell>
          <cell r="E74">
            <v>16501</v>
          </cell>
          <cell r="F74">
            <v>13805.31</v>
          </cell>
          <cell r="G74">
            <v>14936.54</v>
          </cell>
          <cell r="H74">
            <v>14704.41</v>
          </cell>
          <cell r="I74">
            <v>14631.52</v>
          </cell>
          <cell r="J74">
            <v>13564.86</v>
          </cell>
          <cell r="K74">
            <v>14974.9</v>
          </cell>
          <cell r="L74">
            <v>15550.41</v>
          </cell>
          <cell r="M74">
            <v>15259.98</v>
          </cell>
          <cell r="N74">
            <v>14926.8</v>
          </cell>
          <cell r="O74">
            <v>14572.07</v>
          </cell>
          <cell r="P74">
            <v>13717</v>
          </cell>
          <cell r="Q74">
            <v>12614.94</v>
          </cell>
          <cell r="R74">
            <v>13454.19</v>
          </cell>
          <cell r="S74">
            <v>14926.8</v>
          </cell>
          <cell r="T74">
            <v>14572.07</v>
          </cell>
          <cell r="U74">
            <v>13717</v>
          </cell>
          <cell r="V74">
            <v>12614.94</v>
          </cell>
          <cell r="W74">
            <v>13454.19</v>
          </cell>
          <cell r="X74">
            <v>12641.05</v>
          </cell>
          <cell r="Y74">
            <v>12690</v>
          </cell>
          <cell r="Z74">
            <v>12771.55</v>
          </cell>
          <cell r="AA74">
            <v>13192.85</v>
          </cell>
        </row>
        <row r="75">
          <cell r="B75" t="str">
            <v>License Fees</v>
          </cell>
          <cell r="C75">
            <v>1794.37</v>
          </cell>
          <cell r="D75">
            <v>1945.35</v>
          </cell>
          <cell r="E75">
            <v>1383.71</v>
          </cell>
          <cell r="F75">
            <v>1817.93</v>
          </cell>
          <cell r="G75">
            <v>1588.39</v>
          </cell>
          <cell r="H75">
            <v>1595.77</v>
          </cell>
          <cell r="I75">
            <v>1580.38</v>
          </cell>
          <cell r="J75">
            <v>1136.82</v>
          </cell>
          <cell r="K75">
            <v>1915.28</v>
          </cell>
          <cell r="L75">
            <v>1611.51</v>
          </cell>
          <cell r="M75">
            <v>1614.64</v>
          </cell>
          <cell r="N75">
            <v>1630.24</v>
          </cell>
          <cell r="O75">
            <v>1349.92</v>
          </cell>
          <cell r="P75">
            <v>1232</v>
          </cell>
          <cell r="Q75">
            <v>1114.9000000000001</v>
          </cell>
          <cell r="R75">
            <v>1389.55</v>
          </cell>
          <cell r="S75">
            <v>1630.24</v>
          </cell>
          <cell r="T75">
            <v>1349.92</v>
          </cell>
          <cell r="U75">
            <v>1232</v>
          </cell>
          <cell r="V75">
            <v>1114.9000000000001</v>
          </cell>
          <cell r="W75">
            <v>1389.55</v>
          </cell>
          <cell r="X75">
            <v>1166</v>
          </cell>
          <cell r="Y75">
            <v>1218</v>
          </cell>
          <cell r="Z75">
            <v>1081.3699999999999</v>
          </cell>
          <cell r="AA75">
            <v>955.36</v>
          </cell>
        </row>
        <row r="76">
          <cell r="B76" t="str">
            <v>Network Charges</v>
          </cell>
          <cell r="C76">
            <v>2100</v>
          </cell>
          <cell r="D76">
            <v>2249.52</v>
          </cell>
          <cell r="E76">
            <v>2365.0300000000002</v>
          </cell>
          <cell r="F76">
            <v>-886.25</v>
          </cell>
          <cell r="G76">
            <v>2046.56</v>
          </cell>
          <cell r="H76">
            <v>2214.75</v>
          </cell>
          <cell r="I76">
            <v>1877.05</v>
          </cell>
          <cell r="J76">
            <v>2034.36</v>
          </cell>
          <cell r="K76">
            <v>1980.17</v>
          </cell>
          <cell r="L76">
            <v>2404.2199999999998</v>
          </cell>
          <cell r="M76">
            <v>2281.5100000000002</v>
          </cell>
          <cell r="N76">
            <v>1681.9</v>
          </cell>
          <cell r="O76">
            <v>1597.57</v>
          </cell>
          <cell r="P76">
            <v>1901</v>
          </cell>
          <cell r="Q76">
            <v>1931.47</v>
          </cell>
          <cell r="R76">
            <v>2705.8</v>
          </cell>
          <cell r="S76">
            <v>1681.9</v>
          </cell>
          <cell r="T76">
            <v>1597.57</v>
          </cell>
          <cell r="U76">
            <v>1901</v>
          </cell>
          <cell r="V76">
            <v>1931.47</v>
          </cell>
          <cell r="W76">
            <v>2705.8</v>
          </cell>
          <cell r="X76">
            <v>2294</v>
          </cell>
          <cell r="Y76">
            <v>2154</v>
          </cell>
          <cell r="Z76">
            <v>2246.25</v>
          </cell>
          <cell r="AA76">
            <v>1576.4300000000003</v>
          </cell>
        </row>
        <row r="77">
          <cell r="B77" t="str">
            <v>Staff Cost (Adjusted)</v>
          </cell>
          <cell r="C77">
            <v>3191.85</v>
          </cell>
          <cell r="D77">
            <v>3352.45</v>
          </cell>
          <cell r="E77">
            <v>3269.68</v>
          </cell>
          <cell r="F77">
            <v>3509</v>
          </cell>
          <cell r="G77">
            <v>3289.76</v>
          </cell>
          <cell r="H77">
            <v>3311.94</v>
          </cell>
          <cell r="I77">
            <v>3742.04</v>
          </cell>
          <cell r="J77">
            <v>3658.19</v>
          </cell>
          <cell r="K77">
            <v>3363.81</v>
          </cell>
          <cell r="L77">
            <v>3479.04</v>
          </cell>
          <cell r="M77">
            <v>3796.86</v>
          </cell>
          <cell r="N77">
            <v>3203.0600000000004</v>
          </cell>
          <cell r="O77">
            <v>3275.3100000000004</v>
          </cell>
          <cell r="P77">
            <v>4920</v>
          </cell>
          <cell r="Q77">
            <v>3724.8500000000004</v>
          </cell>
          <cell r="R77">
            <v>4252.38</v>
          </cell>
          <cell r="S77">
            <v>3203.0600000000004</v>
          </cell>
          <cell r="T77">
            <v>3275.3100000000004</v>
          </cell>
          <cell r="U77">
            <v>4920</v>
          </cell>
          <cell r="V77">
            <v>3724.8500000000004</v>
          </cell>
          <cell r="W77">
            <v>4252.38</v>
          </cell>
          <cell r="X77">
            <v>4585</v>
          </cell>
          <cell r="Y77">
            <v>4641</v>
          </cell>
          <cell r="Z77">
            <v>4868.8</v>
          </cell>
          <cell r="AA77">
            <v>4176.04</v>
          </cell>
        </row>
        <row r="78">
          <cell r="B78" t="str">
            <v>Staff Cost (Reported)</v>
          </cell>
          <cell r="G78">
            <v>3889.76</v>
          </cell>
          <cell r="H78">
            <v>3311.94</v>
          </cell>
          <cell r="I78">
            <v>3742.04</v>
          </cell>
          <cell r="J78">
            <v>3658.19</v>
          </cell>
          <cell r="K78">
            <v>3363.81</v>
          </cell>
          <cell r="L78">
            <v>3479.04</v>
          </cell>
          <cell r="M78">
            <v>3446.86</v>
          </cell>
          <cell r="N78">
            <v>4265.5600000000004</v>
          </cell>
          <cell r="O78">
            <v>4575.3100000000004</v>
          </cell>
          <cell r="P78">
            <v>4936.57</v>
          </cell>
          <cell r="Q78">
            <v>4124.8500000000004</v>
          </cell>
          <cell r="R78">
            <v>0</v>
          </cell>
          <cell r="S78">
            <v>4265.5600000000004</v>
          </cell>
          <cell r="T78">
            <v>4575.3100000000004</v>
          </cell>
          <cell r="U78">
            <v>4936.57</v>
          </cell>
          <cell r="V78">
            <v>4124.8500000000004</v>
          </cell>
          <cell r="W78">
            <v>0</v>
          </cell>
          <cell r="X78">
            <v>0</v>
          </cell>
          <cell r="Y78">
            <v>0</v>
          </cell>
          <cell r="Z78" t="str">
            <v>Net Profit</v>
          </cell>
          <cell r="AA78">
            <v>0</v>
          </cell>
        </row>
        <row r="79">
          <cell r="B79" t="str">
            <v>Operating Profit</v>
          </cell>
          <cell r="C79">
            <v>5751.7800000000007</v>
          </cell>
          <cell r="D79">
            <v>6249.5</v>
          </cell>
          <cell r="E79">
            <v>7236.6100000000006</v>
          </cell>
          <cell r="F79">
            <v>7431.7099999999991</v>
          </cell>
          <cell r="G79">
            <v>5975.4</v>
          </cell>
          <cell r="H79">
            <v>5081.24</v>
          </cell>
          <cell r="I79">
            <v>5120.4500000000007</v>
          </cell>
          <cell r="J79">
            <v>3748.6900000000005</v>
          </cell>
          <cell r="K79">
            <v>5569.08</v>
          </cell>
          <cell r="L79">
            <v>5704.9500000000007</v>
          </cell>
          <cell r="M79">
            <v>5090.5599999999977</v>
          </cell>
          <cell r="N79">
            <v>6007.9499999999989</v>
          </cell>
          <cell r="O79">
            <v>5901.0099999999984</v>
          </cell>
          <cell r="P79">
            <v>3130</v>
          </cell>
          <cell r="Q79">
            <v>3503.6900000000005</v>
          </cell>
          <cell r="R79">
            <v>2464.8900000000012</v>
          </cell>
          <cell r="S79">
            <v>6007.9499999999989</v>
          </cell>
          <cell r="T79">
            <v>5901.0099999999984</v>
          </cell>
          <cell r="U79">
            <v>3130</v>
          </cell>
          <cell r="V79">
            <v>3503.6900000000005</v>
          </cell>
          <cell r="W79">
            <v>2464.8900000000012</v>
          </cell>
          <cell r="X79">
            <v>2363.6299999999992</v>
          </cell>
          <cell r="Y79">
            <v>2432</v>
          </cell>
          <cell r="Z79">
            <v>2428.4300000000003</v>
          </cell>
          <cell r="AA79">
            <v>3769.1000000000004</v>
          </cell>
        </row>
        <row r="80">
          <cell r="B80" t="str">
            <v>PBT</v>
          </cell>
          <cell r="C80">
            <v>4393.0800000000008</v>
          </cell>
          <cell r="D80">
            <v>5038.6499999999996</v>
          </cell>
          <cell r="E80">
            <v>5649.2300000000014</v>
          </cell>
          <cell r="F80">
            <v>5877.5899999999992</v>
          </cell>
          <cell r="G80">
            <v>4204.0399999999991</v>
          </cell>
          <cell r="H80">
            <v>3667.8500000000004</v>
          </cell>
          <cell r="I80">
            <v>3378.9200000000005</v>
          </cell>
          <cell r="J80">
            <v>1975.9100000000008</v>
          </cell>
          <cell r="K80">
            <v>3699.9999999999995</v>
          </cell>
          <cell r="L80">
            <v>3802.0000000000009</v>
          </cell>
          <cell r="M80">
            <v>4454.3733333333312</v>
          </cell>
          <cell r="N80">
            <v>5411.2499999999982</v>
          </cell>
          <cell r="O80">
            <v>5030.5299999999988</v>
          </cell>
          <cell r="P80">
            <v>2793</v>
          </cell>
          <cell r="Q80">
            <v>3193</v>
          </cell>
          <cell r="R80">
            <v>1831.8300000000015</v>
          </cell>
          <cell r="S80">
            <v>5411.2499999999982</v>
          </cell>
          <cell r="T80">
            <v>5030.5299999999988</v>
          </cell>
          <cell r="U80">
            <v>2793</v>
          </cell>
          <cell r="V80">
            <v>3193</v>
          </cell>
          <cell r="W80">
            <v>1831.8300000000015</v>
          </cell>
          <cell r="X80">
            <v>2147.1999999999989</v>
          </cell>
          <cell r="Y80">
            <v>2311</v>
          </cell>
          <cell r="Z80">
            <v>1619.8300000000004</v>
          </cell>
          <cell r="AA80">
            <v>3057.400000000001</v>
          </cell>
        </row>
        <row r="81">
          <cell r="B81" t="str">
            <v>PAT</v>
          </cell>
          <cell r="C81">
            <v>3773.0800000000008</v>
          </cell>
          <cell r="D81">
            <v>3823.5299999999997</v>
          </cell>
          <cell r="E81">
            <v>4380.0000000000018</v>
          </cell>
          <cell r="F81">
            <v>4161.9399999999987</v>
          </cell>
          <cell r="G81">
            <v>2915.6221926932417</v>
          </cell>
          <cell r="H81">
            <v>2469.2300000000005</v>
          </cell>
          <cell r="I81">
            <v>2170.6300000000006</v>
          </cell>
          <cell r="J81">
            <v>1836.1700000000008</v>
          </cell>
          <cell r="K81">
            <v>2506.1799999999994</v>
          </cell>
          <cell r="L81">
            <v>2433.9460408394789</v>
          </cell>
          <cell r="M81">
            <v>2999.9721773074934</v>
          </cell>
          <cell r="N81">
            <v>3821.2656919935412</v>
          </cell>
          <cell r="O81">
            <v>3776.6599999999989</v>
          </cell>
          <cell r="P81">
            <v>1985</v>
          </cell>
          <cell r="Q81">
            <v>2574.1753389490573</v>
          </cell>
          <cell r="R81">
            <v>3232.7300000000014</v>
          </cell>
          <cell r="S81">
            <v>3821.2656919935412</v>
          </cell>
          <cell r="T81">
            <v>3776.6599999999989</v>
          </cell>
          <cell r="U81">
            <v>1985</v>
          </cell>
          <cell r="V81">
            <v>2574.1753389490573</v>
          </cell>
          <cell r="W81">
            <v>1496.9833880374047</v>
          </cell>
          <cell r="X81">
            <v>1724.859999999999</v>
          </cell>
          <cell r="Y81">
            <v>1679</v>
          </cell>
          <cell r="Z81">
            <v>1270.2800000000004</v>
          </cell>
          <cell r="AA81">
            <v>2287.1100000000006</v>
          </cell>
        </row>
        <row r="82">
          <cell r="B82" t="str">
            <v>Reported PAT</v>
          </cell>
          <cell r="C82">
            <v>3773.0800000000008</v>
          </cell>
          <cell r="D82">
            <v>3823.5299999999997</v>
          </cell>
          <cell r="E82">
            <v>3280.0000000000018</v>
          </cell>
          <cell r="F82">
            <v>4161.9399999999987</v>
          </cell>
          <cell r="G82">
            <v>2499.5399999999991</v>
          </cell>
          <cell r="H82">
            <v>2469.2300000000005</v>
          </cell>
          <cell r="I82">
            <v>2170.6300000000006</v>
          </cell>
          <cell r="J82">
            <v>1836.1700000000008</v>
          </cell>
          <cell r="K82">
            <v>2506.1799999999994</v>
          </cell>
          <cell r="L82">
            <v>2231.1400000000008</v>
          </cell>
          <cell r="M82">
            <v>4826.9099999999989</v>
          </cell>
          <cell r="N82">
            <v>3070.9599999999982</v>
          </cell>
          <cell r="O82">
            <v>2801.6599999999989</v>
          </cell>
          <cell r="P82">
            <v>1985</v>
          </cell>
          <cell r="Q82">
            <v>2009.84</v>
          </cell>
          <cell r="R82" t="e">
            <v>#REF!</v>
          </cell>
          <cell r="S82">
            <v>3070.9599999999982</v>
          </cell>
          <cell r="T82">
            <v>2801.6599999999989</v>
          </cell>
          <cell r="U82">
            <v>1985</v>
          </cell>
          <cell r="V82">
            <v>2009.84</v>
          </cell>
          <cell r="W82">
            <v>3232.7300000000014</v>
          </cell>
          <cell r="X82">
            <v>1724.859999999999</v>
          </cell>
          <cell r="Y82">
            <v>1679</v>
          </cell>
          <cell r="Z82">
            <v>1270.2800000000004</v>
          </cell>
          <cell r="AA82">
            <v>1402.7100000000005</v>
          </cell>
        </row>
        <row r="84">
          <cell r="B84" t="str">
            <v>License Fee (% of net sales)</v>
          </cell>
          <cell r="C84">
            <v>0.11999946499566981</v>
          </cell>
          <cell r="D84">
            <v>0.11999948184355129</v>
          </cell>
          <cell r="E84">
            <v>8.3856129931519308E-2</v>
          </cell>
          <cell r="F84">
            <v>0.13168338849326819</v>
          </cell>
          <cell r="G84">
            <v>0.10634256661850737</v>
          </cell>
          <cell r="H84">
            <v>0.10852322534532158</v>
          </cell>
          <cell r="I84">
            <v>0.10801201789014402</v>
          </cell>
          <cell r="J84">
            <v>8.3806246433800261E-2</v>
          </cell>
          <cell r="K84">
            <v>0.12789935158164661</v>
          </cell>
          <cell r="L84">
            <v>0.10363135119910022</v>
          </cell>
          <cell r="M84">
            <v>0.10580878874022116</v>
          </cell>
          <cell r="N84">
            <v>0.10921563898491304</v>
          </cell>
          <cell r="O84">
            <v>9.2637490761436098E-2</v>
          </cell>
          <cell r="P84">
            <v>8.9815557337610263E-2</v>
          </cell>
          <cell r="Q84">
            <v>8.8379334344832403E-2</v>
          </cell>
          <cell r="R84">
            <v>0.10328009341327868</v>
          </cell>
          <cell r="S84">
            <v>0.10921563898491304</v>
          </cell>
          <cell r="T84">
            <v>9.2637490761436098E-2</v>
          </cell>
          <cell r="U84">
            <v>8.9815557337610263E-2</v>
          </cell>
          <cell r="V84">
            <v>8.8379334344832403E-2</v>
          </cell>
          <cell r="W84">
            <v>0.10328009341327868</v>
          </cell>
          <cell r="X84">
            <v>9.2239173169950284E-2</v>
          </cell>
          <cell r="Y84">
            <v>9.5981087470449172E-2</v>
          </cell>
          <cell r="Z84">
            <v>8.4670224052679585E-2</v>
          </cell>
          <cell r="AA84">
            <v>7.2414982357868085E-2</v>
          </cell>
        </row>
        <row r="85">
          <cell r="B85" t="str">
            <v>Network Charges (% of net sales)</v>
          </cell>
          <cell r="C85">
            <v>0.14043863667521558</v>
          </cell>
          <cell r="D85">
            <v>0.13876229696286299</v>
          </cell>
          <cell r="E85">
            <v>0.14332646506272348</v>
          </cell>
          <cell r="F85">
            <v>-6.419631286801962E-2</v>
          </cell>
          <cell r="G85">
            <v>0.13701700661599003</v>
          </cell>
          <cell r="H85">
            <v>0.15061807988215781</v>
          </cell>
          <cell r="I85">
            <v>0.12828810677222871</v>
          </cell>
          <cell r="J85">
            <v>0.14997279736023814</v>
          </cell>
          <cell r="K85">
            <v>0.13223260255494193</v>
          </cell>
          <cell r="L85">
            <v>0.15460814216474034</v>
          </cell>
          <cell r="M85">
            <v>0.14950937026129787</v>
          </cell>
          <cell r="N85">
            <v>0.11267652812391137</v>
          </cell>
          <cell r="O85">
            <v>0.10963233089053237</v>
          </cell>
          <cell r="P85">
            <v>0.138587154625647</v>
          </cell>
          <cell r="Q85">
            <v>0.153109725452519</v>
          </cell>
          <cell r="R85">
            <v>0.20111206992022559</v>
          </cell>
          <cell r="S85">
            <v>0.11267652812391137</v>
          </cell>
          <cell r="T85">
            <v>0.10963233089053237</v>
          </cell>
          <cell r="U85">
            <v>0.138587154625647</v>
          </cell>
          <cell r="V85">
            <v>0.153109725452519</v>
          </cell>
          <cell r="W85">
            <v>0.20111206992022559</v>
          </cell>
          <cell r="X85">
            <v>0.18147226693985075</v>
          </cell>
          <cell r="Y85">
            <v>0.16973995271867612</v>
          </cell>
          <cell r="Z85">
            <v>0.17587920025368886</v>
          </cell>
          <cell r="AA85">
            <v>0.11949123957295052</v>
          </cell>
        </row>
        <row r="86">
          <cell r="B86" t="str">
            <v>Adj. Staff Cost (% of revenues)</v>
          </cell>
          <cell r="C86">
            <v>0.21345669641513662</v>
          </cell>
          <cell r="D86">
            <v>0.20679685553057986</v>
          </cell>
          <cell r="E86">
            <v>0.19815041512635598</v>
          </cell>
          <cell r="F86">
            <v>0.25417755921453411</v>
          </cell>
          <cell r="G86">
            <v>0.2202491340029217</v>
          </cell>
          <cell r="H86">
            <v>0.22523447047518397</v>
          </cell>
          <cell r="I86">
            <v>0.25575196561942981</v>
          </cell>
          <cell r="J86">
            <v>0.26968136788732061</v>
          </cell>
          <cell r="K86">
            <v>0.22462988066698275</v>
          </cell>
          <cell r="L86">
            <v>0.22372657698414383</v>
          </cell>
          <cell r="M86">
            <v>0.24881159739396777</v>
          </cell>
          <cell r="N86">
            <v>0.21458450572125309</v>
          </cell>
          <cell r="O86">
            <v>0.22476628234698298</v>
          </cell>
          <cell r="P86">
            <v>0.3586790114456514</v>
          </cell>
          <cell r="Q86">
            <v>0.29527290656951205</v>
          </cell>
          <cell r="R86">
            <v>0.31606362032942897</v>
          </cell>
          <cell r="S86">
            <v>0.21458450572125309</v>
          </cell>
          <cell r="T86">
            <v>0.22476628234698298</v>
          </cell>
          <cell r="U86">
            <v>0.3586790114456514</v>
          </cell>
          <cell r="V86">
            <v>0.29527290656951205</v>
          </cell>
          <cell r="W86">
            <v>0.31606362032942897</v>
          </cell>
          <cell r="X86">
            <v>0.36270721182180282</v>
          </cell>
          <cell r="Y86">
            <v>0.36572104018912527</v>
          </cell>
          <cell r="Z86">
            <v>0.38122232618593677</v>
          </cell>
          <cell r="AA86">
            <v>0.31653812481760951</v>
          </cell>
        </row>
        <row r="87">
          <cell r="B87" t="str">
            <v>Reported Staff Cost (% of revenues)</v>
          </cell>
          <cell r="G87">
            <v>0.26041907965298522</v>
          </cell>
          <cell r="H87">
            <v>0.22523447047518397</v>
          </cell>
          <cell r="I87">
            <v>0.25575196561942981</v>
          </cell>
          <cell r="J87">
            <v>0.26968136788732061</v>
          </cell>
          <cell r="K87">
            <v>0.22462988066698275</v>
          </cell>
          <cell r="L87">
            <v>0.22372657698414383</v>
          </cell>
          <cell r="M87">
            <v>0.22587578751741486</v>
          </cell>
          <cell r="N87">
            <v>0.28576520084679907</v>
          </cell>
          <cell r="O87">
            <v>0.31397804155483749</v>
          </cell>
          <cell r="P87">
            <v>0.35988700153094699</v>
          </cell>
          <cell r="Q87">
            <v>0.32698134117165839</v>
          </cell>
          <cell r="R87">
            <v>0</v>
          </cell>
          <cell r="S87">
            <v>0.28576520084679907</v>
          </cell>
          <cell r="T87">
            <v>0.31397804155483749</v>
          </cell>
          <cell r="U87">
            <v>0.35988700153094699</v>
          </cell>
          <cell r="V87">
            <v>0.32698134117165839</v>
          </cell>
          <cell r="W87">
            <v>0</v>
          </cell>
          <cell r="X87">
            <v>0</v>
          </cell>
          <cell r="Y87">
            <v>0</v>
          </cell>
          <cell r="Z87" t="e">
            <v>#VALUE!</v>
          </cell>
          <cell r="AA87">
            <v>0</v>
          </cell>
        </row>
        <row r="90">
          <cell r="B90" t="str">
            <v>MTNL Subscribers('000)</v>
          </cell>
          <cell r="C90" t="str">
            <v>1Q02</v>
          </cell>
          <cell r="D90" t="str">
            <v>2Q02</v>
          </cell>
          <cell r="E90" t="str">
            <v>3Q02</v>
          </cell>
          <cell r="F90" t="str">
            <v>4Q02</v>
          </cell>
          <cell r="G90" t="str">
            <v>1Q03</v>
          </cell>
          <cell r="H90" t="str">
            <v>2Q03</v>
          </cell>
          <cell r="I90" t="str">
            <v>3Q03</v>
          </cell>
          <cell r="J90" t="str">
            <v>4Q03</v>
          </cell>
          <cell r="K90" t="str">
            <v>1Q04</v>
          </cell>
          <cell r="L90" t="str">
            <v>2Q04</v>
          </cell>
          <cell r="M90" t="str">
            <v>3Q04</v>
          </cell>
          <cell r="N90" t="str">
            <v>4Q04</v>
          </cell>
          <cell r="O90" t="str">
            <v>1Q05</v>
          </cell>
          <cell r="P90" t="str">
            <v>2Q05</v>
          </cell>
          <cell r="Q90" t="str">
            <v>3Q05</v>
          </cell>
          <cell r="R90" t="str">
            <v>4Q05</v>
          </cell>
          <cell r="S90" t="str">
            <v>4Q04</v>
          </cell>
          <cell r="T90" t="str">
            <v>1Q05</v>
          </cell>
          <cell r="U90" t="str">
            <v>2Q05</v>
          </cell>
          <cell r="V90" t="str">
            <v>3Q05</v>
          </cell>
          <cell r="W90" t="str">
            <v>4Q05</v>
          </cell>
          <cell r="X90" t="str">
            <v>1Q06</v>
          </cell>
          <cell r="Y90" t="str">
            <v>2Q06</v>
          </cell>
          <cell r="Z90" t="str">
            <v>3Q06</v>
          </cell>
          <cell r="AA90" t="str">
            <v>4Q06</v>
          </cell>
          <cell r="AB90" t="str">
            <v>1Q07</v>
          </cell>
          <cell r="AC90" t="str">
            <v>2Q07</v>
          </cell>
        </row>
        <row r="91">
          <cell r="C91">
            <v>37072</v>
          </cell>
          <cell r="D91">
            <v>37164</v>
          </cell>
          <cell r="E91">
            <v>37256</v>
          </cell>
          <cell r="F91">
            <v>37346</v>
          </cell>
          <cell r="G91">
            <v>37437</v>
          </cell>
          <cell r="H91">
            <v>37529</v>
          </cell>
          <cell r="I91">
            <v>37621</v>
          </cell>
          <cell r="J91">
            <v>37711</v>
          </cell>
          <cell r="K91">
            <v>37802</v>
          </cell>
          <cell r="L91">
            <v>37894</v>
          </cell>
          <cell r="M91">
            <v>37986</v>
          </cell>
          <cell r="N91">
            <v>38077</v>
          </cell>
          <cell r="O91">
            <v>38168</v>
          </cell>
          <cell r="P91">
            <v>38260</v>
          </cell>
          <cell r="Q91">
            <v>38352</v>
          </cell>
          <cell r="R91">
            <v>38442</v>
          </cell>
          <cell r="S91">
            <v>38077</v>
          </cell>
          <cell r="T91">
            <v>38168</v>
          </cell>
          <cell r="U91">
            <v>38260</v>
          </cell>
          <cell r="V91">
            <v>38352</v>
          </cell>
          <cell r="W91">
            <v>38442</v>
          </cell>
          <cell r="X91">
            <v>38533</v>
          </cell>
          <cell r="Y91">
            <v>38625</v>
          </cell>
          <cell r="Z91">
            <v>38717</v>
          </cell>
          <cell r="AA91">
            <v>38807</v>
          </cell>
          <cell r="AB91">
            <v>38898</v>
          </cell>
          <cell r="AC91">
            <v>38899</v>
          </cell>
        </row>
        <row r="92">
          <cell r="B92" t="str">
            <v>GSM</v>
          </cell>
          <cell r="G92">
            <v>201.17400000000001</v>
          </cell>
          <cell r="H92">
            <v>216.65199999999999</v>
          </cell>
          <cell r="I92">
            <v>240.08799999999999</v>
          </cell>
          <cell r="J92">
            <v>291.91699999999997</v>
          </cell>
          <cell r="K92">
            <v>290.84100000000001</v>
          </cell>
          <cell r="L92">
            <v>310.91699999999997</v>
          </cell>
          <cell r="M92">
            <v>324.93299999999999</v>
          </cell>
          <cell r="N92">
            <v>360.55</v>
          </cell>
          <cell r="O92">
            <v>416.87299999999999</v>
          </cell>
          <cell r="P92">
            <v>440.46899999999999</v>
          </cell>
          <cell r="Q92">
            <v>594.74199999999996</v>
          </cell>
          <cell r="R92">
            <v>881.69600000000003</v>
          </cell>
          <cell r="S92">
            <v>1112.98</v>
          </cell>
          <cell r="T92">
            <v>1282.808</v>
          </cell>
          <cell r="U92">
            <v>1526.422</v>
          </cell>
          <cell r="V92">
            <v>1941.155</v>
          </cell>
          <cell r="W92">
            <v>2169.6610000000001</v>
          </cell>
          <cell r="X92">
            <v>1112.98</v>
          </cell>
          <cell r="Y92">
            <v>1282.808</v>
          </cell>
          <cell r="Z92">
            <v>1526.422</v>
          </cell>
          <cell r="AA92">
            <v>1941.155</v>
          </cell>
          <cell r="AB92">
            <v>2169.6610000000001</v>
          </cell>
          <cell r="AC92">
            <v>2237.8000000000002</v>
          </cell>
        </row>
        <row r="93">
          <cell r="B93" t="str">
            <v>CDMA</v>
          </cell>
          <cell r="K93">
            <v>88.995999999999995</v>
          </cell>
          <cell r="L93">
            <v>164.78955914288281</v>
          </cell>
          <cell r="N93">
            <v>106.702</v>
          </cell>
          <cell r="O93">
            <v>120.29600000000001</v>
          </cell>
          <cell r="P93">
            <v>133.97399999999999</v>
          </cell>
          <cell r="Q93">
            <v>181.70400000000001</v>
          </cell>
          <cell r="R93">
            <v>196.447</v>
          </cell>
          <cell r="S93">
            <v>0</v>
          </cell>
          <cell r="T93">
            <v>0</v>
          </cell>
          <cell r="U93">
            <v>0</v>
          </cell>
          <cell r="V93">
            <v>0</v>
          </cell>
          <cell r="W93">
            <v>0</v>
          </cell>
          <cell r="X93">
            <v>179.46799999999999</v>
          </cell>
          <cell r="Y93">
            <v>154.30099999999999</v>
          </cell>
          <cell r="Z93">
            <v>126.02200000000001</v>
          </cell>
          <cell r="AA93">
            <v>105.66500000000001</v>
          </cell>
          <cell r="AB93">
            <v>80.09</v>
          </cell>
          <cell r="AC93">
            <v>80.099999999999994</v>
          </cell>
        </row>
        <row r="94">
          <cell r="B94" t="str">
            <v>FWT</v>
          </cell>
          <cell r="N94">
            <v>36.081000000000003</v>
          </cell>
          <cell r="O94">
            <v>34.953000000000003</v>
          </cell>
          <cell r="P94">
            <v>45.676000000000002</v>
          </cell>
          <cell r="Q94">
            <v>56.622999999999998</v>
          </cell>
          <cell r="R94">
            <v>60.167000000000002</v>
          </cell>
          <cell r="S94">
            <v>0</v>
          </cell>
          <cell r="T94">
            <v>0</v>
          </cell>
          <cell r="U94">
            <v>0</v>
          </cell>
          <cell r="V94">
            <v>0</v>
          </cell>
          <cell r="W94">
            <v>0</v>
          </cell>
          <cell r="X94">
            <v>60.012999999999998</v>
          </cell>
          <cell r="Y94">
            <v>57.704000000000001</v>
          </cell>
          <cell r="Z94">
            <v>55.482999999999997</v>
          </cell>
          <cell r="AA94">
            <v>56.356000000000002</v>
          </cell>
          <cell r="AB94">
            <v>56.356000000000002</v>
          </cell>
          <cell r="AC94">
            <v>56.356000000000002</v>
          </cell>
        </row>
        <row r="95">
          <cell r="B95" t="str">
            <v>Wireline(Including FWT)</v>
          </cell>
          <cell r="M95">
            <v>4688.6673358558983</v>
          </cell>
          <cell r="N95">
            <v>4367.2340000000004</v>
          </cell>
          <cell r="O95">
            <v>4264.6310000000003</v>
          </cell>
          <cell r="P95">
            <v>4120.1440000000002</v>
          </cell>
          <cell r="Q95">
            <v>4081.835</v>
          </cell>
          <cell r="R95">
            <v>4075.34</v>
          </cell>
          <cell r="S95">
            <v>0</v>
          </cell>
          <cell r="T95">
            <v>0</v>
          </cell>
          <cell r="U95">
            <v>0</v>
          </cell>
          <cell r="V95">
            <v>0</v>
          </cell>
          <cell r="W95">
            <v>0</v>
          </cell>
          <cell r="X95">
            <v>3962.663</v>
          </cell>
          <cell r="Y95">
            <v>3892.27</v>
          </cell>
          <cell r="Z95">
            <v>3856.8680000000004</v>
          </cell>
          <cell r="AA95">
            <v>3877.6080000000002</v>
          </cell>
          <cell r="AB95">
            <v>3790.9560000000001</v>
          </cell>
          <cell r="AC95">
            <v>3790.9560000000001</v>
          </cell>
        </row>
        <row r="96">
          <cell r="B96" t="str">
            <v>Total Subscribers</v>
          </cell>
          <cell r="M96">
            <v>5013.6003358558983</v>
          </cell>
          <cell r="N96">
            <v>4834.4860000000008</v>
          </cell>
          <cell r="O96">
            <v>4801.8</v>
          </cell>
          <cell r="P96">
            <v>4694.5870000000004</v>
          </cell>
          <cell r="Q96">
            <v>4858.2809999999999</v>
          </cell>
          <cell r="R96">
            <v>5153.4829999999993</v>
          </cell>
          <cell r="S96">
            <v>1112.98</v>
          </cell>
          <cell r="T96">
            <v>1282.808</v>
          </cell>
          <cell r="U96">
            <v>1526.422</v>
          </cell>
          <cell r="V96">
            <v>1941.155</v>
          </cell>
          <cell r="W96">
            <v>2169.6610000000001</v>
          </cell>
          <cell r="X96">
            <v>5255.1110000000008</v>
          </cell>
          <cell r="Y96">
            <v>5329.3789999999999</v>
          </cell>
          <cell r="Z96">
            <v>5509.3119999999999</v>
          </cell>
          <cell r="AA96">
            <v>5924.4279999999999</v>
          </cell>
          <cell r="AB96">
            <v>6040.7070000000003</v>
          </cell>
          <cell r="AC96">
            <v>6108.8559999999998</v>
          </cell>
        </row>
        <row r="97">
          <cell r="B97" t="str">
            <v>Broadband</v>
          </cell>
        </row>
        <row r="98">
          <cell r="B98" t="str">
            <v>Wireline ARPU Rs</v>
          </cell>
          <cell r="O98">
            <v>0</v>
          </cell>
          <cell r="P98">
            <v>0</v>
          </cell>
          <cell r="Q98">
            <v>1086.6136677804327</v>
          </cell>
          <cell r="R98">
            <v>1063.4058031573829</v>
          </cell>
          <cell r="S98">
            <v>822</v>
          </cell>
          <cell r="T98">
            <v>865</v>
          </cell>
          <cell r="U98">
            <v>860</v>
          </cell>
          <cell r="V98">
            <v>837</v>
          </cell>
          <cell r="W98">
            <v>819</v>
          </cell>
          <cell r="X98">
            <v>823</v>
          </cell>
          <cell r="Y98">
            <v>806</v>
          </cell>
          <cell r="Z98">
            <v>836</v>
          </cell>
          <cell r="AA98">
            <v>805</v>
          </cell>
          <cell r="AB98">
            <v>800</v>
          </cell>
          <cell r="AC98">
            <v>784</v>
          </cell>
        </row>
        <row r="99">
          <cell r="B99" t="str">
            <v>Wireless ARPU Rs</v>
          </cell>
          <cell r="O99">
            <v>0</v>
          </cell>
          <cell r="P99">
            <v>0</v>
          </cell>
          <cell r="Q99">
            <v>497.64281422305515</v>
          </cell>
          <cell r="R99">
            <v>467.49344058776376</v>
          </cell>
          <cell r="S99">
            <v>544.0326419585175</v>
          </cell>
          <cell r="T99">
            <v>312</v>
          </cell>
          <cell r="U99">
            <v>434</v>
          </cell>
          <cell r="V99">
            <v>368</v>
          </cell>
          <cell r="W99">
            <v>398</v>
          </cell>
          <cell r="X99">
            <v>334</v>
          </cell>
          <cell r="Y99">
            <v>320</v>
          </cell>
          <cell r="Z99">
            <v>267</v>
          </cell>
          <cell r="AA99">
            <v>287</v>
          </cell>
          <cell r="AB99">
            <v>241.11531190926274</v>
          </cell>
          <cell r="AC99">
            <v>250.05929907368395</v>
          </cell>
        </row>
      </sheetData>
      <sheetData sheetId="10" refreshError="1">
        <row r="2">
          <cell r="A2" t="str">
            <v>Mahanagar Telephone Nigam</v>
          </cell>
          <cell r="Z2">
            <v>13101.240000000002</v>
          </cell>
          <cell r="AJ2">
            <v>3.9001384048641841E-2</v>
          </cell>
          <cell r="AK2">
            <v>13618.02</v>
          </cell>
          <cell r="BH2" t="str">
            <v>Unadjusted</v>
          </cell>
          <cell r="CK2" t="str">
            <v>Original</v>
          </cell>
        </row>
        <row r="3">
          <cell r="AC3">
            <v>14999.59</v>
          </cell>
          <cell r="AF3">
            <v>4674.1399999999994</v>
          </cell>
          <cell r="AH3" t="str">
            <v>Actuals</v>
          </cell>
          <cell r="AI3" t="str">
            <v>Actuals</v>
          </cell>
          <cell r="AJ3" t="str">
            <v>Estimates</v>
          </cell>
          <cell r="AQ3" t="str">
            <v>Audited</v>
          </cell>
          <cell r="AW3" t="str">
            <v>9Month based on Reported Nos</v>
          </cell>
          <cell r="BA3" t="str">
            <v>adj for audetted</v>
          </cell>
          <cell r="BC3" t="str">
            <v>Audited</v>
          </cell>
          <cell r="BD3" t="str">
            <v>Unaudited</v>
          </cell>
          <cell r="BE3" t="str">
            <v>Unaudited</v>
          </cell>
          <cell r="BF3" t="str">
            <v>Audited</v>
          </cell>
          <cell r="BG3" t="str">
            <v>Unaudited</v>
          </cell>
          <cell r="BH3" t="str">
            <v>Unaudited</v>
          </cell>
          <cell r="BK3" t="str">
            <v>Half Year -------------------------------------&gt;</v>
          </cell>
          <cell r="BP3" t="str">
            <v>Half Year (Reported) -----------------------------&gt;</v>
          </cell>
          <cell r="BU3" t="str">
            <v>Model -------------------------------------&gt;</v>
          </cell>
          <cell r="CA3" t="str">
            <v>Estimates -------------------------------------&gt;</v>
          </cell>
          <cell r="CK3" t="str">
            <v>Resstated Subsequently</v>
          </cell>
        </row>
        <row r="4">
          <cell r="A4" t="str">
            <v>(Rs mn)</v>
          </cell>
          <cell r="B4" t="str">
            <v>1Q99</v>
          </cell>
          <cell r="C4" t="str">
            <v>2Q99</v>
          </cell>
          <cell r="D4" t="str">
            <v>3Q99</v>
          </cell>
          <cell r="E4" t="str">
            <v>4Q99</v>
          </cell>
          <cell r="F4" t="str">
            <v>1Q00</v>
          </cell>
          <cell r="G4" t="str">
            <v>2Q00</v>
          </cell>
          <cell r="H4" t="str">
            <v>3Q00</v>
          </cell>
          <cell r="I4" t="str">
            <v>4Q00</v>
          </cell>
          <cell r="J4" t="str">
            <v>1Q01</v>
          </cell>
          <cell r="K4" t="str">
            <v>2Q01</v>
          </cell>
          <cell r="L4" t="str">
            <v>3Q01</v>
          </cell>
          <cell r="M4" t="str">
            <v>4Q01</v>
          </cell>
          <cell r="N4" t="str">
            <v>1Q02</v>
          </cell>
          <cell r="O4" t="str">
            <v>2Q02</v>
          </cell>
          <cell r="P4" t="str">
            <v>3Q02</v>
          </cell>
          <cell r="Q4" t="str">
            <v>4Q02</v>
          </cell>
          <cell r="R4" t="str">
            <v>1Q03</v>
          </cell>
          <cell r="S4" t="str">
            <v>2Q03</v>
          </cell>
          <cell r="T4" t="str">
            <v>3Q03</v>
          </cell>
          <cell r="U4" t="str">
            <v>4Q03</v>
          </cell>
          <cell r="V4" t="str">
            <v>1Q04</v>
          </cell>
          <cell r="W4" t="str">
            <v>2Q04</v>
          </cell>
          <cell r="X4" t="str">
            <v>3Q04</v>
          </cell>
          <cell r="Y4" t="str">
            <v>4Q04</v>
          </cell>
          <cell r="Z4" t="str">
            <v>1Q05</v>
          </cell>
          <cell r="AA4" t="str">
            <v>2Q05</v>
          </cell>
          <cell r="AB4" t="str">
            <v>3Q05</v>
          </cell>
          <cell r="AC4" t="str">
            <v>4Q05</v>
          </cell>
          <cell r="AD4" t="str">
            <v>1Q06</v>
          </cell>
          <cell r="AE4" t="str">
            <v>2Q06</v>
          </cell>
          <cell r="AF4" t="str">
            <v>3Q06</v>
          </cell>
          <cell r="AG4" t="str">
            <v>4Q06</v>
          </cell>
          <cell r="AH4" t="str">
            <v>1Q07</v>
          </cell>
          <cell r="AI4" t="str">
            <v>2Q07</v>
          </cell>
          <cell r="AJ4" t="str">
            <v>2Q07</v>
          </cell>
          <cell r="AK4" t="str">
            <v>3Q07</v>
          </cell>
          <cell r="AL4" t="str">
            <v>4Q07</v>
          </cell>
          <cell r="AM4" t="str">
            <v>F2007</v>
          </cell>
          <cell r="AN4" t="str">
            <v>% CHANGE</v>
          </cell>
          <cell r="AO4" t="str">
            <v>% Change</v>
          </cell>
          <cell r="AP4" t="str">
            <v>F2006</v>
          </cell>
          <cell r="AQ4" t="str">
            <v>F2006</v>
          </cell>
          <cell r="AS4" t="str">
            <v>9M03</v>
          </cell>
          <cell r="AT4" t="str">
            <v>9M04</v>
          </cell>
          <cell r="AU4" t="str">
            <v>9M05</v>
          </cell>
          <cell r="AW4" t="str">
            <v>9M03</v>
          </cell>
          <cell r="AX4" t="str">
            <v>9M04</v>
          </cell>
          <cell r="AY4" t="str">
            <v>9M05</v>
          </cell>
          <cell r="BA4" t="str">
            <v>4Q02</v>
          </cell>
          <cell r="BC4" t="str">
            <v>F2002</v>
          </cell>
          <cell r="BD4" t="str">
            <v>F2002</v>
          </cell>
          <cell r="BE4" t="str">
            <v>F2003</v>
          </cell>
          <cell r="BF4" t="str">
            <v>F2003</v>
          </cell>
          <cell r="BG4">
            <v>2004</v>
          </cell>
          <cell r="BH4">
            <v>2004</v>
          </cell>
          <cell r="BI4" t="str">
            <v>2005E</v>
          </cell>
          <cell r="BK4" t="str">
            <v>F1H03</v>
          </cell>
          <cell r="BL4" t="str">
            <v>1H04</v>
          </cell>
          <cell r="BM4" t="str">
            <v>1H05</v>
          </cell>
          <cell r="BP4" t="str">
            <v>F1H03</v>
          </cell>
          <cell r="BQ4" t="str">
            <v>F2H03</v>
          </cell>
          <cell r="BR4" t="str">
            <v>F1H04</v>
          </cell>
          <cell r="BS4" t="str">
            <v>F2H04</v>
          </cell>
          <cell r="BU4" t="str">
            <v>F2002</v>
          </cell>
          <cell r="BV4" t="str">
            <v>F2003</v>
          </cell>
          <cell r="BW4" t="str">
            <v>F2004</v>
          </cell>
          <cell r="BX4" t="str">
            <v>F2005E</v>
          </cell>
          <cell r="BY4" t="str">
            <v>F2006</v>
          </cell>
          <cell r="CA4" t="str">
            <v>1Q03E</v>
          </cell>
          <cell r="CB4" t="str">
            <v>1Q03</v>
          </cell>
          <cell r="CD4" t="str">
            <v>2Q03E</v>
          </cell>
          <cell r="CE4" t="str">
            <v>2Q03</v>
          </cell>
          <cell r="CG4" t="str">
            <v>1Q05</v>
          </cell>
          <cell r="CH4" t="str">
            <v>3Q05</v>
          </cell>
          <cell r="CK4" t="str">
            <v>2Q04</v>
          </cell>
          <cell r="CL4" t="str">
            <v>3Q04</v>
          </cell>
        </row>
        <row r="5">
          <cell r="A5" t="str">
            <v>(period ending)</v>
          </cell>
          <cell r="B5">
            <v>35976</v>
          </cell>
          <cell r="C5">
            <v>36068</v>
          </cell>
          <cell r="D5">
            <v>36160</v>
          </cell>
          <cell r="E5">
            <v>36250</v>
          </cell>
          <cell r="F5">
            <v>36341</v>
          </cell>
          <cell r="G5">
            <v>36433</v>
          </cell>
          <cell r="H5">
            <v>36525</v>
          </cell>
          <cell r="I5">
            <v>36616</v>
          </cell>
          <cell r="J5">
            <v>36707</v>
          </cell>
          <cell r="K5">
            <v>36799</v>
          </cell>
          <cell r="L5">
            <v>36891</v>
          </cell>
          <cell r="M5">
            <v>36981</v>
          </cell>
          <cell r="N5">
            <v>37072</v>
          </cell>
          <cell r="O5">
            <v>37164</v>
          </cell>
          <cell r="P5">
            <v>37256</v>
          </cell>
          <cell r="Q5">
            <v>37346</v>
          </cell>
          <cell r="R5">
            <v>37437</v>
          </cell>
          <cell r="S5">
            <v>37529</v>
          </cell>
          <cell r="T5">
            <v>37621</v>
          </cell>
          <cell r="U5">
            <v>37711</v>
          </cell>
          <cell r="V5">
            <v>37802</v>
          </cell>
          <cell r="W5">
            <v>37894</v>
          </cell>
          <cell r="X5">
            <v>37986</v>
          </cell>
          <cell r="Y5">
            <v>38077</v>
          </cell>
          <cell r="Z5">
            <v>38168</v>
          </cell>
          <cell r="AA5">
            <v>38260</v>
          </cell>
          <cell r="AB5">
            <v>38352</v>
          </cell>
          <cell r="AC5">
            <v>38442</v>
          </cell>
          <cell r="AD5">
            <v>38533</v>
          </cell>
          <cell r="AE5">
            <v>38625</v>
          </cell>
          <cell r="AF5">
            <v>38717</v>
          </cell>
          <cell r="AG5">
            <v>38807</v>
          </cell>
          <cell r="AH5">
            <v>38898</v>
          </cell>
          <cell r="AI5">
            <v>38990</v>
          </cell>
          <cell r="AJ5">
            <v>38990</v>
          </cell>
          <cell r="AK5">
            <v>39082</v>
          </cell>
          <cell r="AL5">
            <v>39172</v>
          </cell>
          <cell r="AM5">
            <v>39172</v>
          </cell>
          <cell r="AN5" t="str">
            <v>Sequential</v>
          </cell>
          <cell r="AO5" t="str">
            <v>YoY</v>
          </cell>
          <cell r="AP5">
            <v>38807</v>
          </cell>
          <cell r="AQ5">
            <v>38807</v>
          </cell>
          <cell r="AS5">
            <v>37621</v>
          </cell>
          <cell r="AT5">
            <v>37986</v>
          </cell>
          <cell r="AU5">
            <v>38352</v>
          </cell>
          <cell r="AW5">
            <v>37621</v>
          </cell>
          <cell r="AX5">
            <v>37986</v>
          </cell>
          <cell r="AY5">
            <v>38352</v>
          </cell>
          <cell r="BC5">
            <v>37346</v>
          </cell>
          <cell r="BD5">
            <v>37346</v>
          </cell>
          <cell r="BE5">
            <v>37711</v>
          </cell>
          <cell r="BF5">
            <v>37711</v>
          </cell>
          <cell r="BG5">
            <v>38077</v>
          </cell>
          <cell r="BH5">
            <v>38077</v>
          </cell>
          <cell r="BI5">
            <v>38442</v>
          </cell>
          <cell r="BK5">
            <v>37529</v>
          </cell>
          <cell r="BL5">
            <v>37894</v>
          </cell>
          <cell r="BM5">
            <v>38260</v>
          </cell>
          <cell r="BP5">
            <v>37529</v>
          </cell>
          <cell r="BR5">
            <v>37894</v>
          </cell>
          <cell r="CA5">
            <v>37802</v>
          </cell>
          <cell r="CB5">
            <v>37802</v>
          </cell>
          <cell r="CD5">
            <v>37894</v>
          </cell>
          <cell r="CE5">
            <v>37894</v>
          </cell>
          <cell r="CG5">
            <v>38168</v>
          </cell>
          <cell r="CH5">
            <v>38352</v>
          </cell>
          <cell r="CK5">
            <v>37894</v>
          </cell>
          <cell r="CL5">
            <v>37986</v>
          </cell>
        </row>
        <row r="6">
          <cell r="A6" t="str">
            <v>Income from Services</v>
          </cell>
          <cell r="B6">
            <v>12809.9</v>
          </cell>
          <cell r="C6">
            <v>13227</v>
          </cell>
          <cell r="D6">
            <v>13068.8</v>
          </cell>
          <cell r="E6">
            <v>13362.3</v>
          </cell>
          <cell r="F6">
            <v>12636.7</v>
          </cell>
          <cell r="G6">
            <v>12200</v>
          </cell>
          <cell r="H6">
            <v>12189.7</v>
          </cell>
          <cell r="J6">
            <v>14007.1</v>
          </cell>
          <cell r="K6">
            <v>15212.48</v>
          </cell>
          <cell r="L6">
            <v>14686.59</v>
          </cell>
          <cell r="M6">
            <v>13413.61</v>
          </cell>
          <cell r="N6">
            <v>14953.15</v>
          </cell>
          <cell r="O6">
            <v>16211.32</v>
          </cell>
          <cell r="P6">
            <v>16501</v>
          </cell>
          <cell r="Q6">
            <v>13805.31</v>
          </cell>
          <cell r="R6">
            <v>14936.54</v>
          </cell>
          <cell r="S6">
            <v>14704.41</v>
          </cell>
          <cell r="T6">
            <v>14631.52</v>
          </cell>
          <cell r="U6">
            <v>13564.86</v>
          </cell>
          <cell r="V6">
            <v>14974.9</v>
          </cell>
          <cell r="W6">
            <v>15550.41</v>
          </cell>
          <cell r="X6">
            <v>15259.98</v>
          </cell>
          <cell r="Y6">
            <v>14926.8</v>
          </cell>
          <cell r="Z6">
            <v>14572.07</v>
          </cell>
          <cell r="AA6">
            <v>13717</v>
          </cell>
          <cell r="AB6">
            <v>12614.94</v>
          </cell>
          <cell r="AC6">
            <v>13454.19</v>
          </cell>
          <cell r="AD6">
            <v>12641.05</v>
          </cell>
          <cell r="AE6">
            <v>12690</v>
          </cell>
          <cell r="AF6">
            <v>12771.55</v>
          </cell>
          <cell r="AG6">
            <v>13192.85</v>
          </cell>
          <cell r="AH6">
            <v>12781.89</v>
          </cell>
          <cell r="AI6">
            <v>12204.16</v>
          </cell>
          <cell r="AJ6">
            <v>12680.139131151072</v>
          </cell>
          <cell r="AK6">
            <v>12761.625762052994</v>
          </cell>
          <cell r="AL6">
            <v>15724.537251244314</v>
          </cell>
          <cell r="AM6">
            <v>53948.192144448381</v>
          </cell>
          <cell r="AN6">
            <v>-7.9605495626176026E-3</v>
          </cell>
          <cell r="AO6">
            <v>-7.7705822292573057E-4</v>
          </cell>
          <cell r="AP6">
            <v>52494.32</v>
          </cell>
          <cell r="AQ6">
            <v>55609.85</v>
          </cell>
          <cell r="AS6">
            <v>44272.47</v>
          </cell>
          <cell r="AT6">
            <v>46063.519999999997</v>
          </cell>
          <cell r="AU6">
            <v>40904.01</v>
          </cell>
          <cell r="AX6">
            <v>46083.94</v>
          </cell>
          <cell r="AY6">
            <v>40259.379999999997</v>
          </cell>
          <cell r="BA6">
            <v>13771.769999999997</v>
          </cell>
          <cell r="BC6">
            <v>61437.24</v>
          </cell>
          <cell r="BD6">
            <v>61470.93</v>
          </cell>
          <cell r="BE6">
            <v>57837.33</v>
          </cell>
          <cell r="BF6">
            <v>58065.3</v>
          </cell>
          <cell r="BG6">
            <v>61010.400000000001</v>
          </cell>
          <cell r="BH6">
            <v>61010.400000000001</v>
          </cell>
          <cell r="BI6">
            <v>55654</v>
          </cell>
          <cell r="BK6">
            <v>29640.95</v>
          </cell>
          <cell r="BL6">
            <v>30525.309999999998</v>
          </cell>
          <cell r="BM6">
            <v>28289.07</v>
          </cell>
          <cell r="BP6">
            <v>29556.42</v>
          </cell>
          <cell r="BR6">
            <v>30838.61</v>
          </cell>
          <cell r="BU6">
            <v>61436.87</v>
          </cell>
          <cell r="BV6">
            <v>58065.3</v>
          </cell>
          <cell r="BW6">
            <v>63696.32</v>
          </cell>
          <cell r="BX6">
            <v>55923.85</v>
          </cell>
          <cell r="BY6">
            <v>51244.5</v>
          </cell>
          <cell r="CA6">
            <v>15329.457633575494</v>
          </cell>
          <cell r="CB6">
            <v>14974.9</v>
          </cell>
          <cell r="CC6">
            <v>-2.312917012790594E-2</v>
          </cell>
          <cell r="CD6">
            <v>15975.844716157941</v>
          </cell>
          <cell r="CE6">
            <v>15550.41</v>
          </cell>
          <cell r="CF6">
            <v>-2.6629873018711558E-2</v>
          </cell>
          <cell r="CG6">
            <v>16534.203656986418</v>
          </cell>
          <cell r="CH6">
            <v>15000.315705773151</v>
          </cell>
          <cell r="CK6">
            <v>15550.41</v>
          </cell>
          <cell r="CL6">
            <v>15239.57</v>
          </cell>
        </row>
        <row r="7">
          <cell r="A7" t="str">
            <v>Expenditure</v>
          </cell>
          <cell r="B7">
            <v>6499.1</v>
          </cell>
          <cell r="C7">
            <v>6575.1</v>
          </cell>
          <cell r="D7">
            <v>6873.2</v>
          </cell>
          <cell r="E7">
            <v>7597.4</v>
          </cell>
          <cell r="F7">
            <v>6704.1</v>
          </cell>
          <cell r="G7">
            <v>6870</v>
          </cell>
          <cell r="H7">
            <v>6951.7</v>
          </cell>
          <cell r="I7">
            <v>31449.059602191854</v>
          </cell>
          <cell r="J7">
            <v>8319.7999999999993</v>
          </cell>
          <cell r="K7">
            <v>9371.86</v>
          </cell>
          <cell r="L7">
            <v>8464.19</v>
          </cell>
          <cell r="M7">
            <v>7828.06</v>
          </cell>
          <cell r="N7">
            <v>9201.369999999999</v>
          </cell>
          <cell r="O7">
            <v>9961.82</v>
          </cell>
          <cell r="P7">
            <v>9264.39</v>
          </cell>
          <cell r="Q7">
            <v>6373.6</v>
          </cell>
          <cell r="R7">
            <v>8961.1400000000012</v>
          </cell>
          <cell r="S7">
            <v>9623.17</v>
          </cell>
          <cell r="T7">
            <v>9511.07</v>
          </cell>
          <cell r="U7">
            <v>9816.17</v>
          </cell>
          <cell r="V7">
            <v>9405.82</v>
          </cell>
          <cell r="W7">
            <v>9845.4599999999991</v>
          </cell>
          <cell r="X7">
            <v>10169.420000000002</v>
          </cell>
          <cell r="Y7">
            <v>8918.85</v>
          </cell>
          <cell r="Z7">
            <v>8671.0600000000013</v>
          </cell>
          <cell r="AA7">
            <v>10587</v>
          </cell>
          <cell r="AB7">
            <v>9111.25</v>
          </cell>
          <cell r="AC7">
            <v>10989.3</v>
          </cell>
          <cell r="AD7">
            <v>10277.42</v>
          </cell>
          <cell r="AE7">
            <v>10258</v>
          </cell>
          <cell r="AF7">
            <v>10343.119999999999</v>
          </cell>
          <cell r="AG7">
            <v>9423.75</v>
          </cell>
          <cell r="AH7">
            <v>9923.6299999999992</v>
          </cell>
          <cell r="AI7">
            <v>10275.64</v>
          </cell>
          <cell r="AJ7">
            <v>9373.5422586571694</v>
          </cell>
          <cell r="AK7">
            <v>9215.8457306600649</v>
          </cell>
          <cell r="AL7">
            <v>10749.985125310746</v>
          </cell>
          <cell r="AM7">
            <v>39263.003114627973</v>
          </cell>
          <cell r="AN7">
            <v>-5.5432109151875908E-2</v>
          </cell>
          <cell r="AO7">
            <v>-8.6221265484775822E-2</v>
          </cell>
          <cell r="AP7">
            <v>39722.340000000004</v>
          </cell>
          <cell r="AQ7">
            <v>47485.05</v>
          </cell>
          <cell r="AS7">
            <v>28095.379999999997</v>
          </cell>
          <cell r="AT7">
            <v>29836.85</v>
          </cell>
          <cell r="AU7">
            <v>28369.310000000005</v>
          </cell>
          <cell r="AX7">
            <v>29502.799999999999</v>
          </cell>
          <cell r="AY7">
            <v>26356.62</v>
          </cell>
          <cell r="BA7">
            <v>9017.0499999999993</v>
          </cell>
          <cell r="BC7">
            <v>37444.629999999997</v>
          </cell>
          <cell r="BD7">
            <v>35901.360000000001</v>
          </cell>
          <cell r="BE7">
            <v>38512.15</v>
          </cell>
          <cell r="BF7">
            <v>38710.47</v>
          </cell>
          <cell r="BG7">
            <v>38421.67</v>
          </cell>
          <cell r="BH7">
            <v>39449.17</v>
          </cell>
          <cell r="BI7">
            <v>37520</v>
          </cell>
          <cell r="BK7">
            <v>18584.310000000001</v>
          </cell>
          <cell r="BL7">
            <v>19251.28</v>
          </cell>
          <cell r="BM7">
            <v>19258.060000000001</v>
          </cell>
          <cell r="BP7">
            <v>19297.77</v>
          </cell>
          <cell r="BR7">
            <v>19291.82</v>
          </cell>
          <cell r="BU7">
            <v>36637.629999999997</v>
          </cell>
          <cell r="BV7">
            <v>38106.04</v>
          </cell>
          <cell r="BW7">
            <v>44173.5</v>
          </cell>
          <cell r="BX7">
            <v>42446.17</v>
          </cell>
          <cell r="BY7">
            <v>39722.339999999997</v>
          </cell>
          <cell r="CB7">
            <v>9405.82</v>
          </cell>
          <cell r="CE7">
            <v>10121.459999999999</v>
          </cell>
          <cell r="CK7">
            <v>9806.4599999999991</v>
          </cell>
          <cell r="CL7">
            <v>10188.26</v>
          </cell>
        </row>
        <row r="8">
          <cell r="A8" t="str">
            <v>Staff Cost</v>
          </cell>
          <cell r="J8">
            <v>2664.6</v>
          </cell>
          <cell r="K8">
            <v>3314.17</v>
          </cell>
          <cell r="L8">
            <v>2840.39</v>
          </cell>
          <cell r="M8">
            <v>2199.11</v>
          </cell>
          <cell r="N8">
            <v>3191.85</v>
          </cell>
          <cell r="O8">
            <v>3352.45</v>
          </cell>
          <cell r="P8">
            <v>3269.68</v>
          </cell>
          <cell r="Q8">
            <v>3509</v>
          </cell>
          <cell r="R8">
            <v>3289.76</v>
          </cell>
          <cell r="S8">
            <v>3311.94</v>
          </cell>
          <cell r="T8">
            <v>3742.04</v>
          </cell>
          <cell r="U8">
            <v>3658.19</v>
          </cell>
          <cell r="V8">
            <v>3363.81</v>
          </cell>
          <cell r="W8">
            <v>3479.04</v>
          </cell>
          <cell r="X8">
            <v>3796.86</v>
          </cell>
          <cell r="Y8">
            <v>3203.0600000000004</v>
          </cell>
          <cell r="Z8">
            <v>3275.3100000000004</v>
          </cell>
          <cell r="AA8">
            <v>4920</v>
          </cell>
          <cell r="AB8">
            <v>3724.8500000000004</v>
          </cell>
          <cell r="AC8">
            <v>4252.38</v>
          </cell>
          <cell r="AD8">
            <v>4585</v>
          </cell>
          <cell r="AE8">
            <v>4641</v>
          </cell>
          <cell r="AF8">
            <v>4868.8</v>
          </cell>
          <cell r="AG8">
            <v>4176.04</v>
          </cell>
          <cell r="AH8">
            <v>4489.75</v>
          </cell>
          <cell r="AI8">
            <v>4595.8599999999997</v>
          </cell>
          <cell r="AJ8">
            <v>4411.2507500393749</v>
          </cell>
          <cell r="AK8">
            <v>4143.9609776527068</v>
          </cell>
          <cell r="AL8">
            <v>3418.5923438423069</v>
          </cell>
          <cell r="AM8">
            <v>16463.554071534389</v>
          </cell>
          <cell r="AN8">
            <v>-1.7484102669552914E-2</v>
          </cell>
          <cell r="AO8">
            <v>-4.9504255539889019E-2</v>
          </cell>
          <cell r="AP8">
            <v>17365.93</v>
          </cell>
          <cell r="AQ8">
            <v>19053.12</v>
          </cell>
          <cell r="AS8">
            <v>10343.74</v>
          </cell>
          <cell r="AT8">
            <v>10607.9</v>
          </cell>
          <cell r="AU8">
            <v>11920.160000000002</v>
          </cell>
          <cell r="AX8">
            <v>10831.13</v>
          </cell>
          <cell r="AY8">
            <v>10604.23</v>
          </cell>
          <cell r="BA8">
            <v>3956.6599999999994</v>
          </cell>
          <cell r="BC8">
            <v>13770.64</v>
          </cell>
          <cell r="BD8">
            <v>13623.16</v>
          </cell>
          <cell r="BE8">
            <v>14601.93</v>
          </cell>
          <cell r="BF8">
            <v>14338.53</v>
          </cell>
          <cell r="BG8">
            <v>13934.19</v>
          </cell>
          <cell r="BH8">
            <v>14446.69</v>
          </cell>
          <cell r="BI8">
            <v>14983</v>
          </cell>
          <cell r="BK8">
            <v>6601.7000000000007</v>
          </cell>
          <cell r="BL8">
            <v>6842.85</v>
          </cell>
          <cell r="BM8">
            <v>8195.3100000000013</v>
          </cell>
          <cell r="BP8">
            <v>7191.87</v>
          </cell>
          <cell r="BR8">
            <v>6813.6</v>
          </cell>
          <cell r="BU8">
            <v>12963.64</v>
          </cell>
          <cell r="BV8">
            <v>13738.53</v>
          </cell>
          <cell r="BW8">
            <v>16193.7</v>
          </cell>
          <cell r="BX8">
            <v>18358.900000000001</v>
          </cell>
          <cell r="BY8">
            <v>17365.93</v>
          </cell>
          <cell r="CB8">
            <v>3363.81</v>
          </cell>
          <cell r="CE8">
            <v>3479.04</v>
          </cell>
          <cell r="CK8">
            <v>3479.04</v>
          </cell>
          <cell r="CL8">
            <v>3873.62</v>
          </cell>
        </row>
        <row r="9">
          <cell r="A9" t="str">
            <v>Admn &amp; Opertive Expenses</v>
          </cell>
          <cell r="J9">
            <v>2004.3</v>
          </cell>
          <cell r="K9">
            <v>1978.79</v>
          </cell>
          <cell r="L9">
            <v>1762.88</v>
          </cell>
          <cell r="M9">
            <v>2366.92</v>
          </cell>
          <cell r="N9">
            <v>2115.15</v>
          </cell>
          <cell r="O9">
            <v>2414.5</v>
          </cell>
          <cell r="P9">
            <v>2245.9699999999998</v>
          </cell>
          <cell r="Q9">
            <v>1932.92</v>
          </cell>
          <cell r="R9">
            <v>2036.43</v>
          </cell>
          <cell r="S9">
            <v>2500.71</v>
          </cell>
          <cell r="T9">
            <v>2311.6</v>
          </cell>
          <cell r="U9">
            <v>2986.8</v>
          </cell>
          <cell r="V9">
            <v>2146.56</v>
          </cell>
          <cell r="W9">
            <v>2350.69</v>
          </cell>
          <cell r="X9">
            <v>2476.41</v>
          </cell>
          <cell r="Y9">
            <v>2403.65</v>
          </cell>
          <cell r="Z9">
            <v>2448.2600000000002</v>
          </cell>
          <cell r="AA9">
            <v>2534</v>
          </cell>
          <cell r="AB9">
            <v>2340.0300000000002</v>
          </cell>
          <cell r="AC9">
            <v>2641.57</v>
          </cell>
          <cell r="AD9">
            <v>2357</v>
          </cell>
          <cell r="AE9">
            <v>2245</v>
          </cell>
          <cell r="AF9">
            <v>2146.6999999999998</v>
          </cell>
          <cell r="AG9">
            <v>2715.92</v>
          </cell>
          <cell r="AH9">
            <v>2190.4</v>
          </cell>
          <cell r="AI9">
            <v>2326.96</v>
          </cell>
          <cell r="AJ9">
            <v>1958.4205236255959</v>
          </cell>
          <cell r="AK9">
            <v>2059.9356222154893</v>
          </cell>
          <cell r="AL9">
            <v>3892.2884003234221</v>
          </cell>
          <cell r="AM9">
            <v>10101.044546164507</v>
          </cell>
          <cell r="AN9">
            <v>-0.10590735773119253</v>
          </cell>
          <cell r="AO9">
            <v>-0.12765232800641602</v>
          </cell>
          <cell r="AP9">
            <v>9665.0499999999993</v>
          </cell>
          <cell r="AQ9">
            <v>11579.15</v>
          </cell>
          <cell r="AS9">
            <v>6848.74</v>
          </cell>
          <cell r="AT9">
            <v>7474.86</v>
          </cell>
          <cell r="AU9">
            <v>7322.2900000000009</v>
          </cell>
          <cell r="AX9">
            <v>7254.03</v>
          </cell>
          <cell r="AY9">
            <v>7189.02</v>
          </cell>
          <cell r="BA9">
            <v>377.6599999999994</v>
          </cell>
          <cell r="BC9">
            <v>7153.28</v>
          </cell>
          <cell r="BD9">
            <v>9508.5400000000009</v>
          </cell>
          <cell r="BE9">
            <v>7251.33</v>
          </cell>
          <cell r="BF9">
            <v>10108.200000000001</v>
          </cell>
          <cell r="BG9">
            <v>9757.69</v>
          </cell>
          <cell r="BH9">
            <v>9957.69</v>
          </cell>
          <cell r="BI9">
            <v>9748</v>
          </cell>
          <cell r="BK9">
            <v>4537.1400000000003</v>
          </cell>
          <cell r="BL9">
            <v>4497.25</v>
          </cell>
          <cell r="BM9">
            <v>4982.26</v>
          </cell>
          <cell r="BP9">
            <v>4842.1499999999996</v>
          </cell>
          <cell r="BR9">
            <v>4512.58</v>
          </cell>
          <cell r="BU9">
            <v>7153.28</v>
          </cell>
          <cell r="BV9">
            <v>10166.209999999999</v>
          </cell>
          <cell r="BW9">
            <v>9264.64</v>
          </cell>
          <cell r="BX9">
            <v>9837.1</v>
          </cell>
          <cell r="BY9">
            <v>9665.0499999999993</v>
          </cell>
          <cell r="CB9">
            <v>2146.56</v>
          </cell>
          <cell r="CE9">
            <v>2626.69</v>
          </cell>
          <cell r="CK9">
            <v>2311.69</v>
          </cell>
          <cell r="CL9">
            <v>2397.0300000000002</v>
          </cell>
        </row>
        <row r="10">
          <cell r="A10" t="str">
            <v>License Fee</v>
          </cell>
          <cell r="J10">
            <v>907</v>
          </cell>
          <cell r="K10">
            <v>910.83</v>
          </cell>
          <cell r="L10">
            <v>902.05</v>
          </cell>
          <cell r="M10">
            <v>889.33</v>
          </cell>
          <cell r="N10">
            <v>1794.37</v>
          </cell>
          <cell r="O10">
            <v>1945.35</v>
          </cell>
          <cell r="P10">
            <v>1383.71</v>
          </cell>
          <cell r="Q10">
            <v>1817.93</v>
          </cell>
          <cell r="R10">
            <v>1588.39</v>
          </cell>
          <cell r="S10">
            <v>1595.77</v>
          </cell>
          <cell r="T10">
            <v>1580.38</v>
          </cell>
          <cell r="U10">
            <v>1136.82</v>
          </cell>
          <cell r="V10">
            <v>1915.28</v>
          </cell>
          <cell r="W10">
            <v>1611.51</v>
          </cell>
          <cell r="X10">
            <v>1614.64</v>
          </cell>
          <cell r="Y10">
            <v>1630.24</v>
          </cell>
          <cell r="Z10">
            <v>1349.92</v>
          </cell>
          <cell r="AA10">
            <v>1232</v>
          </cell>
          <cell r="AB10">
            <v>1114.9000000000001</v>
          </cell>
          <cell r="AC10">
            <v>1389.55</v>
          </cell>
          <cell r="AD10">
            <v>1166</v>
          </cell>
          <cell r="AE10">
            <v>1218</v>
          </cell>
          <cell r="AF10">
            <v>1081.3699999999999</v>
          </cell>
          <cell r="AG10">
            <v>955.36</v>
          </cell>
          <cell r="AH10">
            <v>1105.48</v>
          </cell>
          <cell r="AI10">
            <v>1097.23</v>
          </cell>
          <cell r="AJ10">
            <v>1249.8737718934783</v>
          </cell>
          <cell r="AK10">
            <v>1109.6683092877263</v>
          </cell>
          <cell r="AL10">
            <v>1244.6726353578672</v>
          </cell>
          <cell r="AM10">
            <v>4709.694716539072</v>
          </cell>
          <cell r="AN10">
            <v>0.13061635840854491</v>
          </cell>
          <cell r="AO10">
            <v>2.616894244127943E-2</v>
          </cell>
          <cell r="AP10">
            <v>4471.17</v>
          </cell>
          <cell r="AQ10">
            <v>4589.59</v>
          </cell>
          <cell r="AS10">
            <v>4764.54</v>
          </cell>
          <cell r="AT10">
            <v>5177.88</v>
          </cell>
          <cell r="AU10">
            <v>3696.82</v>
          </cell>
          <cell r="AX10">
            <v>5180.78</v>
          </cell>
          <cell r="AY10">
            <v>3638.37</v>
          </cell>
          <cell r="BA10">
            <v>1521.4500000000003</v>
          </cell>
          <cell r="BC10">
            <v>6644.88</v>
          </cell>
          <cell r="BD10">
            <v>6941.36</v>
          </cell>
          <cell r="BE10">
            <v>5901.16</v>
          </cell>
          <cell r="BF10">
            <v>5818.16</v>
          </cell>
          <cell r="BG10">
            <v>6811.02</v>
          </cell>
          <cell r="BH10">
            <v>6811.02</v>
          </cell>
          <cell r="BI10">
            <v>4991</v>
          </cell>
          <cell r="BK10">
            <v>3184.16</v>
          </cell>
          <cell r="BL10">
            <v>3526.79</v>
          </cell>
          <cell r="BM10">
            <v>2581.92</v>
          </cell>
          <cell r="BP10">
            <v>3187.21</v>
          </cell>
          <cell r="BR10">
            <v>3570.06</v>
          </cell>
          <cell r="BU10">
            <v>6644.88</v>
          </cell>
          <cell r="BV10">
            <v>5818.16</v>
          </cell>
          <cell r="BW10">
            <v>6429.58</v>
          </cell>
          <cell r="BX10">
            <v>4971.63</v>
          </cell>
          <cell r="BY10">
            <v>4471.17</v>
          </cell>
          <cell r="CB10">
            <v>1915.28</v>
          </cell>
          <cell r="CE10">
            <v>1611.51</v>
          </cell>
          <cell r="CK10">
            <v>1611.51</v>
          </cell>
          <cell r="CL10">
            <v>1611.75</v>
          </cell>
        </row>
        <row r="11">
          <cell r="A11" t="str">
            <v>Network Charges / Rev. Share</v>
          </cell>
          <cell r="J11">
            <v>2743.9</v>
          </cell>
          <cell r="K11">
            <v>3168.07</v>
          </cell>
          <cell r="L11">
            <v>2958.87</v>
          </cell>
          <cell r="M11">
            <v>2372.6999999999998</v>
          </cell>
          <cell r="N11">
            <v>2100</v>
          </cell>
          <cell r="O11">
            <v>2249.52</v>
          </cell>
          <cell r="P11">
            <v>2365.0300000000002</v>
          </cell>
          <cell r="Q11">
            <v>-886.25</v>
          </cell>
          <cell r="R11">
            <v>2046.56</v>
          </cell>
          <cell r="S11">
            <v>2214.75</v>
          </cell>
          <cell r="T11">
            <v>1877.05</v>
          </cell>
          <cell r="U11">
            <v>2034.36</v>
          </cell>
          <cell r="V11">
            <v>1980.17</v>
          </cell>
          <cell r="W11">
            <v>2404.2199999999998</v>
          </cell>
          <cell r="X11">
            <v>2281.5100000000002</v>
          </cell>
          <cell r="Y11">
            <v>1681.9</v>
          </cell>
          <cell r="Z11">
            <v>1597.57</v>
          </cell>
          <cell r="AA11">
            <v>1901</v>
          </cell>
          <cell r="AB11">
            <v>1931.47</v>
          </cell>
          <cell r="AC11">
            <v>2705.8</v>
          </cell>
          <cell r="AD11">
            <v>2294</v>
          </cell>
          <cell r="AE11">
            <v>2154</v>
          </cell>
          <cell r="AF11">
            <v>2246.25</v>
          </cell>
          <cell r="AG11">
            <v>1576.4300000000003</v>
          </cell>
          <cell r="AH11">
            <v>2138</v>
          </cell>
          <cell r="AI11">
            <v>2255.59</v>
          </cell>
          <cell r="AJ11">
            <v>1753.9972130987212</v>
          </cell>
          <cell r="AK11">
            <v>1902.2808215041425</v>
          </cell>
          <cell r="AL11">
            <v>2194.4317457871493</v>
          </cell>
          <cell r="AM11">
            <v>7988.7097803900124</v>
          </cell>
          <cell r="AN11">
            <v>-0.17960841295663177</v>
          </cell>
          <cell r="AO11">
            <v>-0.18570231518165214</v>
          </cell>
          <cell r="AP11">
            <v>8220.19</v>
          </cell>
          <cell r="AQ11">
            <v>12263.19</v>
          </cell>
          <cell r="AS11">
            <v>6138.3600000000006</v>
          </cell>
          <cell r="AT11">
            <v>6576.21</v>
          </cell>
          <cell r="AU11">
            <v>5430.04</v>
          </cell>
          <cell r="AX11">
            <v>6236.86</v>
          </cell>
          <cell r="AY11">
            <v>4925</v>
          </cell>
          <cell r="BA11">
            <v>3161.2799999999993</v>
          </cell>
          <cell r="BC11">
            <v>9875.83</v>
          </cell>
          <cell r="BD11">
            <v>5828.3</v>
          </cell>
          <cell r="BE11">
            <v>10757.73</v>
          </cell>
          <cell r="BF11">
            <v>8445.58</v>
          </cell>
          <cell r="BG11">
            <v>7918.77</v>
          </cell>
          <cell r="BH11">
            <v>8233.77</v>
          </cell>
          <cell r="BI11">
            <v>7798</v>
          </cell>
          <cell r="BK11">
            <v>4261.3099999999995</v>
          </cell>
          <cell r="BL11">
            <v>4384.3899999999994</v>
          </cell>
          <cell r="BM11">
            <v>3498.5699999999997</v>
          </cell>
          <cell r="BP11">
            <v>4076.54</v>
          </cell>
          <cell r="BR11">
            <v>4395.58</v>
          </cell>
          <cell r="BU11">
            <v>9875.83</v>
          </cell>
          <cell r="BV11">
            <v>8383.14</v>
          </cell>
          <cell r="BW11">
            <v>12285.58</v>
          </cell>
          <cell r="BX11">
            <v>9278.5400000000009</v>
          </cell>
          <cell r="BY11">
            <v>8220.19</v>
          </cell>
          <cell r="CB11">
            <v>1980.17</v>
          </cell>
          <cell r="CE11">
            <v>2404.2199999999998</v>
          </cell>
          <cell r="CK11">
            <v>2404.2199999999998</v>
          </cell>
          <cell r="CL11">
            <v>2305.86</v>
          </cell>
        </row>
        <row r="12">
          <cell r="AS12">
            <v>0</v>
          </cell>
        </row>
        <row r="13">
          <cell r="A13" t="str">
            <v>Operating Profit</v>
          </cell>
          <cell r="B13">
            <v>6310.7999999999993</v>
          </cell>
          <cell r="C13">
            <v>6651.9</v>
          </cell>
          <cell r="D13">
            <v>6195.5999999999995</v>
          </cell>
          <cell r="E13">
            <v>5764.9</v>
          </cell>
          <cell r="F13">
            <v>5932.6</v>
          </cell>
          <cell r="G13">
            <v>5330</v>
          </cell>
          <cell r="H13">
            <v>5238.0000000000009</v>
          </cell>
          <cell r="I13">
            <v>-31449.059602191854</v>
          </cell>
          <cell r="J13">
            <v>5687.3000000000011</v>
          </cell>
          <cell r="K13">
            <v>5840.619999999999</v>
          </cell>
          <cell r="L13">
            <v>6222.4</v>
          </cell>
          <cell r="M13">
            <v>5585.55</v>
          </cell>
          <cell r="N13">
            <v>5751.7800000000007</v>
          </cell>
          <cell r="O13">
            <v>6249.5</v>
          </cell>
          <cell r="P13">
            <v>7236.6100000000006</v>
          </cell>
          <cell r="Q13">
            <v>7431.7099999999991</v>
          </cell>
          <cell r="R13">
            <v>5975.4</v>
          </cell>
          <cell r="S13">
            <v>5081.24</v>
          </cell>
          <cell r="T13">
            <v>5120.4500000000007</v>
          </cell>
          <cell r="U13">
            <v>3748.6900000000005</v>
          </cell>
          <cell r="V13">
            <v>5569.08</v>
          </cell>
          <cell r="W13">
            <v>5704.9500000000007</v>
          </cell>
          <cell r="X13">
            <v>5090.5599999999977</v>
          </cell>
          <cell r="Y13">
            <v>6007.9499999999989</v>
          </cell>
          <cell r="Z13">
            <v>5901.0099999999984</v>
          </cell>
          <cell r="AA13">
            <v>3130</v>
          </cell>
          <cell r="AB13">
            <v>3503.6900000000005</v>
          </cell>
          <cell r="AC13">
            <v>2464.8900000000012</v>
          </cell>
          <cell r="AD13">
            <v>2363.6299999999992</v>
          </cell>
          <cell r="AE13">
            <v>2432</v>
          </cell>
          <cell r="AF13">
            <v>2428.4300000000003</v>
          </cell>
          <cell r="AG13">
            <v>3769.1000000000004</v>
          </cell>
          <cell r="AH13">
            <v>2858.26</v>
          </cell>
          <cell r="AI13">
            <v>1928.5200000000004</v>
          </cell>
          <cell r="AJ13">
            <v>3306.596872493903</v>
          </cell>
          <cell r="AK13">
            <v>3545.7800313929292</v>
          </cell>
          <cell r="AL13">
            <v>4974.5521259335674</v>
          </cell>
          <cell r="AM13">
            <v>14685.189029820409</v>
          </cell>
          <cell r="AN13">
            <v>0.1568565744522552</v>
          </cell>
          <cell r="AO13">
            <v>0.35962042454519039</v>
          </cell>
          <cell r="AP13">
            <v>12771.979999999996</v>
          </cell>
          <cell r="AQ13">
            <v>8124.7999999999956</v>
          </cell>
          <cell r="AS13">
            <v>16177.09</v>
          </cell>
          <cell r="AT13">
            <v>16226.669999999998</v>
          </cell>
          <cell r="AU13">
            <v>12534.699999999997</v>
          </cell>
          <cell r="AX13">
            <v>16581.140000000003</v>
          </cell>
          <cell r="AY13">
            <v>13902.759999999998</v>
          </cell>
          <cell r="BA13">
            <v>4754.7200000000012</v>
          </cell>
          <cell r="BC13">
            <v>23992.61</v>
          </cell>
          <cell r="BD13">
            <v>25569.57</v>
          </cell>
          <cell r="BE13">
            <v>19325.18</v>
          </cell>
          <cell r="BF13">
            <v>19354.830000000002</v>
          </cell>
          <cell r="BG13">
            <v>22588.730000000003</v>
          </cell>
          <cell r="BH13">
            <v>21561.230000000003</v>
          </cell>
          <cell r="BI13">
            <v>18134</v>
          </cell>
          <cell r="BK13">
            <v>11056.64</v>
          </cell>
          <cell r="BL13">
            <v>11274.029999999999</v>
          </cell>
          <cell r="BM13">
            <v>9031.0099999999984</v>
          </cell>
          <cell r="BP13">
            <v>10258.649999999998</v>
          </cell>
          <cell r="BR13">
            <v>11546.79</v>
          </cell>
          <cell r="BU13">
            <v>24799.239999999998</v>
          </cell>
          <cell r="BV13">
            <v>19959.260000000002</v>
          </cell>
          <cell r="BW13">
            <v>19522.820000000007</v>
          </cell>
          <cell r="BX13">
            <v>13477.679999999993</v>
          </cell>
          <cell r="BY13">
            <v>11522.160000000003</v>
          </cell>
          <cell r="CA13">
            <v>5871.0752583952508</v>
          </cell>
          <cell r="CB13">
            <v>5569.08</v>
          </cell>
          <cell r="CC13">
            <v>-5.1437810810450402E-2</v>
          </cell>
          <cell r="CD13">
            <v>5742.8984774471664</v>
          </cell>
          <cell r="CE13">
            <v>5428.95</v>
          </cell>
          <cell r="CF13">
            <v>-5.4667251855499144E-2</v>
          </cell>
          <cell r="CG13">
            <v>5553.1172325829211</v>
          </cell>
          <cell r="CH13">
            <v>4843.2574248293749</v>
          </cell>
          <cell r="CK13">
            <v>5743.95</v>
          </cell>
          <cell r="CL13">
            <v>5051.3100000000004</v>
          </cell>
        </row>
        <row r="14">
          <cell r="AS14">
            <v>0</v>
          </cell>
          <cell r="BA14">
            <v>0</v>
          </cell>
        </row>
        <row r="15">
          <cell r="A15" t="str">
            <v>Other Income</v>
          </cell>
          <cell r="B15">
            <v>195.5</v>
          </cell>
          <cell r="C15">
            <v>658.3</v>
          </cell>
          <cell r="D15">
            <v>559.9</v>
          </cell>
          <cell r="E15">
            <v>557.20000000000005</v>
          </cell>
          <cell r="F15">
            <v>673.6</v>
          </cell>
          <cell r="G15">
            <v>630</v>
          </cell>
          <cell r="H15">
            <v>564.1</v>
          </cell>
          <cell r="I15">
            <v>1741.5998861275502</v>
          </cell>
          <cell r="J15">
            <v>461.5</v>
          </cell>
          <cell r="K15">
            <v>775.04</v>
          </cell>
          <cell r="L15">
            <v>747.28</v>
          </cell>
          <cell r="M15">
            <v>500.67</v>
          </cell>
          <cell r="N15">
            <v>521.14</v>
          </cell>
          <cell r="O15">
            <v>851.27</v>
          </cell>
          <cell r="P15">
            <v>371.76</v>
          </cell>
          <cell r="Q15">
            <v>457.85</v>
          </cell>
          <cell r="R15">
            <v>415.71</v>
          </cell>
          <cell r="S15">
            <v>575.29999999999995</v>
          </cell>
          <cell r="T15">
            <v>574.29999999999995</v>
          </cell>
          <cell r="U15">
            <v>814.26</v>
          </cell>
          <cell r="V15">
            <v>404.37</v>
          </cell>
          <cell r="W15">
            <v>492.58</v>
          </cell>
          <cell r="X15">
            <v>633.51</v>
          </cell>
          <cell r="Y15">
            <v>920.8</v>
          </cell>
          <cell r="Z15">
            <v>657.97</v>
          </cell>
          <cell r="AA15">
            <v>1195</v>
          </cell>
          <cell r="AB15">
            <v>1244.57</v>
          </cell>
          <cell r="AC15">
            <v>997.97</v>
          </cell>
          <cell r="AD15">
            <v>1394.74</v>
          </cell>
          <cell r="AE15">
            <v>1549</v>
          </cell>
          <cell r="AF15">
            <v>848.67</v>
          </cell>
          <cell r="AG15">
            <v>972.3</v>
          </cell>
          <cell r="AH15">
            <v>837.02</v>
          </cell>
          <cell r="AI15">
            <v>1563.5</v>
          </cell>
          <cell r="AJ15">
            <v>1286.2574905984177</v>
          </cell>
          <cell r="AK15">
            <v>1268.4923564771377</v>
          </cell>
          <cell r="AL15">
            <v>1009.3482379117861</v>
          </cell>
          <cell r="AM15">
            <v>4401.1180849873417</v>
          </cell>
          <cell r="AN15">
            <v>0.53671058110728254</v>
          </cell>
          <cell r="AO15">
            <v>-0.16962072911657988</v>
          </cell>
          <cell r="AP15">
            <v>3421.45</v>
          </cell>
          <cell r="AQ15">
            <v>5300.13</v>
          </cell>
          <cell r="AS15">
            <v>1565.31</v>
          </cell>
          <cell r="AT15">
            <v>1483.03</v>
          </cell>
          <cell r="AU15">
            <v>3097.54</v>
          </cell>
          <cell r="AX15">
            <v>1595.21</v>
          </cell>
          <cell r="AY15">
            <v>3148.48</v>
          </cell>
          <cell r="BA15">
            <v>739.29000000000019</v>
          </cell>
          <cell r="BC15">
            <v>2483.46</v>
          </cell>
          <cell r="BD15">
            <v>2202.02</v>
          </cell>
          <cell r="BE15">
            <v>2379.8000000000002</v>
          </cell>
          <cell r="BF15">
            <v>2241.35</v>
          </cell>
          <cell r="BG15">
            <v>2516.0099999999998</v>
          </cell>
          <cell r="BH15">
            <v>2957.81</v>
          </cell>
          <cell r="BI15">
            <v>4365</v>
          </cell>
          <cell r="BK15">
            <v>991.01</v>
          </cell>
          <cell r="BL15">
            <v>896.95</v>
          </cell>
          <cell r="BM15">
            <v>1852.97</v>
          </cell>
          <cell r="BP15">
            <v>1055.67</v>
          </cell>
          <cell r="BR15">
            <v>943.58</v>
          </cell>
          <cell r="BU15">
            <v>2483.4699999999998</v>
          </cell>
          <cell r="BV15">
            <v>2236.91</v>
          </cell>
          <cell r="BW15">
            <v>3143.31</v>
          </cell>
          <cell r="BX15">
            <v>4917.18</v>
          </cell>
          <cell r="BY15">
            <v>3421.45</v>
          </cell>
          <cell r="CA15">
            <v>336.34425377609028</v>
          </cell>
          <cell r="CB15">
            <v>404.37</v>
          </cell>
          <cell r="CC15">
            <v>0.20225035944629388</v>
          </cell>
          <cell r="CD15">
            <v>487.2237584809987</v>
          </cell>
          <cell r="CE15">
            <v>492.58</v>
          </cell>
          <cell r="CF15">
            <v>1.0993391487517545E-2</v>
          </cell>
          <cell r="CG15">
            <v>460.01967697117897</v>
          </cell>
          <cell r="CH15">
            <v>719.6047148572311</v>
          </cell>
          <cell r="CK15">
            <v>492.58</v>
          </cell>
          <cell r="CL15">
            <v>521.33000000000004</v>
          </cell>
        </row>
        <row r="16">
          <cell r="A16" t="str">
            <v>Interest</v>
          </cell>
          <cell r="B16">
            <v>276.10000000000002</v>
          </cell>
          <cell r="C16">
            <v>92.6</v>
          </cell>
          <cell r="D16">
            <v>105.6</v>
          </cell>
          <cell r="E16">
            <v>19.5</v>
          </cell>
          <cell r="F16">
            <v>10.7</v>
          </cell>
          <cell r="G16">
            <v>40</v>
          </cell>
          <cell r="H16">
            <v>6.3</v>
          </cell>
          <cell r="I16">
            <v>81.227469084643786</v>
          </cell>
          <cell r="J16">
            <v>24</v>
          </cell>
          <cell r="K16">
            <v>17.47</v>
          </cell>
          <cell r="L16">
            <v>17.64</v>
          </cell>
          <cell r="M16">
            <v>2.89</v>
          </cell>
          <cell r="N16">
            <v>18.39</v>
          </cell>
          <cell r="O16">
            <v>1.52</v>
          </cell>
          <cell r="P16">
            <v>1.04</v>
          </cell>
          <cell r="Q16">
            <v>10.130000000000001</v>
          </cell>
          <cell r="R16">
            <v>8.56</v>
          </cell>
          <cell r="S16">
            <v>73.95</v>
          </cell>
          <cell r="T16">
            <v>66.97</v>
          </cell>
          <cell r="U16">
            <v>123.62</v>
          </cell>
          <cell r="V16">
            <v>73.14</v>
          </cell>
          <cell r="W16">
            <v>73.58</v>
          </cell>
          <cell r="X16">
            <v>82.38</v>
          </cell>
          <cell r="Y16">
            <v>78.849999999999994</v>
          </cell>
          <cell r="Z16">
            <v>110.33</v>
          </cell>
          <cell r="AA16">
            <v>78</v>
          </cell>
          <cell r="AB16">
            <v>89.51</v>
          </cell>
          <cell r="AC16">
            <v>88.29</v>
          </cell>
          <cell r="AD16">
            <v>75.510000000000005</v>
          </cell>
          <cell r="AE16">
            <v>91</v>
          </cell>
          <cell r="AF16">
            <v>38.19</v>
          </cell>
          <cell r="AG16">
            <v>28.65</v>
          </cell>
          <cell r="AH16">
            <v>13.9</v>
          </cell>
          <cell r="AI16">
            <v>5.0199999999999996</v>
          </cell>
          <cell r="AK16">
            <v>0</v>
          </cell>
          <cell r="AL16">
            <v>0</v>
          </cell>
          <cell r="AM16">
            <v>0</v>
          </cell>
          <cell r="AP16">
            <v>249.97</v>
          </cell>
          <cell r="AQ16">
            <v>244.36</v>
          </cell>
          <cell r="AS16">
            <v>149.48000000000002</v>
          </cell>
          <cell r="AT16">
            <v>233.05</v>
          </cell>
          <cell r="AU16">
            <v>277.83999999999997</v>
          </cell>
          <cell r="AX16">
            <v>243.04</v>
          </cell>
          <cell r="AY16">
            <v>275.83</v>
          </cell>
          <cell r="BA16">
            <v>267.40000000000003</v>
          </cell>
          <cell r="BC16">
            <v>288.35000000000002</v>
          </cell>
          <cell r="BD16">
            <v>31.18</v>
          </cell>
          <cell r="BE16">
            <v>273.10000000000002</v>
          </cell>
          <cell r="BF16">
            <v>328.19</v>
          </cell>
          <cell r="BG16">
            <v>321.89</v>
          </cell>
          <cell r="BH16">
            <v>321.89</v>
          </cell>
          <cell r="BI16">
            <v>367</v>
          </cell>
          <cell r="BK16">
            <v>82.51</v>
          </cell>
          <cell r="BL16">
            <v>146.72</v>
          </cell>
          <cell r="BM16">
            <v>188.32999999999998</v>
          </cell>
          <cell r="BP16">
            <v>89.53</v>
          </cell>
          <cell r="BR16">
            <v>158.5</v>
          </cell>
          <cell r="BU16">
            <v>288.35000000000002</v>
          </cell>
          <cell r="BV16">
            <v>328.19</v>
          </cell>
          <cell r="BW16">
            <v>346.2</v>
          </cell>
          <cell r="BX16">
            <v>358.12</v>
          </cell>
          <cell r="BY16">
            <v>249.97</v>
          </cell>
          <cell r="CA16">
            <v>0</v>
          </cell>
          <cell r="CB16">
            <v>73.14</v>
          </cell>
          <cell r="CD16">
            <v>0</v>
          </cell>
          <cell r="CE16">
            <v>73.58</v>
          </cell>
          <cell r="CG16">
            <v>0</v>
          </cell>
          <cell r="CH16">
            <v>0</v>
          </cell>
          <cell r="CK16">
            <v>73.58</v>
          </cell>
          <cell r="CL16">
            <v>72.400000000000006</v>
          </cell>
        </row>
        <row r="17">
          <cell r="A17" t="str">
            <v>Depreciation</v>
          </cell>
          <cell r="B17">
            <v>1693.8</v>
          </cell>
          <cell r="C17">
            <v>1690.9</v>
          </cell>
          <cell r="D17">
            <v>1604.5</v>
          </cell>
          <cell r="E17">
            <v>1643.8</v>
          </cell>
          <cell r="F17">
            <v>1645.9</v>
          </cell>
          <cell r="G17">
            <v>1950</v>
          </cell>
          <cell r="H17">
            <v>1618.6</v>
          </cell>
          <cell r="I17">
            <v>7092.81</v>
          </cell>
          <cell r="J17">
            <v>1952.4</v>
          </cell>
          <cell r="K17">
            <v>1933.08</v>
          </cell>
          <cell r="L17">
            <v>1673.7</v>
          </cell>
          <cell r="M17">
            <v>1624.88</v>
          </cell>
          <cell r="N17">
            <v>1861.45</v>
          </cell>
          <cell r="O17">
            <v>2060.6</v>
          </cell>
          <cell r="P17">
            <v>1958.1</v>
          </cell>
          <cell r="Q17">
            <v>2001.84</v>
          </cell>
          <cell r="R17">
            <v>2178.5100000000002</v>
          </cell>
          <cell r="S17">
            <v>1914.74</v>
          </cell>
          <cell r="T17">
            <v>2248.86</v>
          </cell>
          <cell r="U17">
            <v>2463.42</v>
          </cell>
          <cell r="V17">
            <v>2200.31</v>
          </cell>
          <cell r="W17">
            <v>2321.9499999999998</v>
          </cell>
          <cell r="X17">
            <v>1187.3166666666668</v>
          </cell>
          <cell r="Y17">
            <v>1438.65</v>
          </cell>
          <cell r="Z17">
            <v>1418.12</v>
          </cell>
          <cell r="AA17">
            <v>1454</v>
          </cell>
          <cell r="AB17">
            <v>1465.75</v>
          </cell>
          <cell r="AC17">
            <v>1542.74</v>
          </cell>
          <cell r="AD17">
            <v>1535.66</v>
          </cell>
          <cell r="AE17">
            <v>1579</v>
          </cell>
          <cell r="AF17">
            <v>1619.08</v>
          </cell>
          <cell r="AG17">
            <v>1655.35</v>
          </cell>
          <cell r="AH17">
            <v>1695.63</v>
          </cell>
          <cell r="AI17">
            <v>1648.11</v>
          </cell>
          <cell r="AJ17">
            <v>1690.658108837903</v>
          </cell>
          <cell r="AK17">
            <v>1733.5723437981453</v>
          </cell>
          <cell r="AL17">
            <v>1804.439156783603</v>
          </cell>
          <cell r="AM17">
            <v>6924.2996094196515</v>
          </cell>
          <cell r="AN17">
            <v>-2.9321792856324969E-3</v>
          </cell>
          <cell r="AO17">
            <v>7.0714445115834801E-2</v>
          </cell>
          <cell r="AP17">
            <v>6377.07</v>
          </cell>
          <cell r="AQ17">
            <v>6466.99</v>
          </cell>
          <cell r="AS17">
            <v>6342.1100000000006</v>
          </cell>
          <cell r="AT17">
            <v>6856.16</v>
          </cell>
          <cell r="AU17">
            <v>4337.87</v>
          </cell>
          <cell r="AX17">
            <v>3833.12</v>
          </cell>
          <cell r="AY17">
            <v>4334.21</v>
          </cell>
          <cell r="BA17">
            <v>2284.4100000000003</v>
          </cell>
          <cell r="BC17">
            <v>8164.56</v>
          </cell>
          <cell r="BD17">
            <v>7881.99</v>
          </cell>
          <cell r="BE17">
            <v>8805.5300000000007</v>
          </cell>
          <cell r="BF17">
            <v>8670.42</v>
          </cell>
          <cell r="BG17">
            <v>5271.77</v>
          </cell>
          <cell r="BH17">
            <v>5271.77</v>
          </cell>
          <cell r="BI17">
            <v>5893</v>
          </cell>
          <cell r="BK17">
            <v>4093.25</v>
          </cell>
          <cell r="BL17">
            <v>4522.26</v>
          </cell>
          <cell r="BM17">
            <v>2872.12</v>
          </cell>
          <cell r="BP17">
            <v>4194.3599999999997</v>
          </cell>
          <cell r="BR17">
            <v>4578.34</v>
          </cell>
          <cell r="BU17">
            <v>8164.56</v>
          </cell>
          <cell r="BV17">
            <v>8670.42</v>
          </cell>
          <cell r="BW17">
            <v>5437.95</v>
          </cell>
          <cell r="BX17">
            <v>5880.07</v>
          </cell>
          <cell r="BY17">
            <v>6377.07</v>
          </cell>
          <cell r="CA17">
            <v>1618.481617294814</v>
          </cell>
          <cell r="CB17">
            <v>2200.31</v>
          </cell>
          <cell r="CC17">
            <v>0.3594902632738417</v>
          </cell>
          <cell r="CD17">
            <v>2237.1662941681334</v>
          </cell>
          <cell r="CE17">
            <v>2321.9499999999998</v>
          </cell>
          <cell r="CF17">
            <v>3.7897811196638154E-2</v>
          </cell>
          <cell r="CG17">
            <v>1282.371907446978</v>
          </cell>
          <cell r="CH17">
            <v>1411.054940629517</v>
          </cell>
          <cell r="CK17">
            <v>2321.9499999999998</v>
          </cell>
          <cell r="CL17">
            <v>1206.0066666666667</v>
          </cell>
        </row>
        <row r="18">
          <cell r="AA18" t="str">
            <v xml:space="preserve"> </v>
          </cell>
        </row>
        <row r="19">
          <cell r="A19" t="str">
            <v>PBT</v>
          </cell>
          <cell r="B19">
            <v>4536.3999999999987</v>
          </cell>
          <cell r="C19">
            <v>5526.6999999999989</v>
          </cell>
          <cell r="D19">
            <v>5045.3999999999987</v>
          </cell>
          <cell r="E19">
            <v>4658.7999999999993</v>
          </cell>
          <cell r="F19">
            <v>4949.6000000000004</v>
          </cell>
          <cell r="G19">
            <v>3970</v>
          </cell>
          <cell r="H19">
            <v>4177.2000000000007</v>
          </cell>
          <cell r="I19">
            <v>-36881.497185148946</v>
          </cell>
          <cell r="J19">
            <v>4172.4000000000015</v>
          </cell>
          <cell r="K19">
            <v>4665.1099999999988</v>
          </cell>
          <cell r="L19">
            <v>5278.3399999999992</v>
          </cell>
          <cell r="M19">
            <v>4458.45</v>
          </cell>
          <cell r="N19">
            <v>4393.0800000000008</v>
          </cell>
          <cell r="O19">
            <v>5038.6499999999996</v>
          </cell>
          <cell r="P19">
            <v>5649.2300000000014</v>
          </cell>
          <cell r="Q19">
            <v>5877.5899999999992</v>
          </cell>
          <cell r="R19">
            <v>4204.0399999999991</v>
          </cell>
          <cell r="S19">
            <v>3667.8500000000004</v>
          </cell>
          <cell r="T19">
            <v>3378.9200000000005</v>
          </cell>
          <cell r="U19">
            <v>1975.9100000000008</v>
          </cell>
          <cell r="V19">
            <v>3699.9999999999995</v>
          </cell>
          <cell r="W19">
            <v>3802.0000000000009</v>
          </cell>
          <cell r="X19">
            <v>4454.3733333333312</v>
          </cell>
          <cell r="Y19">
            <v>5411.2499999999982</v>
          </cell>
          <cell r="Z19">
            <v>5030.5299999999988</v>
          </cell>
          <cell r="AA19">
            <v>2793</v>
          </cell>
          <cell r="AB19">
            <v>3193</v>
          </cell>
          <cell r="AC19">
            <v>1831.8300000000015</v>
          </cell>
          <cell r="AD19">
            <v>2147.1999999999989</v>
          </cell>
          <cell r="AE19">
            <v>2311</v>
          </cell>
          <cell r="AF19">
            <v>1619.8300000000004</v>
          </cell>
          <cell r="AG19">
            <v>3057.400000000001</v>
          </cell>
          <cell r="AH19">
            <v>1985.75</v>
          </cell>
          <cell r="AI19">
            <v>1838.8900000000006</v>
          </cell>
          <cell r="AJ19">
            <v>2902.1962542544175</v>
          </cell>
          <cell r="AK19">
            <v>3080.7000440719221</v>
          </cell>
          <cell r="AL19">
            <v>4179.4612070617504</v>
          </cell>
          <cell r="AM19">
            <v>12162.007505388099</v>
          </cell>
          <cell r="AN19">
            <v>0.46151139582244372</v>
          </cell>
          <cell r="AO19">
            <v>0.25581837051251299</v>
          </cell>
          <cell r="AP19">
            <v>9566.3899999999976</v>
          </cell>
          <cell r="AQ19">
            <v>6713.5799999999963</v>
          </cell>
          <cell r="AS19">
            <v>11250.81</v>
          </cell>
          <cell r="AT19">
            <v>10620.489999999998</v>
          </cell>
          <cell r="AU19">
            <v>11016.529999999999</v>
          </cell>
          <cell r="AX19">
            <v>14100.190000000002</v>
          </cell>
          <cell r="AY19">
            <v>12441.199999999997</v>
          </cell>
          <cell r="BA19">
            <v>2942.1999999999971</v>
          </cell>
          <cell r="BC19">
            <v>18023.16</v>
          </cell>
          <cell r="BD19">
            <v>19858.419999999998</v>
          </cell>
          <cell r="BE19">
            <v>12626.35</v>
          </cell>
          <cell r="BF19">
            <v>12597.570000000002</v>
          </cell>
          <cell r="BG19">
            <v>19511.080000000002</v>
          </cell>
          <cell r="BH19">
            <v>18925.380000000005</v>
          </cell>
          <cell r="BI19">
            <v>16239</v>
          </cell>
          <cell r="BK19">
            <v>7871.8899999999994</v>
          </cell>
          <cell r="BL19">
            <v>7502</v>
          </cell>
          <cell r="BM19">
            <v>7823.5299999999979</v>
          </cell>
          <cell r="BP19">
            <v>7030.4299999999976</v>
          </cell>
          <cell r="BR19">
            <v>7753.5300000000007</v>
          </cell>
          <cell r="BU19">
            <v>18829.8</v>
          </cell>
          <cell r="BV19">
            <v>13197.560000000003</v>
          </cell>
          <cell r="BW19">
            <v>16881.980000000007</v>
          </cell>
          <cell r="BX19">
            <v>12156.669999999995</v>
          </cell>
          <cell r="BY19">
            <v>8316.5700000000052</v>
          </cell>
          <cell r="CA19">
            <v>4588.937894876527</v>
          </cell>
          <cell r="CB19">
            <v>3700</v>
          </cell>
          <cell r="CC19">
            <v>-0.19371321103931505</v>
          </cell>
          <cell r="CD19">
            <v>3992.9559417600321</v>
          </cell>
          <cell r="CE19">
            <v>3526</v>
          </cell>
          <cell r="CF19">
            <v>-0.11694492715945304</v>
          </cell>
          <cell r="CG19">
            <v>4730.7650021071222</v>
          </cell>
          <cell r="CH19">
            <v>4151.8071990570888</v>
          </cell>
          <cell r="CK19">
            <v>3841</v>
          </cell>
          <cell r="CL19">
            <v>4294.2333333333336</v>
          </cell>
        </row>
        <row r="20">
          <cell r="A20" t="str">
            <v>Tax</v>
          </cell>
          <cell r="B20">
            <v>1537.5</v>
          </cell>
          <cell r="C20">
            <v>1777</v>
          </cell>
          <cell r="D20">
            <v>1640</v>
          </cell>
          <cell r="E20">
            <v>1640</v>
          </cell>
          <cell r="F20">
            <v>1699</v>
          </cell>
          <cell r="G20">
            <v>740</v>
          </cell>
          <cell r="H20">
            <v>535.20000000000005</v>
          </cell>
          <cell r="I20" t="e">
            <v>#VALUE!</v>
          </cell>
          <cell r="J20">
            <v>481.9</v>
          </cell>
          <cell r="K20">
            <v>190.85</v>
          </cell>
          <cell r="L20">
            <v>511.4</v>
          </cell>
          <cell r="M20">
            <v>405.02</v>
          </cell>
          <cell r="N20">
            <v>620</v>
          </cell>
          <cell r="O20">
            <v>1215.1199999999999</v>
          </cell>
          <cell r="P20">
            <v>1269.23</v>
          </cell>
          <cell r="Q20">
            <v>1715.65</v>
          </cell>
          <cell r="R20">
            <v>1288.4178073067574</v>
          </cell>
          <cell r="S20">
            <v>1198.6199999999999</v>
          </cell>
          <cell r="T20">
            <v>1208.29</v>
          </cell>
          <cell r="U20">
            <v>139.74</v>
          </cell>
          <cell r="V20">
            <v>1193.82</v>
          </cell>
          <cell r="W20">
            <v>1368.0539591605218</v>
          </cell>
          <cell r="X20">
            <v>1454.4011560258377</v>
          </cell>
          <cell r="Y20">
            <v>1589.984308006457</v>
          </cell>
          <cell r="Z20">
            <v>1253.8699999999999</v>
          </cell>
          <cell r="AA20">
            <v>808</v>
          </cell>
          <cell r="AB20">
            <v>618.82466105094261</v>
          </cell>
          <cell r="AC20">
            <v>334.84661196259691</v>
          </cell>
          <cell r="AD20">
            <v>422.34</v>
          </cell>
          <cell r="AE20">
            <v>632</v>
          </cell>
          <cell r="AF20">
            <v>349.54999999999995</v>
          </cell>
          <cell r="AG20">
            <v>770.29000000000019</v>
          </cell>
          <cell r="AH20">
            <v>673.81</v>
          </cell>
          <cell r="AI20">
            <v>628.64</v>
          </cell>
          <cell r="AJ20">
            <v>986.74672644650195</v>
          </cell>
          <cell r="AK20">
            <v>1047.4380149844535</v>
          </cell>
          <cell r="AL20">
            <v>940.60751018547217</v>
          </cell>
          <cell r="AM20">
            <v>3648.6022516164276</v>
          </cell>
          <cell r="AN20">
            <v>0.46442873576602017</v>
          </cell>
          <cell r="AO20">
            <v>0.56130811146598414</v>
          </cell>
          <cell r="AP20">
            <v>2332.44</v>
          </cell>
          <cell r="AQ20">
            <v>936.95</v>
          </cell>
          <cell r="AS20">
            <v>3695.3278073067572</v>
          </cell>
          <cell r="AT20">
            <v>3585.349421353093</v>
          </cell>
          <cell r="AU20">
            <v>2680.6946610509426</v>
          </cell>
          <cell r="AX20">
            <v>4710.5813333023125</v>
          </cell>
          <cell r="AY20">
            <v>2528.234661050943</v>
          </cell>
          <cell r="BA20">
            <v>1833.2800000000002</v>
          </cell>
          <cell r="BC20">
            <v>4937.63</v>
          </cell>
          <cell r="BD20">
            <v>5270</v>
          </cell>
          <cell r="BE20">
            <v>3651.16</v>
          </cell>
          <cell r="BF20">
            <v>3600.32</v>
          </cell>
          <cell r="BG20">
            <v>6339.2434215976982</v>
          </cell>
          <cell r="BH20">
            <v>6148.95</v>
          </cell>
          <cell r="BI20">
            <v>3198.6646610509424</v>
          </cell>
          <cell r="BK20">
            <v>2487.0378073067573</v>
          </cell>
          <cell r="BL20">
            <v>2561.8739591605217</v>
          </cell>
          <cell r="BM20">
            <v>2061.87</v>
          </cell>
          <cell r="BP20">
            <v>2215.9899999999998</v>
          </cell>
          <cell r="BR20">
            <v>2632.573959160522</v>
          </cell>
          <cell r="BU20">
            <v>4900</v>
          </cell>
          <cell r="BV20">
            <v>3814.52</v>
          </cell>
          <cell r="BW20">
            <v>4513.4799999999996</v>
          </cell>
          <cell r="BX20">
            <v>2672.41</v>
          </cell>
          <cell r="BY20">
            <v>1619.64</v>
          </cell>
          <cell r="CA20">
            <v>1330.4004662736127</v>
          </cell>
          <cell r="CB20">
            <v>1193.82</v>
          </cell>
          <cell r="CD20">
            <v>1460.4264787867767</v>
          </cell>
          <cell r="CE20">
            <v>1255.8599999999999</v>
          </cell>
          <cell r="CG20">
            <v>1037.7963680443686</v>
          </cell>
          <cell r="CH20">
            <v>941.45991586033972</v>
          </cell>
          <cell r="CK20">
            <v>1368.0539591605218</v>
          </cell>
          <cell r="CL20">
            <v>1428.9699512736602</v>
          </cell>
        </row>
        <row r="21">
          <cell r="A21" t="str">
            <v>Normal Tax</v>
          </cell>
          <cell r="AA21">
            <v>681</v>
          </cell>
          <cell r="AD21">
            <v>851.13</v>
          </cell>
          <cell r="AE21">
            <v>454</v>
          </cell>
          <cell r="AF21">
            <v>460.34</v>
          </cell>
          <cell r="AG21">
            <v>1218.5700000000002</v>
          </cell>
          <cell r="AH21">
            <v>935</v>
          </cell>
          <cell r="AI21">
            <v>750.65</v>
          </cell>
          <cell r="AP21">
            <v>3230.8</v>
          </cell>
          <cell r="AQ21">
            <v>560.76</v>
          </cell>
        </row>
        <row r="22">
          <cell r="A22" t="str">
            <v>Defered tax</v>
          </cell>
          <cell r="AA22">
            <v>127</v>
          </cell>
          <cell r="AD22">
            <v>-428.79</v>
          </cell>
          <cell r="AE22">
            <v>178</v>
          </cell>
          <cell r="AF22">
            <v>-110.79</v>
          </cell>
          <cell r="AG22">
            <v>-448.28</v>
          </cell>
          <cell r="AH22">
            <v>-261.19</v>
          </cell>
          <cell r="AI22">
            <v>-122.01</v>
          </cell>
          <cell r="AP22">
            <v>-898.36</v>
          </cell>
          <cell r="AQ22">
            <v>376.19</v>
          </cell>
        </row>
        <row r="23">
          <cell r="A23" t="str">
            <v>PAT</v>
          </cell>
          <cell r="B23">
            <v>2998.8999999999987</v>
          </cell>
          <cell r="C23">
            <v>3749.6999999999989</v>
          </cell>
          <cell r="D23">
            <v>3405.3999999999987</v>
          </cell>
          <cell r="E23">
            <v>3018.7999999999993</v>
          </cell>
          <cell r="F23">
            <v>3250.6000000000004</v>
          </cell>
          <cell r="G23">
            <v>3230</v>
          </cell>
          <cell r="H23">
            <v>3642.0000000000009</v>
          </cell>
          <cell r="I23" t="e">
            <v>#VALUE!</v>
          </cell>
          <cell r="J23">
            <v>3690.5000000000014</v>
          </cell>
          <cell r="K23">
            <v>4474.2599999999984</v>
          </cell>
          <cell r="L23">
            <v>4766.9399999999996</v>
          </cell>
          <cell r="M23">
            <v>4053.43</v>
          </cell>
          <cell r="N23">
            <v>3773.0800000000008</v>
          </cell>
          <cell r="O23">
            <v>3823.5299999999997</v>
          </cell>
          <cell r="P23">
            <v>4380.0000000000018</v>
          </cell>
          <cell r="Q23">
            <v>4161.9399999999987</v>
          </cell>
          <cell r="R23">
            <v>2915.6221926932417</v>
          </cell>
          <cell r="S23">
            <v>2469.2300000000005</v>
          </cell>
          <cell r="T23">
            <v>2170.6300000000006</v>
          </cell>
          <cell r="U23">
            <v>1836.1700000000008</v>
          </cell>
          <cell r="V23">
            <v>2506.1799999999994</v>
          </cell>
          <cell r="W23">
            <v>2433.9460408394789</v>
          </cell>
          <cell r="X23">
            <v>2999.9721773074934</v>
          </cell>
          <cell r="Y23">
            <v>3821.2656919935412</v>
          </cell>
          <cell r="Z23">
            <v>3776.6599999999989</v>
          </cell>
          <cell r="AA23">
            <v>1985</v>
          </cell>
          <cell r="AB23">
            <v>2574.1753389490573</v>
          </cell>
          <cell r="AC23">
            <v>1496.9833880374047</v>
          </cell>
          <cell r="AD23">
            <v>1724.859999999999</v>
          </cell>
          <cell r="AE23">
            <v>1679</v>
          </cell>
          <cell r="AF23">
            <v>1270.2800000000004</v>
          </cell>
          <cell r="AG23">
            <v>2287.1100000000006</v>
          </cell>
          <cell r="AH23">
            <v>1311.94</v>
          </cell>
          <cell r="AI23">
            <v>1210.2500000000005</v>
          </cell>
          <cell r="AJ23">
            <v>1915.4495278079155</v>
          </cell>
          <cell r="AK23">
            <v>2033.2620290874686</v>
          </cell>
          <cell r="AL23">
            <v>3238.8536968762783</v>
          </cell>
          <cell r="AM23">
            <v>8513.4052537716743</v>
          </cell>
          <cell r="AN23">
            <v>0.46001305532868542</v>
          </cell>
          <cell r="AO23">
            <v>0.14082759250024757</v>
          </cell>
          <cell r="AP23">
            <v>7233.9499999999971</v>
          </cell>
          <cell r="AQ23">
            <v>5776.6299999999965</v>
          </cell>
          <cell r="AS23">
            <v>7555.4821926932418</v>
          </cell>
          <cell r="AT23">
            <v>7035.1405786469049</v>
          </cell>
          <cell r="AU23">
            <v>8335.8353389490567</v>
          </cell>
          <cell r="AX23">
            <v>9389.6086666976898</v>
          </cell>
          <cell r="AY23">
            <v>9912.9653389490541</v>
          </cell>
          <cell r="BA23">
            <v>1108.9199999999955</v>
          </cell>
          <cell r="BC23">
            <v>13085.529999999999</v>
          </cell>
          <cell r="BD23">
            <v>14588.419999999998</v>
          </cell>
          <cell r="BE23">
            <v>8975.19</v>
          </cell>
          <cell r="BF23">
            <v>8997.2500000000018</v>
          </cell>
          <cell r="BG23">
            <v>13171.836578402304</v>
          </cell>
          <cell r="BH23">
            <v>12776.430000000004</v>
          </cell>
          <cell r="BI23">
            <v>13040.335338949058</v>
          </cell>
          <cell r="BK23">
            <v>5384.8521926932426</v>
          </cell>
          <cell r="BL23">
            <v>4940.1260408394783</v>
          </cell>
          <cell r="BM23">
            <v>5761.659999999998</v>
          </cell>
          <cell r="BP23">
            <v>4814.4399999999978</v>
          </cell>
          <cell r="BR23">
            <v>5120.9560408394791</v>
          </cell>
          <cell r="BU23">
            <v>13929.8</v>
          </cell>
          <cell r="BV23">
            <v>9383.0400000000027</v>
          </cell>
          <cell r="BW23">
            <v>12368.500000000007</v>
          </cell>
          <cell r="BX23">
            <v>9484.2599999999948</v>
          </cell>
          <cell r="BY23">
            <v>6696.9300000000057</v>
          </cell>
          <cell r="CA23">
            <v>3258.5374286029146</v>
          </cell>
          <cell r="CB23">
            <v>2506.1799999999998</v>
          </cell>
          <cell r="CC23">
            <v>-0.23088807328062055</v>
          </cell>
          <cell r="CD23">
            <v>2532.5294629732552</v>
          </cell>
          <cell r="CE23">
            <v>2270.14</v>
          </cell>
          <cell r="CF23">
            <v>-0.10360766451467196</v>
          </cell>
          <cell r="CG23">
            <v>3692.9686340627536</v>
          </cell>
          <cell r="CH23">
            <v>3210.3472831967492</v>
          </cell>
          <cell r="CK23">
            <v>2472.9460408394789</v>
          </cell>
          <cell r="CL23">
            <v>2865.2633820596734</v>
          </cell>
        </row>
        <row r="24">
          <cell r="BA24">
            <v>0</v>
          </cell>
        </row>
        <row r="25">
          <cell r="A25" t="str">
            <v xml:space="preserve">Prior Period / Extraordinary </v>
          </cell>
          <cell r="I25">
            <v>-2430.2078676470587</v>
          </cell>
          <cell r="M25">
            <v>-450</v>
          </cell>
          <cell r="P25">
            <v>-1100</v>
          </cell>
          <cell r="R25">
            <v>-600</v>
          </cell>
          <cell r="W25">
            <v>-315</v>
          </cell>
          <cell r="X25">
            <v>2733.8066666666673</v>
          </cell>
          <cell r="Y25">
            <v>-1062.5</v>
          </cell>
          <cell r="Z25">
            <v>-1300</v>
          </cell>
          <cell r="AB25">
            <v>-700</v>
          </cell>
          <cell r="AC25">
            <v>2124</v>
          </cell>
          <cell r="AD25">
            <v>0</v>
          </cell>
          <cell r="AG25">
            <v>-884.4</v>
          </cell>
          <cell r="AJ25">
            <v>-469</v>
          </cell>
          <cell r="AK25">
            <v>-469</v>
          </cell>
          <cell r="AL25">
            <v>-469</v>
          </cell>
          <cell r="AP25">
            <v>-1447.1999999999998</v>
          </cell>
          <cell r="AQ25">
            <v>26.29</v>
          </cell>
          <cell r="AS25">
            <v>-600</v>
          </cell>
          <cell r="AT25">
            <v>3704.8100000000004</v>
          </cell>
          <cell r="AU25">
            <v>-2000</v>
          </cell>
          <cell r="AX25">
            <v>476.8</v>
          </cell>
          <cell r="AY25">
            <v>-2000</v>
          </cell>
          <cell r="BA25">
            <v>1021.24</v>
          </cell>
          <cell r="BC25">
            <v>-78.760000000000005</v>
          </cell>
          <cell r="BD25">
            <v>0</v>
          </cell>
          <cell r="BF25">
            <v>-225.69</v>
          </cell>
          <cell r="BG25">
            <v>-585.70000000000005</v>
          </cell>
          <cell r="BH25">
            <v>0</v>
          </cell>
          <cell r="BI25">
            <v>-4040</v>
          </cell>
          <cell r="BJ25">
            <v>0</v>
          </cell>
          <cell r="BK25">
            <v>-600</v>
          </cell>
          <cell r="BL25">
            <v>-315</v>
          </cell>
          <cell r="BM25">
            <v>-1300</v>
          </cell>
          <cell r="BP25">
            <v>0</v>
          </cell>
          <cell r="BR25">
            <v>-315</v>
          </cell>
          <cell r="BU25">
            <v>-885.76</v>
          </cell>
          <cell r="BV25">
            <v>-611.49</v>
          </cell>
          <cell r="BW25">
            <v>-841</v>
          </cell>
          <cell r="BX25">
            <v>-94.47</v>
          </cell>
          <cell r="BY25">
            <v>-910</v>
          </cell>
          <cell r="CK25">
            <v>-315</v>
          </cell>
          <cell r="CL25">
            <v>2642.4666666666672</v>
          </cell>
        </row>
        <row r="26">
          <cell r="A26" t="str">
            <v>Staff</v>
          </cell>
        </row>
        <row r="27">
          <cell r="A27" t="str">
            <v>Others</v>
          </cell>
          <cell r="AG27">
            <v>375</v>
          </cell>
        </row>
        <row r="28">
          <cell r="A28" t="str">
            <v>Pior period taxes</v>
          </cell>
          <cell r="R28">
            <v>-183.91780730675725</v>
          </cell>
          <cell r="W28">
            <v>-112.19395916052184</v>
          </cell>
          <cell r="X28">
            <v>906.86884397416213</v>
          </cell>
          <cell r="Y28">
            <v>-312.19430800645705</v>
          </cell>
          <cell r="Z28">
            <v>-325</v>
          </cell>
          <cell r="AA28">
            <v>0</v>
          </cell>
          <cell r="AB28">
            <v>-135.66466105094267</v>
          </cell>
          <cell r="AC28">
            <v>388.253388037403</v>
          </cell>
          <cell r="AD28">
            <v>0</v>
          </cell>
          <cell r="AS28">
            <v>-183.91780730675725</v>
          </cell>
          <cell r="AT28">
            <v>1232.8305786469073</v>
          </cell>
          <cell r="AU28">
            <v>-460.66466105094264</v>
          </cell>
          <cell r="AX28">
            <v>160.58866669768724</v>
          </cell>
          <cell r="AY28">
            <v>-460.66466105094264</v>
          </cell>
          <cell r="BG28">
            <v>-190.2934215976988</v>
          </cell>
          <cell r="BH28">
            <v>0</v>
          </cell>
          <cell r="BI28">
            <v>-460.66466105094264</v>
          </cell>
          <cell r="BL28">
            <v>-112.19395916052184</v>
          </cell>
          <cell r="BM28">
            <v>-325</v>
          </cell>
          <cell r="BR28">
            <v>-112.19395916052184</v>
          </cell>
          <cell r="CK28">
            <v>-112.19395916052184</v>
          </cell>
          <cell r="CL28">
            <v>879.32004872633979</v>
          </cell>
        </row>
        <row r="29">
          <cell r="A29" t="str">
            <v>Reported PAT</v>
          </cell>
          <cell r="F29">
            <v>3250.6000000000004</v>
          </cell>
          <cell r="G29">
            <v>3230</v>
          </cell>
          <cell r="H29">
            <v>3642.0000000000009</v>
          </cell>
          <cell r="I29" t="e">
            <v>#VALUE!</v>
          </cell>
          <cell r="J29">
            <v>3690.5000000000014</v>
          </cell>
          <cell r="K29">
            <v>4474.2599999999984</v>
          </cell>
          <cell r="L29">
            <v>4766.9399999999996</v>
          </cell>
          <cell r="M29">
            <v>3603.43</v>
          </cell>
          <cell r="N29">
            <v>3773.0800000000008</v>
          </cell>
          <cell r="O29">
            <v>3823.5299999999997</v>
          </cell>
          <cell r="P29">
            <v>3280.0000000000018</v>
          </cell>
          <cell r="Q29">
            <v>4161.9399999999987</v>
          </cell>
          <cell r="R29">
            <v>2499.5399999999991</v>
          </cell>
          <cell r="S29">
            <v>2469.2300000000005</v>
          </cell>
          <cell r="T29">
            <v>2170.6300000000006</v>
          </cell>
          <cell r="U29">
            <v>1836.1700000000008</v>
          </cell>
          <cell r="V29">
            <v>2506.1799999999994</v>
          </cell>
          <cell r="W29">
            <v>2231.1400000000008</v>
          </cell>
          <cell r="X29">
            <v>4826.9099999999989</v>
          </cell>
          <cell r="Y29">
            <v>3070.9599999999982</v>
          </cell>
          <cell r="Z29">
            <v>2801.6599999999989</v>
          </cell>
          <cell r="AA29">
            <v>1985</v>
          </cell>
          <cell r="AB29">
            <v>2009.84</v>
          </cell>
          <cell r="AC29">
            <v>3232.7300000000014</v>
          </cell>
          <cell r="AD29">
            <v>1724.859999999999</v>
          </cell>
          <cell r="AE29">
            <v>1679</v>
          </cell>
          <cell r="AF29">
            <v>1270.2800000000004</v>
          </cell>
          <cell r="AG29">
            <v>1402.7100000000005</v>
          </cell>
          <cell r="AH29">
            <v>1311.94</v>
          </cell>
          <cell r="AI29">
            <v>1210.2500000000005</v>
          </cell>
          <cell r="AJ29">
            <v>1446.4495278079155</v>
          </cell>
          <cell r="AK29">
            <v>1564.2620290874686</v>
          </cell>
          <cell r="AL29">
            <v>2769.8536968762783</v>
          </cell>
          <cell r="AM29">
            <v>8513.4052537716743</v>
          </cell>
          <cell r="AN29">
            <v>0.10252719469481497</v>
          </cell>
          <cell r="AO29">
            <v>-0.13850534377134271</v>
          </cell>
          <cell r="AP29">
            <v>5786.7499999999973</v>
          </cell>
          <cell r="AQ29">
            <v>5802.9199999999964</v>
          </cell>
          <cell r="AS29">
            <v>7139.4</v>
          </cell>
          <cell r="AT29">
            <v>9507.119999999999</v>
          </cell>
          <cell r="AU29">
            <v>6796.4999999999991</v>
          </cell>
          <cell r="AX29">
            <v>9705.8200000000015</v>
          </cell>
          <cell r="AY29">
            <v>8373.6299999999974</v>
          </cell>
          <cell r="BA29">
            <v>2130.1599999999971</v>
          </cell>
          <cell r="BC29">
            <v>13006.769999999999</v>
          </cell>
          <cell r="BD29">
            <v>14588.419999999998</v>
          </cell>
          <cell r="BE29">
            <v>8975.19</v>
          </cell>
          <cell r="BF29">
            <v>8771.5600000000013</v>
          </cell>
          <cell r="BG29">
            <v>12776.430000000002</v>
          </cell>
          <cell r="BH29">
            <v>12776.430000000004</v>
          </cell>
          <cell r="BI29">
            <v>9461.0000000000018</v>
          </cell>
          <cell r="BK29">
            <v>4784.8521926932426</v>
          </cell>
          <cell r="BL29">
            <v>4737.32</v>
          </cell>
          <cell r="BM29">
            <v>4786.659999999998</v>
          </cell>
          <cell r="BP29">
            <v>4814.4399999999978</v>
          </cell>
          <cell r="BR29">
            <v>4918.1500000000005</v>
          </cell>
          <cell r="BU29">
            <v>13044.039999999999</v>
          </cell>
          <cell r="BV29">
            <v>8771.5500000000029</v>
          </cell>
          <cell r="BW29">
            <v>11527.500000000007</v>
          </cell>
          <cell r="BX29">
            <v>9389.7899999999954</v>
          </cell>
          <cell r="BY29">
            <v>5786.9300000000057</v>
          </cell>
          <cell r="CB29">
            <v>2506.1799999999998</v>
          </cell>
          <cell r="CH29">
            <v>3210.3472831967492</v>
          </cell>
          <cell r="CK29">
            <v>2270.14</v>
          </cell>
          <cell r="CL29">
            <v>4628.41</v>
          </cell>
        </row>
        <row r="30">
          <cell r="P30">
            <v>10876.610000000002</v>
          </cell>
          <cell r="AJ30">
            <v>0.19516589779625271</v>
          </cell>
          <cell r="BC30">
            <v>2835</v>
          </cell>
          <cell r="BE30">
            <v>2835</v>
          </cell>
        </row>
        <row r="31">
          <cell r="AG31">
            <v>9148.4400000000023</v>
          </cell>
          <cell r="AS31">
            <v>4124.8500000000004</v>
          </cell>
          <cell r="AT31">
            <v>4936.57</v>
          </cell>
          <cell r="BC31">
            <v>0.21796341443725079</v>
          </cell>
          <cell r="BE31">
            <v>0.31587075036851586</v>
          </cell>
        </row>
        <row r="32">
          <cell r="A32" t="str">
            <v>Operating margins</v>
          </cell>
          <cell r="B32">
            <v>0.49265021584867952</v>
          </cell>
          <cell r="C32">
            <v>0.50290315264232255</v>
          </cell>
          <cell r="D32">
            <v>0.47407566111655236</v>
          </cell>
          <cell r="E32">
            <v>0.43143021785171715</v>
          </cell>
          <cell r="F32">
            <v>0.46947383414973848</v>
          </cell>
          <cell r="G32">
            <v>0.43688524590163935</v>
          </cell>
          <cell r="H32">
            <v>0.42970704775343121</v>
          </cell>
          <cell r="I32" t="e">
            <v>#DIV/0!</v>
          </cell>
          <cell r="J32">
            <v>0.40602979917327647</v>
          </cell>
          <cell r="K32">
            <v>0.38393608405730029</v>
          </cell>
          <cell r="L32">
            <v>0.42367901602754621</v>
          </cell>
          <cell r="M32">
            <v>0.41640915458254713</v>
          </cell>
          <cell r="N32">
            <v>0.38465340078846266</v>
          </cell>
          <cell r="O32">
            <v>0.38550222930643524</v>
          </cell>
          <cell r="P32">
            <v>0.43855584510029699</v>
          </cell>
          <cell r="Q32">
            <v>0.53832257298097608</v>
          </cell>
          <cell r="R32">
            <v>0.40005248872898269</v>
          </cell>
          <cell r="S32">
            <v>0.34555891735880595</v>
          </cell>
          <cell r="T32">
            <v>0.34996022286132955</v>
          </cell>
          <cell r="U32">
            <v>0.27635301801861578</v>
          </cell>
          <cell r="V32">
            <v>0.37189430313391075</v>
          </cell>
          <cell r="W32">
            <v>0.3668681404541746</v>
          </cell>
          <cell r="X32">
            <v>0.33358890378624334</v>
          </cell>
          <cell r="Y32">
            <v>0.40249417155719908</v>
          </cell>
          <cell r="Z32">
            <v>0.40495344861780092</v>
          </cell>
          <cell r="AA32">
            <v>0.22818400524896115</v>
          </cell>
          <cell r="AB32">
            <v>0.27774131307798533</v>
          </cell>
          <cell r="AC32">
            <v>0.18320612389151641</v>
          </cell>
          <cell r="AD32">
            <v>0.18698051190367884</v>
          </cell>
          <cell r="AE32">
            <v>0.19164696611505122</v>
          </cell>
          <cell r="AF32">
            <v>0.19014371787292852</v>
          </cell>
          <cell r="AG32">
            <v>0.28569262896189984</v>
          </cell>
          <cell r="AH32">
            <v>0.22361794695463663</v>
          </cell>
          <cell r="AI32">
            <v>0.15802152708584619</v>
          </cell>
          <cell r="AJ32">
            <v>0.26076976272055608</v>
          </cell>
          <cell r="AK32">
            <v>0.27784704688147122</v>
          </cell>
          <cell r="AL32">
            <v>0.3163560266639911</v>
          </cell>
          <cell r="AM32">
            <v>0.27220910369897555</v>
          </cell>
          <cell r="AP32">
            <v>0.2433021324973825</v>
          </cell>
          <cell r="AT32">
            <v>0.16442995845293379</v>
          </cell>
          <cell r="BC32">
            <v>0.39052226304436854</v>
          </cell>
          <cell r="BD32">
            <v>0.4159619839816967</v>
          </cell>
          <cell r="BE32">
            <v>0.33412987771046831</v>
          </cell>
          <cell r="BF32">
            <v>0.33332868339610749</v>
          </cell>
          <cell r="BG32">
            <v>0.370243925625795</v>
          </cell>
          <cell r="BH32">
            <v>0.35340253464983024</v>
          </cell>
          <cell r="BI32">
            <v>0.32583462105149674</v>
          </cell>
          <cell r="CK32">
            <v>0.36937611291277855</v>
          </cell>
          <cell r="CL32">
            <v>0.33146013962336207</v>
          </cell>
        </row>
        <row r="33">
          <cell r="A33" t="str">
            <v xml:space="preserve">Net margins </v>
          </cell>
          <cell r="B33">
            <v>0.23410799459792808</v>
          </cell>
          <cell r="C33">
            <v>0.28348831934679058</v>
          </cell>
          <cell r="D33">
            <v>0.260574804113614</v>
          </cell>
          <cell r="E33">
            <v>0.22591919055851159</v>
          </cell>
          <cell r="F33">
            <v>0.25723487935932643</v>
          </cell>
          <cell r="G33">
            <v>0.26475409836065572</v>
          </cell>
          <cell r="H33">
            <v>0.2987768361813663</v>
          </cell>
          <cell r="I33" t="e">
            <v>#VALUE!</v>
          </cell>
          <cell r="J33">
            <v>0.26347352414132841</v>
          </cell>
          <cell r="K33">
            <v>0.2941177243947074</v>
          </cell>
          <cell r="L33">
            <v>0.32457772702853416</v>
          </cell>
          <cell r="M33">
            <v>0.30218785248713803</v>
          </cell>
          <cell r="N33">
            <v>0.25232676726977266</v>
          </cell>
          <cell r="O33">
            <v>0.23585556265621799</v>
          </cell>
          <cell r="P33">
            <v>0.26543845827525614</v>
          </cell>
          <cell r="Q33">
            <v>0.30147385317678477</v>
          </cell>
          <cell r="R33">
            <v>0.19520064169434431</v>
          </cell>
          <cell r="S33">
            <v>0.16792445259619396</v>
          </cell>
          <cell r="T33">
            <v>0.14835300775312479</v>
          </cell>
          <cell r="U33">
            <v>0.13536225217215664</v>
          </cell>
          <cell r="V33">
            <v>0.16735871358072504</v>
          </cell>
          <cell r="W33">
            <v>0.15651973426034935</v>
          </cell>
          <cell r="X33">
            <v>0.1965908328390662</v>
          </cell>
          <cell r="Y33">
            <v>0.25600032773223608</v>
          </cell>
          <cell r="Z33">
            <v>0.25917114040764277</v>
          </cell>
          <cell r="AA33">
            <v>0.14471094262593862</v>
          </cell>
          <cell r="AB33">
            <v>0.20405767597381019</v>
          </cell>
          <cell r="AC33">
            <v>0.11126521834739993</v>
          </cell>
          <cell r="AD33">
            <v>0.13644910826236736</v>
          </cell>
          <cell r="AE33">
            <v>0.13230890464933018</v>
          </cell>
          <cell r="AF33">
            <v>9.9461694156151803E-2</v>
          </cell>
          <cell r="AG33">
            <v>0.17335981232258385</v>
          </cell>
          <cell r="AH33">
            <v>0.1026405328163519</v>
          </cell>
          <cell r="AI33">
            <v>9.9167005348995793E-2</v>
          </cell>
          <cell r="AJ33">
            <v>0.15105903081948563</v>
          </cell>
          <cell r="AK33">
            <v>0.15932625411516321</v>
          </cell>
          <cell r="AL33">
            <v>0.2059744999249489</v>
          </cell>
          <cell r="AM33">
            <v>0.15780705368173786</v>
          </cell>
          <cell r="AP33">
            <v>0.13780443293674435</v>
          </cell>
          <cell r="BC33">
            <v>0.21299019942953165</v>
          </cell>
          <cell r="BD33">
            <v>0.2373222594810262</v>
          </cell>
          <cell r="BE33">
            <v>0.15517988122895715</v>
          </cell>
          <cell r="BF33">
            <v>0.15495054705650366</v>
          </cell>
          <cell r="BG33">
            <v>0.21589493886947642</v>
          </cell>
          <cell r="BH33">
            <v>0.20941396876598095</v>
          </cell>
          <cell r="BI33">
            <v>0.23431083729739208</v>
          </cell>
          <cell r="CK33">
            <v>0.15902770671895333</v>
          </cell>
          <cell r="CL33">
            <v>0.18801471314870916</v>
          </cell>
        </row>
        <row r="34">
          <cell r="A34" t="str">
            <v>Staff % of Revenue</v>
          </cell>
          <cell r="F34">
            <v>0</v>
          </cell>
          <cell r="G34">
            <v>0</v>
          </cell>
          <cell r="H34">
            <v>0</v>
          </cell>
          <cell r="I34" t="e">
            <v>#DIV/0!</v>
          </cell>
          <cell r="J34">
            <v>0.19023209657959178</v>
          </cell>
          <cell r="K34">
            <v>0.21785862660131683</v>
          </cell>
          <cell r="L34">
            <v>0.19340023790410163</v>
          </cell>
          <cell r="M34">
            <v>0.16394617109040743</v>
          </cell>
          <cell r="N34">
            <v>0.21345669641513662</v>
          </cell>
          <cell r="O34">
            <v>0.20679685553057986</v>
          </cell>
          <cell r="P34">
            <v>0.19815041512635598</v>
          </cell>
          <cell r="Q34">
            <v>0.25417755921453411</v>
          </cell>
          <cell r="R34">
            <v>0.2202491340029217</v>
          </cell>
          <cell r="S34">
            <v>0.22523447047518397</v>
          </cell>
          <cell r="T34">
            <v>0.25575196561942981</v>
          </cell>
          <cell r="U34">
            <v>0.26968136788732061</v>
          </cell>
          <cell r="V34">
            <v>0.22462988066698275</v>
          </cell>
          <cell r="W34">
            <v>0.22372657698414383</v>
          </cell>
          <cell r="X34">
            <v>0.24881159739396777</v>
          </cell>
          <cell r="Y34">
            <v>0.21458450572125309</v>
          </cell>
          <cell r="Z34">
            <v>0.22476628234698298</v>
          </cell>
          <cell r="AA34">
            <v>0.3586790114456514</v>
          </cell>
          <cell r="AB34">
            <v>0.29527290656951205</v>
          </cell>
          <cell r="AC34">
            <v>0.31606362032942897</v>
          </cell>
          <cell r="AD34">
            <v>0.36270721182180282</v>
          </cell>
          <cell r="AE34">
            <v>0.36572104018912527</v>
          </cell>
          <cell r="AF34">
            <v>0.38122232618593677</v>
          </cell>
          <cell r="AG34">
            <v>0.31653812481760951</v>
          </cell>
          <cell r="AH34">
            <v>0.35125869491913952</v>
          </cell>
          <cell r="AI34">
            <v>0.37658142797210131</v>
          </cell>
          <cell r="AJ34">
            <v>0.34788662051840846</v>
          </cell>
          <cell r="AK34">
            <v>0.32472045920472575</v>
          </cell>
          <cell r="AL34">
            <v>0.2174049569294503</v>
          </cell>
          <cell r="AM34">
            <v>0.30517341577364787</v>
          </cell>
          <cell r="AP34">
            <v>0.33081541012437155</v>
          </cell>
          <cell r="BC34">
            <v>0.22414157927667325</v>
          </cell>
          <cell r="BD34">
            <v>0.22161955252669838</v>
          </cell>
          <cell r="BE34">
            <v>0.25246549244233785</v>
          </cell>
          <cell r="BF34">
            <v>0.24693801633677945</v>
          </cell>
          <cell r="BG34">
            <v>0.22839040557019788</v>
          </cell>
          <cell r="BH34">
            <v>0.23679061274799051</v>
          </cell>
          <cell r="BI34">
            <v>0.26921694756890791</v>
          </cell>
          <cell r="CK34">
            <v>0.22372657698414383</v>
          </cell>
          <cell r="CL34">
            <v>0.25418171247613941</v>
          </cell>
        </row>
        <row r="35">
          <cell r="A35" t="str">
            <v>Admin % of Revenue</v>
          </cell>
          <cell r="F35">
            <v>0</v>
          </cell>
          <cell r="G35">
            <v>0</v>
          </cell>
          <cell r="H35">
            <v>0</v>
          </cell>
          <cell r="I35" t="e">
            <v>#DIV/0!</v>
          </cell>
          <cell r="J35">
            <v>0.14309171777170149</v>
          </cell>
          <cell r="K35">
            <v>0.13007675277140873</v>
          </cell>
          <cell r="L35">
            <v>0.12003330929780161</v>
          </cell>
          <cell r="M35">
            <v>0.17645659893198029</v>
          </cell>
          <cell r="N35">
            <v>0.14145180112551536</v>
          </cell>
          <cell r="O35">
            <v>0.14893913635657061</v>
          </cell>
          <cell r="P35">
            <v>0.1361111447791043</v>
          </cell>
          <cell r="Q35">
            <v>0.14001279217924117</v>
          </cell>
          <cell r="R35">
            <v>0.13633880403359813</v>
          </cell>
          <cell r="S35">
            <v>0.1700653069385307</v>
          </cell>
          <cell r="T35">
            <v>0.1579876868568679</v>
          </cell>
          <cell r="U35">
            <v>0.22018657030002523</v>
          </cell>
          <cell r="V35">
            <v>0.14334386206251795</v>
          </cell>
          <cell r="W35">
            <v>0.1511657891978411</v>
          </cell>
          <cell r="X35">
            <v>0.16228133981826975</v>
          </cell>
          <cell r="Y35">
            <v>0.16102915561272343</v>
          </cell>
          <cell r="Z35">
            <v>0.16801044738324755</v>
          </cell>
          <cell r="AA35">
            <v>0.18473427134213019</v>
          </cell>
          <cell r="AB35">
            <v>0.18549672055515129</v>
          </cell>
          <cell r="AC35">
            <v>0.19633809244555042</v>
          </cell>
          <cell r="AD35">
            <v>0.18645603015572285</v>
          </cell>
          <cell r="AE35">
            <v>0.17691095350669819</v>
          </cell>
          <cell r="AF35">
            <v>0.16808453163476633</v>
          </cell>
          <cell r="AG35">
            <v>0.20586302428967207</v>
          </cell>
          <cell r="AH35">
            <v>0.17136745817715535</v>
          </cell>
          <cell r="AI35">
            <v>0.1906694110860559</v>
          </cell>
          <cell r="AJ35">
            <v>0.15444787343179689</v>
          </cell>
          <cell r="AK35">
            <v>0.16141639479358172</v>
          </cell>
          <cell r="AL35">
            <v>0.24752959900396546</v>
          </cell>
          <cell r="AM35">
            <v>0.18723601560398109</v>
          </cell>
          <cell r="AP35">
            <v>0.18411611008581499</v>
          </cell>
          <cell r="BC35">
            <v>0.11643231369117493</v>
          </cell>
          <cell r="BD35">
            <v>0.15468352276433756</v>
          </cell>
          <cell r="BE35">
            <v>0.12537456345235853</v>
          </cell>
          <cell r="BF35">
            <v>0.17408331654189335</v>
          </cell>
          <cell r="BG35">
            <v>0.1599348635642448</v>
          </cell>
          <cell r="BH35">
            <v>0.16321299319460289</v>
          </cell>
          <cell r="BI35">
            <v>0.17515362777158874</v>
          </cell>
          <cell r="CK35">
            <v>0.14865781673923711</v>
          </cell>
          <cell r="CL35">
            <v>0.15728987103966846</v>
          </cell>
        </row>
        <row r="36">
          <cell r="A36" t="str">
            <v>Cash Flow</v>
          </cell>
          <cell r="B36">
            <v>4692.6999999999989</v>
          </cell>
          <cell r="C36">
            <v>5440.5999999999985</v>
          </cell>
          <cell r="D36">
            <v>5009.8999999999987</v>
          </cell>
          <cell r="E36">
            <v>4662.5999999999995</v>
          </cell>
          <cell r="F36">
            <v>4896.5</v>
          </cell>
          <cell r="G36">
            <v>5180</v>
          </cell>
          <cell r="H36">
            <v>5260.6</v>
          </cell>
          <cell r="I36" t="e">
            <v>#VALUE!</v>
          </cell>
          <cell r="J36">
            <v>5642.9000000000015</v>
          </cell>
          <cell r="K36">
            <v>6407.3399999999983</v>
          </cell>
          <cell r="L36">
            <v>6440.6399999999994</v>
          </cell>
          <cell r="M36">
            <v>5678.3099999999995</v>
          </cell>
          <cell r="N36">
            <v>5634.5300000000007</v>
          </cell>
          <cell r="O36">
            <v>5884.1299999999992</v>
          </cell>
          <cell r="P36">
            <v>6338.1000000000022</v>
          </cell>
          <cell r="Q36">
            <v>6163.7799999999988</v>
          </cell>
          <cell r="R36">
            <v>5094.1321926932414</v>
          </cell>
          <cell r="S36">
            <v>4383.97</v>
          </cell>
          <cell r="T36">
            <v>4419.4900000000007</v>
          </cell>
          <cell r="U36">
            <v>4299.5900000000011</v>
          </cell>
          <cell r="V36">
            <v>4706.49</v>
          </cell>
          <cell r="W36">
            <v>4755.8960408394787</v>
          </cell>
          <cell r="X36">
            <v>4187.28884397416</v>
          </cell>
          <cell r="Y36">
            <v>5259.9156919935413</v>
          </cell>
          <cell r="Z36">
            <v>5194.7799999999988</v>
          </cell>
          <cell r="AA36">
            <v>3439</v>
          </cell>
          <cell r="AB36">
            <v>4039.9253389490573</v>
          </cell>
          <cell r="AC36">
            <v>3039.7233880374047</v>
          </cell>
          <cell r="AD36">
            <v>2831.7299999999991</v>
          </cell>
          <cell r="AE36">
            <v>3436</v>
          </cell>
          <cell r="AF36">
            <v>2778.5700000000006</v>
          </cell>
          <cell r="AG36">
            <v>3494.1800000000003</v>
          </cell>
          <cell r="AH36">
            <v>2746.38</v>
          </cell>
          <cell r="AI36">
            <v>2736.3500000000004</v>
          </cell>
          <cell r="AJ36">
            <v>3606.1076366458183</v>
          </cell>
          <cell r="AK36">
            <v>3766.8343728856139</v>
          </cell>
          <cell r="AL36">
            <v>5043.2928536598811</v>
          </cell>
          <cell r="AM36">
            <v>15437.704863191326</v>
          </cell>
          <cell r="AP36">
            <v>13611.019999999997</v>
          </cell>
          <cell r="BC36">
            <v>21250.09</v>
          </cell>
          <cell r="BD36">
            <v>22470.409999999996</v>
          </cell>
          <cell r="BE36">
            <v>17780.72</v>
          </cell>
          <cell r="BF36">
            <v>17667.670000000002</v>
          </cell>
          <cell r="BG36">
            <v>18443.606578402305</v>
          </cell>
          <cell r="BH36">
            <v>18048.200000000004</v>
          </cell>
          <cell r="BI36">
            <v>18933.335338949058</v>
          </cell>
          <cell r="CK36">
            <v>4794.8960408394787</v>
          </cell>
          <cell r="CL36">
            <v>4071.2700487263401</v>
          </cell>
        </row>
        <row r="37">
          <cell r="A37" t="str">
            <v>PBT % of tax</v>
          </cell>
          <cell r="B37">
            <v>0.33892513887664238</v>
          </cell>
          <cell r="C37">
            <v>0.32153002696003047</v>
          </cell>
          <cell r="D37">
            <v>0.3250485590835217</v>
          </cell>
          <cell r="E37">
            <v>0.35202197990898948</v>
          </cell>
          <cell r="F37">
            <v>0.34326006141910453</v>
          </cell>
          <cell r="G37">
            <v>0.18639798488664988</v>
          </cell>
          <cell r="H37">
            <v>0.12812410226946278</v>
          </cell>
          <cell r="I37" t="e">
            <v>#VALUE!</v>
          </cell>
          <cell r="J37">
            <v>0.11549707602339176</v>
          </cell>
          <cell r="K37">
            <v>4.0910075003590493E-2</v>
          </cell>
          <cell r="L37">
            <v>9.6886521141116344E-2</v>
          </cell>
          <cell r="M37">
            <v>9.084323027060974E-2</v>
          </cell>
          <cell r="N37">
            <v>0.14113105156291256</v>
          </cell>
          <cell r="O37">
            <v>0.24115983447947367</v>
          </cell>
          <cell r="P37">
            <v>0.22467309704154367</v>
          </cell>
          <cell r="Q37">
            <v>0.29189684887853701</v>
          </cell>
          <cell r="R37">
            <v>0.30647134834748424</v>
          </cell>
          <cell r="S37">
            <v>0.32679089930068017</v>
          </cell>
          <cell r="T37">
            <v>0.35759651012749627</v>
          </cell>
          <cell r="U37">
            <v>7.0721844618428953E-2</v>
          </cell>
          <cell r="V37">
            <v>0.32265405405405406</v>
          </cell>
          <cell r="W37">
            <v>0.35982481829577101</v>
          </cell>
          <cell r="X37">
            <v>0.32651083490064559</v>
          </cell>
          <cell r="Y37">
            <v>0.29382939394898733</v>
          </cell>
          <cell r="Z37">
            <v>0.249252066879633</v>
          </cell>
          <cell r="AA37">
            <v>0.28929466523451486</v>
          </cell>
          <cell r="AB37">
            <v>0.19380665864420377</v>
          </cell>
          <cell r="AC37">
            <v>0.18279349719275076</v>
          </cell>
          <cell r="AD37">
            <v>0.19669336810730262</v>
          </cell>
          <cell r="AE37">
            <v>0.27347468628299437</v>
          </cell>
          <cell r="AF37">
            <v>0.21579425001389027</v>
          </cell>
          <cell r="AG37">
            <v>0.25194282723883038</v>
          </cell>
          <cell r="AH37">
            <v>0.33932267405262495</v>
          </cell>
          <cell r="AI37">
            <v>0.34185840371093418</v>
          </cell>
          <cell r="AJ37">
            <v>0.34</v>
          </cell>
          <cell r="AK37">
            <v>0.34</v>
          </cell>
          <cell r="AL37">
            <v>0.22505472920676756</v>
          </cell>
          <cell r="AM37">
            <v>0.29999999999999982</v>
          </cell>
          <cell r="AP37">
            <v>0.24381611036137985</v>
          </cell>
          <cell r="BC37">
            <v>0.27396028221466157</v>
          </cell>
          <cell r="BD37">
            <v>0.26537861521712203</v>
          </cell>
          <cell r="BE37">
            <v>0.28916987094449303</v>
          </cell>
          <cell r="BF37">
            <v>0.28579480010827485</v>
          </cell>
          <cell r="BG37">
            <v>0.32490479366584002</v>
          </cell>
          <cell r="BH37">
            <v>0.32490496888305537</v>
          </cell>
          <cell r="BI37">
            <v>0.19697423862620497</v>
          </cell>
          <cell r="CK37">
            <v>0.35617129892229143</v>
          </cell>
          <cell r="CL37">
            <v>0.33276485937117067</v>
          </cell>
        </row>
        <row r="38">
          <cell r="A38" t="str">
            <v>License fee % of net revenue</v>
          </cell>
          <cell r="E38">
            <v>0</v>
          </cell>
          <cell r="F38">
            <v>0</v>
          </cell>
          <cell r="G38">
            <v>0</v>
          </cell>
          <cell r="H38">
            <v>0</v>
          </cell>
          <cell r="I38" t="e">
            <v>#DIV/0!</v>
          </cell>
          <cell r="J38">
            <v>8.0527736344910852E-2</v>
          </cell>
          <cell r="K38">
            <v>7.5622633238157794E-2</v>
          </cell>
          <cell r="L38">
            <v>7.6916058705357893E-2</v>
          </cell>
          <cell r="M38">
            <v>8.0548614199373064E-2</v>
          </cell>
          <cell r="N38">
            <v>0.13960546636427645</v>
          </cell>
          <cell r="O38">
            <v>0.13933375352748212</v>
          </cell>
          <cell r="P38">
            <v>9.7885748201220021E-2</v>
          </cell>
          <cell r="Q38">
            <v>0.12373975261987155</v>
          </cell>
          <cell r="R38">
            <v>0.12322672339289897</v>
          </cell>
          <cell r="S38">
            <v>0.12776728910154481</v>
          </cell>
          <cell r="T38">
            <v>0.1239079318858408</v>
          </cell>
          <cell r="U38">
            <v>9.8592428775855334E-2</v>
          </cell>
          <cell r="V38">
            <v>0.14738897999419764</v>
          </cell>
          <cell r="W38">
            <v>0.12258380565015414</v>
          </cell>
          <cell r="X38">
            <v>0.12440911756162322</v>
          </cell>
          <cell r="Y38">
            <v>0.12308435699778783</v>
          </cell>
          <cell r="Z38">
            <v>0.1040440864773209</v>
          </cell>
          <cell r="AA38">
            <v>0.10426540284360189</v>
          </cell>
          <cell r="AB38">
            <v>0.10435747935829838</v>
          </cell>
          <cell r="AC38">
            <v>0.12927982702525681</v>
          </cell>
          <cell r="AD38">
            <v>0.11268912395320406</v>
          </cell>
          <cell r="AE38">
            <v>0.11560364464692482</v>
          </cell>
          <cell r="AF38">
            <v>0.10274006441621616</v>
          </cell>
          <cell r="AG38">
            <v>8.2242205429900087E-2</v>
          </cell>
          <cell r="AH38">
            <v>0.10386052467659851</v>
          </cell>
          <cell r="AI38">
            <v>0.11029022261490848</v>
          </cell>
          <cell r="AJ38">
            <v>0.11439296517176079</v>
          </cell>
          <cell r="AK38">
            <v>0.10218556601367537</v>
          </cell>
          <cell r="AL38">
            <v>9.1992825544179771E-2</v>
          </cell>
          <cell r="AM38">
            <v>0.10247492953102073</v>
          </cell>
          <cell r="AP38">
            <v>0.10098831981565759</v>
          </cell>
          <cell r="BC38">
            <v>0.12887312429974279</v>
          </cell>
          <cell r="BD38">
            <v>0.12474895597134787</v>
          </cell>
          <cell r="BE38">
            <v>0.12534431048692002</v>
          </cell>
          <cell r="BF38">
            <v>0.11725499458682959</v>
          </cell>
          <cell r="BG38">
            <v>0.12828801828084765</v>
          </cell>
          <cell r="BH38">
            <v>0.12905371184177541</v>
          </cell>
          <cell r="BI38">
            <v>0.10429204279505182</v>
          </cell>
          <cell r="CK38">
            <v>0.12258380565015414</v>
          </cell>
          <cell r="CL38">
            <v>0.1246162160741195</v>
          </cell>
        </row>
        <row r="39">
          <cell r="A39" t="str">
            <v>Network % of Revenue</v>
          </cell>
          <cell r="F39">
            <v>0</v>
          </cell>
          <cell r="G39">
            <v>0</v>
          </cell>
          <cell r="H39">
            <v>0</v>
          </cell>
          <cell r="I39" t="e">
            <v>#DIV/0!</v>
          </cell>
          <cell r="J39">
            <v>0.19589351114791784</v>
          </cell>
          <cell r="K39">
            <v>0.20825466985001789</v>
          </cell>
          <cell r="L39">
            <v>0.20146746113291103</v>
          </cell>
          <cell r="M39">
            <v>0.1768875045569388</v>
          </cell>
          <cell r="N39">
            <v>0.14043863667521558</v>
          </cell>
          <cell r="O39">
            <v>0.13876229696286299</v>
          </cell>
          <cell r="P39">
            <v>0.14332646506272348</v>
          </cell>
          <cell r="Q39">
            <v>-6.419631286801962E-2</v>
          </cell>
          <cell r="R39">
            <v>0.13701700661599003</v>
          </cell>
          <cell r="S39">
            <v>0.15061807988215781</v>
          </cell>
          <cell r="T39">
            <v>0.12828810677222871</v>
          </cell>
          <cell r="U39">
            <v>0.14997279736023814</v>
          </cell>
          <cell r="V39">
            <v>0.13223260255494193</v>
          </cell>
          <cell r="W39">
            <v>0.15460814216474034</v>
          </cell>
          <cell r="X39">
            <v>0.14950937026129787</v>
          </cell>
          <cell r="Y39">
            <v>0.11267652812391137</v>
          </cell>
          <cell r="Z39">
            <v>0.10963233089053237</v>
          </cell>
          <cell r="AA39">
            <v>0.138587154625647</v>
          </cell>
          <cell r="AB39">
            <v>0.153109725452519</v>
          </cell>
          <cell r="AC39">
            <v>0.20111206992022559</v>
          </cell>
          <cell r="AD39">
            <v>0.18147226693985075</v>
          </cell>
          <cell r="AE39">
            <v>0.16973995271867612</v>
          </cell>
          <cell r="AF39">
            <v>0.17587920025368886</v>
          </cell>
          <cell r="AG39">
            <v>0.11949123957295052</v>
          </cell>
          <cell r="AH39">
            <v>0.16726790795414451</v>
          </cell>
          <cell r="AI39">
            <v>0.18482140516020767</v>
          </cell>
          <cell r="AJ39">
            <v>0.13832633813849152</v>
          </cell>
          <cell r="AK39">
            <v>0.14906257689836205</v>
          </cell>
          <cell r="AL39">
            <v>0.13955461523126855</v>
          </cell>
          <cell r="AM39">
            <v>0.14808113975348666</v>
          </cell>
          <cell r="AP39">
            <v>0.15659198938094637</v>
          </cell>
          <cell r="BC39">
            <v>0.16074664161345789</v>
          </cell>
          <cell r="BD39">
            <v>9.4813922613502022E-2</v>
          </cell>
          <cell r="BE39">
            <v>0.18599976866152015</v>
          </cell>
          <cell r="BF39">
            <v>0.14544969198471375</v>
          </cell>
          <cell r="BG39">
            <v>0.12979377286495417</v>
          </cell>
          <cell r="BH39">
            <v>0.13495682703276818</v>
          </cell>
          <cell r="BI39">
            <v>0.1401157149531031</v>
          </cell>
          <cell r="CK39">
            <v>0.15460814216474034</v>
          </cell>
          <cell r="CL39">
            <v>0.15130741877887632</v>
          </cell>
        </row>
        <row r="40">
          <cell r="A40" t="str">
            <v>Future Estimates</v>
          </cell>
        </row>
        <row r="41">
          <cell r="A41" t="str">
            <v>Net Sales</v>
          </cell>
          <cell r="B41">
            <v>0.24414690859190363</v>
          </cell>
          <cell r="C41">
            <v>0.25209651597163985</v>
          </cell>
          <cell r="D41">
            <v>0.24908134481969962</v>
          </cell>
          <cell r="E41">
            <v>0.25467523061675684</v>
          </cell>
          <cell r="F41">
            <v>0.3412889181773005</v>
          </cell>
          <cell r="G41">
            <v>0.32949463085798242</v>
          </cell>
          <cell r="H41">
            <v>0.32921645096471708</v>
          </cell>
          <cell r="I41">
            <v>0</v>
          </cell>
          <cell r="J41">
            <v>0.24436765109705585</v>
          </cell>
          <cell r="K41">
            <v>0.26539669203196525</v>
          </cell>
          <cell r="L41">
            <v>0.2562220231829222</v>
          </cell>
          <cell r="M41">
            <v>0.23401363368805675</v>
          </cell>
          <cell r="N41">
            <v>0.24325622677961789</v>
          </cell>
          <cell r="O41">
            <v>0.2637240002485734</v>
          </cell>
          <cell r="P41">
            <v>0.26843648315508606</v>
          </cell>
          <cell r="Q41">
            <v>0.22458328981672268</v>
          </cell>
          <cell r="R41">
            <v>0.25825085632410766</v>
          </cell>
          <cell r="S41">
            <v>0.25423735846727363</v>
          </cell>
          <cell r="T41">
            <v>0.2529770997381795</v>
          </cell>
          <cell r="U41">
            <v>0.23453468547043926</v>
          </cell>
          <cell r="V41">
            <v>0.25825085632410766</v>
          </cell>
          <cell r="W41">
            <v>0.25423735846727363</v>
          </cell>
          <cell r="X41">
            <v>0.2529770997381795</v>
          </cell>
          <cell r="Y41">
            <v>0.23453468547043921</v>
          </cell>
          <cell r="Z41">
            <v>0.26056986419926381</v>
          </cell>
          <cell r="AA41">
            <v>0.24527996552454812</v>
          </cell>
          <cell r="AB41">
            <v>0.22557352542788098</v>
          </cell>
          <cell r="AC41">
            <v>0.26857664484830707</v>
          </cell>
          <cell r="AD41">
            <v>0.22731674334672725</v>
          </cell>
          <cell r="AE41">
            <v>0.22819698308842767</v>
          </cell>
          <cell r="AF41">
            <v>0.22966344991040255</v>
          </cell>
          <cell r="AG41">
            <v>0.31482282365444247</v>
          </cell>
          <cell r="AH41">
            <v>1</v>
          </cell>
          <cell r="AJ41">
            <v>0.22819698308842767</v>
          </cell>
          <cell r="AK41">
            <v>0.22966344991040255</v>
          </cell>
          <cell r="AL41">
            <v>0.31482282365444247</v>
          </cell>
          <cell r="AM41" t="e">
            <v>#REF!</v>
          </cell>
          <cell r="AP41">
            <v>1</v>
          </cell>
          <cell r="CH41">
            <v>0.2529770997381795</v>
          </cell>
          <cell r="CK41">
            <v>0.25423735846727363</v>
          </cell>
          <cell r="CL41">
            <v>0.2529770997381795</v>
          </cell>
        </row>
        <row r="42">
          <cell r="A42" t="str">
            <v>Operating Profit</v>
          </cell>
          <cell r="F42">
            <v>-0.39687032362385483</v>
          </cell>
          <cell r="G42">
            <v>-0.35655847771889998</v>
          </cell>
          <cell r="H42">
            <v>-0.35040399742806727</v>
          </cell>
          <cell r="I42">
            <v>2.1038327987708221</v>
          </cell>
          <cell r="J42">
            <v>0.24371493327653956</v>
          </cell>
          <cell r="K42">
            <v>0.25028507615100698</v>
          </cell>
          <cell r="L42">
            <v>0.26664529756122229</v>
          </cell>
          <cell r="M42">
            <v>0.23935469301123122</v>
          </cell>
          <cell r="N42">
            <v>0.21566802651708317</v>
          </cell>
          <cell r="O42">
            <v>0.23433047364789875</v>
          </cell>
          <cell r="P42">
            <v>0.27134302726700066</v>
          </cell>
          <cell r="Q42">
            <v>0.27865847256801751</v>
          </cell>
          <cell r="R42">
            <v>0.2998828653131772</v>
          </cell>
          <cell r="S42">
            <v>0.2550083359346535</v>
          </cell>
          <cell r="T42">
            <v>0.25697613844978723</v>
          </cell>
          <cell r="U42">
            <v>0.18813266030238218</v>
          </cell>
          <cell r="V42">
            <v>0.26988286531317718</v>
          </cell>
          <cell r="W42">
            <v>0.24</v>
          </cell>
          <cell r="X42">
            <v>1.24</v>
          </cell>
          <cell r="Y42">
            <v>-0.74988286531317716</v>
          </cell>
          <cell r="Z42">
            <v>0.4378357402757746</v>
          </cell>
          <cell r="AA42">
            <v>0.23223581506609459</v>
          </cell>
          <cell r="AB42">
            <v>0.25996239708911345</v>
          </cell>
          <cell r="AC42">
            <v>0.13592643652806888</v>
          </cell>
          <cell r="AD42">
            <v>0.29091546868846008</v>
          </cell>
          <cell r="AE42">
            <v>0.29933044505710926</v>
          </cell>
          <cell r="AF42">
            <v>0.29889104962583712</v>
          </cell>
          <cell r="AG42">
            <v>0.11086303662859354</v>
          </cell>
          <cell r="AH42">
            <v>0.35179450571091003</v>
          </cell>
          <cell r="AJ42">
            <v>0.29933044505710926</v>
          </cell>
          <cell r="AK42">
            <v>0.29889104962583712</v>
          </cell>
          <cell r="AL42">
            <v>0.11086303662859354</v>
          </cell>
          <cell r="AM42" t="e">
            <v>#REF!</v>
          </cell>
          <cell r="AP42">
            <v>1</v>
          </cell>
          <cell r="CH42">
            <v>0.25697613844978723</v>
          </cell>
          <cell r="CK42">
            <v>0.24</v>
          </cell>
          <cell r="CL42">
            <v>1.24</v>
          </cell>
        </row>
        <row r="43">
          <cell r="A43" t="str">
            <v>Other Income</v>
          </cell>
          <cell r="F43">
            <v>0.18662899211811171</v>
          </cell>
          <cell r="G43">
            <v>0.17454908704633368</v>
          </cell>
          <cell r="H43">
            <v>0.15629069841720133</v>
          </cell>
          <cell r="I43">
            <v>0.48253122241835333</v>
          </cell>
          <cell r="J43">
            <v>0.18575240793885267</v>
          </cell>
          <cell r="K43">
            <v>0.31195134615152409</v>
          </cell>
          <cell r="L43">
            <v>0.30077802687875582</v>
          </cell>
          <cell r="M43">
            <v>0.20151821903086753</v>
          </cell>
          <cell r="N43">
            <v>0.23666451712518505</v>
          </cell>
          <cell r="O43">
            <v>0.38658595289779385</v>
          </cell>
          <cell r="P43">
            <v>0.16882680447952333</v>
          </cell>
          <cell r="Q43">
            <v>0.20792272549749777</v>
          </cell>
          <cell r="R43">
            <v>0.17469963060552959</v>
          </cell>
          <cell r="S43">
            <v>0.24176636955416317</v>
          </cell>
          <cell r="T43">
            <v>0.24134612556050045</v>
          </cell>
          <cell r="U43">
            <v>0.3421878742798069</v>
          </cell>
          <cell r="V43">
            <v>0.17469963060552959</v>
          </cell>
          <cell r="W43">
            <v>0.24176636955416317</v>
          </cell>
          <cell r="X43">
            <v>0.24134612556050045</v>
          </cell>
          <cell r="Y43">
            <v>0.34218787427980668</v>
          </cell>
          <cell r="Z43">
            <v>0.13381043606294665</v>
          </cell>
          <cell r="AA43">
            <v>0.24302547395051635</v>
          </cell>
          <cell r="AB43">
            <v>0.25310645532602016</v>
          </cell>
          <cell r="AC43">
            <v>0.37005763466051689</v>
          </cell>
          <cell r="AD43">
            <v>0.2631520358934592</v>
          </cell>
          <cell r="AE43">
            <v>0.29225698237590397</v>
          </cell>
          <cell r="AF43">
            <v>0.16012248756162584</v>
          </cell>
          <cell r="AG43">
            <v>0.28446849416901093</v>
          </cell>
          <cell r="AH43">
            <v>0.15792442826874056</v>
          </cell>
          <cell r="AJ43">
            <v>0.29225698237590397</v>
          </cell>
          <cell r="AK43">
            <v>0.16012248756162584</v>
          </cell>
          <cell r="AL43">
            <v>0.28446849416901093</v>
          </cell>
          <cell r="AM43" t="e">
            <v>#REF!</v>
          </cell>
          <cell r="AP43">
            <v>1</v>
          </cell>
          <cell r="CH43">
            <v>0.24134612556050045</v>
          </cell>
          <cell r="CK43">
            <v>0.24176636955416317</v>
          </cell>
          <cell r="CL43">
            <v>0.24134612556050045</v>
          </cell>
        </row>
        <row r="44">
          <cell r="A44" t="str">
            <v>Net Profit</v>
          </cell>
          <cell r="B44">
            <v>0.22765505200030356</v>
          </cell>
          <cell r="C44">
            <v>0.28465042131632878</v>
          </cell>
          <cell r="D44">
            <v>0.25851362635694214</v>
          </cell>
          <cell r="E44">
            <v>0.22916571775601605</v>
          </cell>
          <cell r="F44" t="e">
            <v>#VALUE!</v>
          </cell>
          <cell r="G44" t="e">
            <v>#VALUE!</v>
          </cell>
          <cell r="H44" t="e">
            <v>#VALUE!</v>
          </cell>
          <cell r="I44" t="e">
            <v>#VALUE!</v>
          </cell>
          <cell r="J44">
            <v>0.21727828989239417</v>
          </cell>
          <cell r="K44">
            <v>0.26342218163770298</v>
          </cell>
          <cell r="L44">
            <v>0.28065372475806777</v>
          </cell>
          <cell r="M44">
            <v>0.23864580371183497</v>
          </cell>
          <cell r="N44">
            <v>0.2337929987514368</v>
          </cell>
          <cell r="O44">
            <v>0.23691905406619551</v>
          </cell>
          <cell r="P44">
            <v>0.27139984695031472</v>
          </cell>
          <cell r="Q44">
            <v>0.25788810023205294</v>
          </cell>
          <cell r="R44">
            <v>0.3104482718133037</v>
          </cell>
          <cell r="S44">
            <v>0.26291753030644327</v>
          </cell>
          <cell r="T44">
            <v>0.23112333756234738</v>
          </cell>
          <cell r="U44">
            <v>0.19551086031790563</v>
          </cell>
          <cell r="V44">
            <v>0.2504482718133037</v>
          </cell>
          <cell r="W44">
            <v>0.25</v>
          </cell>
          <cell r="X44">
            <v>1.25</v>
          </cell>
          <cell r="Y44">
            <v>-0.75044827181330365</v>
          </cell>
          <cell r="Z44">
            <v>0.29837302005689159</v>
          </cell>
          <cell r="AA44">
            <v>0.21139982896316115</v>
          </cell>
          <cell r="AB44">
            <v>0.21404525553819637</v>
          </cell>
          <cell r="AC44">
            <v>0.27618189544175087</v>
          </cell>
          <cell r="AD44">
            <v>0.2972400102017605</v>
          </cell>
          <cell r="AE44">
            <v>0.28933709236039806</v>
          </cell>
          <cell r="AF44">
            <v>0.21890358647026001</v>
          </cell>
          <cell r="AG44">
            <v>0.19451931096758146</v>
          </cell>
          <cell r="AH44">
            <v>0.22608273076313321</v>
          </cell>
          <cell r="AJ44">
            <v>0.28933709236039806</v>
          </cell>
          <cell r="AK44">
            <v>0.21890358647026001</v>
          </cell>
          <cell r="AL44">
            <v>0.19451931096758146</v>
          </cell>
          <cell r="AM44" t="e">
            <v>#REF!</v>
          </cell>
          <cell r="AP44">
            <v>1</v>
          </cell>
          <cell r="CH44">
            <v>0.23112333756234738</v>
          </cell>
          <cell r="CK44">
            <v>0.25</v>
          </cell>
          <cell r="CL44">
            <v>1.25</v>
          </cell>
        </row>
        <row r="45">
          <cell r="A45" t="str">
            <v>Other Income</v>
          </cell>
          <cell r="AD45">
            <v>0.2631520358934592</v>
          </cell>
          <cell r="AE45">
            <v>0.29225698237590397</v>
          </cell>
          <cell r="AF45">
            <v>0.16012248756162584</v>
          </cell>
          <cell r="AG45">
            <v>0.28446849416901093</v>
          </cell>
          <cell r="AH45">
            <v>0.15792442826874056</v>
          </cell>
          <cell r="AJ45">
            <v>0.29225698237590397</v>
          </cell>
          <cell r="AK45">
            <v>0.16012248756162584</v>
          </cell>
          <cell r="AL45">
            <v>0.28446849416901093</v>
          </cell>
          <cell r="AM45" t="e">
            <v>#REF!</v>
          </cell>
          <cell r="AP45">
            <v>1</v>
          </cell>
          <cell r="BD45">
            <v>0.56000000000000005</v>
          </cell>
          <cell r="BE45">
            <v>0.62</v>
          </cell>
        </row>
        <row r="46">
          <cell r="A46" t="str">
            <v>Depreciation</v>
          </cell>
          <cell r="AD46">
            <v>0.23746132281014817</v>
          </cell>
          <cell r="AE46">
            <v>0.24416304957947979</v>
          </cell>
          <cell r="AF46">
            <v>0.25036067784239652</v>
          </cell>
          <cell r="AG46">
            <v>0.26801494976797546</v>
          </cell>
          <cell r="AH46">
            <v>0.26219771485652527</v>
          </cell>
          <cell r="AJ46">
            <v>0.24416304957947979</v>
          </cell>
          <cell r="AK46">
            <v>0.25036067784239652</v>
          </cell>
          <cell r="AL46">
            <v>0.26801494976797546</v>
          </cell>
          <cell r="AM46" t="e">
            <v>#REF!</v>
          </cell>
          <cell r="AP46">
            <v>1</v>
          </cell>
          <cell r="BD46">
            <v>0.32999999999999996</v>
          </cell>
          <cell r="BE46">
            <v>0.28000000000000003</v>
          </cell>
        </row>
        <row r="47">
          <cell r="A47" t="str">
            <v>Tax % of PBT</v>
          </cell>
          <cell r="Z47">
            <v>0.249252066879633</v>
          </cell>
          <cell r="AA47">
            <v>0.28929466523451486</v>
          </cell>
          <cell r="AB47">
            <v>0.19380665864420377</v>
          </cell>
          <cell r="AC47">
            <v>0.18279349719275076</v>
          </cell>
          <cell r="AD47">
            <v>0.19669336810730262</v>
          </cell>
          <cell r="AE47">
            <v>0.27347468628299437</v>
          </cell>
          <cell r="AF47">
            <v>0.21579425001389027</v>
          </cell>
          <cell r="AG47">
            <v>0.25194282723883038</v>
          </cell>
          <cell r="AH47">
            <v>0.33932267405262495</v>
          </cell>
          <cell r="AJ47">
            <v>0.3</v>
          </cell>
          <cell r="AK47">
            <v>0.3</v>
          </cell>
          <cell r="AL47">
            <v>0.3</v>
          </cell>
          <cell r="AM47">
            <v>0.29999999999999982</v>
          </cell>
          <cell r="BD47">
            <v>0.11</v>
          </cell>
          <cell r="BE47">
            <v>9.9999999999999978E-2</v>
          </cell>
        </row>
        <row r="49">
          <cell r="AD49">
            <v>5859</v>
          </cell>
        </row>
        <row r="50">
          <cell r="A50" t="str">
            <v>telephones</v>
          </cell>
          <cell r="V50">
            <v>14288</v>
          </cell>
          <cell r="W50">
            <v>14727</v>
          </cell>
          <cell r="X50">
            <v>14315</v>
          </cell>
          <cell r="Y50">
            <v>14727</v>
          </cell>
          <cell r="Z50">
            <v>13222</v>
          </cell>
          <cell r="AA50">
            <v>12339</v>
          </cell>
          <cell r="AB50">
            <v>10841</v>
          </cell>
          <cell r="AC50">
            <v>12941</v>
          </cell>
          <cell r="AD50">
            <v>10259</v>
          </cell>
          <cell r="AE50">
            <v>10337</v>
          </cell>
          <cell r="AF50">
            <v>11140</v>
          </cell>
          <cell r="AG50">
            <v>12028</v>
          </cell>
          <cell r="AP50">
            <v>43788</v>
          </cell>
          <cell r="AR50">
            <v>0</v>
          </cell>
          <cell r="CK50">
            <v>14727</v>
          </cell>
          <cell r="CL50">
            <v>14196</v>
          </cell>
        </row>
        <row r="51">
          <cell r="A51" t="str">
            <v>telex</v>
          </cell>
          <cell r="V51">
            <v>13.97</v>
          </cell>
          <cell r="W51">
            <v>9</v>
          </cell>
          <cell r="X51">
            <v>14</v>
          </cell>
          <cell r="Y51">
            <v>10</v>
          </cell>
          <cell r="Z51">
            <v>6</v>
          </cell>
          <cell r="AA51">
            <v>2</v>
          </cell>
          <cell r="AC51">
            <v>2</v>
          </cell>
          <cell r="AD51">
            <v>1</v>
          </cell>
          <cell r="AG51">
            <v>1</v>
          </cell>
          <cell r="AP51">
            <v>1</v>
          </cell>
          <cell r="CK51">
            <v>9</v>
          </cell>
          <cell r="CL51">
            <v>14</v>
          </cell>
        </row>
        <row r="52">
          <cell r="A52" t="str">
            <v>ckt</v>
          </cell>
          <cell r="V52">
            <v>271.73</v>
          </cell>
          <cell r="W52">
            <v>376</v>
          </cell>
          <cell r="X52">
            <v>362</v>
          </cell>
          <cell r="Y52">
            <v>65</v>
          </cell>
          <cell r="Z52">
            <v>399</v>
          </cell>
          <cell r="AA52">
            <v>290</v>
          </cell>
          <cell r="AC52">
            <v>570</v>
          </cell>
          <cell r="AD52">
            <v>346</v>
          </cell>
          <cell r="AG52">
            <v>153</v>
          </cell>
          <cell r="AP52">
            <v>653</v>
          </cell>
          <cell r="CK52">
            <v>376</v>
          </cell>
          <cell r="CL52">
            <v>362</v>
          </cell>
        </row>
        <row r="53">
          <cell r="A53" t="str">
            <v>wll</v>
          </cell>
          <cell r="V53">
            <v>70.67</v>
          </cell>
          <cell r="W53">
            <v>88</v>
          </cell>
          <cell r="X53">
            <v>116</v>
          </cell>
          <cell r="Y53">
            <v>150</v>
          </cell>
          <cell r="Z53">
            <v>153</v>
          </cell>
          <cell r="AA53">
            <v>175</v>
          </cell>
          <cell r="AB53">
            <v>296</v>
          </cell>
          <cell r="AC53">
            <v>365</v>
          </cell>
          <cell r="AD53">
            <v>273</v>
          </cell>
          <cell r="AE53">
            <v>214</v>
          </cell>
          <cell r="AF53">
            <v>112</v>
          </cell>
          <cell r="AG53">
            <v>149</v>
          </cell>
          <cell r="AH53">
            <v>236</v>
          </cell>
          <cell r="AI53">
            <v>175</v>
          </cell>
          <cell r="AP53">
            <v>745</v>
          </cell>
          <cell r="BI53">
            <v>1018.14</v>
          </cell>
          <cell r="CK53">
            <v>88</v>
          </cell>
          <cell r="CL53">
            <v>116</v>
          </cell>
        </row>
        <row r="54">
          <cell r="A54" t="str">
            <v>cell</v>
          </cell>
          <cell r="V54">
            <v>117.01999999999998</v>
          </cell>
          <cell r="W54">
            <v>476</v>
          </cell>
          <cell r="X54">
            <v>440</v>
          </cell>
          <cell r="Y54">
            <v>570</v>
          </cell>
          <cell r="Z54">
            <v>525</v>
          </cell>
          <cell r="AA54">
            <v>653</v>
          </cell>
          <cell r="AB54">
            <v>682</v>
          </cell>
          <cell r="AC54">
            <v>899</v>
          </cell>
          <cell r="AD54">
            <v>1230</v>
          </cell>
          <cell r="AE54">
            <v>1364</v>
          </cell>
          <cell r="AF54">
            <v>1465</v>
          </cell>
          <cell r="AG54">
            <v>1566</v>
          </cell>
          <cell r="AH54">
            <v>1795</v>
          </cell>
          <cell r="AI54">
            <v>1872</v>
          </cell>
          <cell r="AP54">
            <v>5610</v>
          </cell>
          <cell r="BI54">
            <v>2840.02</v>
          </cell>
          <cell r="CK54">
            <v>476</v>
          </cell>
          <cell r="CL54">
            <v>440</v>
          </cell>
        </row>
        <row r="55">
          <cell r="A55" t="str">
            <v>VAS</v>
          </cell>
          <cell r="V55">
            <v>60.4</v>
          </cell>
          <cell r="W55">
            <v>-125</v>
          </cell>
          <cell r="X55">
            <v>152</v>
          </cell>
          <cell r="Y55">
            <v>270</v>
          </cell>
          <cell r="Z55">
            <v>266</v>
          </cell>
          <cell r="AA55">
            <v>144</v>
          </cell>
          <cell r="AB55">
            <v>221</v>
          </cell>
          <cell r="AC55">
            <v>177</v>
          </cell>
          <cell r="AD55">
            <v>181</v>
          </cell>
          <cell r="AG55">
            <v>524</v>
          </cell>
          <cell r="AP55">
            <v>1536</v>
          </cell>
          <cell r="CK55">
            <v>-125</v>
          </cell>
          <cell r="CL55">
            <v>170</v>
          </cell>
        </row>
        <row r="56">
          <cell r="A56" t="str">
            <v>othres</v>
          </cell>
          <cell r="X56">
            <v>-58</v>
          </cell>
          <cell r="AA56">
            <v>122</v>
          </cell>
          <cell r="AB56">
            <v>614</v>
          </cell>
          <cell r="AD56">
            <v>211</v>
          </cell>
          <cell r="AE56">
            <v>854</v>
          </cell>
          <cell r="AF56">
            <v>55</v>
          </cell>
          <cell r="AG56">
            <v>32</v>
          </cell>
          <cell r="AH56">
            <v>743</v>
          </cell>
          <cell r="AI56">
            <v>873</v>
          </cell>
          <cell r="AP56">
            <v>162</v>
          </cell>
          <cell r="CL56">
            <v>-58</v>
          </cell>
        </row>
        <row r="57">
          <cell r="V57">
            <v>14821.789999999999</v>
          </cell>
          <cell r="W57">
            <v>15551</v>
          </cell>
          <cell r="X57">
            <v>15399</v>
          </cell>
          <cell r="Y57">
            <v>14926.8</v>
          </cell>
          <cell r="Z57">
            <v>14571</v>
          </cell>
          <cell r="AA57">
            <v>13725</v>
          </cell>
          <cell r="AB57">
            <v>12654</v>
          </cell>
          <cell r="AC57">
            <v>14954</v>
          </cell>
          <cell r="AD57">
            <v>12501</v>
          </cell>
          <cell r="AE57">
            <v>12769</v>
          </cell>
          <cell r="AF57">
            <v>12772</v>
          </cell>
          <cell r="AG57">
            <v>14453</v>
          </cell>
          <cell r="AP57">
            <v>52495</v>
          </cell>
          <cell r="CK57">
            <v>15551</v>
          </cell>
          <cell r="CL57">
            <v>15240</v>
          </cell>
        </row>
        <row r="58">
          <cell r="A58" t="str">
            <v>cell% of total</v>
          </cell>
          <cell r="V58">
            <v>1.2663112889873625E-2</v>
          </cell>
          <cell r="W58">
            <v>3.6267764130924057E-2</v>
          </cell>
          <cell r="X58">
            <v>3.6106240664978244E-2</v>
          </cell>
          <cell r="Y58">
            <v>4.8235388696840582E-2</v>
          </cell>
          <cell r="Z58">
            <v>4.653078031706815E-2</v>
          </cell>
          <cell r="AA58">
            <v>6.032786885245902E-2</v>
          </cell>
          <cell r="AB58">
            <v>7.7287814129919391E-2</v>
          </cell>
          <cell r="AC58">
            <v>8.4525879363381032E-2</v>
          </cell>
          <cell r="AD58">
            <v>0.12023038156947444</v>
          </cell>
          <cell r="AE58">
            <v>0.123580546636385</v>
          </cell>
          <cell r="AF58">
            <v>0.12347322267460069</v>
          </cell>
          <cell r="AG58">
            <v>0.11866048571230886</v>
          </cell>
          <cell r="AP58">
            <v>0.12105914849033242</v>
          </cell>
        </row>
        <row r="59">
          <cell r="A59" t="str">
            <v>Rental</v>
          </cell>
          <cell r="V59">
            <v>3018</v>
          </cell>
          <cell r="W59">
            <v>2986</v>
          </cell>
          <cell r="X59">
            <v>2920</v>
          </cell>
          <cell r="Y59">
            <v>3180</v>
          </cell>
          <cell r="Z59">
            <v>2657</v>
          </cell>
          <cell r="AA59">
            <v>2862</v>
          </cell>
          <cell r="AB59">
            <v>2743</v>
          </cell>
          <cell r="AC59">
            <v>2848</v>
          </cell>
          <cell r="AD59">
            <v>2658</v>
          </cell>
          <cell r="AE59">
            <v>2670</v>
          </cell>
          <cell r="AF59">
            <v>3371</v>
          </cell>
          <cell r="AG59">
            <v>2827</v>
          </cell>
          <cell r="AH59">
            <v>2903</v>
          </cell>
          <cell r="AI59">
            <v>2714</v>
          </cell>
          <cell r="AP59">
            <v>11538</v>
          </cell>
          <cell r="BI59">
            <v>11308</v>
          </cell>
          <cell r="CK59">
            <v>2986</v>
          </cell>
          <cell r="CL59">
            <v>2978</v>
          </cell>
        </row>
        <row r="60">
          <cell r="A60" t="str">
            <v>call cahrges</v>
          </cell>
          <cell r="V60">
            <v>5425.8</v>
          </cell>
          <cell r="W60">
            <v>6303</v>
          </cell>
          <cell r="X60">
            <v>5671</v>
          </cell>
          <cell r="Y60">
            <v>5380</v>
          </cell>
          <cell r="Z60">
            <v>5579</v>
          </cell>
          <cell r="AA60">
            <v>5461</v>
          </cell>
          <cell r="AB60">
            <v>6969</v>
          </cell>
          <cell r="AC60">
            <v>6442</v>
          </cell>
          <cell r="AD60">
            <v>6894</v>
          </cell>
          <cell r="AE60">
            <v>6549</v>
          </cell>
          <cell r="AF60">
            <v>6773</v>
          </cell>
          <cell r="AG60">
            <v>7827</v>
          </cell>
          <cell r="AH60">
            <v>6100</v>
          </cell>
          <cell r="AI60">
            <v>5962</v>
          </cell>
          <cell r="AP60">
            <v>17052</v>
          </cell>
          <cell r="BI60">
            <v>19396</v>
          </cell>
          <cell r="CK60">
            <v>6303</v>
          </cell>
          <cell r="CL60">
            <v>5691</v>
          </cell>
        </row>
        <row r="61">
          <cell r="A61" t="str">
            <v>Franchise</v>
          </cell>
          <cell r="V61">
            <v>2568.8000000000002</v>
          </cell>
          <cell r="W61">
            <v>2482</v>
          </cell>
          <cell r="X61">
            <v>2737</v>
          </cell>
          <cell r="Y61">
            <v>2850</v>
          </cell>
          <cell r="Z61">
            <v>2673</v>
          </cell>
          <cell r="AA61">
            <v>2712</v>
          </cell>
          <cell r="AP61">
            <v>8877</v>
          </cell>
          <cell r="CK61">
            <v>2482</v>
          </cell>
          <cell r="CL61">
            <v>2737</v>
          </cell>
        </row>
        <row r="62">
          <cell r="A62" t="str">
            <v>Rent and Jn charges</v>
          </cell>
          <cell r="V62">
            <v>334.6</v>
          </cell>
          <cell r="W62">
            <v>352.03</v>
          </cell>
          <cell r="X62">
            <v>331</v>
          </cell>
          <cell r="Y62">
            <v>160</v>
          </cell>
          <cell r="Z62">
            <v>236</v>
          </cell>
          <cell r="AA62">
            <v>256</v>
          </cell>
          <cell r="AP62">
            <v>2268</v>
          </cell>
          <cell r="CK62">
            <v>352.03</v>
          </cell>
          <cell r="CL62">
            <v>193</v>
          </cell>
        </row>
        <row r="63">
          <cell r="A63" t="str">
            <v>Access Call</v>
          </cell>
          <cell r="V63">
            <v>2940.8</v>
          </cell>
          <cell r="W63">
            <v>2603</v>
          </cell>
          <cell r="X63">
            <v>2656</v>
          </cell>
          <cell r="Y63">
            <v>2270</v>
          </cell>
          <cell r="Z63">
            <v>2078</v>
          </cell>
          <cell r="AA63">
            <v>1048</v>
          </cell>
          <cell r="AB63">
            <v>1129</v>
          </cell>
          <cell r="AC63">
            <v>3651</v>
          </cell>
          <cell r="AD63">
            <v>707</v>
          </cell>
          <cell r="AE63">
            <v>1118</v>
          </cell>
          <cell r="AF63">
            <v>996</v>
          </cell>
          <cell r="AG63">
            <v>1374</v>
          </cell>
          <cell r="AH63">
            <v>947</v>
          </cell>
          <cell r="AI63">
            <v>608</v>
          </cell>
          <cell r="AP63">
            <v>4053</v>
          </cell>
          <cell r="BI63">
            <v>7345</v>
          </cell>
          <cell r="CK63">
            <v>2603</v>
          </cell>
          <cell r="CL63">
            <v>2597</v>
          </cell>
        </row>
        <row r="64">
          <cell r="A64" t="str">
            <v>Mobile</v>
          </cell>
          <cell r="V64">
            <v>672.2</v>
          </cell>
          <cell r="W64">
            <v>273</v>
          </cell>
          <cell r="AG64">
            <v>13192.85</v>
          </cell>
          <cell r="AP64">
            <v>52494.32</v>
          </cell>
          <cell r="CK64">
            <v>273</v>
          </cell>
        </row>
        <row r="65">
          <cell r="A65" t="str">
            <v>Basic</v>
          </cell>
          <cell r="V65">
            <v>2201</v>
          </cell>
          <cell r="W65">
            <v>2184</v>
          </cell>
          <cell r="AG65">
            <v>-1260.1499999999996</v>
          </cell>
          <cell r="AP65">
            <v>-0.68000000000029104</v>
          </cell>
          <cell r="CK65">
            <v>2184</v>
          </cell>
        </row>
        <row r="66">
          <cell r="A66" t="str">
            <v>Dolphin</v>
          </cell>
          <cell r="V66">
            <v>67.5</v>
          </cell>
          <cell r="W66">
            <v>147</v>
          </cell>
          <cell r="CK66">
            <v>147</v>
          </cell>
        </row>
        <row r="67">
          <cell r="A67" t="str">
            <v>Incoming call</v>
          </cell>
        </row>
        <row r="68">
          <cell r="V68">
            <v>14288</v>
          </cell>
          <cell r="W68">
            <v>14726.029999999999</v>
          </cell>
          <cell r="Y68">
            <v>13840</v>
          </cell>
          <cell r="Z68">
            <v>13223</v>
          </cell>
          <cell r="CK68">
            <v>14726.03</v>
          </cell>
        </row>
        <row r="69">
          <cell r="A69" t="str">
            <v>vcc</v>
          </cell>
          <cell r="AA69">
            <v>194</v>
          </cell>
          <cell r="AB69">
            <v>205</v>
          </cell>
          <cell r="AC69">
            <v>175</v>
          </cell>
          <cell r="AD69">
            <v>171</v>
          </cell>
        </row>
        <row r="70">
          <cell r="A70" t="str">
            <v>internet</v>
          </cell>
          <cell r="X70">
            <v>41</v>
          </cell>
          <cell r="AA70">
            <v>46</v>
          </cell>
          <cell r="AB70">
            <v>45</v>
          </cell>
          <cell r="AC70">
            <v>51</v>
          </cell>
          <cell r="AD70">
            <v>41</v>
          </cell>
        </row>
        <row r="71">
          <cell r="A71" t="str">
            <v>Wirelien Revenues</v>
          </cell>
          <cell r="V71">
            <v>14288</v>
          </cell>
          <cell r="W71">
            <v>14727</v>
          </cell>
          <cell r="X71">
            <v>14315</v>
          </cell>
          <cell r="Y71">
            <v>14727</v>
          </cell>
          <cell r="Z71">
            <v>13222</v>
          </cell>
          <cell r="AA71">
            <v>12339</v>
          </cell>
          <cell r="AB71">
            <v>10841</v>
          </cell>
          <cell r="AC71">
            <v>12941</v>
          </cell>
          <cell r="AD71">
            <v>10259</v>
          </cell>
          <cell r="AE71">
            <v>10337</v>
          </cell>
          <cell r="AF71">
            <v>11140</v>
          </cell>
        </row>
        <row r="72">
          <cell r="A72" t="str">
            <v>Wierless reveneus</v>
          </cell>
          <cell r="V72">
            <v>187.69</v>
          </cell>
          <cell r="W72">
            <v>564</v>
          </cell>
          <cell r="X72">
            <v>556</v>
          </cell>
          <cell r="Y72">
            <v>720</v>
          </cell>
          <cell r="Z72">
            <v>678</v>
          </cell>
          <cell r="AA72">
            <v>828</v>
          </cell>
          <cell r="AB72">
            <v>978</v>
          </cell>
          <cell r="AC72">
            <v>1264</v>
          </cell>
          <cell r="AD72">
            <v>1503</v>
          </cell>
          <cell r="AE72">
            <v>1578</v>
          </cell>
        </row>
        <row r="74">
          <cell r="V74">
            <v>0.92306749969374002</v>
          </cell>
          <cell r="W74">
            <v>0.92277877131125907</v>
          </cell>
          <cell r="X74">
            <v>0.91485128205128219</v>
          </cell>
          <cell r="Y74">
            <v>0.90385644318228586</v>
          </cell>
          <cell r="Z74">
            <v>0.88811629991254226</v>
          </cell>
          <cell r="AA74">
            <v>0.87764144512610776</v>
          </cell>
          <cell r="AB74">
            <v>0.84018772384833895</v>
          </cell>
          <cell r="AC74">
            <v>0.78835449330919094</v>
          </cell>
          <cell r="AD74">
            <v>0.7540588581287816</v>
          </cell>
          <cell r="AE74">
            <v>0.71951460010631629</v>
          </cell>
          <cell r="AF74">
            <v>0.68999268874226038</v>
          </cell>
          <cell r="AG74">
            <v>0.65451179421878369</v>
          </cell>
          <cell r="AJ74">
            <v>0.5926624649513017</v>
          </cell>
          <cell r="AK74">
            <v>0.55878041442649917</v>
          </cell>
          <cell r="AL74">
            <v>0.52676756637724975</v>
          </cell>
          <cell r="AM74">
            <v>0.52676756637724975</v>
          </cell>
        </row>
        <row r="75">
          <cell r="A75" t="str">
            <v>Subscribers (000)</v>
          </cell>
          <cell r="V75">
            <v>7.6932500306259949E-2</v>
          </cell>
          <cell r="W75">
            <v>7.7221228688740887E-2</v>
          </cell>
          <cell r="X75">
            <v>8.5148717948717964E-2</v>
          </cell>
          <cell r="Y75">
            <v>9.6143556817714124E-2</v>
          </cell>
          <cell r="Z75">
            <v>0.11188370008745779</v>
          </cell>
          <cell r="AA75">
            <v>0.1223585548738923</v>
          </cell>
          <cell r="AB75">
            <v>0.15981227615166113</v>
          </cell>
          <cell r="AC75">
            <v>0.21164550669080912</v>
          </cell>
          <cell r="AD75">
            <v>0.24594114187121829</v>
          </cell>
          <cell r="AE75">
            <v>0.28048539989368371</v>
          </cell>
          <cell r="AF75">
            <v>0.31000731125773967</v>
          </cell>
          <cell r="AG75">
            <v>0.34548820578121636</v>
          </cell>
          <cell r="AJ75">
            <v>0.40733753504869835</v>
          </cell>
          <cell r="AK75">
            <v>0.44121958557350088</v>
          </cell>
          <cell r="AL75">
            <v>0.4732324336227503</v>
          </cell>
          <cell r="AM75">
            <v>0.4732324336227503</v>
          </cell>
        </row>
        <row r="76">
          <cell r="A76" t="str">
            <v>Wireless</v>
          </cell>
          <cell r="W76">
            <v>377.78099999999995</v>
          </cell>
          <cell r="X76">
            <v>415.09999999999997</v>
          </cell>
          <cell r="Y76">
            <v>467.2</v>
          </cell>
          <cell r="Z76">
            <v>537.173</v>
          </cell>
          <cell r="AA76">
            <v>574.4</v>
          </cell>
          <cell r="AB76">
            <v>776.40000000000009</v>
          </cell>
          <cell r="AC76">
            <v>1077.933</v>
          </cell>
          <cell r="AD76">
            <v>1292.4480000000001</v>
          </cell>
          <cell r="AE76">
            <v>1494.8130000000001</v>
          </cell>
          <cell r="AF76">
            <v>1707.9270000000001</v>
          </cell>
          <cell r="AG76">
            <v>2046.82</v>
          </cell>
          <cell r="AH76">
            <v>2308.1509999999998</v>
          </cell>
          <cell r="AI76">
            <v>2435.61</v>
          </cell>
          <cell r="AJ76">
            <v>2585.1688113583405</v>
          </cell>
          <cell r="AK76">
            <v>2975.8091693833476</v>
          </cell>
          <cell r="AL76">
            <v>3480.0720740750207</v>
          </cell>
          <cell r="AM76">
            <v>3480.0720740750207</v>
          </cell>
          <cell r="AP76">
            <v>2046.82</v>
          </cell>
        </row>
        <row r="77">
          <cell r="A77" t="str">
            <v>GSM</v>
          </cell>
          <cell r="V77">
            <v>290.8</v>
          </cell>
          <cell r="W77">
            <v>300.23399999999998</v>
          </cell>
          <cell r="X77">
            <v>324.89999999999998</v>
          </cell>
          <cell r="Y77">
            <v>360.5</v>
          </cell>
          <cell r="Z77">
            <v>416.87299999999999</v>
          </cell>
          <cell r="AA77">
            <v>440.5</v>
          </cell>
          <cell r="AB77">
            <v>594.70000000000005</v>
          </cell>
          <cell r="AC77">
            <v>881.7</v>
          </cell>
          <cell r="AD77">
            <v>1112.98</v>
          </cell>
          <cell r="AE77">
            <v>1282.808</v>
          </cell>
          <cell r="AF77">
            <v>1526.422</v>
          </cell>
          <cell r="AG77">
            <v>1941.155</v>
          </cell>
          <cell r="AH77">
            <v>2169.6610000000001</v>
          </cell>
          <cell r="AI77">
            <v>2290.2550000000001</v>
          </cell>
          <cell r="AJ77">
            <v>2439.8138113583404</v>
          </cell>
          <cell r="AK77">
            <v>2709.9666227166808</v>
          </cell>
          <cell r="AL77">
            <v>2980.1194340750208</v>
          </cell>
          <cell r="AM77">
            <v>2980.1194340750208</v>
          </cell>
          <cell r="AP77">
            <v>1941.155</v>
          </cell>
          <cell r="BB77">
            <v>311</v>
          </cell>
          <cell r="BI77">
            <v>881696</v>
          </cell>
          <cell r="CH77">
            <v>594.70000000000005</v>
          </cell>
          <cell r="CK77">
            <v>300.23399999999998</v>
          </cell>
          <cell r="CL77">
            <v>324.89999999999998</v>
          </cell>
        </row>
        <row r="78">
          <cell r="A78" t="str">
            <v>CDMA</v>
          </cell>
          <cell r="V78">
            <v>86</v>
          </cell>
          <cell r="W78">
            <v>77.546999999999997</v>
          </cell>
          <cell r="X78">
            <v>90.2</v>
          </cell>
          <cell r="Y78">
            <v>106.69999999999999</v>
          </cell>
          <cell r="Z78">
            <v>120.3</v>
          </cell>
          <cell r="AA78">
            <v>133.9</v>
          </cell>
          <cell r="AB78">
            <v>181.7</v>
          </cell>
          <cell r="AC78">
            <v>196.233</v>
          </cell>
          <cell r="AD78">
            <v>179.46799999999999</v>
          </cell>
          <cell r="AE78">
            <v>212.005</v>
          </cell>
          <cell r="AF78">
            <v>181.505</v>
          </cell>
          <cell r="AG78">
            <v>105.66500000000001</v>
          </cell>
          <cell r="AH78">
            <v>138.49</v>
          </cell>
          <cell r="AI78">
            <v>145.35499999999999</v>
          </cell>
          <cell r="AJ78">
            <v>145.35499999999999</v>
          </cell>
          <cell r="AK78">
            <v>265.84254666666664</v>
          </cell>
          <cell r="AL78">
            <v>499.95263999999997</v>
          </cell>
          <cell r="AM78">
            <v>499.95263999999997</v>
          </cell>
          <cell r="AP78">
            <v>105.66500000000001</v>
          </cell>
          <cell r="BB78">
            <v>77.5</v>
          </cell>
          <cell r="BI78">
            <v>256614</v>
          </cell>
          <cell r="CH78">
            <v>181.7</v>
          </cell>
          <cell r="CK78">
            <v>77.546999999999997</v>
          </cell>
          <cell r="CL78">
            <v>90.2</v>
          </cell>
        </row>
        <row r="79">
          <cell r="A79" t="str">
            <v>Delhi</v>
          </cell>
          <cell r="X79">
            <v>54.5</v>
          </cell>
          <cell r="Y79">
            <v>65.599999999999994</v>
          </cell>
          <cell r="Z79">
            <v>81</v>
          </cell>
          <cell r="AA79">
            <v>91</v>
          </cell>
          <cell r="AB79">
            <v>119.4</v>
          </cell>
          <cell r="AC79">
            <v>135.4</v>
          </cell>
          <cell r="AD79">
            <v>124.96299999999999</v>
          </cell>
          <cell r="CH79">
            <v>119.4</v>
          </cell>
          <cell r="CL79">
            <v>54.5</v>
          </cell>
        </row>
        <row r="80">
          <cell r="A80" t="str">
            <v>Mumbai</v>
          </cell>
          <cell r="X80">
            <v>35.700000000000003</v>
          </cell>
          <cell r="Y80">
            <v>41.1</v>
          </cell>
          <cell r="Z80">
            <v>39.299999999999997</v>
          </cell>
          <cell r="AA80">
            <v>42.9</v>
          </cell>
          <cell r="AB80">
            <v>62.3</v>
          </cell>
          <cell r="AC80">
            <v>60.832999999999998</v>
          </cell>
          <cell r="AD80">
            <v>54.505000000000003</v>
          </cell>
          <cell r="CH80">
            <v>62.3</v>
          </cell>
          <cell r="CL80">
            <v>35.700000000000003</v>
          </cell>
        </row>
        <row r="81">
          <cell r="A81" t="str">
            <v>Wireline</v>
          </cell>
          <cell r="V81">
            <v>4521</v>
          </cell>
          <cell r="W81">
            <v>4514.41</v>
          </cell>
          <cell r="X81">
            <v>4459.8999999999996</v>
          </cell>
          <cell r="Y81">
            <v>4392.2</v>
          </cell>
          <cell r="Z81">
            <v>4264</v>
          </cell>
          <cell r="AA81">
            <v>4120</v>
          </cell>
          <cell r="AB81">
            <v>4081.8</v>
          </cell>
          <cell r="AC81">
            <v>4015.1729999999998</v>
          </cell>
          <cell r="AD81">
            <v>3962.663</v>
          </cell>
          <cell r="AE81">
            <v>3834.5659999999998</v>
          </cell>
          <cell r="AF81">
            <v>3801.3850000000002</v>
          </cell>
          <cell r="AG81">
            <v>3877.6080000000002</v>
          </cell>
          <cell r="AH81">
            <v>3851.665</v>
          </cell>
          <cell r="AI81">
            <v>3761.3339999999998</v>
          </cell>
          <cell r="AJ81">
            <v>3761.3339999999998</v>
          </cell>
          <cell r="AK81">
            <v>3768.699158630619</v>
          </cell>
          <cell r="AL81">
            <v>3873.7604758918569</v>
          </cell>
          <cell r="AM81">
            <v>3873.7604758918569</v>
          </cell>
          <cell r="AP81">
            <v>3877.6080000000002</v>
          </cell>
          <cell r="BB81">
            <v>4509</v>
          </cell>
          <cell r="BI81">
            <v>4015173</v>
          </cell>
          <cell r="CH81">
            <v>4081.8</v>
          </cell>
          <cell r="CK81">
            <v>4514.41</v>
          </cell>
          <cell r="CL81">
            <v>4459.8999999999996</v>
          </cell>
        </row>
        <row r="82">
          <cell r="A82" t="str">
            <v>Total</v>
          </cell>
          <cell r="V82">
            <v>4897.8</v>
          </cell>
          <cell r="W82">
            <v>4892.1909999999998</v>
          </cell>
          <cell r="X82">
            <v>4874.9999999999991</v>
          </cell>
          <cell r="Y82">
            <v>4859.3999999999996</v>
          </cell>
          <cell r="Z82">
            <v>4801.1729999999998</v>
          </cell>
          <cell r="AA82">
            <v>4694.3999999999996</v>
          </cell>
          <cell r="AB82">
            <v>4858.2</v>
          </cell>
          <cell r="AC82">
            <v>5093.1059999999998</v>
          </cell>
          <cell r="AD82">
            <v>5255.1110000000008</v>
          </cell>
          <cell r="AE82">
            <v>5329.3789999999999</v>
          </cell>
          <cell r="AF82">
            <v>5509.3119999999999</v>
          </cell>
          <cell r="AG82">
            <v>5924.4279999999999</v>
          </cell>
          <cell r="AJ82">
            <v>6346.5028113583403</v>
          </cell>
          <cell r="AK82">
            <v>6744.5083280139661</v>
          </cell>
          <cell r="AL82">
            <v>7353.8325499668772</v>
          </cell>
          <cell r="AM82">
            <v>7353.8325499668772</v>
          </cell>
          <cell r="BB82">
            <v>4897.5</v>
          </cell>
          <cell r="CH82">
            <v>4858.2</v>
          </cell>
          <cell r="CK82">
            <v>4892.1909999999998</v>
          </cell>
          <cell r="CL82">
            <v>4875</v>
          </cell>
        </row>
        <row r="83">
          <cell r="A83" t="str">
            <v>Broadband</v>
          </cell>
          <cell r="X83">
            <v>4459.8999999999996</v>
          </cell>
          <cell r="Y83">
            <v>4392.2</v>
          </cell>
          <cell r="AC83">
            <v>5374</v>
          </cell>
          <cell r="AD83">
            <v>43070</v>
          </cell>
          <cell r="AE83">
            <v>82534</v>
          </cell>
          <cell r="AF83">
            <v>144983</v>
          </cell>
          <cell r="AG83">
            <v>211935</v>
          </cell>
          <cell r="AH83">
            <v>266632</v>
          </cell>
          <cell r="AI83">
            <v>323329</v>
          </cell>
          <cell r="AK83">
            <v>6.2712572338787131E-2</v>
          </cell>
          <cell r="AL83">
            <v>9.0343757071516206E-2</v>
          </cell>
          <cell r="BB83">
            <v>-4897.5</v>
          </cell>
          <cell r="CL83">
            <v>4459.8999999999996</v>
          </cell>
        </row>
        <row r="84">
          <cell r="A84" t="str">
            <v>Delhi</v>
          </cell>
          <cell r="X84">
            <v>2099.5</v>
          </cell>
          <cell r="Y84">
            <v>1962.1000000000001</v>
          </cell>
          <cell r="AC84">
            <v>234.90599999999995</v>
          </cell>
          <cell r="AD84">
            <v>162.00500000000102</v>
          </cell>
          <cell r="AE84">
            <v>74.26799999999912</v>
          </cell>
          <cell r="AF84">
            <v>179.93299999999999</v>
          </cell>
          <cell r="AG84">
            <v>415.11599999999999</v>
          </cell>
          <cell r="AK84">
            <v>398.0055166556258</v>
          </cell>
          <cell r="AL84">
            <v>609.3242219529111</v>
          </cell>
          <cell r="CL84">
            <v>2099.5</v>
          </cell>
        </row>
        <row r="85">
          <cell r="A85" t="str">
            <v>Mumbai</v>
          </cell>
          <cell r="X85">
            <v>2360.4</v>
          </cell>
          <cell r="Y85">
            <v>2430.1</v>
          </cell>
          <cell r="CL85">
            <v>2360.4</v>
          </cell>
        </row>
        <row r="86">
          <cell r="A86" t="str">
            <v>Extra-ordinaries</v>
          </cell>
          <cell r="R86">
            <v>-600</v>
          </cell>
          <cell r="W86">
            <v>-315</v>
          </cell>
          <cell r="X86">
            <v>2733.8066666666673</v>
          </cell>
          <cell r="Y86">
            <v>-1062.5</v>
          </cell>
          <cell r="Z86">
            <v>-1300</v>
          </cell>
          <cell r="AA86">
            <v>-2040</v>
          </cell>
          <cell r="AB86">
            <v>-700</v>
          </cell>
          <cell r="AC86">
            <v>2124</v>
          </cell>
          <cell r="AG86">
            <v>-1320</v>
          </cell>
          <cell r="AP86">
            <v>-2160</v>
          </cell>
          <cell r="AT86">
            <v>3704.8100000000004</v>
          </cell>
          <cell r="AU86">
            <v>-4040</v>
          </cell>
          <cell r="AX86">
            <v>476.8</v>
          </cell>
          <cell r="AY86">
            <v>-4040</v>
          </cell>
          <cell r="BG86">
            <v>-585.70000000000005</v>
          </cell>
          <cell r="BI86">
            <v>-4040</v>
          </cell>
          <cell r="CK86">
            <v>-315</v>
          </cell>
          <cell r="CL86">
            <v>2642.4666666666672</v>
          </cell>
        </row>
        <row r="87">
          <cell r="A87" t="str">
            <v>Tax on extra-ordinary</v>
          </cell>
          <cell r="AG87">
            <v>-435.6</v>
          </cell>
          <cell r="AP87">
            <v>-712.80000000000007</v>
          </cell>
        </row>
        <row r="88">
          <cell r="A88" t="str">
            <v>Losses</v>
          </cell>
        </row>
        <row r="89">
          <cell r="A89" t="str">
            <v>Network related</v>
          </cell>
          <cell r="W89">
            <v>-240</v>
          </cell>
          <cell r="AA89">
            <v>-540</v>
          </cell>
          <cell r="AG89">
            <v>4100</v>
          </cell>
          <cell r="AP89">
            <v>4100</v>
          </cell>
          <cell r="AU89">
            <v>-540</v>
          </cell>
          <cell r="AX89">
            <v>-240</v>
          </cell>
          <cell r="AY89">
            <v>-540</v>
          </cell>
          <cell r="BG89">
            <v>-240</v>
          </cell>
          <cell r="BI89">
            <v>-540</v>
          </cell>
          <cell r="CK89">
            <v>-240</v>
          </cell>
        </row>
        <row r="90">
          <cell r="A90" t="str">
            <v xml:space="preserve">Pension liability </v>
          </cell>
          <cell r="R90">
            <v>-600</v>
          </cell>
          <cell r="W90">
            <v>-400</v>
          </cell>
          <cell r="Z90">
            <v>-700</v>
          </cell>
          <cell r="AA90">
            <v>-1500</v>
          </cell>
          <cell r="AB90">
            <v>-400</v>
          </cell>
          <cell r="AU90">
            <v>-2600</v>
          </cell>
          <cell r="AX90">
            <v>-400</v>
          </cell>
          <cell r="AY90">
            <v>-2600</v>
          </cell>
          <cell r="BG90">
            <v>-400</v>
          </cell>
          <cell r="BI90">
            <v>-2600</v>
          </cell>
          <cell r="CK90">
            <v>-400</v>
          </cell>
        </row>
        <row r="91">
          <cell r="A91" t="str">
            <v>Doubtful debt</v>
          </cell>
          <cell r="W91">
            <v>-200</v>
          </cell>
          <cell r="AB91">
            <v>-300</v>
          </cell>
          <cell r="AU91">
            <v>-300</v>
          </cell>
          <cell r="AX91">
            <v>-200</v>
          </cell>
          <cell r="AY91">
            <v>-300</v>
          </cell>
          <cell r="BG91">
            <v>-200</v>
          </cell>
          <cell r="BI91">
            <v>-300</v>
          </cell>
          <cell r="CK91">
            <v>-200</v>
          </cell>
        </row>
        <row r="92">
          <cell r="A92" t="str">
            <v>Medical Reinmbursement</v>
          </cell>
          <cell r="W92">
            <v>-100</v>
          </cell>
          <cell r="AU92">
            <v>0</v>
          </cell>
          <cell r="AX92">
            <v>-100</v>
          </cell>
          <cell r="AY92">
            <v>0</v>
          </cell>
          <cell r="BG92">
            <v>-100</v>
          </cell>
          <cell r="BI92">
            <v>0</v>
          </cell>
          <cell r="CK92">
            <v>-100</v>
          </cell>
        </row>
        <row r="93">
          <cell r="A93" t="str">
            <v>Decomissioning</v>
          </cell>
          <cell r="W93">
            <v>-75</v>
          </cell>
          <cell r="AU93">
            <v>0</v>
          </cell>
          <cell r="AX93">
            <v>-75</v>
          </cell>
          <cell r="AY93">
            <v>0</v>
          </cell>
          <cell r="BG93">
            <v>-75</v>
          </cell>
          <cell r="BI93">
            <v>0</v>
          </cell>
          <cell r="CK93">
            <v>-75</v>
          </cell>
        </row>
        <row r="94">
          <cell r="A94" t="str">
            <v>Staff Cost Provision</v>
          </cell>
          <cell r="Y94">
            <v>-1462.5</v>
          </cell>
          <cell r="Z94">
            <v>-600</v>
          </cell>
          <cell r="AU94">
            <v>-600</v>
          </cell>
          <cell r="AX94">
            <v>0</v>
          </cell>
          <cell r="AY94">
            <v>-600</v>
          </cell>
          <cell r="BG94">
            <v>-1462.5</v>
          </cell>
          <cell r="BI94">
            <v>-600</v>
          </cell>
        </row>
        <row r="95">
          <cell r="A95" t="str">
            <v>Gain</v>
          </cell>
          <cell r="BI95">
            <v>0</v>
          </cell>
        </row>
        <row r="96">
          <cell r="A96" t="str">
            <v>Staff write back</v>
          </cell>
          <cell r="W96">
            <v>700</v>
          </cell>
          <cell r="X96">
            <v>350</v>
          </cell>
          <cell r="Y96">
            <v>400</v>
          </cell>
          <cell r="AG96">
            <v>1000</v>
          </cell>
          <cell r="AP96">
            <v>1890</v>
          </cell>
          <cell r="AT96">
            <v>350</v>
          </cell>
          <cell r="AU96">
            <v>0</v>
          </cell>
          <cell r="AX96">
            <v>1050</v>
          </cell>
          <cell r="AY96">
            <v>0</v>
          </cell>
          <cell r="BG96">
            <v>1450</v>
          </cell>
          <cell r="BI96">
            <v>0</v>
          </cell>
          <cell r="CK96">
            <v>700</v>
          </cell>
          <cell r="CL96">
            <v>350</v>
          </cell>
        </row>
        <row r="97">
          <cell r="A97" t="str">
            <v>Depreciation write back</v>
          </cell>
          <cell r="X97">
            <v>1942.0066666666669</v>
          </cell>
          <cell r="AT97">
            <v>2913.01</v>
          </cell>
          <cell r="AU97">
            <v>0</v>
          </cell>
          <cell r="AY97">
            <v>0</v>
          </cell>
          <cell r="BI97">
            <v>0</v>
          </cell>
          <cell r="CL97">
            <v>1850.6666666666667</v>
          </cell>
        </row>
        <row r="98">
          <cell r="A98" t="str">
            <v>Unlinked credit written back</v>
          </cell>
          <cell r="X98">
            <v>441.8</v>
          </cell>
          <cell r="AT98">
            <v>441.8</v>
          </cell>
          <cell r="AU98">
            <v>0</v>
          </cell>
          <cell r="AX98">
            <v>441.8</v>
          </cell>
          <cell r="AY98">
            <v>0</v>
          </cell>
          <cell r="BG98">
            <v>441.8</v>
          </cell>
          <cell r="BI98">
            <v>0</v>
          </cell>
          <cell r="CL98">
            <v>441.8</v>
          </cell>
        </row>
        <row r="99">
          <cell r="A99" t="str">
            <v>ADC from RELI</v>
          </cell>
          <cell r="AC99">
            <v>2360</v>
          </cell>
        </row>
        <row r="100">
          <cell r="A100" t="str">
            <v>Bad Debt collected</v>
          </cell>
          <cell r="AG100">
            <v>660</v>
          </cell>
        </row>
        <row r="101">
          <cell r="A101" t="str">
            <v>Life time cellular services</v>
          </cell>
          <cell r="AG101">
            <v>600</v>
          </cell>
        </row>
        <row r="102">
          <cell r="A102" t="str">
            <v>Other Income</v>
          </cell>
          <cell r="AG102">
            <v>520</v>
          </cell>
          <cell r="AP102">
            <v>1940</v>
          </cell>
        </row>
        <row r="103">
          <cell r="A103" t="str">
            <v>ARPU Rs/month</v>
          </cell>
          <cell r="AE103">
            <v>-4.1916167664670656E-2</v>
          </cell>
          <cell r="AF103">
            <v>-0.16562500000000002</v>
          </cell>
          <cell r="AG103">
            <v>7.4906367041198463E-2</v>
          </cell>
        </row>
        <row r="104">
          <cell r="A104" t="str">
            <v>Wireless</v>
          </cell>
          <cell r="W104">
            <v>497.64281422305515</v>
          </cell>
          <cell r="X104">
            <v>467.49344058776376</v>
          </cell>
          <cell r="Y104">
            <v>544.0326419585175</v>
          </cell>
          <cell r="Z104">
            <v>312</v>
          </cell>
          <cell r="AA104">
            <v>434</v>
          </cell>
          <cell r="AB104">
            <v>368</v>
          </cell>
          <cell r="AC104">
            <v>398</v>
          </cell>
          <cell r="AD104">
            <v>334</v>
          </cell>
          <cell r="AE104">
            <v>320</v>
          </cell>
          <cell r="AF104">
            <v>267</v>
          </cell>
          <cell r="AG104">
            <v>287</v>
          </cell>
          <cell r="AH104">
            <v>241.11531190926274</v>
          </cell>
          <cell r="AI104">
            <v>250.05929907368395</v>
          </cell>
          <cell r="AM104">
            <v>262.45571375800517</v>
          </cell>
          <cell r="AP104">
            <v>302</v>
          </cell>
          <cell r="BI104">
            <v>398</v>
          </cell>
        </row>
        <row r="105">
          <cell r="A105" t="str">
            <v>Wireline</v>
          </cell>
          <cell r="W105">
            <v>1086.6136677804327</v>
          </cell>
          <cell r="X105">
            <v>1063.4058031573829</v>
          </cell>
          <cell r="Y105">
            <v>822</v>
          </cell>
          <cell r="Z105">
            <v>865</v>
          </cell>
          <cell r="AA105">
            <v>860</v>
          </cell>
          <cell r="AB105">
            <v>837</v>
          </cell>
          <cell r="AC105">
            <v>819</v>
          </cell>
          <cell r="AD105">
            <v>823</v>
          </cell>
          <cell r="AE105">
            <v>806</v>
          </cell>
          <cell r="AF105">
            <v>836</v>
          </cell>
          <cell r="AG105">
            <v>805</v>
          </cell>
          <cell r="AH105">
            <v>800</v>
          </cell>
          <cell r="AI105">
            <v>784</v>
          </cell>
          <cell r="AM105">
            <v>590.21510011130454</v>
          </cell>
          <cell r="AP105">
            <v>817.5</v>
          </cell>
          <cell r="BI105">
            <v>819</v>
          </cell>
        </row>
        <row r="106">
          <cell r="A106" t="str">
            <v>Post</v>
          </cell>
          <cell r="Q106" t="str">
            <v>Delhi</v>
          </cell>
          <cell r="T106">
            <v>37.700000000000003</v>
          </cell>
          <cell r="X106">
            <v>54.5</v>
          </cell>
          <cell r="AH106">
            <v>350</v>
          </cell>
          <cell r="AI106">
            <v>312</v>
          </cell>
          <cell r="CL106">
            <v>54.5</v>
          </cell>
        </row>
        <row r="107">
          <cell r="A107" t="str">
            <v>Pre</v>
          </cell>
          <cell r="Q107" t="str">
            <v>Mumbai</v>
          </cell>
          <cell r="T107">
            <v>42.7</v>
          </cell>
          <cell r="X107">
            <v>35.799999999999997</v>
          </cell>
          <cell r="AH107">
            <v>206</v>
          </cell>
          <cell r="AI107">
            <v>230</v>
          </cell>
          <cell r="CL107">
            <v>35.799999999999997</v>
          </cell>
        </row>
        <row r="108">
          <cell r="A108" t="str">
            <v>Post</v>
          </cell>
          <cell r="AH108">
            <v>1640</v>
          </cell>
          <cell r="AI108">
            <v>1730</v>
          </cell>
        </row>
        <row r="109">
          <cell r="A109" t="str">
            <v>Pre</v>
          </cell>
          <cell r="AH109">
            <v>528.9</v>
          </cell>
          <cell r="AI109">
            <v>560.25500000000011</v>
          </cell>
        </row>
        <row r="111">
          <cell r="AF111" t="str">
            <v>For Sales</v>
          </cell>
        </row>
        <row r="113">
          <cell r="AF113" t="str">
            <v>F2Q07</v>
          </cell>
          <cell r="AG113" t="str">
            <v>Actuals</v>
          </cell>
          <cell r="AH113" t="str">
            <v>MS Estimates</v>
          </cell>
          <cell r="AI113" t="str">
            <v>%</v>
          </cell>
        </row>
        <row r="114">
          <cell r="AF114" t="str">
            <v>Revenue</v>
          </cell>
          <cell r="AH114">
            <v>12680.139131151072</v>
          </cell>
          <cell r="AI114">
            <v>-1</v>
          </cell>
        </row>
        <row r="115">
          <cell r="AF115" t="str">
            <v>EBITDA</v>
          </cell>
          <cell r="AH115">
            <v>3306.596872493903</v>
          </cell>
          <cell r="AI115">
            <v>-1</v>
          </cell>
        </row>
        <row r="116">
          <cell r="AF116" t="str">
            <v>Net Profit</v>
          </cell>
          <cell r="AH116">
            <v>1915.4495278079155</v>
          </cell>
          <cell r="AI116">
            <v>-1</v>
          </cell>
        </row>
        <row r="117">
          <cell r="AF117" t="str">
            <v>Reported PAT</v>
          </cell>
          <cell r="AH117">
            <v>1446.4495278079155</v>
          </cell>
        </row>
        <row r="118">
          <cell r="A118" t="str">
            <v>Income from Basic Services</v>
          </cell>
          <cell r="O118">
            <v>14673.2</v>
          </cell>
          <cell r="P118">
            <v>14080.59</v>
          </cell>
          <cell r="Q118">
            <v>14276.46</v>
          </cell>
          <cell r="R118">
            <v>13180.36</v>
          </cell>
          <cell r="S118">
            <v>14684.11</v>
          </cell>
          <cell r="T118">
            <v>14276.46</v>
          </cell>
          <cell r="U118">
            <v>13180.36</v>
          </cell>
          <cell r="V118">
            <v>14568.71</v>
          </cell>
          <cell r="W118">
            <v>15162.57</v>
          </cell>
          <cell r="X118">
            <v>14858.13</v>
          </cell>
          <cell r="Y118">
            <v>14376.56</v>
          </cell>
          <cell r="Z118">
            <v>14047.2</v>
          </cell>
          <cell r="AG118" t="str">
            <v>F2Q07</v>
          </cell>
          <cell r="AH118" t="str">
            <v>F2Q06</v>
          </cell>
          <cell r="AI118" t="str">
            <v>%change</v>
          </cell>
          <cell r="AJ118" t="str">
            <v>F1Q07</v>
          </cell>
          <cell r="AK118" t="str">
            <v>%change</v>
          </cell>
          <cell r="CK118">
            <v>15162.57</v>
          </cell>
          <cell r="CL118">
            <v>14858.13</v>
          </cell>
        </row>
        <row r="119">
          <cell r="A119" t="str">
            <v>% of total revenues</v>
          </cell>
          <cell r="O119">
            <v>0.90512061941902333</v>
          </cell>
          <cell r="P119">
            <v>0.85331737470456337</v>
          </cell>
          <cell r="Q119">
            <v>1.0341281724206119</v>
          </cell>
          <cell r="R119">
            <v>0.88242390808045235</v>
          </cell>
          <cell r="S119">
            <v>0.99861946178051353</v>
          </cell>
          <cell r="T119">
            <v>0.97573321158703941</v>
          </cell>
          <cell r="U119">
            <v>0.97165470192836489</v>
          </cell>
          <cell r="V119">
            <v>0.97287527796512829</v>
          </cell>
          <cell r="W119">
            <v>0.97505917850397517</v>
          </cell>
          <cell r="X119">
            <v>0.97366641371744911</v>
          </cell>
          <cell r="Y119">
            <v>0.96313744406034785</v>
          </cell>
          <cell r="Z119">
            <v>0.96398109534197962</v>
          </cell>
          <cell r="AF119" t="str">
            <v>Revenue</v>
          </cell>
          <cell r="AG119">
            <v>0</v>
          </cell>
          <cell r="AH119">
            <v>12690</v>
          </cell>
          <cell r="AI119">
            <v>-1</v>
          </cell>
          <cell r="AJ119">
            <v>12781.89</v>
          </cell>
          <cell r="AK119">
            <v>-1</v>
          </cell>
          <cell r="CK119">
            <v>0.97505917850397517</v>
          </cell>
          <cell r="CL119">
            <v>0.97497042239380771</v>
          </cell>
        </row>
        <row r="120">
          <cell r="AF120" t="str">
            <v>EBITDA</v>
          </cell>
          <cell r="AG120">
            <v>0</v>
          </cell>
          <cell r="AH120">
            <v>2432</v>
          </cell>
          <cell r="AI120">
            <v>-1</v>
          </cell>
          <cell r="AJ120">
            <v>2858.26</v>
          </cell>
          <cell r="AK120">
            <v>-1</v>
          </cell>
        </row>
        <row r="121">
          <cell r="A121" t="str">
            <v>Reported Staff Cost</v>
          </cell>
          <cell r="R121">
            <v>3889.76</v>
          </cell>
          <cell r="S121">
            <v>3311.94</v>
          </cell>
          <cell r="T121">
            <v>3742.04</v>
          </cell>
          <cell r="U121">
            <v>3658.19</v>
          </cell>
          <cell r="V121">
            <v>3363.81</v>
          </cell>
          <cell r="W121">
            <v>3479.04</v>
          </cell>
          <cell r="X121">
            <v>3446.86</v>
          </cell>
          <cell r="Y121">
            <v>4265.5600000000004</v>
          </cell>
          <cell r="Z121">
            <v>4575.3100000000004</v>
          </cell>
          <cell r="AA121">
            <v>4936.57</v>
          </cell>
          <cell r="AB121">
            <v>4124.8500000000004</v>
          </cell>
          <cell r="AF121" t="str">
            <v>Net Profit</v>
          </cell>
          <cell r="AG121">
            <v>0</v>
          </cell>
          <cell r="AH121">
            <v>1679</v>
          </cell>
          <cell r="AI121">
            <v>-1</v>
          </cell>
          <cell r="AJ121">
            <v>1311.94</v>
          </cell>
          <cell r="AK121">
            <v>-1</v>
          </cell>
        </row>
        <row r="122">
          <cell r="AF122" t="str">
            <v>Reported PAT</v>
          </cell>
          <cell r="AG122">
            <v>0</v>
          </cell>
          <cell r="AH122">
            <v>1679</v>
          </cell>
        </row>
        <row r="126">
          <cell r="A126" t="str">
            <v>Net Adds</v>
          </cell>
          <cell r="V126" t="str">
            <v>1Q04</v>
          </cell>
          <cell r="W126" t="str">
            <v>2Q04</v>
          </cell>
          <cell r="X126" t="str">
            <v>3Q04</v>
          </cell>
          <cell r="Y126" t="str">
            <v>4Q04</v>
          </cell>
          <cell r="Z126" t="str">
            <v>1Q05</v>
          </cell>
          <cell r="AA126" t="str">
            <v>2Q05</v>
          </cell>
          <cell r="AB126" t="str">
            <v>3Q05</v>
          </cell>
          <cell r="AC126" t="str">
            <v>4Q05</v>
          </cell>
          <cell r="AD126" t="str">
            <v>1Q06</v>
          </cell>
          <cell r="AE126" t="str">
            <v>2Q06</v>
          </cell>
          <cell r="AF126" t="str">
            <v>3Q06</v>
          </cell>
          <cell r="AG126" t="str">
            <v>4Q06</v>
          </cell>
          <cell r="AP126" t="str">
            <v>F2006</v>
          </cell>
          <cell r="AS126" t="str">
            <v>F2005</v>
          </cell>
        </row>
        <row r="127">
          <cell r="A127" t="str">
            <v>MTNL</v>
          </cell>
          <cell r="V127">
            <v>37802</v>
          </cell>
          <cell r="W127">
            <v>37894</v>
          </cell>
          <cell r="X127">
            <v>37986</v>
          </cell>
          <cell r="Y127">
            <v>38077</v>
          </cell>
          <cell r="Z127">
            <v>38168</v>
          </cell>
          <cell r="AA127">
            <v>38260</v>
          </cell>
          <cell r="AB127">
            <v>38352</v>
          </cell>
          <cell r="AC127">
            <v>38442</v>
          </cell>
          <cell r="AD127">
            <v>38533</v>
          </cell>
          <cell r="AE127">
            <v>38625</v>
          </cell>
          <cell r="AF127">
            <v>38717</v>
          </cell>
          <cell r="AG127">
            <v>38807</v>
          </cell>
          <cell r="AP127">
            <v>38807</v>
          </cell>
        </row>
        <row r="128">
          <cell r="A128" t="str">
            <v>Delhi</v>
          </cell>
          <cell r="Y128">
            <v>38.358000000000004</v>
          </cell>
          <cell r="Z128">
            <v>35.59099999999998</v>
          </cell>
          <cell r="AA128">
            <v>34.496000000000038</v>
          </cell>
          <cell r="AB128">
            <v>87.602999999999952</v>
          </cell>
          <cell r="AC128">
            <v>144.88</v>
          </cell>
          <cell r="AD128">
            <v>109.25099999999998</v>
          </cell>
          <cell r="AE128">
            <v>60.146000000000072</v>
          </cell>
          <cell r="AF128">
            <v>67.513000000000034</v>
          </cell>
          <cell r="AG128">
            <v>297.03500000000003</v>
          </cell>
          <cell r="AP128">
            <v>533.94500000000005</v>
          </cell>
          <cell r="AS128">
            <v>302.56999999999994</v>
          </cell>
        </row>
        <row r="129">
          <cell r="A129" t="str">
            <v>Mumbai</v>
          </cell>
          <cell r="Y129">
            <v>-37.50055914288285</v>
          </cell>
          <cell r="Z129">
            <v>33.198000000000064</v>
          </cell>
          <cell r="AA129">
            <v>13.500999999999976</v>
          </cell>
          <cell r="AB129">
            <v>125.34699999999992</v>
          </cell>
          <cell r="AC129">
            <v>160.36100000000005</v>
          </cell>
          <cell r="AD129">
            <v>104.9</v>
          </cell>
          <cell r="AE129">
            <v>82.206000000000017</v>
          </cell>
          <cell r="AF129">
            <v>145.601</v>
          </cell>
          <cell r="AG129">
            <v>98.214000000000055</v>
          </cell>
          <cell r="AP129">
            <v>430.92100000000005</v>
          </cell>
          <cell r="AS129">
            <v>332.40700000000004</v>
          </cell>
        </row>
        <row r="130">
          <cell r="A130" t="str">
            <v>Total</v>
          </cell>
          <cell r="Y130">
            <v>0.85744085711715456</v>
          </cell>
          <cell r="Z130">
            <v>68.789000000000044</v>
          </cell>
          <cell r="AA130">
            <v>47.997000000000014</v>
          </cell>
          <cell r="AB130">
            <v>212.94999999999987</v>
          </cell>
          <cell r="AC130">
            <v>305.24100000000004</v>
          </cell>
          <cell r="AD130">
            <v>214.15099999999995</v>
          </cell>
          <cell r="AE130">
            <v>142.35200000000009</v>
          </cell>
          <cell r="AF130">
            <v>213.11400000000003</v>
          </cell>
          <cell r="AG130">
            <v>395.24900000000002</v>
          </cell>
          <cell r="AP130">
            <v>964.8660000000001</v>
          </cell>
          <cell r="AS130">
            <v>634.97699999999998</v>
          </cell>
        </row>
        <row r="131">
          <cell r="A131" t="str">
            <v>Total Subscriber Net Adds</v>
          </cell>
        </row>
        <row r="132">
          <cell r="A132" t="str">
            <v>Delhi</v>
          </cell>
          <cell r="Y132">
            <v>521.1919999999991</v>
          </cell>
          <cell r="Z132">
            <v>327.85100000000057</v>
          </cell>
          <cell r="AA132">
            <v>418.44700000000012</v>
          </cell>
          <cell r="AB132">
            <v>555.66100000000006</v>
          </cell>
          <cell r="AC132">
            <v>348.3760000000002</v>
          </cell>
          <cell r="AD132">
            <v>448.32600000000002</v>
          </cell>
          <cell r="AE132">
            <v>660.37399999999889</v>
          </cell>
          <cell r="AF132">
            <v>710.054000000001</v>
          </cell>
          <cell r="AG132">
            <v>1042.8390000000009</v>
          </cell>
          <cell r="AP132">
            <v>2861.5930000000008</v>
          </cell>
          <cell r="AS132">
            <v>1650.3350000000009</v>
          </cell>
        </row>
        <row r="133">
          <cell r="A133" t="str">
            <v>Mumbai</v>
          </cell>
          <cell r="Y133">
            <v>412.8455933220348</v>
          </cell>
          <cell r="Z133">
            <v>426.72</v>
          </cell>
          <cell r="AA133">
            <v>418.18299999999999</v>
          </cell>
          <cell r="AB133">
            <v>477.50399999999991</v>
          </cell>
          <cell r="AC133">
            <v>418.63400000000001</v>
          </cell>
          <cell r="AD133">
            <v>373.98800000000028</v>
          </cell>
          <cell r="AE133">
            <v>502.60500000000002</v>
          </cell>
          <cell r="AF133">
            <v>821.14100000000053</v>
          </cell>
          <cell r="AG133">
            <v>848.24600000000009</v>
          </cell>
          <cell r="AP133">
            <v>2545.9800000000005</v>
          </cell>
          <cell r="AS133">
            <v>1741.0410000000002</v>
          </cell>
        </row>
        <row r="134">
          <cell r="A134" t="str">
            <v>Total</v>
          </cell>
          <cell r="Y134">
            <v>934.0375933220339</v>
          </cell>
          <cell r="Z134">
            <v>754.57100000000082</v>
          </cell>
          <cell r="AA134">
            <v>836.63000000000011</v>
          </cell>
          <cell r="AB134">
            <v>1033.165</v>
          </cell>
          <cell r="AC134">
            <v>767.01000000000022</v>
          </cell>
          <cell r="AD134">
            <v>822.31400000000031</v>
          </cell>
          <cell r="AE134">
            <v>1162.9789999999985</v>
          </cell>
          <cell r="AF134">
            <v>1531.1950000000015</v>
          </cell>
          <cell r="AG134">
            <v>1891.0850000000009</v>
          </cell>
          <cell r="AP134">
            <v>5407.5730000000012</v>
          </cell>
          <cell r="AS134">
            <v>3391.3760000000011</v>
          </cell>
        </row>
        <row r="136">
          <cell r="A136" t="str">
            <v>% Net Adds Market Share</v>
          </cell>
          <cell r="Y136">
            <v>9.1799394718958531E-4</v>
          </cell>
          <cell r="Z136">
            <v>9.1163058214535103E-2</v>
          </cell>
          <cell r="AA136">
            <v>5.736944646976562E-2</v>
          </cell>
          <cell r="AB136">
            <v>0.20611422183291137</v>
          </cell>
          <cell r="AC136">
            <v>0.39796221692024869</v>
          </cell>
          <cell r="AD136">
            <v>0.26042484987486514</v>
          </cell>
          <cell r="AE136">
            <v>0.12240289807468603</v>
          </cell>
          <cell r="AF136">
            <v>0.13918148896776689</v>
          </cell>
          <cell r="AG136">
            <v>0.20900646983081131</v>
          </cell>
          <cell r="AP136">
            <v>0.17842865921551126</v>
          </cell>
          <cell r="AS136">
            <v>0.18723285179820809</v>
          </cell>
        </row>
        <row r="139">
          <cell r="AD139" t="str">
            <v>1Q06</v>
          </cell>
          <cell r="AE139" t="str">
            <v>2Q06</v>
          </cell>
          <cell r="AF139" t="str">
            <v>3Q06</v>
          </cell>
          <cell r="AG139" t="str">
            <v>4Q06</v>
          </cell>
          <cell r="AH139" t="str">
            <v>1Q07</v>
          </cell>
          <cell r="AP139" t="str">
            <v>FY2006</v>
          </cell>
          <cell r="AS139" t="str">
            <v>FY2005</v>
          </cell>
        </row>
        <row r="140">
          <cell r="A140" t="str">
            <v>Cellular</v>
          </cell>
          <cell r="AD140">
            <v>1152</v>
          </cell>
          <cell r="AE140">
            <v>1364</v>
          </cell>
          <cell r="AF140">
            <v>1529</v>
          </cell>
          <cell r="AG140">
            <v>1566</v>
          </cell>
          <cell r="AH140">
            <v>1746</v>
          </cell>
          <cell r="AP140">
            <v>5727</v>
          </cell>
          <cell r="AS140">
            <v>2874</v>
          </cell>
        </row>
        <row r="141">
          <cell r="A141" t="str">
            <v>WLL</v>
          </cell>
          <cell r="AD141">
            <v>273</v>
          </cell>
          <cell r="AE141">
            <v>214</v>
          </cell>
          <cell r="AF141">
            <v>109</v>
          </cell>
          <cell r="AG141">
            <v>149</v>
          </cell>
          <cell r="AH141">
            <v>147</v>
          </cell>
          <cell r="AP141">
            <v>674</v>
          </cell>
          <cell r="AS141">
            <v>1018</v>
          </cell>
        </row>
        <row r="142">
          <cell r="A142" t="str">
            <v>Other Services</v>
          </cell>
          <cell r="AD142">
            <v>724</v>
          </cell>
          <cell r="AE142">
            <v>854</v>
          </cell>
          <cell r="AF142">
            <v>64</v>
          </cell>
          <cell r="AG142">
            <v>710</v>
          </cell>
          <cell r="AH142">
            <v>783</v>
          </cell>
          <cell r="AP142">
            <v>2327</v>
          </cell>
          <cell r="AS142">
            <v>2380</v>
          </cell>
        </row>
        <row r="144">
          <cell r="A144" t="str">
            <v>EBITDA</v>
          </cell>
          <cell r="AD144">
            <v>601.20000000000005</v>
          </cell>
          <cell r="AE144">
            <v>631.20000000000005</v>
          </cell>
          <cell r="AF144">
            <v>709.65</v>
          </cell>
          <cell r="AG144">
            <v>771.75</v>
          </cell>
          <cell r="AH144">
            <v>913.95</v>
          </cell>
          <cell r="AI144">
            <v>921.15</v>
          </cell>
        </row>
        <row r="145">
          <cell r="A145" t="str">
            <v>wireless</v>
          </cell>
          <cell r="AD145">
            <v>1762.4299999999992</v>
          </cell>
          <cell r="AE145">
            <v>1800.8</v>
          </cell>
          <cell r="AF145">
            <v>1718.7800000000002</v>
          </cell>
          <cell r="AG145">
            <v>2997.3500000000004</v>
          </cell>
          <cell r="AH145">
            <v>1944.3100000000002</v>
          </cell>
          <cell r="AI145">
            <v>1007.3700000000005</v>
          </cell>
        </row>
        <row r="146">
          <cell r="A146" t="str">
            <v>Others</v>
          </cell>
          <cell r="AD146">
            <v>2363.6299999999992</v>
          </cell>
          <cell r="AE146">
            <v>2432</v>
          </cell>
          <cell r="AF146">
            <v>2428.4300000000003</v>
          </cell>
          <cell r="AG146">
            <v>3769.1000000000004</v>
          </cell>
          <cell r="AH146">
            <v>2858.26</v>
          </cell>
          <cell r="AI146">
            <v>1928.5200000000004</v>
          </cell>
        </row>
        <row r="147">
          <cell r="AD147">
            <v>0.2543545309545065</v>
          </cell>
          <cell r="AE147">
            <v>0.25953947368421054</v>
          </cell>
          <cell r="AF147">
            <v>0.29222584138723368</v>
          </cell>
          <cell r="AG147">
            <v>0.20475710381788753</v>
          </cell>
          <cell r="AH147">
            <v>0.31975747482734251</v>
          </cell>
          <cell r="AI147">
            <v>0.47764607056188152</v>
          </cell>
        </row>
        <row r="172">
          <cell r="E172" t="str">
            <v>F2002</v>
          </cell>
          <cell r="F172" t="str">
            <v>Q4F2002</v>
          </cell>
        </row>
      </sheetData>
      <sheetData sheetId="1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_QP_TTPW.BO"/>
      <sheetName val="QP_RLIN.BO"/>
      <sheetName val="Cover Sheet"/>
      <sheetName val="Val'n summary"/>
      <sheetName val="Val Calcs"/>
      <sheetName val="D&amp;A"/>
      <sheetName val="EBIT"/>
      <sheetName val="Financials"/>
      <sheetName val="Project Details"/>
      <sheetName val="Consolidated P&amp;L"/>
      <sheetName val="SOTP"/>
      <sheetName val="Mumbai licence area"/>
      <sheetName val="BYPL"/>
      <sheetName val="BRPL"/>
      <sheetName val="WRSS"/>
      <sheetName val="EPC"/>
      <sheetName val="Delhi Metro"/>
      <sheetName val="Delhi Metro (2)"/>
      <sheetName val="Mumbai Metro"/>
      <sheetName val="Roads"/>
      <sheetName val="P&amp;L"/>
      <sheetName val="Qtrly"/>
      <sheetName val="Quest"/>
      <sheetName val="Quarterly"/>
      <sheetName val="Proforma"/>
      <sheetName val="Datastream"/>
      <sheetName val="RegReturn"/>
      <sheetName val="Factsheet"/>
      <sheetName val="XLink"/>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t="str">
            <v xml:space="preserve"> Quarterly Results</v>
          </cell>
          <cell r="AS2" t="str">
            <v>Half Yearly Results</v>
          </cell>
          <cell r="AX2" t="str">
            <v>Annual</v>
          </cell>
          <cell r="BG2" t="str">
            <v>For Report</v>
          </cell>
          <cell r="BR2" t="str">
            <v>Annual Reported</v>
          </cell>
        </row>
        <row r="3">
          <cell r="A3" t="str">
            <v>(Rs mn)</v>
          </cell>
          <cell r="B3" t="str">
            <v>1Q02</v>
          </cell>
          <cell r="C3" t="str">
            <v>2Q02</v>
          </cell>
          <cell r="D3" t="str">
            <v>3Q02</v>
          </cell>
          <cell r="E3" t="str">
            <v>4Q02</v>
          </cell>
          <cell r="F3" t="str">
            <v>1Q03</v>
          </cell>
          <cell r="G3" t="str">
            <v>2Q03</v>
          </cell>
          <cell r="H3" t="str">
            <v>3Q03</v>
          </cell>
          <cell r="I3" t="str">
            <v>4Q03</v>
          </cell>
          <cell r="J3" t="str">
            <v>1Q04</v>
          </cell>
          <cell r="K3" t="str">
            <v>2Q04</v>
          </cell>
          <cell r="L3" t="str">
            <v>3Q04</v>
          </cell>
          <cell r="M3" t="str">
            <v>4Q04</v>
          </cell>
          <cell r="N3" t="str">
            <v>1Q05</v>
          </cell>
          <cell r="O3" t="str">
            <v>2Q05</v>
          </cell>
          <cell r="P3" t="str">
            <v>3Q05</v>
          </cell>
          <cell r="Q3" t="str">
            <v>4Q05</v>
          </cell>
          <cell r="R3" t="str">
            <v>1Q06</v>
          </cell>
          <cell r="S3" t="str">
            <v>2Q06</v>
          </cell>
          <cell r="T3" t="str">
            <v>3Q06</v>
          </cell>
          <cell r="U3" t="str">
            <v>4Q06</v>
          </cell>
          <cell r="Y3" t="str">
            <v>1Q08</v>
          </cell>
          <cell r="Z3" t="str">
            <v>2Q08</v>
          </cell>
          <cell r="AA3" t="str">
            <v>3Q08</v>
          </cell>
          <cell r="AB3" t="str">
            <v>4Q08</v>
          </cell>
          <cell r="AC3" t="str">
            <v>FY2008</v>
          </cell>
          <cell r="AD3" t="str">
            <v>1Q09</v>
          </cell>
          <cell r="AE3" t="str">
            <v>2Q09</v>
          </cell>
          <cell r="AF3" t="str">
            <v>3Q09</v>
          </cell>
          <cell r="AG3" t="str">
            <v>4Q09</v>
          </cell>
          <cell r="AH3" t="str">
            <v>FY2009</v>
          </cell>
          <cell r="AI3" t="str">
            <v>1Q10</v>
          </cell>
          <cell r="AJ3" t="str">
            <v>2Q10</v>
          </cell>
          <cell r="AK3" t="str">
            <v>3Q10</v>
          </cell>
          <cell r="AM3" t="str">
            <v>1H02</v>
          </cell>
          <cell r="AN3" t="str">
            <v>2H02</v>
          </cell>
          <cell r="AO3" t="str">
            <v>1H03</v>
          </cell>
          <cell r="AP3" t="str">
            <v>2H03</v>
          </cell>
          <cell r="AQ3" t="str">
            <v>1H04</v>
          </cell>
          <cell r="AR3" t="str">
            <v>2H04</v>
          </cell>
          <cell r="AS3" t="str">
            <v>1H05</v>
          </cell>
          <cell r="AT3" t="str">
            <v>2H05</v>
          </cell>
          <cell r="AU3" t="str">
            <v>1H06</v>
          </cell>
          <cell r="AV3" t="str">
            <v>2H06</v>
          </cell>
          <cell r="AX3" t="str">
            <v>F2003</v>
          </cell>
          <cell r="AY3" t="str">
            <v>F2004</v>
          </cell>
          <cell r="AZ3" t="str">
            <v>F2005</v>
          </cell>
          <cell r="BA3" t="str">
            <v>F2006</v>
          </cell>
          <cell r="BB3" t="str">
            <v>F2007</v>
          </cell>
          <cell r="BC3" t="str">
            <v>F2008</v>
          </cell>
          <cell r="BD3" t="str">
            <v>F2009</v>
          </cell>
          <cell r="BG3" t="str">
            <v>3Q06</v>
          </cell>
          <cell r="BH3" t="str">
            <v>3Q05</v>
          </cell>
          <cell r="BJ3" t="str">
            <v>2Q06</v>
          </cell>
          <cell r="BL3" t="str">
            <v>F9M06</v>
          </cell>
          <cell r="BM3" t="str">
            <v>F9M05</v>
          </cell>
          <cell r="BR3" t="str">
            <v>F2005</v>
          </cell>
          <cell r="BS3" t="str">
            <v>F2006</v>
          </cell>
          <cell r="BV3" t="str">
            <v>2Q09E</v>
          </cell>
          <cell r="BW3" t="str">
            <v>3Q09E</v>
          </cell>
        </row>
        <row r="4">
          <cell r="A4" t="str">
            <v>(period ending)</v>
          </cell>
          <cell r="B4">
            <v>37072</v>
          </cell>
          <cell r="C4">
            <v>37164</v>
          </cell>
          <cell r="D4">
            <v>37256</v>
          </cell>
          <cell r="E4">
            <v>37346</v>
          </cell>
          <cell r="F4">
            <v>37437</v>
          </cell>
          <cell r="G4">
            <v>37529</v>
          </cell>
          <cell r="H4">
            <v>37621</v>
          </cell>
          <cell r="I4">
            <v>37711</v>
          </cell>
          <cell r="J4">
            <v>37802</v>
          </cell>
          <cell r="K4">
            <v>37894</v>
          </cell>
          <cell r="L4">
            <v>37986</v>
          </cell>
          <cell r="M4">
            <v>38077</v>
          </cell>
          <cell r="N4">
            <v>38168</v>
          </cell>
          <cell r="O4">
            <v>38260</v>
          </cell>
          <cell r="P4">
            <v>38352</v>
          </cell>
          <cell r="Q4">
            <v>38442</v>
          </cell>
          <cell r="R4">
            <v>38533</v>
          </cell>
          <cell r="S4">
            <v>38625</v>
          </cell>
          <cell r="T4">
            <v>38717</v>
          </cell>
          <cell r="U4">
            <v>38807</v>
          </cell>
          <cell r="Y4">
            <v>39172</v>
          </cell>
          <cell r="Z4">
            <v>39263</v>
          </cell>
          <cell r="AA4">
            <v>39355</v>
          </cell>
          <cell r="AB4">
            <v>39447</v>
          </cell>
          <cell r="AD4">
            <v>39538</v>
          </cell>
          <cell r="AE4">
            <v>39629</v>
          </cell>
          <cell r="AF4">
            <v>39721</v>
          </cell>
          <cell r="AG4">
            <v>39812</v>
          </cell>
          <cell r="AS4">
            <v>38260</v>
          </cell>
          <cell r="AT4">
            <v>38442</v>
          </cell>
          <cell r="AU4">
            <v>38625</v>
          </cell>
          <cell r="AV4">
            <v>38807</v>
          </cell>
          <cell r="BG4">
            <v>38717</v>
          </cell>
          <cell r="BH4">
            <v>38352</v>
          </cell>
          <cell r="BI4" t="str">
            <v>YoY</v>
          </cell>
          <cell r="BJ4">
            <v>38625</v>
          </cell>
          <cell r="BK4" t="str">
            <v>QoQ</v>
          </cell>
          <cell r="BL4">
            <v>38717</v>
          </cell>
          <cell r="BM4">
            <v>38352</v>
          </cell>
          <cell r="BN4" t="str">
            <v>YoY</v>
          </cell>
          <cell r="BV4">
            <v>39721</v>
          </cell>
          <cell r="BW4">
            <v>39812</v>
          </cell>
        </row>
        <row r="5">
          <cell r="A5" t="str">
            <v>Operating Data (Million Units)</v>
          </cell>
        </row>
        <row r="6">
          <cell r="A6" t="str">
            <v xml:space="preserve"> Generation </v>
          </cell>
          <cell r="B6">
            <v>2881</v>
          </cell>
          <cell r="C6">
            <v>3271</v>
          </cell>
          <cell r="D6">
            <v>2895</v>
          </cell>
          <cell r="E6">
            <v>2747</v>
          </cell>
          <cell r="F6">
            <v>3336</v>
          </cell>
          <cell r="G6">
            <v>3480</v>
          </cell>
          <cell r="H6">
            <v>3440</v>
          </cell>
          <cell r="I6">
            <v>2740</v>
          </cell>
          <cell r="J6">
            <v>3135</v>
          </cell>
          <cell r="K6">
            <v>3182</v>
          </cell>
          <cell r="L6">
            <v>3339</v>
          </cell>
          <cell r="M6" t="e">
            <v>#REF!</v>
          </cell>
          <cell r="N6">
            <v>3529</v>
          </cell>
          <cell r="O6">
            <v>3203</v>
          </cell>
          <cell r="P6">
            <v>3241</v>
          </cell>
          <cell r="Q6">
            <v>3310</v>
          </cell>
          <cell r="R6">
            <v>3751</v>
          </cell>
          <cell r="S6">
            <v>3420</v>
          </cell>
          <cell r="T6">
            <v>3208</v>
          </cell>
          <cell r="U6">
            <v>3367</v>
          </cell>
          <cell r="Y6">
            <v>3336</v>
          </cell>
          <cell r="Z6">
            <v>3860</v>
          </cell>
          <cell r="AA6">
            <v>3684</v>
          </cell>
          <cell r="AB6">
            <v>3672</v>
          </cell>
          <cell r="AD6">
            <v>-5259.5468959999998</v>
          </cell>
          <cell r="AE6">
            <v>3935</v>
          </cell>
          <cell r="AM6">
            <v>6152</v>
          </cell>
          <cell r="AN6">
            <v>5642</v>
          </cell>
          <cell r="AO6">
            <v>6816</v>
          </cell>
          <cell r="AP6">
            <v>6180</v>
          </cell>
          <cell r="AQ6">
            <v>6317</v>
          </cell>
          <cell r="AR6" t="e">
            <v>#REF!</v>
          </cell>
          <cell r="AS6">
            <v>6732</v>
          </cell>
          <cell r="AT6">
            <v>6551</v>
          </cell>
          <cell r="AU6">
            <v>7171</v>
          </cell>
          <cell r="AV6">
            <v>6575</v>
          </cell>
          <cell r="AX6" t="e">
            <v>#REF!</v>
          </cell>
          <cell r="AY6" t="e">
            <v>#REF!</v>
          </cell>
          <cell r="AZ6" t="e">
            <v>#REF!</v>
          </cell>
          <cell r="BA6" t="e">
            <v>#REF!</v>
          </cell>
          <cell r="BB6" t="e">
            <v>#REF!</v>
          </cell>
          <cell r="BC6">
            <v>5956.4531040000002</v>
          </cell>
          <cell r="BD6">
            <v>14807</v>
          </cell>
          <cell r="BG6">
            <v>3208</v>
          </cell>
          <cell r="BH6">
            <v>3241</v>
          </cell>
          <cell r="BI6">
            <v>-1.0182042579450767E-2</v>
          </cell>
          <cell r="BJ6">
            <v>3420</v>
          </cell>
          <cell r="BK6">
            <v>-6.1988304093567259E-2</v>
          </cell>
          <cell r="BL6">
            <v>10379</v>
          </cell>
          <cell r="BM6">
            <v>9973</v>
          </cell>
          <cell r="BN6">
            <v>4.0709916775293342E-2</v>
          </cell>
          <cell r="BP6">
            <v>3935</v>
          </cell>
          <cell r="BR6">
            <v>13283</v>
          </cell>
          <cell r="BS6">
            <v>13746</v>
          </cell>
          <cell r="BV6">
            <v>3755.5803108808291</v>
          </cell>
          <cell r="BW6">
            <v>3720.1972500000002</v>
          </cell>
          <cell r="BY6">
            <v>-1</v>
          </cell>
        </row>
        <row r="7">
          <cell r="A7" t="str">
            <v>Non-license area</v>
          </cell>
          <cell r="AB7">
            <v>775</v>
          </cell>
        </row>
        <row r="8">
          <cell r="A8" t="str">
            <v>Mumbai</v>
          </cell>
          <cell r="AB8">
            <v>2897</v>
          </cell>
        </row>
        <row r="9">
          <cell r="A9" t="str">
            <v xml:space="preserve"> Sales </v>
          </cell>
          <cell r="B9">
            <v>2713</v>
          </cell>
          <cell r="C9">
            <v>3062</v>
          </cell>
          <cell r="D9">
            <v>2723</v>
          </cell>
          <cell r="E9">
            <v>2609</v>
          </cell>
          <cell r="F9">
            <v>3157</v>
          </cell>
          <cell r="G9">
            <v>3315</v>
          </cell>
          <cell r="H9">
            <v>3235</v>
          </cell>
          <cell r="I9">
            <v>2611</v>
          </cell>
          <cell r="J9">
            <v>2993</v>
          </cell>
          <cell r="K9">
            <v>2996</v>
          </cell>
          <cell r="L9">
            <v>3174</v>
          </cell>
          <cell r="M9" t="e">
            <v>#REF!</v>
          </cell>
          <cell r="N9">
            <v>3373</v>
          </cell>
          <cell r="O9">
            <v>3027</v>
          </cell>
          <cell r="P9">
            <v>3056</v>
          </cell>
          <cell r="Q9">
            <v>3207</v>
          </cell>
          <cell r="R9">
            <v>3617</v>
          </cell>
          <cell r="S9">
            <v>3341</v>
          </cell>
          <cell r="T9">
            <v>3352</v>
          </cell>
          <cell r="U9">
            <v>3306</v>
          </cell>
          <cell r="Y9">
            <v>3415</v>
          </cell>
          <cell r="Z9">
            <v>4056</v>
          </cell>
          <cell r="AA9">
            <v>3811</v>
          </cell>
          <cell r="AB9">
            <v>3614</v>
          </cell>
          <cell r="AD9" t="e">
            <v>#REF!</v>
          </cell>
          <cell r="AE9">
            <v>4115</v>
          </cell>
          <cell r="AM9">
            <v>5775</v>
          </cell>
          <cell r="AN9">
            <v>5332</v>
          </cell>
          <cell r="AO9">
            <v>6472</v>
          </cell>
          <cell r="AP9">
            <v>5846</v>
          </cell>
          <cell r="AQ9">
            <v>5989</v>
          </cell>
          <cell r="AR9" t="e">
            <v>#REF!</v>
          </cell>
          <cell r="AS9">
            <v>6400</v>
          </cell>
          <cell r="AT9">
            <v>6263</v>
          </cell>
          <cell r="AU9">
            <v>6958</v>
          </cell>
          <cell r="AV9">
            <v>6658</v>
          </cell>
          <cell r="AX9" t="e">
            <v>#REF!</v>
          </cell>
          <cell r="AY9" t="e">
            <v>#REF!</v>
          </cell>
          <cell r="AZ9" t="e">
            <v>#REF!</v>
          </cell>
          <cell r="BA9" t="e">
            <v>#REF!</v>
          </cell>
          <cell r="BB9" t="e">
            <v>#REF!</v>
          </cell>
          <cell r="BC9" t="e">
            <v>#REF!</v>
          </cell>
          <cell r="BD9">
            <v>14703</v>
          </cell>
          <cell r="BG9">
            <v>3352</v>
          </cell>
          <cell r="BH9">
            <v>3056</v>
          </cell>
          <cell r="BI9">
            <v>9.6858638743455572E-2</v>
          </cell>
          <cell r="BJ9">
            <v>3341</v>
          </cell>
          <cell r="BK9">
            <v>3.2924274169410239E-3</v>
          </cell>
          <cell r="BL9">
            <v>10310</v>
          </cell>
          <cell r="BM9">
            <v>9456</v>
          </cell>
          <cell r="BN9">
            <v>9.0313028764805514E-2</v>
          </cell>
          <cell r="BP9">
            <v>4115</v>
          </cell>
          <cell r="BR9">
            <v>12663</v>
          </cell>
          <cell r="BS9">
            <v>13616</v>
          </cell>
          <cell r="BV9">
            <v>3866.436143984221</v>
          </cell>
          <cell r="BW9">
            <v>3661.4359644607844</v>
          </cell>
          <cell r="BY9">
            <v>-1</v>
          </cell>
        </row>
        <row r="10">
          <cell r="A10" t="str">
            <v>Non-license area</v>
          </cell>
          <cell r="AB10">
            <v>756</v>
          </cell>
        </row>
        <row r="11">
          <cell r="A11" t="str">
            <v>Mumbai</v>
          </cell>
          <cell r="R11">
            <v>2983</v>
          </cell>
          <cell r="S11">
            <v>2731</v>
          </cell>
          <cell r="T11">
            <v>2840</v>
          </cell>
          <cell r="AB11">
            <v>2858</v>
          </cell>
        </row>
        <row r="12">
          <cell r="A12" t="str">
            <v>Derived Tariff (Rs/Unit)</v>
          </cell>
          <cell r="N12">
            <v>3.0811147346575751</v>
          </cell>
          <cell r="O12">
            <v>2.9256029071688139</v>
          </cell>
          <cell r="P12">
            <v>2.8455824607329845</v>
          </cell>
          <cell r="Q12">
            <v>2.6845650140318051</v>
          </cell>
          <cell r="R12">
            <v>2.8882499308819463</v>
          </cell>
          <cell r="S12">
            <v>2.9331038611194251</v>
          </cell>
          <cell r="T12">
            <v>3.4678699284009546</v>
          </cell>
          <cell r="U12">
            <v>3.3460677555958864</v>
          </cell>
          <cell r="Y12">
            <v>3.76398243045388</v>
          </cell>
          <cell r="Z12">
            <v>3.1051528599605525</v>
          </cell>
          <cell r="AA12">
            <v>3.2259511939123588</v>
          </cell>
          <cell r="AB12">
            <v>3.1699225235196455</v>
          </cell>
          <cell r="AD12" t="e">
            <v>#REF!</v>
          </cell>
          <cell r="AE12">
            <v>4.8623815309842042</v>
          </cell>
          <cell r="AS12">
            <v>3.0075625000000001</v>
          </cell>
          <cell r="AT12">
            <v>2.7631326840172443</v>
          </cell>
          <cell r="AU12">
            <v>2.9097872951997701</v>
          </cell>
          <cell r="AV12">
            <v>3.4073896064884353</v>
          </cell>
          <cell r="BC12" t="e">
            <v>#REF!</v>
          </cell>
          <cell r="BD12">
            <v>4.7728708426851663</v>
          </cell>
          <cell r="BG12">
            <v>3.4678699284009546</v>
          </cell>
          <cell r="BH12">
            <v>2.8455824607329845</v>
          </cell>
          <cell r="BI12">
            <v>0.21868544533679657</v>
          </cell>
          <cell r="BJ12">
            <v>2.9331038611194251</v>
          </cell>
          <cell r="BK12">
            <v>0.18232087665570584</v>
          </cell>
          <cell r="BL12">
            <v>3.0912318137730357</v>
          </cell>
          <cell r="BM12">
            <v>2.9552136209813873</v>
          </cell>
          <cell r="BN12">
            <v>4.602651795658641E-2</v>
          </cell>
          <cell r="BP12">
            <v>9.6388821385176193</v>
          </cell>
          <cell r="BR12">
            <v>2.8866698254757956</v>
          </cell>
          <cell r="BS12">
            <v>3.1531066392479432</v>
          </cell>
          <cell r="BV12">
            <v>4.6823319179081233</v>
          </cell>
          <cell r="BW12">
            <v>4.9855826177080251</v>
          </cell>
          <cell r="BY12">
            <v>-1</v>
          </cell>
        </row>
        <row r="13">
          <cell r="A13" t="str">
            <v>Fuel Cost (Rs/Unit)</v>
          </cell>
          <cell r="B13">
            <v>1.5999305796598402</v>
          </cell>
          <cell r="C13">
            <v>1.6204218893304798</v>
          </cell>
          <cell r="D13">
            <v>1.4719516407599309</v>
          </cell>
          <cell r="E13">
            <v>1.2789588642155079</v>
          </cell>
          <cell r="F13">
            <v>1.5755095923261391</v>
          </cell>
          <cell r="G13">
            <v>1.6001436781609195</v>
          </cell>
          <cell r="H13">
            <v>1.7527034883720931</v>
          </cell>
          <cell r="I13">
            <v>1.3885766423357664</v>
          </cell>
          <cell r="J13">
            <v>1.6533333333333333</v>
          </cell>
          <cell r="K13">
            <v>1.4533312382149592</v>
          </cell>
          <cell r="L13">
            <v>1.2351602276130578</v>
          </cell>
          <cell r="M13" t="e">
            <v>#REF!</v>
          </cell>
          <cell r="N13">
            <v>1.4533862283933126</v>
          </cell>
          <cell r="O13">
            <v>1.3489853262566345</v>
          </cell>
          <cell r="P13">
            <v>1.4099352051835854</v>
          </cell>
          <cell r="Q13">
            <v>1.3958912386706948</v>
          </cell>
          <cell r="R13">
            <v>1.6105838443081846</v>
          </cell>
          <cell r="S13">
            <v>1.4927485380116958</v>
          </cell>
          <cell r="T13">
            <v>2.0116271820448879</v>
          </cell>
          <cell r="U13">
            <v>1.8904959904959906</v>
          </cell>
          <cell r="Y13">
            <v>0.87431055155875292</v>
          </cell>
          <cell r="Z13">
            <v>0.5755440414507772</v>
          </cell>
          <cell r="AA13">
            <v>0.6327904451682953</v>
          </cell>
          <cell r="AB13">
            <v>1.2169934640522877</v>
          </cell>
          <cell r="AD13">
            <v>-0.67897483768343225</v>
          </cell>
          <cell r="AE13">
            <v>0.84216010165184241</v>
          </cell>
          <cell r="AS13">
            <v>1.4037136066547831</v>
          </cell>
          <cell r="AT13">
            <v>1.402839261181499</v>
          </cell>
          <cell r="AU13">
            <v>1.5543857202621671</v>
          </cell>
          <cell r="AV13">
            <v>1.9495969581749051</v>
          </cell>
          <cell r="BC13">
            <v>0.31822629455893725</v>
          </cell>
          <cell r="BD13">
            <v>3.2508070507192541</v>
          </cell>
          <cell r="BG13">
            <v>2.0116271820448879</v>
          </cell>
          <cell r="BH13">
            <v>1.4099352051835854</v>
          </cell>
          <cell r="BI13">
            <v>0.4267515093241161</v>
          </cell>
          <cell r="BJ13">
            <v>1.4927485380116958</v>
          </cell>
          <cell r="BK13">
            <v>0.34759949905851228</v>
          </cell>
          <cell r="BL13">
            <v>1.695712496386935</v>
          </cell>
          <cell r="BM13">
            <v>1.4057354858116915</v>
          </cell>
          <cell r="BN13">
            <v>0.20628134773720008</v>
          </cell>
          <cell r="BP13">
            <v>2.335679796696315</v>
          </cell>
          <cell r="BV13">
            <v>3</v>
          </cell>
          <cell r="BW13">
            <v>3.2904845276872967</v>
          </cell>
          <cell r="BY13">
            <v>-1</v>
          </cell>
        </row>
        <row r="14">
          <cell r="A14" t="str">
            <v>Cost of Power Purchased (Rs/unit)</v>
          </cell>
          <cell r="AE14">
            <v>26.276068376068377</v>
          </cell>
          <cell r="BD14" t="e">
            <v>#REF!</v>
          </cell>
        </row>
        <row r="15">
          <cell r="A15" t="str">
            <v>Power purchased (Million Units)</v>
          </cell>
          <cell r="AE15">
            <v>117</v>
          </cell>
          <cell r="BD15" t="e">
            <v>#REF!</v>
          </cell>
        </row>
        <row r="16">
          <cell r="Y16">
            <v>0.23228337743683999</v>
          </cell>
          <cell r="Z16">
            <v>0.18535127493146628</v>
          </cell>
          <cell r="AA16">
            <v>0.1961562364497095</v>
          </cell>
          <cell r="AB16">
            <v>0.38391899329483575</v>
          </cell>
          <cell r="AD16" t="e">
            <v>#REF!</v>
          </cell>
          <cell r="AE16">
            <v>0.17319909930666816</v>
          </cell>
          <cell r="BW16">
            <v>0.66</v>
          </cell>
        </row>
        <row r="17">
          <cell r="A17" t="str">
            <v>Net sales of electricity energy</v>
          </cell>
          <cell r="N17">
            <v>10392.6</v>
          </cell>
          <cell r="O17">
            <v>8855.7999999999993</v>
          </cell>
          <cell r="P17">
            <v>8696.1</v>
          </cell>
          <cell r="Q17">
            <v>8609.4</v>
          </cell>
          <cell r="R17">
            <v>10446.799999999999</v>
          </cell>
          <cell r="S17">
            <v>9799.5</v>
          </cell>
          <cell r="T17">
            <v>11624.3</v>
          </cell>
          <cell r="U17">
            <v>11062.1</v>
          </cell>
          <cell r="Y17">
            <v>12854</v>
          </cell>
          <cell r="Z17">
            <v>12594.5</v>
          </cell>
          <cell r="AA17">
            <v>12294.1</v>
          </cell>
          <cell r="AB17">
            <v>11456.099999999999</v>
          </cell>
          <cell r="AC17">
            <v>49198.7</v>
          </cell>
          <cell r="AD17">
            <v>17637.3</v>
          </cell>
          <cell r="AE17">
            <v>20008.7</v>
          </cell>
          <cell r="AF17">
            <v>19655.3</v>
          </cell>
          <cell r="AG17">
            <v>14529.599999999991</v>
          </cell>
          <cell r="AH17">
            <v>71830.899999999994</v>
          </cell>
          <cell r="AI17">
            <v>18552.900000000001</v>
          </cell>
          <cell r="AJ17">
            <v>16438</v>
          </cell>
          <cell r="AK17">
            <v>16003</v>
          </cell>
          <cell r="AS17">
            <v>19248.400000000001</v>
          </cell>
          <cell r="AT17">
            <v>17305.5</v>
          </cell>
          <cell r="AU17">
            <v>20246.3</v>
          </cell>
          <cell r="AV17">
            <v>22686.400000000001</v>
          </cell>
          <cell r="BA17" t="e">
            <v>#REF!</v>
          </cell>
          <cell r="BB17" t="e">
            <v>#REF!</v>
          </cell>
          <cell r="BC17">
            <v>43121.1</v>
          </cell>
          <cell r="BD17">
            <v>70175.520000000004</v>
          </cell>
          <cell r="BG17">
            <v>11624.3</v>
          </cell>
          <cell r="BH17">
            <v>8696.1</v>
          </cell>
          <cell r="BI17">
            <v>0.3367256586285805</v>
          </cell>
          <cell r="BJ17">
            <v>9799.5</v>
          </cell>
          <cell r="BK17">
            <v>0.18621358232562879</v>
          </cell>
          <cell r="BL17">
            <v>31870.6</v>
          </cell>
          <cell r="BM17">
            <v>27944.5</v>
          </cell>
          <cell r="BN17">
            <v>0.14049634096154873</v>
          </cell>
          <cell r="BP17">
            <v>39664</v>
          </cell>
          <cell r="BQ17">
            <v>79328</v>
          </cell>
          <cell r="BR17">
            <v>36553.9</v>
          </cell>
          <cell r="BS17">
            <v>42932.7</v>
          </cell>
          <cell r="BV17">
            <v>18103.937365530925</v>
          </cell>
          <cell r="BW17">
            <v>18254.391500266705</v>
          </cell>
        </row>
        <row r="18">
          <cell r="A18" t="str">
            <v>Income from EPC and contracts division</v>
          </cell>
          <cell r="N18">
            <v>475.9</v>
          </cell>
          <cell r="O18">
            <v>548.1</v>
          </cell>
          <cell r="P18">
            <v>712.9</v>
          </cell>
          <cell r="Q18">
            <v>1013.6</v>
          </cell>
          <cell r="R18">
            <v>452.50000000000006</v>
          </cell>
          <cell r="S18">
            <v>816.2</v>
          </cell>
          <cell r="T18">
            <v>689.4</v>
          </cell>
          <cell r="U18">
            <v>648.9</v>
          </cell>
          <cell r="Y18">
            <v>3386.1</v>
          </cell>
          <cell r="Z18">
            <v>2822.8</v>
          </cell>
          <cell r="AA18">
            <v>2760.8</v>
          </cell>
          <cell r="AB18">
            <v>4963.2999999999993</v>
          </cell>
          <cell r="AC18">
            <v>13933</v>
          </cell>
          <cell r="AD18">
            <v>4343.8</v>
          </cell>
          <cell r="AE18">
            <v>4339.3999999999996</v>
          </cell>
          <cell r="AF18">
            <v>6817.2</v>
          </cell>
          <cell r="AG18">
            <v>8867.1999999999971</v>
          </cell>
          <cell r="AH18">
            <v>24367.599999999999</v>
          </cell>
          <cell r="AI18">
            <v>5519.3</v>
          </cell>
          <cell r="AJ18">
            <v>9280.7999999999993</v>
          </cell>
          <cell r="AK18">
            <v>6348.4</v>
          </cell>
          <cell r="AS18">
            <v>1024</v>
          </cell>
          <cell r="AT18">
            <v>1726.5</v>
          </cell>
          <cell r="AU18">
            <v>1268.7</v>
          </cell>
          <cell r="AV18">
            <v>1338.3</v>
          </cell>
          <cell r="BA18" t="e">
            <v>#REF!</v>
          </cell>
          <cell r="BB18" t="e">
            <v>#REF!</v>
          </cell>
          <cell r="BC18">
            <v>6077.5999999999985</v>
          </cell>
          <cell r="BD18">
            <v>2187.1</v>
          </cell>
          <cell r="BG18">
            <v>689.4</v>
          </cell>
          <cell r="BH18">
            <v>712.9</v>
          </cell>
          <cell r="BI18">
            <v>-3.2963950063122471E-2</v>
          </cell>
          <cell r="BJ18">
            <v>816.2</v>
          </cell>
          <cell r="BK18">
            <v>-0.15535407988238181</v>
          </cell>
          <cell r="BL18">
            <v>1958.1</v>
          </cell>
          <cell r="BM18">
            <v>1736.9</v>
          </cell>
          <cell r="BN18">
            <v>0.12735333064655419</v>
          </cell>
          <cell r="BP18">
            <v>11156.599999999999</v>
          </cell>
          <cell r="BR18">
            <v>2750.5</v>
          </cell>
          <cell r="BS18">
            <v>2607</v>
          </cell>
        </row>
        <row r="19">
          <cell r="A19" t="str">
            <v>Other operating income</v>
          </cell>
          <cell r="Y19">
            <v>3599.2</v>
          </cell>
          <cell r="Z19">
            <v>213.5</v>
          </cell>
          <cell r="AA19">
            <v>259.89999999999998</v>
          </cell>
          <cell r="AB19">
            <v>-2720.1</v>
          </cell>
          <cell r="AC19">
            <v>1352.5</v>
          </cell>
          <cell r="AD19">
            <v>921.8</v>
          </cell>
          <cell r="AE19">
            <v>384.2</v>
          </cell>
          <cell r="AF19">
            <v>703.8</v>
          </cell>
          <cell r="AG19">
            <v>477.79999999999995</v>
          </cell>
          <cell r="AH19">
            <v>2487.6</v>
          </cell>
          <cell r="AI19">
            <v>391.1</v>
          </cell>
          <cell r="AJ19">
            <v>776.8</v>
          </cell>
          <cell r="AK19">
            <v>523.5</v>
          </cell>
        </row>
        <row r="20">
          <cell r="A20" t="str">
            <v>Net Sales/Income from Operations</v>
          </cell>
          <cell r="B20">
            <v>9328</v>
          </cell>
          <cell r="C20">
            <v>11044.8</v>
          </cell>
          <cell r="D20">
            <v>9288.2000000000007</v>
          </cell>
          <cell r="E20">
            <v>8356.7999999999993</v>
          </cell>
          <cell r="F20">
            <v>10403.9</v>
          </cell>
          <cell r="G20">
            <v>12021.4</v>
          </cell>
          <cell r="H20">
            <v>11479.1</v>
          </cell>
          <cell r="I20">
            <v>9100.6</v>
          </cell>
          <cell r="J20">
            <v>10757.400000000001</v>
          </cell>
          <cell r="K20">
            <v>10619.3</v>
          </cell>
          <cell r="L20">
            <v>10274.5</v>
          </cell>
          <cell r="M20">
            <v>10420.799999999999</v>
          </cell>
          <cell r="N20">
            <v>10868.5</v>
          </cell>
          <cell r="O20">
            <v>9403.9</v>
          </cell>
          <cell r="P20">
            <v>9409</v>
          </cell>
          <cell r="Q20">
            <v>9623</v>
          </cell>
          <cell r="R20">
            <v>10899.3</v>
          </cell>
          <cell r="S20">
            <v>10615.7</v>
          </cell>
          <cell r="T20">
            <v>12313.699999999999</v>
          </cell>
          <cell r="U20">
            <v>11711</v>
          </cell>
          <cell r="Y20">
            <v>19839.3</v>
          </cell>
          <cell r="Z20">
            <v>15630.8</v>
          </cell>
          <cell r="AA20">
            <v>15314.800000000001</v>
          </cell>
          <cell r="AB20">
            <v>14194</v>
          </cell>
          <cell r="AC20">
            <v>64484.2</v>
          </cell>
          <cell r="AD20">
            <v>22902.899999999998</v>
          </cell>
          <cell r="AE20">
            <v>24732.3</v>
          </cell>
          <cell r="AF20">
            <v>27176.3</v>
          </cell>
          <cell r="AG20">
            <v>23874.599999999988</v>
          </cell>
          <cell r="AH20">
            <v>98686.1</v>
          </cell>
          <cell r="AI20">
            <v>24463.3</v>
          </cell>
          <cell r="AJ20">
            <v>26495.599999999999</v>
          </cell>
          <cell r="AK20">
            <v>22874.9</v>
          </cell>
          <cell r="AM20">
            <v>20372.8</v>
          </cell>
          <cell r="AN20">
            <v>17645</v>
          </cell>
          <cell r="AO20">
            <v>22425.3</v>
          </cell>
          <cell r="AP20">
            <v>20579.7</v>
          </cell>
          <cell r="AQ20">
            <v>21376.7</v>
          </cell>
          <cell r="AR20">
            <v>20695.3</v>
          </cell>
          <cell r="AS20">
            <v>20272.400000000001</v>
          </cell>
          <cell r="AT20">
            <v>19032</v>
          </cell>
          <cell r="AU20">
            <v>21515</v>
          </cell>
          <cell r="AV20">
            <v>24024.699999999997</v>
          </cell>
          <cell r="AX20" t="e">
            <v>#REF!</v>
          </cell>
          <cell r="AY20" t="e">
            <v>#REF!</v>
          </cell>
          <cell r="AZ20" t="e">
            <v>#REF!</v>
          </cell>
          <cell r="BA20" t="e">
            <v>#REF!</v>
          </cell>
          <cell r="BB20" t="e">
            <v>#REF!</v>
          </cell>
          <cell r="BC20">
            <v>49198.7</v>
          </cell>
          <cell r="BD20">
            <v>72362.62000000001</v>
          </cell>
          <cell r="BG20">
            <v>12313.699999999999</v>
          </cell>
          <cell r="BH20">
            <v>9409</v>
          </cell>
          <cell r="BI20">
            <v>0.30871506004888927</v>
          </cell>
          <cell r="BJ20">
            <v>10615.7</v>
          </cell>
          <cell r="BK20">
            <v>0.15995176954887547</v>
          </cell>
          <cell r="BL20">
            <v>33828.699999999997</v>
          </cell>
          <cell r="BM20">
            <v>29681.4</v>
          </cell>
          <cell r="BN20">
            <v>0.13972723658587527</v>
          </cell>
          <cell r="BP20">
            <v>51908.6</v>
          </cell>
          <cell r="BQ20">
            <v>103817.2</v>
          </cell>
          <cell r="BR20">
            <v>39304.400000000001</v>
          </cell>
          <cell r="BS20">
            <v>45539.7</v>
          </cell>
          <cell r="BU20">
            <v>18322</v>
          </cell>
          <cell r="BV20">
            <v>18103.937365530925</v>
          </cell>
          <cell r="BW20">
            <v>18254.391500266705</v>
          </cell>
          <cell r="BX20">
            <v>-1.1901682920482215E-2</v>
          </cell>
          <cell r="BY20">
            <v>0.50112649261273079</v>
          </cell>
          <cell r="CA20">
            <v>74</v>
          </cell>
        </row>
        <row r="22">
          <cell r="A22" t="str">
            <v> Expenditure</v>
          </cell>
          <cell r="B22">
            <v>7237.3999999999987</v>
          </cell>
          <cell r="C22">
            <v>8075.4999999999991</v>
          </cell>
          <cell r="D22">
            <v>7232.7000000000007</v>
          </cell>
          <cell r="E22">
            <v>6425.2999999999993</v>
          </cell>
          <cell r="F22">
            <v>7844.8</v>
          </cell>
          <cell r="G22">
            <v>8322.6</v>
          </cell>
          <cell r="H22">
            <v>8320.3000000000011</v>
          </cell>
          <cell r="I22">
            <v>6562.9000000000005</v>
          </cell>
          <cell r="J22">
            <v>7957.1999999999989</v>
          </cell>
          <cell r="K22">
            <v>7564.5</v>
          </cell>
          <cell r="L22">
            <v>6714.4</v>
          </cell>
          <cell r="M22">
            <v>7605.8000000000011</v>
          </cell>
          <cell r="N22">
            <v>7742.4</v>
          </cell>
          <cell r="O22">
            <v>7205.1</v>
          </cell>
          <cell r="P22">
            <v>7172.3</v>
          </cell>
          <cell r="Q22">
            <v>8054.4</v>
          </cell>
          <cell r="R22">
            <v>8577.1</v>
          </cell>
          <cell r="S22">
            <v>8212.5</v>
          </cell>
          <cell r="T22">
            <v>10345.500000000002</v>
          </cell>
          <cell r="U22">
            <v>10138.200000000001</v>
          </cell>
          <cell r="Y22">
            <v>15864.199999999997</v>
          </cell>
          <cell r="Z22">
            <v>13305.8</v>
          </cell>
          <cell r="AA22">
            <v>13750.500000000002</v>
          </cell>
          <cell r="AB22">
            <v>13936</v>
          </cell>
          <cell r="AC22">
            <v>56856.500000000015</v>
          </cell>
          <cell r="AD22">
            <v>20044.599999999999</v>
          </cell>
          <cell r="AE22">
            <v>21960.399999999998</v>
          </cell>
          <cell r="AF22">
            <v>24056.300000000003</v>
          </cell>
          <cell r="AG22">
            <v>22315.500000000004</v>
          </cell>
          <cell r="AH22">
            <v>88376.799999999988</v>
          </cell>
          <cell r="AI22">
            <v>21468.100000000002</v>
          </cell>
          <cell r="AJ22">
            <v>23366.399999999994</v>
          </cell>
          <cell r="AK22">
            <v>20521.2</v>
          </cell>
          <cell r="AM22">
            <v>15312.899999999998</v>
          </cell>
          <cell r="AN22">
            <v>13658</v>
          </cell>
          <cell r="AO22">
            <v>16167.400000000001</v>
          </cell>
          <cell r="AP22">
            <v>14883.2</v>
          </cell>
          <cell r="AQ22">
            <v>15521.699999999999</v>
          </cell>
          <cell r="AR22">
            <v>14320.2</v>
          </cell>
          <cell r="AS22">
            <v>14947.5</v>
          </cell>
          <cell r="AT22">
            <v>15226.7</v>
          </cell>
          <cell r="AU22">
            <v>16789.599999999999</v>
          </cell>
          <cell r="AV22">
            <v>20483.700000000004</v>
          </cell>
          <cell r="AX22" t="e">
            <v>#REF!</v>
          </cell>
          <cell r="AY22" t="e">
            <v>#REF!</v>
          </cell>
          <cell r="AZ22" t="e">
            <v>#REF!</v>
          </cell>
          <cell r="BA22" t="e">
            <v>#REF!</v>
          </cell>
          <cell r="BB22" t="e">
            <v>#REF!</v>
          </cell>
          <cell r="BC22" t="e">
            <v>#REF!</v>
          </cell>
          <cell r="BD22">
            <v>61172.6</v>
          </cell>
          <cell r="BG22">
            <v>10345.500000000002</v>
          </cell>
          <cell r="BH22">
            <v>7172.3</v>
          </cell>
          <cell r="BI22">
            <v>0.44242432692441769</v>
          </cell>
          <cell r="BJ22">
            <v>8212.5</v>
          </cell>
          <cell r="BK22">
            <v>0.25972602739726058</v>
          </cell>
          <cell r="BL22">
            <v>27135.1</v>
          </cell>
          <cell r="BM22">
            <v>22119.8</v>
          </cell>
          <cell r="BN22">
            <v>0.22673351476957304</v>
          </cell>
          <cell r="BP22">
            <v>46016.7</v>
          </cell>
          <cell r="BR22">
            <v>30174.2</v>
          </cell>
          <cell r="BS22">
            <v>37273.299999999996</v>
          </cell>
          <cell r="BV22">
            <v>14588.78545328898</v>
          </cell>
          <cell r="BW22">
            <v>14841.90149106983</v>
          </cell>
          <cell r="BY22">
            <v>0.6489583781339805</v>
          </cell>
        </row>
        <row r="23">
          <cell r="A23" t="str">
            <v>Cost of electricty purchased</v>
          </cell>
          <cell r="B23">
            <v>344.4</v>
          </cell>
          <cell r="C23">
            <v>336.5</v>
          </cell>
          <cell r="D23">
            <v>361.2</v>
          </cell>
          <cell r="E23">
            <v>326.39999999999998</v>
          </cell>
          <cell r="F23">
            <v>351.1</v>
          </cell>
          <cell r="G23">
            <v>460.2</v>
          </cell>
          <cell r="H23">
            <v>386.8</v>
          </cell>
          <cell r="I23">
            <v>456.1</v>
          </cell>
          <cell r="J23">
            <v>467.4</v>
          </cell>
          <cell r="K23">
            <v>627.20000000000005</v>
          </cell>
          <cell r="L23">
            <v>420</v>
          </cell>
          <cell r="M23">
            <v>654.6</v>
          </cell>
          <cell r="N23">
            <v>399.5</v>
          </cell>
          <cell r="O23">
            <v>355.5</v>
          </cell>
          <cell r="P23">
            <v>367.4</v>
          </cell>
          <cell r="Q23">
            <v>651.6</v>
          </cell>
          <cell r="R23">
            <v>379</v>
          </cell>
          <cell r="S23">
            <v>425.7</v>
          </cell>
          <cell r="T23">
            <v>447.3</v>
          </cell>
          <cell r="U23">
            <v>484.8</v>
          </cell>
          <cell r="Y23">
            <v>6711</v>
          </cell>
          <cell r="Z23">
            <v>6492.2</v>
          </cell>
          <cell r="AA23">
            <v>6481.7</v>
          </cell>
          <cell r="AB23">
            <v>5192</v>
          </cell>
          <cell r="AC23">
            <v>24876.9</v>
          </cell>
          <cell r="AD23">
            <v>10822.6</v>
          </cell>
          <cell r="AE23">
            <v>12177</v>
          </cell>
          <cell r="AF23">
            <v>12339</v>
          </cell>
          <cell r="AG23">
            <v>7201.3000000000029</v>
          </cell>
          <cell r="AH23">
            <v>42539.9</v>
          </cell>
          <cell r="AI23">
            <v>9848.2999999999993</v>
          </cell>
          <cell r="AJ23">
            <v>8810.7999999999993</v>
          </cell>
          <cell r="AK23">
            <v>8910.1</v>
          </cell>
          <cell r="AM23">
            <v>680.9</v>
          </cell>
          <cell r="AN23">
            <v>687.59999999999991</v>
          </cell>
          <cell r="AO23">
            <v>811.3</v>
          </cell>
          <cell r="AP23">
            <v>842.90000000000009</v>
          </cell>
          <cell r="AQ23">
            <v>1094.5999999999999</v>
          </cell>
          <cell r="AR23">
            <v>1074.5999999999999</v>
          </cell>
          <cell r="AS23">
            <v>755</v>
          </cell>
          <cell r="AT23">
            <v>1019</v>
          </cell>
          <cell r="AU23">
            <v>804.7</v>
          </cell>
          <cell r="AV23">
            <v>932.1</v>
          </cell>
          <cell r="AX23" t="e">
            <v>#REF!</v>
          </cell>
          <cell r="AY23" t="e">
            <v>#REF!</v>
          </cell>
          <cell r="AZ23" t="e">
            <v>#REF!</v>
          </cell>
          <cell r="BA23" t="e">
            <v>#REF!</v>
          </cell>
          <cell r="BB23" t="e">
            <v>#REF!</v>
          </cell>
          <cell r="BC23" t="e">
            <v>#REF!</v>
          </cell>
          <cell r="BD23">
            <v>2919</v>
          </cell>
          <cell r="BG23">
            <v>447.3</v>
          </cell>
          <cell r="BH23">
            <v>367.4</v>
          </cell>
          <cell r="BI23">
            <v>0.21747414262384335</v>
          </cell>
          <cell r="BJ23">
            <v>425.7</v>
          </cell>
          <cell r="BK23">
            <v>5.0739957716702033E-2</v>
          </cell>
          <cell r="BL23">
            <v>1252</v>
          </cell>
          <cell r="BM23">
            <v>1122.4000000000001</v>
          </cell>
          <cell r="BN23">
            <v>0.11546685673556656</v>
          </cell>
          <cell r="BP23">
            <v>24516</v>
          </cell>
          <cell r="BQ23">
            <v>49032</v>
          </cell>
          <cell r="BR23">
            <v>1774</v>
          </cell>
          <cell r="BS23">
            <v>1736.8</v>
          </cell>
          <cell r="BV23">
            <v>700</v>
          </cell>
          <cell r="BW23">
            <v>750</v>
          </cell>
          <cell r="BY23">
            <v>16.627142857142857</v>
          </cell>
        </row>
        <row r="24">
          <cell r="A24" t="str">
            <v>Cost of fuel</v>
          </cell>
          <cell r="B24">
            <v>1000.2</v>
          </cell>
          <cell r="C24">
            <v>986.9</v>
          </cell>
          <cell r="D24">
            <v>998.3</v>
          </cell>
          <cell r="E24">
            <v>1004.9</v>
          </cell>
          <cell r="F24">
            <v>996.6</v>
          </cell>
          <cell r="G24">
            <v>1080</v>
          </cell>
          <cell r="H24">
            <v>990.6</v>
          </cell>
          <cell r="I24">
            <v>1001.8</v>
          </cell>
          <cell r="J24">
            <v>1090</v>
          </cell>
          <cell r="K24">
            <v>1004.7</v>
          </cell>
          <cell r="L24">
            <v>998.1</v>
          </cell>
          <cell r="M24">
            <v>1002.1</v>
          </cell>
          <cell r="N24">
            <v>1104.9000000000001</v>
          </cell>
          <cell r="O24">
            <v>1028</v>
          </cell>
          <cell r="P24">
            <v>1034</v>
          </cell>
          <cell r="Q24">
            <v>990.1</v>
          </cell>
          <cell r="R24">
            <v>1110.7</v>
          </cell>
          <cell r="S24">
            <v>1335.5</v>
          </cell>
          <cell r="T24">
            <v>2080.8000000000002</v>
          </cell>
          <cell r="U24">
            <v>1305</v>
          </cell>
          <cell r="Y24">
            <v>2722.4</v>
          </cell>
          <cell r="Z24">
            <v>1990.9</v>
          </cell>
          <cell r="AA24">
            <v>2499</v>
          </cell>
          <cell r="AB24">
            <v>2942.9000000000005</v>
          </cell>
          <cell r="AC24">
            <v>10155.200000000001</v>
          </cell>
          <cell r="AD24">
            <v>2967.9</v>
          </cell>
          <cell r="AE24">
            <v>3074.3</v>
          </cell>
          <cell r="AF24">
            <v>2581.6999999999998</v>
          </cell>
          <cell r="AG24">
            <v>3043.8999999999978</v>
          </cell>
          <cell r="AH24">
            <v>11667.8</v>
          </cell>
          <cell r="AI24">
            <v>3234.2</v>
          </cell>
          <cell r="AJ24">
            <v>3055.9</v>
          </cell>
          <cell r="AK24">
            <v>2705.1</v>
          </cell>
          <cell r="AM24">
            <v>1987.1</v>
          </cell>
          <cell r="AN24">
            <v>2003.1999999999998</v>
          </cell>
          <cell r="AO24">
            <v>2076.6</v>
          </cell>
          <cell r="AP24">
            <v>1992.4</v>
          </cell>
          <cell r="AQ24">
            <v>2094.6999999999998</v>
          </cell>
          <cell r="AR24">
            <v>2000.2</v>
          </cell>
          <cell r="AS24">
            <v>2132.9</v>
          </cell>
          <cell r="AT24">
            <v>2024.1</v>
          </cell>
          <cell r="AU24">
            <v>2446.1999999999998</v>
          </cell>
          <cell r="AV24">
            <v>3385.8</v>
          </cell>
          <cell r="AX24" t="e">
            <v>#REF!</v>
          </cell>
          <cell r="AY24" t="e">
            <v>#REF!</v>
          </cell>
          <cell r="AZ24" t="e">
            <v>#REF!</v>
          </cell>
          <cell r="BA24" t="e">
            <v>#REF!</v>
          </cell>
          <cell r="BB24" t="e">
            <v>#REF!</v>
          </cell>
          <cell r="BC24">
            <v>32195</v>
          </cell>
          <cell r="BD24">
            <v>4935</v>
          </cell>
          <cell r="BG24">
            <v>2080.8000000000002</v>
          </cell>
          <cell r="BH24">
            <v>1034</v>
          </cell>
          <cell r="BI24">
            <v>1.0123791102514508</v>
          </cell>
          <cell r="BJ24">
            <v>1335.5</v>
          </cell>
          <cell r="BK24">
            <v>0.55806813927368037</v>
          </cell>
          <cell r="BL24">
            <v>4527</v>
          </cell>
          <cell r="BM24">
            <v>3166.9</v>
          </cell>
          <cell r="BN24">
            <v>0.42947361773343018</v>
          </cell>
          <cell r="BP24">
            <v>5656</v>
          </cell>
          <cell r="BQ24">
            <v>11312</v>
          </cell>
          <cell r="BR24">
            <v>4157</v>
          </cell>
          <cell r="BS24">
            <v>5832</v>
          </cell>
          <cell r="BV24">
            <v>1622.0445206464917</v>
          </cell>
          <cell r="BW24">
            <v>650.65</v>
          </cell>
          <cell r="BY24">
            <v>0.59163325490660523</v>
          </cell>
        </row>
        <row r="25">
          <cell r="A25" t="str">
            <v>Tax on electricity</v>
          </cell>
          <cell r="Y25">
            <v>353</v>
          </cell>
          <cell r="Z25">
            <v>337</v>
          </cell>
          <cell r="AA25">
            <v>330.5</v>
          </cell>
          <cell r="AB25">
            <v>295.29999999999995</v>
          </cell>
          <cell r="AC25">
            <v>1315.8</v>
          </cell>
          <cell r="AD25">
            <v>370.4</v>
          </cell>
          <cell r="AE25">
            <v>416</v>
          </cell>
          <cell r="AF25">
            <v>388.1</v>
          </cell>
          <cell r="AG25">
            <v>355.09999999999991</v>
          </cell>
          <cell r="AH25">
            <v>1529.6</v>
          </cell>
          <cell r="AI25">
            <v>422.5</v>
          </cell>
          <cell r="AJ25">
            <v>399</v>
          </cell>
          <cell r="AK25">
            <v>386.6</v>
          </cell>
        </row>
        <row r="26">
          <cell r="A26" t="str">
            <v>Cost of materials</v>
          </cell>
          <cell r="B26">
            <v>4609.3999999999996</v>
          </cell>
          <cell r="C26">
            <v>5300.4</v>
          </cell>
          <cell r="D26">
            <v>4261.3</v>
          </cell>
          <cell r="E26">
            <v>3513.3</v>
          </cell>
          <cell r="F26">
            <v>5255.9</v>
          </cell>
          <cell r="G26">
            <v>5568.5</v>
          </cell>
          <cell r="H26">
            <v>6029.3</v>
          </cell>
          <cell r="I26">
            <v>3804.7</v>
          </cell>
          <cell r="J26">
            <v>5183.2</v>
          </cell>
          <cell r="K26">
            <v>4624.5</v>
          </cell>
          <cell r="L26">
            <v>4124.2</v>
          </cell>
          <cell r="M26">
            <v>4223.1000000000004</v>
          </cell>
          <cell r="N26">
            <v>5129</v>
          </cell>
          <cell r="O26">
            <v>4320.8</v>
          </cell>
          <cell r="P26">
            <v>4569.6000000000004</v>
          </cell>
          <cell r="Q26">
            <v>4620.3999999999996</v>
          </cell>
          <cell r="R26">
            <v>6041.3</v>
          </cell>
          <cell r="S26">
            <v>5105.2</v>
          </cell>
          <cell r="T26">
            <v>6453.3</v>
          </cell>
          <cell r="U26">
            <v>6365.3</v>
          </cell>
          <cell r="Y26">
            <v>2916.7</v>
          </cell>
          <cell r="Z26">
            <v>2221.6</v>
          </cell>
          <cell r="AA26">
            <v>2331.1999999999998</v>
          </cell>
          <cell r="AB26">
            <v>4468.8</v>
          </cell>
          <cell r="AC26">
            <v>11938.3</v>
          </cell>
          <cell r="AD26">
            <v>3571.1</v>
          </cell>
          <cell r="AE26">
            <v>3313.9</v>
          </cell>
          <cell r="AF26">
            <v>5877</v>
          </cell>
          <cell r="AG26">
            <v>6902.9000000000015</v>
          </cell>
          <cell r="AH26">
            <v>19664.900000000001</v>
          </cell>
          <cell r="AI26">
            <v>4407.3999999999996</v>
          </cell>
          <cell r="AJ26">
            <v>8116</v>
          </cell>
          <cell r="AK26">
            <v>5013.8</v>
          </cell>
          <cell r="AM26">
            <v>9909.7999999999993</v>
          </cell>
          <cell r="AN26">
            <v>7774.6</v>
          </cell>
          <cell r="AO26">
            <v>10824.4</v>
          </cell>
          <cell r="AP26">
            <v>9834</v>
          </cell>
          <cell r="AQ26">
            <v>9807.7000000000007</v>
          </cell>
          <cell r="AR26">
            <v>8347.2999999999993</v>
          </cell>
          <cell r="AS26">
            <v>9449.7999999999993</v>
          </cell>
          <cell r="AT26">
            <v>9190</v>
          </cell>
          <cell r="AU26">
            <v>11146.5</v>
          </cell>
          <cell r="AV26">
            <v>12818.6</v>
          </cell>
          <cell r="AX26" t="e">
            <v>#REF!</v>
          </cell>
          <cell r="AY26" t="e">
            <v>#REF!</v>
          </cell>
          <cell r="AZ26" t="e">
            <v>#REF!</v>
          </cell>
          <cell r="BA26" t="e">
            <v>#REF!</v>
          </cell>
          <cell r="BB26" t="e">
            <v>#REF!</v>
          </cell>
          <cell r="BC26">
            <v>1895.5</v>
          </cell>
          <cell r="BD26">
            <v>48134.7</v>
          </cell>
          <cell r="BG26">
            <v>6453.3</v>
          </cell>
          <cell r="BH26">
            <v>4569.6000000000004</v>
          </cell>
          <cell r="BI26">
            <v>0.41222426470588225</v>
          </cell>
          <cell r="BJ26">
            <v>5105.2</v>
          </cell>
          <cell r="BK26">
            <v>0.26406409151453425</v>
          </cell>
          <cell r="BL26">
            <v>17599.8</v>
          </cell>
          <cell r="BM26">
            <v>14019.4</v>
          </cell>
          <cell r="BN26">
            <v>0.25538896101117015</v>
          </cell>
          <cell r="BP26">
            <v>9190.9</v>
          </cell>
          <cell r="BQ26">
            <v>18381.8</v>
          </cell>
          <cell r="BR26">
            <v>18639.8</v>
          </cell>
          <cell r="BS26">
            <v>23965.1</v>
          </cell>
          <cell r="BV26">
            <v>11266.740932642488</v>
          </cell>
          <cell r="BW26">
            <v>12241.25149106983</v>
          </cell>
          <cell r="BY26">
            <v>-0.47837621942891206</v>
          </cell>
        </row>
        <row r="27">
          <cell r="A27" t="str">
            <v>Employee costs</v>
          </cell>
          <cell r="Y27">
            <v>996.3</v>
          </cell>
          <cell r="Z27">
            <v>1043.8</v>
          </cell>
          <cell r="AA27">
            <v>937.4</v>
          </cell>
          <cell r="AB27">
            <v>994.90000000000009</v>
          </cell>
          <cell r="AC27">
            <v>3972.4</v>
          </cell>
          <cell r="AD27">
            <v>1245.0999999999999</v>
          </cell>
          <cell r="AE27">
            <v>1372.1</v>
          </cell>
          <cell r="AF27">
            <v>1435.8</v>
          </cell>
          <cell r="AG27">
            <v>1313.1999999999998</v>
          </cell>
          <cell r="AH27">
            <v>5366.2</v>
          </cell>
          <cell r="AI27">
            <v>1549.4</v>
          </cell>
          <cell r="AJ27">
            <v>1610.1</v>
          </cell>
          <cell r="AK27">
            <v>1721.6</v>
          </cell>
          <cell r="BP27">
            <v>2807.8999999999996</v>
          </cell>
        </row>
        <row r="28">
          <cell r="A28" t="str">
            <v xml:space="preserve"> Other expenditure</v>
          </cell>
          <cell r="B28">
            <v>1283.4000000000001</v>
          </cell>
          <cell r="C28">
            <v>1451.7</v>
          </cell>
          <cell r="D28">
            <v>1611.9</v>
          </cell>
          <cell r="E28">
            <v>1580.7</v>
          </cell>
          <cell r="F28">
            <v>1241.2</v>
          </cell>
          <cell r="G28">
            <v>1213.9000000000001</v>
          </cell>
          <cell r="H28">
            <v>913.6</v>
          </cell>
          <cell r="I28">
            <v>1300.3</v>
          </cell>
          <cell r="J28">
            <v>1216.5999999999999</v>
          </cell>
          <cell r="K28">
            <v>1308.1000000000001</v>
          </cell>
          <cell r="L28">
            <v>1172.0999999999999</v>
          </cell>
          <cell r="M28">
            <v>1725.9999999999998</v>
          </cell>
          <cell r="N28">
            <v>1109</v>
          </cell>
          <cell r="O28">
            <v>1500.8000000000002</v>
          </cell>
          <cell r="P28">
            <v>1201.3</v>
          </cell>
          <cell r="Q28">
            <v>1792.3000000000002</v>
          </cell>
          <cell r="R28">
            <v>1046.0999999999999</v>
          </cell>
          <cell r="S28">
            <v>1346.1</v>
          </cell>
          <cell r="T28">
            <v>1364.1</v>
          </cell>
          <cell r="U28">
            <v>1983.1</v>
          </cell>
          <cell r="Y28">
            <v>2164.8000000000002</v>
          </cell>
          <cell r="Z28">
            <v>1220.3</v>
          </cell>
          <cell r="AA28">
            <v>1170.7</v>
          </cell>
          <cell r="AB28">
            <v>42.099999999999454</v>
          </cell>
          <cell r="AC28">
            <v>4597.8999999999996</v>
          </cell>
          <cell r="AD28">
            <v>1067.5</v>
          </cell>
          <cell r="AE28">
            <v>1607.1</v>
          </cell>
          <cell r="AF28">
            <v>1434.7</v>
          </cell>
          <cell r="AG28">
            <v>3499.0999999999995</v>
          </cell>
          <cell r="AH28">
            <v>7608.4</v>
          </cell>
          <cell r="AI28">
            <v>2006.3</v>
          </cell>
          <cell r="AJ28">
            <v>1374.6</v>
          </cell>
          <cell r="AK28">
            <v>1784</v>
          </cell>
          <cell r="AM28">
            <v>2735.1000000000004</v>
          </cell>
          <cell r="AN28">
            <v>3192.6000000000004</v>
          </cell>
          <cell r="AO28">
            <v>3192.6000000000004</v>
          </cell>
          <cell r="AP28">
            <v>2821.9</v>
          </cell>
          <cell r="AQ28">
            <v>2455.1000000000004</v>
          </cell>
          <cell r="AR28">
            <v>2127.5</v>
          </cell>
          <cell r="AS28">
            <v>2213.9</v>
          </cell>
          <cell r="AT28">
            <v>2516.8999999999996</v>
          </cell>
          <cell r="AU28">
            <v>2524.6999999999998</v>
          </cell>
          <cell r="AV28">
            <v>2480.1999999999998</v>
          </cell>
          <cell r="AX28" t="e">
            <v>#REF!</v>
          </cell>
          <cell r="AY28" t="e">
            <v>#REF!</v>
          </cell>
          <cell r="AZ28" t="e">
            <v>#REF!</v>
          </cell>
          <cell r="BA28" t="e">
            <v>#REF!</v>
          </cell>
          <cell r="BB28" t="e">
            <v>#REF!</v>
          </cell>
          <cell r="BC28" t="e">
            <v>#REF!</v>
          </cell>
          <cell r="BD28">
            <v>5183.8999999999996</v>
          </cell>
          <cell r="BG28">
            <v>1364.1</v>
          </cell>
          <cell r="BH28">
            <v>1201.3</v>
          </cell>
          <cell r="BI28">
            <v>0.13551985349205031</v>
          </cell>
          <cell r="BJ28">
            <v>1346.1</v>
          </cell>
          <cell r="BK28">
            <v>1.3371963449966495E-2</v>
          </cell>
          <cell r="BL28">
            <v>3756.2999999999997</v>
          </cell>
          <cell r="BM28">
            <v>3811.1000000000004</v>
          </cell>
          <cell r="BN28">
            <v>-1.4379050667786331E-2</v>
          </cell>
          <cell r="BP28">
            <v>3041.8</v>
          </cell>
          <cell r="BQ28">
            <v>6083.6</v>
          </cell>
          <cell r="BR28">
            <v>5603.4000000000005</v>
          </cell>
          <cell r="BS28">
            <v>5739.4</v>
          </cell>
          <cell r="BV28">
            <v>1000</v>
          </cell>
          <cell r="BW28">
            <v>1200</v>
          </cell>
          <cell r="BY28">
            <v>0.43470000000000009</v>
          </cell>
        </row>
        <row r="29">
          <cell r="A29" t="str">
            <v>EBITDA</v>
          </cell>
          <cell r="B29">
            <v>2090.6000000000013</v>
          </cell>
          <cell r="C29">
            <v>2969.3</v>
          </cell>
          <cell r="D29">
            <v>2055.5</v>
          </cell>
          <cell r="E29">
            <v>1931.5</v>
          </cell>
          <cell r="F29">
            <v>2559.0999999999995</v>
          </cell>
          <cell r="G29">
            <v>3698.7999999999993</v>
          </cell>
          <cell r="H29">
            <v>3158.7999999999993</v>
          </cell>
          <cell r="I29">
            <v>2537.6999999999998</v>
          </cell>
          <cell r="J29">
            <v>2800.2000000000025</v>
          </cell>
          <cell r="K29">
            <v>3054.7999999999993</v>
          </cell>
          <cell r="L29">
            <v>3560.1000000000004</v>
          </cell>
          <cell r="M29">
            <v>2814.9999999999982</v>
          </cell>
          <cell r="N29">
            <v>3126.1000000000004</v>
          </cell>
          <cell r="O29">
            <v>2198.7999999999993</v>
          </cell>
          <cell r="P29">
            <v>2236.6999999999998</v>
          </cell>
          <cell r="Q29">
            <v>1568.6000000000004</v>
          </cell>
          <cell r="R29">
            <v>2322.1999999999989</v>
          </cell>
          <cell r="S29">
            <v>2403.2000000000007</v>
          </cell>
          <cell r="T29">
            <v>1968.1999999999971</v>
          </cell>
          <cell r="U29">
            <v>1572.7999999999993</v>
          </cell>
          <cell r="Y29">
            <v>3975.1000000000022</v>
          </cell>
          <cell r="Z29">
            <v>2325</v>
          </cell>
          <cell r="AA29">
            <v>1564.2999999999993</v>
          </cell>
          <cell r="AB29">
            <v>258</v>
          </cell>
          <cell r="AC29">
            <v>7627.6999999999825</v>
          </cell>
          <cell r="AD29">
            <v>2858.2999999999993</v>
          </cell>
          <cell r="AE29">
            <v>2771.9000000000015</v>
          </cell>
          <cell r="AF29">
            <v>3119.9999999999964</v>
          </cell>
          <cell r="AG29">
            <v>1559.099999999984</v>
          </cell>
          <cell r="AH29">
            <v>10309.300000000017</v>
          </cell>
          <cell r="AI29">
            <v>2995.1999999999971</v>
          </cell>
          <cell r="AJ29">
            <v>3129.2000000000044</v>
          </cell>
          <cell r="AK29">
            <v>2353.7000000000007</v>
          </cell>
          <cell r="AM29">
            <v>5059.9000000000015</v>
          </cell>
          <cell r="AN29">
            <v>3987</v>
          </cell>
          <cell r="AO29">
            <v>6257.8999999999987</v>
          </cell>
          <cell r="AP29">
            <v>5696.4999999999991</v>
          </cell>
          <cell r="AQ29">
            <v>5855.0000000000018</v>
          </cell>
          <cell r="AR29">
            <v>6375.0999999999985</v>
          </cell>
          <cell r="AS29">
            <v>5324.9</v>
          </cell>
          <cell r="AT29">
            <v>3805.3</v>
          </cell>
          <cell r="AU29">
            <v>4725.3999999999996</v>
          </cell>
          <cell r="AV29">
            <v>3540.9999999999964</v>
          </cell>
          <cell r="AX29" t="e">
            <v>#REF!</v>
          </cell>
          <cell r="AY29" t="e">
            <v>#REF!</v>
          </cell>
          <cell r="AZ29" t="e">
            <v>#REF!</v>
          </cell>
          <cell r="BA29" t="e">
            <v>#REF!</v>
          </cell>
          <cell r="BB29" t="e">
            <v>#REF!</v>
          </cell>
          <cell r="BC29" t="e">
            <v>#REF!</v>
          </cell>
          <cell r="BD29">
            <v>11190.020000000011</v>
          </cell>
          <cell r="BG29">
            <v>1968.1999999999971</v>
          </cell>
          <cell r="BH29">
            <v>2236.6999999999998</v>
          </cell>
          <cell r="BI29">
            <v>-0.12004292037376618</v>
          </cell>
          <cell r="BJ29">
            <v>2403.2000000000007</v>
          </cell>
          <cell r="BK29">
            <v>-0.18100865512649944</v>
          </cell>
          <cell r="BL29">
            <v>6693.5999999999967</v>
          </cell>
          <cell r="BM29">
            <v>7561.5999999999995</v>
          </cell>
          <cell r="BN29">
            <v>-0.11479052052475702</v>
          </cell>
          <cell r="BP29">
            <v>5891.8999999999978</v>
          </cell>
          <cell r="BR29">
            <v>9130.2000000000007</v>
          </cell>
          <cell r="BS29">
            <v>8266.4000000000015</v>
          </cell>
          <cell r="BU29">
            <v>3249</v>
          </cell>
          <cell r="BV29">
            <v>3515.151912241945</v>
          </cell>
          <cell r="BW29">
            <v>3412.4900091968757</v>
          </cell>
          <cell r="BX29">
            <v>8.1918101644181229E-2</v>
          </cell>
          <cell r="BY29">
            <v>-0.11241389336995189</v>
          </cell>
        </row>
        <row r="30">
          <cell r="A30" t="str">
            <v>Margin</v>
          </cell>
          <cell r="Y30">
            <v>0.20036493223047197</v>
          </cell>
          <cell r="Z30">
            <v>0.14874478593546075</v>
          </cell>
          <cell r="AA30">
            <v>0.10214302504766626</v>
          </cell>
          <cell r="AB30">
            <v>1.8176694377906158E-2</v>
          </cell>
          <cell r="AC30">
            <v>0.11828789067709583</v>
          </cell>
          <cell r="AD30">
            <v>0.12480078941968045</v>
          </cell>
          <cell r="AE30">
            <v>0.11207611099655113</v>
          </cell>
          <cell r="AF30">
            <v>0.11480591544838688</v>
          </cell>
          <cell r="AG30">
            <v>6.5303711894648911E-2</v>
          </cell>
          <cell r="AH30">
            <v>0.10446557316582596</v>
          </cell>
          <cell r="AI30">
            <v>0.12243646605323064</v>
          </cell>
          <cell r="AJ30">
            <v>0.11810262836093557</v>
          </cell>
          <cell r="AK30">
            <v>0.10289443888279295</v>
          </cell>
          <cell r="BD30">
            <v>0.15463812670132743</v>
          </cell>
          <cell r="BP30">
            <v>0.11350527658230039</v>
          </cell>
          <cell r="BV30">
            <v>0.19416505046767532</v>
          </cell>
          <cell r="BW30">
            <v>0.18694077034268808</v>
          </cell>
        </row>
        <row r="31">
          <cell r="A31" t="str">
            <v>Depreciation</v>
          </cell>
          <cell r="B31">
            <v>700.6</v>
          </cell>
          <cell r="C31">
            <v>700.6</v>
          </cell>
          <cell r="D31">
            <v>700.5</v>
          </cell>
          <cell r="E31">
            <v>714.8</v>
          </cell>
          <cell r="F31">
            <v>823.5</v>
          </cell>
          <cell r="G31">
            <v>804.4</v>
          </cell>
          <cell r="H31">
            <v>808</v>
          </cell>
          <cell r="I31">
            <v>744.5</v>
          </cell>
          <cell r="J31">
            <v>815.4</v>
          </cell>
          <cell r="K31">
            <v>820.9</v>
          </cell>
          <cell r="L31">
            <v>859.1</v>
          </cell>
          <cell r="M31">
            <v>844.1</v>
          </cell>
          <cell r="N31">
            <v>1208.9000000000001</v>
          </cell>
          <cell r="O31">
            <v>751.2</v>
          </cell>
          <cell r="P31">
            <v>607.5</v>
          </cell>
          <cell r="Q31">
            <v>703.69999999999993</v>
          </cell>
          <cell r="R31">
            <v>656.1</v>
          </cell>
          <cell r="S31">
            <v>681.5</v>
          </cell>
          <cell r="T31">
            <v>711.8</v>
          </cell>
          <cell r="U31">
            <v>734</v>
          </cell>
          <cell r="Y31">
            <v>581.29999999999995</v>
          </cell>
          <cell r="Z31">
            <v>555.79999999999995</v>
          </cell>
          <cell r="AA31">
            <v>566</v>
          </cell>
          <cell r="AB31">
            <v>526.30000000000018</v>
          </cell>
          <cell r="AC31">
            <v>2229.4</v>
          </cell>
          <cell r="AD31">
            <v>612.1</v>
          </cell>
          <cell r="AE31">
            <v>620</v>
          </cell>
          <cell r="AF31">
            <v>589.4</v>
          </cell>
          <cell r="AG31">
            <v>627.30000000000018</v>
          </cell>
          <cell r="AH31">
            <v>2448.8000000000002</v>
          </cell>
          <cell r="AI31">
            <v>722</v>
          </cell>
          <cell r="AJ31">
            <v>739.6</v>
          </cell>
          <cell r="AK31">
            <v>830.2</v>
          </cell>
          <cell r="AM31">
            <v>1401.2</v>
          </cell>
          <cell r="AN31">
            <v>1415.3</v>
          </cell>
          <cell r="AO31">
            <v>1627.9</v>
          </cell>
          <cell r="AP31">
            <v>1552.5</v>
          </cell>
          <cell r="AQ31">
            <v>1636.3</v>
          </cell>
          <cell r="AR31">
            <v>1703.2</v>
          </cell>
          <cell r="AS31">
            <v>1960.1000000000001</v>
          </cell>
          <cell r="AT31">
            <v>1311.1999999999998</v>
          </cell>
          <cell r="AU31">
            <v>1337.6</v>
          </cell>
          <cell r="AV31">
            <v>1445.8</v>
          </cell>
          <cell r="AX31" t="e">
            <v>#REF!</v>
          </cell>
          <cell r="AY31" t="e">
            <v>#REF!</v>
          </cell>
          <cell r="AZ31" t="e">
            <v>#REF!</v>
          </cell>
          <cell r="BA31" t="e">
            <v>#REF!</v>
          </cell>
          <cell r="BB31" t="e">
            <v>#REF!</v>
          </cell>
          <cell r="BC31" t="e">
            <v>#REF!</v>
          </cell>
          <cell r="BD31">
            <v>3288.5</v>
          </cell>
          <cell r="BG31">
            <v>711.8</v>
          </cell>
          <cell r="BH31">
            <v>607.5</v>
          </cell>
          <cell r="BI31">
            <v>0.17168724279835379</v>
          </cell>
          <cell r="BJ31">
            <v>681.5</v>
          </cell>
          <cell r="BK31">
            <v>4.446074834922964E-2</v>
          </cell>
          <cell r="BL31">
            <v>2049.3999999999996</v>
          </cell>
          <cell r="BM31">
            <v>2567.6000000000004</v>
          </cell>
          <cell r="BN31">
            <v>-0.20182271381835204</v>
          </cell>
          <cell r="BP31">
            <v>1209.4000000000001</v>
          </cell>
          <cell r="BQ31">
            <v>2418.8000000000002</v>
          </cell>
          <cell r="BR31">
            <v>3271.3</v>
          </cell>
          <cell r="BS31">
            <v>2783.3999999999996</v>
          </cell>
          <cell r="BV31">
            <v>700</v>
          </cell>
          <cell r="BW31">
            <v>800</v>
          </cell>
        </row>
        <row r="32">
          <cell r="A32" t="str">
            <v>Financial charges</v>
          </cell>
          <cell r="B32">
            <v>602.4</v>
          </cell>
          <cell r="C32">
            <v>890.3</v>
          </cell>
          <cell r="D32">
            <v>717.8</v>
          </cell>
          <cell r="E32">
            <v>854.3</v>
          </cell>
          <cell r="F32">
            <v>795.7</v>
          </cell>
          <cell r="G32">
            <v>1031.8</v>
          </cell>
          <cell r="H32">
            <v>845.1</v>
          </cell>
          <cell r="I32">
            <v>731.8</v>
          </cell>
          <cell r="J32">
            <v>778.7</v>
          </cell>
          <cell r="K32">
            <v>617.4</v>
          </cell>
          <cell r="L32">
            <v>570.20000000000005</v>
          </cell>
          <cell r="M32">
            <v>870.9</v>
          </cell>
          <cell r="N32">
            <v>597.4</v>
          </cell>
          <cell r="O32">
            <v>487.4</v>
          </cell>
          <cell r="P32">
            <v>428.8</v>
          </cell>
          <cell r="Q32">
            <v>400.8</v>
          </cell>
          <cell r="R32">
            <v>378.5</v>
          </cell>
          <cell r="S32">
            <v>430.3</v>
          </cell>
          <cell r="T32">
            <v>424.2</v>
          </cell>
          <cell r="U32">
            <v>419.8</v>
          </cell>
          <cell r="Y32">
            <v>692.9</v>
          </cell>
          <cell r="Z32">
            <v>854.3</v>
          </cell>
          <cell r="AA32">
            <v>854.4</v>
          </cell>
          <cell r="AB32">
            <v>686</v>
          </cell>
          <cell r="AC32">
            <v>3087.6</v>
          </cell>
          <cell r="AD32">
            <v>774.2</v>
          </cell>
          <cell r="AE32">
            <v>652.79999999999995</v>
          </cell>
          <cell r="AF32">
            <v>865.4</v>
          </cell>
          <cell r="AG32">
            <v>1012.5999999999999</v>
          </cell>
          <cell r="AH32">
            <v>3305</v>
          </cell>
          <cell r="AI32">
            <v>1036.7</v>
          </cell>
          <cell r="AJ32">
            <v>739.6</v>
          </cell>
          <cell r="AK32">
            <v>565.29999999999995</v>
          </cell>
          <cell r="AM32">
            <v>1492.6999999999998</v>
          </cell>
          <cell r="AN32">
            <v>1572.1</v>
          </cell>
          <cell r="AO32">
            <v>1827.5</v>
          </cell>
          <cell r="AP32">
            <v>1576.9</v>
          </cell>
          <cell r="AQ32">
            <v>1396.1</v>
          </cell>
          <cell r="AR32">
            <v>1441.1</v>
          </cell>
          <cell r="AS32">
            <v>1084.8</v>
          </cell>
          <cell r="AT32">
            <v>829.6</v>
          </cell>
          <cell r="AU32">
            <v>808.8</v>
          </cell>
          <cell r="AV32">
            <v>844</v>
          </cell>
          <cell r="AX32" t="e">
            <v>#REF!</v>
          </cell>
          <cell r="AY32" t="e">
            <v>#REF!</v>
          </cell>
          <cell r="AZ32" t="e">
            <v>#REF!</v>
          </cell>
          <cell r="BA32" t="e">
            <v>#REF!</v>
          </cell>
          <cell r="BB32" t="e">
            <v>#REF!</v>
          </cell>
          <cell r="BC32">
            <v>3032.8610666666668</v>
          </cell>
          <cell r="BD32">
            <v>3057.9</v>
          </cell>
          <cell r="BG32">
            <v>424.2</v>
          </cell>
          <cell r="BH32">
            <v>428.8</v>
          </cell>
          <cell r="BI32">
            <v>-1.0727611940298587E-2</v>
          </cell>
          <cell r="BJ32">
            <v>430.3</v>
          </cell>
          <cell r="BK32">
            <v>-1.4176156170113918E-2</v>
          </cell>
          <cell r="BL32">
            <v>1233</v>
          </cell>
          <cell r="BM32">
            <v>1513.6</v>
          </cell>
          <cell r="BN32">
            <v>-0.1853858350951374</v>
          </cell>
          <cell r="BP32">
            <v>1518.1999999999998</v>
          </cell>
          <cell r="BQ32">
            <v>3036.3999999999996</v>
          </cell>
          <cell r="BR32">
            <v>1914.3999999999999</v>
          </cell>
          <cell r="BS32">
            <v>1652.8</v>
          </cell>
          <cell r="BT32">
            <v>2530.7999999999997</v>
          </cell>
          <cell r="BV32">
            <v>700</v>
          </cell>
          <cell r="BW32">
            <v>800</v>
          </cell>
        </row>
        <row r="33">
          <cell r="A33" t="str">
            <v>Other Income</v>
          </cell>
          <cell r="B33">
            <v>306.39999999999998</v>
          </cell>
          <cell r="C33">
            <v>984.6</v>
          </cell>
          <cell r="D33">
            <v>647.9</v>
          </cell>
          <cell r="E33">
            <v>700.1</v>
          </cell>
          <cell r="F33">
            <v>297.39999999999998</v>
          </cell>
          <cell r="G33">
            <v>564.6</v>
          </cell>
          <cell r="H33">
            <v>326.10000000000002</v>
          </cell>
          <cell r="I33">
            <v>332.2</v>
          </cell>
          <cell r="J33">
            <v>241.5</v>
          </cell>
          <cell r="K33">
            <v>407</v>
          </cell>
          <cell r="L33">
            <v>378.6</v>
          </cell>
          <cell r="M33">
            <v>489.8</v>
          </cell>
          <cell r="N33">
            <v>174.7</v>
          </cell>
          <cell r="O33">
            <v>473.79999999999995</v>
          </cell>
          <cell r="P33">
            <v>404.7</v>
          </cell>
          <cell r="Q33">
            <v>383.79999999999995</v>
          </cell>
          <cell r="R33">
            <v>315.2</v>
          </cell>
          <cell r="S33">
            <v>421</v>
          </cell>
          <cell r="T33">
            <v>445.89999999999986</v>
          </cell>
          <cell r="U33">
            <v>530</v>
          </cell>
          <cell r="Y33">
            <v>0</v>
          </cell>
          <cell r="Z33">
            <v>2069.9</v>
          </cell>
          <cell r="AA33">
            <v>2656.2</v>
          </cell>
          <cell r="AB33">
            <v>4480.1999999999989</v>
          </cell>
          <cell r="AC33">
            <v>9206.2999999999993</v>
          </cell>
          <cell r="AD33">
            <v>1102.5999999999999</v>
          </cell>
          <cell r="AE33">
            <v>2016.3</v>
          </cell>
          <cell r="AF33">
            <v>1435.8</v>
          </cell>
          <cell r="AG33">
            <v>2824.1000000000004</v>
          </cell>
          <cell r="AH33">
            <v>7378.8</v>
          </cell>
          <cell r="AI33">
            <v>2441.8000000000002</v>
          </cell>
          <cell r="AJ33">
            <v>1632.6</v>
          </cell>
          <cell r="AK33">
            <v>2155.8000000000002</v>
          </cell>
          <cell r="AM33">
            <v>1291</v>
          </cell>
          <cell r="AN33">
            <v>1348</v>
          </cell>
          <cell r="AO33">
            <v>862</v>
          </cell>
          <cell r="AP33">
            <v>658.3</v>
          </cell>
          <cell r="AQ33">
            <v>648.5</v>
          </cell>
          <cell r="AR33">
            <v>868.40000000000009</v>
          </cell>
          <cell r="AS33">
            <v>648.5</v>
          </cell>
          <cell r="AT33">
            <v>788.5</v>
          </cell>
          <cell r="AU33">
            <v>736.2</v>
          </cell>
          <cell r="AV33">
            <v>975.89999999999986</v>
          </cell>
          <cell r="AX33" t="e">
            <v>#REF!</v>
          </cell>
          <cell r="AY33" t="e">
            <v>#REF!</v>
          </cell>
          <cell r="AZ33" t="e">
            <v>#REF!</v>
          </cell>
          <cell r="BA33" t="e">
            <v>#REF!</v>
          </cell>
          <cell r="BB33" t="e">
            <v>#REF!</v>
          </cell>
          <cell r="BC33" t="e">
            <v>#REF!</v>
          </cell>
          <cell r="BD33">
            <v>6323.5</v>
          </cell>
          <cell r="BG33">
            <v>445.89999999999986</v>
          </cell>
          <cell r="BH33">
            <v>404.7</v>
          </cell>
          <cell r="BI33">
            <v>0.10180380528786714</v>
          </cell>
          <cell r="BJ33">
            <v>421</v>
          </cell>
          <cell r="BK33">
            <v>5.914489311163873E-2</v>
          </cell>
          <cell r="BL33">
            <v>1182.0999999999999</v>
          </cell>
          <cell r="BM33">
            <v>1053.2</v>
          </cell>
          <cell r="BN33">
            <v>0.12238890998860597</v>
          </cell>
          <cell r="BP33">
            <v>3452.1</v>
          </cell>
          <cell r="BQ33">
            <v>6904.2</v>
          </cell>
          <cell r="BR33">
            <v>1437</v>
          </cell>
          <cell r="BS33">
            <v>1712.1</v>
          </cell>
          <cell r="BT33">
            <v>6.5928998938435776E-2</v>
          </cell>
          <cell r="BV33">
            <v>500</v>
          </cell>
          <cell r="BW33">
            <v>400</v>
          </cell>
        </row>
        <row r="34">
          <cell r="A34" t="str">
            <v>Profit before tax</v>
          </cell>
          <cell r="B34">
            <v>1094.0000000000014</v>
          </cell>
          <cell r="C34">
            <v>2363.0000000000005</v>
          </cell>
          <cell r="D34">
            <v>1285.0999999999999</v>
          </cell>
          <cell r="E34">
            <v>1062.5</v>
          </cell>
          <cell r="F34">
            <v>1237.2999999999993</v>
          </cell>
          <cell r="G34">
            <v>2427.1999999999994</v>
          </cell>
          <cell r="H34">
            <v>1831.7999999999993</v>
          </cell>
          <cell r="I34">
            <v>1393.6</v>
          </cell>
          <cell r="J34">
            <v>1447.6000000000024</v>
          </cell>
          <cell r="K34">
            <v>2023.4999999999991</v>
          </cell>
          <cell r="L34">
            <v>2509.4</v>
          </cell>
          <cell r="M34">
            <v>1589.7999999999981</v>
          </cell>
          <cell r="N34">
            <v>1494.5000000000002</v>
          </cell>
          <cell r="O34">
            <v>1433.9999999999991</v>
          </cell>
          <cell r="P34">
            <v>1605.1</v>
          </cell>
          <cell r="Q34">
            <v>847.90000000000032</v>
          </cell>
          <cell r="R34">
            <v>1602.799999999999</v>
          </cell>
          <cell r="S34">
            <v>1712.4000000000008</v>
          </cell>
          <cell r="T34">
            <v>1278.099999999997</v>
          </cell>
          <cell r="U34">
            <v>948.99999999999932</v>
          </cell>
          <cell r="Y34">
            <v>2700.9000000000019</v>
          </cell>
          <cell r="Z34">
            <v>2984.8</v>
          </cell>
          <cell r="AA34">
            <v>2800.099999999999</v>
          </cell>
          <cell r="AB34">
            <v>3525.8999999999987</v>
          </cell>
          <cell r="AC34">
            <v>11516.999999999982</v>
          </cell>
          <cell r="AD34">
            <v>2574.5999999999995</v>
          </cell>
          <cell r="AE34">
            <v>3515.4000000000015</v>
          </cell>
          <cell r="AF34">
            <v>3100.9999999999964</v>
          </cell>
          <cell r="AG34">
            <v>2743.2999999999843</v>
          </cell>
          <cell r="AH34">
            <v>11934.300000000017</v>
          </cell>
          <cell r="AI34">
            <v>3678.2999999999975</v>
          </cell>
          <cell r="AJ34">
            <v>3282.6000000000045</v>
          </cell>
          <cell r="AK34">
            <v>3114.0000000000009</v>
          </cell>
          <cell r="AM34">
            <v>3457.0000000000018</v>
          </cell>
          <cell r="AN34">
            <v>2347.6</v>
          </cell>
          <cell r="AO34">
            <v>3664.4999999999986</v>
          </cell>
          <cell r="AP34">
            <v>3225.3999999999992</v>
          </cell>
          <cell r="AQ34">
            <v>3471.1000000000013</v>
          </cell>
          <cell r="AR34">
            <v>4099.199999999998</v>
          </cell>
          <cell r="AS34">
            <v>2928.4999999999991</v>
          </cell>
          <cell r="AT34">
            <v>2453</v>
          </cell>
          <cell r="AU34">
            <v>3315.2</v>
          </cell>
          <cell r="AV34">
            <v>2227.0999999999963</v>
          </cell>
          <cell r="AX34" t="e">
            <v>#REF!</v>
          </cell>
          <cell r="AY34" t="e">
            <v>#REF!</v>
          </cell>
          <cell r="AZ34" t="e">
            <v>#REF!</v>
          </cell>
          <cell r="BA34" t="e">
            <v>#REF!</v>
          </cell>
          <cell r="BB34" t="e">
            <v>#REF!</v>
          </cell>
          <cell r="BC34" t="e">
            <v>#REF!</v>
          </cell>
          <cell r="BD34">
            <v>11167.120000000012</v>
          </cell>
          <cell r="BG34">
            <v>1278.099999999997</v>
          </cell>
          <cell r="BH34">
            <v>1605.1</v>
          </cell>
          <cell r="BI34">
            <v>-0.20372562457167964</v>
          </cell>
          <cell r="BJ34">
            <v>1712.4000000000008</v>
          </cell>
          <cell r="BK34">
            <v>-0.25362064938098783</v>
          </cell>
          <cell r="BL34">
            <v>4593.2999999999965</v>
          </cell>
          <cell r="BM34">
            <v>4533.5999999999985</v>
          </cell>
          <cell r="BN34">
            <v>1.3168343038644448E-2</v>
          </cell>
          <cell r="BP34">
            <v>6616.3999999999978</v>
          </cell>
          <cell r="BR34">
            <v>5381.5000000000009</v>
          </cell>
          <cell r="BS34">
            <v>5542.300000000002</v>
          </cell>
          <cell r="BU34">
            <v>2391</v>
          </cell>
          <cell r="BV34">
            <v>2615.151912241945</v>
          </cell>
          <cell r="BW34">
            <v>2212.4900091968757</v>
          </cell>
          <cell r="BX34">
            <v>9.3748185797551287E-2</v>
          </cell>
        </row>
        <row r="35">
          <cell r="A35" t="str">
            <v>Tax</v>
          </cell>
          <cell r="B35">
            <v>450</v>
          </cell>
          <cell r="C35">
            <v>576.9</v>
          </cell>
          <cell r="D35">
            <v>195.3</v>
          </cell>
          <cell r="E35">
            <v>413.9</v>
          </cell>
          <cell r="F35">
            <v>400</v>
          </cell>
          <cell r="G35">
            <v>957.2</v>
          </cell>
          <cell r="H35">
            <v>372.1</v>
          </cell>
          <cell r="I35">
            <v>514.5</v>
          </cell>
          <cell r="J35">
            <v>516.6</v>
          </cell>
          <cell r="K35">
            <v>745.6</v>
          </cell>
          <cell r="L35">
            <v>664.5</v>
          </cell>
          <cell r="M35">
            <v>325.2</v>
          </cell>
          <cell r="N35">
            <v>536.65000000000009</v>
          </cell>
          <cell r="O35">
            <v>425.90000000000003</v>
          </cell>
          <cell r="P35">
            <v>475</v>
          </cell>
          <cell r="Q35">
            <v>54.5</v>
          </cell>
          <cell r="R35">
            <v>507</v>
          </cell>
          <cell r="S35">
            <v>455.7</v>
          </cell>
          <cell r="T35">
            <v>321.29999999999995</v>
          </cell>
          <cell r="U35">
            <v>85.100000000000009</v>
          </cell>
          <cell r="Y35">
            <v>485.3</v>
          </cell>
          <cell r="Z35">
            <v>484</v>
          </cell>
          <cell r="AA35">
            <v>-215.89999999999998</v>
          </cell>
          <cell r="AB35">
            <v>-82.699999999999932</v>
          </cell>
          <cell r="AC35">
            <v>670.7</v>
          </cell>
          <cell r="AD35">
            <v>49.199999999999989</v>
          </cell>
          <cell r="AE35">
            <v>625.70000000000005</v>
          </cell>
          <cell r="AF35">
            <v>589</v>
          </cell>
          <cell r="AG35">
            <v>-718.4</v>
          </cell>
          <cell r="AH35">
            <v>545.50000000000011</v>
          </cell>
          <cell r="AI35">
            <v>512.6</v>
          </cell>
          <cell r="AJ35">
            <v>213.59999999999997</v>
          </cell>
          <cell r="AK35">
            <v>342.7</v>
          </cell>
          <cell r="AM35">
            <v>1026.9000000000001</v>
          </cell>
          <cell r="AN35">
            <v>609.20000000000005</v>
          </cell>
          <cell r="AO35">
            <v>1357.2</v>
          </cell>
          <cell r="AP35">
            <v>886.6</v>
          </cell>
          <cell r="AQ35">
            <v>1262.2</v>
          </cell>
          <cell r="AR35">
            <v>989.7</v>
          </cell>
          <cell r="AS35">
            <v>962.55000000000018</v>
          </cell>
          <cell r="AT35">
            <v>529.5</v>
          </cell>
          <cell r="AU35">
            <v>962.7</v>
          </cell>
          <cell r="AV35">
            <v>406.4</v>
          </cell>
          <cell r="AX35" t="e">
            <v>#REF!</v>
          </cell>
          <cell r="AY35" t="e">
            <v>#REF!</v>
          </cell>
          <cell r="AZ35" t="e">
            <v>#REF!</v>
          </cell>
          <cell r="BA35" t="e">
            <v>#REF!</v>
          </cell>
          <cell r="BB35" t="e">
            <v>#REF!</v>
          </cell>
          <cell r="BC35">
            <v>1177.572199999998</v>
          </cell>
          <cell r="BD35">
            <v>1944.8</v>
          </cell>
          <cell r="BG35">
            <v>321.29999999999995</v>
          </cell>
          <cell r="BH35">
            <v>475</v>
          </cell>
          <cell r="BI35">
            <v>-0.32357894736842119</v>
          </cell>
          <cell r="BJ35">
            <v>455.7</v>
          </cell>
          <cell r="BK35">
            <v>-0.29493087557603692</v>
          </cell>
          <cell r="BL35">
            <v>1284</v>
          </cell>
          <cell r="BM35">
            <v>1437.5500000000002</v>
          </cell>
          <cell r="BN35">
            <v>-0.10681367604605063</v>
          </cell>
          <cell r="BP35">
            <v>1214.7</v>
          </cell>
          <cell r="BQ35">
            <v>2429.4</v>
          </cell>
          <cell r="BR35">
            <v>1492.0500000000002</v>
          </cell>
          <cell r="BS35">
            <v>1369.1</v>
          </cell>
          <cell r="BV35">
            <v>392.27278683629174</v>
          </cell>
          <cell r="BW35">
            <v>442.49800183937515</v>
          </cell>
        </row>
        <row r="36">
          <cell r="A36" t="str">
            <v xml:space="preserve">Current </v>
          </cell>
          <cell r="H36">
            <v>515</v>
          </cell>
          <cell r="L36">
            <v>685.9</v>
          </cell>
          <cell r="M36">
            <v>363.4</v>
          </cell>
          <cell r="N36">
            <v>502.75000000000006</v>
          </cell>
          <cell r="O36">
            <v>254.40000000000003</v>
          </cell>
          <cell r="P36">
            <v>352.40000000000003</v>
          </cell>
          <cell r="Q36">
            <v>96.5</v>
          </cell>
          <cell r="R36">
            <v>574.9</v>
          </cell>
          <cell r="S36">
            <v>526.4</v>
          </cell>
          <cell r="T36">
            <v>365.59999999999997</v>
          </cell>
          <cell r="U36">
            <v>176.9</v>
          </cell>
          <cell r="Y36">
            <v>0</v>
          </cell>
          <cell r="Z36">
            <v>0</v>
          </cell>
          <cell r="AM36">
            <v>0</v>
          </cell>
          <cell r="AN36">
            <v>0</v>
          </cell>
          <cell r="AO36">
            <v>0</v>
          </cell>
          <cell r="AP36">
            <v>515</v>
          </cell>
          <cell r="AQ36">
            <v>0</v>
          </cell>
          <cell r="AR36">
            <v>1049.3</v>
          </cell>
          <cell r="AS36">
            <v>757.15000000000009</v>
          </cell>
          <cell r="AT36">
            <v>448.90000000000003</v>
          </cell>
          <cell r="AU36">
            <v>1101.3</v>
          </cell>
          <cell r="AV36">
            <v>542.5</v>
          </cell>
          <cell r="AX36" t="e">
            <v>#REF!</v>
          </cell>
          <cell r="AY36" t="e">
            <v>#REF!</v>
          </cell>
          <cell r="AZ36" t="e">
            <v>#REF!</v>
          </cell>
          <cell r="BA36" t="e">
            <v>#REF!</v>
          </cell>
          <cell r="BB36" t="e">
            <v>#REF!</v>
          </cell>
          <cell r="BC36">
            <v>1177.572199999998</v>
          </cell>
          <cell r="BD36">
            <v>0</v>
          </cell>
          <cell r="BG36">
            <v>365.59999999999997</v>
          </cell>
          <cell r="BH36">
            <v>352.40000000000003</v>
          </cell>
          <cell r="BI36">
            <v>3.7457434733257466E-2</v>
          </cell>
          <cell r="BJ36">
            <v>526.4</v>
          </cell>
          <cell r="BK36">
            <v>-0.30547112462006087</v>
          </cell>
          <cell r="BL36">
            <v>1466.8999999999999</v>
          </cell>
          <cell r="BM36">
            <v>1109.5500000000002</v>
          </cell>
          <cell r="BN36">
            <v>0.32206750484430602</v>
          </cell>
          <cell r="BR36">
            <v>1206.0500000000002</v>
          </cell>
          <cell r="BS36">
            <v>1643.8</v>
          </cell>
        </row>
        <row r="37">
          <cell r="A37" t="str">
            <v>Deferred</v>
          </cell>
          <cell r="H37">
            <v>142.9</v>
          </cell>
          <cell r="L37">
            <v>-21.4</v>
          </cell>
          <cell r="M37">
            <v>-38.200000000000003</v>
          </cell>
          <cell r="N37">
            <v>33.900000000000006</v>
          </cell>
          <cell r="O37">
            <v>171.5</v>
          </cell>
          <cell r="P37">
            <v>122.6</v>
          </cell>
          <cell r="Q37">
            <v>-42</v>
          </cell>
          <cell r="R37">
            <v>-67.900000000000006</v>
          </cell>
          <cell r="S37">
            <v>-70.7</v>
          </cell>
          <cell r="T37">
            <v>-44.3</v>
          </cell>
          <cell r="U37">
            <v>-91.8</v>
          </cell>
          <cell r="Y37">
            <v>0</v>
          </cell>
          <cell r="Z37">
            <v>0</v>
          </cell>
          <cell r="AM37">
            <v>0</v>
          </cell>
          <cell r="AN37">
            <v>0</v>
          </cell>
          <cell r="AO37">
            <v>0</v>
          </cell>
          <cell r="AP37">
            <v>142.9</v>
          </cell>
          <cell r="AQ37">
            <v>0</v>
          </cell>
          <cell r="AR37">
            <v>-59.6</v>
          </cell>
          <cell r="AS37">
            <v>205.4</v>
          </cell>
          <cell r="AT37">
            <v>80.599999999999994</v>
          </cell>
          <cell r="AU37">
            <v>-138.60000000000002</v>
          </cell>
          <cell r="AV37">
            <v>-136.1</v>
          </cell>
          <cell r="AX37" t="e">
            <v>#REF!</v>
          </cell>
          <cell r="AY37" t="e">
            <v>#REF!</v>
          </cell>
          <cell r="AZ37" t="e">
            <v>#REF!</v>
          </cell>
          <cell r="BA37" t="e">
            <v>#REF!</v>
          </cell>
          <cell r="BB37" t="e">
            <v>#REF!</v>
          </cell>
          <cell r="BC37">
            <v>0</v>
          </cell>
          <cell r="BD37">
            <v>0</v>
          </cell>
          <cell r="BG37">
            <v>-44.3</v>
          </cell>
          <cell r="BH37">
            <v>122.6</v>
          </cell>
          <cell r="BI37">
            <v>-1.3613376835236541</v>
          </cell>
          <cell r="BJ37">
            <v>-70.7</v>
          </cell>
          <cell r="BK37">
            <v>-0.37340876944837342</v>
          </cell>
          <cell r="BL37">
            <v>-182.90000000000003</v>
          </cell>
          <cell r="BM37">
            <v>328</v>
          </cell>
          <cell r="BN37">
            <v>-1.5576219512195122</v>
          </cell>
          <cell r="BR37">
            <v>286</v>
          </cell>
          <cell r="BS37">
            <v>-274.70000000000005</v>
          </cell>
        </row>
        <row r="38">
          <cell r="A38" t="str">
            <v>FBT</v>
          </cell>
          <cell r="Y38">
            <v>0</v>
          </cell>
          <cell r="Z38">
            <v>0</v>
          </cell>
        </row>
        <row r="39">
          <cell r="A39" t="str">
            <v>Effective tax rate</v>
          </cell>
          <cell r="Y39">
            <v>0.17968084712503227</v>
          </cell>
          <cell r="Z39">
            <v>0.16215491825247921</v>
          </cell>
          <cell r="AA39">
            <v>-7.7104389128959699E-2</v>
          </cell>
          <cell r="AB39">
            <v>-2.3455004396040716E-2</v>
          </cell>
          <cell r="AC39">
            <v>5.8235651645393863E-2</v>
          </cell>
          <cell r="AD39">
            <v>1.9109764623630857E-2</v>
          </cell>
          <cell r="AE39">
            <v>0.17798828013881771</v>
          </cell>
          <cell r="AF39">
            <v>0.18993872944211568</v>
          </cell>
          <cell r="AG39">
            <v>-0.26187438486494519</v>
          </cell>
          <cell r="AH39">
            <v>4.5708587851822004E-2</v>
          </cell>
          <cell r="AI39">
            <v>0.13935785553108784</v>
          </cell>
          <cell r="AJ39">
            <v>6.5070371047340425E-2</v>
          </cell>
          <cell r="AK39">
            <v>0.11005138086062938</v>
          </cell>
          <cell r="BD39">
            <v>0.1741541238922836</v>
          </cell>
          <cell r="BP39">
            <v>0.18358926304334691</v>
          </cell>
          <cell r="BV39">
            <v>0.15</v>
          </cell>
          <cell r="BW39">
            <v>0.2</v>
          </cell>
        </row>
        <row r="40">
          <cell r="A40" t="str">
            <v>Net Profit</v>
          </cell>
          <cell r="B40">
            <v>644.00000000000136</v>
          </cell>
          <cell r="C40">
            <v>1786.1000000000004</v>
          </cell>
          <cell r="D40">
            <v>1089.8</v>
          </cell>
          <cell r="E40">
            <v>648.6</v>
          </cell>
          <cell r="F40">
            <v>837.29999999999927</v>
          </cell>
          <cell r="G40">
            <v>1469.9999999999993</v>
          </cell>
          <cell r="H40">
            <v>1459.6999999999994</v>
          </cell>
          <cell r="I40">
            <v>879.0999999999998</v>
          </cell>
          <cell r="J40">
            <v>931.00000000000239</v>
          </cell>
          <cell r="K40">
            <v>1277.899999999999</v>
          </cell>
          <cell r="L40">
            <v>1844.9</v>
          </cell>
          <cell r="M40">
            <v>1264.5999999999981</v>
          </cell>
          <cell r="N40">
            <v>957.85000000000014</v>
          </cell>
          <cell r="O40">
            <v>1008.099999999999</v>
          </cell>
          <cell r="P40">
            <v>1130.0999999999999</v>
          </cell>
          <cell r="Q40">
            <v>793.40000000000032</v>
          </cell>
          <cell r="R40">
            <v>1095.799999999999</v>
          </cell>
          <cell r="S40">
            <v>1256.7000000000007</v>
          </cell>
          <cell r="T40">
            <v>956.799999999997</v>
          </cell>
          <cell r="U40">
            <v>863.8999999999993</v>
          </cell>
          <cell r="Y40">
            <v>2215.6000000000017</v>
          </cell>
          <cell r="Z40">
            <v>2500.8000000000002</v>
          </cell>
          <cell r="AA40">
            <v>3015.9999999999991</v>
          </cell>
          <cell r="AB40">
            <v>3608.5999999999985</v>
          </cell>
          <cell r="AC40">
            <v>10846.299999999981</v>
          </cell>
          <cell r="AD40">
            <v>2525.3999999999996</v>
          </cell>
          <cell r="AE40">
            <v>2889.7000000000016</v>
          </cell>
          <cell r="AF40">
            <v>2511.9999999999964</v>
          </cell>
          <cell r="AG40">
            <v>3461.6999999999844</v>
          </cell>
          <cell r="AH40">
            <v>11388.800000000017</v>
          </cell>
          <cell r="AI40">
            <v>3165.6999999999975</v>
          </cell>
          <cell r="AJ40">
            <v>3069.0000000000045</v>
          </cell>
          <cell r="AK40">
            <v>2771.3000000000011</v>
          </cell>
          <cell r="AM40">
            <v>2430.1000000000017</v>
          </cell>
          <cell r="AN40">
            <v>1738.4</v>
          </cell>
          <cell r="AO40">
            <v>2307.2999999999984</v>
          </cell>
          <cell r="AP40">
            <v>2338.7999999999993</v>
          </cell>
          <cell r="AQ40">
            <v>2208.9000000000015</v>
          </cell>
          <cell r="AR40">
            <v>3109.4999999999982</v>
          </cell>
          <cell r="AS40">
            <v>1965.9499999999991</v>
          </cell>
          <cell r="AT40">
            <v>1923.5000000000002</v>
          </cell>
          <cell r="AU40">
            <v>2352.5</v>
          </cell>
          <cell r="AV40">
            <v>1820.6999999999962</v>
          </cell>
          <cell r="AX40" t="e">
            <v>#REF!</v>
          </cell>
          <cell r="AY40" t="e">
            <v>#REF!</v>
          </cell>
          <cell r="AZ40" t="e">
            <v>#REF!</v>
          </cell>
          <cell r="BA40" t="e">
            <v>#REF!</v>
          </cell>
          <cell r="BB40" t="e">
            <v>#REF!</v>
          </cell>
          <cell r="BC40" t="e">
            <v>#REF!</v>
          </cell>
          <cell r="BD40">
            <v>9222.3200000000124</v>
          </cell>
          <cell r="BG40">
            <v>956.799999999997</v>
          </cell>
          <cell r="BH40">
            <v>1130.0999999999999</v>
          </cell>
          <cell r="BI40">
            <v>-0.15334926112733649</v>
          </cell>
          <cell r="BJ40">
            <v>1256.7000000000007</v>
          </cell>
          <cell r="BK40">
            <v>-0.23864088485716839</v>
          </cell>
          <cell r="BL40">
            <v>3309.299999999997</v>
          </cell>
          <cell r="BM40">
            <v>3096.0499999999993</v>
          </cell>
          <cell r="BN40">
            <v>6.8878086594208021E-2</v>
          </cell>
          <cell r="BP40">
            <v>5401.699999999998</v>
          </cell>
          <cell r="BQ40">
            <v>10803.399999999996</v>
          </cell>
          <cell r="BR40">
            <v>3889.4500000000007</v>
          </cell>
          <cell r="BS40">
            <v>4173.2000000000025</v>
          </cell>
          <cell r="BU40">
            <v>1834</v>
          </cell>
          <cell r="BV40">
            <v>2222.8791254056532</v>
          </cell>
          <cell r="BW40">
            <v>1769.9920073575006</v>
          </cell>
          <cell r="BX40">
            <v>0.2120387815734206</v>
          </cell>
        </row>
        <row r="42">
          <cell r="A42" t="str">
            <v>Extraordinary gain</v>
          </cell>
          <cell r="B42">
            <v>221.7</v>
          </cell>
          <cell r="C42">
            <v>662</v>
          </cell>
          <cell r="E42">
            <v>30</v>
          </cell>
          <cell r="G42">
            <v>429.5</v>
          </cell>
          <cell r="I42">
            <v>673.6</v>
          </cell>
          <cell r="J42">
            <v>63.3</v>
          </cell>
          <cell r="K42">
            <v>512.5</v>
          </cell>
          <cell r="M42">
            <v>0</v>
          </cell>
          <cell r="N42">
            <v>397</v>
          </cell>
          <cell r="O42">
            <v>513.5</v>
          </cell>
          <cell r="P42">
            <v>383.8</v>
          </cell>
          <cell r="Q42">
            <v>1537</v>
          </cell>
          <cell r="R42">
            <v>88.2</v>
          </cell>
          <cell r="T42">
            <v>1319.7</v>
          </cell>
          <cell r="U42">
            <v>524.29999999999995</v>
          </cell>
          <cell r="Z42">
            <v>388.9</v>
          </cell>
          <cell r="AA42">
            <v>940.9</v>
          </cell>
          <cell r="AE42">
            <v>388.9</v>
          </cell>
          <cell r="AF42">
            <v>766</v>
          </cell>
          <cell r="AG42">
            <v>208.9</v>
          </cell>
          <cell r="AM42">
            <v>883.7</v>
          </cell>
          <cell r="AN42">
            <v>30</v>
          </cell>
          <cell r="AO42">
            <v>429.5</v>
          </cell>
          <cell r="AP42">
            <v>673.6</v>
          </cell>
          <cell r="AQ42">
            <v>575.79999999999995</v>
          </cell>
          <cell r="AR42">
            <v>0</v>
          </cell>
          <cell r="AS42">
            <v>910.5</v>
          </cell>
          <cell r="AT42">
            <v>1920.8</v>
          </cell>
          <cell r="AU42">
            <v>88.2</v>
          </cell>
          <cell r="AV42">
            <v>1844</v>
          </cell>
          <cell r="BG42">
            <v>1319.7</v>
          </cell>
          <cell r="BH42">
            <v>383.8</v>
          </cell>
          <cell r="BI42">
            <v>2.438509640437728</v>
          </cell>
          <cell r="BJ42">
            <v>0</v>
          </cell>
          <cell r="BK42" t="e">
            <v>#DIV/0!</v>
          </cell>
          <cell r="BL42">
            <v>1407.9</v>
          </cell>
          <cell r="BM42">
            <v>1294.3</v>
          </cell>
          <cell r="BN42">
            <v>8.7769450668315097E-2</v>
          </cell>
          <cell r="BR42">
            <v>2831.3</v>
          </cell>
          <cell r="BS42">
            <v>1932.2</v>
          </cell>
        </row>
        <row r="43">
          <cell r="A43" t="str">
            <v>Tax on extraordinary gain</v>
          </cell>
          <cell r="N43">
            <v>138.94999999999999</v>
          </cell>
          <cell r="O43">
            <v>102.7</v>
          </cell>
          <cell r="P43">
            <v>141.19999999999999</v>
          </cell>
          <cell r="BG43">
            <v>0</v>
          </cell>
          <cell r="BH43">
            <v>141.19999999999999</v>
          </cell>
          <cell r="BJ43">
            <v>0</v>
          </cell>
          <cell r="BL43">
            <v>0</v>
          </cell>
          <cell r="BM43">
            <v>382.84999999999997</v>
          </cell>
          <cell r="BR43">
            <v>382.84999999999997</v>
          </cell>
          <cell r="BS43">
            <v>0</v>
          </cell>
        </row>
        <row r="44">
          <cell r="A44" t="str">
            <v>Extraordinary loss</v>
          </cell>
          <cell r="G44">
            <v>550</v>
          </cell>
          <cell r="J44">
            <v>0</v>
          </cell>
          <cell r="K44">
            <v>82.300000000000011</v>
          </cell>
          <cell r="M44">
            <v>721.1</v>
          </cell>
          <cell r="N44">
            <v>199.5</v>
          </cell>
          <cell r="Q44">
            <v>624.9</v>
          </cell>
          <cell r="AM44">
            <v>0</v>
          </cell>
          <cell r="AN44">
            <v>0</v>
          </cell>
          <cell r="AO44">
            <v>550</v>
          </cell>
          <cell r="AP44">
            <v>0</v>
          </cell>
          <cell r="AQ44">
            <v>82.300000000000011</v>
          </cell>
          <cell r="AR44">
            <v>721.1</v>
          </cell>
          <cell r="AS44">
            <v>199.5</v>
          </cell>
          <cell r="AT44">
            <v>624.9</v>
          </cell>
          <cell r="AU44">
            <v>0</v>
          </cell>
          <cell r="AV44">
            <v>0</v>
          </cell>
          <cell r="BG44">
            <v>0</v>
          </cell>
          <cell r="BH44">
            <v>0</v>
          </cell>
          <cell r="BJ44">
            <v>0</v>
          </cell>
          <cell r="BL44">
            <v>0</v>
          </cell>
          <cell r="BM44">
            <v>199.5</v>
          </cell>
          <cell r="BR44">
            <v>824.4</v>
          </cell>
          <cell r="BS44">
            <v>0</v>
          </cell>
        </row>
        <row r="45">
          <cell r="A45" t="str">
            <v>Tax on extraordinary loss</v>
          </cell>
          <cell r="BG45">
            <v>0</v>
          </cell>
          <cell r="BH45">
            <v>0</v>
          </cell>
          <cell r="BR45">
            <v>0</v>
          </cell>
          <cell r="BS45">
            <v>0</v>
          </cell>
        </row>
        <row r="46">
          <cell r="A46" t="str">
            <v>Profit before tax</v>
          </cell>
          <cell r="B46">
            <v>1315.7000000000014</v>
          </cell>
          <cell r="C46">
            <v>3025.0000000000005</v>
          </cell>
          <cell r="D46">
            <v>1285.0999999999999</v>
          </cell>
          <cell r="E46">
            <v>1092.5</v>
          </cell>
          <cell r="F46">
            <v>1237.2999999999993</v>
          </cell>
          <cell r="G46">
            <v>2306.6999999999994</v>
          </cell>
          <cell r="H46">
            <v>1831.7999999999993</v>
          </cell>
          <cell r="I46">
            <v>2067.1999999999998</v>
          </cell>
          <cell r="J46">
            <v>1510.9000000000024</v>
          </cell>
          <cell r="K46">
            <v>2453.6999999999989</v>
          </cell>
          <cell r="L46">
            <v>2509.4</v>
          </cell>
          <cell r="M46">
            <v>868.69999999999811</v>
          </cell>
          <cell r="N46">
            <v>1692.0000000000002</v>
          </cell>
          <cell r="O46">
            <v>1947.4999999999991</v>
          </cell>
          <cell r="P46">
            <v>1988.8999999999999</v>
          </cell>
          <cell r="U46">
            <v>948.99999999999932</v>
          </cell>
          <cell r="AM46">
            <v>4340.7000000000016</v>
          </cell>
          <cell r="AN46">
            <v>2377.6</v>
          </cell>
          <cell r="AO46">
            <v>3543.9999999999986</v>
          </cell>
          <cell r="AP46">
            <v>3898.9999999999991</v>
          </cell>
          <cell r="AQ46">
            <v>3964.6000000000013</v>
          </cell>
          <cell r="AR46">
            <v>3378.0999999999981</v>
          </cell>
          <cell r="AS46">
            <v>3639.4999999999991</v>
          </cell>
          <cell r="AT46">
            <v>1988.8999999999999</v>
          </cell>
          <cell r="AU46">
            <v>0</v>
          </cell>
          <cell r="AV46">
            <v>948.99999999999932</v>
          </cell>
          <cell r="BG46">
            <v>0</v>
          </cell>
          <cell r="BH46">
            <v>1988.8999999999999</v>
          </cell>
          <cell r="BI46">
            <v>-1</v>
          </cell>
          <cell r="BJ46">
            <v>0</v>
          </cell>
          <cell r="BK46" t="e">
            <v>#DIV/0!</v>
          </cell>
          <cell r="BL46">
            <v>0</v>
          </cell>
          <cell r="BM46">
            <v>5628.3999999999987</v>
          </cell>
          <cell r="BN46">
            <v>-1</v>
          </cell>
        </row>
        <row r="47">
          <cell r="A47" t="str">
            <v>Extraordinary Items (Net)</v>
          </cell>
          <cell r="Q47">
            <v>912.1</v>
          </cell>
          <cell r="R47">
            <v>88.2</v>
          </cell>
          <cell r="S47">
            <v>0</v>
          </cell>
          <cell r="T47">
            <v>1319.7</v>
          </cell>
          <cell r="U47">
            <v>524.29999999999995</v>
          </cell>
          <cell r="Z47">
            <v>378.7</v>
          </cell>
          <cell r="AA47">
            <v>940.9</v>
          </cell>
          <cell r="AD47">
            <v>0</v>
          </cell>
          <cell r="AE47">
            <v>388.9</v>
          </cell>
          <cell r="AF47">
            <v>766</v>
          </cell>
          <cell r="AG47">
            <v>208.9</v>
          </cell>
          <cell r="AX47" t="e">
            <v>#REF!</v>
          </cell>
          <cell r="AY47" t="e">
            <v>#REF!</v>
          </cell>
          <cell r="AZ47" t="e">
            <v>#REF!</v>
          </cell>
          <cell r="BA47" t="e">
            <v>#REF!</v>
          </cell>
          <cell r="BB47" t="e">
            <v>#REF!</v>
          </cell>
          <cell r="BC47" t="e">
            <v>#REF!</v>
          </cell>
          <cell r="BD47" t="e">
            <v>#REF!</v>
          </cell>
          <cell r="BG47">
            <v>1319.7</v>
          </cell>
          <cell r="BH47">
            <v>242.60000000000002</v>
          </cell>
          <cell r="BJ47">
            <v>0</v>
          </cell>
          <cell r="BL47">
            <v>1407.9</v>
          </cell>
          <cell r="BM47">
            <v>711.95</v>
          </cell>
        </row>
        <row r="48">
          <cell r="A48" t="str">
            <v>Reported PAT</v>
          </cell>
          <cell r="B48">
            <v>865.70000000000141</v>
          </cell>
          <cell r="C48">
            <v>2448.1000000000004</v>
          </cell>
          <cell r="D48">
            <v>1089.8</v>
          </cell>
          <cell r="E48">
            <v>678.6</v>
          </cell>
          <cell r="F48">
            <v>837.29999999999927</v>
          </cell>
          <cell r="G48">
            <v>1349.4999999999993</v>
          </cell>
          <cell r="H48">
            <v>1459.6999999999994</v>
          </cell>
          <cell r="I48">
            <v>1552.6999999999998</v>
          </cell>
          <cell r="J48">
            <v>994.30000000000234</v>
          </cell>
          <cell r="K48">
            <v>1708.099999999999</v>
          </cell>
          <cell r="L48">
            <v>1844.9</v>
          </cell>
          <cell r="M48">
            <v>543.49999999999818</v>
          </cell>
          <cell r="N48">
            <v>1016.4000000000001</v>
          </cell>
          <cell r="O48">
            <v>1418.899999999999</v>
          </cell>
          <cell r="P48">
            <v>1372.6999999999998</v>
          </cell>
          <cell r="Q48">
            <v>1705.5000000000005</v>
          </cell>
          <cell r="R48">
            <v>1183.9999999999991</v>
          </cell>
          <cell r="S48">
            <v>1256.7000000000007</v>
          </cell>
          <cell r="T48">
            <v>2276.4999999999973</v>
          </cell>
          <cell r="U48">
            <v>1388.1999999999994</v>
          </cell>
          <cell r="V48">
            <v>0</v>
          </cell>
          <cell r="W48">
            <v>0</v>
          </cell>
          <cell r="X48">
            <v>0</v>
          </cell>
          <cell r="Y48">
            <v>2215.6000000000017</v>
          </cell>
          <cell r="Z48">
            <v>2879.5</v>
          </cell>
          <cell r="AA48">
            <v>3956.8999999999992</v>
          </cell>
          <cell r="AB48">
            <v>3608.5999999999985</v>
          </cell>
          <cell r="AD48">
            <v>2525.3999999999996</v>
          </cell>
          <cell r="AE48">
            <v>3278.6000000000017</v>
          </cell>
          <cell r="AF48">
            <v>3277.9999999999964</v>
          </cell>
          <cell r="AG48">
            <v>3670.5999999999844</v>
          </cell>
          <cell r="AI48">
            <v>3165.6999999999975</v>
          </cell>
          <cell r="AJ48">
            <v>3069.0000000000045</v>
          </cell>
          <cell r="AK48">
            <v>2771.3000000000011</v>
          </cell>
          <cell r="AM48">
            <v>3313.800000000002</v>
          </cell>
          <cell r="AN48">
            <v>1768.4</v>
          </cell>
          <cell r="AO48">
            <v>2186.7999999999984</v>
          </cell>
          <cell r="AP48">
            <v>3012.3999999999992</v>
          </cell>
          <cell r="AQ48">
            <v>2702.4000000000015</v>
          </cell>
          <cell r="AR48">
            <v>2388.3999999999983</v>
          </cell>
          <cell r="AS48">
            <v>2435.2999999999993</v>
          </cell>
          <cell r="AT48">
            <v>3078.2000000000003</v>
          </cell>
          <cell r="AU48">
            <v>2440.6999999999998</v>
          </cell>
          <cell r="AV48">
            <v>3664.6999999999966</v>
          </cell>
          <cell r="AX48" t="e">
            <v>#REF!</v>
          </cell>
          <cell r="AY48" t="e">
            <v>#REF!</v>
          </cell>
          <cell r="AZ48" t="e">
            <v>#REF!</v>
          </cell>
          <cell r="BA48" t="e">
            <v>#REF!</v>
          </cell>
          <cell r="BB48" t="e">
            <v>#REF!</v>
          </cell>
          <cell r="BC48" t="e">
            <v>#REF!</v>
          </cell>
          <cell r="BD48" t="e">
            <v>#REF!</v>
          </cell>
          <cell r="BG48">
            <v>2276.4999999999973</v>
          </cell>
          <cell r="BH48">
            <v>1372.6999999999998</v>
          </cell>
          <cell r="BI48">
            <v>0.65841043199533589</v>
          </cell>
          <cell r="BJ48">
            <v>1256.7000000000007</v>
          </cell>
          <cell r="BK48">
            <v>0.81149041139491995</v>
          </cell>
          <cell r="BL48">
            <v>4717.1999999999971</v>
          </cell>
          <cell r="BM48">
            <v>3807.9999999999991</v>
          </cell>
          <cell r="BN48">
            <v>0.23876050420168027</v>
          </cell>
          <cell r="BP48">
            <v>6556.5999999999985</v>
          </cell>
          <cell r="BR48">
            <v>5513.5000000000009</v>
          </cell>
          <cell r="BS48">
            <v>6105.4000000000024</v>
          </cell>
          <cell r="BV48">
            <v>2222.8791254056532</v>
          </cell>
          <cell r="BW48">
            <v>1769.9920073575006</v>
          </cell>
        </row>
        <row r="49">
          <cell r="N49">
            <v>0.40000000000009095</v>
          </cell>
        </row>
        <row r="50">
          <cell r="A50" t="str">
            <v>Operating margins</v>
          </cell>
          <cell r="B50">
            <v>0.22412092624356789</v>
          </cell>
          <cell r="C50">
            <v>0.26884144574822544</v>
          </cell>
          <cell r="D50">
            <v>0.22130229753881267</v>
          </cell>
          <cell r="E50">
            <v>0.23112914034080032</v>
          </cell>
          <cell r="F50">
            <v>0.24597506704216685</v>
          </cell>
          <cell r="G50">
            <v>0.30768462907814392</v>
          </cell>
          <cell r="H50">
            <v>0.27517836764206244</v>
          </cell>
          <cell r="I50">
            <v>0.27884974617058211</v>
          </cell>
          <cell r="J50">
            <v>0.2603045345529591</v>
          </cell>
          <cell r="K50">
            <v>0.28766491199984928</v>
          </cell>
          <cell r="L50">
            <v>0.34649861307119573</v>
          </cell>
          <cell r="M50">
            <v>0.27013281130047584</v>
          </cell>
          <cell r="N50">
            <v>0.28762938767999269</v>
          </cell>
          <cell r="O50">
            <v>0.2338178840693754</v>
          </cell>
          <cell r="P50">
            <v>0.23771920501647356</v>
          </cell>
          <cell r="Q50">
            <v>0.1630052998025564</v>
          </cell>
          <cell r="R50">
            <v>0.2130595542833025</v>
          </cell>
          <cell r="S50">
            <v>0.22638167996458081</v>
          </cell>
          <cell r="T50">
            <v>0.15983822896448649</v>
          </cell>
          <cell r="U50">
            <v>0.13430108445051656</v>
          </cell>
          <cell r="V50" t="e">
            <v>#DIV/0!</v>
          </cell>
          <cell r="W50" t="e">
            <v>#DIV/0!</v>
          </cell>
          <cell r="X50" t="e">
            <v>#DIV/0!</v>
          </cell>
          <cell r="Y50">
            <v>0.20036493223047197</v>
          </cell>
          <cell r="Z50">
            <v>0.14874478593546075</v>
          </cell>
          <cell r="AA50">
            <v>0.10214302504766626</v>
          </cell>
          <cell r="AB50">
            <v>1.8176694377906158E-2</v>
          </cell>
          <cell r="AD50">
            <v>0.12480078941968045</v>
          </cell>
          <cell r="AE50">
            <v>0.11207611099655113</v>
          </cell>
          <cell r="AF50">
            <v>0.11480591544838688</v>
          </cell>
          <cell r="AG50">
            <v>6.5303711894648911E-2</v>
          </cell>
          <cell r="AJ50">
            <v>0.11810262836093557</v>
          </cell>
          <cell r="BB50" t="e">
            <v>#REF!</v>
          </cell>
          <cell r="BC50" t="e">
            <v>#REF!</v>
          </cell>
          <cell r="BD50">
            <v>0.15463812670132743</v>
          </cell>
          <cell r="BG50">
            <v>0.15983822896448649</v>
          </cell>
          <cell r="BH50">
            <v>0.23771920501647356</v>
          </cell>
          <cell r="BJ50">
            <v>0.22638167996458081</v>
          </cell>
          <cell r="BL50">
            <v>0.19786749121308231</v>
          </cell>
          <cell r="BM50">
            <v>0.25475887255991964</v>
          </cell>
          <cell r="BP50">
            <v>0.11350527658230039</v>
          </cell>
          <cell r="BR50">
            <v>0.23229460314875688</v>
          </cell>
          <cell r="BS50">
            <v>0.18152073904746852</v>
          </cell>
          <cell r="BV50">
            <v>0.19416505046767532</v>
          </cell>
          <cell r="BW50">
            <v>0.18694077034268808</v>
          </cell>
        </row>
        <row r="51">
          <cell r="A51" t="str">
            <v>Net margins</v>
          </cell>
          <cell r="B51">
            <v>6.9039451114922962E-2</v>
          </cell>
          <cell r="C51">
            <v>0.1617141098073302</v>
          </cell>
          <cell r="D51">
            <v>0.11733166813806764</v>
          </cell>
          <cell r="E51">
            <v>7.7613440551407245E-2</v>
          </cell>
          <cell r="F51">
            <v>8.0479435596266719E-2</v>
          </cell>
          <cell r="G51">
            <v>0.12228193055717299</v>
          </cell>
          <cell r="H51">
            <v>0.12716153705429861</v>
          </cell>
          <cell r="I51">
            <v>9.6598026503746978E-2</v>
          </cell>
          <cell r="J51">
            <v>8.6545075947719916E-2</v>
          </cell>
          <cell r="K51">
            <v>0.12033749870518763</v>
          </cell>
          <cell r="L51">
            <v>0.17956104919947444</v>
          </cell>
          <cell r="M51">
            <v>0.12135344695224917</v>
          </cell>
          <cell r="N51">
            <v>8.8130836822008563E-2</v>
          </cell>
          <cell r="O51">
            <v>0.10720020417060996</v>
          </cell>
          <cell r="P51">
            <v>0.12010840684451056</v>
          </cell>
          <cell r="Q51">
            <v>8.2448300945651073E-2</v>
          </cell>
          <cell r="R51">
            <v>0.10053856669694376</v>
          </cell>
          <cell r="S51">
            <v>0.11838126548414148</v>
          </cell>
          <cell r="T51">
            <v>7.7702071676262793E-2</v>
          </cell>
          <cell r="U51">
            <v>7.37682520707027E-2</v>
          </cell>
          <cell r="V51" t="e">
            <v>#DIV/0!</v>
          </cell>
          <cell r="W51" t="e">
            <v>#DIV/0!</v>
          </cell>
          <cell r="X51" t="e">
            <v>#DIV/0!</v>
          </cell>
          <cell r="Y51">
            <v>0.11167732732505692</v>
          </cell>
          <cell r="Z51">
            <v>0.15999181103974205</v>
          </cell>
          <cell r="AA51">
            <v>0.19693368506281497</v>
          </cell>
          <cell r="AB51">
            <v>0.25423418345779897</v>
          </cell>
          <cell r="AD51">
            <v>0.11026551222770915</v>
          </cell>
          <cell r="AE51">
            <v>0.11683911322440702</v>
          </cell>
          <cell r="AF51">
            <v>9.2433480643060187E-2</v>
          </cell>
          <cell r="AG51">
            <v>0.14499509939433483</v>
          </cell>
          <cell r="AJ51">
            <v>0.11583055299747901</v>
          </cell>
          <cell r="BB51" t="e">
            <v>#REF!</v>
          </cell>
          <cell r="BC51" t="e">
            <v>#REF!</v>
          </cell>
          <cell r="BD51">
            <v>0.12744591060964916</v>
          </cell>
          <cell r="BG51">
            <v>7.7702071676262793E-2</v>
          </cell>
          <cell r="BH51">
            <v>0.12010840684451056</v>
          </cell>
          <cell r="BJ51">
            <v>0.11838126548414148</v>
          </cell>
          <cell r="BL51">
            <v>9.7825219414284237E-2</v>
          </cell>
          <cell r="BM51">
            <v>0.10430943284346422</v>
          </cell>
          <cell r="BP51">
            <v>0.10406175469960659</v>
          </cell>
          <cell r="BR51">
            <v>9.8957114216220082E-2</v>
          </cell>
          <cell r="BS51">
            <v>9.1638724014431419E-2</v>
          </cell>
          <cell r="BV51">
            <v>0.12278429164464047</v>
          </cell>
          <cell r="BW51">
            <v>9.6962531308241104E-2</v>
          </cell>
        </row>
        <row r="52">
          <cell r="A52" t="str">
            <v>Tax % of Reported PBT</v>
          </cell>
          <cell r="B52">
            <v>0.34202325758151519</v>
          </cell>
          <cell r="C52">
            <v>0.19071074380165284</v>
          </cell>
          <cell r="D52">
            <v>0.15197260913547586</v>
          </cell>
          <cell r="E52">
            <v>0.37885583524027455</v>
          </cell>
          <cell r="F52">
            <v>0.32328457124383758</v>
          </cell>
          <cell r="G52">
            <v>0.41496510166038075</v>
          </cell>
          <cell r="H52">
            <v>0.20313352986133867</v>
          </cell>
          <cell r="I52">
            <v>0.24888738390092882</v>
          </cell>
          <cell r="J52">
            <v>0.34191541465351727</v>
          </cell>
          <cell r="K52">
            <v>0.30386762847943938</v>
          </cell>
          <cell r="L52">
            <v>0.26480433569777634</v>
          </cell>
          <cell r="M52">
            <v>0.37435248071831551</v>
          </cell>
          <cell r="N52">
            <v>0.31716903073286051</v>
          </cell>
          <cell r="O52">
            <v>0.2970013947001397</v>
          </cell>
          <cell r="P52">
            <v>0.29593171764999066</v>
          </cell>
          <cell r="Q52">
            <v>6.4276447694303546E-2</v>
          </cell>
          <cell r="R52">
            <v>0.3163214374844025</v>
          </cell>
          <cell r="S52">
            <v>0.26611772950245255</v>
          </cell>
          <cell r="T52">
            <v>0.2513887802206406</v>
          </cell>
          <cell r="U52">
            <v>8.9673340358271944E-2</v>
          </cell>
          <cell r="V52" t="e">
            <v>#DIV/0!</v>
          </cell>
          <cell r="W52" t="e">
            <v>#REF!</v>
          </cell>
          <cell r="X52">
            <v>0</v>
          </cell>
          <cell r="Y52">
            <v>0</v>
          </cell>
          <cell r="Z52">
            <v>0.2513887802206406</v>
          </cell>
          <cell r="AA52">
            <v>-7.7104389128959699E-2</v>
          </cell>
          <cell r="AB52">
            <v>-2.3455004396040716E-2</v>
          </cell>
          <cell r="AD52">
            <v>1.9109764623630857E-2</v>
          </cell>
          <cell r="AE52">
            <v>0.17798828013881771</v>
          </cell>
          <cell r="AF52">
            <v>0.18993872944211568</v>
          </cell>
          <cell r="AG52">
            <v>-0.26187438486494519</v>
          </cell>
          <cell r="AJ52">
            <v>6.5070371047340425E-2</v>
          </cell>
          <cell r="BB52" t="e">
            <v>#REF!</v>
          </cell>
          <cell r="BC52" t="e">
            <v>#REF!</v>
          </cell>
          <cell r="BD52">
            <v>0.1741541238922836</v>
          </cell>
          <cell r="BG52">
            <v>0.2513887802206406</v>
          </cell>
          <cell r="BH52">
            <v>0.29593171764999066</v>
          </cell>
          <cell r="BJ52">
            <v>0.26611772950245255</v>
          </cell>
          <cell r="BL52">
            <v>0.27953758735549628</v>
          </cell>
          <cell r="BM52">
            <v>0.31708796541379936</v>
          </cell>
          <cell r="BP52">
            <v>0.18358926304334691</v>
          </cell>
          <cell r="BR52">
            <v>0.27725541205983462</v>
          </cell>
          <cell r="BS52">
            <v>0.24702740739404208</v>
          </cell>
          <cell r="BV52">
            <v>0.27953758735549628</v>
          </cell>
          <cell r="BW52">
            <v>0.2</v>
          </cell>
        </row>
        <row r="53">
          <cell r="AD53">
            <v>3020.3999999999996</v>
          </cell>
          <cell r="AE53">
            <v>2804.7000000000016</v>
          </cell>
          <cell r="AF53">
            <v>3395.9999999999964</v>
          </cell>
          <cell r="AG53">
            <v>1944.3999999999837</v>
          </cell>
          <cell r="AH53">
            <v>11165.500000000018</v>
          </cell>
          <cell r="AI53">
            <v>3309.8999999999969</v>
          </cell>
          <cell r="AJ53">
            <v>3129.2000000000044</v>
          </cell>
        </row>
        <row r="54">
          <cell r="A54" t="str">
            <v>Cost Breakdown (% of sales)</v>
          </cell>
        </row>
        <row r="55">
          <cell r="A55" t="str">
            <v xml:space="preserve"> Staff Cost</v>
          </cell>
          <cell r="N55">
            <v>3.6757602245020012E-2</v>
          </cell>
          <cell r="O55">
            <v>3.7803464520039562E-2</v>
          </cell>
          <cell r="P55">
            <v>3.904772026782867E-2</v>
          </cell>
          <cell r="Q55">
            <v>6.7712771484983891E-2</v>
          </cell>
          <cell r="R55">
            <v>3.4772875322268408E-2</v>
          </cell>
          <cell r="S55">
            <v>4.0100982507041451E-2</v>
          </cell>
          <cell r="T55">
            <v>3.6325393667216196E-2</v>
          </cell>
          <cell r="U55">
            <v>4.1396977200922211E-2</v>
          </cell>
          <cell r="V55" t="e">
            <v>#DIV/0!</v>
          </cell>
          <cell r="W55" t="e">
            <v>#DIV/0!</v>
          </cell>
          <cell r="X55" t="e">
            <v>#DIV/0!</v>
          </cell>
          <cell r="Y55">
            <v>0.3382679832453766</v>
          </cell>
          <cell r="Z55">
            <v>0.41534662333341865</v>
          </cell>
          <cell r="AA55">
            <v>0.42323112283542713</v>
          </cell>
          <cell r="AB55">
            <v>0.36578836127941383</v>
          </cell>
          <cell r="AD55">
            <v>0.47254277842543962</v>
          </cell>
          <cell r="AE55">
            <v>0.49235210635484772</v>
          </cell>
          <cell r="AF55">
            <v>0.45403531753770748</v>
          </cell>
          <cell r="AG55">
            <v>0.30163018438005273</v>
          </cell>
          <cell r="BB55" t="e">
            <v>#REF!</v>
          </cell>
          <cell r="BC55" t="e">
            <v>#REF!</v>
          </cell>
          <cell r="BD55">
            <v>4.0338506261934678E-2</v>
          </cell>
          <cell r="BV55">
            <v>3.8665622061462068E-2</v>
          </cell>
          <cell r="BW55">
            <v>4.1086003879616702E-2</v>
          </cell>
        </row>
        <row r="56">
          <cell r="A56" t="str">
            <v xml:space="preserve"> Cost of Power Purchased</v>
          </cell>
          <cell r="N56">
            <v>0.10166076275474997</v>
          </cell>
          <cell r="O56">
            <v>0.10931634747285701</v>
          </cell>
          <cell r="P56">
            <v>0.10989478159209268</v>
          </cell>
          <cell r="Q56">
            <v>0.10288891198171049</v>
          </cell>
          <cell r="R56">
            <v>0.10190562696686944</v>
          </cell>
          <cell r="S56">
            <v>0.12580423335248733</v>
          </cell>
          <cell r="T56">
            <v>0.16898251540966569</v>
          </cell>
          <cell r="U56">
            <v>0.11143369481683887</v>
          </cell>
          <cell r="V56" t="e">
            <v>#DIV/0!</v>
          </cell>
          <cell r="W56" t="e">
            <v>#DIV/0!</v>
          </cell>
          <cell r="X56" t="e">
            <v>#DIV/0!</v>
          </cell>
          <cell r="Y56">
            <v>0.13722258345808572</v>
          </cell>
          <cell r="Z56">
            <v>0.12737032013716509</v>
          </cell>
          <cell r="AA56">
            <v>0.1631754903753232</v>
          </cell>
          <cell r="AB56">
            <v>0.2073340848245738</v>
          </cell>
          <cell r="AD56">
            <v>0.12958620960664372</v>
          </cell>
          <cell r="AE56">
            <v>0.12430303691933223</v>
          </cell>
          <cell r="AF56">
            <v>9.4998215356763061E-2</v>
          </cell>
          <cell r="AG56">
            <v>0.12749532976468714</v>
          </cell>
          <cell r="BB56" t="e">
            <v>#REF!</v>
          </cell>
          <cell r="BC56">
            <v>0.65438720941813511</v>
          </cell>
          <cell r="BD56">
            <v>6.819819403996151E-2</v>
          </cell>
          <cell r="BV56">
            <v>8.9596229145975217E-2</v>
          </cell>
          <cell r="BW56">
            <v>3.5643477899030142E-2</v>
          </cell>
        </row>
        <row r="57">
          <cell r="A57" t="str">
            <v xml:space="preserve"> Cost of Fuel</v>
          </cell>
          <cell r="N57">
            <v>0.47191424759626444</v>
          </cell>
          <cell r="O57">
            <v>0.45946894373610953</v>
          </cell>
          <cell r="P57">
            <v>0.48566266340737596</v>
          </cell>
          <cell r="Q57">
            <v>0.48014132806816995</v>
          </cell>
          <cell r="R57">
            <v>0.55428330259741454</v>
          </cell>
          <cell r="S57">
            <v>0.48091034976497071</v>
          </cell>
          <cell r="T57">
            <v>0.52407481098288899</v>
          </cell>
          <cell r="U57">
            <v>0.54353172231235591</v>
          </cell>
          <cell r="V57" t="e">
            <v>#DIV/0!</v>
          </cell>
          <cell r="W57" t="e">
            <v>#DIV/0!</v>
          </cell>
          <cell r="X57" t="e">
            <v>#DIV/0!</v>
          </cell>
          <cell r="Y57">
            <v>0.14701627577585902</v>
          </cell>
          <cell r="Z57">
            <v>0.14212964147708371</v>
          </cell>
          <cell r="AA57">
            <v>0.15221876877269044</v>
          </cell>
          <cell r="AB57">
            <v>0.31483725517824435</v>
          </cell>
          <cell r="AD57">
            <v>0.15592348567212014</v>
          </cell>
          <cell r="AE57">
            <v>0.13399077319941938</v>
          </cell>
          <cell r="AF57">
            <v>0.21625460419556747</v>
          </cell>
          <cell r="AG57">
            <v>0.28913154565940391</v>
          </cell>
          <cell r="BB57" t="e">
            <v>#REF!</v>
          </cell>
          <cell r="BC57">
            <v>3.8527440765711289E-2</v>
          </cell>
          <cell r="BD57">
            <v>0.66518735778223603</v>
          </cell>
          <cell r="BV57">
            <v>0.62233649537994151</v>
          </cell>
          <cell r="BW57">
            <v>0.67059214167127834</v>
          </cell>
        </row>
        <row r="58">
          <cell r="A58" t="str">
            <v xml:space="preserve"> Other expenditure</v>
          </cell>
          <cell r="N58">
            <v>0.10203799972397296</v>
          </cell>
          <cell r="O58">
            <v>0.15959336020161849</v>
          </cell>
          <cell r="P58">
            <v>0.12767562971622914</v>
          </cell>
          <cell r="Q58">
            <v>0.18625168866257927</v>
          </cell>
          <cell r="R58">
            <v>9.5978640830145054E-2</v>
          </cell>
          <cell r="S58">
            <v>0.12680275441091965</v>
          </cell>
          <cell r="T58">
            <v>0.11077905097574246</v>
          </cell>
          <cell r="U58">
            <v>0.1693365212193664</v>
          </cell>
          <cell r="V58" t="e">
            <v>#DIV/0!</v>
          </cell>
          <cell r="W58" t="e">
            <v>#DIV/0!</v>
          </cell>
          <cell r="X58" t="e">
            <v>#DIV/0!</v>
          </cell>
          <cell r="Y58">
            <v>0.1091167531112489</v>
          </cell>
          <cell r="Z58">
            <v>7.8070220334211946E-2</v>
          </cell>
          <cell r="AA58">
            <v>7.6442395591192827E-2</v>
          </cell>
          <cell r="AB58">
            <v>2.9660419895730207E-3</v>
          </cell>
          <cell r="AD58">
            <v>4.660981797065001E-2</v>
          </cell>
          <cell r="AE58">
            <v>6.4979803738431124E-2</v>
          </cell>
          <cell r="AF58">
            <v>5.2792322722372068E-2</v>
          </cell>
          <cell r="AG58">
            <v>0.14656161778626664</v>
          </cell>
          <cell r="BB58" t="e">
            <v>#REF!</v>
          </cell>
          <cell r="BC58" t="e">
            <v>#REF!</v>
          </cell>
          <cell r="BD58">
            <v>7.163781521454031E-2</v>
          </cell>
          <cell r="BV58">
            <v>5.5236602944945812E-2</v>
          </cell>
          <cell r="BW58">
            <v>6.5737606207386723E-2</v>
          </cell>
        </row>
        <row r="60">
          <cell r="A60" t="str">
            <v>Proportions</v>
          </cell>
        </row>
        <row r="61">
          <cell r="A61" t="str">
            <v>Revenue</v>
          </cell>
          <cell r="R61">
            <v>0.23933622751138017</v>
          </cell>
          <cell r="S61">
            <v>0.23310869417233757</v>
          </cell>
          <cell r="T61">
            <v>0.2703948423024306</v>
          </cell>
          <cell r="U61">
            <v>0.25716023601385168</v>
          </cell>
          <cell r="V61">
            <v>0</v>
          </cell>
          <cell r="W61">
            <v>0</v>
          </cell>
          <cell r="X61">
            <v>0</v>
          </cell>
          <cell r="Y61">
            <v>1</v>
          </cell>
          <cell r="Z61">
            <v>0.11794453495031568</v>
          </cell>
          <cell r="AA61">
            <v>0.11556010977410593</v>
          </cell>
          <cell r="AB61">
            <v>0.10710294604785302</v>
          </cell>
          <cell r="AD61">
            <v>0.17281725116523688</v>
          </cell>
          <cell r="AF61">
            <v>1492.2000000000014</v>
          </cell>
          <cell r="AG61">
            <v>-276.69999999999868</v>
          </cell>
        </row>
        <row r="62">
          <cell r="A62" t="str">
            <v>Depreciation</v>
          </cell>
          <cell r="R62">
            <v>0.23571890493640874</v>
          </cell>
          <cell r="S62">
            <v>0.24484443486383564</v>
          </cell>
          <cell r="T62">
            <v>0.25573040166702593</v>
          </cell>
          <cell r="U62">
            <v>0.26370625853272978</v>
          </cell>
          <cell r="V62">
            <v>0</v>
          </cell>
          <cell r="W62">
            <v>0</v>
          </cell>
          <cell r="X62">
            <v>0</v>
          </cell>
          <cell r="Y62">
            <v>1</v>
          </cell>
          <cell r="Z62">
            <v>0.12379722024233783</v>
          </cell>
          <cell r="AA62">
            <v>0.12606913756236635</v>
          </cell>
          <cell r="AB62">
            <v>0.11722647897362796</v>
          </cell>
          <cell r="AD62">
            <v>0.13633731290092657</v>
          </cell>
          <cell r="AF62">
            <v>1111.9000000000005</v>
          </cell>
          <cell r="AG62">
            <v>570.90000000000055</v>
          </cell>
        </row>
        <row r="63">
          <cell r="A63" t="str">
            <v>Interest</v>
          </cell>
          <cell r="R63">
            <v>0.2290053242981607</v>
          </cell>
          <cell r="S63">
            <v>0.26034607938044529</v>
          </cell>
          <cell r="T63">
            <v>0.25665537270087124</v>
          </cell>
          <cell r="U63">
            <v>0.25399322362052279</v>
          </cell>
          <cell r="V63">
            <v>0</v>
          </cell>
          <cell r="W63">
            <v>0</v>
          </cell>
          <cell r="X63">
            <v>0</v>
          </cell>
          <cell r="Y63">
            <v>1</v>
          </cell>
          <cell r="Z63">
            <v>0.13654599216814514</v>
          </cell>
          <cell r="AA63">
            <v>0.13656197554543276</v>
          </cell>
          <cell r="AB63">
            <v>0.10964596819307922</v>
          </cell>
          <cell r="AD63">
            <v>0.12374330696076083</v>
          </cell>
        </row>
        <row r="64">
          <cell r="A64" t="str">
            <v>Non-Operating Income</v>
          </cell>
          <cell r="R64">
            <v>0.18410139594649846</v>
          </cell>
          <cell r="S64">
            <v>0.24589685181940307</v>
          </cell>
          <cell r="T64">
            <v>0.26044039483675013</v>
          </cell>
          <cell r="U64">
            <v>0.3095613573973483</v>
          </cell>
          <cell r="V64" t="e">
            <v>#DIV/0!</v>
          </cell>
          <cell r="W64" t="e">
            <v>#DIV/0!</v>
          </cell>
          <cell r="X64" t="e">
            <v>#DIV/0!</v>
          </cell>
          <cell r="Y64" t="e">
            <v>#DIV/0!</v>
          </cell>
          <cell r="Z64">
            <v>0.10606604082971224</v>
          </cell>
          <cell r="AA64">
            <v>0.13610928916946791</v>
          </cell>
          <cell r="AB64">
            <v>0.22957489546609819</v>
          </cell>
          <cell r="AD64">
            <v>5.6499549069443308E-2</v>
          </cell>
        </row>
        <row r="65">
          <cell r="A65" t="str">
            <v>Tax</v>
          </cell>
          <cell r="R65">
            <v>0.37031626616025126</v>
          </cell>
          <cell r="S65">
            <v>0.33284639544226136</v>
          </cell>
          <cell r="T65">
            <v>0.23467971660214737</v>
          </cell>
          <cell r="U65">
            <v>6.2157621795340012E-2</v>
          </cell>
          <cell r="V65">
            <v>0</v>
          </cell>
          <cell r="W65">
            <v>0</v>
          </cell>
          <cell r="X65">
            <v>0</v>
          </cell>
          <cell r="Y65">
            <v>1</v>
          </cell>
          <cell r="Z65">
            <v>0.53462940461725383</v>
          </cell>
          <cell r="AA65">
            <v>-0.2384844802827791</v>
          </cell>
          <cell r="AB65">
            <v>-9.1350933392245565E-2</v>
          </cell>
          <cell r="AD65">
            <v>5.4346625428034881E-2</v>
          </cell>
        </row>
        <row r="69">
          <cell r="A69" t="str">
            <v>Note:</v>
          </cell>
        </row>
        <row r="70">
          <cell r="A70" t="str">
            <v>other Income break up</v>
          </cell>
          <cell r="Q70" t="str">
            <v>4QF05</v>
          </cell>
          <cell r="R70" t="str">
            <v>Full Year</v>
          </cell>
        </row>
        <row r="71">
          <cell r="A71" t="str">
            <v>Profit on Sale of Wadi Power plant</v>
          </cell>
          <cell r="R71">
            <v>327.5</v>
          </cell>
        </row>
        <row r="72">
          <cell r="A72" t="str">
            <v>Interest on Sale Consideration</v>
          </cell>
          <cell r="R72">
            <v>61.3</v>
          </cell>
        </row>
        <row r="73">
          <cell r="A73" t="str">
            <v>Profit on Sale of Tata Petordyne</v>
          </cell>
          <cell r="Q73">
            <v>1810</v>
          </cell>
          <cell r="R73">
            <v>1810</v>
          </cell>
        </row>
        <row r="74">
          <cell r="A74" t="str">
            <v>Loss on Sale of Long Term Investments</v>
          </cell>
          <cell r="Q74">
            <v>-272.8</v>
          </cell>
          <cell r="R74">
            <v>-272.8</v>
          </cell>
        </row>
        <row r="75">
          <cell r="Q75">
            <v>1537.2</v>
          </cell>
          <cell r="R75">
            <v>1926.0000000000002</v>
          </cell>
        </row>
        <row r="77">
          <cell r="A77" t="str">
            <v>SEGMENT INFORMATION</v>
          </cell>
        </row>
        <row r="79">
          <cell r="A79" t="str">
            <v>Total Revenue</v>
          </cell>
          <cell r="AY79">
            <v>42390.8</v>
          </cell>
          <cell r="AZ79">
            <v>39304.400000000001</v>
          </cell>
          <cell r="BA79">
            <v>45627.9</v>
          </cell>
          <cell r="BB79">
            <v>47153.2</v>
          </cell>
          <cell r="BC79">
            <v>59159.1</v>
          </cell>
        </row>
        <row r="80">
          <cell r="A80" t="str">
            <v>Electrical energy</v>
          </cell>
          <cell r="R80">
            <v>10597.7</v>
          </cell>
          <cell r="U80">
            <v>11143.3</v>
          </cell>
          <cell r="Y80">
            <v>12985.8</v>
          </cell>
          <cell r="Z80">
            <v>12759.9</v>
          </cell>
          <cell r="AA80">
            <v>12509.7</v>
          </cell>
          <cell r="AB80">
            <v>11785.000000000007</v>
          </cell>
          <cell r="AC80">
            <v>50040.4</v>
          </cell>
          <cell r="AD80">
            <v>18368.400000000001</v>
          </cell>
          <cell r="AE80">
            <v>20294.400000000001</v>
          </cell>
          <cell r="AF80">
            <v>20312.3</v>
          </cell>
          <cell r="AG80">
            <v>14721.299999999988</v>
          </cell>
          <cell r="AH80">
            <v>73696.399999999994</v>
          </cell>
          <cell r="AI80">
            <v>18804.900000000001</v>
          </cell>
          <cell r="AJ80">
            <v>16753.599999999999</v>
          </cell>
          <cell r="AK80">
            <v>16237.4</v>
          </cell>
          <cell r="AY80">
            <v>40429.300000000003</v>
          </cell>
          <cell r="AZ80">
            <v>36831.1</v>
          </cell>
          <cell r="BA80">
            <v>43301.9</v>
          </cell>
          <cell r="BB80">
            <v>46056.7</v>
          </cell>
          <cell r="BC80">
            <v>58385.1</v>
          </cell>
        </row>
        <row r="81">
          <cell r="A81" t="str">
            <v>EPC and contracts</v>
          </cell>
          <cell r="R81">
            <v>406.9</v>
          </cell>
          <cell r="U81">
            <v>569.9</v>
          </cell>
          <cell r="Y81">
            <v>3397.7</v>
          </cell>
          <cell r="Z81">
            <v>2870.9</v>
          </cell>
          <cell r="AA81">
            <v>2805.1</v>
          </cell>
          <cell r="AB81">
            <v>5369.9</v>
          </cell>
          <cell r="AC81">
            <v>14443.6</v>
          </cell>
          <cell r="AD81">
            <v>4439.3</v>
          </cell>
          <cell r="AE81">
            <v>4437.8999999999996</v>
          </cell>
          <cell r="AF81">
            <v>6864</v>
          </cell>
          <cell r="AG81">
            <v>9248.5</v>
          </cell>
          <cell r="AH81">
            <v>24989.7</v>
          </cell>
          <cell r="AI81">
            <v>5658.4</v>
          </cell>
          <cell r="AJ81">
            <v>9742</v>
          </cell>
          <cell r="AK81">
            <v>6637.5</v>
          </cell>
          <cell r="AY81">
            <v>1988.4</v>
          </cell>
          <cell r="AZ81">
            <v>2579.3000000000002</v>
          </cell>
          <cell r="BA81">
            <v>2368.9</v>
          </cell>
          <cell r="BB81">
            <v>1109</v>
          </cell>
          <cell r="BC81">
            <v>774</v>
          </cell>
        </row>
        <row r="82">
          <cell r="A82" t="str">
            <v>Others</v>
          </cell>
          <cell r="R82">
            <v>-17.100000000000001</v>
          </cell>
          <cell r="U82">
            <v>-2.2000000000000002</v>
          </cell>
          <cell r="Y82">
            <v>3455.6</v>
          </cell>
          <cell r="AC82">
            <v>0.2</v>
          </cell>
          <cell r="AE82">
            <v>0</v>
          </cell>
          <cell r="AY82">
            <v>-26.9</v>
          </cell>
          <cell r="AZ82">
            <v>-106</v>
          </cell>
          <cell r="BA82">
            <v>-42.9</v>
          </cell>
          <cell r="BB82">
            <v>-12.5</v>
          </cell>
          <cell r="BC82">
            <v>0</v>
          </cell>
        </row>
        <row r="83">
          <cell r="A83" t="str">
            <v>Total</v>
          </cell>
          <cell r="V83">
            <v>0</v>
          </cell>
          <cell r="W83">
            <v>0</v>
          </cell>
          <cell r="X83">
            <v>0</v>
          </cell>
          <cell r="Y83">
            <v>19839.099999999999</v>
          </cell>
          <cell r="Z83">
            <v>15630.8</v>
          </cell>
          <cell r="AA83">
            <v>15314.800000000001</v>
          </cell>
          <cell r="AB83">
            <v>17154.900000000009</v>
          </cell>
          <cell r="AC83">
            <v>64484.2</v>
          </cell>
          <cell r="AD83">
            <v>22807.7</v>
          </cell>
          <cell r="AE83">
            <v>24732.300000000003</v>
          </cell>
          <cell r="AF83">
            <v>27176.3</v>
          </cell>
          <cell r="AG83">
            <v>23969.799999999988</v>
          </cell>
          <cell r="AH83">
            <v>98686.099999999991</v>
          </cell>
          <cell r="AI83">
            <v>24463.300000000003</v>
          </cell>
          <cell r="AJ83">
            <v>26495.599999999999</v>
          </cell>
          <cell r="AK83">
            <v>22874.9</v>
          </cell>
        </row>
        <row r="84">
          <cell r="A84" t="str">
            <v>Less: Inter segment revenue</v>
          </cell>
          <cell r="R84">
            <v>10987.5</v>
          </cell>
          <cell r="U84">
            <v>11710.999999999998</v>
          </cell>
          <cell r="AE84">
            <v>0</v>
          </cell>
        </row>
        <row r="85">
          <cell r="A85" t="str">
            <v>Net sales</v>
          </cell>
          <cell r="V85">
            <v>0</v>
          </cell>
          <cell r="W85">
            <v>0</v>
          </cell>
          <cell r="X85">
            <v>0</v>
          </cell>
          <cell r="Y85">
            <v>19839.099999999999</v>
          </cell>
          <cell r="Z85">
            <v>15630.8</v>
          </cell>
          <cell r="AA85">
            <v>15314.800000000001</v>
          </cell>
          <cell r="AB85">
            <v>17154.900000000009</v>
          </cell>
          <cell r="AC85">
            <v>64484.2</v>
          </cell>
          <cell r="AD85">
            <v>22807.7</v>
          </cell>
          <cell r="AE85">
            <v>24732.300000000003</v>
          </cell>
          <cell r="AF85">
            <v>27176.3</v>
          </cell>
          <cell r="AG85">
            <v>23969.799999999988</v>
          </cell>
          <cell r="AH85">
            <v>98686.099999999991</v>
          </cell>
          <cell r="AI85">
            <v>24463.300000000003</v>
          </cell>
          <cell r="AJ85">
            <v>26495.599999999999</v>
          </cell>
          <cell r="AK85">
            <v>22874.9</v>
          </cell>
        </row>
        <row r="87">
          <cell r="A87" t="str">
            <v>Segment Results (EBIT)</v>
          </cell>
          <cell r="AY87">
            <v>8750</v>
          </cell>
          <cell r="AZ87">
            <v>6277.3</v>
          </cell>
          <cell r="BA87">
            <v>6376.1</v>
          </cell>
          <cell r="BB87">
            <v>4601.7999999999993</v>
          </cell>
          <cell r="BC87">
            <v>7053.4</v>
          </cell>
        </row>
        <row r="88">
          <cell r="A88" t="str">
            <v>Electrical energy</v>
          </cell>
          <cell r="R88">
            <v>1781.8</v>
          </cell>
          <cell r="U88">
            <v>1433.9</v>
          </cell>
          <cell r="Y88">
            <v>888.9</v>
          </cell>
          <cell r="Z88">
            <v>1517.2</v>
          </cell>
          <cell r="AA88">
            <v>973.3</v>
          </cell>
          <cell r="AB88">
            <v>1183</v>
          </cell>
          <cell r="AC88">
            <v>4562.3999999999996</v>
          </cell>
          <cell r="AD88">
            <v>1776.1</v>
          </cell>
          <cell r="AE88">
            <v>1805.4</v>
          </cell>
          <cell r="AF88">
            <v>2229.9</v>
          </cell>
          <cell r="AG88">
            <v>431</v>
          </cell>
          <cell r="AH88">
            <v>6242.4</v>
          </cell>
          <cell r="AI88">
            <v>1768.9</v>
          </cell>
          <cell r="AJ88">
            <v>1482.6</v>
          </cell>
          <cell r="AK88">
            <v>1492.2</v>
          </cell>
          <cell r="AY88">
            <v>8582.2000000000007</v>
          </cell>
          <cell r="AZ88">
            <v>6168.7</v>
          </cell>
          <cell r="BA88">
            <v>6349</v>
          </cell>
          <cell r="BB88">
            <v>4772.8999999999996</v>
          </cell>
          <cell r="BC88">
            <v>7179.4</v>
          </cell>
        </row>
        <row r="89">
          <cell r="A89" t="str">
            <v>EPC and contracts</v>
          </cell>
          <cell r="R89">
            <v>-16.100000000000001</v>
          </cell>
          <cell r="U89">
            <v>96.4</v>
          </cell>
          <cell r="Y89">
            <v>172.4</v>
          </cell>
          <cell r="Z89">
            <v>334.8</v>
          </cell>
          <cell r="AA89">
            <v>253.7</v>
          </cell>
          <cell r="AB89">
            <v>559.39999999999986</v>
          </cell>
          <cell r="AC89">
            <v>1320.3</v>
          </cell>
          <cell r="AD89">
            <v>473.9</v>
          </cell>
          <cell r="AE89">
            <v>352.7</v>
          </cell>
          <cell r="AF89">
            <v>398</v>
          </cell>
          <cell r="AG89">
            <v>817.80000000000018</v>
          </cell>
          <cell r="AH89">
            <v>2042.4</v>
          </cell>
          <cell r="AI89">
            <v>541</v>
          </cell>
          <cell r="AJ89">
            <v>918.1</v>
          </cell>
          <cell r="AK89">
            <v>397.7</v>
          </cell>
          <cell r="AY89">
            <v>167.8</v>
          </cell>
          <cell r="AZ89">
            <v>108.6</v>
          </cell>
          <cell r="BA89">
            <v>27.1</v>
          </cell>
          <cell r="BB89">
            <v>-171.1</v>
          </cell>
          <cell r="BC89">
            <v>-126</v>
          </cell>
        </row>
        <row r="90">
          <cell r="A90" t="str">
            <v>Others</v>
          </cell>
          <cell r="Y90">
            <v>-0.6</v>
          </cell>
          <cell r="Z90">
            <v>-0.2</v>
          </cell>
          <cell r="AA90">
            <v>-0.2</v>
          </cell>
          <cell r="AB90">
            <v>-8.8000000000000007</v>
          </cell>
          <cell r="AC90">
            <v>-9.8000000000000007</v>
          </cell>
          <cell r="AE90">
            <v>0</v>
          </cell>
          <cell r="AF90">
            <v>-0.1</v>
          </cell>
          <cell r="AG90">
            <v>0.1</v>
          </cell>
          <cell r="AI90">
            <v>0</v>
          </cell>
        </row>
        <row r="91">
          <cell r="A91" t="str">
            <v>Total</v>
          </cell>
          <cell r="V91">
            <v>0</v>
          </cell>
          <cell r="W91">
            <v>0</v>
          </cell>
          <cell r="X91">
            <v>0</v>
          </cell>
          <cell r="Y91">
            <v>1060.7</v>
          </cell>
          <cell r="Z91">
            <v>1851.8</v>
          </cell>
          <cell r="AA91">
            <v>1226.8</v>
          </cell>
          <cell r="AB91">
            <v>1733.6</v>
          </cell>
          <cell r="AC91">
            <v>5872.9</v>
          </cell>
          <cell r="AD91">
            <v>2250</v>
          </cell>
          <cell r="AE91">
            <v>2158.1</v>
          </cell>
          <cell r="AF91">
            <v>2627.8</v>
          </cell>
          <cell r="AG91">
            <v>1248.9000000000001</v>
          </cell>
          <cell r="AH91">
            <v>8284.7999999999993</v>
          </cell>
          <cell r="AI91">
            <v>2309.9</v>
          </cell>
          <cell r="AJ91">
            <v>2400.6999999999998</v>
          </cell>
          <cell r="AK91">
            <v>1889.9</v>
          </cell>
        </row>
        <row r="92">
          <cell r="A92" t="str">
            <v xml:space="preserve">Less: </v>
          </cell>
        </row>
        <row r="93">
          <cell r="A93" t="str">
            <v>Interest</v>
          </cell>
          <cell r="Y93">
            <v>-692.9</v>
          </cell>
          <cell r="Z93">
            <v>-854.3</v>
          </cell>
          <cell r="AA93">
            <v>-854.4</v>
          </cell>
          <cell r="AB93">
            <v>-686</v>
          </cell>
          <cell r="AC93">
            <v>-3087.6</v>
          </cell>
          <cell r="AD93">
            <v>-774.2</v>
          </cell>
          <cell r="AE93">
            <v>-652.79999999999995</v>
          </cell>
          <cell r="AF93">
            <v>-865.4</v>
          </cell>
          <cell r="AG93">
            <v>-1012.5999999999999</v>
          </cell>
          <cell r="AH93">
            <v>-3305</v>
          </cell>
          <cell r="AI93">
            <v>-1036.7</v>
          </cell>
          <cell r="AJ93">
            <v>-739.6</v>
          </cell>
          <cell r="AK93">
            <v>-565.29999999999995</v>
          </cell>
        </row>
        <row r="94">
          <cell r="A94" t="str">
            <v>Interest income</v>
          </cell>
          <cell r="Y94">
            <v>1425.7</v>
          </cell>
          <cell r="Z94">
            <v>1248.5999999999999</v>
          </cell>
          <cell r="AA94">
            <v>1347.7</v>
          </cell>
          <cell r="AB94">
            <v>1136.1000000000004</v>
          </cell>
          <cell r="AC94">
            <v>5158.1000000000004</v>
          </cell>
          <cell r="AD94">
            <v>1190.7</v>
          </cell>
          <cell r="AE94">
            <v>866.1</v>
          </cell>
          <cell r="AF94">
            <v>599.20000000000005</v>
          </cell>
          <cell r="AG94">
            <v>732.09999999999991</v>
          </cell>
          <cell r="AH94">
            <v>3388.1</v>
          </cell>
          <cell r="AI94">
            <v>367.4</v>
          </cell>
          <cell r="AJ94">
            <v>720</v>
          </cell>
          <cell r="AK94">
            <v>899.4</v>
          </cell>
        </row>
        <row r="95">
          <cell r="A95" t="str">
            <v>Other unallocable expenditure</v>
          </cell>
          <cell r="B95" t="str">
            <v>segment</v>
          </cell>
          <cell r="C95" t="str">
            <v>revenue</v>
          </cell>
          <cell r="Q95" t="e">
            <v>#DIV/0!</v>
          </cell>
          <cell r="R95">
            <v>0.1681308208384838</v>
          </cell>
          <cell r="U95">
            <v>0.12867821919898056</v>
          </cell>
          <cell r="Y95">
            <v>907.4</v>
          </cell>
          <cell r="Z95">
            <v>738.7</v>
          </cell>
          <cell r="AA95">
            <v>1080</v>
          </cell>
          <cell r="AB95">
            <v>847.5</v>
          </cell>
          <cell r="AC95">
            <v>3573.6</v>
          </cell>
          <cell r="AD95">
            <v>-91.9</v>
          </cell>
          <cell r="AE95">
            <v>1144.0999999999999</v>
          </cell>
          <cell r="AF95">
            <v>739.4</v>
          </cell>
          <cell r="AG95">
            <v>1774.8000000000002</v>
          </cell>
          <cell r="AH95">
            <v>3566.4</v>
          </cell>
          <cell r="AI95">
            <v>2037.7</v>
          </cell>
          <cell r="AJ95">
            <v>901.5</v>
          </cell>
          <cell r="AK95">
            <v>890</v>
          </cell>
          <cell r="AY95">
            <v>0.21227673988913981</v>
          </cell>
          <cell r="AZ95">
            <v>0.16748617336978802</v>
          </cell>
          <cell r="BA95">
            <v>0.14662174177114629</v>
          </cell>
          <cell r="BB95">
            <v>0.10363095923068739</v>
          </cell>
          <cell r="BC95">
            <v>0.12296630475926221</v>
          </cell>
        </row>
        <row r="96">
          <cell r="A96" t="str">
            <v>Profit before tax</v>
          </cell>
          <cell r="Q96" t="e">
            <v>#DIV/0!</v>
          </cell>
          <cell r="R96">
            <v>-3.9567461292700917E-2</v>
          </cell>
          <cell r="U96">
            <v>0.1691524828917354</v>
          </cell>
          <cell r="V96">
            <v>0</v>
          </cell>
          <cell r="W96">
            <v>0</v>
          </cell>
          <cell r="X96">
            <v>0</v>
          </cell>
          <cell r="Y96">
            <v>2700.9</v>
          </cell>
          <cell r="Z96">
            <v>2984.8</v>
          </cell>
          <cell r="AA96">
            <v>2800.1</v>
          </cell>
          <cell r="AB96">
            <v>3031.2000000000003</v>
          </cell>
          <cell r="AC96">
            <v>11517</v>
          </cell>
          <cell r="AD96">
            <v>2574.6</v>
          </cell>
          <cell r="AE96">
            <v>3515.5</v>
          </cell>
          <cell r="AF96">
            <v>3101.0000000000005</v>
          </cell>
          <cell r="AG96">
            <v>2743.2000000000003</v>
          </cell>
          <cell r="AH96">
            <v>11934.3</v>
          </cell>
          <cell r="AI96">
            <v>3678.3</v>
          </cell>
          <cell r="AJ96">
            <v>3282.6</v>
          </cell>
          <cell r="AK96">
            <v>3114</v>
          </cell>
          <cell r="AY96">
            <v>8.4389458861396094E-2</v>
          </cell>
          <cell r="AZ96">
            <v>4.2104446942969019E-2</v>
          </cell>
          <cell r="BA96">
            <v>1.1439908818438939E-2</v>
          </cell>
          <cell r="BB96">
            <v>-0.15428313796212803</v>
          </cell>
          <cell r="BC96">
            <v>-0.16279069767441862</v>
          </cell>
        </row>
        <row r="98">
          <cell r="A98" t="str">
            <v>Capital Employed</v>
          </cell>
        </row>
        <row r="99">
          <cell r="A99" t="str">
            <v>Electrical energy</v>
          </cell>
          <cell r="Y99">
            <v>30336</v>
          </cell>
          <cell r="Z99">
            <v>35704.6</v>
          </cell>
          <cell r="AA99">
            <v>33458.800000000003</v>
          </cell>
          <cell r="AB99">
            <v>35704.6</v>
          </cell>
          <cell r="AC99">
            <v>35704.6</v>
          </cell>
          <cell r="AD99">
            <v>36468.800000000003</v>
          </cell>
          <cell r="AE99">
            <v>43916.9</v>
          </cell>
          <cell r="AF99">
            <v>48421.8</v>
          </cell>
          <cell r="AG99">
            <v>51177.8</v>
          </cell>
          <cell r="AH99">
            <v>51177.8</v>
          </cell>
          <cell r="AI99">
            <v>52398.7</v>
          </cell>
          <cell r="AJ99">
            <v>52629</v>
          </cell>
          <cell r="AK99">
            <v>54403.6</v>
          </cell>
        </row>
        <row r="100">
          <cell r="A100" t="str">
            <v>EPC and contracts</v>
          </cell>
          <cell r="Y100">
            <v>4531.3</v>
          </cell>
          <cell r="Z100">
            <v>5972.7</v>
          </cell>
          <cell r="AA100">
            <v>3111.9</v>
          </cell>
          <cell r="AB100">
            <v>5972.7</v>
          </cell>
          <cell r="AC100">
            <v>5972.7</v>
          </cell>
          <cell r="AD100">
            <v>-8405.1</v>
          </cell>
          <cell r="AE100">
            <v>-8031.7</v>
          </cell>
          <cell r="AF100">
            <v>-10151.1</v>
          </cell>
          <cell r="AG100">
            <v>1550.6</v>
          </cell>
          <cell r="AH100">
            <v>1550.6</v>
          </cell>
          <cell r="AI100">
            <v>2798.5</v>
          </cell>
          <cell r="AJ100">
            <v>3030.3</v>
          </cell>
          <cell r="AK100">
            <v>2516.3000000000002</v>
          </cell>
        </row>
        <row r="101">
          <cell r="A101" t="str">
            <v>Others</v>
          </cell>
          <cell r="Y101">
            <v>17.3</v>
          </cell>
          <cell r="Z101">
            <v>8.4</v>
          </cell>
          <cell r="AA101">
            <v>17.2</v>
          </cell>
          <cell r="AB101">
            <v>8.4</v>
          </cell>
          <cell r="AC101">
            <v>8.4</v>
          </cell>
          <cell r="AE101">
            <v>8.3000000000000007</v>
          </cell>
          <cell r="AF101">
            <v>8.1999999999999993</v>
          </cell>
          <cell r="AG101">
            <v>66346</v>
          </cell>
          <cell r="AH101">
            <v>66346</v>
          </cell>
          <cell r="AI101">
            <v>66526.2</v>
          </cell>
          <cell r="AJ101">
            <v>78990.3</v>
          </cell>
          <cell r="AK101">
            <v>80400.600000000006</v>
          </cell>
        </row>
        <row r="102">
          <cell r="A102" t="str">
            <v>Unallocated corporate assets</v>
          </cell>
          <cell r="Y102">
            <v>48027.9</v>
          </cell>
          <cell r="Z102">
            <v>75183.899999999994</v>
          </cell>
          <cell r="AA102">
            <v>72332</v>
          </cell>
          <cell r="AB102">
            <v>75183.899999999994</v>
          </cell>
          <cell r="AC102">
            <v>75183.899999999994</v>
          </cell>
          <cell r="AD102">
            <v>87313.5</v>
          </cell>
          <cell r="AE102">
            <v>81847.8</v>
          </cell>
          <cell r="AF102">
            <v>80190</v>
          </cell>
          <cell r="AG102">
            <v>0</v>
          </cell>
        </row>
        <row r="103">
          <cell r="V103">
            <v>0</v>
          </cell>
          <cell r="W103">
            <v>0</v>
          </cell>
          <cell r="X103">
            <v>0</v>
          </cell>
          <cell r="Y103">
            <v>82912.5</v>
          </cell>
          <cell r="Z103">
            <v>116869.59999999999</v>
          </cell>
          <cell r="AA103">
            <v>108919.9</v>
          </cell>
          <cell r="AB103">
            <v>116869.59999999999</v>
          </cell>
          <cell r="AC103">
            <v>116869.59999999999</v>
          </cell>
          <cell r="AD103">
            <v>115377.20000000001</v>
          </cell>
          <cell r="AE103">
            <v>117741.30000000002</v>
          </cell>
          <cell r="AF103">
            <v>118468.9</v>
          </cell>
          <cell r="AG103">
            <v>119074.4</v>
          </cell>
          <cell r="AH103">
            <v>119074.4</v>
          </cell>
          <cell r="AI103">
            <v>121723.4</v>
          </cell>
          <cell r="AJ103">
            <v>134649.60000000001</v>
          </cell>
          <cell r="AK103">
            <v>137320.5</v>
          </cell>
        </row>
        <row r="104">
          <cell r="AY104">
            <v>3339.5</v>
          </cell>
          <cell r="AZ104">
            <v>3596.2</v>
          </cell>
          <cell r="BA104">
            <v>3596.2</v>
          </cell>
        </row>
        <row r="105">
          <cell r="U105">
            <v>0.12867821919898056</v>
          </cell>
          <cell r="AY105">
            <v>3192.2</v>
          </cell>
          <cell r="AZ105">
            <v>3535</v>
          </cell>
          <cell r="BA105">
            <v>3535</v>
          </cell>
        </row>
        <row r="106">
          <cell r="A106" t="str">
            <v>Segment margins</v>
          </cell>
          <cell r="U106">
            <v>0.1691524828917354</v>
          </cell>
          <cell r="AY106">
            <v>147.30000000000001</v>
          </cell>
          <cell r="AZ106">
            <v>61.2</v>
          </cell>
          <cell r="BA106">
            <v>61.2</v>
          </cell>
        </row>
        <row r="107">
          <cell r="A107" t="str">
            <v>Electrical energy</v>
          </cell>
          <cell r="Y107">
            <v>5.0740206610354069E-2</v>
          </cell>
          <cell r="Z107">
            <v>0.11661848200912606</v>
          </cell>
          <cell r="AA107">
            <v>9.0442408470286256E-2</v>
          </cell>
          <cell r="AB107">
            <v>0.10417326207191939</v>
          </cell>
          <cell r="AC107">
            <v>9.1410728627212043E-2</v>
          </cell>
          <cell r="AD107">
            <v>0.10675106435699321</v>
          </cell>
          <cell r="AE107">
            <v>7.9474526239888238E-2</v>
          </cell>
          <cell r="AF107">
            <v>5.7983682983682984E-2</v>
          </cell>
          <cell r="AG107">
            <v>8.8425150024328283E-2</v>
          </cell>
          <cell r="AH107">
            <v>8.1729672625121555E-2</v>
          </cell>
          <cell r="AI107">
            <v>9.5610066449879835E-2</v>
          </cell>
          <cell r="AJ107">
            <v>9.4241428864709514E-2</v>
          </cell>
          <cell r="AK107">
            <v>5.9917137476459506E-2</v>
          </cell>
        </row>
        <row r="108">
          <cell r="A108" t="str">
            <v>EPC and contracts</v>
          </cell>
        </row>
        <row r="109">
          <cell r="AB109">
            <v>119.3311111111111</v>
          </cell>
          <cell r="AC109">
            <v>320.9688888888889</v>
          </cell>
          <cell r="AD109">
            <v>98.651111111111121</v>
          </cell>
          <cell r="AE109">
            <v>98.61999999999999</v>
          </cell>
          <cell r="AF109">
            <v>152.53333333333333</v>
          </cell>
          <cell r="AG109">
            <v>205.52222222222221</v>
          </cell>
          <cell r="AH109">
            <v>555.32666666666671</v>
          </cell>
        </row>
      </sheetData>
      <sheetData sheetId="22" refreshError="1"/>
      <sheetData sheetId="23" refreshError="1"/>
      <sheetData sheetId="24" refreshError="1"/>
      <sheetData sheetId="25" refreshError="1"/>
      <sheetData sheetId="26" refreshError="1"/>
      <sheetData sheetId="27" refreshError="1"/>
      <sheetData sheetId="28" refreshError="1">
        <row r="1">
          <cell r="A1" t="str">
            <v>Tata Power –  Financial Snapshot</v>
          </cell>
        </row>
        <row r="2">
          <cell r="A2" t="str">
            <v>(Rs. Million)</v>
          </cell>
          <cell r="B2" t="str">
            <v>F2Q07</v>
          </cell>
          <cell r="C2" t="str">
            <v>F2Q06</v>
          </cell>
          <cell r="E2" t="str">
            <v>F1Q07</v>
          </cell>
          <cell r="I2" t="str">
            <v>Jul-Sep</v>
          </cell>
          <cell r="J2" t="str">
            <v>Jul-Sep</v>
          </cell>
        </row>
        <row r="3">
          <cell r="A3" t="str">
            <v>(Period Ending)</v>
          </cell>
          <cell r="B3">
            <v>38990</v>
          </cell>
          <cell r="C3" t="str">
            <v>9/301/2005</v>
          </cell>
          <cell r="D3" t="str">
            <v>YoY</v>
          </cell>
          <cell r="E3">
            <v>38898</v>
          </cell>
          <cell r="F3" t="str">
            <v>QoQ</v>
          </cell>
          <cell r="I3" t="str">
            <v>F2006</v>
          </cell>
          <cell r="J3" t="str">
            <v>F2007E</v>
          </cell>
        </row>
        <row r="4">
          <cell r="A4" t="str">
            <v>Income from Operations</v>
          </cell>
          <cell r="B4">
            <v>0</v>
          </cell>
          <cell r="C4">
            <v>10615.7</v>
          </cell>
          <cell r="D4">
            <v>-1</v>
          </cell>
          <cell r="E4">
            <v>0</v>
          </cell>
          <cell r="F4" t="e">
            <v>#DIV/0!</v>
          </cell>
          <cell r="H4" t="str">
            <v>Sales</v>
          </cell>
          <cell r="I4">
            <v>10615.7</v>
          </cell>
          <cell r="J4">
            <v>0</v>
          </cell>
        </row>
        <row r="5">
          <cell r="A5" t="str">
            <v>Expenditure</v>
          </cell>
          <cell r="B5">
            <v>0</v>
          </cell>
          <cell r="C5">
            <v>8212.5</v>
          </cell>
          <cell r="D5">
            <v>-1</v>
          </cell>
          <cell r="E5">
            <v>0</v>
          </cell>
          <cell r="F5" t="e">
            <v>#DIV/0!</v>
          </cell>
          <cell r="H5" t="str">
            <v>EBITDA</v>
          </cell>
          <cell r="I5">
            <v>2403.2000000000007</v>
          </cell>
          <cell r="J5">
            <v>0</v>
          </cell>
        </row>
        <row r="6">
          <cell r="A6" t="str">
            <v xml:space="preserve">  Staff Cost</v>
          </cell>
          <cell r="B6">
            <v>0</v>
          </cell>
          <cell r="C6">
            <v>425.7</v>
          </cell>
          <cell r="D6">
            <v>-1</v>
          </cell>
          <cell r="E6">
            <v>0</v>
          </cell>
          <cell r="F6" t="e">
            <v>#DIV/0!</v>
          </cell>
          <cell r="H6" t="str">
            <v>Other Income</v>
          </cell>
          <cell r="I6">
            <v>421</v>
          </cell>
          <cell r="J6">
            <v>0</v>
          </cell>
        </row>
        <row r="7">
          <cell r="A7" t="str">
            <v xml:space="preserve">  Cost of Power Purchased</v>
          </cell>
          <cell r="B7">
            <v>0</v>
          </cell>
          <cell r="C7">
            <v>1335.5</v>
          </cell>
          <cell r="D7">
            <v>-1</v>
          </cell>
          <cell r="E7">
            <v>0</v>
          </cell>
          <cell r="F7" t="e">
            <v>#DIV/0!</v>
          </cell>
          <cell r="H7" t="str">
            <v>Depreciation</v>
          </cell>
          <cell r="I7">
            <v>681.5</v>
          </cell>
          <cell r="J7">
            <v>0</v>
          </cell>
        </row>
        <row r="8">
          <cell r="A8" t="str">
            <v xml:space="preserve">  Cost of Fuel</v>
          </cell>
          <cell r="B8">
            <v>0</v>
          </cell>
          <cell r="C8">
            <v>5105.2</v>
          </cell>
          <cell r="D8">
            <v>-1</v>
          </cell>
          <cell r="E8">
            <v>0</v>
          </cell>
          <cell r="F8" t="e">
            <v>#DIV/0!</v>
          </cell>
          <cell r="H8" t="str">
            <v>Interest</v>
          </cell>
          <cell r="I8">
            <v>430.3</v>
          </cell>
          <cell r="J8">
            <v>0</v>
          </cell>
        </row>
        <row r="9">
          <cell r="A9" t="str">
            <v xml:space="preserve">  Other expenditure</v>
          </cell>
          <cell r="B9">
            <v>0</v>
          </cell>
          <cell r="C9">
            <v>1346.1</v>
          </cell>
          <cell r="D9">
            <v>-1</v>
          </cell>
          <cell r="E9">
            <v>0</v>
          </cell>
          <cell r="F9" t="e">
            <v>#DIV/0!</v>
          </cell>
          <cell r="H9" t="str">
            <v>Tax</v>
          </cell>
          <cell r="I9">
            <v>455.7</v>
          </cell>
          <cell r="J9">
            <v>0</v>
          </cell>
        </row>
        <row r="10">
          <cell r="A10" t="str">
            <v>Operating profit</v>
          </cell>
          <cell r="B10">
            <v>0</v>
          </cell>
          <cell r="C10">
            <v>2403.2000000000007</v>
          </cell>
          <cell r="D10">
            <v>-1</v>
          </cell>
          <cell r="E10">
            <v>0</v>
          </cell>
          <cell r="F10" t="e">
            <v>#DIV/0!</v>
          </cell>
          <cell r="H10" t="str">
            <v>Net Profit</v>
          </cell>
          <cell r="I10">
            <v>1256.7000000000007</v>
          </cell>
          <cell r="J10">
            <v>0</v>
          </cell>
        </row>
        <row r="11">
          <cell r="A11" t="str">
            <v>Depreciation</v>
          </cell>
          <cell r="B11">
            <v>0</v>
          </cell>
          <cell r="C11">
            <v>681.5</v>
          </cell>
          <cell r="D11">
            <v>-1</v>
          </cell>
          <cell r="E11">
            <v>0</v>
          </cell>
          <cell r="F11" t="e">
            <v>#DIV/0!</v>
          </cell>
        </row>
        <row r="12">
          <cell r="A12" t="str">
            <v>Finance Charges</v>
          </cell>
          <cell r="B12">
            <v>0</v>
          </cell>
          <cell r="C12">
            <v>430.3</v>
          </cell>
          <cell r="D12">
            <v>-1</v>
          </cell>
          <cell r="E12">
            <v>0</v>
          </cell>
          <cell r="F12" t="e">
            <v>#DIV/0!</v>
          </cell>
        </row>
        <row r="13">
          <cell r="A13" t="str">
            <v>Non Operating Income</v>
          </cell>
          <cell r="B13">
            <v>0</v>
          </cell>
          <cell r="C13">
            <v>421</v>
          </cell>
          <cell r="D13">
            <v>-1</v>
          </cell>
          <cell r="E13">
            <v>0</v>
          </cell>
          <cell r="F13" t="e">
            <v>#DIV/0!</v>
          </cell>
        </row>
        <row r="14">
          <cell r="A14" t="str">
            <v>Profit before tax</v>
          </cell>
          <cell r="B14">
            <v>0</v>
          </cell>
          <cell r="C14">
            <v>1712.4000000000008</v>
          </cell>
          <cell r="D14">
            <v>-1</v>
          </cell>
          <cell r="E14">
            <v>0</v>
          </cell>
          <cell r="F14" t="e">
            <v>#DIV/0!</v>
          </cell>
        </row>
        <row r="15">
          <cell r="A15" t="str">
            <v>Tax</v>
          </cell>
          <cell r="B15">
            <v>0</v>
          </cell>
          <cell r="C15">
            <v>455.7</v>
          </cell>
          <cell r="D15">
            <v>-1</v>
          </cell>
          <cell r="E15">
            <v>0</v>
          </cell>
          <cell r="F15" t="e">
            <v>#DIV/0!</v>
          </cell>
        </row>
        <row r="16">
          <cell r="A16" t="str">
            <v xml:space="preserve">  Current </v>
          </cell>
          <cell r="B16">
            <v>0</v>
          </cell>
          <cell r="C16">
            <v>526.4</v>
          </cell>
          <cell r="D16">
            <v>-1</v>
          </cell>
          <cell r="E16">
            <v>0</v>
          </cell>
          <cell r="F16" t="e">
            <v>#DIV/0!</v>
          </cell>
        </row>
        <row r="17">
          <cell r="A17" t="str">
            <v xml:space="preserve">  Deferred</v>
          </cell>
          <cell r="B17">
            <v>0</v>
          </cell>
          <cell r="C17">
            <v>-70.7</v>
          </cell>
          <cell r="D17">
            <v>-1</v>
          </cell>
          <cell r="E17">
            <v>0</v>
          </cell>
          <cell r="F17" t="e">
            <v>#DIV/0!</v>
          </cell>
        </row>
        <row r="18">
          <cell r="A18" t="str">
            <v>Net Profit</v>
          </cell>
          <cell r="B18">
            <v>0</v>
          </cell>
          <cell r="C18">
            <v>1256.7000000000007</v>
          </cell>
          <cell r="D18">
            <v>-1</v>
          </cell>
          <cell r="E18">
            <v>0</v>
          </cell>
          <cell r="F18" t="e">
            <v>#DIV/0!</v>
          </cell>
        </row>
        <row r="19">
          <cell r="A19" t="str">
            <v>Extraordinary Items (Net)</v>
          </cell>
          <cell r="B19">
            <v>0</v>
          </cell>
          <cell r="C19">
            <v>0</v>
          </cell>
          <cell r="D19" t="e">
            <v>#DIV/0!</v>
          </cell>
          <cell r="E19">
            <v>0</v>
          </cell>
          <cell r="F19" t="e">
            <v>#DIV/0!</v>
          </cell>
        </row>
        <row r="20">
          <cell r="A20" t="str">
            <v>Reported PAT</v>
          </cell>
          <cell r="B20">
            <v>0</v>
          </cell>
          <cell r="C20">
            <v>1256.7000000000007</v>
          </cell>
          <cell r="D20">
            <v>-1</v>
          </cell>
          <cell r="E20">
            <v>0</v>
          </cell>
          <cell r="F20" t="e">
            <v>#DIV/0!</v>
          </cell>
        </row>
        <row r="21">
          <cell r="A21" t="str">
            <v>Margins</v>
          </cell>
        </row>
        <row r="22">
          <cell r="A22" t="str">
            <v>Operating margins</v>
          </cell>
          <cell r="B22" t="e">
            <v>#DIV/0!</v>
          </cell>
          <cell r="C22">
            <v>0.22638167996458081</v>
          </cell>
          <cell r="E22" t="e">
            <v>#DIV/0!</v>
          </cell>
        </row>
        <row r="23">
          <cell r="A23" t="str">
            <v>Net margins</v>
          </cell>
          <cell r="B23" t="e">
            <v>#DIV/0!</v>
          </cell>
          <cell r="C23">
            <v>0.11838126548414148</v>
          </cell>
          <cell r="E23" t="e">
            <v>#DIV/0!</v>
          </cell>
        </row>
        <row r="24">
          <cell r="A24" t="str">
            <v>Tax % of PBT</v>
          </cell>
          <cell r="B24" t="e">
            <v>#REF!</v>
          </cell>
          <cell r="C24">
            <v>0.26611772950245255</v>
          </cell>
          <cell r="E24" t="e">
            <v>#DIV/0!</v>
          </cell>
        </row>
        <row r="25">
          <cell r="A25" t="str">
            <v>Operating Metrics</v>
          </cell>
        </row>
        <row r="26">
          <cell r="A26" t="str">
            <v>Generation (mn units)</v>
          </cell>
          <cell r="B26">
            <v>0</v>
          </cell>
          <cell r="C26">
            <v>3420</v>
          </cell>
          <cell r="D26">
            <v>-1</v>
          </cell>
          <cell r="E26">
            <v>0</v>
          </cell>
          <cell r="F26" t="e">
            <v>#DIV/0!</v>
          </cell>
        </row>
        <row r="27">
          <cell r="A27" t="str">
            <v>Sales (mn units)</v>
          </cell>
          <cell r="B27">
            <v>0</v>
          </cell>
          <cell r="C27">
            <v>3341</v>
          </cell>
          <cell r="D27">
            <v>-1</v>
          </cell>
          <cell r="E27">
            <v>0</v>
          </cell>
          <cell r="F27" t="e">
            <v>#DIV/0!</v>
          </cell>
        </row>
        <row r="28">
          <cell r="A28" t="str">
            <v>Tariff (Rs/Unit)</v>
          </cell>
          <cell r="B28">
            <v>0</v>
          </cell>
          <cell r="C28">
            <v>2.9331038611194251</v>
          </cell>
          <cell r="D28">
            <v>-1</v>
          </cell>
          <cell r="E28">
            <v>0</v>
          </cell>
          <cell r="F28" t="e">
            <v>#DIV/0!</v>
          </cell>
        </row>
        <row r="29">
          <cell r="A29" t="str">
            <v>Fuel Cost (Rs/Unit)</v>
          </cell>
          <cell r="B29">
            <v>0</v>
          </cell>
          <cell r="C29">
            <v>1.4927485380116958</v>
          </cell>
          <cell r="D29">
            <v>-1</v>
          </cell>
          <cell r="E29">
            <v>0</v>
          </cell>
          <cell r="F29" t="e">
            <v>#DIV/0!</v>
          </cell>
        </row>
        <row r="31">
          <cell r="A31" t="str">
            <v>Tata Power –  Financial Snapshot</v>
          </cell>
        </row>
        <row r="32">
          <cell r="A32" t="str">
            <v>(Rs. Million)</v>
          </cell>
          <cell r="B32" t="str">
            <v>F1Q07</v>
          </cell>
          <cell r="C32" t="str">
            <v>F1Q06</v>
          </cell>
          <cell r="E32" t="str">
            <v>F4Q06</v>
          </cell>
        </row>
        <row r="33">
          <cell r="A33" t="str">
            <v>(Period Ending)</v>
          </cell>
          <cell r="B33">
            <v>38898</v>
          </cell>
          <cell r="C33">
            <v>38533</v>
          </cell>
          <cell r="D33" t="str">
            <v>YoY</v>
          </cell>
          <cell r="E33">
            <v>38807</v>
          </cell>
          <cell r="F33" t="str">
            <v>QoQ</v>
          </cell>
        </row>
        <row r="34">
          <cell r="A34" t="str">
            <v>Income from Operations</v>
          </cell>
          <cell r="B34">
            <v>0</v>
          </cell>
          <cell r="C34">
            <v>10899.3</v>
          </cell>
          <cell r="D34">
            <v>-1</v>
          </cell>
          <cell r="E34">
            <v>11711</v>
          </cell>
          <cell r="F34">
            <v>-1</v>
          </cell>
        </row>
        <row r="35">
          <cell r="A35" t="str">
            <v>Expenditure</v>
          </cell>
          <cell r="B35">
            <v>0</v>
          </cell>
          <cell r="C35">
            <v>8577.1</v>
          </cell>
          <cell r="D35">
            <v>-1</v>
          </cell>
          <cell r="E35">
            <v>10138.200000000001</v>
          </cell>
          <cell r="F35">
            <v>-1</v>
          </cell>
        </row>
        <row r="36">
          <cell r="A36" t="str">
            <v xml:space="preserve">  Staff Cost</v>
          </cell>
          <cell r="B36">
            <v>0</v>
          </cell>
          <cell r="C36">
            <v>379</v>
          </cell>
          <cell r="D36">
            <v>-1</v>
          </cell>
          <cell r="E36">
            <v>484.8</v>
          </cell>
          <cell r="F36">
            <v>-1</v>
          </cell>
        </row>
        <row r="37">
          <cell r="A37" t="str">
            <v xml:space="preserve">  Cost of Power Purchased</v>
          </cell>
          <cell r="B37">
            <v>0</v>
          </cell>
          <cell r="C37">
            <v>1110.7</v>
          </cell>
          <cell r="D37">
            <v>-1</v>
          </cell>
          <cell r="E37">
            <v>1305</v>
          </cell>
          <cell r="F37">
            <v>-1</v>
          </cell>
        </row>
        <row r="38">
          <cell r="A38" t="str">
            <v xml:space="preserve">  Cost of Fuel</v>
          </cell>
          <cell r="B38">
            <v>0</v>
          </cell>
          <cell r="C38">
            <v>6041.3</v>
          </cell>
          <cell r="D38">
            <v>-1</v>
          </cell>
          <cell r="E38">
            <v>6365.3</v>
          </cell>
          <cell r="F38">
            <v>-1</v>
          </cell>
        </row>
        <row r="39">
          <cell r="A39" t="str">
            <v xml:space="preserve">  Other expenditure</v>
          </cell>
          <cell r="B39">
            <v>0</v>
          </cell>
          <cell r="C39">
            <v>1046.0999999999999</v>
          </cell>
          <cell r="D39">
            <v>-1</v>
          </cell>
          <cell r="E39">
            <v>1983.1</v>
          </cell>
          <cell r="F39">
            <v>-1</v>
          </cell>
        </row>
        <row r="40">
          <cell r="A40" t="str">
            <v>Operating profit</v>
          </cell>
          <cell r="B40">
            <v>0</v>
          </cell>
          <cell r="C40">
            <v>2322.1999999999989</v>
          </cell>
          <cell r="D40">
            <v>-1</v>
          </cell>
          <cell r="E40">
            <v>1572.7999999999993</v>
          </cell>
          <cell r="F40">
            <v>-1</v>
          </cell>
        </row>
        <row r="41">
          <cell r="A41" t="str">
            <v>Depreciation</v>
          </cell>
          <cell r="B41">
            <v>0</v>
          </cell>
          <cell r="C41">
            <v>656.1</v>
          </cell>
          <cell r="D41">
            <v>-1</v>
          </cell>
          <cell r="E41">
            <v>734</v>
          </cell>
          <cell r="F41">
            <v>-1</v>
          </cell>
        </row>
        <row r="42">
          <cell r="A42" t="str">
            <v>Finance Charges</v>
          </cell>
          <cell r="B42">
            <v>0</v>
          </cell>
          <cell r="C42">
            <v>378.5</v>
          </cell>
          <cell r="D42">
            <v>-1</v>
          </cell>
          <cell r="E42">
            <v>419.8</v>
          </cell>
          <cell r="F42">
            <v>-1</v>
          </cell>
        </row>
        <row r="43">
          <cell r="A43" t="str">
            <v>Non Operating Income</v>
          </cell>
          <cell r="B43">
            <v>0</v>
          </cell>
          <cell r="C43">
            <v>315.2</v>
          </cell>
          <cell r="D43">
            <v>-1</v>
          </cell>
          <cell r="E43">
            <v>530</v>
          </cell>
          <cell r="F43">
            <v>-1</v>
          </cell>
        </row>
        <row r="44">
          <cell r="A44" t="str">
            <v>Profit before tax</v>
          </cell>
          <cell r="B44">
            <v>0</v>
          </cell>
          <cell r="C44">
            <v>1602.7999999999988</v>
          </cell>
          <cell r="D44">
            <v>-1</v>
          </cell>
          <cell r="E44">
            <v>948.99999999999932</v>
          </cell>
          <cell r="F44">
            <v>-1</v>
          </cell>
        </row>
        <row r="45">
          <cell r="A45" t="str">
            <v>Tax</v>
          </cell>
          <cell r="B45">
            <v>0</v>
          </cell>
          <cell r="C45">
            <v>507</v>
          </cell>
          <cell r="D45">
            <v>-1</v>
          </cell>
          <cell r="E45">
            <v>85.100000000000009</v>
          </cell>
          <cell r="F45">
            <v>-1</v>
          </cell>
        </row>
        <row r="46">
          <cell r="A46" t="str">
            <v xml:space="preserve">  Current </v>
          </cell>
          <cell r="B46">
            <v>0</v>
          </cell>
          <cell r="C46">
            <v>574.9</v>
          </cell>
          <cell r="D46">
            <v>-1</v>
          </cell>
          <cell r="E46">
            <v>176.9</v>
          </cell>
          <cell r="F46">
            <v>-1</v>
          </cell>
        </row>
        <row r="47">
          <cell r="A47" t="str">
            <v xml:space="preserve">  Deferred</v>
          </cell>
          <cell r="B47">
            <v>0</v>
          </cell>
          <cell r="C47">
            <v>-67.900000000000006</v>
          </cell>
          <cell r="D47">
            <v>-1</v>
          </cell>
          <cell r="E47">
            <v>-91.8</v>
          </cell>
          <cell r="F47">
            <v>-1</v>
          </cell>
        </row>
        <row r="48">
          <cell r="A48" t="str">
            <v>Net Profit</v>
          </cell>
          <cell r="B48">
            <v>0</v>
          </cell>
          <cell r="C48">
            <v>1095.7999999999988</v>
          </cell>
          <cell r="D48">
            <v>-1</v>
          </cell>
          <cell r="E48">
            <v>863.8999999999993</v>
          </cell>
          <cell r="F48">
            <v>-1</v>
          </cell>
        </row>
        <row r="49">
          <cell r="A49" t="str">
            <v>Extraordinary Items (Net)</v>
          </cell>
          <cell r="B49">
            <v>0</v>
          </cell>
          <cell r="C49">
            <v>88.2</v>
          </cell>
          <cell r="D49">
            <v>-1</v>
          </cell>
          <cell r="E49">
            <v>524.29999999999995</v>
          </cell>
          <cell r="F49">
            <v>-1</v>
          </cell>
        </row>
        <row r="50">
          <cell r="A50" t="str">
            <v>Reported PAT</v>
          </cell>
          <cell r="B50">
            <v>0</v>
          </cell>
          <cell r="C50">
            <v>1183.9999999999989</v>
          </cell>
          <cell r="D50">
            <v>-1</v>
          </cell>
          <cell r="E50">
            <v>1388.1999999999994</v>
          </cell>
          <cell r="F50">
            <v>-1</v>
          </cell>
        </row>
        <row r="51">
          <cell r="A51" t="str">
            <v>Margins</v>
          </cell>
        </row>
        <row r="52">
          <cell r="A52" t="str">
            <v>Operating margins</v>
          </cell>
          <cell r="B52" t="e">
            <v>#DIV/0!</v>
          </cell>
          <cell r="C52">
            <v>0.2130595542833025</v>
          </cell>
          <cell r="E52">
            <v>0.13430108445051656</v>
          </cell>
        </row>
        <row r="53">
          <cell r="A53" t="str">
            <v>Net margins</v>
          </cell>
          <cell r="B53" t="e">
            <v>#DIV/0!</v>
          </cell>
          <cell r="C53">
            <v>0.10053856669694376</v>
          </cell>
          <cell r="E53">
            <v>7.37682520707027E-2</v>
          </cell>
        </row>
        <row r="54">
          <cell r="A54" t="str">
            <v>Tax % of PBT</v>
          </cell>
          <cell r="B54" t="e">
            <v>#DIV/0!</v>
          </cell>
          <cell r="C54">
            <v>0.3163214374844025</v>
          </cell>
          <cell r="E54">
            <v>8.9673340358271944E-2</v>
          </cell>
        </row>
        <row r="55">
          <cell r="A55" t="str">
            <v>Operating Metrics</v>
          </cell>
        </row>
        <row r="56">
          <cell r="A56" t="str">
            <v>Generation (mn units)</v>
          </cell>
          <cell r="B56">
            <v>0</v>
          </cell>
          <cell r="C56">
            <v>3751</v>
          </cell>
          <cell r="D56">
            <v>-1</v>
          </cell>
          <cell r="E56">
            <v>3367</v>
          </cell>
          <cell r="F56">
            <v>-1</v>
          </cell>
        </row>
        <row r="57">
          <cell r="A57" t="str">
            <v>Sales (mn units)</v>
          </cell>
          <cell r="B57">
            <v>0</v>
          </cell>
          <cell r="C57">
            <v>3617</v>
          </cell>
          <cell r="D57">
            <v>-1</v>
          </cell>
          <cell r="E57">
            <v>3306</v>
          </cell>
          <cell r="F57">
            <v>-1</v>
          </cell>
        </row>
        <row r="58">
          <cell r="A58" t="str">
            <v>Tariff (Rs/Unit)</v>
          </cell>
          <cell r="B58">
            <v>0</v>
          </cell>
          <cell r="C58">
            <v>2.8882499308819463</v>
          </cell>
          <cell r="D58">
            <v>-1</v>
          </cell>
          <cell r="E58">
            <v>3.3460677555958864</v>
          </cell>
          <cell r="F58">
            <v>-1</v>
          </cell>
        </row>
        <row r="59">
          <cell r="A59" t="str">
            <v>Fuel Cost (Rs/Unit)</v>
          </cell>
          <cell r="B59">
            <v>0</v>
          </cell>
          <cell r="C59">
            <v>1.6105838443081846</v>
          </cell>
          <cell r="D59">
            <v>-1</v>
          </cell>
          <cell r="E59">
            <v>1.8904959904959906</v>
          </cell>
          <cell r="F59">
            <v>-1</v>
          </cell>
        </row>
        <row r="64">
          <cell r="A64" t="str">
            <v>Exhibit 1</v>
          </cell>
        </row>
        <row r="65">
          <cell r="A65" t="str">
            <v>Tata Power –  Financial Snapshot</v>
          </cell>
        </row>
        <row r="66">
          <cell r="A66" t="str">
            <v>(Rs mn)</v>
          </cell>
          <cell r="B66" t="str">
            <v>F4Q06</v>
          </cell>
          <cell r="C66" t="str">
            <v>F4Q05</v>
          </cell>
          <cell r="E66" t="str">
            <v>F2006</v>
          </cell>
          <cell r="F66" t="str">
            <v>F2005</v>
          </cell>
        </row>
        <row r="67">
          <cell r="A67" t="str">
            <v>(period ending)</v>
          </cell>
          <cell r="B67">
            <v>38807</v>
          </cell>
          <cell r="C67">
            <v>38442</v>
          </cell>
          <cell r="D67" t="str">
            <v>YoY</v>
          </cell>
          <cell r="E67">
            <v>38807</v>
          </cell>
          <cell r="F67">
            <v>38442</v>
          </cell>
          <cell r="G67" t="str">
            <v>YoY</v>
          </cell>
        </row>
        <row r="69">
          <cell r="A69" t="str">
            <v>Operating Metrics</v>
          </cell>
          <cell r="J69" t="str">
            <v>F4Q06</v>
          </cell>
          <cell r="K69" t="str">
            <v>F4Q05</v>
          </cell>
        </row>
        <row r="70">
          <cell r="A70" t="str">
            <v>Generation (mn units)</v>
          </cell>
          <cell r="B70">
            <v>3367</v>
          </cell>
          <cell r="C70">
            <v>3310</v>
          </cell>
          <cell r="D70">
            <v>1.7220543806646615E-2</v>
          </cell>
          <cell r="E70">
            <v>13746</v>
          </cell>
          <cell r="F70">
            <v>13283</v>
          </cell>
          <cell r="G70">
            <v>3.4856583603101621E-2</v>
          </cell>
          <cell r="J70">
            <v>38807</v>
          </cell>
          <cell r="K70">
            <v>38442</v>
          </cell>
        </row>
        <row r="71">
          <cell r="A71" t="str">
            <v>Sales (mn units)</v>
          </cell>
          <cell r="B71">
            <v>3306</v>
          </cell>
          <cell r="C71">
            <v>3207</v>
          </cell>
          <cell r="D71">
            <v>3.0869971936389184E-2</v>
          </cell>
          <cell r="E71">
            <v>13616</v>
          </cell>
          <cell r="F71">
            <v>12663</v>
          </cell>
          <cell r="G71">
            <v>7.5258627497433395E-2</v>
          </cell>
          <cell r="I71" t="str">
            <v>Revenues</v>
          </cell>
          <cell r="J71">
            <v>11711</v>
          </cell>
          <cell r="K71">
            <v>9623</v>
          </cell>
          <cell r="M71">
            <v>9623</v>
          </cell>
        </row>
        <row r="72">
          <cell r="A72" t="str">
            <v>Tariff (Rs/Unit)</v>
          </cell>
          <cell r="B72">
            <v>3.3460677555958864</v>
          </cell>
          <cell r="C72">
            <v>2.6845650140318051</v>
          </cell>
          <cell r="D72">
            <v>0.2464096559802087</v>
          </cell>
          <cell r="E72">
            <v>3.1531066392479432</v>
          </cell>
          <cell r="F72">
            <v>2.8866698254757956</v>
          </cell>
          <cell r="G72">
            <v>9.2299026172219856E-2</v>
          </cell>
          <cell r="I72" t="str">
            <v>Expenditure</v>
          </cell>
          <cell r="J72">
            <v>10138.200000000001</v>
          </cell>
          <cell r="K72">
            <v>8054.4</v>
          </cell>
          <cell r="M72">
            <v>8354.4</v>
          </cell>
          <cell r="N72">
            <v>-300</v>
          </cell>
        </row>
        <row r="73">
          <cell r="I73" t="str">
            <v>Operating Profit</v>
          </cell>
          <cell r="J73">
            <v>1572.7999999999993</v>
          </cell>
          <cell r="K73">
            <v>1568.6000000000004</v>
          </cell>
          <cell r="M73">
            <v>1268.5999999999999</v>
          </cell>
        </row>
        <row r="74">
          <cell r="A74" t="str">
            <v>Income from Operations</v>
          </cell>
          <cell r="B74">
            <v>11711</v>
          </cell>
          <cell r="C74">
            <v>9623</v>
          </cell>
          <cell r="D74">
            <v>0.21698015171983798</v>
          </cell>
          <cell r="E74">
            <v>45539.7</v>
          </cell>
          <cell r="F74">
            <v>39304.400000000001</v>
          </cell>
          <cell r="G74">
            <v>0.15864127171512599</v>
          </cell>
          <cell r="I74" t="str">
            <v>Other Income</v>
          </cell>
          <cell r="J74">
            <v>530</v>
          </cell>
          <cell r="K74">
            <v>383.79999999999995</v>
          </cell>
          <cell r="M74">
            <v>1920.8</v>
          </cell>
        </row>
        <row r="75">
          <cell r="A75" t="str">
            <v>Expenditure</v>
          </cell>
          <cell r="B75">
            <v>10138.200000000001</v>
          </cell>
          <cell r="C75">
            <v>8054.4</v>
          </cell>
          <cell r="D75">
            <v>0.25871573301549478</v>
          </cell>
          <cell r="E75">
            <v>37273.299999999996</v>
          </cell>
          <cell r="F75">
            <v>30174.2</v>
          </cell>
          <cell r="G75">
            <v>0.23527052912753255</v>
          </cell>
          <cell r="I75" t="str">
            <v>Interest</v>
          </cell>
          <cell r="J75">
            <v>419.8</v>
          </cell>
          <cell r="K75">
            <v>400.8</v>
          </cell>
          <cell r="M75">
            <v>400.8</v>
          </cell>
        </row>
        <row r="76">
          <cell r="A76" t="str">
            <v xml:space="preserve">  Staff Cost</v>
          </cell>
          <cell r="B76">
            <v>484.8</v>
          </cell>
          <cell r="C76">
            <v>651.6</v>
          </cell>
          <cell r="D76">
            <v>-0.2559852670349908</v>
          </cell>
          <cell r="E76">
            <v>1736.8</v>
          </cell>
          <cell r="F76">
            <v>1774</v>
          </cell>
          <cell r="G76">
            <v>-2.0969560315670877E-2</v>
          </cell>
          <cell r="I76" t="str">
            <v>Depreciation</v>
          </cell>
          <cell r="J76">
            <v>734</v>
          </cell>
          <cell r="K76">
            <v>703.69999999999993</v>
          </cell>
          <cell r="M76">
            <v>704</v>
          </cell>
        </row>
        <row r="77">
          <cell r="A77" t="str">
            <v xml:space="preserve">  Cost of Power Purchased</v>
          </cell>
          <cell r="B77">
            <v>1305</v>
          </cell>
          <cell r="C77">
            <v>990.1</v>
          </cell>
          <cell r="D77">
            <v>0.31804868195131797</v>
          </cell>
          <cell r="E77">
            <v>5832</v>
          </cell>
          <cell r="F77">
            <v>4157</v>
          </cell>
          <cell r="G77">
            <v>0.40293480875631471</v>
          </cell>
          <cell r="I77" t="str">
            <v>Pre-tax Profit</v>
          </cell>
          <cell r="J77">
            <v>948.99999999999932</v>
          </cell>
          <cell r="K77">
            <v>847.90000000000043</v>
          </cell>
          <cell r="M77">
            <v>2084.6</v>
          </cell>
        </row>
        <row r="78">
          <cell r="A78" t="str">
            <v xml:space="preserve">  Cost of Fuel</v>
          </cell>
          <cell r="B78">
            <v>6365.3</v>
          </cell>
          <cell r="C78">
            <v>4620.3999999999996</v>
          </cell>
          <cell r="D78">
            <v>0.37765128560297834</v>
          </cell>
          <cell r="E78">
            <v>23965.1</v>
          </cell>
          <cell r="F78">
            <v>18639.8</v>
          </cell>
          <cell r="G78">
            <v>0.28569512548417908</v>
          </cell>
          <cell r="I78" t="str">
            <v>Tax</v>
          </cell>
          <cell r="J78">
            <v>85.100000000000009</v>
          </cell>
          <cell r="K78">
            <v>54.5</v>
          </cell>
          <cell r="M78">
            <v>54.5</v>
          </cell>
        </row>
        <row r="79">
          <cell r="A79" t="str">
            <v xml:space="preserve">  Other expenditure</v>
          </cell>
          <cell r="B79">
            <v>1983.1</v>
          </cell>
          <cell r="C79">
            <v>1792.3000000000002</v>
          </cell>
          <cell r="D79">
            <v>0.10645539251241409</v>
          </cell>
          <cell r="E79">
            <v>5739.4</v>
          </cell>
          <cell r="F79">
            <v>5603.4000000000005</v>
          </cell>
          <cell r="G79">
            <v>2.4270978334582471E-2</v>
          </cell>
          <cell r="I79" t="str">
            <v>Net Profit</v>
          </cell>
          <cell r="J79">
            <v>863.8999999999993</v>
          </cell>
          <cell r="K79">
            <v>793.40000000000043</v>
          </cell>
          <cell r="M79">
            <v>2030.1</v>
          </cell>
        </row>
        <row r="80">
          <cell r="A80" t="str">
            <v>Operating profit</v>
          </cell>
          <cell r="B80">
            <v>1572.7999999999993</v>
          </cell>
          <cell r="C80">
            <v>1568.6000000000004</v>
          </cell>
          <cell r="D80">
            <v>2.677546857069224E-3</v>
          </cell>
          <cell r="E80">
            <v>8266.4000000000015</v>
          </cell>
          <cell r="F80">
            <v>9130.2000000000007</v>
          </cell>
          <cell r="G80">
            <v>-9.4609099472081626E-2</v>
          </cell>
          <cell r="I80" t="str">
            <v>Raw Material Cost</v>
          </cell>
          <cell r="J80">
            <v>6365.3</v>
          </cell>
          <cell r="K80">
            <v>4620.3999999999996</v>
          </cell>
          <cell r="M80">
            <v>6276.9</v>
          </cell>
        </row>
        <row r="81">
          <cell r="A81" t="str">
            <v>Depreciation</v>
          </cell>
          <cell r="B81">
            <v>734</v>
          </cell>
          <cell r="C81">
            <v>703.69999999999993</v>
          </cell>
          <cell r="D81">
            <v>4.3058121358533485E-2</v>
          </cell>
          <cell r="E81">
            <v>2783.3999999999996</v>
          </cell>
          <cell r="F81">
            <v>3271.3</v>
          </cell>
          <cell r="G81">
            <v>-0.14914559960871843</v>
          </cell>
        </row>
        <row r="82">
          <cell r="A82" t="str">
            <v>Finance Charges</v>
          </cell>
          <cell r="B82">
            <v>419.8</v>
          </cell>
          <cell r="C82">
            <v>400.8</v>
          </cell>
          <cell r="D82">
            <v>4.740518962075857E-2</v>
          </cell>
          <cell r="E82">
            <v>1652.8</v>
          </cell>
          <cell r="F82">
            <v>1914.3999999999999</v>
          </cell>
          <cell r="G82">
            <v>-0.13664855829502709</v>
          </cell>
          <cell r="I82" t="str">
            <v>Tax paid</v>
          </cell>
          <cell r="J82">
            <v>85.100000000000009</v>
          </cell>
          <cell r="K82">
            <v>54.5</v>
          </cell>
        </row>
        <row r="83">
          <cell r="A83" t="str">
            <v>Non Operating Income</v>
          </cell>
          <cell r="B83">
            <v>530</v>
          </cell>
          <cell r="C83">
            <v>383.79999999999995</v>
          </cell>
          <cell r="D83">
            <v>0.38092756644085468</v>
          </cell>
          <cell r="E83">
            <v>1712.1</v>
          </cell>
          <cell r="F83">
            <v>1437</v>
          </cell>
          <cell r="G83">
            <v>0.19144050104384136</v>
          </cell>
          <cell r="I83" t="str">
            <v>Extraordinary</v>
          </cell>
        </row>
        <row r="84">
          <cell r="A84" t="str">
            <v>Profit before tax</v>
          </cell>
          <cell r="B84">
            <v>948.99999999999932</v>
          </cell>
          <cell r="C84">
            <v>847.90000000000032</v>
          </cell>
          <cell r="D84">
            <v>0.11923575893383531</v>
          </cell>
          <cell r="E84">
            <v>5542.300000000002</v>
          </cell>
          <cell r="F84">
            <v>5381.5000000000009</v>
          </cell>
          <cell r="G84">
            <v>2.9880144941001774E-2</v>
          </cell>
          <cell r="I84" t="str">
            <v>Tax Effect of Extr</v>
          </cell>
        </row>
        <row r="85">
          <cell r="A85" t="str">
            <v>Tax</v>
          </cell>
          <cell r="B85">
            <v>85.100000000000009</v>
          </cell>
          <cell r="C85">
            <v>54.5</v>
          </cell>
          <cell r="D85">
            <v>0.56146788990825702</v>
          </cell>
          <cell r="E85">
            <v>1369.1</v>
          </cell>
          <cell r="F85">
            <v>1492.0500000000002</v>
          </cell>
          <cell r="G85">
            <v>-8.2403404711638539E-2</v>
          </cell>
          <cell r="I85" t="str">
            <v>Extr Net of Tax</v>
          </cell>
          <cell r="J85">
            <v>524.29999999999995</v>
          </cell>
          <cell r="K85">
            <v>912.1</v>
          </cell>
        </row>
        <row r="86">
          <cell r="A86" t="str">
            <v xml:space="preserve">  Current </v>
          </cell>
          <cell r="B86">
            <v>176.9</v>
          </cell>
          <cell r="C86">
            <v>96.5</v>
          </cell>
          <cell r="D86">
            <v>0.83316062176165806</v>
          </cell>
          <cell r="E86">
            <v>1643.8</v>
          </cell>
          <cell r="F86">
            <v>1206.0500000000002</v>
          </cell>
          <cell r="G86">
            <v>0.36296173458811798</v>
          </cell>
          <cell r="I86" t="str">
            <v>Reported Profit</v>
          </cell>
          <cell r="J86">
            <v>1388.1999999999994</v>
          </cell>
          <cell r="K86">
            <v>1705.5000000000005</v>
          </cell>
        </row>
        <row r="87">
          <cell r="A87" t="str">
            <v xml:space="preserve">  Deferred</v>
          </cell>
          <cell r="B87">
            <v>-91.8</v>
          </cell>
          <cell r="C87">
            <v>-42</v>
          </cell>
          <cell r="D87">
            <v>1.1857142857142855</v>
          </cell>
          <cell r="E87">
            <v>-274.70000000000005</v>
          </cell>
          <cell r="F87">
            <v>286</v>
          </cell>
          <cell r="G87">
            <v>-1.9604895104895106</v>
          </cell>
        </row>
        <row r="88">
          <cell r="A88" t="str">
            <v>Net Profit</v>
          </cell>
          <cell r="B88">
            <v>863.8999999999993</v>
          </cell>
          <cell r="C88">
            <v>793.40000000000032</v>
          </cell>
          <cell r="D88">
            <v>8.8858079153010916E-2</v>
          </cell>
          <cell r="E88">
            <v>4173.2000000000025</v>
          </cell>
          <cell r="F88">
            <v>3889.4500000000007</v>
          </cell>
          <cell r="G88">
            <v>7.2953759528982642E-2</v>
          </cell>
        </row>
        <row r="89">
          <cell r="A89" t="str">
            <v>Extraordinary Items (Net)</v>
          </cell>
          <cell r="B89">
            <v>524.29999999999995</v>
          </cell>
          <cell r="C89">
            <v>912.1</v>
          </cell>
          <cell r="D89">
            <v>-0.42517267843438222</v>
          </cell>
          <cell r="E89">
            <v>1932.2</v>
          </cell>
          <cell r="F89">
            <v>1624.0500000000002</v>
          </cell>
          <cell r="G89">
            <v>0.18974169514485384</v>
          </cell>
        </row>
        <row r="90">
          <cell r="A90" t="str">
            <v>Reported PAT</v>
          </cell>
          <cell r="B90">
            <v>1388.1999999999994</v>
          </cell>
          <cell r="C90">
            <v>1705.5000000000005</v>
          </cell>
          <cell r="D90">
            <v>-0.18604514805042571</v>
          </cell>
          <cell r="E90">
            <v>6105.4000000000024</v>
          </cell>
          <cell r="F90">
            <v>5513.5000000000009</v>
          </cell>
          <cell r="G90">
            <v>0.10735467488890937</v>
          </cell>
        </row>
        <row r="92">
          <cell r="A92" t="str">
            <v>Operating margins</v>
          </cell>
          <cell r="B92">
            <v>0.13430108445051656</v>
          </cell>
          <cell r="C92">
            <v>0.1630052998025564</v>
          </cell>
          <cell r="E92">
            <v>0.18152073904746852</v>
          </cell>
          <cell r="F92">
            <v>0.23229460314875688</v>
          </cell>
        </row>
        <row r="93">
          <cell r="A93" t="str">
            <v>Net margins</v>
          </cell>
          <cell r="B93">
            <v>7.37682520707027E-2</v>
          </cell>
          <cell r="C93">
            <v>8.2448300945651073E-2</v>
          </cell>
          <cell r="E93">
            <v>9.1638724014431419E-2</v>
          </cell>
          <cell r="F93">
            <v>9.8957114216220082E-2</v>
          </cell>
        </row>
        <row r="94">
          <cell r="A94" t="str">
            <v>Tax % of PBT</v>
          </cell>
          <cell r="B94">
            <v>8.9673340358271944E-2</v>
          </cell>
          <cell r="C94">
            <v>6.4276447694303546E-2</v>
          </cell>
          <cell r="E94">
            <v>0.24702740739404208</v>
          </cell>
          <cell r="F94">
            <v>0.27726571646256482</v>
          </cell>
        </row>
        <row r="96">
          <cell r="A96" t="str">
            <v>Source: Company data, Morgan Stanley Research</v>
          </cell>
        </row>
        <row r="98">
          <cell r="A98" t="str">
            <v xml:space="preserve">F2006 Stand-alone Net Profit </v>
          </cell>
        </row>
        <row r="99">
          <cell r="A99" t="str">
            <v>(Rs Million)</v>
          </cell>
          <cell r="B99" t="str">
            <v>MS</v>
          </cell>
          <cell r="C99" t="str">
            <v>Actual</v>
          </cell>
          <cell r="D99" t="str">
            <v>Remark</v>
          </cell>
        </row>
        <row r="100">
          <cell r="A100" t="str">
            <v>Adjusted Net Profit</v>
          </cell>
          <cell r="B100">
            <v>4250</v>
          </cell>
          <cell r="C100">
            <v>4173</v>
          </cell>
          <cell r="D100" t="str">
            <v>In line, after adjusting for extraordinaries</v>
          </cell>
        </row>
        <row r="101">
          <cell r="A101" t="str">
            <v>Reported Net Profit</v>
          </cell>
          <cell r="B101">
            <v>5514</v>
          </cell>
          <cell r="C101">
            <v>6105</v>
          </cell>
          <cell r="D101" t="str">
            <v>Due to sale of PSD* (Rs224 mn) + write-back of prov. for contingency (Rs300 mn)</v>
          </cell>
        </row>
        <row r="102">
          <cell r="A102" t="str">
            <v>*PSD is Power Systems Division</v>
          </cell>
        </row>
        <row r="104">
          <cell r="A104" t="str">
            <v>Profit and Loss Statements</v>
          </cell>
        </row>
        <row r="105">
          <cell r="A105" t="str">
            <v>(Rs Million)</v>
          </cell>
          <cell r="B105" t="str">
            <v>F2005</v>
          </cell>
          <cell r="C105" t="str">
            <v>F2006E</v>
          </cell>
          <cell r="D105" t="str">
            <v>F2007E</v>
          </cell>
          <cell r="E105" t="str">
            <v>F2008E</v>
          </cell>
          <cell r="F105" t="str">
            <v>F2009E</v>
          </cell>
        </row>
        <row r="106">
          <cell r="A106" t="str">
            <v>Net Revenues</v>
          </cell>
          <cell r="B106" t="e">
            <v>#REF!</v>
          </cell>
          <cell r="C106" t="e">
            <v>#REF!</v>
          </cell>
          <cell r="D106" t="e">
            <v>#REF!</v>
          </cell>
          <cell r="E106">
            <v>49198.7</v>
          </cell>
          <cell r="F106">
            <v>71831</v>
          </cell>
        </row>
        <row r="107">
          <cell r="A107" t="str">
            <v>Operating Expenses</v>
          </cell>
          <cell r="B107" t="e">
            <v>#REF!</v>
          </cell>
          <cell r="C107" t="e">
            <v>#REF!</v>
          </cell>
          <cell r="D107" t="e">
            <v>#REF!</v>
          </cell>
          <cell r="E107" t="e">
            <v>#REF!</v>
          </cell>
          <cell r="F107" t="e">
            <v>#REF!</v>
          </cell>
        </row>
        <row r="108">
          <cell r="A108" t="str">
            <v>Operating Profit</v>
          </cell>
          <cell r="B108" t="e">
            <v>#REF!</v>
          </cell>
          <cell r="C108" t="e">
            <v>#REF!</v>
          </cell>
          <cell r="D108" t="e">
            <v>#REF!</v>
          </cell>
          <cell r="E108" t="e">
            <v>#REF!</v>
          </cell>
          <cell r="F108" t="e">
            <v>#REF!</v>
          </cell>
        </row>
        <row r="109">
          <cell r="A109" t="str">
            <v>Non-Operating Income</v>
          </cell>
          <cell r="B109" t="e">
            <v>#REF!</v>
          </cell>
          <cell r="C109" t="e">
            <v>#REF!</v>
          </cell>
          <cell r="D109" t="e">
            <v>#REF!</v>
          </cell>
          <cell r="E109" t="e">
            <v>#REF!</v>
          </cell>
          <cell r="F109" t="e">
            <v>#REF!</v>
          </cell>
        </row>
        <row r="110">
          <cell r="A110" t="str">
            <v>Interest Expense</v>
          </cell>
          <cell r="B110" t="e">
            <v>#REF!</v>
          </cell>
          <cell r="C110" t="e">
            <v>#REF!</v>
          </cell>
          <cell r="D110" t="e">
            <v>#REF!</v>
          </cell>
          <cell r="E110">
            <v>7574.9252666666598</v>
          </cell>
          <cell r="F110">
            <v>8295.4440741964718</v>
          </cell>
        </row>
        <row r="111">
          <cell r="A111" t="str">
            <v>Depr'n &amp; Amortization</v>
          </cell>
          <cell r="B111" t="e">
            <v>#REF!</v>
          </cell>
          <cell r="C111" t="e">
            <v>#REF!</v>
          </cell>
          <cell r="D111" t="e">
            <v>#REF!</v>
          </cell>
          <cell r="E111" t="e">
            <v>#REF!</v>
          </cell>
          <cell r="F111" t="e">
            <v>#REF!</v>
          </cell>
        </row>
        <row r="112">
          <cell r="A112" t="str">
            <v>Profit Before tax</v>
          </cell>
          <cell r="B112" t="e">
            <v>#REF!</v>
          </cell>
          <cell r="C112" t="e">
            <v>#REF!</v>
          </cell>
          <cell r="D112" t="e">
            <v>#REF!</v>
          </cell>
          <cell r="E112" t="e">
            <v>#REF!</v>
          </cell>
          <cell r="F112" t="e">
            <v>#REF!</v>
          </cell>
        </row>
        <row r="113">
          <cell r="A113" t="str">
            <v>Tax</v>
          </cell>
          <cell r="B113" t="e">
            <v>#REF!</v>
          </cell>
          <cell r="C113" t="e">
            <v>#REF!</v>
          </cell>
          <cell r="D113" t="e">
            <v>#REF!</v>
          </cell>
          <cell r="E113">
            <v>2355.144399999996</v>
          </cell>
          <cell r="F113">
            <v>1709.9376296785888</v>
          </cell>
        </row>
        <row r="114">
          <cell r="A114" t="str">
            <v>PAT - Stand Alone</v>
          </cell>
          <cell r="B114" t="e">
            <v>#REF!</v>
          </cell>
          <cell r="C114" t="e">
            <v>#REF!</v>
          </cell>
          <cell r="D114" t="e">
            <v>#REF!</v>
          </cell>
          <cell r="E114" t="e">
            <v>#REF!</v>
          </cell>
          <cell r="F114" t="e">
            <v>#REF!</v>
          </cell>
        </row>
        <row r="115">
          <cell r="A115" t="str">
            <v>Share of Profits*</v>
          </cell>
          <cell r="B115" t="e">
            <v>#REF!</v>
          </cell>
          <cell r="C115" t="e">
            <v>#REF!</v>
          </cell>
          <cell r="D115" t="e">
            <v>#REF!</v>
          </cell>
          <cell r="E115" t="e">
            <v>#REF!</v>
          </cell>
          <cell r="F115" t="e">
            <v>#REF!</v>
          </cell>
        </row>
        <row r="116">
          <cell r="A116" t="str">
            <v>Net Profit</v>
          </cell>
          <cell r="B116" t="e">
            <v>#REF!</v>
          </cell>
          <cell r="C116" t="e">
            <v>#REF!</v>
          </cell>
          <cell r="D116" t="e">
            <v>#REF!</v>
          </cell>
          <cell r="E116" t="e">
            <v>#REF!</v>
          </cell>
          <cell r="F116" t="e">
            <v>#REF!</v>
          </cell>
        </row>
        <row r="117">
          <cell r="A117" t="str">
            <v>Extraordinary</v>
          </cell>
          <cell r="B117" t="e">
            <v>#REF!</v>
          </cell>
          <cell r="C117" t="e">
            <v>#REF!</v>
          </cell>
          <cell r="D117" t="e">
            <v>#REF!</v>
          </cell>
          <cell r="E117" t="e">
            <v>#REF!</v>
          </cell>
          <cell r="F117" t="e">
            <v>#REF!</v>
          </cell>
        </row>
        <row r="118">
          <cell r="A118" t="str">
            <v>Reported Net Profit #</v>
          </cell>
          <cell r="B118" t="e">
            <v>#REF!</v>
          </cell>
          <cell r="C118" t="e">
            <v>#REF!</v>
          </cell>
          <cell r="D118" t="e">
            <v>#REF!</v>
          </cell>
          <cell r="E118" t="e">
            <v>#REF!</v>
          </cell>
          <cell r="F118" t="e">
            <v>#REF!</v>
          </cell>
        </row>
        <row r="119">
          <cell r="A119" t="str">
            <v xml:space="preserve">Reported Net Profit </v>
          </cell>
          <cell r="B119" t="e">
            <v>#REF!</v>
          </cell>
          <cell r="C119" t="e">
            <v>#REF!</v>
          </cell>
          <cell r="D119" t="e">
            <v>#REF!</v>
          </cell>
          <cell r="E119" t="e">
            <v>#REF!</v>
          </cell>
          <cell r="F119" t="e">
            <v>#REF!</v>
          </cell>
        </row>
        <row r="120">
          <cell r="A120" t="str">
            <v>*NDPL &amp; Powerlinks,#Stand Alone</v>
          </cell>
          <cell r="B120" t="e">
            <v>#REF!</v>
          </cell>
          <cell r="C120" t="e">
            <v>#REF!</v>
          </cell>
          <cell r="D120" t="e">
            <v>#REF!</v>
          </cell>
          <cell r="E120" t="e">
            <v>#REF!</v>
          </cell>
        </row>
        <row r="121">
          <cell r="B121" t="e">
            <v>#REF!</v>
          </cell>
          <cell r="C121" t="e">
            <v>#REF!</v>
          </cell>
          <cell r="D121" t="e">
            <v>#REF!</v>
          </cell>
          <cell r="E121" t="e">
            <v>#REF!</v>
          </cell>
          <cell r="F121" t="e">
            <v>#REF!</v>
          </cell>
        </row>
        <row r="123">
          <cell r="A123" t="str">
            <v>Balance Sheet</v>
          </cell>
        </row>
        <row r="124">
          <cell r="A124" t="str">
            <v>(Rs Million)</v>
          </cell>
          <cell r="B124" t="str">
            <v>F2005</v>
          </cell>
          <cell r="C124" t="str">
            <v>F2006E</v>
          </cell>
          <cell r="D124" t="str">
            <v>F2007E</v>
          </cell>
          <cell r="E124" t="str">
            <v>F2008E</v>
          </cell>
          <cell r="F124" t="str">
            <v>F2009E</v>
          </cell>
        </row>
        <row r="125">
          <cell r="A125" t="str">
            <v xml:space="preserve">SOURCES </v>
          </cell>
        </row>
        <row r="126">
          <cell r="A126" t="str">
            <v>Equity Capital</v>
          </cell>
          <cell r="B126" t="e">
            <v>#REF!</v>
          </cell>
          <cell r="C126" t="e">
            <v>#REF!</v>
          </cell>
          <cell r="D126" t="e">
            <v>#REF!</v>
          </cell>
          <cell r="E126" t="e">
            <v>#REF!</v>
          </cell>
          <cell r="F126" t="e">
            <v>#REF!</v>
          </cell>
        </row>
        <row r="127">
          <cell r="A127" t="str">
            <v>Share Premium</v>
          </cell>
          <cell r="B127" t="e">
            <v>#REF!</v>
          </cell>
          <cell r="C127" t="e">
            <v>#REF!</v>
          </cell>
          <cell r="D127" t="e">
            <v>#REF!</v>
          </cell>
          <cell r="E127" t="e">
            <v>#REF!</v>
          </cell>
          <cell r="F127" t="e">
            <v>#REF!</v>
          </cell>
        </row>
        <row r="128">
          <cell r="A128" t="str">
            <v>Reserves and Surplus</v>
          </cell>
          <cell r="B128" t="e">
            <v>#REF!</v>
          </cell>
          <cell r="C128" t="e">
            <v>#REF!</v>
          </cell>
          <cell r="D128" t="e">
            <v>#REF!</v>
          </cell>
          <cell r="E128" t="e">
            <v>#REF!</v>
          </cell>
          <cell r="F128" t="e">
            <v>#REF!</v>
          </cell>
        </row>
        <row r="129">
          <cell r="A129" t="str">
            <v>Profits in Associates#</v>
          </cell>
          <cell r="B129" t="e">
            <v>#REF!</v>
          </cell>
          <cell r="C129" t="e">
            <v>#REF!</v>
          </cell>
          <cell r="D129" t="e">
            <v>#REF!</v>
          </cell>
          <cell r="E129" t="e">
            <v>#REF!</v>
          </cell>
          <cell r="F129" t="e">
            <v>#REF!</v>
          </cell>
        </row>
        <row r="130">
          <cell r="A130" t="str">
            <v>Shareholders' Equity</v>
          </cell>
          <cell r="B130" t="e">
            <v>#REF!</v>
          </cell>
          <cell r="C130" t="e">
            <v>#REF!</v>
          </cell>
          <cell r="D130" t="e">
            <v>#REF!</v>
          </cell>
          <cell r="E130" t="e">
            <v>#REF!</v>
          </cell>
          <cell r="F130" t="e">
            <v>#REF!</v>
          </cell>
        </row>
        <row r="131">
          <cell r="A131" t="str">
            <v>Statutory Reserves</v>
          </cell>
          <cell r="B131" t="e">
            <v>#REF!</v>
          </cell>
          <cell r="C131" t="e">
            <v>#REF!</v>
          </cell>
          <cell r="D131" t="e">
            <v>#REF!</v>
          </cell>
          <cell r="E131" t="e">
            <v>#REF!</v>
          </cell>
          <cell r="F131" t="e">
            <v>#REF!</v>
          </cell>
        </row>
        <row r="132">
          <cell r="A132" t="str">
            <v>Loan Funds</v>
          </cell>
          <cell r="B132" t="e">
            <v>#REF!</v>
          </cell>
          <cell r="C132" t="e">
            <v>#REF!</v>
          </cell>
          <cell r="D132" t="e">
            <v>#REF!</v>
          </cell>
          <cell r="E132" t="e">
            <v>#REF!</v>
          </cell>
          <cell r="F132" t="e">
            <v>#REF!</v>
          </cell>
        </row>
        <row r="133">
          <cell r="A133" t="str">
            <v>Appropr'n &amp; Contrib'ns*</v>
          </cell>
          <cell r="B133" t="e">
            <v>#REF!</v>
          </cell>
          <cell r="C133" t="e">
            <v>#REF!</v>
          </cell>
          <cell r="D133" t="e">
            <v>#REF!</v>
          </cell>
          <cell r="E133" t="e">
            <v>#REF!</v>
          </cell>
          <cell r="F133" t="e">
            <v>#REF!</v>
          </cell>
        </row>
        <row r="134">
          <cell r="A134" t="str">
            <v>Deferred Tax Liability</v>
          </cell>
          <cell r="B134" t="e">
            <v>#REF!</v>
          </cell>
          <cell r="C134" t="e">
            <v>#REF!</v>
          </cell>
          <cell r="D134" t="e">
            <v>#REF!</v>
          </cell>
          <cell r="E134" t="e">
            <v>#REF!</v>
          </cell>
          <cell r="F134" t="e">
            <v>#REF!</v>
          </cell>
        </row>
        <row r="135">
          <cell r="A135" t="str">
            <v>TOTAL LIABILITIES</v>
          </cell>
          <cell r="B135" t="e">
            <v>#REF!</v>
          </cell>
          <cell r="C135" t="e">
            <v>#REF!</v>
          </cell>
          <cell r="D135" t="e">
            <v>#REF!</v>
          </cell>
          <cell r="E135" t="e">
            <v>#REF!</v>
          </cell>
          <cell r="F135" t="e">
            <v>#REF!</v>
          </cell>
        </row>
        <row r="136">
          <cell r="A136" t="str">
            <v xml:space="preserve">APPLICATION </v>
          </cell>
        </row>
        <row r="137">
          <cell r="A137" t="str">
            <v>Gross Block</v>
          </cell>
          <cell r="B137" t="e">
            <v>#REF!</v>
          </cell>
          <cell r="C137" t="e">
            <v>#REF!</v>
          </cell>
          <cell r="D137" t="e">
            <v>#REF!</v>
          </cell>
          <cell r="E137" t="e">
            <v>#REF!</v>
          </cell>
          <cell r="F137" t="e">
            <v>#REF!</v>
          </cell>
        </row>
        <row r="138">
          <cell r="A138" t="str">
            <v>Less: Acc. Depr'n</v>
          </cell>
          <cell r="B138" t="e">
            <v>#REF!</v>
          </cell>
          <cell r="C138" t="e">
            <v>#REF!</v>
          </cell>
          <cell r="D138" t="e">
            <v>#REF!</v>
          </cell>
          <cell r="E138" t="e">
            <v>#REF!</v>
          </cell>
          <cell r="F138" t="e">
            <v>#REF!</v>
          </cell>
        </row>
        <row r="139">
          <cell r="A139" t="str">
            <v>Net Block</v>
          </cell>
          <cell r="B139" t="e">
            <v>#REF!</v>
          </cell>
          <cell r="C139" t="e">
            <v>#REF!</v>
          </cell>
          <cell r="D139" t="e">
            <v>#REF!</v>
          </cell>
          <cell r="E139" t="e">
            <v>#REF!</v>
          </cell>
          <cell r="F139" t="e">
            <v>#REF!</v>
          </cell>
        </row>
        <row r="140">
          <cell r="A140" t="str">
            <v>Capital WIP</v>
          </cell>
          <cell r="B140" t="e">
            <v>#REF!</v>
          </cell>
          <cell r="C140" t="e">
            <v>#REF!</v>
          </cell>
          <cell r="D140" t="e">
            <v>#REF!</v>
          </cell>
          <cell r="E140" t="e">
            <v>#REF!</v>
          </cell>
          <cell r="F140" t="e">
            <v>#REF!</v>
          </cell>
        </row>
        <row r="141">
          <cell r="A141" t="str">
            <v>Net Fixed Assets</v>
          </cell>
          <cell r="B141" t="e">
            <v>#REF!</v>
          </cell>
          <cell r="C141" t="e">
            <v>#REF!</v>
          </cell>
          <cell r="D141" t="e">
            <v>#REF!</v>
          </cell>
          <cell r="E141" t="e">
            <v>#REF!</v>
          </cell>
          <cell r="F141" t="e">
            <v>#REF!</v>
          </cell>
        </row>
        <row r="142">
          <cell r="A142" t="str">
            <v>Intangible Assets</v>
          </cell>
          <cell r="B142" t="e">
            <v>#REF!</v>
          </cell>
          <cell r="C142" t="e">
            <v>#REF!</v>
          </cell>
          <cell r="D142" t="e">
            <v>#REF!</v>
          </cell>
          <cell r="E142" t="e">
            <v>#REF!</v>
          </cell>
          <cell r="F142" t="e">
            <v>#REF!</v>
          </cell>
        </row>
        <row r="143">
          <cell r="A143" t="str">
            <v>Investments</v>
          </cell>
          <cell r="B143" t="e">
            <v>#REF!</v>
          </cell>
          <cell r="C143" t="e">
            <v>#REF!</v>
          </cell>
          <cell r="D143" t="e">
            <v>#REF!</v>
          </cell>
          <cell r="E143" t="e">
            <v>#REF!</v>
          </cell>
          <cell r="F143" t="e">
            <v>#REF!</v>
          </cell>
        </row>
        <row r="144">
          <cell r="A144" t="str">
            <v>Current Assets</v>
          </cell>
          <cell r="B144" t="e">
            <v>#REF!</v>
          </cell>
          <cell r="C144" t="e">
            <v>#REF!</v>
          </cell>
          <cell r="D144" t="e">
            <v>#REF!</v>
          </cell>
          <cell r="E144" t="e">
            <v>#REF!</v>
          </cell>
          <cell r="F144" t="e">
            <v>#REF!</v>
          </cell>
        </row>
        <row r="145">
          <cell r="A145" t="str">
            <v>Cash / Cash Equiv.</v>
          </cell>
          <cell r="B145" t="e">
            <v>#REF!</v>
          </cell>
          <cell r="C145" t="e">
            <v>#REF!</v>
          </cell>
          <cell r="D145" t="e">
            <v>#REF!</v>
          </cell>
          <cell r="E145" t="e">
            <v>#REF!</v>
          </cell>
          <cell r="F145" t="e">
            <v>#REF!</v>
          </cell>
        </row>
        <row r="146">
          <cell r="A146" t="str">
            <v>Current Liab. / Prov</v>
          </cell>
          <cell r="B146" t="e">
            <v>#REF!</v>
          </cell>
          <cell r="C146" t="e">
            <v>#REF!</v>
          </cell>
          <cell r="D146" t="e">
            <v>#REF!</v>
          </cell>
          <cell r="E146" t="e">
            <v>#REF!</v>
          </cell>
          <cell r="F146" t="e">
            <v>#REF!</v>
          </cell>
        </row>
        <row r="147">
          <cell r="A147" t="str">
            <v>Net Current assets</v>
          </cell>
          <cell r="B147" t="e">
            <v>#REF!</v>
          </cell>
          <cell r="C147" t="e">
            <v>#REF!</v>
          </cell>
          <cell r="D147" t="e">
            <v>#REF!</v>
          </cell>
          <cell r="E147" t="e">
            <v>#REF!</v>
          </cell>
          <cell r="F147" t="e">
            <v>#REF!</v>
          </cell>
        </row>
        <row r="148">
          <cell r="A148" t="str">
            <v>Misc. Exp</v>
          </cell>
          <cell r="B148" t="e">
            <v>#REF!</v>
          </cell>
          <cell r="C148" t="e">
            <v>#REF!</v>
          </cell>
          <cell r="D148" t="e">
            <v>#REF!</v>
          </cell>
          <cell r="E148" t="e">
            <v>#REF!</v>
          </cell>
          <cell r="F148" t="e">
            <v>#REF!</v>
          </cell>
        </row>
        <row r="149">
          <cell r="A149" t="str">
            <v>TOTAL ASSETS</v>
          </cell>
          <cell r="B149" t="e">
            <v>#REF!</v>
          </cell>
          <cell r="C149" t="e">
            <v>#REF!</v>
          </cell>
          <cell r="D149" t="e">
            <v>#REF!</v>
          </cell>
          <cell r="E149" t="e">
            <v>#REF!</v>
          </cell>
          <cell r="F149" t="e">
            <v>#REF!</v>
          </cell>
        </row>
        <row r="150">
          <cell r="A150" t="str">
            <v>#Tata Power's Share of Profits in Associates.*Includes Special Appropriation Towards Project Costs &amp; Capital  Contributions from Consumers of Rs 5,336 mn &amp; Rs.418 mn each year respectively.</v>
          </cell>
        </row>
        <row r="152">
          <cell r="A152" t="str">
            <v>Cash Flows</v>
          </cell>
        </row>
        <row r="153">
          <cell r="A153" t="str">
            <v>(Rs Million)</v>
          </cell>
          <cell r="B153" t="str">
            <v>F2005</v>
          </cell>
          <cell r="C153" t="str">
            <v>F2006E</v>
          </cell>
          <cell r="D153" t="str">
            <v>F2007E</v>
          </cell>
          <cell r="E153" t="str">
            <v>F2008E</v>
          </cell>
          <cell r="F153" t="str">
            <v>F2009E</v>
          </cell>
        </row>
        <row r="154">
          <cell r="A154" t="str">
            <v>Reported Net Profit</v>
          </cell>
          <cell r="B154" t="e">
            <v>#REF!</v>
          </cell>
          <cell r="C154" t="e">
            <v>#REF!</v>
          </cell>
          <cell r="D154" t="e">
            <v>#REF!</v>
          </cell>
          <cell r="E154" t="e">
            <v>#REF!</v>
          </cell>
          <cell r="F154" t="e">
            <v>#REF!</v>
          </cell>
        </row>
        <row r="155">
          <cell r="A155" t="str">
            <v>Add: Deferred Tax</v>
          </cell>
          <cell r="B155" t="e">
            <v>#REF!</v>
          </cell>
          <cell r="C155" t="e">
            <v>#REF!</v>
          </cell>
          <cell r="D155" t="e">
            <v>#REF!</v>
          </cell>
          <cell r="E155" t="e">
            <v>#REF!</v>
          </cell>
          <cell r="F155" t="e">
            <v>#REF!</v>
          </cell>
        </row>
        <row r="156">
          <cell r="A156" t="str">
            <v>Depr'n &amp; Amortization</v>
          </cell>
          <cell r="B156" t="e">
            <v>#REF!</v>
          </cell>
          <cell r="C156" t="e">
            <v>#REF!</v>
          </cell>
          <cell r="D156" t="e">
            <v>#REF!</v>
          </cell>
          <cell r="E156" t="e">
            <v>#REF!</v>
          </cell>
          <cell r="F156" t="e">
            <v>#REF!</v>
          </cell>
        </row>
        <row r="157">
          <cell r="A157" t="str">
            <v>Change in Net W. Capital</v>
          </cell>
          <cell r="B157" t="e">
            <v>#REF!</v>
          </cell>
          <cell r="C157" t="e">
            <v>#REF!</v>
          </cell>
          <cell r="D157" t="e">
            <v>#REF!</v>
          </cell>
          <cell r="E157" t="e">
            <v>#REF!</v>
          </cell>
          <cell r="F157" t="e">
            <v>#REF!</v>
          </cell>
        </row>
        <row r="158">
          <cell r="A158" t="str">
            <v>Other Cash Flows</v>
          </cell>
          <cell r="B158" t="e">
            <v>#REF!</v>
          </cell>
          <cell r="C158" t="e">
            <v>#REF!</v>
          </cell>
          <cell r="D158" t="e">
            <v>#REF!</v>
          </cell>
          <cell r="E158" t="e">
            <v>#REF!</v>
          </cell>
          <cell r="F158" t="e">
            <v>#REF!</v>
          </cell>
        </row>
        <row r="159">
          <cell r="A159" t="str">
            <v xml:space="preserve">Operating Cash Flows </v>
          </cell>
          <cell r="B159" t="e">
            <v>#REF!</v>
          </cell>
          <cell r="C159" t="e">
            <v>#REF!</v>
          </cell>
          <cell r="D159" t="e">
            <v>#REF!</v>
          </cell>
          <cell r="E159" t="e">
            <v>#REF!</v>
          </cell>
          <cell r="F159" t="e">
            <v>#REF!</v>
          </cell>
        </row>
        <row r="160">
          <cell r="A160" t="str">
            <v>Capex</v>
          </cell>
          <cell r="B160" t="e">
            <v>#REF!</v>
          </cell>
          <cell r="C160" t="e">
            <v>#REF!</v>
          </cell>
          <cell r="D160" t="e">
            <v>#REF!</v>
          </cell>
          <cell r="E160" t="e">
            <v>#REF!</v>
          </cell>
          <cell r="F160" t="e">
            <v>#REF!</v>
          </cell>
        </row>
        <row r="161">
          <cell r="A161" t="str">
            <v>Chng in Intangibles</v>
          </cell>
          <cell r="B161" t="e">
            <v>#REF!</v>
          </cell>
          <cell r="C161" t="e">
            <v>#REF!</v>
          </cell>
          <cell r="D161" t="e">
            <v>#REF!</v>
          </cell>
          <cell r="E161" t="e">
            <v>#REF!</v>
          </cell>
          <cell r="F161" t="e">
            <v>#REF!</v>
          </cell>
        </row>
        <row r="162">
          <cell r="A162" t="str">
            <v>Change of  Investments</v>
          </cell>
          <cell r="B162" t="e">
            <v>#REF!</v>
          </cell>
          <cell r="C162" t="e">
            <v>#REF!</v>
          </cell>
          <cell r="D162" t="e">
            <v>#REF!</v>
          </cell>
          <cell r="E162" t="e">
            <v>#REF!</v>
          </cell>
          <cell r="F162" t="e">
            <v>#REF!</v>
          </cell>
        </row>
        <row r="163">
          <cell r="A163" t="str">
            <v>Investing Cash Flows</v>
          </cell>
          <cell r="B163" t="e">
            <v>#REF!</v>
          </cell>
          <cell r="C163" t="e">
            <v>#REF!</v>
          </cell>
          <cell r="D163" t="e">
            <v>#REF!</v>
          </cell>
          <cell r="E163" t="e">
            <v>#REF!</v>
          </cell>
          <cell r="F163" t="e">
            <v>#REF!</v>
          </cell>
        </row>
        <row r="164">
          <cell r="A164" t="str">
            <v>Incr/(Decr) of Equity</v>
          </cell>
          <cell r="B164" t="e">
            <v>#REF!</v>
          </cell>
          <cell r="C164" t="e">
            <v>#REF!</v>
          </cell>
          <cell r="D164" t="e">
            <v>#REF!</v>
          </cell>
          <cell r="E164" t="e">
            <v>#REF!</v>
          </cell>
          <cell r="F164" t="e">
            <v>#REF!</v>
          </cell>
        </row>
        <row r="165">
          <cell r="A165" t="str">
            <v>Incr/(Decr) of Debt</v>
          </cell>
          <cell r="B165" t="e">
            <v>#REF!</v>
          </cell>
          <cell r="C165" t="e">
            <v>#REF!</v>
          </cell>
          <cell r="D165" t="e">
            <v>#REF!</v>
          </cell>
          <cell r="E165" t="e">
            <v>#REF!</v>
          </cell>
          <cell r="F165" t="e">
            <v>#REF!</v>
          </cell>
        </row>
        <row r="166">
          <cell r="A166" t="str">
            <v>Dividends</v>
          </cell>
          <cell r="B166" t="e">
            <v>#REF!</v>
          </cell>
          <cell r="C166" t="e">
            <v>#REF!</v>
          </cell>
          <cell r="D166" t="e">
            <v>#REF!</v>
          </cell>
          <cell r="E166" t="e">
            <v>#REF!</v>
          </cell>
          <cell r="F166" t="e">
            <v>#REF!</v>
          </cell>
        </row>
        <row r="167">
          <cell r="A167" t="str">
            <v>Chng in Special App.</v>
          </cell>
          <cell r="B167" t="e">
            <v>#REF!</v>
          </cell>
          <cell r="C167" t="e">
            <v>#REF!</v>
          </cell>
          <cell r="D167" t="e">
            <v>#REF!</v>
          </cell>
          <cell r="E167" t="e">
            <v>#REF!</v>
          </cell>
          <cell r="F167" t="e">
            <v>#REF!</v>
          </cell>
        </row>
        <row r="168">
          <cell r="A168" t="str">
            <v>(Incr)/decr of  Misc. Exp.</v>
          </cell>
          <cell r="B168" t="e">
            <v>#REF!</v>
          </cell>
          <cell r="C168" t="e">
            <v>#REF!</v>
          </cell>
          <cell r="D168" t="e">
            <v>#REF!</v>
          </cell>
          <cell r="E168" t="e">
            <v>#REF!</v>
          </cell>
          <cell r="F168" t="e">
            <v>#REF!</v>
          </cell>
        </row>
        <row r="169">
          <cell r="A169" t="str">
            <v>Financing Cash Flows</v>
          </cell>
          <cell r="B169" t="e">
            <v>#REF!</v>
          </cell>
          <cell r="C169" t="e">
            <v>#REF!</v>
          </cell>
          <cell r="D169" t="e">
            <v>#REF!</v>
          </cell>
          <cell r="E169" t="e">
            <v>#REF!</v>
          </cell>
          <cell r="F169" t="e">
            <v>#REF!</v>
          </cell>
        </row>
        <row r="170">
          <cell r="A170" t="str">
            <v>Net change in cash</v>
          </cell>
          <cell r="B170" t="e">
            <v>#REF!</v>
          </cell>
          <cell r="C170" t="e">
            <v>#REF!</v>
          </cell>
          <cell r="D170" t="e">
            <v>#REF!</v>
          </cell>
          <cell r="E170" t="e">
            <v>#REF!</v>
          </cell>
          <cell r="F170" t="e">
            <v>#REF!</v>
          </cell>
        </row>
        <row r="172">
          <cell r="A172" t="str">
            <v>Ratios</v>
          </cell>
        </row>
        <row r="173">
          <cell r="B173" t="str">
            <v>F2005</v>
          </cell>
          <cell r="C173" t="str">
            <v>F2006E</v>
          </cell>
          <cell r="D173" t="str">
            <v>F2007E</v>
          </cell>
          <cell r="E173" t="str">
            <v>F2008E</v>
          </cell>
          <cell r="F173" t="str">
            <v>F2009E</v>
          </cell>
        </row>
        <row r="174">
          <cell r="A174" t="str">
            <v>Valuation</v>
          </cell>
        </row>
        <row r="175">
          <cell r="A175" t="str">
            <v>EPS (Rs)</v>
          </cell>
          <cell r="B175" t="e">
            <v>#REF!</v>
          </cell>
          <cell r="C175" t="e">
            <v>#REF!</v>
          </cell>
          <cell r="D175" t="e">
            <v>#REF!</v>
          </cell>
          <cell r="E175" t="e">
            <v>#REF!</v>
          </cell>
          <cell r="F175" t="e">
            <v>#REF!</v>
          </cell>
        </row>
        <row r="176">
          <cell r="A176" t="str">
            <v>P/E</v>
          </cell>
          <cell r="B176" t="e">
            <v>#REF!</v>
          </cell>
          <cell r="C176" t="e">
            <v>#REF!</v>
          </cell>
          <cell r="D176" t="e">
            <v>#REF!</v>
          </cell>
          <cell r="E176" t="e">
            <v>#REF!</v>
          </cell>
          <cell r="F176" t="e">
            <v>#REF!</v>
          </cell>
        </row>
        <row r="177">
          <cell r="A177" t="str">
            <v>BVPS (Rs)</v>
          </cell>
          <cell r="B177" t="e">
            <v>#REF!</v>
          </cell>
          <cell r="C177" t="e">
            <v>#REF!</v>
          </cell>
          <cell r="D177" t="e">
            <v>#REF!</v>
          </cell>
          <cell r="E177" t="e">
            <v>#REF!</v>
          </cell>
          <cell r="F177" t="e">
            <v>#REF!</v>
          </cell>
        </row>
        <row r="178">
          <cell r="A178" t="str">
            <v>P/BV</v>
          </cell>
          <cell r="B178" t="e">
            <v>#REF!</v>
          </cell>
          <cell r="C178" t="e">
            <v>#REF!</v>
          </cell>
          <cell r="D178" t="e">
            <v>#REF!</v>
          </cell>
          <cell r="E178" t="e">
            <v>#REF!</v>
          </cell>
          <cell r="F178" t="e">
            <v>#REF!</v>
          </cell>
        </row>
        <row r="179">
          <cell r="A179" t="str">
            <v>DPS (Rs)</v>
          </cell>
          <cell r="B179" t="e">
            <v>#REF!</v>
          </cell>
          <cell r="C179" t="e">
            <v>#REF!</v>
          </cell>
          <cell r="D179" t="e">
            <v>#REF!</v>
          </cell>
          <cell r="E179" t="e">
            <v>#REF!</v>
          </cell>
          <cell r="F179" t="e">
            <v>#REF!</v>
          </cell>
        </row>
        <row r="180">
          <cell r="A180" t="str">
            <v>Yield (%)</v>
          </cell>
          <cell r="B180" t="e">
            <v>#REF!</v>
          </cell>
          <cell r="C180" t="e">
            <v>#REF!</v>
          </cell>
          <cell r="D180" t="e">
            <v>#REF!</v>
          </cell>
          <cell r="E180" t="e">
            <v>#REF!</v>
          </cell>
          <cell r="F180" t="e">
            <v>#REF!</v>
          </cell>
        </row>
        <row r="181">
          <cell r="A181" t="str">
            <v>EV/EBITDA</v>
          </cell>
          <cell r="B181" t="e">
            <v>#REF!</v>
          </cell>
          <cell r="C181" t="e">
            <v>#REF!</v>
          </cell>
          <cell r="D181" t="e">
            <v>#REF!</v>
          </cell>
          <cell r="E181" t="e">
            <v>#REF!</v>
          </cell>
          <cell r="F181" t="e">
            <v>#REF!</v>
          </cell>
        </row>
        <row r="182">
          <cell r="A182" t="str">
            <v>EV/EBITDA MW*</v>
          </cell>
          <cell r="B182" t="e">
            <v>#REF!</v>
          </cell>
          <cell r="C182" t="e">
            <v>#REF!</v>
          </cell>
          <cell r="D182" t="e">
            <v>#REF!</v>
          </cell>
          <cell r="E182" t="e">
            <v>#REF!</v>
          </cell>
          <cell r="F182" t="e">
            <v>#REF!</v>
          </cell>
        </row>
        <row r="183">
          <cell r="A183" t="str">
            <v>Profitability ratios</v>
          </cell>
        </row>
        <row r="184">
          <cell r="A184" t="str">
            <v>NPM (%)</v>
          </cell>
          <cell r="B184" t="e">
            <v>#REF!</v>
          </cell>
          <cell r="C184" t="e">
            <v>#REF!</v>
          </cell>
          <cell r="D184" t="e">
            <v>#REF!</v>
          </cell>
          <cell r="E184" t="e">
            <v>#REF!</v>
          </cell>
          <cell r="F184" t="e">
            <v>#REF!</v>
          </cell>
        </row>
        <row r="185">
          <cell r="A185" t="str">
            <v>ROCE (%)</v>
          </cell>
          <cell r="B185" t="e">
            <v>#REF!</v>
          </cell>
          <cell r="C185" t="e">
            <v>#REF!</v>
          </cell>
          <cell r="D185" t="e">
            <v>#REF!</v>
          </cell>
          <cell r="E185" t="e">
            <v>#REF!</v>
          </cell>
          <cell r="F185" t="e">
            <v>#REF!</v>
          </cell>
        </row>
        <row r="186">
          <cell r="A186" t="str">
            <v>RONW (%)</v>
          </cell>
          <cell r="B186" t="e">
            <v>#REF!</v>
          </cell>
          <cell r="C186" t="e">
            <v>#REF!</v>
          </cell>
          <cell r="D186" t="e">
            <v>#REF!</v>
          </cell>
          <cell r="E186" t="e">
            <v>#REF!</v>
          </cell>
          <cell r="F186" t="e">
            <v>#REF!</v>
          </cell>
        </row>
        <row r="187">
          <cell r="A187" t="str">
            <v>Gearing Ratios</v>
          </cell>
        </row>
        <row r="188">
          <cell r="A188" t="str">
            <v>Debt/Equity</v>
          </cell>
          <cell r="B188" t="e">
            <v>#REF!</v>
          </cell>
          <cell r="C188" t="e">
            <v>#REF!</v>
          </cell>
          <cell r="D188" t="e">
            <v>#REF!</v>
          </cell>
          <cell r="E188" t="e">
            <v>#REF!</v>
          </cell>
          <cell r="F188" t="e">
            <v>#REF!</v>
          </cell>
        </row>
        <row r="189">
          <cell r="A189" t="str">
            <v>Net Debt/Equity</v>
          </cell>
          <cell r="B189" t="e">
            <v>#REF!</v>
          </cell>
          <cell r="C189" t="e">
            <v>#REF!</v>
          </cell>
          <cell r="D189" t="e">
            <v>#REF!</v>
          </cell>
          <cell r="E189" t="e">
            <v>#REF!</v>
          </cell>
          <cell r="F189" t="e">
            <v>#REF!</v>
          </cell>
        </row>
        <row r="190">
          <cell r="A190" t="str">
            <v>Interest Coverage</v>
          </cell>
          <cell r="B190" t="e">
            <v>#REF!</v>
          </cell>
          <cell r="C190" t="e">
            <v>#REF!</v>
          </cell>
          <cell r="D190" t="e">
            <v>#REF!</v>
          </cell>
          <cell r="E190" t="e">
            <v>#REF!</v>
          </cell>
          <cell r="F190" t="e">
            <v>#REF!</v>
          </cell>
        </row>
        <row r="191">
          <cell r="A191" t="str">
            <v>Other Ratios</v>
          </cell>
        </row>
        <row r="192">
          <cell r="A192" t="str">
            <v>Effective Tax Rate (%)</v>
          </cell>
          <cell r="B192" t="e">
            <v>#REF!</v>
          </cell>
          <cell r="C192" t="e">
            <v>#REF!</v>
          </cell>
          <cell r="D192" t="e">
            <v>#REF!</v>
          </cell>
          <cell r="E192" t="e">
            <v>#REF!</v>
          </cell>
          <cell r="F192" t="e">
            <v>#REF!</v>
          </cell>
        </row>
        <row r="195">
          <cell r="B195" t="str">
            <v>F2004</v>
          </cell>
          <cell r="C195" t="str">
            <v>F2005</v>
          </cell>
          <cell r="D195" t="str">
            <v>F2006E</v>
          </cell>
          <cell r="E195" t="str">
            <v>F2007E</v>
          </cell>
          <cell r="F195" t="str">
            <v>F2008E</v>
          </cell>
          <cell r="G195" t="str">
            <v>F2009E</v>
          </cell>
        </row>
        <row r="197">
          <cell r="A197" t="str">
            <v>Tata Power-Sum of Parts Valuations</v>
          </cell>
        </row>
        <row r="198">
          <cell r="A198" t="str">
            <v>Business</v>
          </cell>
          <cell r="B198" t="str">
            <v>Basis</v>
          </cell>
          <cell r="C198" t="str">
            <v>Rs/Share</v>
          </cell>
        </row>
        <row r="199">
          <cell r="A199" t="str">
            <v>Mumbai</v>
          </cell>
          <cell r="B199" t="str">
            <v>DCF</v>
          </cell>
          <cell r="C199" t="e">
            <v>#REF!</v>
          </cell>
        </row>
        <row r="200">
          <cell r="A200" t="str">
            <v>Delhi Distribution</v>
          </cell>
          <cell r="B200" t="str">
            <v>RI Model</v>
          </cell>
          <cell r="C200" t="e">
            <v>#REF!</v>
          </cell>
        </row>
        <row r="201">
          <cell r="A201" t="str">
            <v>Inv. in Tata Group's Telecom Biz</v>
          </cell>
          <cell r="B201" t="str">
            <v>Mkt /Comp.Value</v>
          </cell>
          <cell r="C201" t="e">
            <v>#REF!</v>
          </cell>
          <cell r="E201" t="e">
            <v>#REF!</v>
          </cell>
          <cell r="F201" t="e">
            <v>#REF!</v>
          </cell>
        </row>
        <row r="202">
          <cell r="A202" t="str">
            <v>Inv. in Other Group Cos.</v>
          </cell>
          <cell r="B202" t="str">
            <v>Market Cap</v>
          </cell>
          <cell r="C202" t="e">
            <v>#REF!</v>
          </cell>
          <cell r="E202" t="e">
            <v>#REF!</v>
          </cell>
        </row>
        <row r="203">
          <cell r="A203" t="str">
            <v xml:space="preserve">Maithon Generation Project </v>
          </cell>
          <cell r="B203" t="str">
            <v>RI Model</v>
          </cell>
          <cell r="C203" t="e">
            <v>#DIV/0!</v>
          </cell>
        </row>
        <row r="204">
          <cell r="A204" t="str">
            <v>Powerlinks Transmission (Tala )</v>
          </cell>
          <cell r="B204" t="str">
            <v>RI Model</v>
          </cell>
          <cell r="C204" t="e">
            <v>#DIV/0!</v>
          </cell>
        </row>
        <row r="205">
          <cell r="A205" t="str">
            <v>Coastal - Maharashtra  Projects</v>
          </cell>
          <cell r="B205" t="str">
            <v>RI Model</v>
          </cell>
          <cell r="C205" t="e">
            <v>#DIV/0!</v>
          </cell>
        </row>
        <row r="206">
          <cell r="A206" t="str">
            <v>Net Cash on Book (F2006)</v>
          </cell>
          <cell r="C206" t="e">
            <v>#REF!</v>
          </cell>
          <cell r="E206" t="str">
            <v>Proposed Generation Projects*</v>
          </cell>
        </row>
        <row r="207">
          <cell r="A207" t="str">
            <v xml:space="preserve">Total </v>
          </cell>
          <cell r="C207" t="e">
            <v>#REF!</v>
          </cell>
        </row>
        <row r="208">
          <cell r="A208" t="str">
            <v>Upside/Downside to Current Price (%)</v>
          </cell>
          <cell r="C208" t="e">
            <v>#REF!</v>
          </cell>
        </row>
        <row r="209">
          <cell r="A209" t="str">
            <v>*JVs / Subsidiaries / Self</v>
          </cell>
        </row>
        <row r="210">
          <cell r="A210" t="str">
            <v>Tata Power-Value of Mumbai Business</v>
          </cell>
        </row>
        <row r="211">
          <cell r="A211" t="str">
            <v>Assumptions</v>
          </cell>
        </row>
        <row r="212">
          <cell r="A212" t="str">
            <v>Terminal Growth Post F2008E (%)</v>
          </cell>
          <cell r="B212">
            <v>2</v>
          </cell>
        </row>
        <row r="213">
          <cell r="A213" t="str">
            <v>Return on Incremental Capital Employed (%)</v>
          </cell>
          <cell r="B213">
            <v>14</v>
          </cell>
        </row>
        <row r="214">
          <cell r="A214" t="str">
            <v>WACC (%)</v>
          </cell>
          <cell r="B214">
            <v>0</v>
          </cell>
          <cell r="H214">
            <v>19872</v>
          </cell>
          <cell r="I214">
            <v>14506.56</v>
          </cell>
        </row>
        <row r="215">
          <cell r="A215" t="str">
            <v>DCF Value Rs Per Share</v>
          </cell>
          <cell r="B215" t="e">
            <v>#REF!</v>
          </cell>
          <cell r="H215">
            <v>27221.917808219179</v>
          </cell>
        </row>
        <row r="219">
          <cell r="A219" t="str">
            <v xml:space="preserve">Tata Power-Fair Value of Key Investments </v>
          </cell>
        </row>
        <row r="220">
          <cell r="B220" t="str">
            <v>Shares Held</v>
          </cell>
          <cell r="C220" t="str">
            <v>Market Value</v>
          </cell>
          <cell r="D220" t="str">
            <v>Book Value</v>
          </cell>
          <cell r="E220" t="str">
            <v>Book Value</v>
          </cell>
          <cell r="F220" t="str">
            <v>Est. Value</v>
          </cell>
          <cell r="G220" t="str">
            <v>Discount</v>
          </cell>
          <cell r="H220" t="str">
            <v>Fair Value</v>
          </cell>
          <cell r="I220" t="str">
            <v>Value for TTPW</v>
          </cell>
          <cell r="K220" t="str">
            <v>Market Value</v>
          </cell>
        </row>
        <row r="221">
          <cell r="B221" t="str">
            <v>(Mn)</v>
          </cell>
          <cell r="C221" t="str">
            <v>(Rs/share)</v>
          </cell>
          <cell r="D221" t="str">
            <v>(Rs Mn)</v>
          </cell>
          <cell r="E221" t="str">
            <v>(Rs/share)</v>
          </cell>
          <cell r="F221" t="str">
            <v>(Rs/share)</v>
          </cell>
          <cell r="G221" t="str">
            <v>Factor</v>
          </cell>
          <cell r="H221" t="str">
            <v>(Rs/share)</v>
          </cell>
          <cell r="I221" t="str">
            <v>(Rs/share)</v>
          </cell>
          <cell r="K221" t="str">
            <v>(Rs/share)</v>
          </cell>
        </row>
        <row r="222">
          <cell r="A222" t="str">
            <v>TELECOM INVESTMENTS</v>
          </cell>
        </row>
        <row r="223">
          <cell r="A223" t="str">
            <v>Tata Teleservices (Direct holding)</v>
          </cell>
          <cell r="B223">
            <v>684</v>
          </cell>
          <cell r="C223" t="str">
            <v>Not Listed</v>
          </cell>
          <cell r="D223">
            <v>6840</v>
          </cell>
          <cell r="E223">
            <v>10</v>
          </cell>
          <cell r="F223">
            <v>19.196096433132141</v>
          </cell>
          <cell r="G223">
            <v>0.2</v>
          </cell>
          <cell r="H223">
            <v>15.356877146505713</v>
          </cell>
          <cell r="I223" t="e">
            <v>#REF!</v>
          </cell>
          <cell r="K223" t="str">
            <v>Not Listed</v>
          </cell>
        </row>
        <row r="224">
          <cell r="A224" t="str">
            <v>TTSL (Maharashtra)</v>
          </cell>
          <cell r="B224">
            <v>161.56569300000001</v>
          </cell>
          <cell r="C224">
            <v>25.85</v>
          </cell>
          <cell r="D224" t="e">
            <v>#REF!</v>
          </cell>
          <cell r="E224" t="e">
            <v>#REF!</v>
          </cell>
          <cell r="F224">
            <v>19.75</v>
          </cell>
          <cell r="G224">
            <v>0.2</v>
          </cell>
          <cell r="H224">
            <v>15.8</v>
          </cell>
          <cell r="I224" t="e">
            <v>#REF!</v>
          </cell>
          <cell r="K224">
            <v>25.85</v>
          </cell>
        </row>
        <row r="225">
          <cell r="A225" t="str">
            <v>Panatone Finvest</v>
          </cell>
          <cell r="B225">
            <v>500</v>
          </cell>
          <cell r="C225" t="str">
            <v>Not Listed</v>
          </cell>
          <cell r="D225">
            <v>5000</v>
          </cell>
          <cell r="E225">
            <v>10</v>
          </cell>
          <cell r="F225">
            <v>37.667578458160001</v>
          </cell>
          <cell r="G225">
            <v>0.2</v>
          </cell>
          <cell r="H225">
            <v>30.134062766528004</v>
          </cell>
          <cell r="I225" t="e">
            <v>#REF!</v>
          </cell>
          <cell r="K225" t="str">
            <v>Not Listed</v>
          </cell>
        </row>
        <row r="226">
          <cell r="A226" t="str">
            <v>VSNL</v>
          </cell>
          <cell r="B226">
            <v>2.5758369999999999</v>
          </cell>
          <cell r="C226">
            <v>481.15</v>
          </cell>
          <cell r="D226">
            <v>1215.7950639999999</v>
          </cell>
          <cell r="E226">
            <v>10</v>
          </cell>
          <cell r="F226">
            <v>391.1</v>
          </cell>
          <cell r="G226">
            <v>0.2</v>
          </cell>
          <cell r="H226">
            <v>312.88000000000005</v>
          </cell>
          <cell r="I226" t="e">
            <v>#REF!</v>
          </cell>
          <cell r="K226">
            <v>481.15</v>
          </cell>
        </row>
        <row r="227">
          <cell r="A227" t="str">
            <v>Total Value to TTPW Shareholders</v>
          </cell>
          <cell r="I227" t="e">
            <v>#REF!</v>
          </cell>
        </row>
        <row r="228">
          <cell r="A228" t="str">
            <v>NON-TELECOM INVESTMENTS</v>
          </cell>
        </row>
        <row r="229">
          <cell r="A229" t="str">
            <v>TCS (Effective Holding via Tata Sons - 1.8%)</v>
          </cell>
          <cell r="B229">
            <v>15.363673887999999</v>
          </cell>
          <cell r="C229">
            <v>1996.85</v>
          </cell>
          <cell r="D229">
            <v>15.363673887999999</v>
          </cell>
          <cell r="E229">
            <v>1</v>
          </cell>
          <cell r="F229">
            <v>973.05</v>
          </cell>
          <cell r="G229">
            <v>0.5</v>
          </cell>
          <cell r="H229">
            <v>486.52499999999998</v>
          </cell>
          <cell r="I229" t="e">
            <v>#REF!</v>
          </cell>
          <cell r="K229">
            <v>1996.85</v>
          </cell>
        </row>
        <row r="230">
          <cell r="A230" t="str">
            <v>PTC India</v>
          </cell>
          <cell r="B230">
            <v>15.705299999999999</v>
          </cell>
          <cell r="C230">
            <v>71.3</v>
          </cell>
          <cell r="D230">
            <v>176.3</v>
          </cell>
          <cell r="E230">
            <v>11.225509859728882</v>
          </cell>
          <cell r="F230">
            <v>53.75</v>
          </cell>
          <cell r="G230">
            <v>0.2</v>
          </cell>
          <cell r="H230">
            <v>43</v>
          </cell>
          <cell r="I230" t="e">
            <v>#REF!</v>
          </cell>
          <cell r="K230">
            <v>71.3</v>
          </cell>
        </row>
        <row r="231">
          <cell r="A231" t="str">
            <v>Titan Industries</v>
          </cell>
          <cell r="B231">
            <v>0.3483</v>
          </cell>
          <cell r="C231">
            <v>752.3</v>
          </cell>
          <cell r="D231">
            <v>8.5</v>
          </cell>
          <cell r="E231">
            <v>24.404249210450761</v>
          </cell>
          <cell r="F231">
            <v>740.75</v>
          </cell>
          <cell r="G231">
            <v>0.2</v>
          </cell>
          <cell r="H231">
            <v>592.6</v>
          </cell>
          <cell r="I231" t="e">
            <v>#REF!</v>
          </cell>
          <cell r="K231">
            <v>752.3</v>
          </cell>
        </row>
        <row r="232">
          <cell r="A232" t="str">
            <v>Total Value to TTPW Shareholders</v>
          </cell>
          <cell r="I232" t="e">
            <v>#REF!</v>
          </cell>
        </row>
        <row r="235">
          <cell r="A235" t="str">
            <v>Tata Power-Valuing Tata Teleservices</v>
          </cell>
        </row>
        <row r="236">
          <cell r="A236" t="str">
            <v>Discount to Bharti (%)</v>
          </cell>
          <cell r="B236">
            <v>0</v>
          </cell>
          <cell r="C236">
            <v>0.1</v>
          </cell>
          <cell r="D236">
            <v>0.15000000000000002</v>
          </cell>
          <cell r="E236">
            <v>0.2</v>
          </cell>
          <cell r="F236">
            <v>0.25</v>
          </cell>
          <cell r="G236">
            <v>0</v>
          </cell>
        </row>
        <row r="237">
          <cell r="A237" t="str">
            <v>TTSL EV (US$million) based on per</v>
          </cell>
        </row>
        <row r="238">
          <cell r="A238" t="str">
            <v>Subscribers</v>
          </cell>
          <cell r="B238">
            <v>3145</v>
          </cell>
          <cell r="C238">
            <v>2831</v>
          </cell>
          <cell r="D238">
            <v>2516</v>
          </cell>
          <cell r="E238">
            <v>2202</v>
          </cell>
          <cell r="F238">
            <v>1887</v>
          </cell>
          <cell r="G238">
            <v>1887</v>
          </cell>
          <cell r="K238">
            <v>270000</v>
          </cell>
        </row>
        <row r="239">
          <cell r="A239" t="str">
            <v>Capacity</v>
          </cell>
          <cell r="B239">
            <v>5590</v>
          </cell>
          <cell r="C239">
            <v>5031</v>
          </cell>
          <cell r="D239">
            <v>4472</v>
          </cell>
          <cell r="E239">
            <v>3913</v>
          </cell>
          <cell r="F239">
            <v>3354</v>
          </cell>
          <cell r="G239">
            <v>3354</v>
          </cell>
        </row>
        <row r="240">
          <cell r="A240" t="str">
            <v>Avg.</v>
          </cell>
          <cell r="B240">
            <v>4367.5</v>
          </cell>
          <cell r="C240">
            <v>3931</v>
          </cell>
          <cell r="D240">
            <v>3494</v>
          </cell>
          <cell r="E240">
            <v>3057</v>
          </cell>
          <cell r="F240">
            <v>2621</v>
          </cell>
          <cell r="G240">
            <v>2621</v>
          </cell>
        </row>
        <row r="241">
          <cell r="A241" t="str">
            <v>TTSL Equity value (US$million) based on per</v>
          </cell>
          <cell r="I241">
            <v>56</v>
          </cell>
        </row>
        <row r="242">
          <cell r="A242" t="str">
            <v>Subscribers</v>
          </cell>
          <cell r="B242">
            <v>1582</v>
          </cell>
          <cell r="C242">
            <v>1267</v>
          </cell>
          <cell r="D242">
            <v>953</v>
          </cell>
          <cell r="E242">
            <v>638</v>
          </cell>
          <cell r="F242">
            <v>324</v>
          </cell>
          <cell r="G242">
            <v>324</v>
          </cell>
        </row>
        <row r="243">
          <cell r="A243" t="str">
            <v>Capacity</v>
          </cell>
          <cell r="B243">
            <v>4027</v>
          </cell>
          <cell r="C243">
            <v>3468</v>
          </cell>
          <cell r="D243">
            <v>2909</v>
          </cell>
          <cell r="E243">
            <v>2350</v>
          </cell>
          <cell r="F243">
            <v>1791</v>
          </cell>
          <cell r="G243">
            <v>1791</v>
          </cell>
        </row>
        <row r="244">
          <cell r="A244" t="str">
            <v>Avg.</v>
          </cell>
          <cell r="B244">
            <v>2804</v>
          </cell>
          <cell r="C244">
            <v>2367</v>
          </cell>
          <cell r="D244">
            <v>1931</v>
          </cell>
          <cell r="E244">
            <v>1494</v>
          </cell>
          <cell r="F244">
            <v>1057</v>
          </cell>
          <cell r="G244">
            <v>1057</v>
          </cell>
        </row>
        <row r="246">
          <cell r="A246" t="str">
            <v>Tata Power-Valuing Tata Teleservices</v>
          </cell>
        </row>
        <row r="247">
          <cell r="A247" t="str">
            <v>Discount to Bharti (%)</v>
          </cell>
          <cell r="B247">
            <v>0</v>
          </cell>
          <cell r="C247">
            <v>0.1</v>
          </cell>
          <cell r="D247">
            <v>0.15000000000000002</v>
          </cell>
          <cell r="E247">
            <v>0.2</v>
          </cell>
          <cell r="F247">
            <v>0.25</v>
          </cell>
        </row>
        <row r="248">
          <cell r="A248" t="str">
            <v xml:space="preserve">TTSL EV based on EV/Sub  (US$ million) </v>
          </cell>
        </row>
        <row r="249">
          <cell r="A249" t="str">
            <v>Derived EV/Sub</v>
          </cell>
          <cell r="B249">
            <v>543</v>
          </cell>
          <cell r="C249">
            <v>488.7</v>
          </cell>
          <cell r="D249">
            <v>461.55</v>
          </cell>
          <cell r="E249">
            <v>434.40000000000003</v>
          </cell>
          <cell r="F249">
            <v>407.25</v>
          </cell>
        </row>
        <row r="250">
          <cell r="A250" t="str">
            <v>Derived EV (Rs Million)</v>
          </cell>
          <cell r="B250">
            <v>211590.81</v>
          </cell>
          <cell r="C250">
            <v>190431.72900000002</v>
          </cell>
          <cell r="D250">
            <v>179852.18850000002</v>
          </cell>
          <cell r="E250">
            <v>169272.64800000004</v>
          </cell>
          <cell r="F250">
            <v>158693.10750000001</v>
          </cell>
        </row>
        <row r="251">
          <cell r="A251" t="str">
            <v>Derived M. Cap (Rs Million)</v>
          </cell>
          <cell r="B251">
            <v>123985.49674</v>
          </cell>
          <cell r="C251">
            <v>102826.41574000003</v>
          </cell>
          <cell r="D251">
            <v>92246.875240000023</v>
          </cell>
          <cell r="E251">
            <v>81667.334740000049</v>
          </cell>
          <cell r="F251">
            <v>71087.794240000017</v>
          </cell>
        </row>
        <row r="252">
          <cell r="A252" t="str">
            <v>Derived Equity Value / Share</v>
          </cell>
          <cell r="B252">
            <v>21.0023164840871</v>
          </cell>
          <cell r="C252">
            <v>17.418109239216133</v>
          </cell>
          <cell r="D252">
            <v>15.626005616780647</v>
          </cell>
          <cell r="E252">
            <v>13.833901994345167</v>
          </cell>
          <cell r="F252">
            <v>12.041798371909675</v>
          </cell>
        </row>
        <row r="253">
          <cell r="A253" t="str">
            <v xml:space="preserve">TTSL EV based on EV/Capacity  (US$ million) </v>
          </cell>
        </row>
        <row r="254">
          <cell r="A254" t="str">
            <v>Derived EV/Cap</v>
          </cell>
          <cell r="B254">
            <v>418</v>
          </cell>
          <cell r="C254">
            <v>376.2</v>
          </cell>
          <cell r="D254">
            <v>355.3</v>
          </cell>
          <cell r="E254">
            <v>334.40000000000003</v>
          </cell>
          <cell r="F254">
            <v>313.5</v>
          </cell>
        </row>
        <row r="255">
          <cell r="A255" t="str">
            <v>Derived M. Cap (Rs Million)</v>
          </cell>
          <cell r="B255">
            <v>173575.48684</v>
          </cell>
          <cell r="C255">
            <v>147457.40682999999</v>
          </cell>
          <cell r="D255">
            <v>134398.36682500003</v>
          </cell>
          <cell r="E255">
            <v>121339.32682000005</v>
          </cell>
          <cell r="F255">
            <v>108280.28681500003</v>
          </cell>
        </row>
        <row r="256">
          <cell r="A256" t="str">
            <v>Derived Equity Value / Share</v>
          </cell>
          <cell r="B256">
            <v>29.402530169620025</v>
          </cell>
          <cell r="C256">
            <v>24.978301556195763</v>
          </cell>
          <cell r="D256">
            <v>22.766187249483636</v>
          </cell>
          <cell r="E256">
            <v>20.554072942771509</v>
          </cell>
          <cell r="F256">
            <v>18.341958636059374</v>
          </cell>
        </row>
        <row r="257">
          <cell r="A257" t="str">
            <v>Source: Morgan Stanley Research</v>
          </cell>
        </row>
        <row r="260">
          <cell r="A260" t="str">
            <v>Tata Power - Value of Delhi Distribution Subsidiary</v>
          </cell>
        </row>
        <row r="261">
          <cell r="A261" t="str">
            <v>Rs Million</v>
          </cell>
          <cell r="B261" t="str">
            <v>F2006E</v>
          </cell>
          <cell r="C261" t="str">
            <v>F2007E</v>
          </cell>
          <cell r="D261" t="str">
            <v>F2008E</v>
          </cell>
          <cell r="E261" t="str">
            <v>F2009E</v>
          </cell>
          <cell r="F261" t="str">
            <v>F2009E</v>
          </cell>
          <cell r="G261" t="str">
            <v>F2009E</v>
          </cell>
          <cell r="H261" t="str">
            <v>F2009E</v>
          </cell>
          <cell r="I261" t="str">
            <v>F2009E</v>
          </cell>
          <cell r="J261" t="str">
            <v>F2009E</v>
          </cell>
          <cell r="K261" t="str">
            <v>F2009E</v>
          </cell>
        </row>
        <row r="262">
          <cell r="A262" t="str">
            <v>Book Value</v>
          </cell>
          <cell r="B262" t="e">
            <v>#REF!</v>
          </cell>
          <cell r="C262">
            <v>9670</v>
          </cell>
          <cell r="D262">
            <v>8921</v>
          </cell>
          <cell r="E262">
            <v>8920.7000000000007</v>
          </cell>
          <cell r="F262">
            <v>9820.7000000000007</v>
          </cell>
          <cell r="G262">
            <v>10720.7</v>
          </cell>
          <cell r="H262">
            <v>11410.52</v>
          </cell>
          <cell r="I262">
            <v>11860.52</v>
          </cell>
          <cell r="J262">
            <v>12310.52</v>
          </cell>
          <cell r="K262">
            <v>12760.52</v>
          </cell>
        </row>
        <row r="263">
          <cell r="A263" t="str">
            <v>PAT</v>
          </cell>
          <cell r="B263" t="e">
            <v>#REF!</v>
          </cell>
          <cell r="C263" t="e">
            <v>#REF!</v>
          </cell>
          <cell r="D263">
            <v>1902.5653095054888</v>
          </cell>
          <cell r="E263">
            <v>1933.9687997330313</v>
          </cell>
          <cell r="F263">
            <v>2007.588137691836</v>
          </cell>
          <cell r="G263">
            <v>1939.5643773975271</v>
          </cell>
          <cell r="H263">
            <v>2305.5996631987191</v>
          </cell>
          <cell r="I263">
            <v>2633.2869013395948</v>
          </cell>
          <cell r="J263">
            <v>2968.4466303686927</v>
          </cell>
          <cell r="K263">
            <v>2873.4752116495129</v>
          </cell>
        </row>
        <row r="264">
          <cell r="A264" t="str">
            <v>RoE (%)</v>
          </cell>
          <cell r="B264" t="e">
            <v>#REF!</v>
          </cell>
          <cell r="C264" t="e">
            <v>#REF!</v>
          </cell>
          <cell r="D264">
            <v>0.21326816606944163</v>
          </cell>
          <cell r="E264">
            <v>0.21679563259979948</v>
          </cell>
          <cell r="F264">
            <v>0.20442413857381203</v>
          </cell>
          <cell r="G264">
            <v>0.18091769916120468</v>
          </cell>
          <cell r="H264">
            <v>0.2020591229145314</v>
          </cell>
          <cell r="I264">
            <v>0.22202120154424887</v>
          </cell>
          <cell r="J264">
            <v>0.24113088889573248</v>
          </cell>
          <cell r="K264">
            <v>0.22518480529394669</v>
          </cell>
        </row>
        <row r="265">
          <cell r="A265" t="str">
            <v>Residual Income</v>
          </cell>
          <cell r="B265">
            <v>0</v>
          </cell>
          <cell r="C265">
            <v>0</v>
          </cell>
          <cell r="D265">
            <v>0</v>
          </cell>
          <cell r="E265">
            <v>595.86379973303133</v>
          </cell>
          <cell r="F265">
            <v>534.48313769183596</v>
          </cell>
          <cell r="G265">
            <v>331.45937739752708</v>
          </cell>
          <cell r="H265">
            <v>594.02166319871912</v>
          </cell>
          <cell r="I265">
            <v>854.20890133959483</v>
          </cell>
          <cell r="J265">
            <v>1121.8686303686927</v>
          </cell>
          <cell r="K265">
            <v>959.39721164951288</v>
          </cell>
        </row>
        <row r="266">
          <cell r="A266" t="str">
            <v>Residual Income (Discounted)</v>
          </cell>
          <cell r="C266">
            <v>0</v>
          </cell>
          <cell r="D266">
            <v>0</v>
          </cell>
          <cell r="E266">
            <v>595.86379973303133</v>
          </cell>
          <cell r="F266">
            <v>464.76794581898781</v>
          </cell>
          <cell r="G266">
            <v>250.63090918527573</v>
          </cell>
          <cell r="H266">
            <v>390.4293582599658</v>
          </cell>
          <cell r="I266">
            <v>488.20973584799526</v>
          </cell>
          <cell r="J266">
            <v>557.55344972663329</v>
          </cell>
          <cell r="K266">
            <v>414.61509960550563</v>
          </cell>
        </row>
        <row r="267">
          <cell r="A267" t="str">
            <v>Terminal Value</v>
          </cell>
          <cell r="B267">
            <v>3480.141818181819</v>
          </cell>
        </row>
        <row r="268">
          <cell r="A268" t="str">
            <v>Terminal Value (Discounted)</v>
          </cell>
          <cell r="B268">
            <v>1503.9853452418286</v>
          </cell>
        </row>
        <row r="269">
          <cell r="A269" t="str">
            <v>Perpetual ROE (%)</v>
          </cell>
          <cell r="B269">
            <v>0.18</v>
          </cell>
        </row>
        <row r="270">
          <cell r="A270" t="str">
            <v>Perpetual Growth (%)</v>
          </cell>
          <cell r="B270">
            <v>0.04</v>
          </cell>
        </row>
        <row r="271">
          <cell r="A271" t="str">
            <v>Cost of equity (%) Tata Power</v>
          </cell>
          <cell r="B271">
            <v>0.15</v>
          </cell>
        </row>
        <row r="272">
          <cell r="A272" t="str">
            <v>Per Share Value of TTPW's stake (51%)</v>
          </cell>
          <cell r="B272" t="e">
            <v>#REF!</v>
          </cell>
        </row>
        <row r="273">
          <cell r="A273" t="str">
            <v>E = Morgan Stanley Research estimates</v>
          </cell>
        </row>
        <row r="276">
          <cell r="A276" t="str">
            <v xml:space="preserve">Tata Power-Value of Proposed ‘Big-Ticket’ Investments </v>
          </cell>
        </row>
        <row r="278">
          <cell r="B278" t="str">
            <v xml:space="preserve">Maithon Project* </v>
          </cell>
          <cell r="C278" t="str">
            <v xml:space="preserve"> Coastal - Maharashtra Projects</v>
          </cell>
          <cell r="D278" t="str">
            <v>Powerlinks Transmission**</v>
          </cell>
        </row>
        <row r="279">
          <cell r="A279" t="str">
            <v>Capacity (MW)</v>
          </cell>
          <cell r="B279">
            <v>1000</v>
          </cell>
          <cell r="C279">
            <v>1000</v>
          </cell>
          <cell r="D279">
            <v>400</v>
          </cell>
        </row>
        <row r="280">
          <cell r="A280" t="str">
            <v>Commissioning (Month/Yr)</v>
          </cell>
          <cell r="B280">
            <v>40238</v>
          </cell>
          <cell r="C280">
            <v>40603</v>
          </cell>
          <cell r="D280">
            <v>38899</v>
          </cell>
        </row>
        <row r="281">
          <cell r="A281" t="str">
            <v>Cost per MW (Rs million)#</v>
          </cell>
          <cell r="B281">
            <v>38</v>
          </cell>
          <cell r="C281">
            <v>40</v>
          </cell>
          <cell r="D281">
            <v>16.714285714285715</v>
          </cell>
        </row>
        <row r="282">
          <cell r="A282" t="str">
            <v>Cost of Project (Rs Million)</v>
          </cell>
          <cell r="B282">
            <v>38000</v>
          </cell>
          <cell r="C282">
            <v>40000</v>
          </cell>
          <cell r="D282">
            <v>6685.7142857142862</v>
          </cell>
        </row>
        <row r="283">
          <cell r="A283" t="str">
            <v>Equity Component (Rs Million)</v>
          </cell>
          <cell r="B283">
            <v>11400</v>
          </cell>
          <cell r="C283">
            <v>12000</v>
          </cell>
          <cell r="D283">
            <v>4680</v>
          </cell>
        </row>
        <row r="284">
          <cell r="A284" t="str">
            <v>Yrs to Commissioning (financial year)</v>
          </cell>
          <cell r="B284">
            <v>4</v>
          </cell>
          <cell r="C284">
            <v>5</v>
          </cell>
          <cell r="D284">
            <v>-3</v>
          </cell>
        </row>
        <row r="285">
          <cell r="A285" t="str">
            <v>Perpetual RoE</v>
          </cell>
          <cell r="B285">
            <v>0.16</v>
          </cell>
          <cell r="C285">
            <v>0.16</v>
          </cell>
          <cell r="D285">
            <v>0.14000000000000001</v>
          </cell>
        </row>
        <row r="286">
          <cell r="A286" t="str">
            <v>Cost of Equity</v>
          </cell>
          <cell r="B286">
            <v>0</v>
          </cell>
          <cell r="C286">
            <v>0</v>
          </cell>
          <cell r="D286">
            <v>0</v>
          </cell>
        </row>
        <row r="287">
          <cell r="A287" t="str">
            <v>Terminal Growth</v>
          </cell>
          <cell r="B287">
            <v>0</v>
          </cell>
          <cell r="C287">
            <v>0</v>
          </cell>
          <cell r="D287">
            <v>0</v>
          </cell>
          <cell r="F287">
            <v>2386.8000000000002</v>
          </cell>
        </row>
        <row r="288">
          <cell r="A288" t="str">
            <v>Derived P/B on RI model</v>
          </cell>
          <cell r="B288" t="e">
            <v>#DIV/0!</v>
          </cell>
          <cell r="C288" t="e">
            <v>#DIV/0!</v>
          </cell>
          <cell r="D288" t="e">
            <v>#DIV/0!</v>
          </cell>
        </row>
        <row r="289">
          <cell r="A289" t="str">
            <v>Present Value of Investment (Rs/share)</v>
          </cell>
          <cell r="B289" t="e">
            <v>#DIV/0!</v>
          </cell>
          <cell r="C289" t="e">
            <v>#DIV/0!</v>
          </cell>
          <cell r="D289" t="e">
            <v>#DIV/0!</v>
          </cell>
        </row>
        <row r="290">
          <cell r="A290" t="str">
            <v>Implied Value (Rs/share)</v>
          </cell>
          <cell r="B290" t="e">
            <v>#DIV/0!</v>
          </cell>
          <cell r="C290" t="e">
            <v>#DIV/0!</v>
          </cell>
          <cell r="D290" t="e">
            <v>#DIV/0!</v>
          </cell>
        </row>
        <row r="291">
          <cell r="A291" t="str">
            <v>Book Value - based on RI  (Rs Million)</v>
          </cell>
          <cell r="B291" t="e">
            <v>#DIV/0!</v>
          </cell>
          <cell r="C291" t="e">
            <v>#DIV/0!</v>
          </cell>
          <cell r="D291" t="e">
            <v>#DIV/0!</v>
          </cell>
        </row>
        <row r="292">
          <cell r="A292" t="str">
            <v>TTPW's equity stake in the JV</v>
          </cell>
          <cell r="B292">
            <v>0.74</v>
          </cell>
          <cell r="C292">
            <v>0</v>
          </cell>
          <cell r="D292">
            <v>0.51</v>
          </cell>
        </row>
        <row r="293">
          <cell r="A293" t="str">
            <v xml:space="preserve">Discount Factor </v>
          </cell>
          <cell r="B293">
            <v>0</v>
          </cell>
          <cell r="C293">
            <v>0.5</v>
          </cell>
          <cell r="D293">
            <v>0</v>
          </cell>
        </row>
        <row r="294">
          <cell r="A294" t="str">
            <v>Value  to TTPW shareholders (Rs/share)</v>
          </cell>
          <cell r="B294" t="e">
            <v>#DIV/0!</v>
          </cell>
          <cell r="C294" t="e">
            <v>#DIV/0!</v>
          </cell>
          <cell r="D294" t="e">
            <v>#DIV/0!</v>
          </cell>
        </row>
        <row r="295">
          <cell r="A295" t="str">
            <v>*JV with Damodar Valley Corp.</v>
          </cell>
        </row>
        <row r="296">
          <cell r="A296" t="str">
            <v>**JV with PGCIL</v>
          </cell>
        </row>
        <row r="297">
          <cell r="A297" t="str">
            <v># Cost per kVA (Rs million)</v>
          </cell>
        </row>
        <row r="298">
          <cell r="A298" t="str">
            <v>Tata Power - Delhi Distribution AT&amp;C loss levels &amp; Earnings</v>
          </cell>
        </row>
        <row r="299">
          <cell r="A299" t="str">
            <v>Rs Million</v>
          </cell>
          <cell r="B299" t="str">
            <v>F2005</v>
          </cell>
          <cell r="C299" t="str">
            <v>F2006E</v>
          </cell>
          <cell r="D299" t="str">
            <v>F2007E</v>
          </cell>
          <cell r="E299" t="str">
            <v>F2008E</v>
          </cell>
          <cell r="F299" t="str">
            <v>F2009E</v>
          </cell>
          <cell r="G299" t="str">
            <v>F2009E</v>
          </cell>
          <cell r="H299" t="str">
            <v>F2009E</v>
          </cell>
          <cell r="I299" t="str">
            <v>F2009E</v>
          </cell>
          <cell r="J299" t="str">
            <v>F2009E</v>
          </cell>
        </row>
        <row r="300">
          <cell r="A300" t="str">
            <v>Stipulated Minimum Achievement</v>
          </cell>
          <cell r="B300">
            <v>0.40849999999999997</v>
          </cell>
          <cell r="C300">
            <v>0.35349999999999998</v>
          </cell>
          <cell r="D300">
            <v>0.311</v>
          </cell>
          <cell r="E300">
            <v>0.27339999999999998</v>
          </cell>
          <cell r="F300">
            <v>0.2346</v>
          </cell>
          <cell r="G300">
            <v>0.20230000000000001</v>
          </cell>
          <cell r="H300">
            <v>0.17</v>
          </cell>
          <cell r="I300">
            <v>0.15</v>
          </cell>
          <cell r="J300">
            <v>0.14499999999999999</v>
          </cell>
        </row>
        <row r="301">
          <cell r="A301" t="str">
            <v>Original Base Bid Levels</v>
          </cell>
          <cell r="B301">
            <v>0.371</v>
          </cell>
          <cell r="C301">
            <v>0.32850000000000001</v>
          </cell>
          <cell r="D301">
            <v>0.28850000000000003</v>
          </cell>
          <cell r="E301">
            <v>0.27339999999999998</v>
          </cell>
          <cell r="F301">
            <v>0.2346</v>
          </cell>
          <cell r="G301">
            <v>0.20230000000000001</v>
          </cell>
          <cell r="H301">
            <v>0.17</v>
          </cell>
          <cell r="I301">
            <v>0.15</v>
          </cell>
          <cell r="J301">
            <v>0.14499999999999999</v>
          </cell>
        </row>
        <row r="302">
          <cell r="A302" t="str">
            <v xml:space="preserve">Possible Achievement </v>
          </cell>
          <cell r="B302">
            <v>0.33789999999999998</v>
          </cell>
          <cell r="C302">
            <v>0.28399999999999997</v>
          </cell>
          <cell r="D302">
            <v>0.23730000000000001</v>
          </cell>
          <cell r="E302">
            <v>0.27510000000000001</v>
          </cell>
          <cell r="F302">
            <v>0.2059</v>
          </cell>
          <cell r="G302">
            <v>0.1736</v>
          </cell>
          <cell r="H302">
            <v>0.15360000000000001</v>
          </cell>
          <cell r="I302">
            <v>0.1361</v>
          </cell>
          <cell r="J302">
            <v>0.12609999999999999</v>
          </cell>
        </row>
        <row r="303">
          <cell r="A303" t="str">
            <v>TTPW's Share of Regulated Profit</v>
          </cell>
          <cell r="B303" t="e">
            <v>#REF!</v>
          </cell>
          <cell r="C303" t="e">
            <v>#REF!</v>
          </cell>
          <cell r="D303" t="e">
            <v>#REF!</v>
          </cell>
          <cell r="E303">
            <v>961.61780165768948</v>
          </cell>
          <cell r="F303">
            <v>947.64471186918536</v>
          </cell>
          <cell r="G303">
            <v>983.71818746899953</v>
          </cell>
          <cell r="H303">
            <v>950.38654492478827</v>
          </cell>
          <cell r="I303">
            <v>1129.7438349673723</v>
          </cell>
          <cell r="J303">
            <v>1290.3105816564014</v>
          </cell>
        </row>
        <row r="304">
          <cell r="A304" t="str">
            <v>ROE @16%</v>
          </cell>
          <cell r="B304" t="e">
            <v>#REF!</v>
          </cell>
          <cell r="C304" t="e">
            <v>#REF!</v>
          </cell>
          <cell r="D304" t="e">
            <v>#REF!</v>
          </cell>
          <cell r="E304">
            <v>728.7672</v>
          </cell>
          <cell r="F304">
            <v>699.39464000000009</v>
          </cell>
          <cell r="G304">
            <v>734.66287999999997</v>
          </cell>
          <cell r="H304">
            <v>805.22288000000003</v>
          </cell>
          <cell r="I304">
            <v>867.54382400000009</v>
          </cell>
          <cell r="J304">
            <v>912.22476800000004</v>
          </cell>
        </row>
        <row r="305">
          <cell r="A305" t="str">
            <v>Incentives</v>
          </cell>
          <cell r="B305">
            <v>167.42536856003116</v>
          </cell>
          <cell r="C305">
            <v>255.98113106695672</v>
          </cell>
          <cell r="D305">
            <v>311.29523516888656</v>
          </cell>
          <cell r="E305">
            <v>232.85060165768945</v>
          </cell>
          <cell r="F305">
            <v>248.25007186918532</v>
          </cell>
          <cell r="G305">
            <v>249.0553074689995</v>
          </cell>
          <cell r="H305">
            <v>145.16366492478826</v>
          </cell>
          <cell r="I305">
            <v>262.20001096737218</v>
          </cell>
          <cell r="J305">
            <v>378.08581365640134</v>
          </cell>
        </row>
        <row r="306">
          <cell r="A306" t="str">
            <v>TTPW's Share of Accounting Profit</v>
          </cell>
          <cell r="B306">
            <v>209.09999999999951</v>
          </cell>
          <cell r="C306">
            <v>551.5</v>
          </cell>
          <cell r="D306">
            <v>0</v>
          </cell>
          <cell r="E306">
            <v>795.61299999999937</v>
          </cell>
          <cell r="F306">
            <v>947.64471186918536</v>
          </cell>
          <cell r="G306">
            <v>0</v>
          </cell>
          <cell r="H306">
            <v>0</v>
          </cell>
          <cell r="I306">
            <v>0</v>
          </cell>
          <cell r="J306">
            <v>0</v>
          </cell>
        </row>
        <row r="307">
          <cell r="A307" t="str">
            <v>Financial/Regulated Return Adjustment Factor</v>
          </cell>
          <cell r="B307" t="e">
            <v>#REF!</v>
          </cell>
          <cell r="C307" t="e">
            <v>#REF!</v>
          </cell>
          <cell r="D307" t="e">
            <v>#REF!</v>
          </cell>
          <cell r="E307">
            <v>0.85342668232609986</v>
          </cell>
          <cell r="F307">
            <v>1</v>
          </cell>
          <cell r="G307">
            <v>1</v>
          </cell>
          <cell r="H307">
            <v>1</v>
          </cell>
          <cell r="I307">
            <v>1</v>
          </cell>
          <cell r="J307">
            <v>1</v>
          </cell>
        </row>
        <row r="308">
          <cell r="A308" t="str">
            <v>*Accounting Profits,#Financial/Regulated Return Adjustment Factor</v>
          </cell>
        </row>
        <row r="310">
          <cell r="A310" t="str">
            <v>Tata Power-Sensitivity of DCF Value to Terminal Growth &amp; WACC-Mumbai Business</v>
          </cell>
        </row>
        <row r="311">
          <cell r="A311" t="str">
            <v xml:space="preserve">WACC </v>
          </cell>
          <cell r="C311" t="str">
            <v>Terminal Growth Rate</v>
          </cell>
        </row>
        <row r="312">
          <cell r="A312" t="str">
            <v>In Rs.</v>
          </cell>
          <cell r="B312" t="e">
            <v>#REF!</v>
          </cell>
          <cell r="C312" t="e">
            <v>#REF!</v>
          </cell>
          <cell r="D312" t="e">
            <v>#REF!</v>
          </cell>
        </row>
        <row r="313">
          <cell r="A313" t="e">
            <v>#REF!</v>
          </cell>
          <cell r="B313" t="e">
            <v>#REF!</v>
          </cell>
          <cell r="C313" t="e">
            <v>#REF!</v>
          </cell>
          <cell r="D313" t="e">
            <v>#REF!</v>
          </cell>
        </row>
        <row r="314">
          <cell r="A314" t="e">
            <v>#REF!</v>
          </cell>
          <cell r="B314" t="e">
            <v>#REF!</v>
          </cell>
          <cell r="C314" t="e">
            <v>#REF!</v>
          </cell>
          <cell r="D314" t="e">
            <v>#REF!</v>
          </cell>
        </row>
        <row r="315">
          <cell r="A315" t="e">
            <v>#REF!</v>
          </cell>
          <cell r="B315" t="e">
            <v>#REF!</v>
          </cell>
          <cell r="C315" t="e">
            <v>#REF!</v>
          </cell>
          <cell r="D315" t="e">
            <v>#REF!</v>
          </cell>
        </row>
        <row r="319">
          <cell r="A319" t="str">
            <v>Tata Power-Fuel Cost Mix</v>
          </cell>
        </row>
        <row r="320">
          <cell r="B320" t="str">
            <v>F2004</v>
          </cell>
          <cell r="C320" t="str">
            <v>F2005</v>
          </cell>
          <cell r="D320" t="str">
            <v>F2006E</v>
          </cell>
          <cell r="E320" t="str">
            <v>F2007E</v>
          </cell>
          <cell r="F320" t="str">
            <v>F2008E</v>
          </cell>
          <cell r="G320" t="str">
            <v>F2009E</v>
          </cell>
        </row>
        <row r="321">
          <cell r="A321" t="str">
            <v>Coal</v>
          </cell>
          <cell r="B321" t="e">
            <v>#REF!</v>
          </cell>
          <cell r="C321" t="e">
            <v>#REF!</v>
          </cell>
          <cell r="D321" t="e">
            <v>#REF!</v>
          </cell>
          <cell r="E321" t="e">
            <v>#REF!</v>
          </cell>
          <cell r="F321" t="e">
            <v>#REF!</v>
          </cell>
          <cell r="G321" t="e">
            <v>#REF!</v>
          </cell>
        </row>
        <row r="322">
          <cell r="A322" t="str">
            <v>Oil</v>
          </cell>
          <cell r="B322" t="e">
            <v>#REF!</v>
          </cell>
          <cell r="C322" t="e">
            <v>#REF!</v>
          </cell>
          <cell r="D322" t="e">
            <v>#REF!</v>
          </cell>
          <cell r="E322" t="e">
            <v>#REF!</v>
          </cell>
          <cell r="F322" t="e">
            <v>#REF!</v>
          </cell>
          <cell r="G322" t="e">
            <v>#REF!</v>
          </cell>
        </row>
        <row r="323">
          <cell r="A323" t="str">
            <v>Gas</v>
          </cell>
          <cell r="B323" t="e">
            <v>#REF!</v>
          </cell>
          <cell r="C323" t="e">
            <v>#REF!</v>
          </cell>
          <cell r="D323" t="e">
            <v>#REF!</v>
          </cell>
          <cell r="E323" t="e">
            <v>#REF!</v>
          </cell>
          <cell r="F323" t="e">
            <v>#REF!</v>
          </cell>
          <cell r="G323" t="e">
            <v>#REF!</v>
          </cell>
        </row>
        <row r="324">
          <cell r="A324" t="str">
            <v>Fuel Cost (Rs/Unit)</v>
          </cell>
          <cell r="B324" t="e">
            <v>#REF!</v>
          </cell>
          <cell r="C324" t="e">
            <v>#REF!</v>
          </cell>
          <cell r="D324" t="e">
            <v>#REF!</v>
          </cell>
          <cell r="E324" t="e">
            <v>#REF!</v>
          </cell>
          <cell r="F324" t="e">
            <v>#REF!</v>
          </cell>
          <cell r="G324" t="e">
            <v>#REF!</v>
          </cell>
        </row>
        <row r="330">
          <cell r="B330" t="str">
            <v>F'04</v>
          </cell>
          <cell r="C330" t="str">
            <v>F'05</v>
          </cell>
          <cell r="D330" t="str">
            <v>F'06E</v>
          </cell>
          <cell r="E330" t="str">
            <v>F'07E</v>
          </cell>
          <cell r="F330" t="str">
            <v>F'08E</v>
          </cell>
          <cell r="G330" t="str">
            <v>F'09E</v>
          </cell>
        </row>
        <row r="331">
          <cell r="A331" t="str">
            <v>Based on Cost</v>
          </cell>
        </row>
        <row r="332">
          <cell r="A332" t="str">
            <v>Coal</v>
          </cell>
          <cell r="B332" t="e">
            <v>#REF!</v>
          </cell>
          <cell r="C332" t="e">
            <v>#REF!</v>
          </cell>
          <cell r="D332" t="e">
            <v>#REF!</v>
          </cell>
          <cell r="E332" t="e">
            <v>#REF!</v>
          </cell>
          <cell r="F332" t="e">
            <v>#REF!</v>
          </cell>
          <cell r="G332" t="e">
            <v>#REF!</v>
          </cell>
        </row>
        <row r="333">
          <cell r="A333" t="str">
            <v>Oil</v>
          </cell>
          <cell r="B333" t="e">
            <v>#REF!</v>
          </cell>
          <cell r="C333" t="e">
            <v>#REF!</v>
          </cell>
          <cell r="D333" t="e">
            <v>#REF!</v>
          </cell>
          <cell r="E333" t="e">
            <v>#REF!</v>
          </cell>
          <cell r="F333" t="e">
            <v>#REF!</v>
          </cell>
          <cell r="G333" t="e">
            <v>#REF!</v>
          </cell>
        </row>
        <row r="334">
          <cell r="A334" t="str">
            <v>Gas</v>
          </cell>
          <cell r="B334" t="e">
            <v>#REF!</v>
          </cell>
          <cell r="C334" t="e">
            <v>#REF!</v>
          </cell>
          <cell r="D334" t="e">
            <v>#REF!</v>
          </cell>
          <cell r="E334" t="e">
            <v>#REF!</v>
          </cell>
          <cell r="F334" t="e">
            <v>#REF!</v>
          </cell>
          <cell r="G334" t="e">
            <v>#REF!</v>
          </cell>
        </row>
        <row r="335">
          <cell r="A335" t="str">
            <v>Based on Units Generated</v>
          </cell>
        </row>
        <row r="336">
          <cell r="A336" t="str">
            <v>Coal</v>
          </cell>
          <cell r="B336" t="e">
            <v>#REF!</v>
          </cell>
          <cell r="C336" t="e">
            <v>#REF!</v>
          </cell>
          <cell r="D336" t="e">
            <v>#REF!</v>
          </cell>
          <cell r="E336" t="e">
            <v>#REF!</v>
          </cell>
          <cell r="F336" t="e">
            <v>#REF!</v>
          </cell>
          <cell r="G336" t="e">
            <v>#REF!</v>
          </cell>
        </row>
        <row r="337">
          <cell r="A337" t="str">
            <v>Oil</v>
          </cell>
          <cell r="B337" t="e">
            <v>#REF!</v>
          </cell>
          <cell r="C337" t="e">
            <v>#REF!</v>
          </cell>
          <cell r="D337" t="e">
            <v>#REF!</v>
          </cell>
          <cell r="E337" t="e">
            <v>#REF!</v>
          </cell>
          <cell r="F337" t="e">
            <v>#REF!</v>
          </cell>
          <cell r="G337" t="e">
            <v>#REF!</v>
          </cell>
        </row>
        <row r="338">
          <cell r="A338" t="str">
            <v>Gas</v>
          </cell>
          <cell r="B338" t="e">
            <v>#REF!</v>
          </cell>
          <cell r="C338" t="e">
            <v>#REF!</v>
          </cell>
          <cell r="D338" t="e">
            <v>#REF!</v>
          </cell>
          <cell r="E338" t="e">
            <v>#REF!</v>
          </cell>
          <cell r="F338" t="e">
            <v>#REF!</v>
          </cell>
          <cell r="G338" t="e">
            <v>#REF!</v>
          </cell>
        </row>
        <row r="339">
          <cell r="A339" t="str">
            <v>Hydro</v>
          </cell>
          <cell r="B339" t="e">
            <v>#REF!</v>
          </cell>
          <cell r="C339" t="e">
            <v>#REF!</v>
          </cell>
          <cell r="D339" t="e">
            <v>#REF!</v>
          </cell>
          <cell r="E339" t="e">
            <v>#REF!</v>
          </cell>
          <cell r="F339" t="e">
            <v>#REF!</v>
          </cell>
          <cell r="G339" t="e">
            <v>#REF!</v>
          </cell>
        </row>
        <row r="342">
          <cell r="A342" t="str">
            <v>Tata Power-Common Size Operating Profit</v>
          </cell>
        </row>
        <row r="343">
          <cell r="A343" t="str">
            <v>(%)</v>
          </cell>
          <cell r="B343" t="str">
            <v>F2005</v>
          </cell>
          <cell r="C343" t="str">
            <v>F2006E</v>
          </cell>
          <cell r="D343" t="str">
            <v>F2007E</v>
          </cell>
          <cell r="E343" t="str">
            <v>F2008E</v>
          </cell>
          <cell r="F343" t="str">
            <v>F2009E</v>
          </cell>
        </row>
        <row r="344">
          <cell r="A344" t="str">
            <v>Revenues</v>
          </cell>
          <cell r="B344" t="e">
            <v>#REF!</v>
          </cell>
          <cell r="C344" t="e">
            <v>#REF!</v>
          </cell>
          <cell r="D344" t="e">
            <v>#REF!</v>
          </cell>
          <cell r="E344" t="e">
            <v>#REF!</v>
          </cell>
          <cell r="F344" t="e">
            <v>#REF!</v>
          </cell>
        </row>
        <row r="345">
          <cell r="A345" t="str">
            <v>Cost of Power Purchased</v>
          </cell>
          <cell r="B345" t="e">
            <v>#REF!</v>
          </cell>
          <cell r="C345" t="e">
            <v>#REF!</v>
          </cell>
          <cell r="D345" t="e">
            <v>#REF!</v>
          </cell>
          <cell r="E345">
            <v>0.65438720941813511</v>
          </cell>
          <cell r="F345">
            <v>0.77678439670894173</v>
          </cell>
        </row>
        <row r="346">
          <cell r="A346" t="str">
            <v>Cost of Fuel</v>
          </cell>
          <cell r="B346" t="e">
            <v>#REF!</v>
          </cell>
          <cell r="C346" t="e">
            <v>#REF!</v>
          </cell>
          <cell r="D346" t="e">
            <v>#REF!</v>
          </cell>
          <cell r="E346">
            <v>3.8527440765711289E-2</v>
          </cell>
          <cell r="F346">
            <v>3.0854366499143825E-2</v>
          </cell>
        </row>
        <row r="347">
          <cell r="A347" t="str">
            <v>Tax on Electricity</v>
          </cell>
          <cell r="B347" t="e">
            <v>#REF!</v>
          </cell>
          <cell r="C347" t="e">
            <v>#REF!</v>
          </cell>
          <cell r="D347" t="e">
            <v>#REF!</v>
          </cell>
          <cell r="E347" t="e">
            <v>#REF!</v>
          </cell>
          <cell r="F347" t="e">
            <v>#REF!</v>
          </cell>
        </row>
        <row r="348">
          <cell r="A348" t="str">
            <v>Salaries &amp; Benefits</v>
          </cell>
          <cell r="B348" t="e">
            <v>#REF!</v>
          </cell>
          <cell r="C348" t="e">
            <v>#REF!</v>
          </cell>
          <cell r="D348" t="e">
            <v>#REF!</v>
          </cell>
          <cell r="E348" t="e">
            <v>#REF!</v>
          </cell>
          <cell r="F348" t="e">
            <v>#REF!</v>
          </cell>
        </row>
        <row r="349">
          <cell r="A349" t="str">
            <v>Other Expenses</v>
          </cell>
          <cell r="B349" t="e">
            <v>#REF!</v>
          </cell>
          <cell r="C349" t="e">
            <v>#REF!</v>
          </cell>
          <cell r="D349" t="e">
            <v>#REF!</v>
          </cell>
          <cell r="E349">
            <v>0.10385843528385923</v>
          </cell>
          <cell r="F349">
            <v>7.6816764735853041E-2</v>
          </cell>
        </row>
        <row r="350">
          <cell r="A350" t="str">
            <v>Provisions/Write-Offs</v>
          </cell>
          <cell r="B350" t="e">
            <v>#REF!</v>
          </cell>
          <cell r="C350" t="e">
            <v>#REF!</v>
          </cell>
          <cell r="D350" t="e">
            <v>#REF!</v>
          </cell>
          <cell r="E350" t="e">
            <v>#REF!</v>
          </cell>
          <cell r="F350" t="e">
            <v>#REF!</v>
          </cell>
        </row>
        <row r="351">
          <cell r="A351" t="str">
            <v>Total Cost</v>
          </cell>
          <cell r="B351" t="e">
            <v>#REF!</v>
          </cell>
          <cell r="C351" t="e">
            <v>#REF!</v>
          </cell>
          <cell r="D351" t="e">
            <v>#REF!</v>
          </cell>
          <cell r="E351" t="e">
            <v>#REF!</v>
          </cell>
          <cell r="F351" t="e">
            <v>#REF!</v>
          </cell>
        </row>
        <row r="352">
          <cell r="A352" t="str">
            <v>Operating Profit</v>
          </cell>
          <cell r="B352" t="e">
            <v>#REF!</v>
          </cell>
          <cell r="C352" t="e">
            <v>#REF!</v>
          </cell>
          <cell r="D352" t="e">
            <v>#REF!</v>
          </cell>
          <cell r="E352" t="e">
            <v>#REF!</v>
          </cell>
          <cell r="F352" t="e">
            <v>#REF!</v>
          </cell>
        </row>
        <row r="354">
          <cell r="A354" t="str">
            <v>Rs. Million</v>
          </cell>
          <cell r="B354" t="str">
            <v>F2004</v>
          </cell>
          <cell r="C354" t="str">
            <v>F2005</v>
          </cell>
          <cell r="D354" t="str">
            <v>F2006E</v>
          </cell>
          <cell r="E354" t="str">
            <v>F2007E</v>
          </cell>
          <cell r="F354" t="str">
            <v>F2008E</v>
          </cell>
          <cell r="G354" t="str">
            <v>F2009E</v>
          </cell>
        </row>
        <row r="355">
          <cell r="A355" t="str">
            <v>Revenues</v>
          </cell>
          <cell r="B355" t="e">
            <v>#REF!</v>
          </cell>
          <cell r="C355" t="e">
            <v>#REF!</v>
          </cell>
          <cell r="D355" t="e">
            <v>#REF!</v>
          </cell>
          <cell r="E355" t="e">
            <v>#REF!</v>
          </cell>
          <cell r="F355">
            <v>49198.7</v>
          </cell>
          <cell r="G355">
            <v>71831</v>
          </cell>
        </row>
        <row r="356">
          <cell r="A356" t="str">
            <v>Cost of power purchased</v>
          </cell>
          <cell r="B356" t="e">
            <v>#REF!</v>
          </cell>
          <cell r="C356" t="e">
            <v>#REF!</v>
          </cell>
          <cell r="D356" t="e">
            <v>#REF!</v>
          </cell>
          <cell r="E356" t="e">
            <v>#REF!</v>
          </cell>
          <cell r="F356">
            <v>32195</v>
          </cell>
          <cell r="G356">
            <v>55797.2</v>
          </cell>
        </row>
        <row r="357">
          <cell r="A357" t="str">
            <v>Cost of fuel</v>
          </cell>
          <cell r="B357" t="e">
            <v>#REF!</v>
          </cell>
          <cell r="C357" t="e">
            <v>#REF!</v>
          </cell>
          <cell r="D357" t="e">
            <v>#REF!</v>
          </cell>
          <cell r="E357" t="e">
            <v>#REF!</v>
          </cell>
          <cell r="F357">
            <v>1895.5</v>
          </cell>
          <cell r="G357">
            <v>2216.3000000000002</v>
          </cell>
        </row>
        <row r="358">
          <cell r="A358" t="str">
            <v>Tax on electricity</v>
          </cell>
          <cell r="B358" t="e">
            <v>#REF!</v>
          </cell>
          <cell r="C358" t="e">
            <v>#REF!</v>
          </cell>
          <cell r="D358" t="e">
            <v>#REF!</v>
          </cell>
          <cell r="E358" t="e">
            <v>#REF!</v>
          </cell>
          <cell r="F358" t="e">
            <v>#REF!</v>
          </cell>
          <cell r="G358" t="e">
            <v>#REF!</v>
          </cell>
        </row>
        <row r="359">
          <cell r="A359" t="str">
            <v>Salaries and benefits</v>
          </cell>
          <cell r="B359" t="e">
            <v>#REF!</v>
          </cell>
          <cell r="C359" t="e">
            <v>#REF!</v>
          </cell>
          <cell r="D359" t="e">
            <v>#REF!</v>
          </cell>
          <cell r="E359" t="e">
            <v>#REF!</v>
          </cell>
          <cell r="F359" t="e">
            <v>#REF!</v>
          </cell>
          <cell r="G359" t="e">
            <v>#REF!</v>
          </cell>
        </row>
        <row r="360">
          <cell r="A360" t="str">
            <v>Other expenses</v>
          </cell>
          <cell r="B360" t="e">
            <v>#REF!</v>
          </cell>
          <cell r="C360" t="e">
            <v>#REF!</v>
          </cell>
          <cell r="D360" t="e">
            <v>#REF!</v>
          </cell>
          <cell r="E360" t="e">
            <v>#REF!</v>
          </cell>
          <cell r="F360">
            <v>5109.7000000000044</v>
          </cell>
          <cell r="G360">
            <v>5517.8250277410598</v>
          </cell>
        </row>
        <row r="361">
          <cell r="A361" t="str">
            <v>Provisions/write-offs</v>
          </cell>
          <cell r="B361" t="e">
            <v>#REF!</v>
          </cell>
          <cell r="C361" t="e">
            <v>#REF!</v>
          </cell>
          <cell r="D361" t="e">
            <v>#REF!</v>
          </cell>
          <cell r="E361" t="e">
            <v>#REF!</v>
          </cell>
          <cell r="F361" t="e">
            <v>#REF!</v>
          </cell>
          <cell r="G361" t="e">
            <v>#REF!</v>
          </cell>
        </row>
        <row r="362">
          <cell r="A362" t="str">
            <v>Total Cost</v>
          </cell>
          <cell r="B362" t="e">
            <v>#REF!</v>
          </cell>
          <cell r="C362" t="e">
            <v>#REF!</v>
          </cell>
          <cell r="D362" t="e">
            <v>#REF!</v>
          </cell>
          <cell r="E362" t="e">
            <v>#REF!</v>
          </cell>
          <cell r="F362" t="e">
            <v>#REF!</v>
          </cell>
          <cell r="G362" t="e">
            <v>#REF!</v>
          </cell>
        </row>
        <row r="363">
          <cell r="A363" t="str">
            <v>Operating Profit</v>
          </cell>
          <cell r="B363" t="e">
            <v>#REF!</v>
          </cell>
          <cell r="C363" t="e">
            <v>#REF!</v>
          </cell>
          <cell r="D363" t="e">
            <v>#REF!</v>
          </cell>
          <cell r="E363" t="e">
            <v>#REF!</v>
          </cell>
          <cell r="F363" t="e">
            <v>#REF!</v>
          </cell>
          <cell r="G363" t="e">
            <v>#REF!</v>
          </cell>
        </row>
        <row r="367">
          <cell r="A367" t="str">
            <v>Tata Power-Geneartion Capacity &amp; PLF(%)</v>
          </cell>
        </row>
        <row r="368">
          <cell r="B368" t="str">
            <v>F2005</v>
          </cell>
          <cell r="C368" t="str">
            <v>F2006E</v>
          </cell>
          <cell r="D368" t="str">
            <v>F2007E</v>
          </cell>
          <cell r="E368" t="str">
            <v>F2008E</v>
          </cell>
          <cell r="F368" t="str">
            <v>F2009E</v>
          </cell>
        </row>
        <row r="369">
          <cell r="A369" t="str">
            <v>Generation (MUs)</v>
          </cell>
          <cell r="B369" t="e">
            <v>#REF!</v>
          </cell>
          <cell r="C369" t="e">
            <v>#REF!</v>
          </cell>
          <cell r="D369" t="e">
            <v>#REF!</v>
          </cell>
          <cell r="E369" t="e">
            <v>#REF!</v>
          </cell>
          <cell r="F369" t="e">
            <v>#REF!</v>
          </cell>
        </row>
        <row r="370">
          <cell r="A370" t="str">
            <v>Trombay</v>
          </cell>
          <cell r="B370" t="e">
            <v>#REF!</v>
          </cell>
          <cell r="C370" t="e">
            <v>#REF!</v>
          </cell>
          <cell r="D370" t="e">
            <v>#REF!</v>
          </cell>
          <cell r="E370" t="e">
            <v>#REF!</v>
          </cell>
          <cell r="F370" t="e">
            <v>#REF!</v>
          </cell>
        </row>
        <row r="371">
          <cell r="A371" t="str">
            <v xml:space="preserve">Mumbai - Hydro* </v>
          </cell>
          <cell r="B371" t="e">
            <v>#REF!</v>
          </cell>
          <cell r="C371" t="e">
            <v>#REF!</v>
          </cell>
          <cell r="D371" t="e">
            <v>#REF!</v>
          </cell>
          <cell r="E371" t="e">
            <v>#REF!</v>
          </cell>
          <cell r="F371" t="e">
            <v>#REF!</v>
          </cell>
        </row>
        <row r="372">
          <cell r="A372" t="str">
            <v>Jojobera. Jharkhand</v>
          </cell>
          <cell r="B372" t="e">
            <v>#REF!</v>
          </cell>
          <cell r="C372" t="e">
            <v>#REF!</v>
          </cell>
          <cell r="D372" t="e">
            <v>#REF!</v>
          </cell>
          <cell r="E372">
            <v>0</v>
          </cell>
          <cell r="F372">
            <v>0</v>
          </cell>
        </row>
        <row r="373">
          <cell r="A373" t="str">
            <v>Belgaum, Karnataka</v>
          </cell>
          <cell r="B373" t="e">
            <v>#REF!</v>
          </cell>
          <cell r="C373" t="e">
            <v>#REF!</v>
          </cell>
          <cell r="D373" t="e">
            <v>#REF!</v>
          </cell>
          <cell r="E373">
            <v>0</v>
          </cell>
          <cell r="F373">
            <v>0</v>
          </cell>
        </row>
        <row r="374">
          <cell r="A374" t="str">
            <v>Wadi, Karnataka</v>
          </cell>
          <cell r="B374" t="e">
            <v>#REF!</v>
          </cell>
          <cell r="C374" t="e">
            <v>#REF!</v>
          </cell>
          <cell r="D374" t="e">
            <v>#REF!</v>
          </cell>
          <cell r="E374">
            <v>4458.84</v>
          </cell>
          <cell r="F374">
            <v>4423.3620000000001</v>
          </cell>
        </row>
        <row r="375">
          <cell r="A375" t="str">
            <v>Ahmednagar, Maharashtra</v>
          </cell>
          <cell r="B375" t="e">
            <v>#REF!</v>
          </cell>
          <cell r="C375" t="e">
            <v>#REF!</v>
          </cell>
          <cell r="D375" t="e">
            <v>#REF!</v>
          </cell>
          <cell r="E375">
            <v>1170.7740000000003</v>
          </cell>
          <cell r="F375">
            <v>1011.78</v>
          </cell>
        </row>
        <row r="376">
          <cell r="A376" t="str">
            <v>Capacity (MW)</v>
          </cell>
          <cell r="B376" t="e">
            <v>#REF!</v>
          </cell>
          <cell r="C376" t="e">
            <v>#REF!</v>
          </cell>
          <cell r="D376" t="e">
            <v>#REF!</v>
          </cell>
          <cell r="E376" t="e">
            <v>#REF!</v>
          </cell>
          <cell r="F376" t="e">
            <v>#REF!</v>
          </cell>
        </row>
        <row r="377">
          <cell r="A377" t="str">
            <v>Trombay (Thermal)</v>
          </cell>
          <cell r="B377" t="e">
            <v>#REF!</v>
          </cell>
          <cell r="C377" t="e">
            <v>#REF!</v>
          </cell>
          <cell r="D377" t="e">
            <v>#REF!</v>
          </cell>
          <cell r="E377" t="e">
            <v>#REF!</v>
          </cell>
          <cell r="F377" t="e">
            <v>#REF!</v>
          </cell>
        </row>
        <row r="378">
          <cell r="A378" t="str">
            <v>Mumbai (Hydro*)</v>
          </cell>
          <cell r="B378" t="e">
            <v>#REF!</v>
          </cell>
          <cell r="C378" t="e">
            <v>#REF!</v>
          </cell>
          <cell r="D378" t="e">
            <v>#REF!</v>
          </cell>
          <cell r="E378" t="e">
            <v>#REF!</v>
          </cell>
          <cell r="F378" t="e">
            <v>#REF!</v>
          </cell>
        </row>
        <row r="379">
          <cell r="A379" t="str">
            <v>Jojobera (Coal)</v>
          </cell>
          <cell r="B379" t="e">
            <v>#REF!</v>
          </cell>
          <cell r="C379" t="e">
            <v>#REF!</v>
          </cell>
          <cell r="D379" t="e">
            <v>#REF!</v>
          </cell>
          <cell r="E379">
            <v>48</v>
          </cell>
          <cell r="F379">
            <v>48</v>
          </cell>
        </row>
        <row r="380">
          <cell r="A380" t="str">
            <v>Belgaum (CCP)</v>
          </cell>
          <cell r="B380" t="e">
            <v>#REF!</v>
          </cell>
          <cell r="C380" t="e">
            <v>#REF!</v>
          </cell>
          <cell r="D380" t="e">
            <v>#REF!</v>
          </cell>
          <cell r="E380">
            <v>0</v>
          </cell>
          <cell r="F380">
            <v>0</v>
          </cell>
        </row>
        <row r="381">
          <cell r="A381" t="str">
            <v>Wadi</v>
          </cell>
          <cell r="B381" t="e">
            <v>#REF!</v>
          </cell>
          <cell r="C381" t="e">
            <v>#REF!</v>
          </cell>
          <cell r="D381" t="e">
            <v>#REF!</v>
          </cell>
          <cell r="E381" t="e">
            <v>#REF!</v>
          </cell>
          <cell r="F381" t="e">
            <v>#REF!</v>
          </cell>
        </row>
        <row r="382">
          <cell r="A382" t="str">
            <v>Ahmednagar (Wind)</v>
          </cell>
          <cell r="B382" t="e">
            <v>#REF!</v>
          </cell>
          <cell r="C382" t="e">
            <v>#REF!</v>
          </cell>
          <cell r="D382" t="e">
            <v>#REF!</v>
          </cell>
          <cell r="E382" t="e">
            <v>#REF!</v>
          </cell>
          <cell r="F382" t="e">
            <v>#REF!</v>
          </cell>
        </row>
        <row r="383">
          <cell r="A383" t="str">
            <v>PLF (%)</v>
          </cell>
          <cell r="B383" t="e">
            <v>#REF!</v>
          </cell>
          <cell r="C383" t="e">
            <v>#REF!</v>
          </cell>
          <cell r="D383" t="e">
            <v>#REF!</v>
          </cell>
          <cell r="E383" t="e">
            <v>#REF!</v>
          </cell>
          <cell r="F383" t="e">
            <v>#REF!</v>
          </cell>
        </row>
        <row r="384">
          <cell r="A384" t="str">
            <v>Trombay (Thermal)</v>
          </cell>
          <cell r="B384" t="e">
            <v>#REF!</v>
          </cell>
          <cell r="C384" t="e">
            <v>#REF!</v>
          </cell>
          <cell r="D384" t="e">
            <v>#REF!</v>
          </cell>
          <cell r="E384" t="e">
            <v>#REF!</v>
          </cell>
          <cell r="F384" t="e">
            <v>#REF!</v>
          </cell>
        </row>
        <row r="385">
          <cell r="A385" t="str">
            <v>Mumbai (Hydro*)</v>
          </cell>
          <cell r="B385" t="e">
            <v>#REF!</v>
          </cell>
          <cell r="C385" t="e">
            <v>#REF!</v>
          </cell>
          <cell r="D385" t="e">
            <v>#REF!</v>
          </cell>
          <cell r="E385" t="e">
            <v>#REF!</v>
          </cell>
          <cell r="F385" t="e">
            <v>#REF!</v>
          </cell>
        </row>
        <row r="386">
          <cell r="A386" t="str">
            <v>Jojobera (Coal)</v>
          </cell>
          <cell r="B386" t="e">
            <v>#REF!</v>
          </cell>
          <cell r="C386" t="e">
            <v>#REF!</v>
          </cell>
          <cell r="D386" t="e">
            <v>#REF!</v>
          </cell>
          <cell r="E386">
            <v>0</v>
          </cell>
          <cell r="F386">
            <v>0</v>
          </cell>
        </row>
        <row r="387">
          <cell r="A387" t="str">
            <v>Belgaum (CCP)</v>
          </cell>
          <cell r="B387" t="e">
            <v>#REF!</v>
          </cell>
          <cell r="C387" t="e">
            <v>#REF!</v>
          </cell>
          <cell r="D387" t="e">
            <v>#REF!</v>
          </cell>
          <cell r="E387" t="e">
            <v>#DIV/0!</v>
          </cell>
          <cell r="F387" t="e">
            <v>#DIV/0!</v>
          </cell>
        </row>
        <row r="388">
          <cell r="A388" t="str">
            <v>Wadi</v>
          </cell>
          <cell r="B388" t="e">
            <v>#REF!</v>
          </cell>
        </row>
        <row r="389">
          <cell r="A389" t="str">
            <v>Ahmednagar (Wind)</v>
          </cell>
          <cell r="B389" t="e">
            <v>#REF!</v>
          </cell>
          <cell r="C389" t="e">
            <v>#REF!</v>
          </cell>
          <cell r="D389" t="e">
            <v>#REF!</v>
          </cell>
          <cell r="E389" t="e">
            <v>#REF!</v>
          </cell>
          <cell r="F389" t="e">
            <v>#REF!</v>
          </cell>
        </row>
        <row r="390">
          <cell r="A390" t="str">
            <v>Based on installed Capacity conversion factor of 8.76.*Includes Khopoli, Bhivpuri, Bhira.Maha. =Maharashtra</v>
          </cell>
        </row>
        <row r="392">
          <cell r="A392" t="str">
            <v>Tata Power-Non Operating Income As % of PBT</v>
          </cell>
        </row>
        <row r="393">
          <cell r="B393" t="str">
            <v>F2005</v>
          </cell>
          <cell r="C393" t="str">
            <v>F2006E</v>
          </cell>
          <cell r="D393" t="str">
            <v>F2007E</v>
          </cell>
          <cell r="E393" t="str">
            <v>F2008E</v>
          </cell>
          <cell r="F393" t="str">
            <v>F2009E</v>
          </cell>
        </row>
        <row r="394">
          <cell r="A394" t="str">
            <v>Non Op. Income (NOI)</v>
          </cell>
          <cell r="B394" t="e">
            <v>#REF!</v>
          </cell>
          <cell r="C394" t="e">
            <v>#REF!</v>
          </cell>
          <cell r="D394" t="e">
            <v>#REF!</v>
          </cell>
          <cell r="E394" t="e">
            <v>#REF!</v>
          </cell>
          <cell r="F394" t="e">
            <v>#REF!</v>
          </cell>
        </row>
        <row r="395">
          <cell r="A395" t="str">
            <v>PBT (Stand-alone)</v>
          </cell>
          <cell r="B395" t="e">
            <v>#REF!</v>
          </cell>
          <cell r="C395" t="e">
            <v>#REF!</v>
          </cell>
          <cell r="D395" t="e">
            <v>#REF!</v>
          </cell>
          <cell r="E395">
            <v>3032.8610666666668</v>
          </cell>
          <cell r="F395">
            <v>4020.6</v>
          </cell>
        </row>
        <row r="396">
          <cell r="A396" t="str">
            <v>NOI as % of PBT</v>
          </cell>
          <cell r="B396" t="e">
            <v>#REF!</v>
          </cell>
          <cell r="C396" t="e">
            <v>#REF!</v>
          </cell>
          <cell r="D396" t="e">
            <v>#REF!</v>
          </cell>
          <cell r="E396" t="e">
            <v>#REF!</v>
          </cell>
          <cell r="F396" t="e">
            <v>#REF!</v>
          </cell>
        </row>
        <row r="399">
          <cell r="B399" t="str">
            <v>F2005</v>
          </cell>
          <cell r="C399" t="str">
            <v>F2006E</v>
          </cell>
          <cell r="D399" t="str">
            <v>F2007E</v>
          </cell>
          <cell r="E399" t="str">
            <v>F2008E</v>
          </cell>
          <cell r="F399" t="str">
            <v>F2009E</v>
          </cell>
        </row>
        <row r="400">
          <cell r="A400" t="str">
            <v>Fin Assets (% of Cap. Employed) - LHS</v>
          </cell>
          <cell r="B400" t="e">
            <v>#REF!</v>
          </cell>
          <cell r="C400" t="e">
            <v>#REF!</v>
          </cell>
          <cell r="D400" t="e">
            <v>#REF!</v>
          </cell>
          <cell r="E400" t="e">
            <v>#REF!</v>
          </cell>
          <cell r="F400" t="e">
            <v>#REF!</v>
          </cell>
        </row>
        <row r="401">
          <cell r="A401" t="str">
            <v>Non-Operating Income (% of PBT) - RHS</v>
          </cell>
          <cell r="B401" t="e">
            <v>#REF!</v>
          </cell>
          <cell r="C401" t="e">
            <v>#REF!</v>
          </cell>
          <cell r="D401" t="e">
            <v>#REF!</v>
          </cell>
          <cell r="E401" t="e">
            <v>#REF!</v>
          </cell>
          <cell r="F401" t="e">
            <v>#REF!</v>
          </cell>
        </row>
        <row r="403">
          <cell r="A403" t="str">
            <v>Fin Assets</v>
          </cell>
          <cell r="B403" t="e">
            <v>#REF!</v>
          </cell>
          <cell r="C403" t="e">
            <v>#REF!</v>
          </cell>
          <cell r="D403" t="e">
            <v>#REF!</v>
          </cell>
          <cell r="E403" t="e">
            <v>#REF!</v>
          </cell>
          <cell r="F403" t="e">
            <v>#REF!</v>
          </cell>
        </row>
        <row r="404">
          <cell r="A404" t="str">
            <v>Group Co.</v>
          </cell>
          <cell r="B404" t="e">
            <v>#REF!</v>
          </cell>
          <cell r="C404" t="e">
            <v>#REF!</v>
          </cell>
          <cell r="D404" t="e">
            <v>#REF!</v>
          </cell>
          <cell r="E404" t="e">
            <v>#REF!</v>
          </cell>
          <cell r="F404" t="e">
            <v>#REF!</v>
          </cell>
        </row>
        <row r="405">
          <cell r="A405" t="str">
            <v>Telecom</v>
          </cell>
          <cell r="B405" t="e">
            <v>#REF!</v>
          </cell>
          <cell r="C405" t="e">
            <v>#REF!</v>
          </cell>
          <cell r="D405" t="e">
            <v>#REF!</v>
          </cell>
          <cell r="E405" t="e">
            <v>#REF!</v>
          </cell>
          <cell r="F405" t="e">
            <v>#REF!</v>
          </cell>
        </row>
        <row r="406">
          <cell r="B406" t="e">
            <v>#REF!</v>
          </cell>
          <cell r="C406" t="e">
            <v>#REF!</v>
          </cell>
          <cell r="D406" t="e">
            <v>#REF!</v>
          </cell>
          <cell r="E406" t="e">
            <v>#REF!</v>
          </cell>
          <cell r="F406" t="e">
            <v>#REF!</v>
          </cell>
        </row>
        <row r="407">
          <cell r="B407" t="e">
            <v>#REF!</v>
          </cell>
          <cell r="C407" t="e">
            <v>#REF!</v>
          </cell>
          <cell r="D407" t="e">
            <v>#REF!</v>
          </cell>
          <cell r="E407" t="e">
            <v>#REF!</v>
          </cell>
          <cell r="F407" t="e">
            <v>#REF!</v>
          </cell>
        </row>
        <row r="408">
          <cell r="B408" t="e">
            <v>#REF!</v>
          </cell>
          <cell r="C408" t="e">
            <v>#REF!</v>
          </cell>
          <cell r="D408" t="e">
            <v>#REF!</v>
          </cell>
          <cell r="E408" t="e">
            <v>#REF!</v>
          </cell>
          <cell r="F408" t="e">
            <v>#REF!</v>
          </cell>
        </row>
        <row r="410">
          <cell r="A410" t="str">
            <v>Tata Power- Net Earnings Estimates:MS vs. Consensus</v>
          </cell>
        </row>
        <row r="411">
          <cell r="A411" t="str">
            <v>Rs mn (Y/E March 31)</v>
          </cell>
          <cell r="B411" t="str">
            <v>F2006E</v>
          </cell>
          <cell r="C411" t="str">
            <v>F2007E</v>
          </cell>
          <cell r="D411" t="str">
            <v>F2008E</v>
          </cell>
          <cell r="E411" t="str">
            <v>F2009E</v>
          </cell>
        </row>
        <row r="412">
          <cell r="A412" t="str">
            <v xml:space="preserve">Consensus </v>
          </cell>
          <cell r="B412">
            <v>4541.2079999999996</v>
          </cell>
          <cell r="C412">
            <v>4693.1360000000004</v>
          </cell>
          <cell r="D412">
            <v>4978.1019999999999</v>
          </cell>
        </row>
        <row r="413">
          <cell r="A413" t="str">
            <v xml:space="preserve">MS </v>
          </cell>
          <cell r="B413" t="e">
            <v>#REF!</v>
          </cell>
          <cell r="C413" t="e">
            <v>#REF!</v>
          </cell>
          <cell r="D413" t="e">
            <v>#REF!</v>
          </cell>
          <cell r="E413" t="e">
            <v>#REF!</v>
          </cell>
        </row>
        <row r="414">
          <cell r="A414" t="str">
            <v>MS vs. Consensus</v>
          </cell>
          <cell r="B414" t="e">
            <v>#REF!</v>
          </cell>
          <cell r="C414" t="e">
            <v>#REF!</v>
          </cell>
          <cell r="D414" t="e">
            <v>#REF!</v>
          </cell>
        </row>
        <row r="415">
          <cell r="A415" t="str">
            <v>Source: IBES, Morgan Stanley Research estimates</v>
          </cell>
        </row>
        <row r="418">
          <cell r="A418" t="str">
            <v xml:space="preserve">Tata Power-Delhi Distribution AT&amp;C Loss Levels </v>
          </cell>
        </row>
        <row r="419">
          <cell r="A419" t="str">
            <v>In %</v>
          </cell>
          <cell r="B419">
            <v>37408</v>
          </cell>
          <cell r="C419" t="str">
            <v>F03</v>
          </cell>
          <cell r="D419" t="str">
            <v>F04</v>
          </cell>
          <cell r="E419" t="str">
            <v>F05</v>
          </cell>
          <cell r="F419" t="str">
            <v>F06</v>
          </cell>
          <cell r="G419" t="str">
            <v>F07e</v>
          </cell>
          <cell r="H419" t="str">
            <v>F08e</v>
          </cell>
          <cell r="I419" t="str">
            <v>F09e</v>
          </cell>
        </row>
        <row r="420">
          <cell r="A420" t="str">
            <v>BYPL *</v>
          </cell>
          <cell r="B420">
            <v>0.57199999999999995</v>
          </cell>
          <cell r="C420">
            <v>0.61890000000000001</v>
          </cell>
          <cell r="D420">
            <v>0.54290000000000005</v>
          </cell>
          <cell r="E420">
            <v>0.50119999999999998</v>
          </cell>
          <cell r="F420">
            <v>0.43890000000000001</v>
          </cell>
          <cell r="G420">
            <v>0.38619999999999999</v>
          </cell>
          <cell r="H420">
            <v>0.3412</v>
          </cell>
          <cell r="I420">
            <v>0.3</v>
          </cell>
        </row>
        <row r="421">
          <cell r="A421" t="str">
            <v>BRPL*</v>
          </cell>
          <cell r="B421">
            <v>0.48099999999999998</v>
          </cell>
          <cell r="C421">
            <v>0.47399999999999998</v>
          </cell>
          <cell r="D421">
            <v>0.4506</v>
          </cell>
          <cell r="E421">
            <v>0.40639999999999998</v>
          </cell>
          <cell r="F421">
            <v>0.3553</v>
          </cell>
          <cell r="G421">
            <v>0.28639999999999999</v>
          </cell>
          <cell r="H421">
            <v>0.2414</v>
          </cell>
          <cell r="I421">
            <v>0.2064</v>
          </cell>
        </row>
        <row r="422">
          <cell r="A422" t="str">
            <v>NDPL#</v>
          </cell>
          <cell r="B422">
            <v>0.48099999999999998</v>
          </cell>
          <cell r="C422">
            <v>0.47789999999999999</v>
          </cell>
          <cell r="D422">
            <v>0.4486</v>
          </cell>
          <cell r="E422">
            <v>0.33789999999999998</v>
          </cell>
          <cell r="F422">
            <v>0.26519999999999999</v>
          </cell>
          <cell r="G422">
            <v>0.23730000000000001</v>
          </cell>
          <cell r="H422">
            <v>0.27510000000000001</v>
          </cell>
          <cell r="I422">
            <v>0.2059</v>
          </cell>
        </row>
        <row r="423">
          <cell r="A423" t="str">
            <v>*RELE Controlled, #TTPW Controlled</v>
          </cell>
        </row>
        <row r="424">
          <cell r="A424" t="str">
            <v>Source,Economic Survey 2006</v>
          </cell>
        </row>
        <row r="426">
          <cell r="A426" t="str">
            <v>AT&amp;C Loss Levels Since the Beginning of Privitisation Process (In %)</v>
          </cell>
        </row>
        <row r="440">
          <cell r="A440" t="str">
            <v>Source,Economic Survey 2006</v>
          </cell>
        </row>
        <row r="450">
          <cell r="A450" t="str">
            <v>YoY</v>
          </cell>
          <cell r="B450" t="str">
            <v>F2006</v>
          </cell>
          <cell r="C450" t="str">
            <v>F2007</v>
          </cell>
          <cell r="D450" t="str">
            <v>F2008</v>
          </cell>
          <cell r="E450" t="str">
            <v>F2009</v>
          </cell>
        </row>
        <row r="451">
          <cell r="A451" t="str">
            <v>Tariff / unit</v>
          </cell>
          <cell r="B451" t="e">
            <v>#REF!</v>
          </cell>
          <cell r="C451" t="e">
            <v>#REF!</v>
          </cell>
          <cell r="D451" t="e">
            <v>#REF!</v>
          </cell>
          <cell r="E451" t="e">
            <v>#REF!</v>
          </cell>
        </row>
        <row r="452">
          <cell r="A452" t="str">
            <v>Power Purchase / unit</v>
          </cell>
          <cell r="B452" t="e">
            <v>#REF!</v>
          </cell>
          <cell r="C452" t="e">
            <v>#REF!</v>
          </cell>
          <cell r="D452">
            <v>0</v>
          </cell>
          <cell r="E452">
            <v>0</v>
          </cell>
        </row>
        <row r="453">
          <cell r="A453" t="str">
            <v>Fuel Cost / unit</v>
          </cell>
          <cell r="B453" t="e">
            <v>#REF!</v>
          </cell>
          <cell r="C453" t="e">
            <v>#REF!</v>
          </cell>
          <cell r="D453" t="e">
            <v>#REF!</v>
          </cell>
          <cell r="E453" t="e">
            <v>#REF!</v>
          </cell>
        </row>
        <row r="457">
          <cell r="H457" t="str">
            <v>Dividend Payout</v>
          </cell>
        </row>
        <row r="458">
          <cell r="A458" t="str">
            <v xml:space="preserve">Dividend Payout </v>
          </cell>
        </row>
        <row r="459">
          <cell r="B459" t="str">
            <v>F2004</v>
          </cell>
          <cell r="C459" t="str">
            <v>F2005</v>
          </cell>
          <cell r="D459" t="str">
            <v>F2006E</v>
          </cell>
          <cell r="E459" t="str">
            <v>F2007E</v>
          </cell>
          <cell r="F459" t="str">
            <v>F2008E</v>
          </cell>
          <cell r="G459" t="str">
            <v>F2009E</v>
          </cell>
        </row>
        <row r="460">
          <cell r="A460" t="str">
            <v>DPS (Rs) - LHS</v>
          </cell>
          <cell r="B460" t="e">
            <v>#REF!</v>
          </cell>
          <cell r="C460" t="e">
            <v>#REF!</v>
          </cell>
          <cell r="D460" t="e">
            <v>#REF!</v>
          </cell>
          <cell r="E460" t="e">
            <v>#REF!</v>
          </cell>
          <cell r="F460" t="e">
            <v>#REF!</v>
          </cell>
          <cell r="G460" t="e">
            <v>#REF!</v>
          </cell>
        </row>
        <row r="461">
          <cell r="A461" t="str">
            <v>Dividend payout (%) - RHS</v>
          </cell>
          <cell r="B461" t="e">
            <v>#REF!</v>
          </cell>
          <cell r="C461" t="e">
            <v>#REF!</v>
          </cell>
          <cell r="D461" t="e">
            <v>#REF!</v>
          </cell>
          <cell r="E461" t="e">
            <v>#REF!</v>
          </cell>
          <cell r="F461" t="e">
            <v>#REF!</v>
          </cell>
          <cell r="G461" t="e">
            <v>#REF!</v>
          </cell>
        </row>
        <row r="478">
          <cell r="A478" t="str">
            <v xml:space="preserve">Capex BreakDown  </v>
          </cell>
        </row>
        <row r="479">
          <cell r="C479" t="str">
            <v>F2006E</v>
          </cell>
          <cell r="D479" t="str">
            <v>F2007E</v>
          </cell>
          <cell r="E479" t="str">
            <v>F2008E</v>
          </cell>
          <cell r="F479" t="str">
            <v>F2009E</v>
          </cell>
        </row>
        <row r="480">
          <cell r="A480" t="str">
            <v xml:space="preserve">Maintenance </v>
          </cell>
          <cell r="C480" t="e">
            <v>#REF!</v>
          </cell>
          <cell r="D480" t="e">
            <v>#REF!</v>
          </cell>
          <cell r="E480" t="e">
            <v>#REF!</v>
          </cell>
          <cell r="F480" t="e">
            <v>#REF!</v>
          </cell>
        </row>
        <row r="481">
          <cell r="A481" t="str">
            <v>Capacity Addition</v>
          </cell>
          <cell r="C481" t="e">
            <v>#REF!</v>
          </cell>
          <cell r="D481" t="e">
            <v>#REF!</v>
          </cell>
          <cell r="E481" t="e">
            <v>#REF!</v>
          </cell>
          <cell r="F481" t="e">
            <v>#REF!</v>
          </cell>
        </row>
        <row r="483">
          <cell r="D483" t="e">
            <v>#REF!</v>
          </cell>
        </row>
        <row r="484">
          <cell r="A484" t="str">
            <v>Conversion Rs/$</v>
          </cell>
          <cell r="B484">
            <v>46.470588235294123</v>
          </cell>
        </row>
        <row r="498">
          <cell r="A498" t="str">
            <v>Rs Million</v>
          </cell>
          <cell r="B498" t="str">
            <v>F2005</v>
          </cell>
          <cell r="C498" t="str">
            <v>F2006E</v>
          </cell>
          <cell r="D498" t="str">
            <v>F2007E</v>
          </cell>
          <cell r="E498" t="str">
            <v>F2008E</v>
          </cell>
          <cell r="F498" t="str">
            <v>F2009E</v>
          </cell>
        </row>
        <row r="499">
          <cell r="A499" t="str">
            <v>Profits from Subsidiaries</v>
          </cell>
          <cell r="B499" t="e">
            <v>#REF!</v>
          </cell>
          <cell r="C499" t="e">
            <v>#REF!</v>
          </cell>
          <cell r="D499" t="e">
            <v>#REF!</v>
          </cell>
          <cell r="E499" t="e">
            <v>#REF!</v>
          </cell>
          <cell r="F499" t="e">
            <v>#REF!</v>
          </cell>
        </row>
        <row r="500">
          <cell r="A500" t="str">
            <v>Consolidated Net Profit</v>
          </cell>
          <cell r="B500" t="e">
            <v>#REF!</v>
          </cell>
          <cell r="C500" t="e">
            <v>#REF!</v>
          </cell>
          <cell r="D500" t="e">
            <v>#REF!</v>
          </cell>
          <cell r="E500" t="e">
            <v>#REF!</v>
          </cell>
          <cell r="F500" t="e">
            <v>#REF!</v>
          </cell>
        </row>
        <row r="501">
          <cell r="A501" t="str">
            <v>Share of Subsidiaries</v>
          </cell>
          <cell r="B501" t="e">
            <v>#REF!</v>
          </cell>
          <cell r="C501" t="e">
            <v>#REF!</v>
          </cell>
          <cell r="D501" t="e">
            <v>#REF!</v>
          </cell>
          <cell r="E501" t="e">
            <v>#REF!</v>
          </cell>
          <cell r="F501" t="e">
            <v>#REF!</v>
          </cell>
        </row>
        <row r="503">
          <cell r="A503" t="str">
            <v>Investments in Group Co as  a % of Total Assets</v>
          </cell>
          <cell r="B503" t="e">
            <v>#REF!</v>
          </cell>
          <cell r="C503" t="e">
            <v>#REF!</v>
          </cell>
          <cell r="D503" t="e">
            <v>#REF!</v>
          </cell>
          <cell r="E503" t="e">
            <v>#REF!</v>
          </cell>
          <cell r="F503" t="e">
            <v>#REF!</v>
          </cell>
        </row>
        <row r="505">
          <cell r="A505" t="str">
            <v>*Subsidiaries included are NDPL (49%), Powerlinks (51%)</v>
          </cell>
        </row>
        <row r="527">
          <cell r="A527" t="str">
            <v>Average Billing Rate (Rs/kWh)</v>
          </cell>
        </row>
        <row r="528">
          <cell r="A528" t="str">
            <v>MSEB</v>
          </cell>
          <cell r="B528">
            <v>2.2999999999999998</v>
          </cell>
        </row>
        <row r="529">
          <cell r="A529" t="str">
            <v>BEST</v>
          </cell>
          <cell r="B529">
            <v>2.56</v>
          </cell>
        </row>
        <row r="530">
          <cell r="A530" t="str">
            <v>RELE</v>
          </cell>
          <cell r="B530">
            <v>2.66</v>
          </cell>
        </row>
        <row r="531">
          <cell r="A531" t="str">
            <v>Residential</v>
          </cell>
          <cell r="B531">
            <v>2.98</v>
          </cell>
        </row>
        <row r="532">
          <cell r="A532" t="str">
            <v>Railways</v>
          </cell>
          <cell r="B532">
            <v>3.43</v>
          </cell>
        </row>
        <row r="533">
          <cell r="A533" t="str">
            <v>HT Industry</v>
          </cell>
          <cell r="B533">
            <v>3.97</v>
          </cell>
        </row>
        <row r="534">
          <cell r="A534" t="str">
            <v xml:space="preserve">LT I </v>
          </cell>
          <cell r="B534">
            <v>4</v>
          </cell>
        </row>
        <row r="535">
          <cell r="A535" t="str">
            <v>LT II</v>
          </cell>
          <cell r="B535">
            <v>4.62</v>
          </cell>
        </row>
        <row r="537">
          <cell r="A537" t="str">
            <v>Source:Tariff Order ,Maharashtra Electricity Regulatory Commission</v>
          </cell>
        </row>
        <row r="538">
          <cell r="A538" t="str">
            <v>LT = Low Tension and HT = High Tension</v>
          </cell>
        </row>
        <row r="543">
          <cell r="A543" t="str">
            <v>commercial and industrial consumers having Contract</v>
          </cell>
        </row>
        <row r="544">
          <cell r="A544" t="str">
            <v>Demand less than 100 kVA are LT1  Contract</v>
          </cell>
        </row>
        <row r="545">
          <cell r="A545" t="str">
            <v>Demand more than 100 kVA and less than 1000 kVA</v>
          </cell>
        </row>
        <row r="547">
          <cell r="A547" t="str">
            <v>F1997</v>
          </cell>
          <cell r="B547">
            <v>8.3000000000000007</v>
          </cell>
        </row>
        <row r="548">
          <cell r="A548" t="str">
            <v>F1998</v>
          </cell>
          <cell r="B548">
            <v>11.6</v>
          </cell>
        </row>
        <row r="549">
          <cell r="A549" t="str">
            <v>F1999</v>
          </cell>
          <cell r="B549">
            <v>12</v>
          </cell>
        </row>
        <row r="550">
          <cell r="A550" t="str">
            <v>F2000</v>
          </cell>
          <cell r="B550">
            <v>13.1</v>
          </cell>
        </row>
        <row r="551">
          <cell r="A551" t="str">
            <v>F2001</v>
          </cell>
          <cell r="B551">
            <v>14.3</v>
          </cell>
        </row>
        <row r="552">
          <cell r="A552" t="str">
            <v>F2002</v>
          </cell>
          <cell r="B552">
            <v>14.8</v>
          </cell>
        </row>
        <row r="553">
          <cell r="A553" t="str">
            <v>F2003</v>
          </cell>
          <cell r="B553">
            <v>15.5</v>
          </cell>
        </row>
        <row r="554">
          <cell r="A554" t="str">
            <v>F2004</v>
          </cell>
          <cell r="B554">
            <v>13.5</v>
          </cell>
        </row>
        <row r="555">
          <cell r="A555" t="str">
            <v>F2005</v>
          </cell>
          <cell r="B555">
            <v>14.1</v>
          </cell>
        </row>
        <row r="566">
          <cell r="A566" t="str">
            <v>Investment in Telecom Companies</v>
          </cell>
        </row>
        <row r="567">
          <cell r="A567" t="str">
            <v>Name</v>
          </cell>
          <cell r="B567" t="str">
            <v>Stake Held</v>
          </cell>
          <cell r="C567" t="str">
            <v>Book Value (Rs Mn)</v>
          </cell>
        </row>
        <row r="568">
          <cell r="A568" t="str">
            <v xml:space="preserve">Tata Teleservices </v>
          </cell>
          <cell r="B568">
            <v>0.11586503948312993</v>
          </cell>
          <cell r="C568">
            <v>6840</v>
          </cell>
        </row>
        <row r="569">
          <cell r="A569" t="str">
            <v>TTSL (Maharashtra)</v>
          </cell>
          <cell r="B569">
            <v>0.16079680000000002</v>
          </cell>
          <cell r="C569" t="e">
            <v>#REF!</v>
          </cell>
          <cell r="E569">
            <v>5.4496800000000012E-2</v>
          </cell>
        </row>
        <row r="570">
          <cell r="A570" t="str">
            <v>Panatone Finvest</v>
          </cell>
          <cell r="B570">
            <v>0.4</v>
          </cell>
          <cell r="C570">
            <v>5000</v>
          </cell>
        </row>
        <row r="571">
          <cell r="A571" t="str">
            <v>VSNL</v>
          </cell>
          <cell r="B571">
            <v>0.17798105263157896</v>
          </cell>
          <cell r="C571">
            <v>1215.7950639999999</v>
          </cell>
          <cell r="E571">
            <v>5.5510940416367546E-2</v>
          </cell>
        </row>
        <row r="573">
          <cell r="A573" t="str">
            <v>Total Shares O/s VSNL</v>
          </cell>
        </row>
        <row r="576">
          <cell r="A576" t="str">
            <v>TTPW - Intrinsic  Valuations Residual In come Model</v>
          </cell>
          <cell r="I576">
            <v>65.289999999999992</v>
          </cell>
        </row>
        <row r="577">
          <cell r="A577" t="str">
            <v>Assumptions</v>
          </cell>
          <cell r="B577" t="str">
            <v>Period 1</v>
          </cell>
          <cell r="C577" t="str">
            <v>Period 2</v>
          </cell>
        </row>
        <row r="578">
          <cell r="A578" t="str">
            <v>Time Period</v>
          </cell>
          <cell r="B578" t="str">
            <v>F2010-15</v>
          </cell>
          <cell r="C578" t="str">
            <v>Perpetuity</v>
          </cell>
        </row>
        <row r="579">
          <cell r="A579" t="str">
            <v>Growth Rate (g)</v>
          </cell>
          <cell r="B579">
            <v>0</v>
          </cell>
          <cell r="C579">
            <v>0</v>
          </cell>
        </row>
        <row r="580">
          <cell r="A580" t="str">
            <v>ROIC (r )</v>
          </cell>
          <cell r="B580">
            <v>0</v>
          </cell>
          <cell r="C580">
            <v>0</v>
          </cell>
        </row>
        <row r="581">
          <cell r="A581" t="str">
            <v>WACC (k)</v>
          </cell>
          <cell r="B581">
            <v>0</v>
          </cell>
        </row>
        <row r="582">
          <cell r="A582" t="str">
            <v>Time Period (yrs)</v>
          </cell>
          <cell r="B582">
            <v>0</v>
          </cell>
        </row>
        <row r="583">
          <cell r="A583" t="str">
            <v>NOPLAT (t+1) yr</v>
          </cell>
          <cell r="B583">
            <v>0</v>
          </cell>
        </row>
        <row r="584">
          <cell r="A584" t="str">
            <v xml:space="preserve">Terminal Value </v>
          </cell>
          <cell r="B584">
            <v>0</v>
          </cell>
        </row>
        <row r="585">
          <cell r="A585" t="str">
            <v>Terminal Value - Discounted</v>
          </cell>
          <cell r="B585" t="e">
            <v>#REF!</v>
          </cell>
        </row>
        <row r="586">
          <cell r="A586" t="str">
            <v>Explicit FCF - Discounted</v>
          </cell>
          <cell r="B586" t="e">
            <v>#REF!</v>
          </cell>
        </row>
        <row r="587">
          <cell r="A587" t="str">
            <v>Aggregate Value</v>
          </cell>
          <cell r="B587" t="e">
            <v>#REF!</v>
          </cell>
        </row>
        <row r="588">
          <cell r="A588" t="str">
            <v>Less: Estimated Debt for Mumbai Biz. (F2006)</v>
          </cell>
          <cell r="B588" t="e">
            <v>#REF!</v>
          </cell>
        </row>
        <row r="589">
          <cell r="A589" t="str">
            <v xml:space="preserve">Net Equity Value </v>
          </cell>
          <cell r="B589" t="e">
            <v>#REF!</v>
          </cell>
        </row>
        <row r="590">
          <cell r="A590" t="str">
            <v>Shares o/s (million)</v>
          </cell>
          <cell r="B590" t="e">
            <v>#REF!</v>
          </cell>
        </row>
        <row r="591">
          <cell r="A591" t="str">
            <v>DCF Value / Share (Rs)</v>
          </cell>
          <cell r="B591" t="e">
            <v>#REF!</v>
          </cell>
        </row>
        <row r="594">
          <cell r="A594" t="str">
            <v>Cost of Capital calculation</v>
          </cell>
        </row>
        <row r="595">
          <cell r="A595" t="str">
            <v>Cost of Debt (I)</v>
          </cell>
          <cell r="B595">
            <v>0</v>
          </cell>
        </row>
        <row r="596">
          <cell r="A596" t="str">
            <v>After tax cost of debt (Rd =(1-tx)x I)</v>
          </cell>
          <cell r="B596">
            <v>0</v>
          </cell>
        </row>
        <row r="597">
          <cell r="A597" t="str">
            <v>Tax</v>
          </cell>
          <cell r="B597">
            <v>0</v>
          </cell>
        </row>
        <row r="598">
          <cell r="A598" t="str">
            <v>Risk free rate (Rf)</v>
          </cell>
          <cell r="B598">
            <v>0</v>
          </cell>
        </row>
        <row r="599">
          <cell r="A599" t="str">
            <v>Beta (b)</v>
          </cell>
          <cell r="B599">
            <v>0</v>
          </cell>
        </row>
        <row r="600">
          <cell r="A600" t="str">
            <v>Risk premium (Rm- Rf)</v>
          </cell>
          <cell r="B600">
            <v>0</v>
          </cell>
        </row>
        <row r="601">
          <cell r="A601" t="str">
            <v xml:space="preserve">Cost of equity (Re= Rf +bxRm) </v>
          </cell>
          <cell r="B601">
            <v>0</v>
          </cell>
        </row>
        <row r="602">
          <cell r="A602" t="str">
            <v xml:space="preserve">WACC - Book Value </v>
          </cell>
          <cell r="B602">
            <v>0</v>
          </cell>
        </row>
        <row r="606">
          <cell r="A606" t="str">
            <v>Valuing Tata Teleservices</v>
          </cell>
        </row>
        <row r="607">
          <cell r="A607" t="str">
            <v>Discount to Bharti (%)</v>
          </cell>
        </row>
        <row r="608">
          <cell r="A608" t="str">
            <v>TTSL EV (US$million)</v>
          </cell>
        </row>
        <row r="609">
          <cell r="A609" t="str">
            <v>based on per</v>
          </cell>
        </row>
        <row r="610">
          <cell r="A610" t="str">
            <v xml:space="preserve">Subscribers </v>
          </cell>
        </row>
        <row r="611">
          <cell r="A611" t="str">
            <v xml:space="preserve">Capacity </v>
          </cell>
        </row>
        <row r="612">
          <cell r="A612" t="str">
            <v xml:space="preserve">Avg. </v>
          </cell>
        </row>
        <row r="613">
          <cell r="A613" t="str">
            <v>TTSL Equity value</v>
          </cell>
        </row>
        <row r="614">
          <cell r="A614" t="str">
            <v>(US$million) based on per</v>
          </cell>
        </row>
        <row r="615">
          <cell r="A615" t="str">
            <v xml:space="preserve">Subscribers </v>
          </cell>
        </row>
        <row r="616">
          <cell r="A616" t="str">
            <v xml:space="preserve">Capacity </v>
          </cell>
        </row>
        <row r="617">
          <cell r="A617" t="str">
            <v xml:space="preserve">Avg. </v>
          </cell>
        </row>
        <row r="621">
          <cell r="A621" t="str">
            <v>Ultra Mega Power Project</v>
          </cell>
        </row>
        <row r="622">
          <cell r="A622" t="str">
            <v>Capacity (MW)</v>
          </cell>
          <cell r="B622">
            <v>4000</v>
          </cell>
        </row>
        <row r="623">
          <cell r="A623" t="str">
            <v>Cost per MW (Rs million)</v>
          </cell>
          <cell r="B623">
            <v>40</v>
          </cell>
        </row>
        <row r="624">
          <cell r="A624" t="str">
            <v>Cost of Project (Rs Million)</v>
          </cell>
          <cell r="B624">
            <v>160000</v>
          </cell>
        </row>
        <row r="625">
          <cell r="A625" t="str">
            <v>Equity Component (Rs Million)</v>
          </cell>
          <cell r="B625">
            <v>48000</v>
          </cell>
        </row>
        <row r="626">
          <cell r="A626" t="str">
            <v>Yrs to Commissioning (financial year)</v>
          </cell>
          <cell r="B626">
            <v>5.7424657534246579</v>
          </cell>
        </row>
        <row r="627">
          <cell r="A627" t="str">
            <v>Assumed Perpetual RoE</v>
          </cell>
          <cell r="B627">
            <v>0.2</v>
          </cell>
        </row>
        <row r="628">
          <cell r="A628" t="str">
            <v>Cost of Equity</v>
          </cell>
          <cell r="B628">
            <v>0</v>
          </cell>
        </row>
        <row r="629">
          <cell r="A629" t="str">
            <v>Terminal Growth</v>
          </cell>
          <cell r="B629">
            <v>0</v>
          </cell>
        </row>
        <row r="630">
          <cell r="A630" t="str">
            <v>Derived P/B on RI model</v>
          </cell>
          <cell r="B630" t="e">
            <v>#DIV/0!</v>
          </cell>
        </row>
        <row r="631">
          <cell r="A631" t="str">
            <v>Present Value of Investment (Rs/share)</v>
          </cell>
          <cell r="B631" t="e">
            <v>#DIV/0!</v>
          </cell>
        </row>
        <row r="632">
          <cell r="A632" t="str">
            <v>Implied Value (Rs/share)</v>
          </cell>
          <cell r="B632" t="e">
            <v>#DIV/0!</v>
          </cell>
        </row>
        <row r="633">
          <cell r="A633" t="str">
            <v>Book Value - based on RI  (Rs Million)</v>
          </cell>
          <cell r="B633" t="e">
            <v>#DIV/0!</v>
          </cell>
        </row>
        <row r="634">
          <cell r="A634" t="str">
            <v>TTPW's equity stake in the JV</v>
          </cell>
          <cell r="B634">
            <v>0.74</v>
          </cell>
        </row>
        <row r="635">
          <cell r="A635" t="str">
            <v xml:space="preserve">Discount Factor </v>
          </cell>
          <cell r="B635">
            <v>0</v>
          </cell>
        </row>
        <row r="636">
          <cell r="A636" t="str">
            <v>Value attributable to TTPW shareholders (Rs/share)</v>
          </cell>
          <cell r="B636" t="e">
            <v>#DIV/0!</v>
          </cell>
        </row>
        <row r="639">
          <cell r="A639" t="str">
            <v>Tata Power - Capex Announcement</v>
          </cell>
        </row>
        <row r="640">
          <cell r="A640" t="str">
            <v>Location</v>
          </cell>
          <cell r="B640" t="str">
            <v>Fuel</v>
          </cell>
          <cell r="C640" t="str">
            <v>MW</v>
          </cell>
          <cell r="D640" t="str">
            <v>Expected</v>
          </cell>
          <cell r="E640" t="str">
            <v>Cost (Rs Bn)</v>
          </cell>
        </row>
        <row r="641">
          <cell r="A641" t="str">
            <v>Maithon (74% owned)</v>
          </cell>
          <cell r="B641" t="str">
            <v>Coal</v>
          </cell>
          <cell r="C641">
            <v>1000</v>
          </cell>
          <cell r="D641">
            <v>40468</v>
          </cell>
          <cell r="E641">
            <v>40</v>
          </cell>
        </row>
        <row r="642">
          <cell r="A642" t="str">
            <v xml:space="preserve">Trombay Unit I </v>
          </cell>
          <cell r="B642" t="str">
            <v xml:space="preserve">Coal </v>
          </cell>
          <cell r="C642">
            <v>250</v>
          </cell>
          <cell r="D642" t="str">
            <v>F2009</v>
          </cell>
          <cell r="E642">
            <v>10</v>
          </cell>
        </row>
        <row r="643">
          <cell r="A643" t="str">
            <v xml:space="preserve">Trombay Unit II </v>
          </cell>
          <cell r="B643" t="str">
            <v>Coal</v>
          </cell>
          <cell r="C643">
            <v>250</v>
          </cell>
          <cell r="D643" t="str">
            <v>F2010</v>
          </cell>
          <cell r="E643">
            <v>10</v>
          </cell>
        </row>
        <row r="644">
          <cell r="A644" t="str">
            <v>Maharshtra</v>
          </cell>
          <cell r="B644" t="str">
            <v>Coal</v>
          </cell>
          <cell r="C644">
            <v>1500</v>
          </cell>
          <cell r="E644">
            <v>60</v>
          </cell>
        </row>
        <row r="645">
          <cell r="A645" t="str">
            <v>Chola - UP</v>
          </cell>
          <cell r="B645" t="str">
            <v>Coal</v>
          </cell>
          <cell r="C645">
            <v>1000</v>
          </cell>
          <cell r="E645">
            <v>40</v>
          </cell>
        </row>
        <row r="646">
          <cell r="A646" t="str">
            <v>Mumbai (DG)</v>
          </cell>
          <cell r="B646" t="str">
            <v>Diesel</v>
          </cell>
          <cell r="C646">
            <v>100</v>
          </cell>
          <cell r="D646" t="str">
            <v>F2007</v>
          </cell>
        </row>
        <row r="647">
          <cell r="A647" t="str">
            <v>Jamshedpur</v>
          </cell>
          <cell r="B647" t="str">
            <v>Coal</v>
          </cell>
          <cell r="C647">
            <v>120</v>
          </cell>
          <cell r="D647" t="str">
            <v>F2009</v>
          </cell>
          <cell r="E647">
            <v>4.8</v>
          </cell>
        </row>
        <row r="648">
          <cell r="A648" t="str">
            <v>Khandke</v>
          </cell>
          <cell r="B648" t="str">
            <v>Wind</v>
          </cell>
          <cell r="C648">
            <v>50.4</v>
          </cell>
          <cell r="D648" t="str">
            <v>F2007</v>
          </cell>
          <cell r="E648">
            <v>2.52</v>
          </cell>
        </row>
        <row r="649">
          <cell r="A649" t="str">
            <v>South Africa (Partly Owned)</v>
          </cell>
          <cell r="B649" t="str">
            <v>Coal</v>
          </cell>
          <cell r="C649">
            <v>300</v>
          </cell>
          <cell r="E649">
            <v>12</v>
          </cell>
        </row>
        <row r="650">
          <cell r="A650" t="str">
            <v>Next 5 yrs</v>
          </cell>
          <cell r="C650">
            <v>4570.3999999999996</v>
          </cell>
          <cell r="E650">
            <v>179.32000000000002</v>
          </cell>
        </row>
        <row r="652">
          <cell r="A652" t="str">
            <v>In Addition</v>
          </cell>
        </row>
        <row r="653">
          <cell r="A653" t="str">
            <v>MoU Signed with Orissa</v>
          </cell>
          <cell r="C653">
            <v>1000</v>
          </cell>
          <cell r="E653">
            <v>43.48</v>
          </cell>
        </row>
      </sheetData>
      <sheetData sheetId="2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ver Sheet"/>
      <sheetName val="Val'n summary"/>
      <sheetName val="Val Calcs"/>
      <sheetName val="D&amp;A"/>
      <sheetName val="R&amp;D"/>
      <sheetName val="_SUZL.BO"/>
      <sheetName val="QP_SUZL.BO"/>
      <sheetName val="EBIT"/>
      <sheetName val="Financials"/>
      <sheetName val="Sales-All"/>
      <sheetName val="Senstivity"/>
      <sheetName val="Consolidated"/>
      <sheetName val="Stand-alone"/>
      <sheetName val="Hansen"/>
      <sheetName val="REpower"/>
      <sheetName val="WTG"/>
      <sheetName val="Workings"/>
      <sheetName val="Qtrly"/>
      <sheetName val="Quarterly"/>
      <sheetName val="OrderBk"/>
      <sheetName val="Factsheet"/>
      <sheetName val="Prices"/>
      <sheetName val="Datastre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Y/E March (Rs mn)</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cell r="S1" t="str">
            <v>FY07</v>
          </cell>
          <cell r="W1" t="str">
            <v>FY07</v>
          </cell>
          <cell r="AB1" t="str">
            <v>F9m08</v>
          </cell>
          <cell r="AH1" t="str">
            <v>FY08</v>
          </cell>
        </row>
        <row r="2">
          <cell r="A2" t="str">
            <v>Consolidated P&amp;L A/C</v>
          </cell>
          <cell r="S2" t="str">
            <v>Rs Mn</v>
          </cell>
          <cell r="V2">
            <v>39.75</v>
          </cell>
          <cell r="W2" t="str">
            <v>US$ mn</v>
          </cell>
          <cell r="AB2" t="str">
            <v>Rs Mn</v>
          </cell>
          <cell r="AH2" t="str">
            <v>Rs Mn</v>
          </cell>
        </row>
        <row r="3">
          <cell r="S3" t="str">
            <v>Wind</v>
          </cell>
          <cell r="T3" t="str">
            <v>Hansen</v>
          </cell>
          <cell r="U3" t="str">
            <v>Cons</v>
          </cell>
          <cell r="W3" t="str">
            <v>Wind</v>
          </cell>
          <cell r="X3" t="str">
            <v>Hansen</v>
          </cell>
          <cell r="Y3" t="str">
            <v>Cons</v>
          </cell>
          <cell r="AB3" t="str">
            <v>Wind</v>
          </cell>
          <cell r="AC3" t="str">
            <v>Hansen</v>
          </cell>
          <cell r="AD3" t="str">
            <v>Repower</v>
          </cell>
          <cell r="AE3" t="str">
            <v>Elim</v>
          </cell>
          <cell r="AF3" t="str">
            <v>Cons</v>
          </cell>
          <cell r="AH3" t="str">
            <v>Wind</v>
          </cell>
          <cell r="AI3" t="str">
            <v>Hansen</v>
          </cell>
          <cell r="AJ3" t="str">
            <v>REpower</v>
          </cell>
          <cell r="AK3" t="str">
            <v>Elim</v>
          </cell>
          <cell r="AL3" t="str">
            <v>Cons</v>
          </cell>
        </row>
        <row r="4">
          <cell r="A4" t="str">
            <v>REVENUE BUILD-UP</v>
          </cell>
        </row>
        <row r="5">
          <cell r="A5" t="str">
            <v>Suzlon</v>
          </cell>
          <cell r="H5">
            <v>61306.999999999985</v>
          </cell>
          <cell r="I5">
            <v>112639.05519261758</v>
          </cell>
          <cell r="J5">
            <v>159936.33627772491</v>
          </cell>
          <cell r="K5">
            <v>219985.30933381838</v>
          </cell>
          <cell r="L5">
            <v>277429.84286146663</v>
          </cell>
          <cell r="M5">
            <v>340462.98033032619</v>
          </cell>
          <cell r="N5">
            <v>431631.34424264799</v>
          </cell>
          <cell r="O5">
            <v>502978.18821274716</v>
          </cell>
          <cell r="P5">
            <v>567982.9615893591</v>
          </cell>
        </row>
        <row r="6">
          <cell r="A6" t="str">
            <v>Hansen</v>
          </cell>
          <cell r="H6">
            <v>18550.300000000017</v>
          </cell>
          <cell r="I6">
            <v>24048.099717000001</v>
          </cell>
          <cell r="J6">
            <v>38207.583000999999</v>
          </cell>
          <cell r="K6">
            <v>44318.789900000003</v>
          </cell>
          <cell r="L6">
            <v>57647.470238204492</v>
          </cell>
          <cell r="M6">
            <v>69119.196207665649</v>
          </cell>
          <cell r="N6">
            <v>73550.655295809498</v>
          </cell>
          <cell r="O6">
            <v>86080.929004772421</v>
          </cell>
          <cell r="P6">
            <v>100862.39639351216</v>
          </cell>
        </row>
        <row r="7">
          <cell r="A7" t="str">
            <v>Less: Hansen sales to Suzlon</v>
          </cell>
          <cell r="I7">
            <v>-1943.38577314908</v>
          </cell>
          <cell r="J7">
            <v>-5645.8723783000005</v>
          </cell>
          <cell r="K7">
            <v>-15993.34611875</v>
          </cell>
          <cell r="L7">
            <v>-26358.36092484041</v>
          </cell>
          <cell r="M7">
            <v>-35413.257511579563</v>
          </cell>
          <cell r="N7">
            <v>-38233.209291087638</v>
          </cell>
          <cell r="O7">
            <v>-45015.232873757857</v>
          </cell>
          <cell r="P7">
            <v>-52999.476215962066</v>
          </cell>
        </row>
        <row r="8">
          <cell r="J8">
            <v>3.5300748470917222E-2</v>
          </cell>
          <cell r="K8">
            <v>7.2701882535623208E-2</v>
          </cell>
          <cell r="L8">
            <v>9.5009104474756675E-2</v>
          </cell>
          <cell r="M8">
            <v>0.1040150017990816</v>
          </cell>
          <cell r="N8">
            <v>8.8578389408147967E-2</v>
          </cell>
          <cell r="O8">
            <v>8.9497385629608142E-2</v>
          </cell>
          <cell r="P8">
            <v>9.3311736090914088E-2</v>
          </cell>
        </row>
        <row r="9">
          <cell r="A9" t="str">
            <v>Other Revenues</v>
          </cell>
          <cell r="I9">
            <v>-2050.9448073824169</v>
          </cell>
        </row>
        <row r="10">
          <cell r="A10" t="str">
            <v>Net Revenue</v>
          </cell>
          <cell r="B10">
            <v>3875.37</v>
          </cell>
          <cell r="C10">
            <v>5249.0940000000001</v>
          </cell>
          <cell r="D10">
            <v>2617.36</v>
          </cell>
          <cell r="E10">
            <v>8574.99</v>
          </cell>
          <cell r="F10">
            <v>19424.82</v>
          </cell>
          <cell r="G10">
            <v>38410.300000000003</v>
          </cell>
          <cell r="H10">
            <v>79857.3</v>
          </cell>
          <cell r="I10">
            <v>136794.29999999999</v>
          </cell>
          <cell r="J10">
            <v>192498.0469004249</v>
          </cell>
          <cell r="K10">
            <v>248310.75311506836</v>
          </cell>
          <cell r="L10">
            <v>308718.95217483072</v>
          </cell>
          <cell r="M10">
            <v>374168.9190264123</v>
          </cell>
          <cell r="N10">
            <v>466948.79024736985</v>
          </cell>
          <cell r="O10">
            <v>544043.88434376172</v>
          </cell>
          <cell r="P10">
            <v>615845.88176690915</v>
          </cell>
          <cell r="S10">
            <v>62628.399999999987</v>
          </cell>
          <cell r="T10">
            <v>17228.900000000016</v>
          </cell>
          <cell r="U10">
            <v>79857.3</v>
          </cell>
          <cell r="W10">
            <v>1575.5572327044022</v>
          </cell>
          <cell r="X10">
            <v>433.43144654088093</v>
          </cell>
          <cell r="Y10">
            <v>2008.988679245283</v>
          </cell>
          <cell r="AB10">
            <v>72730</v>
          </cell>
          <cell r="AC10">
            <v>15400</v>
          </cell>
          <cell r="AE10">
            <v>-570</v>
          </cell>
          <cell r="AF10">
            <v>87560</v>
          </cell>
          <cell r="AH10">
            <v>114689.60000000001</v>
          </cell>
          <cell r="AI10">
            <v>24048.1</v>
          </cell>
          <cell r="AK10">
            <v>-1943.4</v>
          </cell>
          <cell r="AL10">
            <v>136794.30000000002</v>
          </cell>
          <cell r="AN10">
            <v>114689.60000000001</v>
          </cell>
          <cell r="AO10">
            <v>22104.699999999997</v>
          </cell>
        </row>
        <row r="11">
          <cell r="A11" t="str">
            <v>YoY</v>
          </cell>
          <cell r="C11">
            <v>0.35447557265499818</v>
          </cell>
          <cell r="D11">
            <v>-0.50136918866379609</v>
          </cell>
          <cell r="E11">
            <v>2.2761981538649629</v>
          </cell>
          <cell r="F11">
            <v>1.2652877729303476</v>
          </cell>
          <cell r="G11">
            <v>0.97738254460015606</v>
          </cell>
          <cell r="H11">
            <v>1.0790595230966691</v>
          </cell>
          <cell r="I11">
            <v>0.71298428571965222</v>
          </cell>
          <cell r="J11">
            <v>0.40720809931718582</v>
          </cell>
          <cell r="K11">
            <v>0.28993907789367945</v>
          </cell>
          <cell r="L11">
            <v>0.2432766132837143</v>
          </cell>
          <cell r="M11">
            <v>0.21200501747789224</v>
          </cell>
          <cell r="N11">
            <v>0.24796252842799138</v>
          </cell>
          <cell r="O11">
            <v>0.16510395937753719</v>
          </cell>
          <cell r="P11">
            <v>0.13197831919341696</v>
          </cell>
        </row>
        <row r="12">
          <cell r="A12" t="str">
            <v>Cost of Materials</v>
          </cell>
          <cell r="B12">
            <v>2421.0169999999998</v>
          </cell>
          <cell r="C12">
            <v>3152.1480000000001</v>
          </cell>
          <cell r="D12">
            <v>2094.1950000000002</v>
          </cell>
          <cell r="E12">
            <v>5471.54</v>
          </cell>
          <cell r="F12">
            <v>12033.760000000002</v>
          </cell>
          <cell r="G12">
            <v>25478.7</v>
          </cell>
          <cell r="H12">
            <v>59142.000000000007</v>
          </cell>
          <cell r="I12">
            <v>95381.4</v>
          </cell>
          <cell r="J12">
            <v>126980.10425309415</v>
          </cell>
          <cell r="K12">
            <v>161303.75541291229</v>
          </cell>
          <cell r="L12">
            <v>196618.77300795467</v>
          </cell>
          <cell r="M12">
            <v>236239.2865590328</v>
          </cell>
          <cell r="N12">
            <v>295829.60348503385</v>
          </cell>
          <cell r="O12">
            <v>343897.84656565031</v>
          </cell>
          <cell r="P12">
            <v>387490.85347102443</v>
          </cell>
          <cell r="S12">
            <v>38756.25</v>
          </cell>
          <cell r="T12">
            <v>9357.4500000000116</v>
          </cell>
          <cell r="U12">
            <v>48113.700000000012</v>
          </cell>
          <cell r="W12">
            <v>975</v>
          </cell>
          <cell r="X12">
            <v>235.40754716981161</v>
          </cell>
          <cell r="Y12">
            <v>1210.4075471698116</v>
          </cell>
          <cell r="AB12">
            <v>49550</v>
          </cell>
          <cell r="AC12">
            <v>7840</v>
          </cell>
          <cell r="AF12">
            <v>57390</v>
          </cell>
          <cell r="AH12">
            <v>78237</v>
          </cell>
          <cell r="AI12">
            <v>12384</v>
          </cell>
          <cell r="AK12">
            <v>-1919</v>
          </cell>
          <cell r="AL12">
            <v>88702</v>
          </cell>
          <cell r="AN12">
            <v>76318</v>
          </cell>
          <cell r="AO12">
            <v>12384</v>
          </cell>
        </row>
        <row r="13">
          <cell r="A13" t="str">
            <v>% of sales</v>
          </cell>
          <cell r="B13">
            <v>0.62471893006345203</v>
          </cell>
          <cell r="C13">
            <v>0.6005127742044627</v>
          </cell>
          <cell r="D13">
            <v>0.80011729376165297</v>
          </cell>
          <cell r="E13">
            <v>0.63808121059033307</v>
          </cell>
          <cell r="F13">
            <v>0.61950432487920104</v>
          </cell>
          <cell r="G13">
            <v>0.66332988807689597</v>
          </cell>
          <cell r="H13">
            <v>0.74059603818310915</v>
          </cell>
          <cell r="I13">
            <v>0.69726150870321357</v>
          </cell>
          <cell r="J13">
            <v>0.65964359793623373</v>
          </cell>
          <cell r="K13">
            <v>0.64960439042349238</v>
          </cell>
          <cell r="L13">
            <v>0.63688598196785617</v>
          </cell>
          <cell r="M13">
            <v>0.6313706845927437</v>
          </cell>
          <cell r="N13">
            <v>0.63353757342066519</v>
          </cell>
          <cell r="O13">
            <v>0.63211416663651654</v>
          </cell>
          <cell r="P13">
            <v>0.62920101431754871</v>
          </cell>
          <cell r="AB13">
            <v>0.68128695173930975</v>
          </cell>
          <cell r="AC13">
            <v>0.50909090909090904</v>
          </cell>
          <cell r="AF13">
            <v>0.6554362722704431</v>
          </cell>
          <cell r="AH13">
            <v>0.68216298600744962</v>
          </cell>
          <cell r="AI13">
            <v>0.51496791846341294</v>
          </cell>
          <cell r="AK13">
            <v>0.98744468457342793</v>
          </cell>
          <cell r="AL13">
            <v>0.64843345080898829</v>
          </cell>
          <cell r="AN13">
            <v>0.66543086731490908</v>
          </cell>
          <cell r="AO13">
            <v>0.56024284428198534</v>
          </cell>
        </row>
        <row r="14">
          <cell r="A14" t="str">
            <v>Increase/Decrease in Stocks</v>
          </cell>
          <cell r="B14">
            <v>-5.9657</v>
          </cell>
          <cell r="C14">
            <v>-1.2749999999999999</v>
          </cell>
          <cell r="D14">
            <v>-523.90899999999999</v>
          </cell>
          <cell r="E14">
            <v>69.829999999999927</v>
          </cell>
          <cell r="F14">
            <v>-656.90000000000009</v>
          </cell>
          <cell r="G14">
            <v>-2199.6999999999998</v>
          </cell>
          <cell r="H14">
            <v>-11028.3</v>
          </cell>
          <cell r="I14">
            <v>-6679.6</v>
          </cell>
          <cell r="J14">
            <v>0</v>
          </cell>
          <cell r="K14">
            <v>0</v>
          </cell>
          <cell r="L14">
            <v>0</v>
          </cell>
          <cell r="M14">
            <v>0</v>
          </cell>
          <cell r="N14">
            <v>0</v>
          </cell>
          <cell r="O14">
            <v>0</v>
          </cell>
          <cell r="P14">
            <v>0</v>
          </cell>
        </row>
        <row r="15">
          <cell r="A15" t="str">
            <v>% of sales</v>
          </cell>
          <cell r="B15">
            <v>-1.5393884970983417E-3</v>
          </cell>
          <cell r="C15">
            <v>-2.4289906029497659E-4</v>
          </cell>
          <cell r="D15">
            <v>-0.20016696212977961</v>
          </cell>
          <cell r="E15">
            <v>8.143449729970522E-3</v>
          </cell>
          <cell r="F15">
            <v>-3.3817559184589618E-2</v>
          </cell>
          <cell r="G15">
            <v>-5.7268493086489812E-2</v>
          </cell>
          <cell r="H15">
            <v>-0.13810008602845325</v>
          </cell>
          <cell r="I15">
            <v>-4.882951994344794E-2</v>
          </cell>
          <cell r="J15">
            <v>0</v>
          </cell>
          <cell r="K15">
            <v>0</v>
          </cell>
          <cell r="L15">
            <v>0</v>
          </cell>
          <cell r="M15">
            <v>0</v>
          </cell>
          <cell r="N15">
            <v>0</v>
          </cell>
          <cell r="O15">
            <v>0</v>
          </cell>
          <cell r="P15">
            <v>0</v>
          </cell>
        </row>
        <row r="16">
          <cell r="A16" t="str">
            <v>Gross Margin</v>
          </cell>
          <cell r="D16">
            <v>0.40004966836812672</v>
          </cell>
          <cell r="E16">
            <v>0.35377533967969643</v>
          </cell>
          <cell r="F16">
            <v>0.41431323430538858</v>
          </cell>
          <cell r="G16">
            <v>0.39393860500959388</v>
          </cell>
          <cell r="H16">
            <v>0.39750404784534399</v>
          </cell>
          <cell r="I16">
            <v>0.3515680112402344</v>
          </cell>
          <cell r="J16">
            <v>0.34035640206376627</v>
          </cell>
          <cell r="K16">
            <v>0.35039560957650762</v>
          </cell>
          <cell r="L16">
            <v>0.36311401803214383</v>
          </cell>
          <cell r="M16">
            <v>0.3686293154072563</v>
          </cell>
          <cell r="N16">
            <v>0.36646242657933481</v>
          </cell>
          <cell r="O16">
            <v>0.36788583336348346</v>
          </cell>
          <cell r="P16">
            <v>0.37079898568245129</v>
          </cell>
        </row>
        <row r="17">
          <cell r="A17" t="str">
            <v>Employees Remuneration</v>
          </cell>
          <cell r="B17">
            <v>36.685000000000002</v>
          </cell>
          <cell r="C17">
            <v>83.36</v>
          </cell>
          <cell r="D17">
            <v>122.17</v>
          </cell>
          <cell r="E17">
            <v>269.37099999999998</v>
          </cell>
          <cell r="F17">
            <v>617.9</v>
          </cell>
          <cell r="G17">
            <v>1215.8</v>
          </cell>
          <cell r="H17">
            <v>6495.9</v>
          </cell>
          <cell r="I17">
            <v>10430.1</v>
          </cell>
          <cell r="J17">
            <v>13712.916133582514</v>
          </cell>
          <cell r="K17">
            <v>16909.315606323493</v>
          </cell>
          <cell r="L17">
            <v>20503.470016049756</v>
          </cell>
          <cell r="M17">
            <v>24350.279841300246</v>
          </cell>
          <cell r="N17">
            <v>28303.161797243258</v>
          </cell>
          <cell r="O17">
            <v>32503.372311311919</v>
          </cell>
          <cell r="P17">
            <v>37090.217913381915</v>
          </cell>
          <cell r="S17">
            <v>2464.5</v>
          </cell>
          <cell r="T17">
            <v>4031.3999999999996</v>
          </cell>
          <cell r="U17">
            <v>6495.9</v>
          </cell>
          <cell r="W17">
            <v>62</v>
          </cell>
          <cell r="X17">
            <v>101.4188679245283</v>
          </cell>
          <cell r="Y17">
            <v>163.41886792452829</v>
          </cell>
          <cell r="AB17">
            <v>3220</v>
          </cell>
          <cell r="AC17">
            <v>3740</v>
          </cell>
          <cell r="AF17">
            <v>6960</v>
          </cell>
          <cell r="AH17">
            <v>5179</v>
          </cell>
          <cell r="AI17">
            <v>5251</v>
          </cell>
          <cell r="AL17">
            <v>10430</v>
          </cell>
        </row>
        <row r="18">
          <cell r="A18" t="str">
            <v>% of sales</v>
          </cell>
          <cell r="B18">
            <v>1.8885631887451211E-3</v>
          </cell>
          <cell r="C18">
            <v>4.2914168574020245E-3</v>
          </cell>
          <cell r="D18">
            <v>6.2893761692515045E-3</v>
          </cell>
          <cell r="E18">
            <v>1.3867361447879568E-2</v>
          </cell>
          <cell r="F18">
            <v>3.1809818572321388E-2</v>
          </cell>
          <cell r="G18">
            <v>3.1652968084081613E-2</v>
          </cell>
          <cell r="H18">
            <v>8.1343847087241863E-2</v>
          </cell>
          <cell r="I18">
            <v>7.6246597994214682E-2</v>
          </cell>
          <cell r="J18">
            <v>7.1236650731713189E-2</v>
          </cell>
          <cell r="K18">
            <v>6.8097395679387426E-2</v>
          </cell>
          <cell r="L18">
            <v>6.6414678695975976E-2</v>
          </cell>
          <cell r="M18">
            <v>6.5078307157793017E-2</v>
          </cell>
          <cell r="N18">
            <v>6.0612988808150532E-2</v>
          </cell>
          <cell r="O18">
            <v>5.9744026624834204E-2</v>
          </cell>
          <cell r="P18">
            <v>6.0226460891428274E-2</v>
          </cell>
          <cell r="S18">
            <v>3.9351156983093938E-2</v>
          </cell>
          <cell r="T18">
            <v>0.23399056236904248</v>
          </cell>
          <cell r="U18">
            <v>8.1343847087241863E-2</v>
          </cell>
          <cell r="W18">
            <v>3.9351156983093938E-2</v>
          </cell>
          <cell r="X18">
            <v>0.23399056236904248</v>
          </cell>
          <cell r="Y18">
            <v>8.1343847087241863E-2</v>
          </cell>
          <cell r="AB18">
            <v>4.4273339749759381E-2</v>
          </cell>
          <cell r="AC18">
            <v>0.24285714285714285</v>
          </cell>
          <cell r="AF18">
            <v>7.9488350845134767E-2</v>
          </cell>
          <cell r="AH18">
            <v>4.515666634115037E-2</v>
          </cell>
          <cell r="AI18">
            <v>0.21835404876060896</v>
          </cell>
          <cell r="AL18">
            <v>7.6245866969603254E-2</v>
          </cell>
        </row>
        <row r="19">
          <cell r="A19" t="str">
            <v>Manufacturing Expenses (A)</v>
          </cell>
          <cell r="B19">
            <v>352.47399999999999</v>
          </cell>
          <cell r="C19">
            <v>538.78</v>
          </cell>
          <cell r="D19">
            <v>296.125</v>
          </cell>
          <cell r="E19">
            <v>615.58000000000015</v>
          </cell>
          <cell r="F19">
            <v>1371.3</v>
          </cell>
          <cell r="G19">
            <v>2896.4</v>
          </cell>
          <cell r="H19">
            <v>4835.2</v>
          </cell>
          <cell r="I19">
            <v>9639.8426830355274</v>
          </cell>
          <cell r="J19">
            <v>13980.996205966079</v>
          </cell>
          <cell r="K19">
            <v>18780.876760098596</v>
          </cell>
          <cell r="L19">
            <v>23263.690919556608</v>
          </cell>
          <cell r="M19">
            <v>28233.391494340336</v>
          </cell>
          <cell r="N19">
            <v>34620.242437706678</v>
          </cell>
          <cell r="O19">
            <v>40738.657627105596</v>
          </cell>
          <cell r="P19">
            <v>47736.030742695693</v>
          </cell>
          <cell r="S19">
            <v>4835</v>
          </cell>
          <cell r="AF19">
            <v>6198</v>
          </cell>
        </row>
        <row r="20">
          <cell r="A20" t="str">
            <v>% of sales</v>
          </cell>
          <cell r="B20">
            <v>1.8145547809452031E-2</v>
          </cell>
          <cell r="C20">
            <v>2.7736679155842884E-2</v>
          </cell>
          <cell r="D20">
            <v>1.5244671507895569E-2</v>
          </cell>
          <cell r="E20">
            <v>3.1690383746155702E-2</v>
          </cell>
          <cell r="F20">
            <v>7.0595248759061854E-2</v>
          </cell>
          <cell r="G20">
            <v>7.5406857014915271E-2</v>
          </cell>
          <cell r="H20">
            <v>6.0548002499458402E-2</v>
          </cell>
          <cell r="I20">
            <v>7.0469622513770883E-2</v>
          </cell>
          <cell r="J20">
            <v>7.2629288614019794E-2</v>
          </cell>
        </row>
        <row r="21">
          <cell r="A21" t="str">
            <v>Selling &amp; Admin costs (B)</v>
          </cell>
          <cell r="B21">
            <v>131.85900000000001</v>
          </cell>
          <cell r="C21">
            <v>233.31399999999999</v>
          </cell>
          <cell r="D21">
            <v>336.70800000000003</v>
          </cell>
          <cell r="E21">
            <v>697.45999999999981</v>
          </cell>
          <cell r="F21">
            <v>1366.1</v>
          </cell>
          <cell r="G21">
            <v>2225</v>
          </cell>
          <cell r="H21">
            <v>7196.4000000000015</v>
          </cell>
          <cell r="I21">
            <v>8332.8578637349619</v>
          </cell>
          <cell r="J21">
            <v>11909.514798190286</v>
          </cell>
          <cell r="K21">
            <v>16407.468672271312</v>
          </cell>
          <cell r="L21">
            <v>20614.195503506307</v>
          </cell>
          <cell r="M21">
            <v>24593.549013620712</v>
          </cell>
          <cell r="N21">
            <v>29473.51604676346</v>
          </cell>
          <cell r="O21">
            <v>33652.744264244931</v>
          </cell>
          <cell r="P21">
            <v>38243.338129333541</v>
          </cell>
          <cell r="AF21">
            <v>6432</v>
          </cell>
        </row>
        <row r="22">
          <cell r="A22" t="str">
            <v>% of sales</v>
          </cell>
          <cell r="B22">
            <v>6.7881710100788587E-3</v>
          </cell>
          <cell r="C22">
            <v>1.2011128031044817E-2</v>
          </cell>
          <cell r="D22">
            <v>1.7333905796810475E-2</v>
          </cell>
          <cell r="E22">
            <v>3.5905609421348551E-2</v>
          </cell>
          <cell r="F22">
            <v>7.0327550010759424E-2</v>
          </cell>
          <cell r="G22">
            <v>5.7927170576642199E-2</v>
          </cell>
          <cell r="H22">
            <v>9.0115743958285602E-2</v>
          </cell>
          <cell r="I22">
            <v>6.0915241817348843E-2</v>
          </cell>
          <cell r="J22">
            <v>6.186823705463787E-2</v>
          </cell>
        </row>
        <row r="23">
          <cell r="A23" t="str">
            <v>Other Opex (A+B)</v>
          </cell>
          <cell r="B23">
            <v>484.33299999999997</v>
          </cell>
          <cell r="C23">
            <v>772.09399999999994</v>
          </cell>
          <cell r="D23">
            <v>632.83300000000008</v>
          </cell>
          <cell r="E23">
            <v>1313.04</v>
          </cell>
          <cell r="F23">
            <v>2737.3999999999996</v>
          </cell>
          <cell r="G23">
            <v>5121.3999999999996</v>
          </cell>
          <cell r="H23">
            <v>12031.600000000002</v>
          </cell>
          <cell r="I23">
            <v>17972.7</v>
          </cell>
          <cell r="J23">
            <v>25890.511004156368</v>
          </cell>
          <cell r="K23">
            <v>35188.345432369912</v>
          </cell>
          <cell r="L23">
            <v>43877.886423062911</v>
          </cell>
          <cell r="M23">
            <v>52826.940507961044</v>
          </cell>
          <cell r="N23">
            <v>64093.758484470134</v>
          </cell>
          <cell r="O23">
            <v>74391.401891350528</v>
          </cell>
          <cell r="P23">
            <v>85979.368872029241</v>
          </cell>
          <cell r="S23">
            <v>9897.75</v>
          </cell>
          <cell r="T23">
            <v>2133.8500000000022</v>
          </cell>
          <cell r="U23">
            <v>12031.600000000002</v>
          </cell>
          <cell r="W23">
            <v>249</v>
          </cell>
          <cell r="X23">
            <v>53.681761006289364</v>
          </cell>
          <cell r="Y23">
            <v>302.68176100628938</v>
          </cell>
          <cell r="AB23">
            <v>10430</v>
          </cell>
          <cell r="AC23">
            <v>2200</v>
          </cell>
          <cell r="AF23">
            <v>12630</v>
          </cell>
          <cell r="AH23">
            <v>15198</v>
          </cell>
          <cell r="AI23">
            <v>3220</v>
          </cell>
          <cell r="AL23">
            <v>18418</v>
          </cell>
        </row>
        <row r="24">
          <cell r="A24" t="str">
            <v>% of sales</v>
          </cell>
          <cell r="B24">
            <v>0.12497722798081215</v>
          </cell>
          <cell r="C24">
            <v>0.14709090749756051</v>
          </cell>
          <cell r="D24">
            <v>0.24178294158999911</v>
          </cell>
          <cell r="E24">
            <v>0.15312437682143071</v>
          </cell>
          <cell r="F24">
            <v>0.14092279876982128</v>
          </cell>
          <cell r="G24">
            <v>0.13333402759155746</v>
          </cell>
          <cell r="H24">
            <v>0.15066374645774402</v>
          </cell>
          <cell r="I24">
            <v>0.13138486033409288</v>
          </cell>
          <cell r="J24">
            <v>0.13449752566865766</v>
          </cell>
          <cell r="K24">
            <v>0.14171092065458585</v>
          </cell>
          <cell r="L24">
            <v>0.14212890434473363</v>
          </cell>
          <cell r="M24">
            <v>0.14118473721819752</v>
          </cell>
          <cell r="N24">
            <v>0.13726078709940753</v>
          </cell>
          <cell r="O24">
            <v>0.13673786992584827</v>
          </cell>
          <cell r="P24">
            <v>0.13961182727299862</v>
          </cell>
          <cell r="AB24">
            <v>0.14340712223291627</v>
          </cell>
          <cell r="AC24">
            <v>0.14285714285714285</v>
          </cell>
          <cell r="AF24">
            <v>0.1442439470077661</v>
          </cell>
          <cell r="AH24">
            <v>0.13251419483545152</v>
          </cell>
          <cell r="AI24">
            <v>0.13389831213276726</v>
          </cell>
        </row>
        <row r="25">
          <cell r="A25" t="str">
            <v>Total Costs</v>
          </cell>
          <cell r="B25">
            <v>2936.0692999999997</v>
          </cell>
          <cell r="C25">
            <v>4006.3270000000002</v>
          </cell>
          <cell r="D25">
            <v>2325.2890000000002</v>
          </cell>
          <cell r="E25">
            <v>7123.7809999999999</v>
          </cell>
          <cell r="F25">
            <v>14732.160000000002</v>
          </cell>
          <cell r="G25">
            <v>29616.199999999997</v>
          </cell>
          <cell r="H25">
            <v>66641.200000000012</v>
          </cell>
          <cell r="I25">
            <v>117104.59999999999</v>
          </cell>
          <cell r="J25">
            <v>166583.53139083303</v>
          </cell>
          <cell r="K25">
            <v>213401.41645160568</v>
          </cell>
          <cell r="L25">
            <v>261000.12944706733</v>
          </cell>
          <cell r="M25">
            <v>313416.5069082941</v>
          </cell>
          <cell r="N25">
            <v>388226.52376674727</v>
          </cell>
          <cell r="O25">
            <v>450792.62076831271</v>
          </cell>
          <cell r="P25">
            <v>510560.4402564356</v>
          </cell>
          <cell r="S25">
            <v>51118.5</v>
          </cell>
          <cell r="T25">
            <v>15522.700000000012</v>
          </cell>
          <cell r="U25">
            <v>66641.200000000012</v>
          </cell>
          <cell r="W25">
            <v>1286</v>
          </cell>
          <cell r="X25">
            <v>390.50817610062927</v>
          </cell>
          <cell r="Y25">
            <v>1676.5081761006293</v>
          </cell>
          <cell r="AH25">
            <v>98614</v>
          </cell>
          <cell r="AI25">
            <v>20855</v>
          </cell>
          <cell r="AK25">
            <v>-1919</v>
          </cell>
          <cell r="AL25">
            <v>117550</v>
          </cell>
        </row>
        <row r="26">
          <cell r="R26" t="str">
            <v>Sentivity</v>
          </cell>
        </row>
        <row r="27">
          <cell r="A27" t="str">
            <v>EBITDA</v>
          </cell>
          <cell r="B27">
            <v>939.30070000000023</v>
          </cell>
          <cell r="C27">
            <v>1242.7669999999998</v>
          </cell>
          <cell r="D27">
            <v>292.07099999999991</v>
          </cell>
          <cell r="E27">
            <v>1451.2089999999998</v>
          </cell>
          <cell r="F27">
            <v>4692.659999999998</v>
          </cell>
          <cell r="G27">
            <v>8794.1000000000058</v>
          </cell>
          <cell r="H27">
            <v>13216.099999999991</v>
          </cell>
          <cell r="I27">
            <v>19689.699999999997</v>
          </cell>
          <cell r="J27">
            <v>25914.515509591874</v>
          </cell>
          <cell r="K27">
            <v>34909.336663462687</v>
          </cell>
          <cell r="L27">
            <v>47718.822727763385</v>
          </cell>
          <cell r="M27">
            <v>60752.412118118198</v>
          </cell>
          <cell r="N27">
            <v>78722.26648062258</v>
          </cell>
          <cell r="O27">
            <v>93251.263575449004</v>
          </cell>
          <cell r="P27">
            <v>105285.44151047355</v>
          </cell>
          <cell r="R27">
            <v>0</v>
          </cell>
          <cell r="S27">
            <v>11509.899999999987</v>
          </cell>
          <cell r="T27">
            <v>1706.2000000000044</v>
          </cell>
          <cell r="U27">
            <v>13216.099999999991</v>
          </cell>
          <cell r="W27">
            <v>289.55723270440217</v>
          </cell>
          <cell r="X27">
            <v>42.923270440251656</v>
          </cell>
          <cell r="Y27">
            <v>332.48050314465377</v>
          </cell>
          <cell r="AB27">
            <v>9530</v>
          </cell>
          <cell r="AC27">
            <v>1620</v>
          </cell>
          <cell r="AF27">
            <v>11150</v>
          </cell>
          <cell r="AH27">
            <v>16075.600000000006</v>
          </cell>
          <cell r="AI27">
            <v>3193.0999999999985</v>
          </cell>
          <cell r="AK27">
            <v>-24.400000000000091</v>
          </cell>
          <cell r="AL27">
            <v>19244.300000000017</v>
          </cell>
        </row>
        <row r="28">
          <cell r="A28" t="str">
            <v>EBITDA Margin</v>
          </cell>
          <cell r="B28">
            <v>0.24237703754738263</v>
          </cell>
          <cell r="C28">
            <v>0.23675838154165268</v>
          </cell>
          <cell r="D28">
            <v>0.11158992267017143</v>
          </cell>
          <cell r="E28">
            <v>0.16923739852757844</v>
          </cell>
          <cell r="F28">
            <v>0.2415806169632459</v>
          </cell>
          <cell r="G28">
            <v>0.22895160933395484</v>
          </cell>
          <cell r="H28">
            <v>0.16549645430035814</v>
          </cell>
          <cell r="I28">
            <v>0.14393655291192689</v>
          </cell>
          <cell r="J28">
            <v>0.13462222566339541</v>
          </cell>
          <cell r="K28">
            <v>0.14058729324253444</v>
          </cell>
          <cell r="L28">
            <v>0.1545704349914343</v>
          </cell>
          <cell r="M28">
            <v>0.16236627103126577</v>
          </cell>
          <cell r="N28">
            <v>0.16858865067177672</v>
          </cell>
          <cell r="O28">
            <v>0.17140393681280111</v>
          </cell>
          <cell r="P28">
            <v>0.17096069751802437</v>
          </cell>
          <cell r="S28">
            <v>0.18378084064098699</v>
          </cell>
          <cell r="T28">
            <v>9.9031278839624287E-2</v>
          </cell>
          <cell r="U28">
            <v>0.16549645430035814</v>
          </cell>
          <cell r="W28">
            <v>0.18378084064098699</v>
          </cell>
          <cell r="X28">
            <v>9.9031278839624218E-2</v>
          </cell>
          <cell r="Y28">
            <v>0.16549645430035811</v>
          </cell>
          <cell r="AB28">
            <v>0.13103258627801456</v>
          </cell>
          <cell r="AC28">
            <v>0.10519480519480519</v>
          </cell>
          <cell r="AF28">
            <v>0.127341251713111</v>
          </cell>
          <cell r="AH28">
            <v>0.14016615281594849</v>
          </cell>
          <cell r="AI28">
            <v>0.13277972064321084</v>
          </cell>
          <cell r="AL28">
            <v>0.14068056929272649</v>
          </cell>
        </row>
        <row r="30">
          <cell r="A30" t="str">
            <v>Depreciation &amp; amortization</v>
          </cell>
          <cell r="B30">
            <v>29.667999999999999</v>
          </cell>
          <cell r="C30">
            <v>39.325000000000003</v>
          </cell>
          <cell r="D30">
            <v>99.781999999999996</v>
          </cell>
          <cell r="E30">
            <v>135.02000000000001</v>
          </cell>
          <cell r="F30">
            <v>492</v>
          </cell>
          <cell r="G30">
            <v>714.1</v>
          </cell>
          <cell r="H30">
            <v>1718</v>
          </cell>
          <cell r="I30">
            <v>2893.6</v>
          </cell>
          <cell r="J30">
            <v>5064.0474482182863</v>
          </cell>
          <cell r="K30">
            <v>7437.1318093107266</v>
          </cell>
          <cell r="L30">
            <v>8244.7016627133489</v>
          </cell>
          <cell r="M30">
            <v>9129.5020199350547</v>
          </cell>
          <cell r="N30">
            <v>10181.614250118524</v>
          </cell>
          <cell r="O30">
            <v>11285.23807166078</v>
          </cell>
          <cell r="P30">
            <v>12636.454241346488</v>
          </cell>
          <cell r="S30">
            <v>993.75</v>
          </cell>
          <cell r="T30">
            <v>724.25</v>
          </cell>
          <cell r="U30">
            <v>1718</v>
          </cell>
          <cell r="W30">
            <v>25</v>
          </cell>
          <cell r="X30">
            <v>18.220125786163521</v>
          </cell>
          <cell r="Y30">
            <v>43.220125786163521</v>
          </cell>
          <cell r="AB30">
            <v>1170</v>
          </cell>
          <cell r="AC30">
            <v>740</v>
          </cell>
          <cell r="AF30">
            <v>1910</v>
          </cell>
        </row>
        <row r="31">
          <cell r="A31" t="str">
            <v>% of average gross block</v>
          </cell>
          <cell r="C31">
            <v>0.10558322481910566</v>
          </cell>
          <cell r="D31">
            <v>0.11923223531464226</v>
          </cell>
          <cell r="E31">
            <v>9.1404045891573624E-2</v>
          </cell>
          <cell r="F31">
            <v>0.18653922347361054</v>
          </cell>
          <cell r="G31">
            <v>0.15321075328799161</v>
          </cell>
          <cell r="H31">
            <v>0.11114741265256083</v>
          </cell>
          <cell r="I31">
            <v>8.7179077744419131E-2</v>
          </cell>
          <cell r="J31">
            <v>8.2221368712563539E-2</v>
          </cell>
          <cell r="K31">
            <v>8.4550502773197062E-2</v>
          </cell>
          <cell r="L31">
            <v>8.4386381782237327E-2</v>
          </cell>
          <cell r="M31">
            <v>8.6749725032785052E-2</v>
          </cell>
          <cell r="N31">
            <v>8.9090166498276502E-2</v>
          </cell>
          <cell r="O31">
            <v>8.8903252963019444E-2</v>
          </cell>
          <cell r="P31">
            <v>8.8859006320705425E-2</v>
          </cell>
        </row>
        <row r="32">
          <cell r="A32" t="str">
            <v>Amortization of Goodwill</v>
          </cell>
          <cell r="C32">
            <v>0</v>
          </cell>
          <cell r="D32">
            <v>0</v>
          </cell>
          <cell r="E32">
            <v>1.1000000000000001</v>
          </cell>
          <cell r="F32">
            <v>1.2999999999999998</v>
          </cell>
          <cell r="G32">
            <v>1.8000000000000003</v>
          </cell>
          <cell r="H32">
            <v>0</v>
          </cell>
          <cell r="I32">
            <v>0</v>
          </cell>
          <cell r="J32">
            <v>0</v>
          </cell>
          <cell r="K32">
            <v>0</v>
          </cell>
          <cell r="L32">
            <v>0</v>
          </cell>
          <cell r="M32">
            <v>0</v>
          </cell>
          <cell r="N32">
            <v>0</v>
          </cell>
          <cell r="O32">
            <v>0</v>
          </cell>
          <cell r="P32">
            <v>0</v>
          </cell>
        </row>
        <row r="33">
          <cell r="A33" t="str">
            <v>Prelimnary Expenses</v>
          </cell>
          <cell r="B33">
            <v>0.193</v>
          </cell>
          <cell r="C33">
            <v>0.18234</v>
          </cell>
          <cell r="D33">
            <v>0.193</v>
          </cell>
          <cell r="E33">
            <v>0.87</v>
          </cell>
          <cell r="F33">
            <v>1.8129999999999999</v>
          </cell>
          <cell r="G33">
            <v>1.8</v>
          </cell>
          <cell r="H33">
            <v>17.100000000000001</v>
          </cell>
          <cell r="I33">
            <v>0</v>
          </cell>
          <cell r="J33">
            <v>0</v>
          </cell>
          <cell r="K33">
            <v>0</v>
          </cell>
          <cell r="L33">
            <v>0</v>
          </cell>
          <cell r="M33">
            <v>0</v>
          </cell>
          <cell r="N33">
            <v>0</v>
          </cell>
          <cell r="O33">
            <v>0</v>
          </cell>
          <cell r="P33">
            <v>0</v>
          </cell>
        </row>
        <row r="35">
          <cell r="A35" t="str">
            <v>EBIT</v>
          </cell>
          <cell r="B35">
            <v>909.43970000000024</v>
          </cell>
          <cell r="C35">
            <v>1203.2596599999997</v>
          </cell>
          <cell r="D35">
            <v>192.09599999999992</v>
          </cell>
          <cell r="E35">
            <v>1314.2190000000001</v>
          </cell>
          <cell r="F35">
            <v>4197.5469999999978</v>
          </cell>
          <cell r="G35">
            <v>8076.4000000000051</v>
          </cell>
          <cell r="H35">
            <v>11480.999999999991</v>
          </cell>
          <cell r="I35">
            <v>16796.099999999999</v>
          </cell>
          <cell r="J35">
            <v>20850.468061373587</v>
          </cell>
          <cell r="K35">
            <v>27472.204854151962</v>
          </cell>
          <cell r="L35">
            <v>39474.121065050036</v>
          </cell>
          <cell r="M35">
            <v>51622.910098183143</v>
          </cell>
          <cell r="N35">
            <v>68540.652230504056</v>
          </cell>
          <cell r="O35">
            <v>81966.025503788231</v>
          </cell>
          <cell r="P35">
            <v>92648.987269127072</v>
          </cell>
          <cell r="S35">
            <v>10516.149999999987</v>
          </cell>
          <cell r="T35">
            <v>981.95000000000437</v>
          </cell>
          <cell r="U35">
            <v>11480.999999999991</v>
          </cell>
          <cell r="W35">
            <v>0</v>
          </cell>
          <cell r="X35">
            <v>0</v>
          </cell>
          <cell r="Y35">
            <v>0</v>
          </cell>
          <cell r="AB35">
            <v>9530</v>
          </cell>
          <cell r="AC35">
            <v>1620</v>
          </cell>
          <cell r="AF35">
            <v>11150</v>
          </cell>
        </row>
        <row r="36">
          <cell r="A36" t="str">
            <v>EBIT Margin</v>
          </cell>
          <cell r="B36">
            <v>0.23467170876587276</v>
          </cell>
          <cell r="C36">
            <v>0.22923187506262979</v>
          </cell>
          <cell r="D36">
            <v>7.3393037258917354E-2</v>
          </cell>
          <cell r="E36">
            <v>0.15326186969314251</v>
          </cell>
          <cell r="F36">
            <v>0.21609193804627264</v>
          </cell>
          <cell r="G36">
            <v>0.21026651705401947</v>
          </cell>
          <cell r="H36">
            <v>0.14376894786074648</v>
          </cell>
          <cell r="I36">
            <v>0.12278362475629467</v>
          </cell>
          <cell r="J36">
            <v>0.10831521876250041</v>
          </cell>
          <cell r="K36">
            <v>0.11063638811252452</v>
          </cell>
          <cell r="L36">
            <v>0.12786426225849404</v>
          </cell>
          <cell r="M36">
            <v>0.13796685794348174</v>
          </cell>
          <cell r="N36">
            <v>0.1467840878101303</v>
          </cell>
          <cell r="O36">
            <v>0.15066068723970225</v>
          </cell>
          <cell r="P36">
            <v>0.15044183944741177</v>
          </cell>
          <cell r="S36">
            <v>0.16791343863167491</v>
          </cell>
          <cell r="T36">
            <v>5.6994352512348641E-2</v>
          </cell>
          <cell r="U36">
            <v>0.14376894786074648</v>
          </cell>
          <cell r="W36">
            <v>0</v>
          </cell>
          <cell r="X36">
            <v>0</v>
          </cell>
          <cell r="Y36">
            <v>0</v>
          </cell>
          <cell r="AB36">
            <v>0.13103258627801456</v>
          </cell>
          <cell r="AC36">
            <v>0.10519480519480519</v>
          </cell>
          <cell r="AF36">
            <v>0.127341251713111</v>
          </cell>
        </row>
        <row r="38">
          <cell r="A38" t="str">
            <v>Interest &amp; Finance Charges</v>
          </cell>
          <cell r="B38">
            <v>34.701999999999998</v>
          </cell>
          <cell r="C38">
            <v>47.273000000000003</v>
          </cell>
          <cell r="D38">
            <v>80.302000000000007</v>
          </cell>
          <cell r="E38">
            <v>275.63</v>
          </cell>
          <cell r="F38">
            <v>458.3</v>
          </cell>
          <cell r="G38">
            <v>647.69999999999993</v>
          </cell>
          <cell r="H38">
            <v>2763.4</v>
          </cell>
          <cell r="I38">
            <v>5765.5</v>
          </cell>
          <cell r="J38">
            <v>7251.9365908668751</v>
          </cell>
          <cell r="K38">
            <v>8819.0324542622584</v>
          </cell>
          <cell r="L38">
            <v>8486.6161667433607</v>
          </cell>
          <cell r="M38">
            <v>7474.6815855635459</v>
          </cell>
          <cell r="N38">
            <v>6512.2805918457498</v>
          </cell>
          <cell r="O38">
            <v>5571.2218681611748</v>
          </cell>
          <cell r="P38">
            <v>4640.4595793450571</v>
          </cell>
          <cell r="S38">
            <v>1192.5</v>
          </cell>
          <cell r="T38">
            <v>1570.9</v>
          </cell>
          <cell r="U38">
            <v>2763.4</v>
          </cell>
          <cell r="W38">
            <v>30</v>
          </cell>
          <cell r="X38">
            <v>39.519496855345913</v>
          </cell>
          <cell r="Y38">
            <v>69.51949685534592</v>
          </cell>
          <cell r="AB38">
            <v>1420</v>
          </cell>
          <cell r="AC38">
            <v>1480</v>
          </cell>
          <cell r="AD38">
            <v>1140</v>
          </cell>
          <cell r="AF38">
            <v>4040</v>
          </cell>
        </row>
        <row r="39">
          <cell r="A39" t="str">
            <v>Cost of Funds (%)</v>
          </cell>
          <cell r="C39">
            <v>0.14468632116978217</v>
          </cell>
          <cell r="D39">
            <v>0.1060174284086626</v>
          </cell>
          <cell r="E39">
            <v>0.15969954722921603</v>
          </cell>
          <cell r="F39">
            <v>0.14453446530447481</v>
          </cell>
          <cell r="G39">
            <v>0.15302813548790267</v>
          </cell>
          <cell r="H39">
            <v>9.8468840530649929E-2</v>
          </cell>
          <cell r="I39">
            <v>7.638174045178564E-2</v>
          </cell>
          <cell r="J39">
            <v>6.3237122895489759E-2</v>
          </cell>
          <cell r="K39">
            <v>6.6397978146577885E-2</v>
          </cell>
          <cell r="L39">
            <v>6.832183077835155E-2</v>
          </cell>
          <cell r="M39">
            <v>7.1900013133914281E-2</v>
          </cell>
          <cell r="N39">
            <v>7.3280499999999998E-2</v>
          </cell>
          <cell r="O39">
            <v>7.2952449999999988E-2</v>
          </cell>
          <cell r="P39">
            <v>7.2657204999999989E-2</v>
          </cell>
        </row>
        <row r="40">
          <cell r="A40" t="str">
            <v>Non Operating income</v>
          </cell>
          <cell r="B40">
            <v>65.884</v>
          </cell>
          <cell r="C40">
            <v>81.617999999999995</v>
          </cell>
          <cell r="D40">
            <v>69.394999999999996</v>
          </cell>
          <cell r="E40">
            <v>173.63</v>
          </cell>
          <cell r="F40">
            <v>234.29999999999998</v>
          </cell>
          <cell r="G40">
            <v>744.6</v>
          </cell>
          <cell r="H40">
            <v>964.99999999999989</v>
          </cell>
          <cell r="I40">
            <v>2645.5</v>
          </cell>
          <cell r="J40">
            <v>2573.3202978637746</v>
          </cell>
          <cell r="K40">
            <v>2781.3768732556323</v>
          </cell>
          <cell r="L40">
            <v>3143.1059993116805</v>
          </cell>
          <cell r="M40">
            <v>3404.5880509021235</v>
          </cell>
          <cell r="N40">
            <v>3429.758039105006</v>
          </cell>
          <cell r="O40">
            <v>4166.5276987585521</v>
          </cell>
          <cell r="P40">
            <v>5411.28152651447</v>
          </cell>
          <cell r="S40">
            <v>795</v>
          </cell>
          <cell r="T40">
            <v>169.99999999999989</v>
          </cell>
          <cell r="U40">
            <v>964.99999999999989</v>
          </cell>
          <cell r="W40">
            <v>20</v>
          </cell>
          <cell r="X40">
            <v>4.2767295597484249</v>
          </cell>
          <cell r="Y40">
            <v>24.276729559748425</v>
          </cell>
          <cell r="AB40">
            <v>680</v>
          </cell>
          <cell r="AC40">
            <v>280</v>
          </cell>
          <cell r="AD40">
            <v>730</v>
          </cell>
          <cell r="AF40">
            <v>1690</v>
          </cell>
        </row>
        <row r="41">
          <cell r="A41" t="str">
            <v>Profit Before Tax</v>
          </cell>
          <cell r="B41">
            <v>940.62170000000026</v>
          </cell>
          <cell r="C41">
            <v>1237.6046599999997</v>
          </cell>
          <cell r="D41">
            <v>181.18899999999988</v>
          </cell>
          <cell r="E41">
            <v>1212.2190000000001</v>
          </cell>
          <cell r="F41">
            <v>3973.5469999999978</v>
          </cell>
          <cell r="G41">
            <v>8173.3000000000056</v>
          </cell>
          <cell r="H41">
            <v>9682.5999999999913</v>
          </cell>
          <cell r="I41">
            <v>13676.099999999997</v>
          </cell>
          <cell r="J41">
            <v>16171.851768370485</v>
          </cell>
          <cell r="K41">
            <v>21434.549273145334</v>
          </cell>
          <cell r="L41">
            <v>34130.610897618353</v>
          </cell>
          <cell r="M41">
            <v>47552.816563521723</v>
          </cell>
          <cell r="N41">
            <v>65458.129677763318</v>
          </cell>
          <cell r="O41">
            <v>80561.331334385613</v>
          </cell>
          <cell r="P41">
            <v>93419.809216296475</v>
          </cell>
          <cell r="S41">
            <v>10118.649999999987</v>
          </cell>
          <cell r="T41">
            <v>-418.94999999999584</v>
          </cell>
          <cell r="U41">
            <v>9699.6999999999916</v>
          </cell>
          <cell r="W41">
            <v>254.55723270440217</v>
          </cell>
          <cell r="X41">
            <v>-10.539622641509354</v>
          </cell>
          <cell r="Y41">
            <v>244.01761006289274</v>
          </cell>
          <cell r="AB41">
            <v>7630</v>
          </cell>
          <cell r="AC41">
            <v>-310</v>
          </cell>
          <cell r="AD41">
            <v>-410</v>
          </cell>
          <cell r="AF41">
            <v>6910</v>
          </cell>
        </row>
        <row r="42">
          <cell r="B42">
            <v>939.10770000000025</v>
          </cell>
          <cell r="S42">
            <v>0.16156647782795008</v>
          </cell>
          <cell r="T42">
            <v>-2.4316700427769355E-2</v>
          </cell>
          <cell r="U42">
            <v>0.12146290946475766</v>
          </cell>
          <cell r="W42">
            <v>0.16156647782795008</v>
          </cell>
          <cell r="X42">
            <v>-2.431670042776941E-2</v>
          </cell>
          <cell r="Y42">
            <v>0.12146290946475759</v>
          </cell>
          <cell r="AB42">
            <v>0.10490856592877768</v>
          </cell>
          <cell r="AC42">
            <v>-2.012987012987013E-2</v>
          </cell>
          <cell r="AF42">
            <v>7.8917313841936954E-2</v>
          </cell>
        </row>
        <row r="43">
          <cell r="A43" t="str">
            <v>Current Tax</v>
          </cell>
          <cell r="B43">
            <v>108</v>
          </cell>
          <cell r="C43">
            <v>125</v>
          </cell>
          <cell r="D43">
            <v>29</v>
          </cell>
          <cell r="E43">
            <v>123.96000000000001</v>
          </cell>
          <cell r="F43">
            <v>489.7</v>
          </cell>
          <cell r="G43">
            <v>1136.3</v>
          </cell>
          <cell r="H43">
            <v>1272.0999999999999</v>
          </cell>
          <cell r="I43">
            <v>1555.2</v>
          </cell>
          <cell r="J43">
            <v>1829.7548614895263</v>
          </cell>
          <cell r="K43">
            <v>2563.201759944915</v>
          </cell>
          <cell r="L43">
            <v>4354.4517999818436</v>
          </cell>
          <cell r="M43">
            <v>6785.1291898948666</v>
          </cell>
          <cell r="N43">
            <v>9822.0226305840915</v>
          </cell>
          <cell r="O43">
            <v>12493.636548280459</v>
          </cell>
          <cell r="P43">
            <v>15079.449147334206</v>
          </cell>
        </row>
        <row r="44">
          <cell r="A44" t="str">
            <v>Deferred Tax</v>
          </cell>
          <cell r="B44">
            <v>-0.14499999999999999</v>
          </cell>
          <cell r="C44">
            <v>-0.14499999999999999</v>
          </cell>
          <cell r="D44">
            <v>-0.14499999999999999</v>
          </cell>
          <cell r="E44">
            <v>-94.048000000000002</v>
          </cell>
          <cell r="F44">
            <v>-167.41</v>
          </cell>
          <cell r="G44">
            <v>-568.20000000000005</v>
          </cell>
          <cell r="H44">
            <v>-125.7</v>
          </cell>
          <cell r="I44">
            <v>-42.3</v>
          </cell>
          <cell r="J44">
            <v>-39.738586619228641</v>
          </cell>
          <cell r="K44">
            <v>-46.266183821061198</v>
          </cell>
          <cell r="L44">
            <v>-61.974968507642778</v>
          </cell>
          <cell r="M44">
            <v>-72.889109471676861</v>
          </cell>
          <cell r="N44">
            <v>-59.101627679849535</v>
          </cell>
          <cell r="O44">
            <v>0</v>
          </cell>
          <cell r="P44">
            <v>103.52407527684895</v>
          </cell>
        </row>
        <row r="45">
          <cell r="A45" t="str">
            <v>Total Tax</v>
          </cell>
          <cell r="B45">
            <v>107.855</v>
          </cell>
          <cell r="C45">
            <v>124.855</v>
          </cell>
          <cell r="D45">
            <v>28.855</v>
          </cell>
          <cell r="E45">
            <v>29.912000000000006</v>
          </cell>
          <cell r="F45">
            <v>322.28999999999996</v>
          </cell>
          <cell r="G45">
            <v>568.09999999999991</v>
          </cell>
          <cell r="H45">
            <v>1146.3999999999999</v>
          </cell>
          <cell r="I45">
            <v>1512.9</v>
          </cell>
          <cell r="J45">
            <v>1790.0162748702976</v>
          </cell>
          <cell r="K45">
            <v>2516.9355761238539</v>
          </cell>
          <cell r="L45">
            <v>4292.4768314742005</v>
          </cell>
          <cell r="M45">
            <v>6712.2400804231902</v>
          </cell>
          <cell r="N45">
            <v>9762.9210029042424</v>
          </cell>
          <cell r="O45">
            <v>12493.636548280459</v>
          </cell>
          <cell r="P45">
            <v>15182.973222611055</v>
          </cell>
          <cell r="S45">
            <v>516.75</v>
          </cell>
          <cell r="T45">
            <v>517.84999999999991</v>
          </cell>
          <cell r="U45">
            <v>1034.5999999999999</v>
          </cell>
          <cell r="W45">
            <v>13</v>
          </cell>
          <cell r="X45">
            <v>13.02767295597484</v>
          </cell>
          <cell r="Y45">
            <v>26.02767295597484</v>
          </cell>
          <cell r="AB45">
            <v>1020</v>
          </cell>
          <cell r="AC45">
            <v>220</v>
          </cell>
          <cell r="AD45">
            <v>0</v>
          </cell>
          <cell r="AF45">
            <v>1240</v>
          </cell>
        </row>
        <row r="46">
          <cell r="A46" t="str">
            <v>Effective Tax rate</v>
          </cell>
          <cell r="B46">
            <v>0.11466352519828106</v>
          </cell>
          <cell r="C46">
            <v>0.10088439712242198</v>
          </cell>
          <cell r="D46">
            <v>0.15925359707267009</v>
          </cell>
          <cell r="E46">
            <v>2.467540931135381E-2</v>
          </cell>
          <cell r="F46">
            <v>8.110889338920621E-2</v>
          </cell>
          <cell r="G46">
            <v>6.9506808755337449E-2</v>
          </cell>
          <cell r="H46">
            <v>0.11839795096358426</v>
          </cell>
          <cell r="I46">
            <v>0.1106236427051572</v>
          </cell>
          <cell r="J46">
            <v>0.11068715571405859</v>
          </cell>
          <cell r="K46">
            <v>0.1174242361735706</v>
          </cell>
          <cell r="L46">
            <v>0.12576618813974205</v>
          </cell>
          <cell r="M46">
            <v>0.14115336515255381</v>
          </cell>
          <cell r="N46">
            <v>0.14914757037766066</v>
          </cell>
          <cell r="O46">
            <v>0.15508229992405623</v>
          </cell>
          <cell r="P46">
            <v>0.16252413005316313</v>
          </cell>
          <cell r="AB46">
            <v>0.13368283093053734</v>
          </cell>
          <cell r="AC46">
            <v>-0.70967741935483875</v>
          </cell>
          <cell r="AF46">
            <v>0.17945007235890015</v>
          </cell>
        </row>
        <row r="48">
          <cell r="A48" t="str">
            <v>Profit before Minority Interest (PATMI)</v>
          </cell>
          <cell r="B48">
            <v>832.76670000000024</v>
          </cell>
          <cell r="C48">
            <v>1112.7496599999997</v>
          </cell>
          <cell r="D48">
            <v>152.33399999999989</v>
          </cell>
          <cell r="E48">
            <v>1182.307</v>
          </cell>
          <cell r="F48">
            <v>3651.2569999999978</v>
          </cell>
          <cell r="G48">
            <v>7605.2000000000062</v>
          </cell>
          <cell r="H48">
            <v>8536.1999999999916</v>
          </cell>
          <cell r="I48">
            <v>12163.199999999997</v>
          </cell>
          <cell r="J48">
            <v>14381.835493500188</v>
          </cell>
          <cell r="K48">
            <v>18917.613697021479</v>
          </cell>
          <cell r="L48">
            <v>29838.134066144154</v>
          </cell>
          <cell r="M48">
            <v>40840.576483098535</v>
          </cell>
          <cell r="N48">
            <v>55695.208674859074</v>
          </cell>
          <cell r="O48">
            <v>68067.694786105159</v>
          </cell>
          <cell r="P48">
            <v>78236.835993685425</v>
          </cell>
          <cell r="AB48">
            <v>6550</v>
          </cell>
          <cell r="AC48">
            <v>-530</v>
          </cell>
          <cell r="AD48">
            <v>-410</v>
          </cell>
          <cell r="AF48">
            <v>5610</v>
          </cell>
        </row>
        <row r="49">
          <cell r="A49" t="str">
            <v xml:space="preserve">Minority interest in share of loss/ (profit) </v>
          </cell>
          <cell r="B49">
            <v>13.836</v>
          </cell>
          <cell r="C49">
            <v>5.4189999999999996</v>
          </cell>
          <cell r="D49">
            <v>0</v>
          </cell>
          <cell r="E49">
            <v>0</v>
          </cell>
          <cell r="F49">
            <v>2.1054999999999984</v>
          </cell>
          <cell r="G49">
            <v>-10.199999999999999</v>
          </cell>
          <cell r="H49">
            <v>-7.7</v>
          </cell>
          <cell r="I49">
            <v>-428</v>
          </cell>
          <cell r="J49">
            <v>-1097.7341991661738</v>
          </cell>
          <cell r="K49">
            <v>-1612.8799306277547</v>
          </cell>
          <cell r="L49">
            <v>-2562.7868155788269</v>
          </cell>
          <cell r="M49">
            <v>-3525.7812929581978</v>
          </cell>
          <cell r="N49">
            <v>-3927.4628603212441</v>
          </cell>
          <cell r="O49">
            <v>-4381.6527233175302</v>
          </cell>
          <cell r="P49">
            <v>-4764.7137131080763</v>
          </cell>
          <cell r="AB49">
            <v>-50</v>
          </cell>
          <cell r="AC49">
            <v>0</v>
          </cell>
          <cell r="AD49">
            <v>100</v>
          </cell>
          <cell r="AF49">
            <v>50</v>
          </cell>
        </row>
        <row r="50">
          <cell r="A50" t="str">
            <v>Share of profits in Associates</v>
          </cell>
          <cell r="I50">
            <v>557.5</v>
          </cell>
          <cell r="J50">
            <v>1066.384611229859</v>
          </cell>
          <cell r="K50">
            <v>2533.1222988025838</v>
          </cell>
          <cell r="L50">
            <v>3776.0627973584778</v>
          </cell>
          <cell r="M50">
            <v>4402.1889156115085</v>
          </cell>
          <cell r="N50">
            <v>5303.7253022254645</v>
          </cell>
          <cell r="O50">
            <v>6345.8061916600436</v>
          </cell>
          <cell r="P50">
            <v>7595.3906602498564</v>
          </cell>
        </row>
        <row r="51">
          <cell r="A51" t="str">
            <v>Consolidated Net Income</v>
          </cell>
          <cell r="B51">
            <v>846.60270000000025</v>
          </cell>
          <cell r="C51">
            <v>1118.1686599999998</v>
          </cell>
          <cell r="D51">
            <v>152.33399999999989</v>
          </cell>
          <cell r="E51">
            <v>1182.307</v>
          </cell>
          <cell r="F51">
            <v>3653.3624999999979</v>
          </cell>
          <cell r="G51">
            <v>7595.0000000000064</v>
          </cell>
          <cell r="H51">
            <v>8528.4999999999909</v>
          </cell>
          <cell r="I51">
            <v>12292.699999999997</v>
          </cell>
          <cell r="J51">
            <v>14350.485905563874</v>
          </cell>
          <cell r="K51">
            <v>19837.856065196309</v>
          </cell>
          <cell r="L51">
            <v>31051.410047923804</v>
          </cell>
          <cell r="M51">
            <v>41716.984105751842</v>
          </cell>
          <cell r="N51">
            <v>57071.4711167633</v>
          </cell>
          <cell r="O51">
            <v>70031.848254447672</v>
          </cell>
          <cell r="P51">
            <v>81067.512940827204</v>
          </cell>
        </row>
        <row r="52">
          <cell r="A52" t="str">
            <v>Extraordinary / Prior Period Items</v>
          </cell>
          <cell r="E52">
            <v>266.93</v>
          </cell>
          <cell r="F52">
            <v>0</v>
          </cell>
          <cell r="G52">
            <v>0</v>
          </cell>
          <cell r="H52">
            <v>111.8</v>
          </cell>
          <cell r="I52">
            <v>-1991.7</v>
          </cell>
        </row>
        <row r="53">
          <cell r="A53" t="str">
            <v>Net Profit Reported (PAT)</v>
          </cell>
          <cell r="B53">
            <v>846.60270000000025</v>
          </cell>
          <cell r="C53">
            <v>1118.1686599999998</v>
          </cell>
          <cell r="D53">
            <v>152.33399999999989</v>
          </cell>
          <cell r="E53">
            <v>1449.2370000000001</v>
          </cell>
          <cell r="F53">
            <v>3653.3624999999979</v>
          </cell>
          <cell r="G53">
            <v>7595.0000000000064</v>
          </cell>
          <cell r="H53">
            <v>8640.2999999999902</v>
          </cell>
          <cell r="I53">
            <v>10300.999999999996</v>
          </cell>
          <cell r="J53">
            <v>14350.485905563874</v>
          </cell>
          <cell r="K53">
            <v>19837.856065196309</v>
          </cell>
          <cell r="L53">
            <v>31051.410047923804</v>
          </cell>
          <cell r="M53">
            <v>41716.984105751842</v>
          </cell>
          <cell r="N53">
            <v>57071.4711167633</v>
          </cell>
          <cell r="O53">
            <v>70031.848254447672</v>
          </cell>
          <cell r="P53">
            <v>81067.512940827204</v>
          </cell>
          <cell r="S53">
            <v>9601.8999999999869</v>
          </cell>
          <cell r="T53">
            <v>-936.79999999999575</v>
          </cell>
          <cell r="U53">
            <v>8640.2999999999902</v>
          </cell>
          <cell r="W53">
            <v>241.55723270440217</v>
          </cell>
          <cell r="X53">
            <v>-23.567295597484193</v>
          </cell>
          <cell r="Y53">
            <v>217.36603773584881</v>
          </cell>
          <cell r="AB53">
            <v>6500</v>
          </cell>
          <cell r="AC53">
            <v>-530</v>
          </cell>
          <cell r="AD53">
            <v>-310</v>
          </cell>
          <cell r="AE53">
            <v>0</v>
          </cell>
          <cell r="AF53">
            <v>5660</v>
          </cell>
        </row>
        <row r="54">
          <cell r="A54" t="str">
            <v>Growth</v>
          </cell>
          <cell r="C54">
            <v>0.32077143151090759</v>
          </cell>
          <cell r="D54">
            <v>-0.86376473831774181</v>
          </cell>
          <cell r="E54">
            <v>6.7612811322488797</v>
          </cell>
          <cell r="F54">
            <v>2.0900286473817697</v>
          </cell>
          <cell r="G54">
            <v>1.0789067605527816</v>
          </cell>
          <cell r="H54">
            <v>0.12290980908492211</v>
          </cell>
          <cell r="I54">
            <v>0.44136718062965463</v>
          </cell>
          <cell r="J54">
            <v>0.16739901775556842</v>
          </cell>
          <cell r="K54">
            <v>0.38238218522655809</v>
          </cell>
          <cell r="L54">
            <v>0.56526037621578684</v>
          </cell>
          <cell r="M54">
            <v>0.34348115081946728</v>
          </cell>
          <cell r="N54">
            <v>0.3680632083107469</v>
          </cell>
          <cell r="O54">
            <v>0.22709029369802924</v>
          </cell>
          <cell r="P54">
            <v>0.15758065739295501</v>
          </cell>
          <cell r="S54">
            <v>0.1533154287831078</v>
          </cell>
          <cell r="T54">
            <v>-5.4373755724393021E-2</v>
          </cell>
          <cell r="U54">
            <v>0.10819674594558031</v>
          </cell>
          <cell r="W54">
            <v>0.1533154287831078</v>
          </cell>
          <cell r="X54">
            <v>-5.4373755724393069E-2</v>
          </cell>
          <cell r="Y54">
            <v>0.10819674594558031</v>
          </cell>
          <cell r="AB54">
            <v>8.9371648563178877E-2</v>
          </cell>
          <cell r="AC54">
            <v>-3.4415584415584413E-2</v>
          </cell>
          <cell r="AD54" t="e">
            <v>#DIV/0!</v>
          </cell>
          <cell r="AF54">
            <v>6.4641388761991783E-2</v>
          </cell>
        </row>
        <row r="55">
          <cell r="A55" t="str">
            <v>Net Profit Margin</v>
          </cell>
          <cell r="B55">
            <v>0.21845725698449445</v>
          </cell>
          <cell r="C55">
            <v>0.21302126805121033</v>
          </cell>
          <cell r="D55">
            <v>5.8201393770822465E-2</v>
          </cell>
          <cell r="E55">
            <v>0.13787852813822524</v>
          </cell>
          <cell r="F55">
            <v>0.18807703237404505</v>
          </cell>
          <cell r="G55">
            <v>0.19773342046274062</v>
          </cell>
          <cell r="H55">
            <v>0.1067967487004944</v>
          </cell>
          <cell r="I55">
            <v>8.986266240625522E-2</v>
          </cell>
          <cell r="J55">
            <v>7.4548735099567373E-2</v>
          </cell>
          <cell r="K55">
            <v>7.9891248430966469E-2</v>
          </cell>
          <cell r="L55">
            <v>0.10058148302582691</v>
          </cell>
          <cell r="M55">
            <v>0.11149238214200008</v>
          </cell>
          <cell r="N55">
            <v>0.12222212008843461</v>
          </cell>
          <cell r="O55">
            <v>0.12872463098987263</v>
          </cell>
          <cell r="P55">
            <v>0.1316360396991505</v>
          </cell>
        </row>
        <row r="57">
          <cell r="A57" t="str">
            <v>Dividend Payout - Forecast based on Stand Alone A/c</v>
          </cell>
        </row>
        <row r="58">
          <cell r="A58" t="str">
            <v>DPS</v>
          </cell>
          <cell r="B58">
            <v>9.9999178570548466</v>
          </cell>
          <cell r="C58">
            <v>2.8000065714356124</v>
          </cell>
          <cell r="D58">
            <v>0.99999178570548464</v>
          </cell>
          <cell r="E58">
            <v>2.0000000000000004</v>
          </cell>
          <cell r="F58">
            <v>0.80018407731247121</v>
          </cell>
          <cell r="G58">
            <v>0.99996042171118849</v>
          </cell>
          <cell r="H58">
            <v>0.9999833892111466</v>
          </cell>
          <cell r="I58">
            <v>1</v>
          </cell>
          <cell r="J58">
            <v>1.2</v>
          </cell>
          <cell r="K58">
            <v>1.75</v>
          </cell>
          <cell r="L58">
            <v>3.5</v>
          </cell>
          <cell r="M58">
            <v>5</v>
          </cell>
          <cell r="N58">
            <v>7.5</v>
          </cell>
          <cell r="O58">
            <v>10</v>
          </cell>
          <cell r="P58">
            <v>12.5</v>
          </cell>
        </row>
        <row r="59">
          <cell r="A59" t="str">
            <v>Diluted DPS</v>
          </cell>
          <cell r="B59">
            <v>2.4999794642637116</v>
          </cell>
          <cell r="C59">
            <v>1.3964185970100214</v>
          </cell>
          <cell r="D59">
            <v>0.49999178577295877</v>
          </cell>
          <cell r="E59">
            <v>2.0000000000000004</v>
          </cell>
          <cell r="F59">
            <v>0.80018407731247121</v>
          </cell>
          <cell r="G59">
            <v>0.99996042171118849</v>
          </cell>
          <cell r="H59">
            <v>0.99975617567275266</v>
          </cell>
          <cell r="I59">
            <v>0.96428459159605329</v>
          </cell>
          <cell r="J59">
            <v>1.2</v>
          </cell>
          <cell r="K59">
            <v>1.75</v>
          </cell>
          <cell r="L59">
            <v>3.5</v>
          </cell>
          <cell r="M59">
            <v>5</v>
          </cell>
          <cell r="N59">
            <v>7.5</v>
          </cell>
          <cell r="O59">
            <v>10</v>
          </cell>
          <cell r="P59">
            <v>12.5</v>
          </cell>
        </row>
        <row r="60">
          <cell r="A60" t="str">
            <v>Payout (%)</v>
          </cell>
          <cell r="B60">
            <v>7.1897951660206127E-2</v>
          </cell>
          <cell r="C60">
            <v>0.15242333835398322</v>
          </cell>
          <cell r="D60">
            <v>0.39957593183399664</v>
          </cell>
          <cell r="E60">
            <v>0.18853304238955376</v>
          </cell>
          <cell r="F60">
            <v>0.10911504045350491</v>
          </cell>
          <cell r="G60">
            <v>0.19962269554514642</v>
          </cell>
          <cell r="H60">
            <v>0.15460695130275601</v>
          </cell>
          <cell r="I60">
            <v>0.13421930107570912</v>
          </cell>
        </row>
        <row r="61">
          <cell r="A61" t="str">
            <v>Payout (%) - Based on Consolidated</v>
          </cell>
          <cell r="E61">
            <v>0.19071202542181415</v>
          </cell>
          <cell r="F61">
            <v>0.10912805885752279</v>
          </cell>
          <cell r="G61">
            <v>0.21707019171201128</v>
          </cell>
          <cell r="H61">
            <v>0.19190033068392806</v>
          </cell>
          <cell r="I61">
            <v>0.17034525031699282</v>
          </cell>
          <cell r="J61">
            <v>0.14684492133022817</v>
          </cell>
          <cell r="K61">
            <v>0.155426421201629</v>
          </cell>
          <cell r="L61">
            <v>0.20510952274074157</v>
          </cell>
          <cell r="M61">
            <v>0.21806453861891228</v>
          </cell>
          <cell r="N61">
            <v>0.23906412740418317</v>
          </cell>
          <cell r="O61">
            <v>0.25974584598354333</v>
          </cell>
          <cell r="P61">
            <v>0.28047268223254462</v>
          </cell>
        </row>
        <row r="63">
          <cell r="A63" t="str">
            <v>Dividend on Equity Shares (Rs Million)</v>
          </cell>
          <cell r="C63">
            <v>170</v>
          </cell>
          <cell r="D63">
            <v>60.869</v>
          </cell>
          <cell r="E63">
            <v>243.48000000000002</v>
          </cell>
          <cell r="F63">
            <v>347.76</v>
          </cell>
          <cell r="G63">
            <v>1439.1</v>
          </cell>
          <cell r="H63">
            <v>1445.4</v>
          </cell>
          <cell r="I63">
            <v>1496.9343999999999</v>
          </cell>
          <cell r="J63">
            <v>1798.6882799999998</v>
          </cell>
          <cell r="K63">
            <v>2632.7925749999999</v>
          </cell>
          <cell r="L63">
            <v>5440.2841499999995</v>
          </cell>
          <cell r="M63">
            <v>7771.8344999999999</v>
          </cell>
          <cell r="N63">
            <v>11657.751749999999</v>
          </cell>
          <cell r="O63">
            <v>15543.669</v>
          </cell>
          <cell r="P63">
            <v>19429.58625</v>
          </cell>
        </row>
        <row r="64">
          <cell r="A64" t="str">
            <v>Dividend Tax on Equity Shares (Rs Million)</v>
          </cell>
          <cell r="D64">
            <v>7.97</v>
          </cell>
          <cell r="E64">
            <v>31.871677138714354</v>
          </cell>
          <cell r="F64">
            <v>48.487225609756095</v>
          </cell>
          <cell r="G64">
            <v>205.43036339905203</v>
          </cell>
          <cell r="H64">
            <v>208.94253282275713</v>
          </cell>
          <cell r="I64">
            <v>254.40400128000002</v>
          </cell>
          <cell r="J64">
            <v>305.68707318600002</v>
          </cell>
          <cell r="K64">
            <v>447.44309812125005</v>
          </cell>
          <cell r="L64">
            <v>924.57629129250006</v>
          </cell>
          <cell r="M64">
            <v>1320.823273275</v>
          </cell>
          <cell r="N64">
            <v>1981.2349099125001</v>
          </cell>
          <cell r="O64">
            <v>2641.64654655</v>
          </cell>
          <cell r="P64">
            <v>3302.0581831875006</v>
          </cell>
        </row>
        <row r="65">
          <cell r="A65" t="str">
            <v>Dividend of Pref Shares (Rs Million)</v>
          </cell>
          <cell r="D65">
            <v>1.333</v>
          </cell>
          <cell r="E65">
            <v>4.8</v>
          </cell>
          <cell r="F65">
            <v>19.600000000000001</v>
          </cell>
          <cell r="G65">
            <v>16.600000000000001</v>
          </cell>
          <cell r="H65">
            <v>17</v>
          </cell>
          <cell r="I65">
            <v>17</v>
          </cell>
          <cell r="J65">
            <v>17</v>
          </cell>
          <cell r="K65">
            <v>17</v>
          </cell>
          <cell r="L65">
            <v>17</v>
          </cell>
          <cell r="M65">
            <v>17</v>
          </cell>
          <cell r="N65">
            <v>17</v>
          </cell>
          <cell r="O65">
            <v>17</v>
          </cell>
          <cell r="P65">
            <v>17</v>
          </cell>
        </row>
        <row r="66">
          <cell r="A66" t="str">
            <v>Dividend Tax on Pref. Shares (Rs Million)</v>
          </cell>
          <cell r="E66">
            <v>0.62832286128564618</v>
          </cell>
          <cell r="F66">
            <v>2.7327743902439039</v>
          </cell>
          <cell r="G66">
            <v>2.3696366009479846</v>
          </cell>
          <cell r="H66">
            <v>2.4574671772428758</v>
          </cell>
          <cell r="I66">
            <v>2.8891500000000003</v>
          </cell>
          <cell r="J66">
            <v>2.8891500000000003</v>
          </cell>
          <cell r="K66">
            <v>2.8891500000000003</v>
          </cell>
          <cell r="L66">
            <v>2.8891500000000003</v>
          </cell>
          <cell r="M66">
            <v>2.8891500000000003</v>
          </cell>
          <cell r="N66">
            <v>2.8891500000000003</v>
          </cell>
          <cell r="O66">
            <v>2.8891500000000003</v>
          </cell>
          <cell r="P66">
            <v>2.8891500000000003</v>
          </cell>
        </row>
        <row r="67">
          <cell r="A67" t="str">
            <v>Dividends (incl. Dividend Tax) Paid</v>
          </cell>
          <cell r="C67">
            <v>170</v>
          </cell>
          <cell r="D67">
            <v>70.171999999999997</v>
          </cell>
          <cell r="E67">
            <v>280.78000000000003</v>
          </cell>
          <cell r="F67">
            <v>418.58</v>
          </cell>
          <cell r="G67">
            <v>1663.5</v>
          </cell>
          <cell r="H67">
            <v>1673.8000000000002</v>
          </cell>
          <cell r="I67">
            <v>1771.2275512799999</v>
          </cell>
          <cell r="J67">
            <v>2124.2645031859997</v>
          </cell>
          <cell r="K67">
            <v>3100.1248231212498</v>
          </cell>
          <cell r="L67">
            <v>6384.7495912924996</v>
          </cell>
          <cell r="M67">
            <v>9112.5469232750002</v>
          </cell>
          <cell r="N67">
            <v>13658.875809912501</v>
          </cell>
          <cell r="O67">
            <v>18205.204696549998</v>
          </cell>
          <cell r="P67">
            <v>22751.533583187502</v>
          </cell>
        </row>
        <row r="68">
          <cell r="A68" t="str">
            <v>Div Tax</v>
          </cell>
          <cell r="D68">
            <v>0.12813092826597217</v>
          </cell>
          <cell r="E68">
            <v>0.13090059610117608</v>
          </cell>
          <cell r="F68">
            <v>0.13942726480836237</v>
          </cell>
          <cell r="G68">
            <v>0.14274919282819265</v>
          </cell>
          <cell r="H68">
            <v>0.14455689277899342</v>
          </cell>
          <cell r="I68">
            <v>0.16995000000000002</v>
          </cell>
          <cell r="J68">
            <v>0.16995000000000002</v>
          </cell>
          <cell r="K68">
            <v>0.16995000000000002</v>
          </cell>
          <cell r="L68">
            <v>0.16995000000000002</v>
          </cell>
          <cell r="M68">
            <v>0.16995000000000002</v>
          </cell>
          <cell r="N68">
            <v>0.16995000000000002</v>
          </cell>
          <cell r="O68">
            <v>0.16995000000000002</v>
          </cell>
          <cell r="P68">
            <v>0.16995000000000002</v>
          </cell>
        </row>
        <row r="70">
          <cell r="A70" t="str">
            <v>Consolidated Balance Sheet</v>
          </cell>
        </row>
        <row r="72">
          <cell r="A72" t="str">
            <v>(Rs m, Year Ending Mar)</v>
          </cell>
          <cell r="B72">
            <v>2001</v>
          </cell>
          <cell r="C72">
            <v>2002</v>
          </cell>
          <cell r="D72">
            <v>2003</v>
          </cell>
          <cell r="E72">
            <v>2004</v>
          </cell>
          <cell r="F72">
            <v>2005</v>
          </cell>
          <cell r="G72">
            <v>2006</v>
          </cell>
          <cell r="H72">
            <v>2007</v>
          </cell>
          <cell r="I72">
            <v>2008</v>
          </cell>
          <cell r="J72">
            <v>2009</v>
          </cell>
          <cell r="K72">
            <v>2010</v>
          </cell>
          <cell r="L72">
            <v>2011</v>
          </cell>
          <cell r="M72">
            <v>2012</v>
          </cell>
          <cell r="N72">
            <v>2013</v>
          </cell>
          <cell r="O72">
            <v>2014</v>
          </cell>
          <cell r="P72">
            <v>2015</v>
          </cell>
          <cell r="S72">
            <v>39326</v>
          </cell>
        </row>
        <row r="73">
          <cell r="A73" t="str">
            <v>Share Capital</v>
          </cell>
          <cell r="B73">
            <v>60.870000000000005</v>
          </cell>
          <cell r="C73">
            <v>121.739</v>
          </cell>
          <cell r="D73">
            <v>121.739</v>
          </cell>
          <cell r="E73">
            <v>243.48</v>
          </cell>
          <cell r="F73">
            <v>869.2</v>
          </cell>
          <cell r="G73">
            <v>2875.3137999999999</v>
          </cell>
          <cell r="H73">
            <v>2877.6478000000002</v>
          </cell>
          <cell r="I73">
            <v>2993.9</v>
          </cell>
          <cell r="J73">
            <v>2997.8450000000003</v>
          </cell>
          <cell r="K73">
            <v>3008.9370000000004</v>
          </cell>
          <cell r="L73">
            <v>3108.7650000000003</v>
          </cell>
          <cell r="M73">
            <v>3108.7650000000003</v>
          </cell>
          <cell r="N73">
            <v>3108.7650000000003</v>
          </cell>
          <cell r="O73">
            <v>3108.7650000000003</v>
          </cell>
          <cell r="P73">
            <v>3108.7650000000003</v>
          </cell>
          <cell r="S73">
            <v>2879.75</v>
          </cell>
        </row>
        <row r="74">
          <cell r="A74" t="str">
            <v>Reserves &amp; Surplus</v>
          </cell>
          <cell r="B74">
            <v>1256.123</v>
          </cell>
          <cell r="C74">
            <v>2124.4739999999997</v>
          </cell>
          <cell r="D74">
            <v>2438.6689999999999</v>
          </cell>
          <cell r="E74">
            <v>3490.3199999999997</v>
          </cell>
          <cell r="F74">
            <v>7023.6</v>
          </cell>
          <cell r="G74">
            <v>24217.1</v>
          </cell>
          <cell r="H74">
            <v>31225.9</v>
          </cell>
          <cell r="I74">
            <v>77916.700000000012</v>
          </cell>
          <cell r="J74">
            <v>90239.573902377873</v>
          </cell>
          <cell r="K74">
            <v>108988.24386445293</v>
          </cell>
          <cell r="L74">
            <v>151753.35280108423</v>
          </cell>
          <cell r="M74">
            <v>184357.78998356109</v>
          </cell>
          <cell r="N74">
            <v>227770.38529041188</v>
          </cell>
          <cell r="O74">
            <v>279597.02884830959</v>
          </cell>
          <cell r="P74">
            <v>337913.00820594933</v>
          </cell>
          <cell r="S74">
            <v>35971.35</v>
          </cell>
        </row>
        <row r="75">
          <cell r="A75" t="str">
            <v>Less: Misc. + Pre-Op Expenditure</v>
          </cell>
          <cell r="B75">
            <v>-1.9079999999999999</v>
          </cell>
          <cell r="C75">
            <v>0.19299999999999995</v>
          </cell>
          <cell r="D75">
            <v>-2.3140000000000001</v>
          </cell>
          <cell r="E75">
            <v>-2.08</v>
          </cell>
          <cell r="F75">
            <v>-4.1150000000000002</v>
          </cell>
          <cell r="G75">
            <v>-25.2</v>
          </cell>
          <cell r="H75">
            <v>-38.6</v>
          </cell>
          <cell r="I75">
            <v>0</v>
          </cell>
          <cell r="J75">
            <v>-100</v>
          </cell>
          <cell r="K75">
            <v>-75</v>
          </cell>
          <cell r="L75">
            <v>-56.25</v>
          </cell>
          <cell r="M75">
            <v>-42.1875</v>
          </cell>
          <cell r="N75">
            <v>-31.640625</v>
          </cell>
          <cell r="O75">
            <v>-23.73046875</v>
          </cell>
          <cell r="P75">
            <v>-17.7978515625</v>
          </cell>
          <cell r="S75">
            <v>-161.9</v>
          </cell>
        </row>
        <row r="76">
          <cell r="A76" t="str">
            <v>Employee Stock Options</v>
          </cell>
          <cell r="B76">
            <v>0</v>
          </cell>
          <cell r="C76">
            <v>0</v>
          </cell>
          <cell r="D76">
            <v>0</v>
          </cell>
          <cell r="E76">
            <v>0</v>
          </cell>
          <cell r="F76">
            <v>0</v>
          </cell>
          <cell r="G76">
            <v>103.60000000000001</v>
          </cell>
          <cell r="H76">
            <v>117.10000000000001</v>
          </cell>
          <cell r="I76">
            <v>102.2</v>
          </cell>
          <cell r="J76">
            <v>0</v>
          </cell>
          <cell r="K76">
            <v>0</v>
          </cell>
          <cell r="L76">
            <v>0</v>
          </cell>
          <cell r="M76">
            <v>0</v>
          </cell>
          <cell r="N76">
            <v>0</v>
          </cell>
          <cell r="O76">
            <v>0</v>
          </cell>
          <cell r="P76">
            <v>0</v>
          </cell>
          <cell r="S76">
            <v>83.83</v>
          </cell>
        </row>
        <row r="77">
          <cell r="A77" t="str">
            <v>Share App. of Sub Pending Allotment</v>
          </cell>
          <cell r="F77">
            <v>0.5</v>
          </cell>
          <cell r="G77">
            <v>1.9</v>
          </cell>
          <cell r="H77">
            <v>0.02</v>
          </cell>
          <cell r="I77">
            <v>0</v>
          </cell>
          <cell r="J77">
            <v>0</v>
          </cell>
          <cell r="K77">
            <v>0</v>
          </cell>
          <cell r="L77">
            <v>0</v>
          </cell>
          <cell r="M77">
            <v>0</v>
          </cell>
          <cell r="N77">
            <v>0</v>
          </cell>
          <cell r="O77">
            <v>0</v>
          </cell>
          <cell r="P77">
            <v>0</v>
          </cell>
          <cell r="S77">
            <v>9.16</v>
          </cell>
        </row>
        <row r="78">
          <cell r="A78" t="str">
            <v>Shareholders' Funds</v>
          </cell>
          <cell r="B78">
            <v>1315.085</v>
          </cell>
          <cell r="C78">
            <v>2246.4059999999999</v>
          </cell>
          <cell r="D78">
            <v>2558.0940000000001</v>
          </cell>
          <cell r="E78">
            <v>3731.72</v>
          </cell>
          <cell r="F78">
            <v>7889.1850000000004</v>
          </cell>
          <cell r="G78">
            <v>27172.713799999998</v>
          </cell>
          <cell r="H78">
            <v>34182.067799999997</v>
          </cell>
          <cell r="I78">
            <v>81012.800000000003</v>
          </cell>
          <cell r="J78">
            <v>93137.418902377874</v>
          </cell>
          <cell r="K78">
            <v>111922.18086445294</v>
          </cell>
          <cell r="L78">
            <v>154805.86780108424</v>
          </cell>
          <cell r="M78">
            <v>187424.3674835611</v>
          </cell>
          <cell r="N78">
            <v>230847.5096654119</v>
          </cell>
          <cell r="O78">
            <v>282682.06337955961</v>
          </cell>
          <cell r="P78">
            <v>341003.97535438684</v>
          </cell>
          <cell r="S78">
            <v>38782.19</v>
          </cell>
        </row>
        <row r="80">
          <cell r="A80" t="str">
            <v>Preference Share Capital</v>
          </cell>
          <cell r="B80">
            <v>10.25</v>
          </cell>
          <cell r="C80">
            <v>10.25</v>
          </cell>
          <cell r="D80">
            <v>40.25</v>
          </cell>
          <cell r="E80">
            <v>150</v>
          </cell>
          <cell r="F80">
            <v>1150</v>
          </cell>
          <cell r="G80">
            <v>150</v>
          </cell>
          <cell r="H80">
            <v>0</v>
          </cell>
          <cell r="I80">
            <v>0</v>
          </cell>
          <cell r="J80">
            <v>0</v>
          </cell>
          <cell r="K80">
            <v>0</v>
          </cell>
          <cell r="L80">
            <v>0</v>
          </cell>
          <cell r="M80">
            <v>0</v>
          </cell>
          <cell r="N80">
            <v>0</v>
          </cell>
          <cell r="O80">
            <v>0</v>
          </cell>
          <cell r="P80">
            <v>0</v>
          </cell>
          <cell r="S80">
            <v>0</v>
          </cell>
        </row>
        <row r="81">
          <cell r="A81" t="str">
            <v>Preference Share Capital - Suzlon Structures</v>
          </cell>
          <cell r="E81">
            <v>30</v>
          </cell>
          <cell r="F81">
            <v>3</v>
          </cell>
          <cell r="G81">
            <v>25</v>
          </cell>
          <cell r="H81">
            <v>25</v>
          </cell>
          <cell r="I81">
            <v>25</v>
          </cell>
          <cell r="J81">
            <v>25</v>
          </cell>
          <cell r="K81">
            <v>25</v>
          </cell>
          <cell r="L81">
            <v>25</v>
          </cell>
          <cell r="M81">
            <v>25</v>
          </cell>
          <cell r="N81">
            <v>25</v>
          </cell>
          <cell r="O81">
            <v>25</v>
          </cell>
          <cell r="P81">
            <v>25</v>
          </cell>
          <cell r="S81">
            <v>25</v>
          </cell>
        </row>
        <row r="82">
          <cell r="A82" t="str">
            <v>Management Option Certificates</v>
          </cell>
          <cell r="H82">
            <v>890</v>
          </cell>
          <cell r="I82">
            <v>0</v>
          </cell>
          <cell r="J82">
            <v>0</v>
          </cell>
          <cell r="K82">
            <v>0</v>
          </cell>
          <cell r="L82">
            <v>0</v>
          </cell>
          <cell r="M82">
            <v>0</v>
          </cell>
          <cell r="N82">
            <v>0</v>
          </cell>
          <cell r="O82">
            <v>0</v>
          </cell>
          <cell r="P82">
            <v>0</v>
          </cell>
          <cell r="S82">
            <v>756.38</v>
          </cell>
        </row>
        <row r="83">
          <cell r="A83" t="str">
            <v>Minority Interest</v>
          </cell>
          <cell r="B83">
            <v>0</v>
          </cell>
          <cell r="C83">
            <v>0</v>
          </cell>
          <cell r="D83">
            <v>8.15</v>
          </cell>
          <cell r="E83">
            <v>0</v>
          </cell>
          <cell r="F83">
            <v>64.5</v>
          </cell>
          <cell r="G83">
            <v>74.7</v>
          </cell>
          <cell r="H83">
            <v>141.1</v>
          </cell>
          <cell r="I83">
            <v>10243.799999999999</v>
          </cell>
          <cell r="J83">
            <v>11341.534199166173</v>
          </cell>
          <cell r="K83">
            <v>12954.414129793928</v>
          </cell>
          <cell r="L83">
            <v>15517.200945372755</v>
          </cell>
          <cell r="M83">
            <v>19042.982238330951</v>
          </cell>
          <cell r="N83">
            <v>22970.445098652195</v>
          </cell>
          <cell r="O83">
            <v>27352.097821969724</v>
          </cell>
          <cell r="P83">
            <v>32116.811535077803</v>
          </cell>
          <cell r="S83">
            <v>198.27</v>
          </cell>
        </row>
        <row r="84">
          <cell r="A84" t="str">
            <v>Deferred Tax Liability</v>
          </cell>
          <cell r="B84">
            <v>0</v>
          </cell>
          <cell r="C84">
            <v>0</v>
          </cell>
          <cell r="D84">
            <v>-11.256</v>
          </cell>
          <cell r="E84">
            <v>-105.3</v>
          </cell>
          <cell r="F84">
            <v>-241.05500000000001</v>
          </cell>
          <cell r="G84">
            <v>-817.61379999999997</v>
          </cell>
          <cell r="H84">
            <v>176.93220000000002</v>
          </cell>
          <cell r="I84">
            <v>219.2</v>
          </cell>
          <cell r="J84">
            <v>179.46141338077135</v>
          </cell>
          <cell r="K84">
            <v>133.19522955971016</v>
          </cell>
          <cell r="L84">
            <v>71.220261052067372</v>
          </cell>
          <cell r="M84">
            <v>-1.668848419609489</v>
          </cell>
          <cell r="N84">
            <v>-60.770476099459025</v>
          </cell>
          <cell r="O84">
            <v>-60.770476099459025</v>
          </cell>
          <cell r="P84">
            <v>42.753599177389923</v>
          </cell>
          <cell r="S84">
            <v>197.47</v>
          </cell>
        </row>
        <row r="86">
          <cell r="A86" t="str">
            <v>Loan Funds</v>
          </cell>
          <cell r="B86">
            <v>206.79900000000001</v>
          </cell>
          <cell r="C86">
            <v>446.65600000000001</v>
          </cell>
          <cell r="D86">
            <v>1068.2269999999999</v>
          </cell>
          <cell r="E86">
            <v>2383.63</v>
          </cell>
          <cell r="F86">
            <v>3958.1099999999997</v>
          </cell>
          <cell r="G86">
            <v>4507</v>
          </cell>
          <cell r="H86">
            <v>51620.399999999994</v>
          </cell>
          <cell r="I86">
            <v>99345</v>
          </cell>
          <cell r="J86">
            <v>130011.94284675</v>
          </cell>
          <cell r="K86">
            <v>135629.65349203211</v>
          </cell>
          <cell r="L86">
            <v>112800.93070222014</v>
          </cell>
          <cell r="M86">
            <v>95117.851500000004</v>
          </cell>
          <cell r="N86">
            <v>82617.851500000004</v>
          </cell>
          <cell r="O86">
            <v>70117.851500000004</v>
          </cell>
          <cell r="P86">
            <v>57617.851500000004</v>
          </cell>
          <cell r="S86">
            <v>103529.77</v>
          </cell>
        </row>
        <row r="87">
          <cell r="A87" t="str">
            <v>Secured Loans</v>
          </cell>
          <cell r="E87">
            <v>1878.55</v>
          </cell>
          <cell r="F87">
            <v>3567.18</v>
          </cell>
          <cell r="G87">
            <v>3898.9</v>
          </cell>
          <cell r="H87">
            <v>19844.3</v>
          </cell>
          <cell r="I87">
            <v>71065.2</v>
          </cell>
          <cell r="J87">
            <v>100065.2</v>
          </cell>
          <cell r="K87">
            <v>106065.2</v>
          </cell>
          <cell r="L87">
            <v>101065.2</v>
          </cell>
          <cell r="M87">
            <v>88565.2</v>
          </cell>
          <cell r="N87">
            <v>76065.2</v>
          </cell>
          <cell r="O87">
            <v>63565.2</v>
          </cell>
          <cell r="P87">
            <v>51065.2</v>
          </cell>
          <cell r="S87">
            <v>86433.74</v>
          </cell>
        </row>
        <row r="88">
          <cell r="A88" t="str">
            <v>Unsecured Loans</v>
          </cell>
          <cell r="E88">
            <v>505.08</v>
          </cell>
          <cell r="F88">
            <v>390.93</v>
          </cell>
          <cell r="G88">
            <v>608.1</v>
          </cell>
          <cell r="H88">
            <v>31776.1</v>
          </cell>
          <cell r="I88">
            <v>28279.8</v>
          </cell>
          <cell r="J88">
            <v>29946.742846749999</v>
          </cell>
          <cell r="K88">
            <v>29564.45349203212</v>
          </cell>
          <cell r="L88">
            <v>11735.730702220138</v>
          </cell>
          <cell r="M88">
            <v>6552.6515000000036</v>
          </cell>
          <cell r="N88">
            <v>6552.6515000000036</v>
          </cell>
          <cell r="O88">
            <v>6552.6515000000036</v>
          </cell>
          <cell r="P88">
            <v>6552.6515000000036</v>
          </cell>
          <cell r="S88">
            <v>17096.03</v>
          </cell>
        </row>
        <row r="90">
          <cell r="A90" t="str">
            <v>TOTAL LIABILITIES</v>
          </cell>
          <cell r="B90">
            <v>1532.134</v>
          </cell>
          <cell r="C90">
            <v>2703.3119999999999</v>
          </cell>
          <cell r="D90">
            <v>3663.4649999999997</v>
          </cell>
          <cell r="E90">
            <v>6190.05</v>
          </cell>
          <cell r="F90">
            <v>12823.74</v>
          </cell>
          <cell r="G90">
            <v>31111.8</v>
          </cell>
          <cell r="H90">
            <v>87035.499999999985</v>
          </cell>
          <cell r="I90">
            <v>190845.8</v>
          </cell>
          <cell r="J90">
            <v>234695.3573616748</v>
          </cell>
          <cell r="K90">
            <v>260664.44371583869</v>
          </cell>
          <cell r="L90">
            <v>283220.21970972919</v>
          </cell>
          <cell r="M90">
            <v>301608.53237347241</v>
          </cell>
          <cell r="N90">
            <v>336400.03578796465</v>
          </cell>
          <cell r="O90">
            <v>380116.24222542986</v>
          </cell>
          <cell r="P90">
            <v>430806.39198864205</v>
          </cell>
          <cell r="S90">
            <v>143489.08000000002</v>
          </cell>
        </row>
        <row r="92">
          <cell r="A92" t="str">
            <v>Gross Fixed Assets (Excl. Goodwill)</v>
          </cell>
          <cell r="B92">
            <v>178.99299999999999</v>
          </cell>
          <cell r="C92">
            <v>565.91700000000003</v>
          </cell>
          <cell r="D92">
            <v>1107.825</v>
          </cell>
          <cell r="E92">
            <v>1846.5300000000004</v>
          </cell>
          <cell r="F92">
            <v>3428.5</v>
          </cell>
          <cell r="G92">
            <v>5893.2999999999993</v>
          </cell>
          <cell r="H92">
            <v>25020.6</v>
          </cell>
          <cell r="I92">
            <v>41362.300000000003</v>
          </cell>
          <cell r="J92">
            <v>81818.511205457165</v>
          </cell>
          <cell r="K92">
            <v>94103.13480203021</v>
          </cell>
          <cell r="L92">
            <v>101300.47152841194</v>
          </cell>
          <cell r="M92">
            <v>109178.62835310979</v>
          </cell>
          <cell r="N92">
            <v>119390.12733140209</v>
          </cell>
          <cell r="O92">
            <v>134486.70384270654</v>
          </cell>
          <cell r="P92">
            <v>149929.13118789546</v>
          </cell>
          <cell r="S92">
            <v>28929.449999999993</v>
          </cell>
        </row>
        <row r="93">
          <cell r="A93" t="str">
            <v xml:space="preserve">Less: Acc. Depreciation </v>
          </cell>
          <cell r="B93">
            <v>-38.384</v>
          </cell>
          <cell r="C93">
            <v>-77.551000000000002</v>
          </cell>
          <cell r="D93">
            <v>-195.41800000000188</v>
          </cell>
          <cell r="E93">
            <v>-304.12</v>
          </cell>
          <cell r="F93">
            <v>-780.3</v>
          </cell>
          <cell r="G93">
            <v>-1427.7</v>
          </cell>
          <cell r="H93">
            <v>-6788</v>
          </cell>
          <cell r="I93">
            <v>-9919.2999999999993</v>
          </cell>
          <cell r="J93">
            <v>-14846.532448218286</v>
          </cell>
          <cell r="K93">
            <v>-22147.280757529013</v>
          </cell>
          <cell r="L93">
            <v>-30256.530420242365</v>
          </cell>
          <cell r="M93">
            <v>-39254.511940177421</v>
          </cell>
          <cell r="N93">
            <v>-49311.537190295945</v>
          </cell>
          <cell r="O93">
            <v>-60482.117761956724</v>
          </cell>
          <cell r="P93">
            <v>-72996.414503303211</v>
          </cell>
          <cell r="S93">
            <v>-7860.44</v>
          </cell>
        </row>
        <row r="94">
          <cell r="A94" t="str">
            <v>Net Block</v>
          </cell>
          <cell r="D94">
            <v>912.40699999999811</v>
          </cell>
          <cell r="E94">
            <v>1542.4100000000003</v>
          </cell>
          <cell r="F94">
            <v>2648.2</v>
          </cell>
          <cell r="G94">
            <v>4465.5999999999995</v>
          </cell>
          <cell r="H94">
            <v>18232.599999999999</v>
          </cell>
          <cell r="I94">
            <v>31443.000000000004</v>
          </cell>
          <cell r="J94">
            <v>66971.978757238874</v>
          </cell>
          <cell r="K94">
            <v>71955.854044501204</v>
          </cell>
          <cell r="L94">
            <v>71043.941108169587</v>
          </cell>
          <cell r="M94">
            <v>69924.116412932373</v>
          </cell>
          <cell r="N94">
            <v>70078.59014110615</v>
          </cell>
          <cell r="O94">
            <v>74004.58608074981</v>
          </cell>
          <cell r="P94">
            <v>76932.716684592247</v>
          </cell>
          <cell r="S94">
            <v>21069.009999999995</v>
          </cell>
        </row>
        <row r="95">
          <cell r="A95" t="str">
            <v>Add: Capital Work in Progress</v>
          </cell>
          <cell r="B95">
            <v>12.427</v>
          </cell>
          <cell r="C95">
            <v>5.0039999999999996</v>
          </cell>
          <cell r="D95">
            <v>17.279</v>
          </cell>
          <cell r="E95">
            <v>124.27</v>
          </cell>
          <cell r="F95">
            <v>289.39999999999998</v>
          </cell>
          <cell r="G95">
            <v>1651.6</v>
          </cell>
          <cell r="H95">
            <v>4498.2</v>
          </cell>
          <cell r="I95">
            <v>11196.7</v>
          </cell>
          <cell r="J95">
            <v>11296.063735152389</v>
          </cell>
          <cell r="K95">
            <v>5606.9853554816109</v>
          </cell>
          <cell r="L95">
            <v>3933.1455130927689</v>
          </cell>
          <cell r="M95">
            <v>5618.2695168421787</v>
          </cell>
          <cell r="N95">
            <v>6940.5372681870058</v>
          </cell>
          <cell r="O95">
            <v>11032.254150392251</v>
          </cell>
          <cell r="P95">
            <v>8923.0748549535601</v>
          </cell>
          <cell r="S95">
            <v>8444.8799999999992</v>
          </cell>
        </row>
        <row r="96">
          <cell r="A96" t="str">
            <v>Net Fixed Assets</v>
          </cell>
          <cell r="B96">
            <v>153.03599999999997</v>
          </cell>
          <cell r="C96">
            <v>493.37</v>
          </cell>
          <cell r="D96">
            <v>929.6859999999981</v>
          </cell>
          <cell r="E96">
            <v>1666.6800000000003</v>
          </cell>
          <cell r="F96">
            <v>2937.6</v>
          </cell>
          <cell r="G96">
            <v>6117.1999999999989</v>
          </cell>
          <cell r="H96">
            <v>22730.799999999999</v>
          </cell>
          <cell r="I96">
            <v>42639.700000000004</v>
          </cell>
          <cell r="J96">
            <v>78268.042492391265</v>
          </cell>
          <cell r="K96">
            <v>77562.839399982811</v>
          </cell>
          <cell r="L96">
            <v>74977.086621262351</v>
          </cell>
          <cell r="M96">
            <v>75542.385929774551</v>
          </cell>
          <cell r="N96">
            <v>77019.127409293156</v>
          </cell>
          <cell r="O96">
            <v>85036.840231142065</v>
          </cell>
          <cell r="P96">
            <v>85855.791539545811</v>
          </cell>
          <cell r="S96">
            <v>29513.889999999992</v>
          </cell>
        </row>
        <row r="98">
          <cell r="A98" t="str">
            <v>Gross Intangibles (Excl. Goodwill)</v>
          </cell>
          <cell r="D98">
            <v>17.581</v>
          </cell>
          <cell r="E98">
            <v>54.74</v>
          </cell>
          <cell r="F98">
            <v>155.74</v>
          </cell>
          <cell r="G98">
            <v>381.2</v>
          </cell>
          <cell r="H98">
            <v>546.90000000000009</v>
          </cell>
          <cell r="I98">
            <v>712.09999999999991</v>
          </cell>
          <cell r="J98">
            <v>862.09999999999991</v>
          </cell>
          <cell r="K98">
            <v>962.09999999999991</v>
          </cell>
          <cell r="L98">
            <v>1062.0999999999999</v>
          </cell>
          <cell r="M98">
            <v>1162.0999999999999</v>
          </cell>
          <cell r="N98">
            <v>1262.0999999999999</v>
          </cell>
          <cell r="O98">
            <v>1362.1</v>
          </cell>
          <cell r="P98">
            <v>1462.1</v>
          </cell>
          <cell r="S98">
            <v>564.91</v>
          </cell>
        </row>
        <row r="99">
          <cell r="A99" t="str">
            <v>Less: Acc Amortization</v>
          </cell>
          <cell r="D99">
            <v>-5.5960000000000001</v>
          </cell>
          <cell r="E99">
            <v>-9.81</v>
          </cell>
          <cell r="F99">
            <v>-25</v>
          </cell>
          <cell r="G99">
            <v>-103.8</v>
          </cell>
          <cell r="H99">
            <v>-227.8</v>
          </cell>
          <cell r="I99">
            <v>-398.19999999999993</v>
          </cell>
          <cell r="J99">
            <v>-535.01499999999987</v>
          </cell>
          <cell r="K99">
            <v>-671.3984999999999</v>
          </cell>
          <cell r="L99">
            <v>-806.8504999999999</v>
          </cell>
          <cell r="M99">
            <v>-938.37099999999987</v>
          </cell>
          <cell r="N99">
            <v>-1062.9599999999998</v>
          </cell>
          <cell r="O99">
            <v>-1177.6174999999998</v>
          </cell>
          <cell r="P99">
            <v>-1299.7749999999999</v>
          </cell>
          <cell r="S99">
            <v>-285.58999999999997</v>
          </cell>
        </row>
        <row r="100">
          <cell r="A100" t="str">
            <v>Net Intangibles</v>
          </cell>
          <cell r="D100">
            <v>11.984999999999999</v>
          </cell>
          <cell r="E100">
            <v>44.93</v>
          </cell>
          <cell r="F100">
            <v>130.74</v>
          </cell>
          <cell r="G100">
            <v>277.39999999999998</v>
          </cell>
          <cell r="H100">
            <v>319.10000000000008</v>
          </cell>
          <cell r="I100">
            <v>313.89999999999998</v>
          </cell>
          <cell r="J100">
            <v>327.08500000000004</v>
          </cell>
          <cell r="K100">
            <v>290.70150000000001</v>
          </cell>
          <cell r="L100">
            <v>255.24950000000001</v>
          </cell>
          <cell r="M100">
            <v>223.72900000000004</v>
          </cell>
          <cell r="N100">
            <v>199.1400000000001</v>
          </cell>
          <cell r="O100">
            <v>184.48250000000007</v>
          </cell>
          <cell r="P100">
            <v>162.32500000000005</v>
          </cell>
          <cell r="S100">
            <v>279.32</v>
          </cell>
        </row>
        <row r="102">
          <cell r="A102" t="str">
            <v>Goodwill - Gross</v>
          </cell>
          <cell r="E102">
            <v>10.95</v>
          </cell>
          <cell r="F102">
            <v>12.7</v>
          </cell>
          <cell r="G102">
            <v>18.2</v>
          </cell>
          <cell r="H102">
            <v>17643.2</v>
          </cell>
          <cell r="I102">
            <v>13923.1</v>
          </cell>
          <cell r="J102">
            <v>13923.1</v>
          </cell>
          <cell r="K102">
            <v>13923.1</v>
          </cell>
          <cell r="L102">
            <v>13923.1</v>
          </cell>
          <cell r="M102">
            <v>13923.1</v>
          </cell>
          <cell r="N102">
            <v>13923.1</v>
          </cell>
          <cell r="O102">
            <v>13923.1</v>
          </cell>
          <cell r="P102">
            <v>13923.1</v>
          </cell>
          <cell r="S102">
            <v>17643.240000000002</v>
          </cell>
        </row>
        <row r="103">
          <cell r="A103" t="str">
            <v xml:space="preserve">Less: Acc. Amortization </v>
          </cell>
          <cell r="E103">
            <v>-1.1000000000000001</v>
          </cell>
          <cell r="F103">
            <v>-2.4</v>
          </cell>
          <cell r="G103">
            <v>-4.2</v>
          </cell>
          <cell r="H103">
            <v>0</v>
          </cell>
          <cell r="I103">
            <v>0</v>
          </cell>
          <cell r="J103">
            <v>0</v>
          </cell>
          <cell r="K103">
            <v>0</v>
          </cell>
          <cell r="L103">
            <v>0</v>
          </cell>
          <cell r="M103">
            <v>0</v>
          </cell>
          <cell r="N103">
            <v>0</v>
          </cell>
          <cell r="O103">
            <v>0</v>
          </cell>
          <cell r="P103">
            <v>0</v>
          </cell>
          <cell r="S103">
            <v>0</v>
          </cell>
        </row>
        <row r="104">
          <cell r="A104" t="str">
            <v>Goodwill - Net</v>
          </cell>
          <cell r="E104">
            <v>9.85</v>
          </cell>
          <cell r="F104">
            <v>10.299999999999999</v>
          </cell>
          <cell r="G104">
            <v>14</v>
          </cell>
          <cell r="H104">
            <v>17643.2</v>
          </cell>
          <cell r="I104">
            <v>13923.1</v>
          </cell>
          <cell r="J104">
            <v>13923.1</v>
          </cell>
          <cell r="K104">
            <v>13923.1</v>
          </cell>
          <cell r="L104">
            <v>13923.1</v>
          </cell>
          <cell r="M104">
            <v>13923.1</v>
          </cell>
          <cell r="N104">
            <v>13923.1</v>
          </cell>
          <cell r="O104">
            <v>13923.1</v>
          </cell>
          <cell r="P104">
            <v>13923.1</v>
          </cell>
          <cell r="S104">
            <v>17643.240000000002</v>
          </cell>
        </row>
        <row r="105">
          <cell r="G105">
            <v>16506.900000000001</v>
          </cell>
          <cell r="H105">
            <v>25567.5</v>
          </cell>
          <cell r="I105">
            <v>42074.400000000001</v>
          </cell>
        </row>
        <row r="107">
          <cell r="A107" t="str">
            <v>Investments</v>
          </cell>
          <cell r="B107">
            <v>100.07899999999999</v>
          </cell>
          <cell r="C107">
            <v>68.891999999999996</v>
          </cell>
          <cell r="D107">
            <v>95.32</v>
          </cell>
          <cell r="E107">
            <v>142.73999999999998</v>
          </cell>
          <cell r="F107">
            <v>77.599999999999994</v>
          </cell>
          <cell r="G107">
            <v>76</v>
          </cell>
          <cell r="H107">
            <v>155.70000000000002</v>
          </cell>
          <cell r="I107">
            <v>31417.8</v>
          </cell>
          <cell r="J107">
            <v>59385.790796910456</v>
          </cell>
          <cell r="K107">
            <v>78097.081209798271</v>
          </cell>
          <cell r="L107">
            <v>81883.144007156749</v>
          </cell>
          <cell r="M107">
            <v>86295.332922768255</v>
          </cell>
          <cell r="N107">
            <v>91609.058224993714</v>
          </cell>
          <cell r="O107">
            <v>97964.864416653756</v>
          </cell>
          <cell r="P107">
            <v>105570.25507690362</v>
          </cell>
          <cell r="S107">
            <v>25117.39</v>
          </cell>
        </row>
        <row r="108">
          <cell r="A108" t="str">
            <v>Cash and Marketable Securities</v>
          </cell>
          <cell r="B108">
            <v>1002.2740000000002</v>
          </cell>
          <cell r="C108">
            <v>451.10299999999904</v>
          </cell>
          <cell r="D108">
            <v>513.41900000000055</v>
          </cell>
          <cell r="E108">
            <v>680.64</v>
          </cell>
          <cell r="F108">
            <v>1544.6</v>
          </cell>
          <cell r="G108">
            <v>5514.9</v>
          </cell>
          <cell r="H108">
            <v>15383</v>
          </cell>
          <cell r="I108">
            <v>69602</v>
          </cell>
          <cell r="J108">
            <v>38122.242111705942</v>
          </cell>
          <cell r="K108">
            <v>29441.897299202788</v>
          </cell>
          <cell r="L108">
            <v>37569.179835442963</v>
          </cell>
          <cell r="M108">
            <v>35096.253169428113</v>
          </cell>
          <cell r="N108">
            <v>42239.778584170919</v>
          </cell>
          <cell r="O108">
            <v>57295.089066063934</v>
          </cell>
          <cell r="P108">
            <v>86667.168864672814</v>
          </cell>
          <cell r="S108">
            <v>37889.72</v>
          </cell>
        </row>
        <row r="111">
          <cell r="A111" t="str">
            <v>Sundry Debtors</v>
          </cell>
          <cell r="B111">
            <v>709.13199999999995</v>
          </cell>
          <cell r="C111">
            <v>2141.1260000000002</v>
          </cell>
          <cell r="D111">
            <v>1827.2820000000002</v>
          </cell>
          <cell r="E111">
            <v>3442.8</v>
          </cell>
          <cell r="F111">
            <v>6928.9</v>
          </cell>
          <cell r="G111">
            <v>16473.099999999999</v>
          </cell>
          <cell r="H111">
            <v>25704</v>
          </cell>
          <cell r="I111">
            <v>46905.9</v>
          </cell>
          <cell r="J111">
            <v>58013.110024785587</v>
          </cell>
          <cell r="K111">
            <v>74833.377651116491</v>
          </cell>
          <cell r="L111">
            <v>93038.588326661309</v>
          </cell>
          <cell r="M111">
            <v>112763.23587097357</v>
          </cell>
          <cell r="N111">
            <v>140724.29295126215</v>
          </cell>
          <cell r="O111">
            <v>163958.43089811996</v>
          </cell>
          <cell r="P111">
            <v>185597.38902564385</v>
          </cell>
          <cell r="S111">
            <v>35799.1</v>
          </cell>
        </row>
        <row r="112">
          <cell r="A112" t="str">
            <v>Days</v>
          </cell>
          <cell r="E112">
            <v>146.54501054811726</v>
          </cell>
          <cell r="F112">
            <v>97.44415907071469</v>
          </cell>
          <cell r="G112">
            <v>111.19061814148809</v>
          </cell>
          <cell r="H112">
            <v>96.388442258879266</v>
          </cell>
          <cell r="I112">
            <v>96.870313675350502</v>
          </cell>
          <cell r="J112">
            <v>110</v>
          </cell>
          <cell r="K112">
            <v>110</v>
          </cell>
          <cell r="L112">
            <v>110</v>
          </cell>
          <cell r="M112">
            <v>110</v>
          </cell>
          <cell r="N112">
            <v>110</v>
          </cell>
          <cell r="O112">
            <v>110</v>
          </cell>
          <cell r="P112">
            <v>110</v>
          </cell>
          <cell r="S112">
            <v>0</v>
          </cell>
        </row>
        <row r="113">
          <cell r="A113" t="str">
            <v>Loans &amp; Advances</v>
          </cell>
          <cell r="B113">
            <v>436.57299999999998</v>
          </cell>
          <cell r="C113">
            <v>984.8</v>
          </cell>
          <cell r="D113">
            <v>1347.14</v>
          </cell>
          <cell r="E113">
            <v>1784.56</v>
          </cell>
          <cell r="F113">
            <v>3247.3</v>
          </cell>
          <cell r="G113">
            <v>5897.1</v>
          </cell>
          <cell r="H113">
            <v>12075.5</v>
          </cell>
          <cell r="I113">
            <v>18250</v>
          </cell>
          <cell r="J113">
            <v>22061.70469004249</v>
          </cell>
          <cell r="K113">
            <v>27208.431493555472</v>
          </cell>
          <cell r="L113">
            <v>32616.785339028815</v>
          </cell>
          <cell r="M113">
            <v>38313.1055011196</v>
          </cell>
          <cell r="N113">
            <v>47116.074179418923</v>
          </cell>
          <cell r="O113">
            <v>54430.86875339305</v>
          </cell>
          <cell r="P113">
            <v>61243.453487963365</v>
          </cell>
          <cell r="S113">
            <v>11660.96</v>
          </cell>
        </row>
        <row r="115">
          <cell r="A115" t="str">
            <v>Inventory</v>
          </cell>
          <cell r="B115">
            <v>361.68700000000001</v>
          </cell>
          <cell r="C115">
            <v>308.78800000000001</v>
          </cell>
          <cell r="D115">
            <v>1348.4940000000001</v>
          </cell>
          <cell r="E115">
            <v>2211.17</v>
          </cell>
          <cell r="F115">
            <v>5755.7</v>
          </cell>
          <cell r="G115">
            <v>13802</v>
          </cell>
          <cell r="H115">
            <v>31363</v>
          </cell>
          <cell r="I115">
            <v>40848.300000000003</v>
          </cell>
          <cell r="J115">
            <v>57929.219366737074</v>
          </cell>
          <cell r="K115">
            <v>74007.383084798988</v>
          </cell>
          <cell r="L115">
            <v>87350.567861614065</v>
          </cell>
          <cell r="M115">
            <v>101441.57514375955</v>
          </cell>
          <cell r="N115">
            <v>122221.17588923279</v>
          </cell>
          <cell r="O115">
            <v>136993.82341111853</v>
          </cell>
          <cell r="P115">
            <v>149050.30281291783</v>
          </cell>
          <cell r="S115">
            <v>33565.46</v>
          </cell>
        </row>
        <row r="116">
          <cell r="A116" t="str">
            <v>Days</v>
          </cell>
          <cell r="E116">
            <v>112.21699687983298</v>
          </cell>
          <cell r="F116">
            <v>114.05204947223754</v>
          </cell>
          <cell r="G116">
            <v>136.36010337950898</v>
          </cell>
          <cell r="H116">
            <v>155.67108098562952</v>
          </cell>
          <cell r="I116">
            <v>134.00795319715942</v>
          </cell>
          <cell r="J116">
            <v>150</v>
          </cell>
          <cell r="K116">
            <v>150</v>
          </cell>
          <cell r="L116">
            <v>145</v>
          </cell>
          <cell r="M116">
            <v>140</v>
          </cell>
          <cell r="N116">
            <v>135</v>
          </cell>
          <cell r="O116">
            <v>130</v>
          </cell>
          <cell r="P116">
            <v>125</v>
          </cell>
          <cell r="S116">
            <v>0</v>
          </cell>
        </row>
        <row r="117">
          <cell r="A117" t="str">
            <v>Sundry Creditors / Acceptances</v>
          </cell>
          <cell r="B117">
            <v>1051.394</v>
          </cell>
          <cell r="C117">
            <v>1512.384</v>
          </cell>
          <cell r="D117">
            <v>2244.3850000000002</v>
          </cell>
          <cell r="E117">
            <v>2612.67</v>
          </cell>
          <cell r="F117">
            <v>5205.8</v>
          </cell>
          <cell r="G117">
            <v>7252.9</v>
          </cell>
          <cell r="H117">
            <v>16029</v>
          </cell>
          <cell r="I117">
            <v>30478.100000000002</v>
          </cell>
          <cell r="J117">
            <v>31310.162692543763</v>
          </cell>
          <cell r="K117">
            <v>39773.528731950973</v>
          </cell>
          <cell r="L117">
            <v>48481.341289632663</v>
          </cell>
          <cell r="M117">
            <v>58250.782987158767</v>
          </cell>
          <cell r="N117">
            <v>72944.285790830269</v>
          </cell>
          <cell r="O117">
            <v>84796.729290160351</v>
          </cell>
          <cell r="P117">
            <v>95545.689896964919</v>
          </cell>
          <cell r="S117">
            <v>21253.52</v>
          </cell>
        </row>
        <row r="118">
          <cell r="A118" t="str">
            <v>Days</v>
          </cell>
          <cell r="E118">
            <v>0</v>
          </cell>
          <cell r="F118">
            <v>125.41868098930635</v>
          </cell>
          <cell r="G118">
            <v>97.672268997809184</v>
          </cell>
          <cell r="H118">
            <v>88.310538370568025</v>
          </cell>
          <cell r="I118">
            <v>95.686285396688717</v>
          </cell>
          <cell r="J118">
            <v>90</v>
          </cell>
          <cell r="K118">
            <v>90</v>
          </cell>
          <cell r="L118">
            <v>90</v>
          </cell>
          <cell r="M118">
            <v>90</v>
          </cell>
          <cell r="N118">
            <v>90</v>
          </cell>
          <cell r="O118">
            <v>90</v>
          </cell>
          <cell r="P118">
            <v>90</v>
          </cell>
          <cell r="S118">
            <v>0</v>
          </cell>
        </row>
        <row r="119">
          <cell r="A119" t="str">
            <v>Other Current Liabilities and Provisions</v>
          </cell>
          <cell r="B119">
            <v>179.25299999999999</v>
          </cell>
          <cell r="C119">
            <v>232.38300000000001</v>
          </cell>
          <cell r="D119">
            <v>165.476</v>
          </cell>
          <cell r="E119">
            <v>1180.6500000000001</v>
          </cell>
          <cell r="F119">
            <v>2603.1999999999998</v>
          </cell>
          <cell r="G119">
            <v>9807</v>
          </cell>
          <cell r="H119">
            <v>22309.8</v>
          </cell>
          <cell r="I119">
            <v>42576.800000000003</v>
          </cell>
          <cell r="J119">
            <v>62024.774428354227</v>
          </cell>
          <cell r="K119">
            <v>74926.839190665138</v>
          </cell>
          <cell r="L119">
            <v>89912.14049180437</v>
          </cell>
          <cell r="M119">
            <v>103739.40217719243</v>
          </cell>
          <cell r="N119">
            <v>125707.42565957672</v>
          </cell>
          <cell r="O119">
            <v>144874.52776090108</v>
          </cell>
          <cell r="P119">
            <v>161717.70392204035</v>
          </cell>
          <cell r="S119">
            <v>26726.48</v>
          </cell>
        </row>
        <row r="121">
          <cell r="A121" t="str">
            <v>Net Current Assets</v>
          </cell>
          <cell r="B121">
            <v>276.74499999999983</v>
          </cell>
          <cell r="C121">
            <v>1689.9470000000003</v>
          </cell>
          <cell r="D121">
            <v>2113.0550000000007</v>
          </cell>
          <cell r="E121">
            <v>3645.2100000000005</v>
          </cell>
          <cell r="F121">
            <v>8122.9000000000024</v>
          </cell>
          <cell r="G121">
            <v>19112.299999999996</v>
          </cell>
          <cell r="H121">
            <v>30803.7</v>
          </cell>
          <cell r="I121">
            <v>32949.300000000003</v>
          </cell>
          <cell r="J121">
            <v>44669.096960667172</v>
          </cell>
          <cell r="K121">
            <v>61348.824306854833</v>
          </cell>
          <cell r="L121">
            <v>74612.459745867149</v>
          </cell>
          <cell r="M121">
            <v>90527.731351501527</v>
          </cell>
          <cell r="N121">
            <v>111409.83156950684</v>
          </cell>
          <cell r="O121">
            <v>125711.86601157009</v>
          </cell>
          <cell r="P121">
            <v>138627.75150751974</v>
          </cell>
          <cell r="S121">
            <v>33045.51999999999</v>
          </cell>
        </row>
        <row r="122">
          <cell r="A122" t="str">
            <v>Net Working Cycle</v>
          </cell>
          <cell r="E122">
            <v>122.55213854476801</v>
          </cell>
          <cell r="F122">
            <v>110.56370535222464</v>
          </cell>
          <cell r="G122">
            <v>129.40341522976908</v>
          </cell>
          <cell r="H122">
            <v>114.07435513096486</v>
          </cell>
          <cell r="I122">
            <v>85.054146992966821</v>
          </cell>
          <cell r="J122">
            <v>73.587019055051471</v>
          </cell>
          <cell r="K122">
            <v>77.919584184727938</v>
          </cell>
          <cell r="L122">
            <v>80.373861613685264</v>
          </cell>
          <cell r="M122">
            <v>80.546735291881248</v>
          </cell>
          <cell r="N122">
            <v>78.924297487869154</v>
          </cell>
          <cell r="O122">
            <v>79.542682224514834</v>
          </cell>
          <cell r="P122">
            <v>78.334501578258426</v>
          </cell>
          <cell r="S122">
            <v>192.59017953516295</v>
          </cell>
        </row>
        <row r="123">
          <cell r="I123">
            <v>0.24086749228586282</v>
          </cell>
          <cell r="J123">
            <v>0.23204961130734764</v>
          </cell>
          <cell r="K123">
            <v>0.24706471039707853</v>
          </cell>
          <cell r="L123">
            <v>0.24168409234433183</v>
          </cell>
          <cell r="M123">
            <v>0.24194348260420648</v>
          </cell>
          <cell r="N123">
            <v>0.2385911129794053</v>
          </cell>
          <cell r="O123">
            <v>0.23106934868536688</v>
          </cell>
          <cell r="P123">
            <v>0.2251013696962397</v>
          </cell>
        </row>
        <row r="125">
          <cell r="A125" t="str">
            <v>Total ASSETS</v>
          </cell>
          <cell r="B125">
            <v>1532.134</v>
          </cell>
          <cell r="C125">
            <v>2703.3119999999994</v>
          </cell>
          <cell r="D125">
            <v>3663.4649999999997</v>
          </cell>
          <cell r="E125">
            <v>6190.0500000000011</v>
          </cell>
          <cell r="F125">
            <v>12823.74</v>
          </cell>
          <cell r="G125">
            <v>31111.799999999996</v>
          </cell>
          <cell r="H125">
            <v>87035.5</v>
          </cell>
          <cell r="I125">
            <v>190845.8</v>
          </cell>
          <cell r="J125">
            <v>234695.35736167483</v>
          </cell>
          <cell r="K125">
            <v>260664.44371583872</v>
          </cell>
          <cell r="L125">
            <v>283220.21970972914</v>
          </cell>
          <cell r="M125">
            <v>301608.53237347241</v>
          </cell>
          <cell r="N125">
            <v>336400.03578796459</v>
          </cell>
          <cell r="O125">
            <v>380116.2422254298</v>
          </cell>
          <cell r="P125">
            <v>430806.39198864199</v>
          </cell>
          <cell r="S125">
            <v>143489.07999999999</v>
          </cell>
        </row>
        <row r="126">
          <cell r="A126" t="str">
            <v>Check</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8">
          <cell r="A128" t="str">
            <v>Consolidated Cash Flow</v>
          </cell>
        </row>
        <row r="130">
          <cell r="A130" t="str">
            <v>(Rs m, Year Ending Mar)</v>
          </cell>
          <cell r="B130">
            <v>2001</v>
          </cell>
          <cell r="C130">
            <v>2002</v>
          </cell>
          <cell r="D130">
            <v>2003</v>
          </cell>
          <cell r="E130">
            <v>2004</v>
          </cell>
          <cell r="F130">
            <v>2005</v>
          </cell>
          <cell r="G130">
            <v>2006</v>
          </cell>
          <cell r="H130">
            <v>2007</v>
          </cell>
          <cell r="I130">
            <v>2008</v>
          </cell>
          <cell r="J130">
            <v>2009</v>
          </cell>
          <cell r="K130">
            <v>2010</v>
          </cell>
          <cell r="L130">
            <v>2011</v>
          </cell>
          <cell r="M130">
            <v>2012</v>
          </cell>
          <cell r="N130">
            <v>2013</v>
          </cell>
          <cell r="O130">
            <v>2014</v>
          </cell>
          <cell r="P130">
            <v>2015</v>
          </cell>
        </row>
        <row r="131">
          <cell r="A131" t="str">
            <v xml:space="preserve">Reported PAT </v>
          </cell>
          <cell r="C131">
            <v>1118.1686599999998</v>
          </cell>
          <cell r="D131">
            <v>152.33399999999989</v>
          </cell>
          <cell r="E131">
            <v>1449.2370000000001</v>
          </cell>
          <cell r="F131">
            <v>3653.3624999999979</v>
          </cell>
          <cell r="G131">
            <v>7595.0000000000064</v>
          </cell>
          <cell r="H131">
            <v>8640.2999999999902</v>
          </cell>
          <cell r="I131">
            <v>10300.999999999996</v>
          </cell>
          <cell r="J131">
            <v>14350.485905563874</v>
          </cell>
          <cell r="K131">
            <v>19837.856065196309</v>
          </cell>
          <cell r="L131">
            <v>31051.410047923804</v>
          </cell>
          <cell r="M131">
            <v>41716.984105751842</v>
          </cell>
          <cell r="N131">
            <v>57071.4711167633</v>
          </cell>
          <cell r="O131">
            <v>70031.848254447672</v>
          </cell>
          <cell r="P131">
            <v>81067.512940827204</v>
          </cell>
        </row>
        <row r="132">
          <cell r="A132" t="str">
            <v>Add: Minority Interest</v>
          </cell>
          <cell r="D132">
            <v>0</v>
          </cell>
          <cell r="E132">
            <v>0</v>
          </cell>
          <cell r="F132">
            <v>-2.1054999999999984</v>
          </cell>
          <cell r="G132">
            <v>10.199999999999999</v>
          </cell>
          <cell r="H132">
            <v>7.7</v>
          </cell>
          <cell r="I132">
            <v>428</v>
          </cell>
          <cell r="J132">
            <v>1097.7341991661738</v>
          </cell>
          <cell r="K132">
            <v>1612.8799306277547</v>
          </cell>
          <cell r="L132">
            <v>2562.7868155788269</v>
          </cell>
          <cell r="M132">
            <v>3525.7812929581978</v>
          </cell>
          <cell r="N132">
            <v>3927.4628603212441</v>
          </cell>
          <cell r="O132">
            <v>4381.6527233175302</v>
          </cell>
          <cell r="P132">
            <v>4764.7137131080763</v>
          </cell>
        </row>
        <row r="133">
          <cell r="A133" t="str">
            <v>Add: Depreciation &amp; Amortization</v>
          </cell>
          <cell r="C133">
            <v>39.325000000000003</v>
          </cell>
          <cell r="D133">
            <v>99.781999999999996</v>
          </cell>
          <cell r="E133">
            <v>136.12</v>
          </cell>
          <cell r="F133">
            <v>493.3</v>
          </cell>
          <cell r="G133">
            <v>715.9</v>
          </cell>
          <cell r="H133">
            <v>1718</v>
          </cell>
          <cell r="I133">
            <v>2893.6</v>
          </cell>
          <cell r="J133">
            <v>5064.0474482182863</v>
          </cell>
          <cell r="K133">
            <v>7437.1318093107266</v>
          </cell>
          <cell r="L133">
            <v>8244.7016627133489</v>
          </cell>
          <cell r="M133">
            <v>9129.5020199350547</v>
          </cell>
          <cell r="N133">
            <v>10181.614250118524</v>
          </cell>
          <cell r="O133">
            <v>11285.23807166078</v>
          </cell>
          <cell r="P133">
            <v>12636.454241346488</v>
          </cell>
        </row>
        <row r="134">
          <cell r="A134" t="str">
            <v>Add: Deferred Tax</v>
          </cell>
          <cell r="C134">
            <v>-0.14499999999999999</v>
          </cell>
          <cell r="D134">
            <v>-0.14499999999999999</v>
          </cell>
          <cell r="E134">
            <v>-94.048000000000002</v>
          </cell>
          <cell r="F134">
            <v>-167.41</v>
          </cell>
          <cell r="G134">
            <v>-568.20000000000005</v>
          </cell>
          <cell r="H134">
            <v>-125.7</v>
          </cell>
          <cell r="I134">
            <v>-42.3</v>
          </cell>
          <cell r="J134">
            <v>-39.738586619228641</v>
          </cell>
          <cell r="K134">
            <v>-46.266183821061198</v>
          </cell>
          <cell r="L134">
            <v>-61.974968507642778</v>
          </cell>
          <cell r="M134">
            <v>-72.889109471676861</v>
          </cell>
          <cell r="N134">
            <v>-59.101627679849535</v>
          </cell>
          <cell r="O134">
            <v>0</v>
          </cell>
          <cell r="P134">
            <v>103.52407527684895</v>
          </cell>
        </row>
        <row r="135">
          <cell r="A135" t="str">
            <v>Less: Preliminary / Misc Expenditure w/off</v>
          </cell>
          <cell r="D135">
            <v>2.5070000000000001</v>
          </cell>
          <cell r="E135">
            <v>-0.23399999999999999</v>
          </cell>
          <cell r="F135">
            <v>2.0350000000000001</v>
          </cell>
          <cell r="G135">
            <v>21.085000000000001</v>
          </cell>
          <cell r="H135">
            <v>13.400000000000002</v>
          </cell>
          <cell r="I135">
            <v>38.6</v>
          </cell>
          <cell r="J135">
            <v>-100</v>
          </cell>
          <cell r="K135">
            <v>25</v>
          </cell>
          <cell r="L135">
            <v>18.75</v>
          </cell>
          <cell r="M135">
            <v>14.0625</v>
          </cell>
          <cell r="N135">
            <v>10.546875</v>
          </cell>
          <cell r="O135">
            <v>7.91015625</v>
          </cell>
          <cell r="P135">
            <v>5.9326171875</v>
          </cell>
        </row>
        <row r="136">
          <cell r="A136" t="str">
            <v>Less: Increase in Working Capital</v>
          </cell>
          <cell r="C136">
            <v>-1413.2020000000005</v>
          </cell>
          <cell r="D136">
            <v>-423.1080000000004</v>
          </cell>
          <cell r="E136">
            <v>-1532.1549999999997</v>
          </cell>
          <cell r="F136">
            <v>-4477.6900000000023</v>
          </cell>
          <cell r="G136">
            <v>-10989.399999999994</v>
          </cell>
          <cell r="H136">
            <v>-11691.400000000005</v>
          </cell>
          <cell r="I136">
            <v>-2145.6000000000022</v>
          </cell>
          <cell r="J136">
            <v>-11719.796960667169</v>
          </cell>
          <cell r="K136">
            <v>-16679.727346187661</v>
          </cell>
          <cell r="L136">
            <v>-13263.635439012316</v>
          </cell>
          <cell r="M136">
            <v>-15915.271605634378</v>
          </cell>
          <cell r="N136">
            <v>-20882.100218005318</v>
          </cell>
          <cell r="O136">
            <v>-14302.034442063246</v>
          </cell>
          <cell r="P136">
            <v>-12915.885495949653</v>
          </cell>
        </row>
        <row r="137">
          <cell r="A137" t="str">
            <v>Increase / (Decrease) in Receivables</v>
          </cell>
          <cell r="C137">
            <v>-1431.9940000000001</v>
          </cell>
          <cell r="D137">
            <v>313.84400000000005</v>
          </cell>
          <cell r="E137">
            <v>-1615.518</v>
          </cell>
          <cell r="F137">
            <v>-3486.0999999999995</v>
          </cell>
          <cell r="G137">
            <v>-9544.1999999999989</v>
          </cell>
          <cell r="H137">
            <v>-9230.9000000000015</v>
          </cell>
          <cell r="I137">
            <v>-21201.9</v>
          </cell>
          <cell r="J137">
            <v>-11107.210024785585</v>
          </cell>
          <cell r="K137">
            <v>-16820.267626330904</v>
          </cell>
          <cell r="L137">
            <v>-18205.210675544819</v>
          </cell>
          <cell r="M137">
            <v>-19724.647544312262</v>
          </cell>
          <cell r="N137">
            <v>-27961.057080288578</v>
          </cell>
          <cell r="O137">
            <v>-23234.137946857809</v>
          </cell>
          <cell r="P137">
            <v>-21638.958127523889</v>
          </cell>
        </row>
        <row r="138">
          <cell r="A138" t="str">
            <v>Increase / (Decrease) in Loans and advances</v>
          </cell>
          <cell r="C138">
            <v>-548.22699999999998</v>
          </cell>
          <cell r="D138">
            <v>-362.34000000000015</v>
          </cell>
          <cell r="E138">
            <v>-437.41999999999985</v>
          </cell>
          <cell r="F138">
            <v>-1462.7400000000002</v>
          </cell>
          <cell r="G138">
            <v>-2649.8</v>
          </cell>
          <cell r="H138">
            <v>-6178.4</v>
          </cell>
          <cell r="I138">
            <v>-6174.5</v>
          </cell>
          <cell r="J138">
            <v>-3811.7046900424903</v>
          </cell>
          <cell r="K138">
            <v>-5146.7268035129819</v>
          </cell>
          <cell r="L138">
            <v>-5408.3538454733425</v>
          </cell>
          <cell r="M138">
            <v>-5696.3201620907857</v>
          </cell>
          <cell r="N138">
            <v>-8802.9686782993231</v>
          </cell>
          <cell r="O138">
            <v>-7314.7945739741263</v>
          </cell>
          <cell r="P138">
            <v>-6812.584734570315</v>
          </cell>
        </row>
        <row r="139">
          <cell r="A139" t="str">
            <v>Increase / (Decrease) in inventories</v>
          </cell>
          <cell r="C139">
            <v>52.899000000000001</v>
          </cell>
          <cell r="D139">
            <v>-1039.7060000000001</v>
          </cell>
          <cell r="E139">
            <v>-862.67599999999993</v>
          </cell>
          <cell r="F139">
            <v>-3544.5299999999997</v>
          </cell>
          <cell r="G139">
            <v>-8046.3</v>
          </cell>
          <cell r="H139">
            <v>-17561</v>
          </cell>
          <cell r="I139">
            <v>-9485.3000000000029</v>
          </cell>
          <cell r="J139">
            <v>-17080.919366737071</v>
          </cell>
          <cell r="K139">
            <v>-16078.163718061915</v>
          </cell>
          <cell r="L139">
            <v>-13343.184776815076</v>
          </cell>
          <cell r="M139">
            <v>-14091.007282145481</v>
          </cell>
          <cell r="N139">
            <v>-20779.600745473246</v>
          </cell>
          <cell r="O139">
            <v>-14772.647521885738</v>
          </cell>
          <cell r="P139">
            <v>-12056.479401799297</v>
          </cell>
        </row>
        <row r="140">
          <cell r="A140" t="str">
            <v>Decrease / (Increase) in Creditors</v>
          </cell>
          <cell r="C140">
            <v>460.99</v>
          </cell>
          <cell r="D140">
            <v>732.0010000000002</v>
          </cell>
          <cell r="E140">
            <v>368.28499999999985</v>
          </cell>
          <cell r="F140">
            <v>2593.13</v>
          </cell>
          <cell r="G140">
            <v>2047.0999999999995</v>
          </cell>
          <cell r="H140">
            <v>8776.1</v>
          </cell>
          <cell r="I140">
            <v>14449.100000000002</v>
          </cell>
          <cell r="J140">
            <v>832.06269254376093</v>
          </cell>
          <cell r="K140">
            <v>8463.3660394072103</v>
          </cell>
          <cell r="L140">
            <v>8707.8125576816892</v>
          </cell>
          <cell r="M140">
            <v>9769.4416975261047</v>
          </cell>
          <cell r="N140">
            <v>14693.502803671501</v>
          </cell>
          <cell r="O140">
            <v>11852.443499330082</v>
          </cell>
          <cell r="P140">
            <v>10748.960606804569</v>
          </cell>
        </row>
        <row r="141">
          <cell r="A141" t="str">
            <v>Decrease / (Increase) in Other Liabilities</v>
          </cell>
          <cell r="C141">
            <v>53.130000000000024</v>
          </cell>
          <cell r="D141">
            <v>-66.907000000000011</v>
          </cell>
          <cell r="E141">
            <v>1015.1740000000001</v>
          </cell>
          <cell r="F141">
            <v>1422.5499999999997</v>
          </cell>
          <cell r="G141">
            <v>7203.8</v>
          </cell>
          <cell r="H141">
            <v>12502.8</v>
          </cell>
          <cell r="I141">
            <v>20267.000000000004</v>
          </cell>
          <cell r="J141">
            <v>19447.974428354224</v>
          </cell>
          <cell r="K141">
            <v>12902.064762310911</v>
          </cell>
          <cell r="L141">
            <v>14985.301301139232</v>
          </cell>
          <cell r="M141">
            <v>13827.261685388061</v>
          </cell>
          <cell r="N141">
            <v>21968.023482384291</v>
          </cell>
          <cell r="O141">
            <v>19167.102101324359</v>
          </cell>
          <cell r="P141">
            <v>16843.176161139272</v>
          </cell>
        </row>
        <row r="142">
          <cell r="A142" t="str">
            <v>Others</v>
          </cell>
          <cell r="C142">
            <v>87.24</v>
          </cell>
          <cell r="D142">
            <v>166.05897999999999</v>
          </cell>
          <cell r="E142">
            <v>-1.6429999999990059</v>
          </cell>
          <cell r="F142">
            <v>95.94300000000419</v>
          </cell>
          <cell r="G142">
            <v>-47.041800000013154</v>
          </cell>
          <cell r="H142">
            <v>1071.6660000000247</v>
          </cell>
          <cell r="I142">
            <v>0</v>
          </cell>
          <cell r="J142">
            <v>0</v>
          </cell>
          <cell r="K142">
            <v>0</v>
          </cell>
          <cell r="L142">
            <v>0</v>
          </cell>
          <cell r="M142">
            <v>0</v>
          </cell>
          <cell r="N142">
            <v>0</v>
          </cell>
          <cell r="O142">
            <v>0</v>
          </cell>
          <cell r="P142">
            <v>0</v>
          </cell>
        </row>
        <row r="143">
          <cell r="A143" t="str">
            <v>Operating cash flow</v>
          </cell>
          <cell r="C143">
            <v>-168.61334000000056</v>
          </cell>
          <cell r="D143">
            <v>-2.5710200000005443</v>
          </cell>
          <cell r="E143">
            <v>-42.722999999998706</v>
          </cell>
          <cell r="F143">
            <v>-402.56500000000017</v>
          </cell>
          <cell r="G143">
            <v>-3262.4568000000013</v>
          </cell>
          <cell r="H143">
            <v>-366.03399999999056</v>
          </cell>
          <cell r="I143">
            <v>11473.299999999996</v>
          </cell>
          <cell r="J143">
            <v>8652.7320056619392</v>
          </cell>
          <cell r="K143">
            <v>12186.874275126065</v>
          </cell>
          <cell r="L143">
            <v>28552.038118696015</v>
          </cell>
          <cell r="M143">
            <v>38398.169203539044</v>
          </cell>
          <cell r="N143">
            <v>50249.893256517898</v>
          </cell>
          <cell r="O143">
            <v>71404.614763612743</v>
          </cell>
          <cell r="P143">
            <v>85662.252091796472</v>
          </cell>
        </row>
        <row r="145">
          <cell r="A145" t="str">
            <v>Capital Expenditure</v>
          </cell>
          <cell r="C145">
            <v>-379.65900000000005</v>
          </cell>
          <cell r="D145">
            <v>-548.08299999999815</v>
          </cell>
          <cell r="E145">
            <v>-906.05900000000213</v>
          </cell>
          <cell r="F145">
            <v>-1850.0299999999995</v>
          </cell>
          <cell r="G145">
            <v>-4042.1599999999989</v>
          </cell>
          <cell r="H145">
            <v>-18373.3</v>
          </cell>
          <cell r="I145">
            <v>-22797.300000000007</v>
          </cell>
          <cell r="J145">
            <v>-40705.574940609542</v>
          </cell>
          <cell r="K145">
            <v>-6695.5452169022728</v>
          </cell>
          <cell r="L145">
            <v>-5623.4968839928888</v>
          </cell>
          <cell r="M145">
            <v>-9663.280828447254</v>
          </cell>
          <cell r="N145">
            <v>-11633.766729637129</v>
          </cell>
          <cell r="O145">
            <v>-19288.293393509688</v>
          </cell>
          <cell r="P145">
            <v>-13433.248049750235</v>
          </cell>
        </row>
        <row r="146">
          <cell r="A146" t="str">
            <v>Acquisition of Goodwill</v>
          </cell>
          <cell r="E146">
            <v>-10.95</v>
          </cell>
          <cell r="F146">
            <v>-1.75</v>
          </cell>
          <cell r="G146">
            <v>-5.5</v>
          </cell>
          <cell r="H146">
            <v>-17625</v>
          </cell>
          <cell r="I146">
            <v>3720.1000000000004</v>
          </cell>
          <cell r="J146">
            <v>0</v>
          </cell>
          <cell r="K146">
            <v>0</v>
          </cell>
          <cell r="L146">
            <v>0</v>
          </cell>
          <cell r="M146">
            <v>0</v>
          </cell>
          <cell r="N146">
            <v>0</v>
          </cell>
          <cell r="O146">
            <v>0</v>
          </cell>
          <cell r="P146">
            <v>0</v>
          </cell>
        </row>
        <row r="147">
          <cell r="A147" t="str">
            <v>Investments</v>
          </cell>
          <cell r="C147">
            <v>31.186999999999998</v>
          </cell>
          <cell r="D147">
            <v>-26.427999999999997</v>
          </cell>
          <cell r="E147">
            <v>-47.419999999999987</v>
          </cell>
          <cell r="F147">
            <v>65.139999999999986</v>
          </cell>
          <cell r="G147">
            <v>1.5999999999999943</v>
          </cell>
          <cell r="H147">
            <v>-79.700000000000017</v>
          </cell>
          <cell r="I147">
            <v>-31262.1</v>
          </cell>
          <cell r="J147">
            <v>-27967.990796910457</v>
          </cell>
          <cell r="K147">
            <v>-18711.290412887814</v>
          </cell>
          <cell r="L147">
            <v>-3786.0627973584778</v>
          </cell>
          <cell r="M147">
            <v>-4412.1889156115067</v>
          </cell>
          <cell r="N147">
            <v>-5313.725302225459</v>
          </cell>
          <cell r="O147">
            <v>-6355.8061916600418</v>
          </cell>
          <cell r="P147">
            <v>-7605.390660249861</v>
          </cell>
        </row>
        <row r="148">
          <cell r="A148" t="str">
            <v>Investing cash flows</v>
          </cell>
          <cell r="C148">
            <v>-348.47200000000004</v>
          </cell>
          <cell r="D148">
            <v>-574.51099999999815</v>
          </cell>
          <cell r="E148">
            <v>-964.42900000000213</v>
          </cell>
          <cell r="F148">
            <v>-1786.6399999999994</v>
          </cell>
          <cell r="G148">
            <v>-4046.059999999999</v>
          </cell>
          <cell r="H148">
            <v>-36078</v>
          </cell>
          <cell r="I148">
            <v>-50339.3</v>
          </cell>
          <cell r="J148">
            <v>-68673.565737519995</v>
          </cell>
          <cell r="K148">
            <v>-25406.835629790086</v>
          </cell>
          <cell r="L148">
            <v>-9409.5596813513657</v>
          </cell>
          <cell r="M148">
            <v>-14075.469744058761</v>
          </cell>
          <cell r="N148">
            <v>-16947.492031862588</v>
          </cell>
          <cell r="O148">
            <v>-25644.09958516973</v>
          </cell>
          <cell r="P148">
            <v>-21038.638710000094</v>
          </cell>
        </row>
        <row r="149">
          <cell r="A149" t="str">
            <v>Free cash flow</v>
          </cell>
          <cell r="C149">
            <v>-517.08534000000054</v>
          </cell>
          <cell r="D149">
            <v>-577.08201999999869</v>
          </cell>
          <cell r="E149">
            <v>-1007.1520000000008</v>
          </cell>
          <cell r="F149">
            <v>-2189.2049999999995</v>
          </cell>
          <cell r="G149">
            <v>-7308.5168000000003</v>
          </cell>
          <cell r="H149">
            <v>-36444.033999999992</v>
          </cell>
          <cell r="I149">
            <v>-38866.000000000007</v>
          </cell>
          <cell r="J149">
            <v>-60020.83373185806</v>
          </cell>
          <cell r="K149">
            <v>-13219.961354664021</v>
          </cell>
          <cell r="L149">
            <v>19142.478437344649</v>
          </cell>
          <cell r="M149">
            <v>24322.699459480282</v>
          </cell>
          <cell r="N149">
            <v>33302.40122465531</v>
          </cell>
          <cell r="O149">
            <v>45760.515178443013</v>
          </cell>
          <cell r="P149">
            <v>64623.613381796378</v>
          </cell>
        </row>
        <row r="151">
          <cell r="A151" t="str">
            <v>Equity Issuance</v>
          </cell>
          <cell r="E151">
            <v>0</v>
          </cell>
          <cell r="F151">
            <v>46.265000000000001</v>
          </cell>
          <cell r="G151">
            <v>267.6268</v>
          </cell>
          <cell r="H151">
            <v>2.3340000000000001</v>
          </cell>
          <cell r="I151">
            <v>116.22099999999999</v>
          </cell>
          <cell r="J151">
            <v>3.9450000000000012</v>
          </cell>
          <cell r="K151">
            <v>11.092000000000002</v>
          </cell>
          <cell r="L151">
            <v>99.828000000000003</v>
          </cell>
          <cell r="M151">
            <v>0</v>
          </cell>
          <cell r="N151">
            <v>0</v>
          </cell>
          <cell r="O151">
            <v>0</v>
          </cell>
          <cell r="P151">
            <v>0</v>
          </cell>
        </row>
        <row r="152">
          <cell r="A152" t="str">
            <v>Change in Paid-in Capital</v>
          </cell>
          <cell r="C152">
            <v>0</v>
          </cell>
          <cell r="D152">
            <v>0</v>
          </cell>
          <cell r="E152">
            <v>0</v>
          </cell>
          <cell r="F152">
            <v>878</v>
          </cell>
          <cell r="G152">
            <v>13103.8</v>
          </cell>
          <cell r="H152">
            <v>130.19999999999999</v>
          </cell>
          <cell r="I152">
            <v>21324.1</v>
          </cell>
          <cell r="J152">
            <v>-5.547499999999971</v>
          </cell>
          <cell r="K152">
            <v>2010.9387200000001</v>
          </cell>
          <cell r="L152">
            <v>18098.448479999999</v>
          </cell>
          <cell r="M152">
            <v>0</v>
          </cell>
          <cell r="N152">
            <v>0</v>
          </cell>
          <cell r="O152">
            <v>0</v>
          </cell>
          <cell r="P152">
            <v>0</v>
          </cell>
        </row>
        <row r="153">
          <cell r="A153" t="str">
            <v>Net issuance of Preference Capital &amp; Debt</v>
          </cell>
          <cell r="D153">
            <v>651.57099999999991</v>
          </cell>
          <cell r="E153">
            <v>1455.1530000000002</v>
          </cell>
          <cell r="F153">
            <v>2547.4799999999996</v>
          </cell>
          <cell r="G153">
            <v>-429.10999999999967</v>
          </cell>
          <cell r="H153">
            <v>47853.399999999994</v>
          </cell>
          <cell r="I153">
            <v>46834.600000000006</v>
          </cell>
          <cell r="J153">
            <v>30666.942846749997</v>
          </cell>
          <cell r="K153">
            <v>5617.7106452821172</v>
          </cell>
          <cell r="L153">
            <v>-22828.722789811975</v>
          </cell>
          <cell r="M153">
            <v>-17683.079202220135</v>
          </cell>
          <cell r="N153">
            <v>-12500</v>
          </cell>
          <cell r="O153">
            <v>-12500</v>
          </cell>
          <cell r="P153">
            <v>-12500</v>
          </cell>
        </row>
        <row r="154">
          <cell r="A154" t="str">
            <v>Dividend Paid</v>
          </cell>
          <cell r="C154">
            <v>-34.087000000000003</v>
          </cell>
          <cell r="D154">
            <v>-12.1738</v>
          </cell>
          <cell r="E154">
            <v>-280.78000000000003</v>
          </cell>
          <cell r="F154">
            <v>-418.58</v>
          </cell>
          <cell r="G154">
            <v>-1663.5</v>
          </cell>
          <cell r="H154">
            <v>-1673.8000000000002</v>
          </cell>
          <cell r="I154">
            <v>-1771.2275512799999</v>
          </cell>
          <cell r="J154">
            <v>-2124.2645031859997</v>
          </cell>
          <cell r="K154">
            <v>-3100.1248231212498</v>
          </cell>
          <cell r="L154">
            <v>-6384.7495912924996</v>
          </cell>
          <cell r="M154">
            <v>-9112.5469232750002</v>
          </cell>
          <cell r="N154">
            <v>-13658.875809912501</v>
          </cell>
          <cell r="O154">
            <v>-18205.204696549998</v>
          </cell>
          <cell r="P154">
            <v>-22751.533583187502</v>
          </cell>
        </row>
        <row r="155">
          <cell r="A155" t="str">
            <v>Other Financing Cash Flows</v>
          </cell>
          <cell r="C155">
            <v>0</v>
          </cell>
          <cell r="D155">
            <v>0</v>
          </cell>
          <cell r="E155">
            <v>0</v>
          </cell>
          <cell r="F155">
            <v>0</v>
          </cell>
          <cell r="G155">
            <v>0</v>
          </cell>
          <cell r="H155">
            <v>0</v>
          </cell>
          <cell r="I155">
            <v>26581.306551280002</v>
          </cell>
          <cell r="J155">
            <v>0</v>
          </cell>
          <cell r="K155">
            <v>0</v>
          </cell>
          <cell r="L155">
            <v>0</v>
          </cell>
          <cell r="M155">
            <v>0</v>
          </cell>
          <cell r="N155">
            <v>0</v>
          </cell>
          <cell r="O155">
            <v>0</v>
          </cell>
          <cell r="P155">
            <v>0</v>
          </cell>
        </row>
        <row r="156">
          <cell r="A156" t="str">
            <v>Financing Cash Flows</v>
          </cell>
          <cell r="C156">
            <v>-34.087000000000003</v>
          </cell>
          <cell r="D156">
            <v>639.39719999999988</v>
          </cell>
          <cell r="E156">
            <v>1174.3730000000003</v>
          </cell>
          <cell r="F156">
            <v>3053.1649999999995</v>
          </cell>
          <cell r="G156">
            <v>11278.816800000001</v>
          </cell>
          <cell r="H156">
            <v>46312.133999999991</v>
          </cell>
          <cell r="I156">
            <v>93085</v>
          </cell>
          <cell r="J156">
            <v>28541.075843563995</v>
          </cell>
          <cell r="K156">
            <v>4539.6165421608675</v>
          </cell>
          <cell r="L156">
            <v>-11015.195901104475</v>
          </cell>
          <cell r="M156">
            <v>-26795.626125495135</v>
          </cell>
          <cell r="N156">
            <v>-26158.875809912501</v>
          </cell>
          <cell r="O156">
            <v>-30705.204696549998</v>
          </cell>
          <cell r="P156">
            <v>-35251.533583187498</v>
          </cell>
        </row>
        <row r="158">
          <cell r="A158" t="str">
            <v>Net Change in Cash</v>
          </cell>
          <cell r="C158">
            <v>-551.17234000000053</v>
          </cell>
          <cell r="D158">
            <v>62.315180000001192</v>
          </cell>
          <cell r="E158">
            <v>167.22099999999944</v>
          </cell>
          <cell r="F158">
            <v>863.95999999999992</v>
          </cell>
          <cell r="G158">
            <v>3970.2999999999997</v>
          </cell>
          <cell r="H158">
            <v>9868.1</v>
          </cell>
          <cell r="I158">
            <v>54218.999999999993</v>
          </cell>
          <cell r="J158">
            <v>-31479.757888294062</v>
          </cell>
          <cell r="K158">
            <v>-8680.3448125031537</v>
          </cell>
          <cell r="L158">
            <v>8127.2825362401745</v>
          </cell>
          <cell r="M158">
            <v>-2472.9266660148496</v>
          </cell>
          <cell r="N158">
            <v>7143.5254147428059</v>
          </cell>
          <cell r="O158">
            <v>15055.310481893015</v>
          </cell>
          <cell r="P158">
            <v>29372.07979860888</v>
          </cell>
        </row>
        <row r="160">
          <cell r="A160" t="str">
            <v>Cash &amp; Cash Equivalents</v>
          </cell>
        </row>
        <row r="161">
          <cell r="A161" t="str">
            <v>Opening Balance</v>
          </cell>
          <cell r="C161">
            <v>1002.2740000000002</v>
          </cell>
          <cell r="D161">
            <v>451.10299999999904</v>
          </cell>
          <cell r="E161">
            <v>513.41900000000055</v>
          </cell>
          <cell r="F161">
            <v>680.64</v>
          </cell>
          <cell r="G161">
            <v>1544.6</v>
          </cell>
          <cell r="H161">
            <v>5514.9</v>
          </cell>
          <cell r="I161">
            <v>15383</v>
          </cell>
          <cell r="J161">
            <v>69602</v>
          </cell>
          <cell r="K161">
            <v>38122.242111705942</v>
          </cell>
          <cell r="L161">
            <v>29441.897299202788</v>
          </cell>
          <cell r="M161">
            <v>37569.179835442963</v>
          </cell>
          <cell r="N161">
            <v>35096.253169428113</v>
          </cell>
          <cell r="O161">
            <v>42239.778584170919</v>
          </cell>
          <cell r="P161">
            <v>57295.089066063934</v>
          </cell>
        </row>
        <row r="162">
          <cell r="A162" t="str">
            <v>Closing Balance</v>
          </cell>
          <cell r="C162">
            <v>451.10299999999904</v>
          </cell>
          <cell r="D162">
            <v>513.41900000000055</v>
          </cell>
          <cell r="E162">
            <v>680.64</v>
          </cell>
          <cell r="F162">
            <v>1544.6</v>
          </cell>
          <cell r="G162">
            <v>5514.9</v>
          </cell>
          <cell r="H162">
            <v>15383</v>
          </cell>
          <cell r="I162">
            <v>69602</v>
          </cell>
          <cell r="J162">
            <v>38122.242111705942</v>
          </cell>
          <cell r="K162">
            <v>29441.897299202788</v>
          </cell>
          <cell r="L162">
            <v>37569.179835442963</v>
          </cell>
          <cell r="M162">
            <v>35096.253169428113</v>
          </cell>
          <cell r="N162">
            <v>42239.778584170919</v>
          </cell>
          <cell r="O162">
            <v>57295.089066063934</v>
          </cell>
          <cell r="P162">
            <v>86667.168864672814</v>
          </cell>
        </row>
        <row r="163">
          <cell r="A163" t="str">
            <v>Net Change in Cash</v>
          </cell>
          <cell r="C163">
            <v>-551.17100000000119</v>
          </cell>
          <cell r="D163">
            <v>62.316000000001509</v>
          </cell>
          <cell r="E163">
            <v>167.22099999999944</v>
          </cell>
          <cell r="F163">
            <v>863.95999999999992</v>
          </cell>
          <cell r="G163">
            <v>3970.2999999999997</v>
          </cell>
          <cell r="H163">
            <v>9868.1</v>
          </cell>
          <cell r="I163">
            <v>54219</v>
          </cell>
          <cell r="J163">
            <v>-31479.757888294058</v>
          </cell>
          <cell r="K163">
            <v>-8680.3448125031537</v>
          </cell>
          <cell r="L163">
            <v>8127.2825362401745</v>
          </cell>
          <cell r="M163">
            <v>-2472.9266660148496</v>
          </cell>
          <cell r="N163">
            <v>7143.5254147428059</v>
          </cell>
          <cell r="O163">
            <v>15055.310481893015</v>
          </cell>
          <cell r="P163">
            <v>29372.07979860888</v>
          </cell>
        </row>
        <row r="164">
          <cell r="A164" t="str">
            <v>Check</v>
          </cell>
          <cell r="C164">
            <v>1.3399999993453093E-3</v>
          </cell>
          <cell r="D164">
            <v>8.2000000031712261E-4</v>
          </cell>
          <cell r="E164">
            <v>0</v>
          </cell>
          <cell r="F164">
            <v>0</v>
          </cell>
          <cell r="G164">
            <v>0</v>
          </cell>
          <cell r="H164">
            <v>0</v>
          </cell>
          <cell r="I164">
            <v>0</v>
          </cell>
          <cell r="J164">
            <v>0</v>
          </cell>
          <cell r="K164">
            <v>0</v>
          </cell>
          <cell r="L164">
            <v>0</v>
          </cell>
          <cell r="M164">
            <v>0</v>
          </cell>
          <cell r="N164">
            <v>0</v>
          </cell>
          <cell r="O164">
            <v>0</v>
          </cell>
          <cell r="P164">
            <v>0</v>
          </cell>
        </row>
        <row r="166">
          <cell r="A166" t="str">
            <v>Net Debt / (Cash)</v>
          </cell>
          <cell r="C166">
            <v>-4.4469999999990364</v>
          </cell>
          <cell r="D166">
            <v>554.80799999999931</v>
          </cell>
          <cell r="E166">
            <v>1882.9900000000002</v>
          </cell>
          <cell r="F166">
            <v>3566.5099999999998</v>
          </cell>
          <cell r="G166">
            <v>-832.89999999999964</v>
          </cell>
          <cell r="H166">
            <v>36262.399999999994</v>
          </cell>
          <cell r="I166">
            <v>29768</v>
          </cell>
          <cell r="J166">
            <v>91914.700735044054</v>
          </cell>
          <cell r="K166">
            <v>106212.75619282933</v>
          </cell>
          <cell r="L166">
            <v>75256.750866777176</v>
          </cell>
          <cell r="M166">
            <v>60046.598330571891</v>
          </cell>
          <cell r="N166">
            <v>40403.072915829085</v>
          </cell>
          <cell r="O166">
            <v>12847.76243393607</v>
          </cell>
          <cell r="P166">
            <v>-29024.31736467281</v>
          </cell>
        </row>
        <row r="167">
          <cell r="A167" t="str">
            <v>Loan Funds</v>
          </cell>
          <cell r="C167">
            <v>446.65600000000001</v>
          </cell>
          <cell r="D167">
            <v>1068.2269999999999</v>
          </cell>
          <cell r="E167">
            <v>2383.63</v>
          </cell>
          <cell r="F167">
            <v>3958.1099999999997</v>
          </cell>
          <cell r="G167">
            <v>4507</v>
          </cell>
          <cell r="H167">
            <v>51620.399999999994</v>
          </cell>
          <cell r="I167">
            <v>99345</v>
          </cell>
          <cell r="J167">
            <v>130011.94284675</v>
          </cell>
          <cell r="K167">
            <v>135629.65349203211</v>
          </cell>
          <cell r="L167">
            <v>112800.93070222014</v>
          </cell>
          <cell r="M167">
            <v>95117.851500000004</v>
          </cell>
          <cell r="N167">
            <v>82617.851500000004</v>
          </cell>
          <cell r="O167">
            <v>70117.851500000004</v>
          </cell>
          <cell r="P167">
            <v>57617.851500000004</v>
          </cell>
        </row>
        <row r="168">
          <cell r="A168" t="str">
            <v>Preference Share Capital</v>
          </cell>
          <cell r="E168">
            <v>180</v>
          </cell>
          <cell r="F168">
            <v>1153</v>
          </cell>
          <cell r="G168">
            <v>175</v>
          </cell>
          <cell r="H168">
            <v>25</v>
          </cell>
          <cell r="I168">
            <v>25</v>
          </cell>
          <cell r="J168">
            <v>25</v>
          </cell>
          <cell r="K168">
            <v>25</v>
          </cell>
          <cell r="L168">
            <v>25</v>
          </cell>
          <cell r="M168">
            <v>25</v>
          </cell>
          <cell r="N168">
            <v>25</v>
          </cell>
          <cell r="O168">
            <v>25</v>
          </cell>
          <cell r="P168">
            <v>25</v>
          </cell>
        </row>
        <row r="169">
          <cell r="A169" t="str">
            <v>Less: Cash &amp; Cash Equivalents</v>
          </cell>
          <cell r="C169">
            <v>451.10299999999904</v>
          </cell>
          <cell r="D169">
            <v>513.41900000000055</v>
          </cell>
          <cell r="E169">
            <v>680.64</v>
          </cell>
          <cell r="F169">
            <v>1544.6</v>
          </cell>
          <cell r="G169">
            <v>5514.9</v>
          </cell>
          <cell r="H169">
            <v>15383</v>
          </cell>
          <cell r="I169">
            <v>69602</v>
          </cell>
          <cell r="J169">
            <v>38122.242111705942</v>
          </cell>
          <cell r="K169">
            <v>29441.897299202788</v>
          </cell>
          <cell r="L169">
            <v>37569.179835442963</v>
          </cell>
          <cell r="M169">
            <v>35096.253169428113</v>
          </cell>
          <cell r="N169">
            <v>42239.778584170919</v>
          </cell>
          <cell r="O169">
            <v>57295.089066063934</v>
          </cell>
          <cell r="P169">
            <v>86667.168864672814</v>
          </cell>
        </row>
        <row r="171">
          <cell r="A171" t="str">
            <v>Ratio Analysis</v>
          </cell>
        </row>
        <row r="172">
          <cell r="A172" t="str">
            <v>(Rs m, Year Ending Mar)</v>
          </cell>
          <cell r="E172">
            <v>2004</v>
          </cell>
          <cell r="F172">
            <v>2005</v>
          </cell>
          <cell r="G172">
            <v>2006</v>
          </cell>
          <cell r="H172">
            <v>2007</v>
          </cell>
          <cell r="I172">
            <v>2008</v>
          </cell>
          <cell r="J172">
            <v>2009</v>
          </cell>
          <cell r="K172">
            <v>2010</v>
          </cell>
        </row>
        <row r="173">
          <cell r="A173" t="str">
            <v>Net sales growth</v>
          </cell>
          <cell r="E173">
            <v>2.2761981538649629</v>
          </cell>
          <cell r="F173">
            <v>1.2652877729303476</v>
          </cell>
          <cell r="G173">
            <v>0.97738254460015606</v>
          </cell>
          <cell r="H173">
            <v>1.0790595230966691</v>
          </cell>
          <cell r="I173">
            <v>0.71298428571965222</v>
          </cell>
          <cell r="J173">
            <v>0.40720809931718582</v>
          </cell>
          <cell r="K173">
            <v>0.28993907789367945</v>
          </cell>
        </row>
        <row r="174">
          <cell r="A174" t="str">
            <v>EBITDA margin</v>
          </cell>
          <cell r="E174">
            <v>0.16923739852757844</v>
          </cell>
          <cell r="F174">
            <v>0.2415806169632459</v>
          </cell>
          <cell r="G174">
            <v>0.22895160933395484</v>
          </cell>
          <cell r="H174">
            <v>0.16549645430035814</v>
          </cell>
          <cell r="I174">
            <v>0.14393655291192689</v>
          </cell>
          <cell r="J174">
            <v>0.13462222566339541</v>
          </cell>
          <cell r="K174">
            <v>0.14058729324253444</v>
          </cell>
        </row>
        <row r="175">
          <cell r="A175" t="str">
            <v>Effective Tax rate (%)</v>
          </cell>
          <cell r="E175">
            <v>2.467540931135381E-2</v>
          </cell>
          <cell r="F175">
            <v>8.110889338920621E-2</v>
          </cell>
          <cell r="G175">
            <v>6.9506808755337449E-2</v>
          </cell>
          <cell r="H175">
            <v>0.11839795096358426</v>
          </cell>
          <cell r="I175">
            <v>0.1106236427051572</v>
          </cell>
          <cell r="J175">
            <v>0.11068715571405859</v>
          </cell>
          <cell r="K175">
            <v>0.1174242361735706</v>
          </cell>
        </row>
        <row r="176">
          <cell r="A176" t="str">
            <v>Dividend payout ratio (%)</v>
          </cell>
          <cell r="E176">
            <v>0.19071202542181415</v>
          </cell>
          <cell r="F176">
            <v>0.10912805885752279</v>
          </cell>
          <cell r="G176">
            <v>0.21707019171201128</v>
          </cell>
          <cell r="H176">
            <v>0.19190033068392806</v>
          </cell>
          <cell r="I176">
            <v>0.17034525031699282</v>
          </cell>
          <cell r="J176">
            <v>0.14684492133022817</v>
          </cell>
          <cell r="K176">
            <v>0.155426421201629</v>
          </cell>
        </row>
        <row r="178">
          <cell r="A178" t="str">
            <v>ROE (%)</v>
          </cell>
          <cell r="E178">
            <v>0.37594339037688551</v>
          </cell>
          <cell r="F178">
            <v>0.62839460437891848</v>
          </cell>
          <cell r="G178">
            <v>0.43381563807377183</v>
          </cell>
          <cell r="H178">
            <v>0.27825704133873053</v>
          </cell>
          <cell r="I178">
            <v>0.21117607463411658</v>
          </cell>
          <cell r="J178">
            <v>0.16516586179615553</v>
          </cell>
          <cell r="K178">
            <v>0.18450844260431917</v>
          </cell>
        </row>
        <row r="179">
          <cell r="A179" t="str">
            <v>ROCE (%) Post Tax</v>
          </cell>
          <cell r="E179">
            <v>0.29592083611116066</v>
          </cell>
          <cell r="F179">
            <v>0.4322672994488902</v>
          </cell>
          <cell r="G179">
            <v>0.37568014324803906</v>
          </cell>
          <cell r="H179">
            <v>0.19127432991024423</v>
          </cell>
          <cell r="I179">
            <v>0.12903395945958207</v>
          </cell>
          <cell r="J179">
            <v>0.10167274781248088</v>
          </cell>
          <cell r="K179">
            <v>0.11198167684500487</v>
          </cell>
        </row>
        <row r="181">
          <cell r="A181" t="str">
            <v>Sales/Total assets (x)</v>
          </cell>
          <cell r="E181">
            <v>4.6981947405360707</v>
          </cell>
          <cell r="F181">
            <v>5.2418265202449703</v>
          </cell>
          <cell r="G181">
            <v>4.029058082598719</v>
          </cell>
          <cell r="H181">
            <v>2.5453093774203732</v>
          </cell>
          <cell r="I181">
            <v>1.643297158467057</v>
          </cell>
          <cell r="J181">
            <v>1.4856034437453414</v>
          </cell>
          <cell r="K181">
            <v>1.7284342723474955</v>
          </cell>
        </row>
        <row r="182">
          <cell r="A182" t="str">
            <v>Sales/Net FA (x)</v>
          </cell>
          <cell r="E182">
            <v>6.6053784404818163</v>
          </cell>
          <cell r="F182">
            <v>8.4377231619275967</v>
          </cell>
          <cell r="G182">
            <v>8.4839643062243244</v>
          </cell>
          <cell r="H182">
            <v>5.5364184692179705</v>
          </cell>
          <cell r="I182">
            <v>4.1851997460628265</v>
          </cell>
          <cell r="J182">
            <v>3.1842137307714404</v>
          </cell>
          <cell r="K182">
            <v>3.1869261098909303</v>
          </cell>
        </row>
        <row r="184">
          <cell r="A184" t="str">
            <v>Debtor turnover (days)</v>
          </cell>
          <cell r="E184">
            <v>146.54501054811726</v>
          </cell>
          <cell r="F184">
            <v>130.19675343194945</v>
          </cell>
          <cell r="G184">
            <v>156.53825926899813</v>
          </cell>
          <cell r="H184">
            <v>117.484062195942</v>
          </cell>
          <cell r="I184">
            <v>125.15619071847294</v>
          </cell>
          <cell r="J184">
            <v>110</v>
          </cell>
          <cell r="K184">
            <v>110</v>
          </cell>
        </row>
        <row r="185">
          <cell r="A185" t="str">
            <v>Inventory turnover (days)</v>
          </cell>
          <cell r="E185">
            <v>94.119882355547944</v>
          </cell>
          <cell r="F185">
            <v>108.1518644703014</v>
          </cell>
          <cell r="G185">
            <v>131.15570563104166</v>
          </cell>
          <cell r="H185">
            <v>143.34938696900596</v>
          </cell>
          <cell r="I185">
            <v>108.99306111438855</v>
          </cell>
          <cell r="J185">
            <v>109.84093298253801</v>
          </cell>
          <cell r="K185">
            <v>108.78584389550711</v>
          </cell>
        </row>
        <row r="186">
          <cell r="A186" t="str">
            <v>Working capital turnover (days)</v>
          </cell>
          <cell r="E186">
            <v>155.16072321950233</v>
          </cell>
          <cell r="F186">
            <v>152.63248256611905</v>
          </cell>
          <cell r="G186">
            <v>181.61767807072576</v>
          </cell>
          <cell r="H186">
            <v>140.79302080085353</v>
          </cell>
          <cell r="I186">
            <v>87.916634684339925</v>
          </cell>
          <cell r="J186">
            <v>84.698108127181882</v>
          </cell>
          <cell r="K186">
            <v>90.178619294933668</v>
          </cell>
        </row>
        <row r="187">
          <cell r="A187" t="str">
            <v>Working Capital (% of Sales)</v>
          </cell>
          <cell r="E187">
            <v>0.42509787183425296</v>
          </cell>
          <cell r="F187">
            <v>0.41817118511265494</v>
          </cell>
          <cell r="G187">
            <v>0.49758267964582403</v>
          </cell>
          <cell r="H187">
            <v>0.38573430356398225</v>
          </cell>
          <cell r="I187">
            <v>0.24086749228586282</v>
          </cell>
          <cell r="J187">
            <v>0.23204961130734764</v>
          </cell>
          <cell r="K187">
            <v>0.24706471039707853</v>
          </cell>
        </row>
        <row r="189">
          <cell r="A189" t="str">
            <v>Total debt/Equity</v>
          </cell>
          <cell r="E189">
            <v>0.6789442937840996</v>
          </cell>
          <cell r="F189">
            <v>0.64748259801234209</v>
          </cell>
          <cell r="G189">
            <v>0.17138516359746153</v>
          </cell>
          <cell r="H189">
            <v>1.5101602484095475</v>
          </cell>
          <cell r="I189">
            <v>1.2262876977465289</v>
          </cell>
          <cell r="J189">
            <v>1.3959152441514642</v>
          </cell>
          <cell r="K189">
            <v>1.2118210389081936</v>
          </cell>
        </row>
        <row r="190">
          <cell r="A190" t="str">
            <v>Net debt/Equity</v>
          </cell>
          <cell r="E190">
            <v>0.49655118819204025</v>
          </cell>
          <cell r="F190">
            <v>0.45169558072221649</v>
          </cell>
          <cell r="G190">
            <v>-3.1572113345557692E-2</v>
          </cell>
          <cell r="H190">
            <v>1.060128960366757</v>
          </cell>
          <cell r="I190">
            <v>0.36713951375585091</v>
          </cell>
          <cell r="J190">
            <v>0.98660347063470144</v>
          </cell>
          <cell r="K190">
            <v>0.94876418036771037</v>
          </cell>
        </row>
        <row r="192">
          <cell r="A192" t="str">
            <v>Year End Equity Shares (o/s)</v>
          </cell>
          <cell r="B192">
            <v>6.0869499999999999</v>
          </cell>
          <cell r="C192">
            <v>60.869500000000002</v>
          </cell>
          <cell r="D192">
            <v>60.869500000000002</v>
          </cell>
          <cell r="E192">
            <v>121.74</v>
          </cell>
          <cell r="F192">
            <v>434.6</v>
          </cell>
          <cell r="G192">
            <v>1437.6569</v>
          </cell>
          <cell r="H192">
            <v>1438.8239000000001</v>
          </cell>
        </row>
        <row r="193">
          <cell r="A193" t="str">
            <v>Diluted Equity Shares (o/s)</v>
          </cell>
          <cell r="B193">
            <v>121.74</v>
          </cell>
          <cell r="C193">
            <v>121.74</v>
          </cell>
          <cell r="D193">
            <v>121.74</v>
          </cell>
          <cell r="E193">
            <v>121.74</v>
          </cell>
          <cell r="F193">
            <v>434.6</v>
          </cell>
          <cell r="G193">
            <v>1437.6569</v>
          </cell>
          <cell r="H193">
            <v>1439.1508999999999</v>
          </cell>
        </row>
        <row r="194">
          <cell r="A194" t="str">
            <v>Basic EPS</v>
          </cell>
          <cell r="B194">
            <v>0.58887673408029428</v>
          </cell>
          <cell r="C194">
            <v>0.77777156705469841</v>
          </cell>
          <cell r="D194">
            <v>0.10595991296671681</v>
          </cell>
          <cell r="E194">
            <v>0.82238467328331266</v>
          </cell>
          <cell r="F194">
            <v>2.5411921996131333</v>
          </cell>
          <cell r="G194">
            <v>5.2829016436397351</v>
          </cell>
          <cell r="H194">
            <v>5.9274105747061823</v>
          </cell>
        </row>
        <row r="195">
          <cell r="A195" t="str">
            <v>Diluted EPS</v>
          </cell>
          <cell r="B195">
            <v>0.58887673408029428</v>
          </cell>
          <cell r="C195">
            <v>0.77777156705469841</v>
          </cell>
          <cell r="D195">
            <v>0.10595991296671681</v>
          </cell>
          <cell r="E195">
            <v>0.82238467328331266</v>
          </cell>
          <cell r="F195">
            <v>2.5411921996131333</v>
          </cell>
          <cell r="G195">
            <v>5.2829016436397351</v>
          </cell>
          <cell r="H195">
            <v>5.9260637644044083</v>
          </cell>
        </row>
        <row r="196">
          <cell r="A196" t="str">
            <v>Reported EPS - Basic</v>
          </cell>
          <cell r="B196">
            <v>139.08487830522679</v>
          </cell>
          <cell r="C196">
            <v>18.369933382071476</v>
          </cell>
          <cell r="D196">
            <v>2.5026326813921567</v>
          </cell>
          <cell r="E196">
            <v>11.904361754558897</v>
          </cell>
          <cell r="F196">
            <v>8.4062643810400317</v>
          </cell>
          <cell r="G196">
            <v>5.2829016436397351</v>
          </cell>
          <cell r="H196">
            <v>6.0051129259112175</v>
          </cell>
        </row>
        <row r="197">
          <cell r="A197" t="str">
            <v>Reported EPS - Diluted</v>
          </cell>
          <cell r="B197">
            <v>6.9541867915229201</v>
          </cell>
          <cell r="C197">
            <v>9.1848912436339738</v>
          </cell>
          <cell r="D197">
            <v>1.2513060620995555</v>
          </cell>
          <cell r="E197">
            <v>11.904361754558897</v>
          </cell>
          <cell r="F197">
            <v>8.4062643810400317</v>
          </cell>
          <cell r="G197">
            <v>5.2829016436397351</v>
          </cell>
          <cell r="H197">
            <v>6.0037484602900157</v>
          </cell>
        </row>
        <row r="198">
          <cell r="A198" t="str">
            <v>Book value (Rs/share)</v>
          </cell>
          <cell r="B198">
            <v>4.5737094852047102</v>
          </cell>
          <cell r="C198">
            <v>7.8127333440962161</v>
          </cell>
          <cell r="D198">
            <v>8.8967472002534116</v>
          </cell>
          <cell r="E198">
            <v>12.978479079396481</v>
          </cell>
          <cell r="F198">
            <v>27.437648718550303</v>
          </cell>
          <cell r="G198">
            <v>94.503472281877535</v>
          </cell>
          <cell r="H198">
            <v>118.78475121243119</v>
          </cell>
          <cell r="I198">
            <v>270.59287217341932</v>
          </cell>
          <cell r="J198">
            <v>310.68123569556752</v>
          </cell>
          <cell r="K198">
            <v>371.96584994784848</v>
          </cell>
        </row>
        <row r="199">
          <cell r="A199" t="str">
            <v>Shares Outstanding</v>
          </cell>
          <cell r="B199">
            <v>6.0870000000000006</v>
          </cell>
          <cell r="C199">
            <v>12.1739</v>
          </cell>
          <cell r="D199">
            <v>12.1739</v>
          </cell>
          <cell r="E199">
            <v>24.347999999999999</v>
          </cell>
          <cell r="F199">
            <v>86.92</v>
          </cell>
          <cell r="G199">
            <v>287.53138000000001</v>
          </cell>
          <cell r="H199">
            <v>287.76478000000003</v>
          </cell>
          <cell r="I199">
            <v>299.39</v>
          </cell>
          <cell r="J199">
            <v>299.78450000000004</v>
          </cell>
          <cell r="K199">
            <v>300.89370000000002</v>
          </cell>
        </row>
        <row r="201">
          <cell r="A201" t="str">
            <v>Misc Schedules</v>
          </cell>
        </row>
        <row r="202">
          <cell r="A202" t="str">
            <v>DIVIDEND</v>
          </cell>
        </row>
        <row r="203">
          <cell r="A203" t="str">
            <v>Dividend on Equity Shares</v>
          </cell>
          <cell r="E203">
            <v>243.48000000000002</v>
          </cell>
          <cell r="F203">
            <v>347.76</v>
          </cell>
          <cell r="G203">
            <v>1439.1</v>
          </cell>
          <cell r="H203">
            <v>1445.4</v>
          </cell>
          <cell r="I203">
            <v>1496.9343999999999</v>
          </cell>
          <cell r="J203">
            <v>1798.6882799999998</v>
          </cell>
          <cell r="K203">
            <v>2632.7925749999999</v>
          </cell>
          <cell r="L203">
            <v>5440.2841499999995</v>
          </cell>
          <cell r="M203">
            <v>7771.8344999999999</v>
          </cell>
          <cell r="N203">
            <v>11657.751749999999</v>
          </cell>
          <cell r="O203">
            <v>15543.669</v>
          </cell>
          <cell r="P203">
            <v>19429.58625</v>
          </cell>
        </row>
        <row r="204">
          <cell r="A204" t="str">
            <v>Dividend Tax</v>
          </cell>
          <cell r="E204">
            <v>31.871677138714354</v>
          </cell>
          <cell r="F204">
            <v>48.487225609756095</v>
          </cell>
          <cell r="G204">
            <v>205.43036339905203</v>
          </cell>
          <cell r="H204">
            <v>208.94253282275713</v>
          </cell>
          <cell r="I204">
            <v>254.40400128000002</v>
          </cell>
          <cell r="J204">
            <v>305.68707318600002</v>
          </cell>
          <cell r="K204">
            <v>447.44309812125005</v>
          </cell>
          <cell r="L204">
            <v>924.57629129250006</v>
          </cell>
          <cell r="M204">
            <v>1320.823273275</v>
          </cell>
          <cell r="N204">
            <v>1981.2349099125001</v>
          </cell>
          <cell r="O204">
            <v>2641.64654655</v>
          </cell>
          <cell r="P204">
            <v>3302.0581831875006</v>
          </cell>
        </row>
        <row r="205">
          <cell r="A205" t="str">
            <v>Dividend of Pref Shares</v>
          </cell>
          <cell r="E205">
            <v>4.8</v>
          </cell>
          <cell r="F205">
            <v>19.600000000000001</v>
          </cell>
          <cell r="G205">
            <v>16.600000000000001</v>
          </cell>
          <cell r="H205">
            <v>17</v>
          </cell>
          <cell r="I205">
            <v>17</v>
          </cell>
          <cell r="J205">
            <v>17</v>
          </cell>
          <cell r="K205">
            <v>17</v>
          </cell>
          <cell r="L205">
            <v>17</v>
          </cell>
          <cell r="M205">
            <v>17</v>
          </cell>
          <cell r="N205">
            <v>17</v>
          </cell>
          <cell r="O205">
            <v>17</v>
          </cell>
          <cell r="P205">
            <v>17</v>
          </cell>
        </row>
        <row r="206">
          <cell r="A206" t="str">
            <v>Dividend tax on pref shares</v>
          </cell>
          <cell r="E206">
            <v>0.62832286128564618</v>
          </cell>
          <cell r="F206">
            <v>2.7327743902439039</v>
          </cell>
          <cell r="G206">
            <v>2.3696366009479846</v>
          </cell>
          <cell r="H206">
            <v>2.4574671772428758</v>
          </cell>
          <cell r="I206">
            <v>2.8891500000000003</v>
          </cell>
          <cell r="J206">
            <v>2.8891500000000003</v>
          </cell>
          <cell r="K206">
            <v>2.8891500000000003</v>
          </cell>
          <cell r="L206">
            <v>2.8891500000000003</v>
          </cell>
          <cell r="M206">
            <v>2.8891500000000003</v>
          </cell>
          <cell r="N206">
            <v>2.8891500000000003</v>
          </cell>
          <cell r="O206">
            <v>2.8891500000000003</v>
          </cell>
          <cell r="P206">
            <v>2.8891500000000003</v>
          </cell>
        </row>
        <row r="207">
          <cell r="A207" t="str">
            <v>Total</v>
          </cell>
          <cell r="E207">
            <v>280.78000000000003</v>
          </cell>
          <cell r="F207">
            <v>418.58</v>
          </cell>
          <cell r="G207">
            <v>1663.5</v>
          </cell>
          <cell r="H207">
            <v>1673.8000000000002</v>
          </cell>
          <cell r="I207">
            <v>1771.2275512799999</v>
          </cell>
          <cell r="J207">
            <v>2124.2645031859997</v>
          </cell>
          <cell r="K207">
            <v>3100.1248231212498</v>
          </cell>
          <cell r="L207">
            <v>6384.7495912924996</v>
          </cell>
          <cell r="M207">
            <v>9112.5469232750002</v>
          </cell>
          <cell r="N207">
            <v>13658.875809912501</v>
          </cell>
          <cell r="O207">
            <v>18205.204696549998</v>
          </cell>
          <cell r="P207">
            <v>22751.533583187502</v>
          </cell>
        </row>
        <row r="209">
          <cell r="A209" t="str">
            <v>COST OF GOODS SOLD</v>
          </cell>
        </row>
        <row r="210">
          <cell r="A210" t="str">
            <v>Consumption of raw materials</v>
          </cell>
        </row>
        <row r="211">
          <cell r="A211" t="str">
            <v>Opening stock</v>
          </cell>
          <cell r="E211">
            <v>770.22</v>
          </cell>
          <cell r="F211">
            <v>1703.66</v>
          </cell>
          <cell r="G211">
            <v>4591.3</v>
          </cell>
          <cell r="H211">
            <v>10430.299999999999</v>
          </cell>
        </row>
        <row r="212">
          <cell r="A212" t="str">
            <v>Add: Purchases</v>
          </cell>
          <cell r="E212">
            <v>5764.33</v>
          </cell>
          <cell r="F212">
            <v>14760.7</v>
          </cell>
          <cell r="G212">
            <v>31556.3</v>
          </cell>
          <cell r="H212">
            <v>65644.800000000003</v>
          </cell>
        </row>
        <row r="213">
          <cell r="A213" t="str">
            <v>Less: Closing stock</v>
          </cell>
          <cell r="E213">
            <v>1703.66</v>
          </cell>
          <cell r="F213">
            <v>4591.3</v>
          </cell>
          <cell r="G213">
            <v>10430.299999999999</v>
          </cell>
          <cell r="H213">
            <v>16933.099999999999</v>
          </cell>
        </row>
        <row r="214">
          <cell r="E214">
            <v>4830.8900000000003</v>
          </cell>
          <cell r="F214">
            <v>11873.060000000001</v>
          </cell>
          <cell r="G214">
            <v>25717.3</v>
          </cell>
          <cell r="H214">
            <v>59142.000000000007</v>
          </cell>
          <cell r="I214">
            <v>95381.4</v>
          </cell>
        </row>
        <row r="215">
          <cell r="A215" t="str">
            <v>Trading purchases</v>
          </cell>
          <cell r="E215">
            <v>640.65</v>
          </cell>
          <cell r="F215">
            <v>160.69999999999999</v>
          </cell>
          <cell r="G215">
            <v>1131</v>
          </cell>
          <cell r="H215">
            <v>0</v>
          </cell>
        </row>
        <row r="216">
          <cell r="A216" t="str">
            <v>(Increase) / Decrease in stocks</v>
          </cell>
        </row>
        <row r="217">
          <cell r="A217" t="str">
            <v>Opening balance</v>
          </cell>
          <cell r="E217">
            <v>577.33999999999992</v>
          </cell>
          <cell r="F217">
            <v>507.5</v>
          </cell>
          <cell r="G217">
            <v>1164.4000000000001</v>
          </cell>
          <cell r="H217">
            <v>3364.1</v>
          </cell>
        </row>
        <row r="218">
          <cell r="A218" t="str">
            <v>Semi finished goods and work-in-progress</v>
          </cell>
          <cell r="E218">
            <v>82.16</v>
          </cell>
          <cell r="F218">
            <v>303.7</v>
          </cell>
          <cell r="G218">
            <v>1028.7</v>
          </cell>
          <cell r="H218">
            <v>2970</v>
          </cell>
        </row>
        <row r="219">
          <cell r="A219" t="str">
            <v>Finished goods</v>
          </cell>
          <cell r="E219">
            <v>492.53</v>
          </cell>
          <cell r="F219">
            <v>193</v>
          </cell>
          <cell r="G219">
            <v>31</v>
          </cell>
          <cell r="H219">
            <v>0</v>
          </cell>
        </row>
        <row r="220">
          <cell r="A220" t="str">
            <v>Land and land lease rights</v>
          </cell>
          <cell r="E220">
            <v>2.65</v>
          </cell>
          <cell r="F220">
            <v>10.8</v>
          </cell>
          <cell r="G220">
            <v>104.7</v>
          </cell>
          <cell r="H220">
            <v>394.1</v>
          </cell>
        </row>
        <row r="222">
          <cell r="A222" t="str">
            <v>Closing balance</v>
          </cell>
          <cell r="E222">
            <v>507.51</v>
          </cell>
          <cell r="F222">
            <v>1164.4000000000001</v>
          </cell>
          <cell r="G222">
            <v>3364.1</v>
          </cell>
          <cell r="H222">
            <v>14392.4</v>
          </cell>
        </row>
        <row r="223">
          <cell r="A223" t="str">
            <v>Semi finished goods and work-in-progress</v>
          </cell>
          <cell r="E223">
            <v>303.68</v>
          </cell>
          <cell r="F223">
            <v>1028.7</v>
          </cell>
          <cell r="G223">
            <v>2970</v>
          </cell>
          <cell r="H223">
            <v>14228</v>
          </cell>
        </row>
        <row r="224">
          <cell r="A224" t="str">
            <v>Finished goods</v>
          </cell>
          <cell r="E224">
            <v>192.96</v>
          </cell>
          <cell r="F224">
            <v>31</v>
          </cell>
          <cell r="G224">
            <v>0</v>
          </cell>
          <cell r="H224">
            <v>0</v>
          </cell>
        </row>
        <row r="225">
          <cell r="A225" t="str">
            <v>Land and land lease rights</v>
          </cell>
          <cell r="E225">
            <v>10.87</v>
          </cell>
          <cell r="F225">
            <v>104.7</v>
          </cell>
          <cell r="G225">
            <v>394.1</v>
          </cell>
          <cell r="H225">
            <v>164.4</v>
          </cell>
        </row>
        <row r="226">
          <cell r="A226" t="str">
            <v>(Increase)/Decrease in stocks</v>
          </cell>
          <cell r="E226">
            <v>69.829999999999927</v>
          </cell>
          <cell r="F226">
            <v>-656.90000000000009</v>
          </cell>
          <cell r="G226">
            <v>-2199.6999999999998</v>
          </cell>
          <cell r="H226">
            <v>-11028.3</v>
          </cell>
          <cell r="I226">
            <v>-6679.6</v>
          </cell>
        </row>
        <row r="228">
          <cell r="A228" t="str">
            <v>Less:Transfer to designs and drawings</v>
          </cell>
          <cell r="G228">
            <v>238.6</v>
          </cell>
          <cell r="H228">
            <v>0</v>
          </cell>
        </row>
        <row r="229">
          <cell r="E229">
            <v>5541.37</v>
          </cell>
          <cell r="F229">
            <v>11376.860000000002</v>
          </cell>
          <cell r="G229">
            <v>23279</v>
          </cell>
          <cell r="H229">
            <v>48113.700000000012</v>
          </cell>
        </row>
        <row r="231">
          <cell r="A231" t="str">
            <v>OPERATING AND OTHER EXPENSES</v>
          </cell>
          <cell r="E231">
            <v>2004</v>
          </cell>
          <cell r="F231">
            <v>2005</v>
          </cell>
          <cell r="G231">
            <v>2006</v>
          </cell>
          <cell r="H231">
            <v>2007</v>
          </cell>
        </row>
        <row r="232">
          <cell r="A232" t="str">
            <v>Stores and spares</v>
          </cell>
          <cell r="E232">
            <v>34.909999999999997</v>
          </cell>
          <cell r="F232">
            <v>70.099999999999994</v>
          </cell>
          <cell r="G232">
            <v>177.8</v>
          </cell>
          <cell r="H232">
            <v>1093.7</v>
          </cell>
        </row>
        <row r="233">
          <cell r="A233" t="str">
            <v xml:space="preserve">Power and fuel </v>
          </cell>
          <cell r="E233">
            <v>6.44</v>
          </cell>
          <cell r="F233">
            <v>12.5</v>
          </cell>
          <cell r="G233">
            <v>40.700000000000003</v>
          </cell>
          <cell r="H233">
            <v>306.5</v>
          </cell>
        </row>
        <row r="234">
          <cell r="A234" t="str">
            <v>Factory expenses</v>
          </cell>
          <cell r="E234">
            <v>18.05</v>
          </cell>
          <cell r="F234">
            <v>25.8</v>
          </cell>
          <cell r="G234">
            <v>171.6</v>
          </cell>
          <cell r="H234">
            <v>212.7</v>
          </cell>
        </row>
        <row r="235">
          <cell r="A235" t="str">
            <v>Repairs and maintenance:</v>
          </cell>
        </row>
        <row r="236">
          <cell r="A236" t="str">
            <v xml:space="preserve">Plant and machinery </v>
          </cell>
          <cell r="E236">
            <v>5.2</v>
          </cell>
          <cell r="F236">
            <v>4.5</v>
          </cell>
          <cell r="G236">
            <v>14.8</v>
          </cell>
          <cell r="H236">
            <v>13.6</v>
          </cell>
        </row>
        <row r="237">
          <cell r="A237" t="str">
            <v>Building</v>
          </cell>
          <cell r="E237">
            <v>3.08</v>
          </cell>
          <cell r="F237">
            <v>14.7</v>
          </cell>
          <cell r="G237">
            <v>19.3</v>
          </cell>
          <cell r="H237">
            <v>34.4</v>
          </cell>
        </row>
        <row r="238">
          <cell r="A238" t="str">
            <v>Others</v>
          </cell>
          <cell r="E238">
            <v>1.1499999999999999</v>
          </cell>
          <cell r="F238">
            <v>17.2</v>
          </cell>
          <cell r="G238">
            <v>30.6</v>
          </cell>
          <cell r="H238">
            <v>94.1</v>
          </cell>
        </row>
        <row r="239">
          <cell r="A239" t="str">
            <v xml:space="preserve">Design change and technological upgradation charges </v>
          </cell>
          <cell r="E239">
            <v>0</v>
          </cell>
          <cell r="F239">
            <v>32.799999999999997</v>
          </cell>
          <cell r="G239">
            <v>51.6</v>
          </cell>
          <cell r="H239">
            <v>551.1</v>
          </cell>
        </row>
        <row r="240">
          <cell r="A240" t="str">
            <v>Operating and Maintenance charges</v>
          </cell>
          <cell r="E240">
            <v>0</v>
          </cell>
          <cell r="F240">
            <v>70.3</v>
          </cell>
          <cell r="G240">
            <v>146.69999999999999</v>
          </cell>
          <cell r="H240">
            <v>183.1</v>
          </cell>
        </row>
        <row r="241">
          <cell r="A241" t="str">
            <v xml:space="preserve">Operating lease charges </v>
          </cell>
          <cell r="E241">
            <v>0.95</v>
          </cell>
          <cell r="F241">
            <v>3.9</v>
          </cell>
        </row>
        <row r="242">
          <cell r="A242" t="str">
            <v xml:space="preserve">Provision for operation, maintenance and warranty </v>
          </cell>
          <cell r="E242">
            <v>407.85</v>
          </cell>
          <cell r="F242">
            <v>34</v>
          </cell>
          <cell r="G242">
            <v>857.7</v>
          </cell>
          <cell r="H242">
            <v>859.1</v>
          </cell>
        </row>
        <row r="243">
          <cell r="A243" t="str">
            <v xml:space="preserve">Provision for performance guarantee </v>
          </cell>
          <cell r="E243">
            <v>0</v>
          </cell>
          <cell r="F243">
            <v>49.8</v>
          </cell>
          <cell r="G243">
            <v>1065.0999999999999</v>
          </cell>
          <cell r="H243">
            <v>1027</v>
          </cell>
          <cell r="I243">
            <v>4505.5622077047037</v>
          </cell>
          <cell r="J243">
            <v>4798.0900883317472</v>
          </cell>
          <cell r="K243">
            <v>6049.5960066800053</v>
          </cell>
          <cell r="L243">
            <v>7629.3206786903329</v>
          </cell>
          <cell r="M243">
            <v>9362.7319590839707</v>
          </cell>
          <cell r="N243">
            <v>11869.861966672819</v>
          </cell>
          <cell r="O243">
            <v>13831.900175850547</v>
          </cell>
          <cell r="P243">
            <v>15619.531443707376</v>
          </cell>
        </row>
        <row r="244">
          <cell r="A244" t="str">
            <v>Quality assurance expenses</v>
          </cell>
          <cell r="E244">
            <v>15.99</v>
          </cell>
          <cell r="F244">
            <v>6.6</v>
          </cell>
          <cell r="G244">
            <v>165.6</v>
          </cell>
          <cell r="H244">
            <v>147.80000000000001</v>
          </cell>
        </row>
        <row r="245">
          <cell r="A245" t="str">
            <v>WTG -  O&amp;M</v>
          </cell>
          <cell r="E245">
            <v>51.08</v>
          </cell>
          <cell r="F245">
            <v>0</v>
          </cell>
          <cell r="G245">
            <v>0</v>
          </cell>
          <cell r="H245">
            <v>0</v>
          </cell>
        </row>
        <row r="246">
          <cell r="A246" t="str">
            <v>Other manufacturing &amp; operating exp</v>
          </cell>
          <cell r="E246">
            <v>0.97</v>
          </cell>
          <cell r="F246">
            <v>0</v>
          </cell>
          <cell r="G246">
            <v>0</v>
          </cell>
          <cell r="H246">
            <v>0</v>
          </cell>
        </row>
        <row r="247">
          <cell r="A247" t="str">
            <v xml:space="preserve">R &amp; D, certification and product development </v>
          </cell>
          <cell r="E247">
            <v>54.22</v>
          </cell>
          <cell r="F247">
            <v>578.4</v>
          </cell>
          <cell r="G247">
            <v>95.3</v>
          </cell>
          <cell r="H247">
            <v>117.5</v>
          </cell>
        </row>
        <row r="248">
          <cell r="A248" t="str">
            <v xml:space="preserve">Insurance </v>
          </cell>
          <cell r="E248">
            <v>15.69</v>
          </cell>
          <cell r="F248">
            <v>450.7</v>
          </cell>
          <cell r="G248">
            <v>59.6</v>
          </cell>
          <cell r="H248">
            <v>194.6</v>
          </cell>
        </row>
        <row r="249">
          <cell r="A249" t="str">
            <v xml:space="preserve">Advertisement and sales promotion </v>
          </cell>
          <cell r="E249">
            <v>56.1</v>
          </cell>
          <cell r="F249">
            <v>61</v>
          </cell>
          <cell r="G249">
            <v>155.5</v>
          </cell>
          <cell r="H249">
            <v>390</v>
          </cell>
        </row>
        <row r="250">
          <cell r="A250" t="str">
            <v xml:space="preserve">Infrastructure development expenses </v>
          </cell>
          <cell r="E250">
            <v>17.37</v>
          </cell>
          <cell r="F250">
            <v>146.30000000000001</v>
          </cell>
        </row>
        <row r="251">
          <cell r="A251" t="str">
            <v xml:space="preserve">Freight outward and packing expenses </v>
          </cell>
          <cell r="E251">
            <v>148.46</v>
          </cell>
          <cell r="F251">
            <v>245.9</v>
          </cell>
          <cell r="G251">
            <v>796.4</v>
          </cell>
          <cell r="H251">
            <v>2286.4</v>
          </cell>
        </row>
        <row r="252">
          <cell r="A252" t="str">
            <v xml:space="preserve">Sales commission </v>
          </cell>
          <cell r="E252">
            <v>92.88</v>
          </cell>
          <cell r="F252">
            <v>97.8</v>
          </cell>
          <cell r="G252">
            <v>232.5</v>
          </cell>
          <cell r="H252">
            <v>238.2</v>
          </cell>
        </row>
        <row r="253">
          <cell r="A253" t="str">
            <v>Travelling, conveyance and vehicle expenses</v>
          </cell>
          <cell r="E253">
            <v>87.97</v>
          </cell>
          <cell r="F253">
            <v>160.19999999999999</v>
          </cell>
          <cell r="G253">
            <v>335.2</v>
          </cell>
          <cell r="H253">
            <v>872.2</v>
          </cell>
        </row>
        <row r="254">
          <cell r="A254" t="str">
            <v xml:space="preserve">Communication expenses </v>
          </cell>
          <cell r="E254">
            <v>17.14</v>
          </cell>
          <cell r="F254">
            <v>26.6</v>
          </cell>
          <cell r="G254">
            <v>55.5</v>
          </cell>
          <cell r="H254">
            <v>217.3</v>
          </cell>
        </row>
        <row r="255">
          <cell r="A255" t="str">
            <v xml:space="preserve">Auditors' remuneration and expenses </v>
          </cell>
          <cell r="E255">
            <v>1.28</v>
          </cell>
          <cell r="F255">
            <v>12.6</v>
          </cell>
          <cell r="G255">
            <v>30.4</v>
          </cell>
          <cell r="H255">
            <v>58.3</v>
          </cell>
        </row>
        <row r="256">
          <cell r="A256" t="str">
            <v xml:space="preserve">Consultancy charges </v>
          </cell>
          <cell r="E256">
            <v>50.54</v>
          </cell>
          <cell r="F256">
            <v>78.7</v>
          </cell>
          <cell r="G256">
            <v>161.9</v>
          </cell>
          <cell r="H256">
            <v>761</v>
          </cell>
        </row>
        <row r="257">
          <cell r="A257" t="str">
            <v>Charity and donations</v>
          </cell>
          <cell r="E257">
            <v>15.91</v>
          </cell>
          <cell r="F257">
            <v>51.7</v>
          </cell>
          <cell r="G257">
            <v>21.1</v>
          </cell>
          <cell r="H257">
            <v>167.6</v>
          </cell>
        </row>
        <row r="258">
          <cell r="A258" t="str">
            <v xml:space="preserve">Other selling and administrative expenses </v>
          </cell>
          <cell r="E258">
            <v>143.28</v>
          </cell>
          <cell r="F258">
            <v>233.5</v>
          </cell>
          <cell r="G258">
            <v>250.1</v>
          </cell>
          <cell r="H258">
            <v>1360.6</v>
          </cell>
        </row>
        <row r="259">
          <cell r="A259" t="str">
            <v>Exchange differences, net</v>
          </cell>
          <cell r="E259">
            <v>-6.07</v>
          </cell>
          <cell r="F259">
            <v>36.5</v>
          </cell>
          <cell r="G259">
            <v>32.700000000000003</v>
          </cell>
          <cell r="H259">
            <v>492</v>
          </cell>
        </row>
        <row r="260">
          <cell r="A260" t="str">
            <v>Provision for doubtful debts and advances</v>
          </cell>
          <cell r="E260">
            <v>44.1</v>
          </cell>
          <cell r="F260">
            <v>93.3</v>
          </cell>
          <cell r="G260">
            <v>5.7</v>
          </cell>
          <cell r="H260">
            <v>39.799999999999997</v>
          </cell>
        </row>
        <row r="261">
          <cell r="A261" t="str">
            <v>Loss on sale of investments, net</v>
          </cell>
          <cell r="E261">
            <v>0</v>
          </cell>
          <cell r="F261">
            <v>0.1</v>
          </cell>
          <cell r="G261">
            <v>0</v>
          </cell>
          <cell r="H261">
            <v>-76.5</v>
          </cell>
        </row>
        <row r="262">
          <cell r="A262" t="str">
            <v>Loss on assets sold / discarded, net</v>
          </cell>
          <cell r="E262">
            <v>6.56</v>
          </cell>
          <cell r="F262">
            <v>4.8</v>
          </cell>
          <cell r="G262">
            <v>5.3</v>
          </cell>
          <cell r="H262">
            <v>15.8</v>
          </cell>
        </row>
        <row r="263">
          <cell r="A263" t="str">
            <v>Bad Debts Written off</v>
          </cell>
          <cell r="E263">
            <v>3.93</v>
          </cell>
          <cell r="G263">
            <v>0</v>
          </cell>
          <cell r="H263">
            <v>3.1</v>
          </cell>
        </row>
        <row r="264">
          <cell r="A264" t="str">
            <v xml:space="preserve">Rent </v>
          </cell>
          <cell r="E264">
            <v>15.45</v>
          </cell>
          <cell r="F264">
            <v>31.1</v>
          </cell>
          <cell r="G264">
            <v>91.5</v>
          </cell>
          <cell r="H264">
            <v>283</v>
          </cell>
        </row>
        <row r="265">
          <cell r="A265" t="str">
            <v xml:space="preserve">Rates and taxes </v>
          </cell>
          <cell r="E265">
            <v>2.56</v>
          </cell>
          <cell r="F265">
            <v>86</v>
          </cell>
          <cell r="G265">
            <v>51.2</v>
          </cell>
          <cell r="H265">
            <v>87.6</v>
          </cell>
        </row>
        <row r="266">
          <cell r="E266">
            <v>1313.0400000000002</v>
          </cell>
          <cell r="F266">
            <v>2737.3999999999996</v>
          </cell>
          <cell r="G266">
            <v>5121.3999999999996</v>
          </cell>
          <cell r="H266">
            <v>12031.599999999999</v>
          </cell>
        </row>
        <row r="267">
          <cell r="A267" t="str">
            <v>Selling &amp; Admin costs</v>
          </cell>
          <cell r="E267">
            <v>697.45999999999981</v>
          </cell>
          <cell r="F267">
            <v>1366.1</v>
          </cell>
          <cell r="G267">
            <v>2225</v>
          </cell>
          <cell r="H267">
            <v>7196.4000000000015</v>
          </cell>
          <cell r="I267">
            <v>9639.8426830355274</v>
          </cell>
          <cell r="J267">
            <v>13980.996205966079</v>
          </cell>
          <cell r="K267">
            <v>18780.876760098596</v>
          </cell>
          <cell r="L267">
            <v>23263.690919556608</v>
          </cell>
          <cell r="M267">
            <v>28233.391494340336</v>
          </cell>
          <cell r="N267">
            <v>34620.242437706678</v>
          </cell>
          <cell r="O267">
            <v>40738.657627105596</v>
          </cell>
          <cell r="P267">
            <v>47736.030742695693</v>
          </cell>
        </row>
        <row r="268">
          <cell r="A268" t="str">
            <v>Manufacturing and Operating Expenses</v>
          </cell>
          <cell r="E268">
            <v>615.58000000000015</v>
          </cell>
          <cell r="F268">
            <v>1371.3</v>
          </cell>
          <cell r="G268">
            <v>2896.4</v>
          </cell>
          <cell r="H268">
            <v>4835.2</v>
          </cell>
          <cell r="I268">
            <v>8332.8578637349619</v>
          </cell>
          <cell r="J268">
            <v>11909.514798190286</v>
          </cell>
          <cell r="K268">
            <v>16407.468672271312</v>
          </cell>
          <cell r="L268">
            <v>20614.195503506307</v>
          </cell>
          <cell r="M268">
            <v>24593.549013620712</v>
          </cell>
          <cell r="N268">
            <v>29473.51604676346</v>
          </cell>
          <cell r="O268">
            <v>33652.744264244931</v>
          </cell>
          <cell r="P268">
            <v>38243.338129333541</v>
          </cell>
        </row>
        <row r="269">
          <cell r="A269" t="str">
            <v>Excl Guarantee / warranty provisions</v>
          </cell>
          <cell r="E269">
            <v>207.73000000000013</v>
          </cell>
          <cell r="F269">
            <v>1287.5</v>
          </cell>
          <cell r="G269">
            <v>973.60000000000014</v>
          </cell>
          <cell r="H269">
            <v>2949.1</v>
          </cell>
          <cell r="I269">
            <v>3827.2956560302582</v>
          </cell>
          <cell r="J269">
            <v>7111.4247098585392</v>
          </cell>
          <cell r="K269">
            <v>10357.872665591307</v>
          </cell>
          <cell r="L269">
            <v>12984.874824815975</v>
          </cell>
          <cell r="M269">
            <v>15230.817054536741</v>
          </cell>
          <cell r="N269">
            <v>17603.65408009064</v>
          </cell>
          <cell r="O269">
            <v>19820.844088394384</v>
          </cell>
          <cell r="P269">
            <v>22623.806685626165</v>
          </cell>
        </row>
        <row r="270">
          <cell r="A270" t="str">
            <v>% of sales</v>
          </cell>
          <cell r="E270">
            <v>2.4225101137144198E-2</v>
          </cell>
          <cell r="F270">
            <v>6.6281180469111176E-2</v>
          </cell>
          <cell r="G270">
            <v>2.5347367763334315E-2</v>
          </cell>
          <cell r="H270">
            <v>3.6929623215410483E-2</v>
          </cell>
          <cell r="I270">
            <v>2.7978473196838306E-2</v>
          </cell>
          <cell r="J270">
            <v>3.6942840846261295E-2</v>
          </cell>
          <cell r="K270">
            <v>4.1713347229837529E-2</v>
          </cell>
          <cell r="L270">
            <v>4.2060504330367468E-2</v>
          </cell>
          <cell r="M270">
            <v>4.0705724821204645E-2</v>
          </cell>
          <cell r="N270">
            <v>3.7699324739153869E-2</v>
          </cell>
          <cell r="O270">
            <v>3.6432436166988151E-2</v>
          </cell>
          <cell r="P270">
            <v>3.6736149993756108E-2</v>
          </cell>
        </row>
        <row r="274">
          <cell r="A274" t="str">
            <v>Guarantee / warranty provisions</v>
          </cell>
        </row>
        <row r="275">
          <cell r="A275" t="str">
            <v>% of WTG sales</v>
          </cell>
          <cell r="E275">
            <v>4.7562737682492931E-2</v>
          </cell>
          <cell r="F275">
            <v>4.3140682899506918E-3</v>
          </cell>
          <cell r="G275">
            <v>5.0059489251580949E-2</v>
          </cell>
          <cell r="H275">
            <v>3.0764839251635222E-2</v>
          </cell>
          <cell r="I275">
            <v>0.04</v>
          </cell>
          <cell r="J275">
            <v>0.03</v>
          </cell>
          <cell r="K275">
            <v>2.75E-2</v>
          </cell>
          <cell r="L275">
            <v>2.75E-2</v>
          </cell>
          <cell r="M275">
            <v>2.75E-2</v>
          </cell>
          <cell r="N275">
            <v>2.75E-2</v>
          </cell>
          <cell r="O275">
            <v>2.75E-2</v>
          </cell>
          <cell r="P275">
            <v>2.75E-2</v>
          </cell>
        </row>
        <row r="276">
          <cell r="A276" t="str">
            <v>% of Total Sales</v>
          </cell>
          <cell r="E276">
            <v>4.7562737682492931E-2</v>
          </cell>
          <cell r="F276">
            <v>4.3140682899506918E-3</v>
          </cell>
          <cell r="G276">
            <v>5.0059489251580949E-2</v>
          </cell>
          <cell r="H276">
            <v>2.3618379284047919E-2</v>
          </cell>
          <cell r="I276">
            <v>3.2936768620510537E-2</v>
          </cell>
          <cell r="J276">
            <v>2.4925396208376575E-2</v>
          </cell>
          <cell r="K276">
            <v>2.4363004544859942E-2</v>
          </cell>
          <cell r="L276">
            <v>2.4712835493072582E-2</v>
          </cell>
          <cell r="M276">
            <v>2.5022741021477155E-2</v>
          </cell>
          <cell r="N276">
            <v>2.5420050794830552E-2</v>
          </cell>
          <cell r="O276">
            <v>2.5424236121199862E-2</v>
          </cell>
          <cell r="P276">
            <v>2.5362727763793336E-2</v>
          </cell>
        </row>
        <row r="277">
          <cell r="A277" t="str">
            <v>Maintenance, Warranty Provision</v>
          </cell>
        </row>
        <row r="278">
          <cell r="A278" t="str">
            <v>% of WTG sales</v>
          </cell>
          <cell r="E278">
            <v>4.7562737682492931E-2</v>
          </cell>
          <cell r="F278">
            <v>1.7503379696697319E-3</v>
          </cell>
          <cell r="G278">
            <v>2.2329947956667873E-2</v>
          </cell>
          <cell r="H278">
            <v>1.4013081703557509E-2</v>
          </cell>
        </row>
        <row r="279">
          <cell r="A279" t="str">
            <v>% of Total Sales</v>
          </cell>
          <cell r="E279">
            <v>4.7562737682492931E-2</v>
          </cell>
          <cell r="F279">
            <v>1.7503379696697319E-3</v>
          </cell>
          <cell r="G279">
            <v>2.2329947956667873E-2</v>
          </cell>
          <cell r="H279">
            <v>1.0757939474537707E-2</v>
          </cell>
        </row>
        <row r="280">
          <cell r="A280" t="str">
            <v>Provision for performance guarantee</v>
          </cell>
        </row>
        <row r="281">
          <cell r="A281" t="str">
            <v>% of WTG sales</v>
          </cell>
          <cell r="E281">
            <v>0</v>
          </cell>
          <cell r="F281">
            <v>2.5637303202809599E-3</v>
          </cell>
          <cell r="G281">
            <v>2.772954129491308E-2</v>
          </cell>
          <cell r="H281">
            <v>1.6751757548077711E-2</v>
          </cell>
        </row>
        <row r="282">
          <cell r="A282" t="str">
            <v>% of Total Sales</v>
          </cell>
          <cell r="E282">
            <v>0</v>
          </cell>
          <cell r="F282">
            <v>2.5637303202809599E-3</v>
          </cell>
          <cell r="G282">
            <v>2.772954129491308E-2</v>
          </cell>
          <cell r="H282">
            <v>1.2860439809510214E-2</v>
          </cell>
        </row>
        <row r="284">
          <cell r="A284" t="str">
            <v>Share Capital</v>
          </cell>
        </row>
        <row r="285">
          <cell r="A285" t="str">
            <v>Equity Shares O/s (mn)</v>
          </cell>
          <cell r="E285">
            <v>24.347799999999999</v>
          </cell>
          <cell r="F285">
            <v>86.922899999999998</v>
          </cell>
          <cell r="G285">
            <v>287.53138000000001</v>
          </cell>
          <cell r="H285">
            <v>287.76477999999997</v>
          </cell>
        </row>
        <row r="286">
          <cell r="A286" t="str">
            <v>EquityCapital</v>
          </cell>
          <cell r="E286">
            <v>243.48</v>
          </cell>
          <cell r="F286">
            <v>869.2</v>
          </cell>
          <cell r="G286">
            <v>2875.3</v>
          </cell>
          <cell r="H286">
            <v>2877.634</v>
          </cell>
        </row>
        <row r="288">
          <cell r="A288" t="str">
            <v>Preference Capital</v>
          </cell>
          <cell r="E288">
            <v>150</v>
          </cell>
          <cell r="F288">
            <v>1150</v>
          </cell>
          <cell r="G288">
            <v>150</v>
          </cell>
          <cell r="H288">
            <v>0</v>
          </cell>
        </row>
        <row r="289">
          <cell r="A289" t="str">
            <v>10% Cumulative Preference Shares</v>
          </cell>
          <cell r="E289">
            <v>150</v>
          </cell>
          <cell r="F289">
            <v>150</v>
          </cell>
          <cell r="G289">
            <v>150</v>
          </cell>
          <cell r="H289">
            <v>0</v>
          </cell>
        </row>
        <row r="290">
          <cell r="A290" t="str">
            <v>0.01% Cumulative Preference Shares</v>
          </cell>
          <cell r="F290">
            <v>1000</v>
          </cell>
          <cell r="G290">
            <v>0</v>
          </cell>
          <cell r="H290">
            <v>0</v>
          </cell>
        </row>
        <row r="292">
          <cell r="A292" t="str">
            <v>Reserves &amp; Surplus</v>
          </cell>
        </row>
        <row r="293">
          <cell r="A293" t="str">
            <v>Capital Reserve (on consolidation)</v>
          </cell>
          <cell r="E293">
            <v>0</v>
          </cell>
          <cell r="F293">
            <v>0</v>
          </cell>
          <cell r="G293">
            <v>0.3</v>
          </cell>
          <cell r="H293">
            <v>0.3</v>
          </cell>
          <cell r="I293">
            <v>0.3</v>
          </cell>
        </row>
        <row r="294">
          <cell r="A294" t="str">
            <v>Capital Redemption Reserve</v>
          </cell>
          <cell r="H294">
            <v>150</v>
          </cell>
          <cell r="I294">
            <v>150</v>
          </cell>
        </row>
        <row r="295">
          <cell r="A295" t="str">
            <v>F/x Translation Reserve (Net Inv. In non-integral ops)</v>
          </cell>
          <cell r="G295">
            <v>0</v>
          </cell>
          <cell r="H295">
            <v>-45.2</v>
          </cell>
          <cell r="I295">
            <v>4765.8</v>
          </cell>
        </row>
        <row r="296">
          <cell r="A296" t="str">
            <v>Securities premium account</v>
          </cell>
          <cell r="E296">
            <v>0</v>
          </cell>
          <cell r="F296">
            <v>298.50000000000006</v>
          </cell>
          <cell r="G296">
            <v>13110.199999999999</v>
          </cell>
          <cell r="H296">
            <v>13226.9</v>
          </cell>
          <cell r="I296">
            <v>34565.9</v>
          </cell>
        </row>
        <row r="297">
          <cell r="A297" t="str">
            <v xml:space="preserve">As per last balance sheet </v>
          </cell>
          <cell r="E297">
            <v>0</v>
          </cell>
          <cell r="F297">
            <v>0</v>
          </cell>
          <cell r="G297">
            <v>298.50000000000006</v>
          </cell>
          <cell r="H297">
            <v>13110.199999999999</v>
          </cell>
          <cell r="I297">
            <v>13226.9</v>
          </cell>
        </row>
        <row r="298">
          <cell r="A298" t="str">
            <v xml:space="preserve">Add: Addition during the year </v>
          </cell>
          <cell r="E298">
            <v>0</v>
          </cell>
          <cell r="F298">
            <v>953.7</v>
          </cell>
          <cell r="G298">
            <v>13381.3</v>
          </cell>
          <cell r="H298">
            <v>116.7</v>
          </cell>
          <cell r="I298">
            <v>21339</v>
          </cell>
          <cell r="J298">
            <v>96.652500000000032</v>
          </cell>
          <cell r="K298">
            <v>2010.9387200000001</v>
          </cell>
          <cell r="L298">
            <v>18098.448479999999</v>
          </cell>
          <cell r="M298">
            <v>0</v>
          </cell>
          <cell r="N298">
            <v>0</v>
          </cell>
          <cell r="O298">
            <v>0</v>
          </cell>
          <cell r="P298">
            <v>0</v>
          </cell>
        </row>
        <row r="299">
          <cell r="A299" t="str">
            <v xml:space="preserve">Less: Capitalisation by way of issue of bonus shares </v>
          </cell>
          <cell r="E299">
            <v>0</v>
          </cell>
          <cell r="F299">
            <v>579.5</v>
          </cell>
          <cell r="G299">
            <v>188.5</v>
          </cell>
          <cell r="H299">
            <v>0</v>
          </cell>
        </row>
        <row r="300">
          <cell r="A300" t="str">
            <v xml:space="preserve">Less: Share issue expenses [Net of tax benefit Rs. 2.56 crore (Rs. Nil)] </v>
          </cell>
          <cell r="E300">
            <v>0</v>
          </cell>
          <cell r="F300">
            <v>75.7</v>
          </cell>
          <cell r="G300">
            <v>381.1</v>
          </cell>
          <cell r="H300">
            <v>0</v>
          </cell>
        </row>
        <row r="302">
          <cell r="A302" t="str">
            <v>General reserve</v>
          </cell>
          <cell r="E302">
            <v>708.49</v>
          </cell>
          <cell r="F302">
            <v>1708.5</v>
          </cell>
          <cell r="G302">
            <v>3158.5</v>
          </cell>
          <cell r="H302">
            <v>6263.5</v>
          </cell>
          <cell r="I302">
            <v>21533.5</v>
          </cell>
        </row>
        <row r="303">
          <cell r="A303" t="str">
            <v>As per last Balance Sheet</v>
          </cell>
          <cell r="E303">
            <v>330.23</v>
          </cell>
          <cell r="F303">
            <v>708.5</v>
          </cell>
          <cell r="G303">
            <v>1708.5</v>
          </cell>
          <cell r="H303">
            <v>3158.5</v>
          </cell>
          <cell r="I303">
            <v>6263.5</v>
          </cell>
        </row>
        <row r="304">
          <cell r="A304" t="str">
            <v xml:space="preserve">Unrealized gain equity dilution in Hansen </v>
          </cell>
          <cell r="I304">
            <v>12002.5</v>
          </cell>
        </row>
        <row r="305">
          <cell r="A305" t="str">
            <v xml:space="preserve">Add: Transfer from consolidated profit and loss account </v>
          </cell>
          <cell r="E305">
            <v>500</v>
          </cell>
          <cell r="F305">
            <v>1000</v>
          </cell>
          <cell r="G305">
            <v>3000</v>
          </cell>
          <cell r="H305">
            <v>3284.2</v>
          </cell>
          <cell r="I305">
            <v>3267.5</v>
          </cell>
        </row>
        <row r="306">
          <cell r="A306" t="str">
            <v>Less: Adj. for employee benefits provision</v>
          </cell>
          <cell r="G306">
            <v>0</v>
          </cell>
          <cell r="H306">
            <v>29.2</v>
          </cell>
        </row>
        <row r="307">
          <cell r="A307" t="str">
            <v>Less: Capitalisation on bonus share issuance</v>
          </cell>
          <cell r="E307">
            <v>111.49</v>
          </cell>
          <cell r="F307">
            <v>0</v>
          </cell>
          <cell r="G307">
            <v>1550</v>
          </cell>
          <cell r="H307">
            <v>0</v>
          </cell>
        </row>
        <row r="308">
          <cell r="A308" t="str">
            <v>Less:Transfer to Capital Redemption Reserve</v>
          </cell>
          <cell r="E308">
            <v>10.25</v>
          </cell>
          <cell r="F308">
            <v>0</v>
          </cell>
          <cell r="G308">
            <v>0</v>
          </cell>
          <cell r="H308">
            <v>150</v>
          </cell>
        </row>
        <row r="309">
          <cell r="A309" t="str">
            <v>Profit and loss account</v>
          </cell>
          <cell r="E309">
            <v>2781.83</v>
          </cell>
          <cell r="F309">
            <v>5016.6000000000004</v>
          </cell>
          <cell r="G309">
            <v>7948.1</v>
          </cell>
          <cell r="H309">
            <v>11630.4</v>
          </cell>
          <cell r="I309">
            <v>16901.2</v>
          </cell>
        </row>
        <row r="311">
          <cell r="A311" t="str">
            <v>Reserves &amp; Surplus</v>
          </cell>
          <cell r="E311">
            <v>3490.3199999999997</v>
          </cell>
          <cell r="F311">
            <v>7023.6</v>
          </cell>
          <cell r="G311">
            <v>24217.1</v>
          </cell>
          <cell r="H311">
            <v>31225.9</v>
          </cell>
          <cell r="I311">
            <v>77916.700000000012</v>
          </cell>
        </row>
        <row r="314">
          <cell r="A314" t="str">
            <v>Changes in Shares o/s (mn)</v>
          </cell>
        </row>
        <row r="315">
          <cell r="A315" t="str">
            <v>Nos os  Shares O/S Beginning</v>
          </cell>
          <cell r="E315">
            <v>60.869500000000002</v>
          </cell>
          <cell r="F315">
            <v>121.74</v>
          </cell>
          <cell r="G315">
            <v>434.6</v>
          </cell>
          <cell r="H315">
            <v>1437.6569</v>
          </cell>
          <cell r="I315">
            <v>1438.8238999999999</v>
          </cell>
          <cell r="J315">
            <v>1496.9343999999999</v>
          </cell>
          <cell r="K315">
            <v>1498.9069</v>
          </cell>
          <cell r="L315">
            <v>1504.4529</v>
          </cell>
          <cell r="M315">
            <v>1554.3669</v>
          </cell>
          <cell r="N315">
            <v>1554.3669</v>
          </cell>
          <cell r="O315">
            <v>1554.3669</v>
          </cell>
          <cell r="P315">
            <v>1554.3669</v>
          </cell>
        </row>
        <row r="316">
          <cell r="A316" t="str">
            <v>Bonus Shares Issued</v>
          </cell>
          <cell r="E316">
            <v>60.869500000000002</v>
          </cell>
          <cell r="F316">
            <v>289.745</v>
          </cell>
          <cell r="G316">
            <v>869.2</v>
          </cell>
          <cell r="H316">
            <v>0</v>
          </cell>
          <cell r="I316">
            <v>0</v>
          </cell>
          <cell r="J316">
            <v>0</v>
          </cell>
          <cell r="K316">
            <v>0</v>
          </cell>
          <cell r="L316">
            <v>0</v>
          </cell>
          <cell r="M316">
            <v>0</v>
          </cell>
          <cell r="N316">
            <v>0</v>
          </cell>
          <cell r="O316">
            <v>0</v>
          </cell>
          <cell r="P316">
            <v>0</v>
          </cell>
        </row>
        <row r="317">
          <cell r="A317" t="str">
            <v>Pre IPO - A</v>
          </cell>
          <cell r="G317">
            <v>1303.8000000000002</v>
          </cell>
          <cell r="H317">
            <v>1437.6569</v>
          </cell>
          <cell r="I317">
            <v>1438.8238999999999</v>
          </cell>
          <cell r="J317">
            <v>1496.9343999999999</v>
          </cell>
          <cell r="K317">
            <v>1498.9069</v>
          </cell>
          <cell r="L317">
            <v>1504.4529</v>
          </cell>
          <cell r="M317">
            <v>1554.3669</v>
          </cell>
          <cell r="N317">
            <v>1554.3669</v>
          </cell>
          <cell r="O317">
            <v>1554.3669</v>
          </cell>
          <cell r="P317">
            <v>1554.3669</v>
          </cell>
        </row>
        <row r="318">
          <cell r="A318" t="str">
            <v>Total Issue Size (Secondary + Fresh)</v>
          </cell>
          <cell r="G318">
            <v>29.34</v>
          </cell>
          <cell r="H318">
            <v>0</v>
          </cell>
          <cell r="I318">
            <v>0</v>
          </cell>
          <cell r="J318">
            <v>0</v>
          </cell>
          <cell r="K318">
            <v>0</v>
          </cell>
          <cell r="L318">
            <v>0</v>
          </cell>
          <cell r="M318">
            <v>0</v>
          </cell>
          <cell r="N318">
            <v>0</v>
          </cell>
          <cell r="O318">
            <v>0</v>
          </cell>
          <cell r="P318">
            <v>0</v>
          </cell>
        </row>
        <row r="319">
          <cell r="A319" t="str">
            <v>Face Value - Rs/share</v>
          </cell>
          <cell r="E319">
            <v>2</v>
          </cell>
          <cell r="F319">
            <v>2</v>
          </cell>
          <cell r="G319">
            <v>2</v>
          </cell>
          <cell r="H319">
            <v>2</v>
          </cell>
          <cell r="I319">
            <v>2</v>
          </cell>
          <cell r="J319">
            <v>2</v>
          </cell>
          <cell r="K319">
            <v>2</v>
          </cell>
          <cell r="L319">
            <v>2</v>
          </cell>
          <cell r="M319">
            <v>2</v>
          </cell>
          <cell r="N319">
            <v>2</v>
          </cell>
          <cell r="O319">
            <v>2</v>
          </cell>
          <cell r="P319">
            <v>2</v>
          </cell>
        </row>
        <row r="320">
          <cell r="A320" t="str">
            <v>Share Premium (Rs/share)</v>
          </cell>
          <cell r="F320">
            <v>41.229222954717386</v>
          </cell>
          <cell r="G320">
            <v>500</v>
          </cell>
          <cell r="H320">
            <v>0</v>
          </cell>
          <cell r="I320">
            <v>0</v>
          </cell>
          <cell r="J320">
            <v>0</v>
          </cell>
          <cell r="K320">
            <v>0</v>
          </cell>
          <cell r="L320">
            <v>0</v>
          </cell>
          <cell r="M320">
            <v>0</v>
          </cell>
          <cell r="N320">
            <v>0</v>
          </cell>
          <cell r="O320">
            <v>0</v>
          </cell>
          <cell r="P320">
            <v>0</v>
          </cell>
        </row>
        <row r="321">
          <cell r="A321" t="str">
            <v>Fresh Issue Size (Million Shares) - B</v>
          </cell>
          <cell r="E321">
            <v>0</v>
          </cell>
          <cell r="F321">
            <v>23.1325</v>
          </cell>
          <cell r="G321">
            <v>133.8134</v>
          </cell>
          <cell r="H321">
            <v>1.167</v>
          </cell>
          <cell r="I321">
            <v>1.1804999999999999</v>
          </cell>
          <cell r="J321">
            <v>1.9725000000000006</v>
          </cell>
          <cell r="K321">
            <v>0</v>
          </cell>
          <cell r="L321">
            <v>0</v>
          </cell>
          <cell r="M321">
            <v>0</v>
          </cell>
          <cell r="N321">
            <v>0</v>
          </cell>
          <cell r="O321">
            <v>0</v>
          </cell>
          <cell r="P321">
            <v>0</v>
          </cell>
        </row>
        <row r="322">
          <cell r="A322" t="str">
            <v>QIB Issue (mn shares) - C</v>
          </cell>
          <cell r="I322">
            <v>56.929999999999993</v>
          </cell>
        </row>
        <row r="323">
          <cell r="A323" t="str">
            <v>Share Premium (Rs/share)</v>
          </cell>
          <cell r="I323">
            <v>381.4</v>
          </cell>
        </row>
        <row r="324">
          <cell r="A324" t="str">
            <v>FCCB Conversion - D</v>
          </cell>
          <cell r="I324">
            <v>0</v>
          </cell>
          <cell r="J324">
            <v>0</v>
          </cell>
          <cell r="K324">
            <v>5.5460000000000012</v>
          </cell>
          <cell r="L324">
            <v>49.914000000000001</v>
          </cell>
          <cell r="M324">
            <v>0</v>
          </cell>
          <cell r="N324">
            <v>0</v>
          </cell>
          <cell r="O324">
            <v>0</v>
          </cell>
          <cell r="P324">
            <v>0</v>
          </cell>
        </row>
        <row r="325">
          <cell r="A325" t="str">
            <v>YE Shares outstanding (A+ B+C+D)</v>
          </cell>
          <cell r="E325">
            <v>121.739</v>
          </cell>
          <cell r="F325">
            <v>434.61750000000001</v>
          </cell>
          <cell r="G325">
            <v>1437.6134000000002</v>
          </cell>
          <cell r="H325">
            <v>1438.8238999999999</v>
          </cell>
          <cell r="I325">
            <v>1496.9343999999999</v>
          </cell>
          <cell r="J325">
            <v>1498.9069</v>
          </cell>
          <cell r="K325">
            <v>1504.4529</v>
          </cell>
          <cell r="L325">
            <v>1554.3669</v>
          </cell>
          <cell r="M325">
            <v>1554.3669</v>
          </cell>
          <cell r="N325">
            <v>1554.3669</v>
          </cell>
          <cell r="O325">
            <v>1554.3669</v>
          </cell>
          <cell r="P325">
            <v>1554.3669</v>
          </cell>
        </row>
        <row r="326">
          <cell r="A326" t="str">
            <v>Cash inflow (Only Equity Value)</v>
          </cell>
          <cell r="E326">
            <v>0</v>
          </cell>
          <cell r="F326">
            <v>46.265000000000001</v>
          </cell>
          <cell r="G326">
            <v>267.6268</v>
          </cell>
          <cell r="H326">
            <v>2.3340000000000001</v>
          </cell>
          <cell r="I326">
            <v>116.22099999999999</v>
          </cell>
          <cell r="J326">
            <v>3.9450000000000012</v>
          </cell>
          <cell r="K326">
            <v>11.092000000000002</v>
          </cell>
          <cell r="L326">
            <v>99.828000000000003</v>
          </cell>
          <cell r="M326">
            <v>0</v>
          </cell>
          <cell r="N326">
            <v>0</v>
          </cell>
          <cell r="O326">
            <v>0</v>
          </cell>
          <cell r="P326">
            <v>0</v>
          </cell>
        </row>
        <row r="328">
          <cell r="A328" t="str">
            <v>Basic Shares O/S (Mn)</v>
          </cell>
          <cell r="E328">
            <v>121.739</v>
          </cell>
          <cell r="F328">
            <v>434.61450000000002</v>
          </cell>
          <cell r="G328">
            <v>1437.6569</v>
          </cell>
          <cell r="H328">
            <v>1438.8238999999999</v>
          </cell>
          <cell r="I328">
            <v>1496.9343999999999</v>
          </cell>
          <cell r="J328">
            <v>1498.9069</v>
          </cell>
          <cell r="K328">
            <v>1504.4529</v>
          </cell>
          <cell r="L328">
            <v>1554.3669</v>
          </cell>
          <cell r="M328">
            <v>1554.3669</v>
          </cell>
          <cell r="N328">
            <v>1554.3669</v>
          </cell>
          <cell r="O328">
            <v>1554.3669</v>
          </cell>
          <cell r="P328">
            <v>1554.3669</v>
          </cell>
        </row>
        <row r="329">
          <cell r="A329" t="str">
            <v>Diluted Shares O/S (Mn)</v>
          </cell>
          <cell r="E329">
            <v>121.739</v>
          </cell>
          <cell r="F329">
            <v>434.61450000000002</v>
          </cell>
          <cell r="G329">
            <v>1437.6569</v>
          </cell>
          <cell r="H329">
            <v>1439.1508999999999</v>
          </cell>
          <cell r="I329">
            <v>1552.3943999999999</v>
          </cell>
          <cell r="J329">
            <v>1554.3669</v>
          </cell>
          <cell r="K329">
            <v>1554.3669</v>
          </cell>
          <cell r="L329">
            <v>1554.3669</v>
          </cell>
          <cell r="M329">
            <v>1554.3669</v>
          </cell>
          <cell r="N329">
            <v>1554.3669</v>
          </cell>
          <cell r="O329">
            <v>1554.3669</v>
          </cell>
          <cell r="P329">
            <v>1554.3669</v>
          </cell>
        </row>
        <row r="331">
          <cell r="A331" t="str">
            <v>EquityCapital</v>
          </cell>
          <cell r="B331">
            <v>60.870000000000005</v>
          </cell>
          <cell r="C331">
            <v>121.739</v>
          </cell>
          <cell r="D331">
            <v>121.739</v>
          </cell>
          <cell r="E331">
            <v>243.48</v>
          </cell>
          <cell r="F331">
            <v>869.2</v>
          </cell>
          <cell r="G331">
            <v>2875.3137999999999</v>
          </cell>
          <cell r="H331">
            <v>2877.6478000000002</v>
          </cell>
          <cell r="I331">
            <v>2993.9</v>
          </cell>
          <cell r="J331">
            <v>2997.8450000000003</v>
          </cell>
          <cell r="K331">
            <v>3008.9370000000004</v>
          </cell>
          <cell r="L331">
            <v>3108.7650000000003</v>
          </cell>
          <cell r="M331">
            <v>3108.7650000000003</v>
          </cell>
          <cell r="N331">
            <v>3108.7650000000003</v>
          </cell>
          <cell r="O331">
            <v>3108.7650000000003</v>
          </cell>
          <cell r="P331">
            <v>3108.7650000000003</v>
          </cell>
        </row>
        <row r="332">
          <cell r="H332">
            <v>116.2521999999999</v>
          </cell>
          <cell r="J332">
            <v>3.7049051715292269E-2</v>
          </cell>
        </row>
        <row r="334">
          <cell r="A334" t="str">
            <v>Employee Stock Options</v>
          </cell>
        </row>
        <row r="335">
          <cell r="A335" t="str">
            <v>ESOP outstanding</v>
          </cell>
          <cell r="F335">
            <v>0</v>
          </cell>
          <cell r="G335">
            <v>224.4</v>
          </cell>
          <cell r="H335">
            <v>156.9</v>
          </cell>
          <cell r="I335">
            <v>102.2</v>
          </cell>
          <cell r="J335">
            <v>0</v>
          </cell>
          <cell r="K335">
            <v>0</v>
          </cell>
        </row>
        <row r="336">
          <cell r="A336" t="str">
            <v>Less : Deferred employee compensation expenses outstanding</v>
          </cell>
          <cell r="F336">
            <v>0</v>
          </cell>
          <cell r="G336">
            <v>120.8</v>
          </cell>
          <cell r="H336">
            <v>39.799999999999997</v>
          </cell>
        </row>
        <row r="337">
          <cell r="F337">
            <v>0</v>
          </cell>
          <cell r="G337">
            <v>103.60000000000001</v>
          </cell>
          <cell r="H337">
            <v>117.10000000000001</v>
          </cell>
          <cell r="I337">
            <v>102.2</v>
          </cell>
          <cell r="J337">
            <v>0</v>
          </cell>
          <cell r="K337">
            <v>0</v>
          </cell>
        </row>
        <row r="339">
          <cell r="A339" t="str">
            <v>Face Value (Rs./Share)</v>
          </cell>
          <cell r="G339">
            <v>2</v>
          </cell>
          <cell r="H339">
            <v>2</v>
          </cell>
          <cell r="I339">
            <v>2</v>
          </cell>
          <cell r="J339">
            <v>2</v>
          </cell>
        </row>
        <row r="340">
          <cell r="A340" t="str">
            <v>Excersice Price (Rs./Share)</v>
          </cell>
          <cell r="G340">
            <v>51</v>
          </cell>
          <cell r="H340">
            <v>51</v>
          </cell>
          <cell r="I340">
            <v>51</v>
          </cell>
          <cell r="J340">
            <v>51</v>
          </cell>
        </row>
        <row r="341">
          <cell r="A341" t="str">
            <v>Premium (Rs./Share)</v>
          </cell>
          <cell r="G341">
            <v>49</v>
          </cell>
          <cell r="H341">
            <v>49</v>
          </cell>
          <cell r="I341">
            <v>49</v>
          </cell>
          <cell r="J341">
            <v>49</v>
          </cell>
        </row>
        <row r="343">
          <cell r="A343" t="str">
            <v xml:space="preserve">ESOP outstanding (mn) </v>
          </cell>
          <cell r="H343">
            <v>4.4450000000000003</v>
          </cell>
          <cell r="I343">
            <v>3.1530000000000005</v>
          </cell>
          <cell r="J343">
            <v>1.9725000000000006</v>
          </cell>
        </row>
        <row r="344">
          <cell r="A344" t="str">
            <v>Previously vested yet to exercise</v>
          </cell>
          <cell r="H344">
            <v>0.16049999999999998</v>
          </cell>
          <cell r="I344">
            <v>0.32699999999999985</v>
          </cell>
          <cell r="J344">
            <v>0</v>
          </cell>
        </row>
        <row r="345">
          <cell r="A345" t="str">
            <v>Expected to vest in current period</v>
          </cell>
          <cell r="H345">
            <v>1.3334999999999999</v>
          </cell>
          <cell r="I345">
            <v>0.85349999999999993</v>
          </cell>
          <cell r="J345">
            <v>1.9725000000000006</v>
          </cell>
        </row>
        <row r="346">
          <cell r="A346" t="str">
            <v>Options exercised</v>
          </cell>
          <cell r="H346">
            <v>1.167</v>
          </cell>
          <cell r="I346">
            <v>1.1804999999999999</v>
          </cell>
          <cell r="J346">
            <v>1.9725000000000006</v>
          </cell>
        </row>
        <row r="347">
          <cell r="A347" t="str">
            <v>EOP- options yet to  be exercised</v>
          </cell>
          <cell r="H347">
            <v>0.32699999999999985</v>
          </cell>
          <cell r="I347">
            <v>0</v>
          </cell>
          <cell r="J347">
            <v>0</v>
          </cell>
        </row>
        <row r="348">
          <cell r="A348" t="str">
            <v>Cancelled in current period</v>
          </cell>
          <cell r="H348">
            <v>0.125</v>
          </cell>
          <cell r="I348">
            <v>0</v>
          </cell>
          <cell r="J348">
            <v>0</v>
          </cell>
        </row>
        <row r="349">
          <cell r="A349" t="str">
            <v>ESOP remaining</v>
          </cell>
        </row>
        <row r="351">
          <cell r="A351" t="str">
            <v>Increase in Share Capital</v>
          </cell>
          <cell r="H351">
            <v>2.3340000000000001</v>
          </cell>
          <cell r="I351">
            <v>2.3609999999999998</v>
          </cell>
          <cell r="J351">
            <v>3.9450000000000012</v>
          </cell>
        </row>
        <row r="352">
          <cell r="A352" t="str">
            <v>Increase in Share Premium</v>
          </cell>
          <cell r="H352">
            <v>57.183</v>
          </cell>
          <cell r="I352">
            <v>57.844499999999996</v>
          </cell>
          <cell r="J352">
            <v>96.652500000000032</v>
          </cell>
        </row>
        <row r="507">
          <cell r="A507" t="str">
            <v>Discounted Cash Flows</v>
          </cell>
        </row>
        <row r="508">
          <cell r="A508" t="str">
            <v>Y/E March (Rs m)</v>
          </cell>
          <cell r="B508">
            <v>2001</v>
          </cell>
          <cell r="C508">
            <v>2002</v>
          </cell>
          <cell r="D508">
            <v>2003</v>
          </cell>
          <cell r="E508">
            <v>2004</v>
          </cell>
          <cell r="F508">
            <v>2005</v>
          </cell>
          <cell r="G508">
            <v>2006</v>
          </cell>
          <cell r="H508">
            <v>2007</v>
          </cell>
          <cell r="I508">
            <v>2008</v>
          </cell>
          <cell r="J508">
            <v>2009</v>
          </cell>
          <cell r="K508">
            <v>2010</v>
          </cell>
          <cell r="L508">
            <v>2011</v>
          </cell>
          <cell r="M508">
            <v>2012</v>
          </cell>
          <cell r="N508" t="e">
            <v>#REF!</v>
          </cell>
          <cell r="O508" t="e">
            <v>#REF!</v>
          </cell>
        </row>
        <row r="509">
          <cell r="A509" t="str">
            <v>EV</v>
          </cell>
          <cell r="B509" t="e">
            <v>#REF!</v>
          </cell>
          <cell r="C509" t="e">
            <v>#REF!</v>
          </cell>
          <cell r="D509" t="e">
            <v>#REF!</v>
          </cell>
          <cell r="E509" t="e">
            <v>#REF!</v>
          </cell>
          <cell r="F509" t="e">
            <v>#REF!</v>
          </cell>
          <cell r="G509" t="e">
            <v>#REF!</v>
          </cell>
          <cell r="H509" t="e">
            <v>#REF!</v>
          </cell>
          <cell r="I509" t="e">
            <v>#REF!</v>
          </cell>
          <cell r="J509" t="e">
            <v>#REF!</v>
          </cell>
          <cell r="K509" t="e">
            <v>#REF!</v>
          </cell>
        </row>
        <row r="510">
          <cell r="A510" t="str">
            <v>Free Cash Flow</v>
          </cell>
          <cell r="H510">
            <v>-18207.926875012923</v>
          </cell>
          <cell r="I510">
            <v>-7111.2457652401026</v>
          </cell>
          <cell r="J510">
            <v>-28818.735396705102</v>
          </cell>
          <cell r="K510">
            <v>-33141.545706210862</v>
          </cell>
          <cell r="L510">
            <v>-38112.777562142488</v>
          </cell>
          <cell r="M510">
            <v>-43829.694196463861</v>
          </cell>
          <cell r="N510" t="e">
            <v>#REF!</v>
          </cell>
          <cell r="O510" t="e">
            <v>#REF!</v>
          </cell>
        </row>
        <row r="511">
          <cell r="A511" t="str">
            <v>Current Price</v>
          </cell>
          <cell r="G511" t="e">
            <v>#REF!</v>
          </cell>
        </row>
        <row r="512">
          <cell r="A512" t="str">
            <v>Market Cap</v>
          </cell>
          <cell r="G512" t="e">
            <v>#REF!</v>
          </cell>
        </row>
        <row r="514">
          <cell r="B514" t="str">
            <v>WACC</v>
          </cell>
          <cell r="C514" t="str">
            <v>Period</v>
          </cell>
          <cell r="D514" t="str">
            <v>No of Years</v>
          </cell>
          <cell r="E514" t="str">
            <v>Growth</v>
          </cell>
          <cell r="F514" t="str">
            <v>Terminal</v>
          </cell>
          <cell r="H514" t="str">
            <v>Premium to DCF</v>
          </cell>
        </row>
        <row r="515">
          <cell r="A515" t="str">
            <v>Stage1</v>
          </cell>
          <cell r="B515">
            <v>0.10343689928785445</v>
          </cell>
          <cell r="C515" t="str">
            <v>F2007-9</v>
          </cell>
          <cell r="D515">
            <v>3</v>
          </cell>
          <cell r="E515" t="e">
            <v>#REF!</v>
          </cell>
          <cell r="G515">
            <v>-43791.865266490393</v>
          </cell>
          <cell r="H515">
            <v>0.1</v>
          </cell>
          <cell r="I515">
            <v>0.2</v>
          </cell>
          <cell r="J515">
            <v>0.30000000000000004</v>
          </cell>
        </row>
        <row r="516">
          <cell r="A516" t="str">
            <v>Stage2</v>
          </cell>
          <cell r="B516">
            <v>0.10343689928785445</v>
          </cell>
          <cell r="C516" t="str">
            <v>F2010-14</v>
          </cell>
          <cell r="D516">
            <v>5</v>
          </cell>
          <cell r="E516">
            <v>0.15</v>
          </cell>
          <cell r="G516">
            <v>-69936.132912484347</v>
          </cell>
        </row>
        <row r="517">
          <cell r="A517" t="str">
            <v>Stage3</v>
          </cell>
          <cell r="B517">
            <v>0.10343689928785445</v>
          </cell>
          <cell r="C517" t="str">
            <v>F2015 onwards</v>
          </cell>
          <cell r="F517">
            <v>0.06</v>
          </cell>
          <cell r="G517" t="e">
            <v>#REF!</v>
          </cell>
        </row>
        <row r="518">
          <cell r="A518" t="str">
            <v>EV</v>
          </cell>
          <cell r="G518" t="e">
            <v>#REF!</v>
          </cell>
        </row>
        <row r="519">
          <cell r="A519" t="str">
            <v>Net Debt</v>
          </cell>
          <cell r="G519">
            <v>-857.89999999999964</v>
          </cell>
        </row>
        <row r="520">
          <cell r="A520" t="str">
            <v>Value of Equity</v>
          </cell>
          <cell r="G520" t="e">
            <v>#REF!</v>
          </cell>
        </row>
        <row r="521">
          <cell r="A521" t="str">
            <v>sh o/s</v>
          </cell>
          <cell r="G521">
            <v>287.76478000000003</v>
          </cell>
        </row>
        <row r="522">
          <cell r="A522" t="str">
            <v>DCF value (Rs. per share)</v>
          </cell>
          <cell r="G522" t="e">
            <v>#REF!</v>
          </cell>
          <cell r="H522" t="e">
            <v>#REF!</v>
          </cell>
          <cell r="I522" t="e">
            <v>#REF!</v>
          </cell>
          <cell r="J522" t="e">
            <v>#REF!</v>
          </cell>
        </row>
        <row r="524">
          <cell r="A524" t="str">
            <v>DCF Valuations</v>
          </cell>
        </row>
        <row r="526">
          <cell r="A526" t="str">
            <v>Growth rate in the period F2010-14</v>
          </cell>
          <cell r="B526">
            <v>0.15</v>
          </cell>
          <cell r="H526" t="e">
            <v>#REF!</v>
          </cell>
          <cell r="I526">
            <v>0.04</v>
          </cell>
          <cell r="J526">
            <v>0.05</v>
          </cell>
          <cell r="K526">
            <v>6.0000000000000005E-2</v>
          </cell>
          <cell r="L526">
            <v>7.0000000000000007E-2</v>
          </cell>
          <cell r="M526">
            <v>0.08</v>
          </cell>
        </row>
        <row r="527">
          <cell r="A527" t="str">
            <v>Growth rate in the period post F2014</v>
          </cell>
          <cell r="B527">
            <v>0.06</v>
          </cell>
          <cell r="H527">
            <v>0.1</v>
          </cell>
          <cell r="I527" t="e">
            <v>#REF!</v>
          </cell>
          <cell r="J527" t="e">
            <v>#REF!</v>
          </cell>
          <cell r="K527" t="e">
            <v>#REF!</v>
          </cell>
          <cell r="L527" t="e">
            <v>#REF!</v>
          </cell>
          <cell r="M527" t="e">
            <v>#REF!</v>
          </cell>
        </row>
        <row r="528">
          <cell r="A528" t="str">
            <v>Weighted Average Cost of Capital</v>
          </cell>
          <cell r="B528">
            <v>0.10343689928785445</v>
          </cell>
          <cell r="H528">
            <v>0.11</v>
          </cell>
          <cell r="I528" t="e">
            <v>#REF!</v>
          </cell>
          <cell r="J528" t="e">
            <v>#REF!</v>
          </cell>
          <cell r="K528" t="e">
            <v>#REF!</v>
          </cell>
          <cell r="L528" t="e">
            <v>#REF!</v>
          </cell>
          <cell r="M528" t="e">
            <v>#REF!</v>
          </cell>
        </row>
        <row r="529">
          <cell r="A529" t="str">
            <v>No. of years in the first period</v>
          </cell>
          <cell r="B529">
            <v>3</v>
          </cell>
          <cell r="C529">
            <v>571</v>
          </cell>
          <cell r="H529">
            <v>0.1166</v>
          </cell>
          <cell r="I529" t="e">
            <v>#REF!</v>
          </cell>
          <cell r="J529" t="e">
            <v>#REF!</v>
          </cell>
          <cell r="K529" t="e">
            <v>#REF!</v>
          </cell>
          <cell r="L529" t="e">
            <v>#REF!</v>
          </cell>
          <cell r="M529" t="e">
            <v>#REF!</v>
          </cell>
        </row>
        <row r="530">
          <cell r="A530" t="str">
            <v>Discounted value of cash flows of F2007-09 (I)</v>
          </cell>
          <cell r="B530">
            <v>-43791.865266490393</v>
          </cell>
          <cell r="H530">
            <v>0.13</v>
          </cell>
          <cell r="I530" t="e">
            <v>#REF!</v>
          </cell>
          <cell r="J530" t="e">
            <v>#REF!</v>
          </cell>
          <cell r="K530" t="e">
            <v>#REF!</v>
          </cell>
          <cell r="L530" t="e">
            <v>#REF!</v>
          </cell>
          <cell r="M530" t="e">
            <v>#REF!</v>
          </cell>
        </row>
        <row r="531">
          <cell r="A531" t="str">
            <v>Discounted value of cash flows of F2010-14 (II)</v>
          </cell>
          <cell r="B531">
            <v>-69936.132912484347</v>
          </cell>
          <cell r="H531">
            <v>0.14000000000000001</v>
          </cell>
          <cell r="I531" t="e">
            <v>#REF!</v>
          </cell>
          <cell r="J531" t="e">
            <v>#REF!</v>
          </cell>
          <cell r="K531" t="e">
            <v>#REF!</v>
          </cell>
          <cell r="L531" t="e">
            <v>#REF!</v>
          </cell>
          <cell r="M531" t="e">
            <v>#REF!</v>
          </cell>
        </row>
        <row r="532">
          <cell r="A532" t="str">
            <v>Discounted value of cash flows post F2014 (III)</v>
          </cell>
          <cell r="B532" t="e">
            <v>#REF!</v>
          </cell>
          <cell r="I532">
            <v>0.02</v>
          </cell>
          <cell r="J532">
            <v>0.03</v>
          </cell>
          <cell r="K532">
            <v>0.04</v>
          </cell>
          <cell r="L532">
            <v>0.05</v>
          </cell>
          <cell r="M532">
            <v>6.0000000000000005E-2</v>
          </cell>
        </row>
        <row r="533">
          <cell r="A533" t="str">
            <v>Total terminal value (IV=II+III)</v>
          </cell>
          <cell r="B533" t="e">
            <v>#REF!</v>
          </cell>
          <cell r="H533">
            <v>0.1</v>
          </cell>
          <cell r="I533" t="e">
            <v>#REF!</v>
          </cell>
          <cell r="J533" t="e">
            <v>#REF!</v>
          </cell>
          <cell r="K533" t="e">
            <v>#REF!</v>
          </cell>
          <cell r="L533" t="e">
            <v>#REF!</v>
          </cell>
          <cell r="M533" t="e">
            <v>#REF!</v>
          </cell>
        </row>
        <row r="534">
          <cell r="A534" t="str">
            <v>Total (I+V)</v>
          </cell>
          <cell r="B534" t="e">
            <v>#REF!</v>
          </cell>
          <cell r="H534">
            <v>0.11</v>
          </cell>
          <cell r="I534" t="e">
            <v>#REF!</v>
          </cell>
          <cell r="J534" t="e">
            <v>#REF!</v>
          </cell>
          <cell r="K534" t="e">
            <v>#REF!</v>
          </cell>
          <cell r="L534" t="e">
            <v>#REF!</v>
          </cell>
          <cell r="M534" t="e">
            <v>#REF!</v>
          </cell>
        </row>
        <row r="535">
          <cell r="A535" t="str">
            <v>Net Debt</v>
          </cell>
          <cell r="B535">
            <v>-857.89999999999964</v>
          </cell>
          <cell r="H535">
            <v>0.11700000000000001</v>
          </cell>
          <cell r="I535" t="e">
            <v>#REF!</v>
          </cell>
          <cell r="J535" t="e">
            <v>#REF!</v>
          </cell>
          <cell r="K535" t="e">
            <v>#REF!</v>
          </cell>
          <cell r="L535" t="e">
            <v>#REF!</v>
          </cell>
          <cell r="M535" t="e">
            <v>#REF!</v>
          </cell>
        </row>
        <row r="536">
          <cell r="A536" t="str">
            <v>Enterprise Value</v>
          </cell>
          <cell r="B536" t="e">
            <v>#REF!</v>
          </cell>
          <cell r="H536">
            <v>0.13</v>
          </cell>
          <cell r="I536" t="e">
            <v>#REF!</v>
          </cell>
          <cell r="J536" t="e">
            <v>#REF!</v>
          </cell>
          <cell r="K536" t="e">
            <v>#REF!</v>
          </cell>
          <cell r="L536" t="e">
            <v>#REF!</v>
          </cell>
          <cell r="M536" t="e">
            <v>#REF!</v>
          </cell>
        </row>
        <row r="537">
          <cell r="A537" t="str">
            <v>Shares Outstanding</v>
          </cell>
          <cell r="B537">
            <v>287.53138000000001</v>
          </cell>
          <cell r="H537">
            <v>0.14000000000000001</v>
          </cell>
          <cell r="I537" t="e">
            <v>#REF!</v>
          </cell>
          <cell r="J537" t="e">
            <v>#REF!</v>
          </cell>
          <cell r="K537" t="e">
            <v>#REF!</v>
          </cell>
          <cell r="L537" t="e">
            <v>#REF!</v>
          </cell>
          <cell r="M537" t="e">
            <v>#REF!</v>
          </cell>
        </row>
        <row r="538">
          <cell r="A538" t="str">
            <v>DCF value (Rs. per share)</v>
          </cell>
          <cell r="B538" t="e">
            <v>#REF!</v>
          </cell>
        </row>
        <row r="540">
          <cell r="A540" t="str">
            <v>DISCOUNTED CASH FLOW to the FIRM - EXPLICIT ROIC METHOD</v>
          </cell>
        </row>
        <row r="541">
          <cell r="A541" t="str">
            <v>FREE CASH FLOW CALCULATION</v>
          </cell>
          <cell r="G541">
            <v>2006</v>
          </cell>
          <cell r="H541">
            <v>2007</v>
          </cell>
          <cell r="I541">
            <v>2008</v>
          </cell>
          <cell r="J541">
            <v>2009</v>
          </cell>
          <cell r="K541">
            <v>2010</v>
          </cell>
        </row>
        <row r="542">
          <cell r="A542" t="str">
            <v>EBITDA</v>
          </cell>
          <cell r="G542">
            <v>8794.1000000000058</v>
          </cell>
          <cell r="H542">
            <v>13216.099999999991</v>
          </cell>
          <cell r="I542">
            <v>19689.699999999997</v>
          </cell>
          <cell r="J542">
            <v>25914.515509591874</v>
          </cell>
          <cell r="K542">
            <v>34909.336663462687</v>
          </cell>
        </row>
        <row r="543">
          <cell r="A543" t="str">
            <v>Less: Depreciation</v>
          </cell>
          <cell r="G543">
            <v>715.9</v>
          </cell>
          <cell r="H543">
            <v>1718</v>
          </cell>
          <cell r="I543">
            <v>2893.6</v>
          </cell>
          <cell r="J543">
            <v>5064.0474482182863</v>
          </cell>
          <cell r="K543">
            <v>7437.1318093107266</v>
          </cell>
          <cell r="L543" t="str">
            <v>Various Growth Rates and Risk Premiums</v>
          </cell>
        </row>
        <row r="544">
          <cell r="A544" t="str">
            <v>EBIT</v>
          </cell>
          <cell r="G544">
            <v>8078.2000000000062</v>
          </cell>
          <cell r="H544">
            <v>11498.099999999991</v>
          </cell>
          <cell r="I544">
            <v>16796.099999999999</v>
          </cell>
          <cell r="J544">
            <v>20850.468061373587</v>
          </cell>
          <cell r="K544">
            <v>27472.204854151962</v>
          </cell>
          <cell r="L544" t="str">
            <v>Risk Premium</v>
          </cell>
          <cell r="M544" t="str">
            <v>Suzlon - WTG Business</v>
          </cell>
        </row>
        <row r="545">
          <cell r="A545" t="str">
            <v>Less Adjusted taxes</v>
          </cell>
          <cell r="G545">
            <v>561.36479023160769</v>
          </cell>
          <cell r="H545">
            <v>1359.3268750129098</v>
          </cell>
          <cell r="I545">
            <v>1858.0457652400905</v>
          </cell>
          <cell r="J545">
            <v>2307.8790050202633</v>
          </cell>
          <cell r="K545">
            <v>3225.9026710026528</v>
          </cell>
          <cell r="L545" t="str">
            <v>Growth (+) / Equity Risk Premium --&gt;</v>
          </cell>
          <cell r="M545">
            <v>0.03</v>
          </cell>
        </row>
        <row r="546">
          <cell r="A546" t="str">
            <v>Tax</v>
          </cell>
          <cell r="G546">
            <v>568.09999999999991</v>
          </cell>
          <cell r="H546">
            <v>1146.3999999999999</v>
          </cell>
          <cell r="I546">
            <v>1512.9</v>
          </cell>
          <cell r="J546">
            <v>1790.0162748702976</v>
          </cell>
          <cell r="K546">
            <v>2516.9355761238539</v>
          </cell>
          <cell r="L546" t="str">
            <v>Base case (15% for 10 yrs, 6% terminal)</v>
          </cell>
          <cell r="M546">
            <v>1371</v>
          </cell>
        </row>
        <row r="547">
          <cell r="A547" t="str">
            <v>Other income</v>
          </cell>
          <cell r="G547">
            <v>744.6</v>
          </cell>
          <cell r="H547">
            <v>964.99999999999989</v>
          </cell>
          <cell r="I547">
            <v>2645.5</v>
          </cell>
          <cell r="J547">
            <v>2573.3202978637746</v>
          </cell>
          <cell r="K547">
            <v>2781.3768732556323</v>
          </cell>
          <cell r="L547" t="str">
            <v xml:space="preserve"> + 1% (16% for 10 yrs, 7% terminal)</v>
          </cell>
          <cell r="M547">
            <v>1581</v>
          </cell>
        </row>
        <row r="548">
          <cell r="A548" t="str">
            <v>Interest</v>
          </cell>
          <cell r="G548">
            <v>647.69999999999993</v>
          </cell>
          <cell r="H548">
            <v>2763.4</v>
          </cell>
          <cell r="I548">
            <v>5765.5</v>
          </cell>
          <cell r="J548">
            <v>7251.9365908668751</v>
          </cell>
          <cell r="K548">
            <v>8819.0324542622584</v>
          </cell>
          <cell r="L548" t="str">
            <v xml:space="preserve"> + 2% (17% for 10 yrs, 8% terminal)</v>
          </cell>
          <cell r="M548">
            <v>1912</v>
          </cell>
        </row>
        <row r="549">
          <cell r="A549" t="str">
            <v>Marginal tax rate</v>
          </cell>
          <cell r="G549">
            <v>6.9506808755337449E-2</v>
          </cell>
          <cell r="H549">
            <v>0.11839795096358426</v>
          </cell>
          <cell r="I549">
            <v>0.1106236427051572</v>
          </cell>
          <cell r="J549">
            <v>0.11068715571405859</v>
          </cell>
          <cell r="K549">
            <v>0.1174242361735706</v>
          </cell>
          <cell r="L549" t="str">
            <v xml:space="preserve"> + 3% (18% for 10 yrs, 9% terminal)</v>
          </cell>
          <cell r="M549">
            <v>2549</v>
          </cell>
        </row>
        <row r="550">
          <cell r="A550" t="str">
            <v>NOPLAT</v>
          </cell>
          <cell r="G550">
            <v>7516.8352097683983</v>
          </cell>
          <cell r="H550">
            <v>10138.773124987081</v>
          </cell>
          <cell r="I550">
            <v>14938.054234759908</v>
          </cell>
          <cell r="J550">
            <v>18542.589056353325</v>
          </cell>
          <cell r="K550">
            <v>24246.30218314931</v>
          </cell>
        </row>
        <row r="551">
          <cell r="A551" t="str">
            <v>Less: Increase in NWC</v>
          </cell>
          <cell r="G551">
            <v>10989.399999999994</v>
          </cell>
          <cell r="H551">
            <v>11691.400000000005</v>
          </cell>
          <cell r="I551">
            <v>2145.6000000000022</v>
          </cell>
          <cell r="J551">
            <v>11719.796960667169</v>
          </cell>
          <cell r="K551">
            <v>16679.727346187661</v>
          </cell>
          <cell r="L551" t="str">
            <v>Growth Rates Increases in Period A &amp; B</v>
          </cell>
        </row>
        <row r="552">
          <cell r="A552" t="str">
            <v>FCF from Operations</v>
          </cell>
          <cell r="G552">
            <v>-3472.5647902315959</v>
          </cell>
          <cell r="H552">
            <v>-1552.6268750129238</v>
          </cell>
          <cell r="I552">
            <v>12792.454234759905</v>
          </cell>
          <cell r="J552">
            <v>6822.7920956861562</v>
          </cell>
          <cell r="K552">
            <v>7566.5748369616485</v>
          </cell>
          <cell r="L552" t="str">
            <v>Growth (+)</v>
          </cell>
          <cell r="M552" t="str">
            <v>Period A</v>
          </cell>
        </row>
        <row r="553">
          <cell r="A553" t="str">
            <v>Capex</v>
          </cell>
          <cell r="G553">
            <v>4042.1599999999989</v>
          </cell>
          <cell r="H553">
            <v>18373.3</v>
          </cell>
          <cell r="I553">
            <v>22797.300000000007</v>
          </cell>
          <cell r="J553">
            <v>40705.574940609542</v>
          </cell>
          <cell r="K553">
            <v>6695.5452169022728</v>
          </cell>
          <cell r="L553" t="str">
            <v>Base case</v>
          </cell>
          <cell r="M553">
            <v>0.15</v>
          </cell>
        </row>
        <row r="554">
          <cell r="A554" t="str">
            <v>Less: Depreciation</v>
          </cell>
          <cell r="G554">
            <v>715.9</v>
          </cell>
          <cell r="H554">
            <v>1718</v>
          </cell>
          <cell r="I554">
            <v>2893.6</v>
          </cell>
          <cell r="J554">
            <v>5064.0474482182863</v>
          </cell>
          <cell r="K554">
            <v>7437.1318093107266</v>
          </cell>
          <cell r="L554" t="str">
            <v xml:space="preserve"> + 1%</v>
          </cell>
          <cell r="M554">
            <v>0.16</v>
          </cell>
        </row>
        <row r="555">
          <cell r="A555" t="str">
            <v>Net Investment</v>
          </cell>
          <cell r="G555">
            <v>3326.2599999999989</v>
          </cell>
          <cell r="H555">
            <v>16655.3</v>
          </cell>
          <cell r="I555">
            <v>19903.700000000008</v>
          </cell>
          <cell r="J555">
            <v>35641.527492391258</v>
          </cell>
          <cell r="K555">
            <v>-741.58659240845373</v>
          </cell>
          <cell r="L555" t="str">
            <v xml:space="preserve"> + 2%</v>
          </cell>
          <cell r="M555">
            <v>0.17</v>
          </cell>
        </row>
        <row r="556">
          <cell r="A556" t="str">
            <v>Free Cash Flows</v>
          </cell>
          <cell r="G556">
            <v>-6798.8247902315943</v>
          </cell>
          <cell r="H556">
            <v>-18207.926875012923</v>
          </cell>
          <cell r="I556">
            <v>-7111.2457652401026</v>
          </cell>
          <cell r="J556">
            <v>-28818.735396705102</v>
          </cell>
          <cell r="K556">
            <v>8308.1614293701023</v>
          </cell>
          <cell r="L556" t="str">
            <v xml:space="preserve"> + 3%</v>
          </cell>
          <cell r="M556">
            <v>0.18</v>
          </cell>
        </row>
        <row r="557">
          <cell r="H557">
            <v>0.34880875289262425</v>
          </cell>
          <cell r="I557">
            <v>0.4733591580173504</v>
          </cell>
          <cell r="J557">
            <v>0.24129881743272108</v>
          </cell>
        </row>
        <row r="558">
          <cell r="G558" t="str">
            <v>Period A</v>
          </cell>
          <cell r="H558" t="str">
            <v>Perpetual</v>
          </cell>
        </row>
        <row r="559">
          <cell r="A559" t="str">
            <v>Growth Rate (g)</v>
          </cell>
          <cell r="G559">
            <v>0.15</v>
          </cell>
          <cell r="H559">
            <v>0.06</v>
          </cell>
          <cell r="J559" t="str">
            <v>Risk Premium</v>
          </cell>
          <cell r="K559" t="str">
            <v>Growth</v>
          </cell>
          <cell r="L559" t="str">
            <v>ROIC Increases in Period A &amp; B</v>
          </cell>
        </row>
        <row r="560">
          <cell r="A560" t="str">
            <v>Return on Incremental Capital (r )</v>
          </cell>
          <cell r="G560">
            <v>0.3</v>
          </cell>
          <cell r="H560">
            <v>0.15</v>
          </cell>
          <cell r="J560">
            <v>0.05</v>
          </cell>
          <cell r="K560">
            <v>0</v>
          </cell>
          <cell r="L560" t="str">
            <v>ROIC (+)</v>
          </cell>
          <cell r="M560" t="str">
            <v>Period A</v>
          </cell>
        </row>
        <row r="561">
          <cell r="A561" t="str">
            <v>WACC (k)</v>
          </cell>
          <cell r="G561">
            <v>0.10343689928785445</v>
          </cell>
          <cell r="L561" t="str">
            <v>Base case</v>
          </cell>
          <cell r="M561">
            <v>0.3</v>
          </cell>
        </row>
        <row r="562">
          <cell r="A562" t="str">
            <v>Time Period (yrs)</v>
          </cell>
          <cell r="G562">
            <v>10</v>
          </cell>
          <cell r="K562" t="str">
            <v>ROIC</v>
          </cell>
          <cell r="L562" t="str">
            <v xml:space="preserve"> + 1%</v>
          </cell>
          <cell r="M562">
            <v>0.31</v>
          </cell>
        </row>
        <row r="563">
          <cell r="A563" t="str">
            <v>NOPLAT (t+1) yr</v>
          </cell>
          <cell r="G563">
            <v>40238</v>
          </cell>
          <cell r="K563">
            <v>0</v>
          </cell>
          <cell r="L563" t="str">
            <v xml:space="preserve"> + 2%</v>
          </cell>
          <cell r="M563">
            <v>0.32</v>
          </cell>
        </row>
        <row r="564">
          <cell r="L564" t="str">
            <v xml:space="preserve"> + 3%</v>
          </cell>
          <cell r="M564">
            <v>0.33</v>
          </cell>
        </row>
        <row r="565">
          <cell r="A565" t="str">
            <v xml:space="preserve">Terminal Value </v>
          </cell>
          <cell r="G565">
            <v>530463.30303591688</v>
          </cell>
          <cell r="I565">
            <v>103182.19986839361</v>
          </cell>
          <cell r="J565">
            <v>427281.10316752328</v>
          </cell>
        </row>
        <row r="566">
          <cell r="A566" t="str">
            <v>Terminal Value - Discounted</v>
          </cell>
          <cell r="G566">
            <v>378975.50203118823</v>
          </cell>
          <cell r="I566">
            <v>73715.798570818821</v>
          </cell>
          <cell r="J566">
            <v>305259.70346036943</v>
          </cell>
        </row>
        <row r="567">
          <cell r="A567" t="str">
            <v>Explicit FCF - Discounted</v>
          </cell>
          <cell r="G567">
            <v>-46385.621614467615</v>
          </cell>
          <cell r="H567">
            <v>-17481.388204974606</v>
          </cell>
          <cell r="I567">
            <v>-6185.8087070039874</v>
          </cell>
          <cell r="J567">
            <v>-22718.424702489021</v>
          </cell>
        </row>
        <row r="568">
          <cell r="A568" t="str">
            <v>Aggregate Value</v>
          </cell>
          <cell r="G568">
            <v>332589.88041672064</v>
          </cell>
          <cell r="L568" t="str">
            <v>Decrease Risk Premium (5% to 3%)</v>
          </cell>
        </row>
        <row r="569">
          <cell r="A569" t="str">
            <v>Less: F2006 Net Debt</v>
          </cell>
          <cell r="E569">
            <v>0.1</v>
          </cell>
          <cell r="F569">
            <v>254.92526115141175</v>
          </cell>
          <cell r="G569">
            <v>-857.89999999999964</v>
          </cell>
          <cell r="L569" t="str">
            <v>Rs</v>
          </cell>
          <cell r="M569" t="str">
            <v>Risk Premium</v>
          </cell>
        </row>
        <row r="570">
          <cell r="A570" t="str">
            <v xml:space="preserve">Net Equity Value </v>
          </cell>
          <cell r="E570">
            <v>0.2</v>
          </cell>
          <cell r="F570">
            <v>278.10028489244917</v>
          </cell>
          <cell r="G570">
            <v>333447.78041672066</v>
          </cell>
          <cell r="L570" t="str">
            <v>Base case</v>
          </cell>
          <cell r="M570">
            <v>0.05</v>
          </cell>
        </row>
        <row r="571">
          <cell r="A571" t="str">
            <v>Shares o/s (million)</v>
          </cell>
          <cell r="E571">
            <v>0.3</v>
          </cell>
          <cell r="F571">
            <v>301.27530863348659</v>
          </cell>
          <cell r="G571">
            <v>1438.8239000000001</v>
          </cell>
          <cell r="L571" t="str">
            <v xml:space="preserve"> + 1%</v>
          </cell>
          <cell r="M571">
            <v>0.04</v>
          </cell>
        </row>
        <row r="572">
          <cell r="A572" t="str">
            <v>DCF Value / Share (Rs)</v>
          </cell>
          <cell r="E572">
            <v>0.4</v>
          </cell>
          <cell r="F572">
            <v>324.45033237452401</v>
          </cell>
          <cell r="G572">
            <v>231.7502374103743</v>
          </cell>
          <cell r="L572" t="str">
            <v xml:space="preserve"> + 2%</v>
          </cell>
          <cell r="M572">
            <v>0.03</v>
          </cell>
        </row>
        <row r="574">
          <cell r="A574" t="str">
            <v>DISCOUNTED CASH FLOW to the FIRM - NORMAL METHOD</v>
          </cell>
        </row>
        <row r="575">
          <cell r="A575" t="str">
            <v>DCF</v>
          </cell>
          <cell r="G575">
            <v>2006</v>
          </cell>
          <cell r="H575">
            <v>2007</v>
          </cell>
          <cell r="I575">
            <v>2008</v>
          </cell>
          <cell r="J575">
            <v>2009</v>
          </cell>
          <cell r="K575">
            <v>2010</v>
          </cell>
        </row>
        <row r="576">
          <cell r="A576" t="str">
            <v>OBTIDA</v>
          </cell>
          <cell r="G576">
            <v>8794.1000000000058</v>
          </cell>
          <cell r="H576">
            <v>13216.099999999991</v>
          </cell>
          <cell r="I576">
            <v>19689.699999999997</v>
          </cell>
          <cell r="J576">
            <v>25914.515509591874</v>
          </cell>
          <cell r="K576">
            <v>34909.336663462687</v>
          </cell>
        </row>
        <row r="577">
          <cell r="A577" t="str">
            <v>Less: Increase in Net Working Capital</v>
          </cell>
          <cell r="G577">
            <v>10989.399999999994</v>
          </cell>
          <cell r="H577">
            <v>11691.400000000005</v>
          </cell>
          <cell r="I577">
            <v>2145.6000000000022</v>
          </cell>
          <cell r="J577">
            <v>11719.796960667169</v>
          </cell>
          <cell r="K577">
            <v>16679.727346187661</v>
          </cell>
        </row>
        <row r="578">
          <cell r="A578" t="str">
            <v>PBT</v>
          </cell>
          <cell r="G578">
            <v>8173.3000000000056</v>
          </cell>
          <cell r="H578">
            <v>9682.5999999999913</v>
          </cell>
          <cell r="I578">
            <v>13676.099999999997</v>
          </cell>
          <cell r="J578">
            <v>16171.851768370485</v>
          </cell>
          <cell r="K578">
            <v>21434.549273145334</v>
          </cell>
        </row>
        <row r="579">
          <cell r="A579" t="str">
            <v xml:space="preserve">Adjusted Tax </v>
          </cell>
          <cell r="G579">
            <v>613.11956003083196</v>
          </cell>
          <cell r="H579">
            <v>1473.5808976927685</v>
          </cell>
          <cell r="I579">
            <v>2150.7006120165838</v>
          </cell>
          <cell r="J579">
            <v>2592.7125095320584</v>
          </cell>
          <cell r="K579">
            <v>3552.5037258555294</v>
          </cell>
        </row>
        <row r="580">
          <cell r="A580" t="str">
            <v>Interest shield</v>
          </cell>
          <cell r="G580">
            <v>45.019560030832061</v>
          </cell>
          <cell r="H580">
            <v>327.18089769276872</v>
          </cell>
          <cell r="I580">
            <v>637.80061201658384</v>
          </cell>
          <cell r="J580">
            <v>802.69623466176097</v>
          </cell>
          <cell r="K580">
            <v>1035.5681497316755</v>
          </cell>
        </row>
        <row r="581">
          <cell r="A581" t="str">
            <v>Capex</v>
          </cell>
          <cell r="G581">
            <v>4042.1599999999989</v>
          </cell>
          <cell r="H581">
            <v>18373.3</v>
          </cell>
          <cell r="I581">
            <v>22797.300000000007</v>
          </cell>
          <cell r="J581">
            <v>40705.574940609542</v>
          </cell>
          <cell r="K581">
            <v>6695.5452169022728</v>
          </cell>
        </row>
        <row r="582">
          <cell r="A582" t="str">
            <v>Cash Flow</v>
          </cell>
          <cell r="G582">
            <v>-6850.5795600308193</v>
          </cell>
          <cell r="H582">
            <v>-18322.180897692782</v>
          </cell>
          <cell r="I582">
            <v>-7403.9006120165959</v>
          </cell>
          <cell r="J582">
            <v>-29103.568901216895</v>
          </cell>
          <cell r="K582">
            <v>7981.5603745172239</v>
          </cell>
        </row>
        <row r="583">
          <cell r="G583">
            <v>38807</v>
          </cell>
          <cell r="H583">
            <v>39172</v>
          </cell>
          <cell r="I583">
            <v>39538</v>
          </cell>
          <cell r="J583">
            <v>39903</v>
          </cell>
          <cell r="K583">
            <v>40268</v>
          </cell>
          <cell r="L583">
            <v>40633</v>
          </cell>
        </row>
        <row r="584">
          <cell r="A584" t="str">
            <v>WACC</v>
          </cell>
          <cell r="G584">
            <v>0.10343689928785445</v>
          </cell>
          <cell r="H584">
            <v>0.10343689928785445</v>
          </cell>
          <cell r="I584">
            <v>0.10343689928785445</v>
          </cell>
          <cell r="J584">
            <v>0.10343689928785445</v>
          </cell>
          <cell r="K584">
            <v>0.10343689928785445</v>
          </cell>
          <cell r="L584">
            <v>0.10343689928785445</v>
          </cell>
        </row>
        <row r="585">
          <cell r="A585" t="str">
            <v>Discounting multiplier - 1 yr fwd</v>
          </cell>
          <cell r="F585">
            <v>39021</v>
          </cell>
          <cell r="G585">
            <v>1.059407198225073</v>
          </cell>
          <cell r="H585">
            <v>0.96009767201803953</v>
          </cell>
          <cell r="I585">
            <v>0.86986287792784944</v>
          </cell>
          <cell r="J585">
            <v>0.78832136073141013</v>
          </cell>
          <cell r="K585">
            <v>0.71442359888470619</v>
          </cell>
        </row>
        <row r="586">
          <cell r="A586" t="str">
            <v>Discounting multiplier - F2006</v>
          </cell>
          <cell r="G586">
            <v>1</v>
          </cell>
          <cell r="H586">
            <v>2.584184252669691E-5</v>
          </cell>
          <cell r="I586">
            <v>2.3413096569625327E-5</v>
          </cell>
          <cell r="J586">
            <v>2.1218337527715344E-5</v>
          </cell>
          <cell r="K586">
            <v>1.9229316639138518E-5</v>
          </cell>
          <cell r="L586">
            <v>1.7426747874345036E-5</v>
          </cell>
        </row>
        <row r="587">
          <cell r="A587" t="str">
            <v>Discounting multiplier - F2007</v>
          </cell>
          <cell r="H587">
            <v>1</v>
          </cell>
          <cell r="I587">
            <v>2.3413096569625327E-5</v>
          </cell>
          <cell r="J587">
            <v>2.1218337527715344E-5</v>
          </cell>
          <cell r="K587">
            <v>1.9229316639138518E-5</v>
          </cell>
        </row>
        <row r="588">
          <cell r="A588" t="str">
            <v>Discounting multiplier - F2008</v>
          </cell>
          <cell r="I588">
            <v>1</v>
          </cell>
        </row>
        <row r="589">
          <cell r="A589" t="str">
            <v>PV of Cash flows - F2006</v>
          </cell>
        </row>
        <row r="590">
          <cell r="A590" t="str">
            <v>PV of Cash flows - F2007</v>
          </cell>
        </row>
        <row r="591">
          <cell r="A591" t="str">
            <v>PV of Cash flows - F2008</v>
          </cell>
        </row>
        <row r="592">
          <cell r="A592" t="str">
            <v>PV of Cash Flows - 1 yr fwd</v>
          </cell>
          <cell r="G592">
            <v>-7257.5532979102036</v>
          </cell>
          <cell r="H592">
            <v>-17591.083226168234</v>
          </cell>
          <cell r="I592">
            <v>-6440.3782942605221</v>
          </cell>
          <cell r="J592">
            <v>-22942.965038347655</v>
          </cell>
        </row>
        <row r="594">
          <cell r="A594" t="str">
            <v>Aggregate Value</v>
          </cell>
          <cell r="H594">
            <v>-606856.5392179687</v>
          </cell>
        </row>
        <row r="595">
          <cell r="A595" t="str">
            <v>Net debt</v>
          </cell>
          <cell r="H595">
            <v>-857.89999999999964</v>
          </cell>
        </row>
        <row r="596">
          <cell r="A596" t="str">
            <v>Investments/other current assets</v>
          </cell>
        </row>
        <row r="597">
          <cell r="A597" t="str">
            <v>Equity Value Rs mn</v>
          </cell>
          <cell r="H597">
            <v>-605998.63921796868</v>
          </cell>
        </row>
        <row r="599">
          <cell r="A599" t="str">
            <v>Shares (m)</v>
          </cell>
          <cell r="H599">
            <v>1438.8239000000001</v>
          </cell>
        </row>
        <row r="600">
          <cell r="A600" t="str">
            <v>Implied DCF value per share (Rs)</v>
          </cell>
          <cell r="H600">
            <v>-421.17637830311872</v>
          </cell>
        </row>
        <row r="601">
          <cell r="A601" t="str">
            <v>Terminal Growth Rate (g)</v>
          </cell>
          <cell r="H601">
            <v>0.06</v>
          </cell>
        </row>
        <row r="602">
          <cell r="A602" t="str">
            <v>Terminal Value (Rs Million)</v>
          </cell>
          <cell r="H602">
            <v>-559882.11265919229</v>
          </cell>
        </row>
        <row r="603">
          <cell r="A603" t="str">
            <v>TV (% of aggregate Value)</v>
          </cell>
          <cell r="H603">
            <v>0.92259385287450235</v>
          </cell>
        </row>
        <row r="605">
          <cell r="A605" t="str">
            <v>Cost of Capital calculation</v>
          </cell>
          <cell r="G605" t="str">
            <v>LT - WACC</v>
          </cell>
        </row>
        <row r="606">
          <cell r="A606" t="str">
            <v>Cost of Debt (I)</v>
          </cell>
          <cell r="G606">
            <v>7.9362567959308447E-2</v>
          </cell>
          <cell r="H606">
            <v>7.9362567959308447E-2</v>
          </cell>
        </row>
        <row r="607">
          <cell r="A607" t="str">
            <v>After tax cost of debt (Rd =(1-tx)x I)</v>
          </cell>
          <cell r="G607">
            <v>7.0375848389553727E-2</v>
          </cell>
          <cell r="H607">
            <v>7.0375848389553727E-2</v>
          </cell>
        </row>
        <row r="608">
          <cell r="A608" t="str">
            <v>Tax</v>
          </cell>
          <cell r="G608">
            <v>0.11323624979426668</v>
          </cell>
          <cell r="H608">
            <v>0.11323624979426668</v>
          </cell>
        </row>
        <row r="609">
          <cell r="A609" t="str">
            <v>Risk free rate (Rf)</v>
          </cell>
          <cell r="G609">
            <v>7.5999999999999998E-2</v>
          </cell>
          <cell r="H609">
            <v>7.5999999999999998E-2</v>
          </cell>
        </row>
        <row r="610">
          <cell r="A610" t="str">
            <v>Beta (b)</v>
          </cell>
          <cell r="G610">
            <v>1.1000000000000001</v>
          </cell>
          <cell r="H610">
            <v>1.1000000000000001</v>
          </cell>
        </row>
        <row r="611">
          <cell r="A611" t="str">
            <v>Risk premium (Rm- Rf)</v>
          </cell>
          <cell r="G611">
            <v>0.05</v>
          </cell>
          <cell r="H611">
            <v>0.05</v>
          </cell>
        </row>
        <row r="612">
          <cell r="A612" t="str">
            <v xml:space="preserve">Cost of equity (Re= Rf +bxRm) </v>
          </cell>
          <cell r="G612">
            <v>0.13100000000000001</v>
          </cell>
          <cell r="H612">
            <v>0.13100000000000001</v>
          </cell>
        </row>
        <row r="613">
          <cell r="A613" t="str">
            <v xml:space="preserve">WACC - Book Value </v>
          </cell>
          <cell r="G613">
            <v>0.10343689928785445</v>
          </cell>
          <cell r="H613">
            <v>9.5026649360523671E-2</v>
          </cell>
        </row>
        <row r="614">
          <cell r="A614" t="str">
            <v xml:space="preserve">WACC - Market Value </v>
          </cell>
          <cell r="G614" t="e">
            <v>#REF!</v>
          </cell>
          <cell r="H614">
            <v>429.91809369591937</v>
          </cell>
        </row>
        <row r="615">
          <cell r="A615" t="str">
            <v>Debt (% of (Loan Funds + Networth))</v>
          </cell>
          <cell r="G615">
            <v>0.45465544638477218</v>
          </cell>
        </row>
        <row r="616">
          <cell r="A616" t="str">
            <v>Debt (% of (Loan Funds + Mkt Cap))</v>
          </cell>
          <cell r="G616" t="e">
            <v>#REF!</v>
          </cell>
        </row>
        <row r="618">
          <cell r="G618">
            <v>0.15048952487480635</v>
          </cell>
          <cell r="H618">
            <v>0.59338315974516154</v>
          </cell>
          <cell r="I618">
            <v>0.52068214233690235</v>
          </cell>
          <cell r="J618">
            <v>0.55406695858221833</v>
          </cell>
        </row>
        <row r="620">
          <cell r="A620" t="str">
            <v>Hansen - Valuation</v>
          </cell>
        </row>
        <row r="621">
          <cell r="A621" t="str">
            <v>Europe Capital Goods</v>
          </cell>
        </row>
        <row r="622">
          <cell r="A622" t="str">
            <v>Avearge Multiple</v>
          </cell>
          <cell r="H622" t="str">
            <v>F2007E</v>
          </cell>
          <cell r="I622" t="str">
            <v>F2008E</v>
          </cell>
          <cell r="J622" t="str">
            <v>F2009E</v>
          </cell>
        </row>
        <row r="623">
          <cell r="A623" t="str">
            <v>P/E</v>
          </cell>
          <cell r="H623">
            <v>9.8651345040404603</v>
          </cell>
          <cell r="I623">
            <v>15</v>
          </cell>
        </row>
        <row r="624">
          <cell r="A624" t="str">
            <v>EV/EBITDA</v>
          </cell>
          <cell r="H624">
            <v>8.3021505257377548</v>
          </cell>
          <cell r="I624">
            <v>8.4917891687472284</v>
          </cell>
        </row>
        <row r="625">
          <cell r="A625" t="str">
            <v>P/B</v>
          </cell>
          <cell r="H625">
            <v>1.4353037556850357</v>
          </cell>
          <cell r="I625">
            <v>1.2808767719133953</v>
          </cell>
        </row>
        <row r="626">
          <cell r="A626" t="str">
            <v>EV/NOA</v>
          </cell>
          <cell r="H626">
            <v>1.1745662236177379</v>
          </cell>
          <cell r="I626">
            <v>1.0967239654937433</v>
          </cell>
        </row>
        <row r="627">
          <cell r="A627" t="str">
            <v>Exchange Rate (Euro/Rs.)</v>
          </cell>
          <cell r="H627">
            <v>58.25</v>
          </cell>
          <cell r="I627">
            <v>59.04</v>
          </cell>
          <cell r="J627">
            <v>60.544666115702462</v>
          </cell>
        </row>
        <row r="628">
          <cell r="A628" t="str">
            <v>Hansen Valuation</v>
          </cell>
        </row>
        <row r="630">
          <cell r="A630" t="str">
            <v>Price Target Basis</v>
          </cell>
        </row>
        <row r="631">
          <cell r="A631" t="str">
            <v>In Millions</v>
          </cell>
          <cell r="H631" t="str">
            <v>F2007E</v>
          </cell>
          <cell r="I631" t="str">
            <v>F2008E</v>
          </cell>
          <cell r="J631" t="str">
            <v>F2009E</v>
          </cell>
        </row>
        <row r="632">
          <cell r="A632" t="str">
            <v>P/E</v>
          </cell>
        </row>
        <row r="633">
          <cell r="A633" t="str">
            <v>Hansen - Net Profit (EUR)</v>
          </cell>
          <cell r="H633" t="e">
            <v>#REF!</v>
          </cell>
          <cell r="I633" t="e">
            <v>#REF!</v>
          </cell>
          <cell r="J633" t="e">
            <v>#REF!</v>
          </cell>
        </row>
        <row r="634">
          <cell r="A634" t="str">
            <v>Less: Post Tax Cost of Debt taken for acquisition</v>
          </cell>
          <cell r="H634" t="e">
            <v>#REF!</v>
          </cell>
          <cell r="I634" t="e">
            <v>#REF!</v>
          </cell>
          <cell r="J634" t="e">
            <v>#REF!</v>
          </cell>
        </row>
        <row r="635">
          <cell r="A635" t="str">
            <v>Derived Market Cap (EUR)</v>
          </cell>
          <cell r="G635">
            <v>103.2</v>
          </cell>
          <cell r="H635" t="e">
            <v>#REF!</v>
          </cell>
          <cell r="I635" t="e">
            <v>#REF!</v>
          </cell>
        </row>
        <row r="636">
          <cell r="A636" t="str">
            <v>Derived Market Cap (INR)</v>
          </cell>
          <cell r="G636">
            <v>3.923954372623574E-2</v>
          </cell>
          <cell r="H636" t="e">
            <v>#REF!</v>
          </cell>
          <cell r="I636" t="e">
            <v>#REF!</v>
          </cell>
        </row>
        <row r="637">
          <cell r="A637" t="str">
            <v>Price (Rs /Share)</v>
          </cell>
          <cell r="H637" t="e">
            <v>#REF!</v>
          </cell>
          <cell r="I637" t="e">
            <v>#REF!</v>
          </cell>
        </row>
        <row r="638">
          <cell r="A638" t="str">
            <v>EV/EBITDA</v>
          </cell>
        </row>
        <row r="639">
          <cell r="A639" t="str">
            <v>Hansen - EBITDA  (EUR)</v>
          </cell>
          <cell r="H639" t="e">
            <v>#REF!</v>
          </cell>
          <cell r="I639" t="e">
            <v>#REF!</v>
          </cell>
        </row>
        <row r="640">
          <cell r="A640" t="str">
            <v>Derived EV  (EUR)</v>
          </cell>
          <cell r="H640" t="e">
            <v>#REF!</v>
          </cell>
          <cell r="I640" t="e">
            <v>#REF!</v>
          </cell>
        </row>
        <row r="641">
          <cell r="A641" t="str">
            <v>Derived Market Cap (EUR)</v>
          </cell>
          <cell r="H641" t="e">
            <v>#REF!</v>
          </cell>
          <cell r="I641" t="e">
            <v>#REF!</v>
          </cell>
        </row>
        <row r="642">
          <cell r="A642" t="str">
            <v>Derived Market Cap (INR)</v>
          </cell>
          <cell r="H642" t="e">
            <v>#REF!</v>
          </cell>
          <cell r="I642" t="e">
            <v>#REF!</v>
          </cell>
        </row>
        <row r="643">
          <cell r="A643" t="str">
            <v>Price (Rs /Share)</v>
          </cell>
          <cell r="H643" t="e">
            <v>#REF!</v>
          </cell>
          <cell r="I643" t="e">
            <v>#REF!</v>
          </cell>
        </row>
        <row r="644">
          <cell r="A644" t="str">
            <v>P/B</v>
          </cell>
        </row>
        <row r="645">
          <cell r="A645" t="str">
            <v>Hansen - Book Value  (EUR)</v>
          </cell>
          <cell r="H645" t="e">
            <v>#REF!</v>
          </cell>
          <cell r="I645" t="e">
            <v>#REF!</v>
          </cell>
        </row>
        <row r="646">
          <cell r="A646" t="str">
            <v>Derived Market Cap (EUR)</v>
          </cell>
          <cell r="H646" t="e">
            <v>#REF!</v>
          </cell>
          <cell r="I646" t="e">
            <v>#REF!</v>
          </cell>
        </row>
        <row r="647">
          <cell r="A647" t="str">
            <v>Derived Market Cap (INR)</v>
          </cell>
          <cell r="H647" t="e">
            <v>#REF!</v>
          </cell>
          <cell r="I647" t="e">
            <v>#REF!</v>
          </cell>
        </row>
        <row r="648">
          <cell r="A648" t="str">
            <v>Price (Rs /Share)</v>
          </cell>
          <cell r="H648" t="e">
            <v>#REF!</v>
          </cell>
          <cell r="I648" t="e">
            <v>#REF!</v>
          </cell>
        </row>
        <row r="649">
          <cell r="A649" t="str">
            <v>Average Price -1</v>
          </cell>
          <cell r="H649" t="e">
            <v>#REF!</v>
          </cell>
          <cell r="I649" t="e">
            <v>#REF!</v>
          </cell>
        </row>
        <row r="650">
          <cell r="A650" t="str">
            <v>EV/NOA</v>
          </cell>
        </row>
        <row r="651">
          <cell r="A651" t="str">
            <v>Net Operating Assets (EUR)</v>
          </cell>
          <cell r="H651" t="e">
            <v>#REF!</v>
          </cell>
          <cell r="I651" t="e">
            <v>#REF!</v>
          </cell>
        </row>
        <row r="652">
          <cell r="A652" t="str">
            <v>Derived EV  (EUR)</v>
          </cell>
          <cell r="H652" t="e">
            <v>#REF!</v>
          </cell>
          <cell r="I652" t="e">
            <v>#REF!</v>
          </cell>
        </row>
        <row r="653">
          <cell r="A653" t="str">
            <v>Derived Market Cap (EUR)</v>
          </cell>
          <cell r="H653" t="e">
            <v>#REF!</v>
          </cell>
          <cell r="I653" t="e">
            <v>#REF!</v>
          </cell>
        </row>
        <row r="654">
          <cell r="A654" t="str">
            <v>Derived Market Cap (INR)</v>
          </cell>
          <cell r="H654" t="e">
            <v>#REF!</v>
          </cell>
          <cell r="I654" t="e">
            <v>#REF!</v>
          </cell>
        </row>
        <row r="655">
          <cell r="A655" t="str">
            <v>Price (Rs /Share)</v>
          </cell>
          <cell r="H655" t="e">
            <v>#REF!</v>
          </cell>
          <cell r="I655" t="e">
            <v>#REF!</v>
          </cell>
        </row>
        <row r="656">
          <cell r="A656" t="str">
            <v>Average Price - 2</v>
          </cell>
          <cell r="H656" t="e">
            <v>#REF!</v>
          </cell>
          <cell r="I656" t="e">
            <v>#REF!</v>
          </cell>
        </row>
        <row r="658">
          <cell r="A658" t="str">
            <v>Debt for Hansen Acquisiton (Million EUR)</v>
          </cell>
          <cell r="F658">
            <v>431.43</v>
          </cell>
          <cell r="H658">
            <v>450</v>
          </cell>
        </row>
        <row r="659">
          <cell r="A659" t="str">
            <v>Debt for Hansen Acquisiton (Million INR)</v>
          </cell>
          <cell r="H659">
            <v>26212.5</v>
          </cell>
          <cell r="I659">
            <v>26568</v>
          </cell>
        </row>
        <row r="660">
          <cell r="A660" t="str">
            <v>Debt (Rs /Share)</v>
          </cell>
          <cell r="H660">
            <v>91.090021509929031</v>
          </cell>
          <cell r="I660">
            <v>88.740438892414574</v>
          </cell>
        </row>
        <row r="662">
          <cell r="A662" t="str">
            <v>Net Price - 1</v>
          </cell>
          <cell r="H662" t="e">
            <v>#REF!</v>
          </cell>
          <cell r="I662" t="e">
            <v>#REF!</v>
          </cell>
        </row>
        <row r="663">
          <cell r="A663" t="str">
            <v>Net Price - 2</v>
          </cell>
          <cell r="H663" t="e">
            <v>#REF!</v>
          </cell>
          <cell r="I663" t="e">
            <v>#REF!</v>
          </cell>
        </row>
        <row r="664">
          <cell r="A664" t="str">
            <v>Net Price - Based on EV/EBITDA</v>
          </cell>
          <cell r="H664" t="e">
            <v>#REF!</v>
          </cell>
          <cell r="I664" t="e">
            <v>#REF!</v>
          </cell>
        </row>
        <row r="665">
          <cell r="A665" t="str">
            <v>Net Price - Based on EV/NOA</v>
          </cell>
          <cell r="H665" t="e">
            <v>#REF!</v>
          </cell>
          <cell r="I665" t="e">
            <v>#REF!</v>
          </cell>
        </row>
        <row r="677">
          <cell r="F677" t="str">
            <v>Current</v>
          </cell>
          <cell r="H677" t="str">
            <v>F2008E</v>
          </cell>
          <cell r="J677" t="str">
            <v>F2009E</v>
          </cell>
          <cell r="L677" t="str">
            <v>Implied Growth CAGR (F2009-15E)</v>
          </cell>
        </row>
        <row r="678">
          <cell r="F678" t="str">
            <v>BSE Sensex</v>
          </cell>
          <cell r="G678" t="str">
            <v>Suzlon</v>
          </cell>
          <cell r="H678" t="str">
            <v>BSE Sensex</v>
          </cell>
          <cell r="I678" t="str">
            <v>Suzlon</v>
          </cell>
          <cell r="J678" t="str">
            <v>BSE Sensex</v>
          </cell>
          <cell r="K678" t="str">
            <v>Suzlon</v>
          </cell>
          <cell r="L678" t="str">
            <v>BSE Sensex</v>
          </cell>
          <cell r="M678" t="str">
            <v>Suzlon</v>
          </cell>
        </row>
        <row r="679">
          <cell r="E679" t="str">
            <v>Price</v>
          </cell>
          <cell r="F679">
            <v>12900</v>
          </cell>
          <cell r="G679" t="e">
            <v>#REF!</v>
          </cell>
          <cell r="H679">
            <v>12900</v>
          </cell>
          <cell r="I679" t="e">
            <v>#REF!</v>
          </cell>
          <cell r="J679">
            <v>12900</v>
          </cell>
          <cell r="K679" t="e">
            <v>#REF!</v>
          </cell>
          <cell r="L679">
            <v>12900</v>
          </cell>
          <cell r="M679" t="e">
            <v>#REF!</v>
          </cell>
        </row>
        <row r="680">
          <cell r="E680" t="str">
            <v>EPS</v>
          </cell>
          <cell r="F680">
            <v>641.79104477611941</v>
          </cell>
          <cell r="G680" t="e">
            <v>#REF!</v>
          </cell>
          <cell r="H680" t="e">
            <v>#REF!</v>
          </cell>
          <cell r="I680" t="e">
            <v>#REF!</v>
          </cell>
          <cell r="K680" t="e">
            <v>#REF!</v>
          </cell>
          <cell r="L680" t="e">
            <v>#REF!</v>
          </cell>
          <cell r="M680" t="e">
            <v>#REF!</v>
          </cell>
        </row>
        <row r="681">
          <cell r="E681" t="str">
            <v>PE</v>
          </cell>
          <cell r="F681">
            <v>20.100000000000001</v>
          </cell>
          <cell r="G681" t="e">
            <v>#REF!</v>
          </cell>
          <cell r="H681" t="e">
            <v>#REF!</v>
          </cell>
          <cell r="I681" t="e">
            <v>#REF!</v>
          </cell>
          <cell r="K681" t="e">
            <v>#REF!</v>
          </cell>
          <cell r="L681" t="e">
            <v>#REF!</v>
          </cell>
          <cell r="M681" t="e">
            <v>#REF!</v>
          </cell>
        </row>
      </sheetData>
      <sheetData sheetId="12" refreshError="1"/>
      <sheetData sheetId="13" refreshError="1"/>
      <sheetData sheetId="14" refreshError="1"/>
      <sheetData sheetId="15" refreshError="1">
        <row r="1">
          <cell r="A1" t="str">
            <v xml:space="preserve">Y/E March </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row>
        <row r="3">
          <cell r="A3" t="str">
            <v>Avg. Exchange Rate (INR/USD)</v>
          </cell>
          <cell r="F3">
            <v>44.927</v>
          </cell>
          <cell r="G3">
            <v>44.268999999999998</v>
          </cell>
          <cell r="H3">
            <v>45.24</v>
          </cell>
          <cell r="I3">
            <v>40.270000000000003</v>
          </cell>
          <cell r="J3">
            <v>39.515000000000001</v>
          </cell>
          <cell r="K3">
            <v>38.5</v>
          </cell>
          <cell r="L3">
            <v>37.814250000000001</v>
          </cell>
          <cell r="M3">
            <v>37.247036250000001</v>
          </cell>
          <cell r="N3">
            <v>40.154944631250004</v>
          </cell>
          <cell r="O3">
            <v>39.552620461781252</v>
          </cell>
          <cell r="P3">
            <v>38.959331154854539</v>
          </cell>
        </row>
        <row r="4">
          <cell r="A4" t="str">
            <v>EUR/USD - CY end F/x Rate [Eco Team]</v>
          </cell>
          <cell r="E4">
            <v>1.3576999999999999</v>
          </cell>
          <cell r="F4">
            <v>1.1816</v>
          </cell>
          <cell r="G4">
            <v>1.31925</v>
          </cell>
          <cell r="H4">
            <v>1.3311500000000001</v>
          </cell>
          <cell r="I4">
            <v>1.47</v>
          </cell>
          <cell r="J4">
            <v>1.51</v>
          </cell>
          <cell r="K4">
            <v>1.4</v>
          </cell>
          <cell r="L4">
            <v>1.3398030749337169</v>
          </cell>
          <cell r="M4">
            <v>1.2821944854298879</v>
          </cell>
          <cell r="N4">
            <v>1.18</v>
          </cell>
          <cell r="O4">
            <v>1.18</v>
          </cell>
          <cell r="P4">
            <v>1.18</v>
          </cell>
          <cell r="S4">
            <v>0</v>
          </cell>
        </row>
        <row r="5">
          <cell r="A5" t="str">
            <v>Avg. Exchange Rate (INR/EUR)</v>
          </cell>
          <cell r="F5">
            <v>53.085743199999996</v>
          </cell>
          <cell r="G5">
            <v>58.401878249999996</v>
          </cell>
          <cell r="H5">
            <v>60.221226000000009</v>
          </cell>
          <cell r="I5">
            <v>57.121377000000003</v>
          </cell>
          <cell r="J5">
            <v>59.667650000000002</v>
          </cell>
          <cell r="K5">
            <v>53.9</v>
          </cell>
          <cell r="L5">
            <v>50.663648426312307</v>
          </cell>
          <cell r="M5">
            <v>47.757944478357132</v>
          </cell>
          <cell r="N5">
            <v>47.382834664874999</v>
          </cell>
          <cell r="O5">
            <v>46.672092144901875</v>
          </cell>
          <cell r="P5">
            <v>45.972010762728353</v>
          </cell>
        </row>
        <row r="6">
          <cell r="N6">
            <v>-4.2997803618773589E-2</v>
          </cell>
        </row>
        <row r="7">
          <cell r="A7" t="str">
            <v>REVENUE MODEL - Summary</v>
          </cell>
        </row>
        <row r="8">
          <cell r="A8" t="str">
            <v>Stand-alone Revenues (Rs Million)</v>
          </cell>
        </row>
        <row r="9">
          <cell r="A9" t="str">
            <v xml:space="preserve">Domestic </v>
          </cell>
          <cell r="B9">
            <v>3875.37</v>
          </cell>
          <cell r="C9">
            <v>5249.0940000000001</v>
          </cell>
          <cell r="D9">
            <v>3325.9810000000002</v>
          </cell>
          <cell r="E9">
            <v>7911.51</v>
          </cell>
          <cell r="F9">
            <v>19162.49033591733</v>
          </cell>
          <cell r="G9">
            <v>35304.699999999997</v>
          </cell>
          <cell r="H9">
            <v>35377.599999999991</v>
          </cell>
          <cell r="I9">
            <v>40188.784609613067</v>
          </cell>
          <cell r="J9">
            <v>31467.777480502711</v>
          </cell>
          <cell r="K9">
            <v>35711.832142253101</v>
          </cell>
          <cell r="L9">
            <v>38595.114285869407</v>
          </cell>
          <cell r="M9">
            <v>40198.608833708553</v>
          </cell>
          <cell r="N9">
            <v>41081.013704159122</v>
          </cell>
          <cell r="O9">
            <v>41590.196007948049</v>
          </cell>
          <cell r="P9">
            <v>41452.833354717986</v>
          </cell>
        </row>
        <row r="10">
          <cell r="A10" t="str">
            <v>Exports</v>
          </cell>
          <cell r="C10" t="e">
            <v>#REF!</v>
          </cell>
          <cell r="D10" t="e">
            <v>#REF!</v>
          </cell>
          <cell r="E10">
            <v>0</v>
          </cell>
          <cell r="F10">
            <v>0</v>
          </cell>
          <cell r="G10">
            <v>2332.7249999999995</v>
          </cell>
          <cell r="H10">
            <v>12533.605719999998</v>
          </cell>
          <cell r="I10">
            <v>39615.678351667302</v>
          </cell>
          <cell r="J10">
            <v>60927.580648349685</v>
          </cell>
          <cell r="K10">
            <v>88451.623065590466</v>
          </cell>
          <cell r="L10">
            <v>113986.5242295112</v>
          </cell>
          <cell r="M10">
            <v>142337.93590745211</v>
          </cell>
          <cell r="N10">
            <v>186455.9931546961</v>
          </cell>
          <cell r="O10">
            <v>217017.43665767612</v>
          </cell>
          <cell r="P10">
            <v>246586.88114377134</v>
          </cell>
        </row>
        <row r="11">
          <cell r="A11" t="str">
            <v>USA</v>
          </cell>
          <cell r="G11">
            <v>2332.7249999999995</v>
          </cell>
          <cell r="H11">
            <v>11937.749999999998</v>
          </cell>
          <cell r="I11">
            <v>18940.440177559303</v>
          </cell>
          <cell r="J11">
            <v>31362.755040413002</v>
          </cell>
          <cell r="K11">
            <v>43635.620564641933</v>
          </cell>
          <cell r="L11">
            <v>53414.419547801925</v>
          </cell>
          <cell r="M11">
            <v>63087.018852881622</v>
          </cell>
          <cell r="N11">
            <v>78197.795669086103</v>
          </cell>
          <cell r="O11">
            <v>86253.019415018833</v>
          </cell>
          <cell r="P11">
            <v>93102.259902852355</v>
          </cell>
        </row>
        <row r="12">
          <cell r="A12" t="str">
            <v>Australia</v>
          </cell>
          <cell r="G12">
            <v>0</v>
          </cell>
          <cell r="H12">
            <v>135.85572000000002</v>
          </cell>
          <cell r="I12">
            <v>7541.5264123080005</v>
          </cell>
          <cell r="J12">
            <v>17482.817748467929</v>
          </cell>
          <cell r="K12">
            <v>25039.606996698531</v>
          </cell>
          <cell r="L12">
            <v>32795.578030121796</v>
          </cell>
          <cell r="M12">
            <v>41384.844862060381</v>
          </cell>
          <cell r="N12">
            <v>54895.27483928491</v>
          </cell>
          <cell r="O12">
            <v>65284.183644509641</v>
          </cell>
          <cell r="P12">
            <v>76305.762445987901</v>
          </cell>
        </row>
        <row r="13">
          <cell r="A13" t="str">
            <v>Others</v>
          </cell>
          <cell r="H13">
            <v>460</v>
          </cell>
          <cell r="I13">
            <v>13133.711761800001</v>
          </cell>
          <cell r="J13">
            <v>12082.007859468751</v>
          </cell>
          <cell r="K13">
            <v>19776.395504250002</v>
          </cell>
          <cell r="L13">
            <v>27776.526651587468</v>
          </cell>
          <cell r="M13">
            <v>37866.072192510095</v>
          </cell>
          <cell r="N13">
            <v>53362.922646325089</v>
          </cell>
          <cell r="O13">
            <v>65480.233598147643</v>
          </cell>
          <cell r="P13">
            <v>77178.85879493109</v>
          </cell>
        </row>
        <row r="14">
          <cell r="A14" t="str">
            <v>Other (including Tubular Towers)</v>
          </cell>
          <cell r="C14" t="e">
            <v>#REF!</v>
          </cell>
          <cell r="D14" t="e">
            <v>#REF!</v>
          </cell>
          <cell r="E14">
            <v>0</v>
          </cell>
          <cell r="F14">
            <v>12.509664082670497</v>
          </cell>
          <cell r="G14">
            <v>247.175000000002</v>
          </cell>
          <cell r="H14">
            <v>5892.4942800000081</v>
          </cell>
          <cell r="I14">
            <v>0</v>
          </cell>
          <cell r="J14">
            <v>0</v>
          </cell>
          <cell r="K14">
            <v>0</v>
          </cell>
          <cell r="L14">
            <v>0</v>
          </cell>
          <cell r="M14">
            <v>0</v>
          </cell>
          <cell r="N14">
            <v>0</v>
          </cell>
          <cell r="O14">
            <v>0</v>
          </cell>
          <cell r="P14">
            <v>0</v>
          </cell>
        </row>
        <row r="15">
          <cell r="A15" t="str">
            <v>Total</v>
          </cell>
          <cell r="B15">
            <v>3875.37</v>
          </cell>
          <cell r="C15" t="e">
            <v>#REF!</v>
          </cell>
          <cell r="D15" t="e">
            <v>#REF!</v>
          </cell>
          <cell r="E15">
            <v>7911.51</v>
          </cell>
          <cell r="F15">
            <v>19175</v>
          </cell>
          <cell r="G15">
            <v>37884.6</v>
          </cell>
          <cell r="H15">
            <v>53803.7</v>
          </cell>
          <cell r="I15">
            <v>79804.462961280369</v>
          </cell>
          <cell r="J15">
            <v>92395.3581288524</v>
          </cell>
          <cell r="K15">
            <v>124163.45520784357</v>
          </cell>
          <cell r="L15">
            <v>152581.63851538062</v>
          </cell>
          <cell r="M15">
            <v>182536.54474116064</v>
          </cell>
          <cell r="N15">
            <v>227537.00685885522</v>
          </cell>
          <cell r="O15">
            <v>258607.63266562417</v>
          </cell>
          <cell r="P15">
            <v>288039.71449848934</v>
          </cell>
        </row>
        <row r="16">
          <cell r="C16" t="e">
            <v>#REF!</v>
          </cell>
          <cell r="D16" t="e">
            <v>#REF!</v>
          </cell>
          <cell r="F16">
            <v>1.4236839743614049</v>
          </cell>
          <cell r="G16">
            <v>0.97572881355932206</v>
          </cell>
          <cell r="H16">
            <v>0.42019976454812769</v>
          </cell>
          <cell r="I16">
            <v>0.48325232207599811</v>
          </cell>
          <cell r="J16">
            <v>0.15777181751954017</v>
          </cell>
          <cell r="K16">
            <v>0.34382784722462056</v>
          </cell>
          <cell r="L16">
            <v>0.2288771946622008</v>
          </cell>
          <cell r="M16">
            <v>0.19632051744391577</v>
          </cell>
          <cell r="N16">
            <v>0.24652850847760854</v>
          </cell>
          <cell r="O16">
            <v>0.1365519668017896</v>
          </cell>
          <cell r="P16">
            <v>0.11380979567188731</v>
          </cell>
        </row>
        <row r="18">
          <cell r="A18" t="str">
            <v>Consolidated Revenues (Rs Million)</v>
          </cell>
        </row>
        <row r="19">
          <cell r="A19" t="str">
            <v>Domestic - WTG Sales &amp; Service</v>
          </cell>
          <cell r="E19">
            <v>7911.51</v>
          </cell>
          <cell r="F19">
            <v>19162.49033591733</v>
          </cell>
          <cell r="G19">
            <v>35300</v>
          </cell>
          <cell r="H19">
            <v>41209.999999999993</v>
          </cell>
          <cell r="I19">
            <v>54033.599999999999</v>
          </cell>
          <cell r="J19">
            <v>45437.640349410671</v>
          </cell>
          <cell r="K19">
            <v>53837.329934100882</v>
          </cell>
          <cell r="L19">
            <v>60220.017631397219</v>
          </cell>
          <cell r="M19">
            <v>65875.492792880628</v>
          </cell>
          <cell r="N19">
            <v>71122.922598264035</v>
          </cell>
          <cell r="O19">
            <v>76309.943722637385</v>
          </cell>
          <cell r="P19">
            <v>81032.417348242685</v>
          </cell>
        </row>
        <row r="20">
          <cell r="A20" t="str">
            <v>WTG</v>
          </cell>
          <cell r="B20">
            <v>3875.37</v>
          </cell>
          <cell r="C20">
            <v>5249.0940000000001</v>
          </cell>
          <cell r="D20">
            <v>3325.9810000000002</v>
          </cell>
          <cell r="E20">
            <v>7911.51</v>
          </cell>
          <cell r="F20">
            <v>19162.49033591733</v>
          </cell>
          <cell r="G20">
            <v>35300</v>
          </cell>
          <cell r="H20">
            <v>40715.189999999995</v>
          </cell>
          <cell r="I20">
            <v>52858.671901721049</v>
          </cell>
          <cell r="J20">
            <v>43393.800349410674</v>
          </cell>
          <cell r="K20">
            <v>50322.253934100881</v>
          </cell>
          <cell r="L20">
            <v>55178.436622661953</v>
          </cell>
          <cell r="M20">
            <v>59168.602822938454</v>
          </cell>
          <cell r="N20">
            <v>62440.606430604043</v>
          </cell>
          <cell r="O20">
            <v>65339.056402288435</v>
          </cell>
          <cell r="P20">
            <v>67450.847249061073</v>
          </cell>
        </row>
        <row r="21">
          <cell r="A21" t="str">
            <v>O&amp;M/EPC External Sales</v>
          </cell>
          <cell r="H21">
            <v>494.81</v>
          </cell>
          <cell r="I21">
            <v>1174.9280982789503</v>
          </cell>
          <cell r="J21">
            <v>2043.84</v>
          </cell>
          <cell r="K21">
            <v>3515.076</v>
          </cell>
          <cell r="L21">
            <v>5041.5810087352666</v>
          </cell>
          <cell r="M21">
            <v>6706.8899699421781</v>
          </cell>
          <cell r="N21">
            <v>8682.3161676599921</v>
          </cell>
          <cell r="O21">
            <v>10970.887320348946</v>
          </cell>
          <cell r="P21">
            <v>13581.570099181605</v>
          </cell>
        </row>
        <row r="23">
          <cell r="A23" t="str">
            <v>International - WTG Sales &amp; Service</v>
          </cell>
          <cell r="D23">
            <v>0</v>
          </cell>
          <cell r="E23">
            <v>0</v>
          </cell>
          <cell r="F23">
            <v>0</v>
          </cell>
          <cell r="G23">
            <v>3110.2999999999993</v>
          </cell>
          <cell r="H23">
            <v>20096.999999999996</v>
          </cell>
          <cell r="I23">
            <v>58605.455192617577</v>
          </cell>
          <cell r="J23">
            <v>103408.62432320307</v>
          </cell>
          <cell r="K23">
            <v>155694.23123890752</v>
          </cell>
          <cell r="L23">
            <v>205528.01974118224</v>
          </cell>
          <cell r="M23">
            <v>258872.03139126085</v>
          </cell>
          <cell r="N23">
            <v>338243.20644091116</v>
          </cell>
          <cell r="O23">
            <v>400117.18821083562</v>
          </cell>
          <cell r="P23">
            <v>455942.60754741961</v>
          </cell>
        </row>
        <row r="24">
          <cell r="A24" t="str">
            <v>China</v>
          </cell>
          <cell r="D24">
            <v>0</v>
          </cell>
          <cell r="E24">
            <v>0</v>
          </cell>
          <cell r="F24">
            <v>0</v>
          </cell>
          <cell r="G24">
            <v>0</v>
          </cell>
          <cell r="H24">
            <v>3000</v>
          </cell>
          <cell r="I24">
            <v>5925.586963205903</v>
          </cell>
          <cell r="J24">
            <v>22554.265378702472</v>
          </cell>
          <cell r="K24">
            <v>36675.490932308086</v>
          </cell>
          <cell r="L24">
            <v>49883.252104305539</v>
          </cell>
          <cell r="M24">
            <v>62821.720618859785</v>
          </cell>
          <cell r="N24">
            <v>79116.104404376543</v>
          </cell>
          <cell r="O24">
            <v>95651.370224891245</v>
          </cell>
          <cell r="P24">
            <v>106005.63105173573</v>
          </cell>
        </row>
        <row r="25">
          <cell r="A25" t="str">
            <v xml:space="preserve">USA </v>
          </cell>
          <cell r="D25">
            <v>0</v>
          </cell>
          <cell r="E25">
            <v>0</v>
          </cell>
          <cell r="F25">
            <v>0</v>
          </cell>
          <cell r="G25">
            <v>3110.2999999999993</v>
          </cell>
          <cell r="H25">
            <v>15916.999999999996</v>
          </cell>
          <cell r="I25">
            <v>25253.920236745733</v>
          </cell>
          <cell r="J25">
            <v>41817.006720550664</v>
          </cell>
          <cell r="K25">
            <v>58180.827419522575</v>
          </cell>
          <cell r="L25">
            <v>71219.2260637359</v>
          </cell>
          <cell r="M25">
            <v>84116.025137175486</v>
          </cell>
          <cell r="N25">
            <v>104263.72755878147</v>
          </cell>
          <cell r="O25">
            <v>115004.02588669177</v>
          </cell>
          <cell r="P25">
            <v>124136.34653713646</v>
          </cell>
        </row>
        <row r="26">
          <cell r="A26" t="str">
            <v>Australia</v>
          </cell>
          <cell r="D26">
            <v>0</v>
          </cell>
          <cell r="E26">
            <v>0</v>
          </cell>
          <cell r="F26">
            <v>0</v>
          </cell>
          <cell r="G26">
            <v>0</v>
          </cell>
          <cell r="H26">
            <v>135.85572000000002</v>
          </cell>
          <cell r="I26">
            <v>7541.5264123080005</v>
          </cell>
          <cell r="J26">
            <v>17482.817748467929</v>
          </cell>
          <cell r="K26">
            <v>25039.606996698531</v>
          </cell>
          <cell r="L26">
            <v>32795.578030121796</v>
          </cell>
          <cell r="M26">
            <v>41384.844862060381</v>
          </cell>
          <cell r="N26">
            <v>54895.27483928491</v>
          </cell>
          <cell r="O26">
            <v>65284.183644509641</v>
          </cell>
          <cell r="P26">
            <v>76305.762445987901</v>
          </cell>
        </row>
        <row r="27">
          <cell r="A27" t="str">
            <v>Europe</v>
          </cell>
          <cell r="G27">
            <v>0</v>
          </cell>
          <cell r="H27">
            <v>460</v>
          </cell>
          <cell r="I27">
            <v>13133.711761800001</v>
          </cell>
          <cell r="J27">
            <v>12082.007859468751</v>
          </cell>
          <cell r="K27">
            <v>19776.395504250002</v>
          </cell>
          <cell r="L27">
            <v>27776.526651587468</v>
          </cell>
          <cell r="M27">
            <v>37866.072192510095</v>
          </cell>
          <cell r="N27">
            <v>53362.922646325089</v>
          </cell>
          <cell r="O27">
            <v>65480.233598147643</v>
          </cell>
          <cell r="P27">
            <v>77178.85879493109</v>
          </cell>
        </row>
        <row r="28">
          <cell r="A28" t="str">
            <v>Rest of World</v>
          </cell>
          <cell r="G28">
            <v>0</v>
          </cell>
          <cell r="H28">
            <v>584.14427999999998</v>
          </cell>
          <cell r="I28">
            <v>6750.709818557938</v>
          </cell>
          <cell r="J28">
            <v>9472.5266160132414</v>
          </cell>
          <cell r="K28">
            <v>16021.910386128331</v>
          </cell>
          <cell r="L28">
            <v>23853.436891431549</v>
          </cell>
          <cell r="M28">
            <v>32683.368580655093</v>
          </cell>
          <cell r="N28">
            <v>46605.176992143126</v>
          </cell>
          <cell r="O28">
            <v>58697.374856595379</v>
          </cell>
          <cell r="P28">
            <v>72316.008717628458</v>
          </cell>
        </row>
        <row r="30">
          <cell r="A30" t="str">
            <v>Wind business Revenues</v>
          </cell>
          <cell r="B30" t="e">
            <v>#REF!</v>
          </cell>
          <cell r="C30" t="e">
            <v>#REF!</v>
          </cell>
          <cell r="D30" t="e">
            <v>#REF!</v>
          </cell>
          <cell r="E30">
            <v>7911.51</v>
          </cell>
          <cell r="F30">
            <v>19162.49033591733</v>
          </cell>
          <cell r="G30">
            <v>38410.300000000003</v>
          </cell>
          <cell r="H30">
            <v>61306.999999999985</v>
          </cell>
          <cell r="I30">
            <v>112639.05519261758</v>
          </cell>
          <cell r="J30">
            <v>148846.26467261373</v>
          </cell>
          <cell r="K30">
            <v>209531.56117300841</v>
          </cell>
          <cell r="L30">
            <v>265748.03737257945</v>
          </cell>
          <cell r="M30">
            <v>324747.52418414148</v>
          </cell>
          <cell r="N30">
            <v>409366.12903917523</v>
          </cell>
          <cell r="O30">
            <v>476427.13193347299</v>
          </cell>
          <cell r="P30">
            <v>536975.02489566233</v>
          </cell>
          <cell r="S30">
            <v>0</v>
          </cell>
        </row>
        <row r="31">
          <cell r="A31" t="str">
            <v>YoY</v>
          </cell>
          <cell r="H31">
            <v>0.59610833552458531</v>
          </cell>
          <cell r="I31">
            <v>0.83729517335080184</v>
          </cell>
          <cell r="J31">
            <v>0.32144454175401482</v>
          </cell>
          <cell r="K31">
            <v>0.40770453080479752</v>
          </cell>
          <cell r="L31">
            <v>0.26829598311995384</v>
          </cell>
          <cell r="M31">
            <v>0.22201287879633358</v>
          </cell>
          <cell r="N31">
            <v>0.26056735942058329</v>
          </cell>
          <cell r="O31">
            <v>0.16381668667043092</v>
          </cell>
          <cell r="P31">
            <v>0.12708741569034765</v>
          </cell>
          <cell r="S31" t="str">
            <v>Y</v>
          </cell>
        </row>
        <row r="32">
          <cell r="A32" t="str">
            <v>Less: Eliminations</v>
          </cell>
          <cell r="B32" t="e">
            <v>#REF!</v>
          </cell>
          <cell r="C32" t="e">
            <v>#REF!</v>
          </cell>
          <cell r="D32" t="e">
            <v>#REF!</v>
          </cell>
          <cell r="E32">
            <v>-663.47999999999956</v>
          </cell>
          <cell r="F32">
            <v>-262.32966408267021</v>
          </cell>
          <cell r="G32">
            <v>0</v>
          </cell>
        </row>
        <row r="33">
          <cell r="A33" t="str">
            <v>Reported Net Revenues</v>
          </cell>
          <cell r="B33">
            <v>3875.37</v>
          </cell>
          <cell r="C33">
            <v>5249.0940000000001</v>
          </cell>
          <cell r="D33">
            <v>2617.36</v>
          </cell>
          <cell r="E33">
            <v>8574.99</v>
          </cell>
          <cell r="F33">
            <v>19424.82</v>
          </cell>
          <cell r="G33">
            <v>38410.300000000003</v>
          </cell>
        </row>
        <row r="35">
          <cell r="A35" t="str">
            <v>Realization (Rs million/MW)</v>
          </cell>
        </row>
        <row r="36">
          <cell r="A36" t="str">
            <v>Domestic</v>
          </cell>
          <cell r="E36">
            <v>35.597345331833523</v>
          </cell>
          <cell r="F36">
            <v>37.743727271848201</v>
          </cell>
          <cell r="G36">
            <v>39.997733839442525</v>
          </cell>
          <cell r="H36">
            <v>43.169914100146649</v>
          </cell>
          <cell r="I36">
            <v>55.379317413139283</v>
          </cell>
          <cell r="J36">
            <v>56.210007174336369</v>
          </cell>
          <cell r="K36">
            <v>56.772107246079734</v>
          </cell>
          <cell r="L36">
            <v>57.197898050425337</v>
          </cell>
          <cell r="M36">
            <v>57.626882285803532</v>
          </cell>
          <cell r="N36">
            <v>58.059083902947044</v>
          </cell>
          <cell r="O36">
            <v>58.49452703221916</v>
          </cell>
          <cell r="P36">
            <v>58.933235984960824</v>
          </cell>
        </row>
        <row r="37">
          <cell r="A37" t="str">
            <v xml:space="preserve">International </v>
          </cell>
          <cell r="B37">
            <v>0</v>
          </cell>
          <cell r="C37">
            <v>0</v>
          </cell>
          <cell r="D37">
            <v>0</v>
          </cell>
          <cell r="E37">
            <v>0</v>
          </cell>
          <cell r="F37">
            <v>0</v>
          </cell>
          <cell r="G37">
            <v>38.280615384615373</v>
          </cell>
          <cell r="H37">
            <v>40.061796072959226</v>
          </cell>
          <cell r="I37">
            <v>43.876211119725667</v>
          </cell>
          <cell r="J37">
            <v>50.067238626608017</v>
          </cell>
          <cell r="K37">
            <v>50.992587677288611</v>
          </cell>
          <cell r="L37">
            <v>51.509466452497733</v>
          </cell>
          <cell r="M37">
            <v>51.52839717470431</v>
          </cell>
          <cell r="N37">
            <v>54.647461424895866</v>
          </cell>
          <cell r="O37">
            <v>54.060424659566294</v>
          </cell>
          <cell r="P37">
            <v>53.600122671728421</v>
          </cell>
        </row>
        <row r="38">
          <cell r="A38" t="str">
            <v>China</v>
          </cell>
          <cell r="H38">
            <v>30</v>
          </cell>
          <cell r="I38">
            <v>44.303453930511424</v>
          </cell>
          <cell r="J38">
            <v>44.968005739469106</v>
          </cell>
          <cell r="K38">
            <v>45.417685796863793</v>
          </cell>
          <cell r="L38">
            <v>45.758318440340275</v>
          </cell>
          <cell r="M38">
            <v>46.101505828642829</v>
          </cell>
          <cell r="N38">
            <v>46.447267122357651</v>
          </cell>
          <cell r="O38">
            <v>46.79562162577534</v>
          </cell>
          <cell r="P38">
            <v>47.146588787968653</v>
          </cell>
        </row>
        <row r="39">
          <cell r="A39" t="str">
            <v>USA</v>
          </cell>
          <cell r="G39">
            <v>38.280615384615373</v>
          </cell>
          <cell r="H39">
            <v>42.519032990516884</v>
          </cell>
          <cell r="I39">
            <v>42.590303122937399</v>
          </cell>
          <cell r="J39">
            <v>52.2397513006851</v>
          </cell>
          <cell r="K39">
            <v>53.442792517529931</v>
          </cell>
          <cell r="L39">
            <v>54.065612739342512</v>
          </cell>
          <cell r="M39">
            <v>53.787174833734895</v>
          </cell>
          <cell r="N39">
            <v>57.986386160321381</v>
          </cell>
          <cell r="O39">
            <v>57.116590367916544</v>
          </cell>
          <cell r="P39">
            <v>56.259841512397806</v>
          </cell>
        </row>
        <row r="40">
          <cell r="A40" t="str">
            <v>Australia</v>
          </cell>
          <cell r="H40">
            <v>64.693200000000004</v>
          </cell>
          <cell r="I40">
            <v>52.811809609999997</v>
          </cell>
          <cell r="J40">
            <v>54.412753652250011</v>
          </cell>
          <cell r="K40">
            <v>55.66583743875001</v>
          </cell>
          <cell r="L40">
            <v>57.408051637315992</v>
          </cell>
          <cell r="M40">
            <v>57.67786948001136</v>
          </cell>
          <cell r="N40">
            <v>62.180830707525651</v>
          </cell>
          <cell r="O40">
            <v>61.248118246912753</v>
          </cell>
          <cell r="P40">
            <v>60.32939647320908</v>
          </cell>
        </row>
        <row r="41">
          <cell r="A41" t="str">
            <v>Europe</v>
          </cell>
          <cell r="H41">
            <v>43.80952380952381</v>
          </cell>
          <cell r="I41">
            <v>44.043299000000005</v>
          </cell>
          <cell r="J41">
            <v>54.021944375000004</v>
          </cell>
          <cell r="K41">
            <v>55.266028124999998</v>
          </cell>
          <cell r="L41">
            <v>54.281646857812504</v>
          </cell>
          <cell r="M41">
            <v>53.467422154945318</v>
          </cell>
          <cell r="N41">
            <v>57.641670112947551</v>
          </cell>
          <cell r="O41">
            <v>56.777045061253332</v>
          </cell>
          <cell r="P41">
            <v>55.92538938533454</v>
          </cell>
        </row>
        <row r="42">
          <cell r="A42" t="str">
            <v>Rest of World</v>
          </cell>
          <cell r="H42">
            <v>39.737706122448976</v>
          </cell>
          <cell r="I42">
            <v>40.182796539035344</v>
          </cell>
          <cell r="J42">
            <v>43.372374615445246</v>
          </cell>
          <cell r="K42">
            <v>45.850247213050388</v>
          </cell>
          <cell r="L42">
            <v>47.735591514718351</v>
          </cell>
          <cell r="M42">
            <v>48.665242159467496</v>
          </cell>
          <cell r="N42">
            <v>52.989225563512818</v>
          </cell>
          <cell r="O42">
            <v>52.194387180060126</v>
          </cell>
          <cell r="P42">
            <v>51.41147137235923</v>
          </cell>
        </row>
        <row r="43">
          <cell r="A43" t="str">
            <v>Overall</v>
          </cell>
          <cell r="B43">
            <v>41.052648305084752</v>
          </cell>
          <cell r="C43">
            <v>41.429313338595108</v>
          </cell>
          <cell r="D43">
            <v>34.898133333333334</v>
          </cell>
          <cell r="E43">
            <v>38.582632170978627</v>
          </cell>
          <cell r="F43">
            <v>38.260429387433526</v>
          </cell>
          <cell r="G43">
            <v>39.852977796223286</v>
          </cell>
          <cell r="H43">
            <v>42.099227467811147</v>
          </cell>
          <cell r="I43">
            <v>48.731961232420858</v>
          </cell>
          <cell r="J43">
            <v>51.795133422397122</v>
          </cell>
          <cell r="K43">
            <v>52.362235682123313</v>
          </cell>
          <cell r="L43">
            <v>52.697065148696154</v>
          </cell>
          <cell r="M43">
            <v>52.658833504646445</v>
          </cell>
          <cell r="N43">
            <v>55.211118577526655</v>
          </cell>
          <cell r="O43">
            <v>54.724870940930877</v>
          </cell>
          <cell r="P43">
            <v>54.342223012858867</v>
          </cell>
        </row>
        <row r="44">
          <cell r="A44" t="str">
            <v>YoY</v>
          </cell>
          <cell r="F44">
            <v>-8.3509798428801352E-3</v>
          </cell>
          <cell r="G44">
            <v>4.1623903188938716E-2</v>
          </cell>
          <cell r="H44">
            <v>5.6363408603327336E-2</v>
          </cell>
          <cell r="I44">
            <v>0.15755001133170587</v>
          </cell>
          <cell r="J44">
            <v>6.2857560264542922E-2</v>
          </cell>
          <cell r="K44">
            <v>1.0948948718818574E-2</v>
          </cell>
          <cell r="L44">
            <v>6.3944837765426144E-3</v>
          </cell>
          <cell r="M44">
            <v>-7.2549854421366522E-4</v>
          </cell>
          <cell r="N44">
            <v>4.8468317716438003E-2</v>
          </cell>
          <cell r="O44">
            <v>-8.8070600473887373E-3</v>
          </cell>
          <cell r="P44">
            <v>-6.992212525910424E-3</v>
          </cell>
        </row>
        <row r="45">
          <cell r="A45" t="str">
            <v>Overall (US$)</v>
          </cell>
          <cell r="F45">
            <v>0.85161327013674459</v>
          </cell>
          <cell r="G45">
            <v>0.90024572039628836</v>
          </cell>
          <cell r="H45">
            <v>0.93057531980130737</v>
          </cell>
          <cell r="I45">
            <v>1.2101306489302421</v>
          </cell>
          <cell r="J45">
            <v>1.3107714392609673</v>
          </cell>
          <cell r="K45">
            <v>1.3600580696655407</v>
          </cell>
          <cell r="L45">
            <v>1.3935768962413946</v>
          </cell>
          <cell r="M45">
            <v>1.4137724449055042</v>
          </cell>
          <cell r="N45">
            <v>1.3749519289477341</v>
          </cell>
          <cell r="O45">
            <v>1.3835965936519985</v>
          </cell>
          <cell r="P45">
            <v>1.3948448651970129</v>
          </cell>
        </row>
        <row r="46">
          <cell r="A46" t="str">
            <v>YoY</v>
          </cell>
          <cell r="G46">
            <v>5.7106261685817561E-2</v>
          </cell>
          <cell r="H46">
            <v>3.3690356663587329E-2</v>
          </cell>
          <cell r="I46">
            <v>0.30041128663139727</v>
          </cell>
          <cell r="J46">
            <v>8.3165227175835854E-2</v>
          </cell>
          <cell r="K46">
            <v>3.760123918504199E-2</v>
          </cell>
          <cell r="L46">
            <v>2.4645143706324868E-2</v>
          </cell>
          <cell r="M46">
            <v>1.4491879650544437E-2</v>
          </cell>
          <cell r="N46">
            <v>-2.745881495827629E-2</v>
          </cell>
          <cell r="O46">
            <v>6.2872486828542407E-3</v>
          </cell>
          <cell r="P46">
            <v>8.1297334762329143E-3</v>
          </cell>
        </row>
        <row r="47">
          <cell r="J47">
            <v>0.86806055580196506</v>
          </cell>
          <cell r="K47">
            <v>0.97147004976110052</v>
          </cell>
          <cell r="L47">
            <v>1.0401356156839228</v>
          </cell>
          <cell r="M47">
            <v>1.1026193459500815</v>
          </cell>
          <cell r="N47">
            <v>1.1652134991082492</v>
          </cell>
          <cell r="O47">
            <v>1.1725394861457614</v>
          </cell>
          <cell r="P47">
            <v>1.1820719196584855</v>
          </cell>
        </row>
        <row r="48">
          <cell r="A48" t="str">
            <v>Order Book (Rs Million)</v>
          </cell>
          <cell r="I48">
            <v>39587</v>
          </cell>
        </row>
        <row r="49">
          <cell r="A49" t="str">
            <v>Domestic</v>
          </cell>
          <cell r="G49">
            <v>7200</v>
          </cell>
          <cell r="H49">
            <v>14083</v>
          </cell>
          <cell r="I49">
            <v>8864.9</v>
          </cell>
          <cell r="J49">
            <v>55.37101811367895</v>
          </cell>
        </row>
        <row r="50">
          <cell r="A50" t="str">
            <v>International</v>
          </cell>
          <cell r="G50">
            <v>25830</v>
          </cell>
          <cell r="H50">
            <v>80780</v>
          </cell>
          <cell r="I50">
            <v>159057.06</v>
          </cell>
          <cell r="J50">
            <v>53.3927693856999</v>
          </cell>
        </row>
        <row r="51">
          <cell r="A51" t="str">
            <v>Total</v>
          </cell>
          <cell r="G51">
            <v>33030</v>
          </cell>
          <cell r="H51">
            <v>94863</v>
          </cell>
          <cell r="I51">
            <v>167921.96</v>
          </cell>
          <cell r="J51">
            <v>53.493663788984101</v>
          </cell>
        </row>
        <row r="53">
          <cell r="A53" t="str">
            <v>OPERATING DATA</v>
          </cell>
        </row>
        <row r="54">
          <cell r="A54" t="str">
            <v>Order Book &amp; Unit Sales</v>
          </cell>
        </row>
        <row r="55">
          <cell r="A55" t="str">
            <v>Order Book (MW)</v>
          </cell>
          <cell r="I55">
            <v>39587</v>
          </cell>
        </row>
        <row r="56">
          <cell r="A56" t="str">
            <v>Domestic</v>
          </cell>
          <cell r="G56">
            <v>180</v>
          </cell>
          <cell r="H56">
            <v>266.5</v>
          </cell>
          <cell r="I56">
            <v>160.1</v>
          </cell>
        </row>
        <row r="57">
          <cell r="A57" t="str">
            <v>International</v>
          </cell>
          <cell r="G57">
            <v>591</v>
          </cell>
          <cell r="H57">
            <v>1691.85</v>
          </cell>
          <cell r="I57">
            <v>2979</v>
          </cell>
        </row>
        <row r="58">
          <cell r="A58" t="str">
            <v>Total</v>
          </cell>
          <cell r="G58">
            <v>771</v>
          </cell>
          <cell r="H58">
            <v>1958.35</v>
          </cell>
          <cell r="I58">
            <v>3139.1</v>
          </cell>
        </row>
        <row r="60">
          <cell r="A60" t="str">
            <v>International Order Book (MW)</v>
          </cell>
          <cell r="H60">
            <v>1691.85</v>
          </cell>
          <cell r="I60">
            <v>2979</v>
          </cell>
        </row>
        <row r="61">
          <cell r="A61" t="str">
            <v>USA</v>
          </cell>
          <cell r="H61">
            <v>973</v>
          </cell>
          <cell r="I61">
            <v>1595</v>
          </cell>
        </row>
        <row r="62">
          <cell r="A62" t="str">
            <v>China</v>
          </cell>
          <cell r="H62">
            <v>134</v>
          </cell>
          <cell r="I62">
            <v>586</v>
          </cell>
        </row>
        <row r="63">
          <cell r="A63" t="str">
            <v>Australia</v>
          </cell>
          <cell r="H63">
            <v>181</v>
          </cell>
          <cell r="I63">
            <v>317</v>
          </cell>
        </row>
        <row r="64">
          <cell r="A64" t="str">
            <v>Europe</v>
          </cell>
          <cell r="H64">
            <v>179</v>
          </cell>
          <cell r="I64">
            <v>267</v>
          </cell>
        </row>
        <row r="65">
          <cell r="A65" t="str">
            <v>Others</v>
          </cell>
          <cell r="H65">
            <v>224.85</v>
          </cell>
          <cell r="I65">
            <v>214</v>
          </cell>
        </row>
        <row r="67">
          <cell r="A67" t="str">
            <v>Sales (Units)</v>
          </cell>
        </row>
        <row r="68">
          <cell r="A68" t="str">
            <v>Domestic</v>
          </cell>
          <cell r="B68">
            <v>266</v>
          </cell>
          <cell r="C68">
            <v>245</v>
          </cell>
          <cell r="D68">
            <v>94</v>
          </cell>
          <cell r="E68">
            <v>195</v>
          </cell>
          <cell r="F68">
            <v>451</v>
          </cell>
          <cell r="G68">
            <v>760</v>
          </cell>
          <cell r="H68">
            <v>887</v>
          </cell>
          <cell r="I68">
            <v>795</v>
          </cell>
          <cell r="J68">
            <v>645.65</v>
          </cell>
          <cell r="K68">
            <v>738.57999999999993</v>
          </cell>
          <cell r="L68">
            <v>808.10799999999995</v>
          </cell>
          <cell r="M68">
            <v>864.40572000000009</v>
          </cell>
          <cell r="N68">
            <v>915.25577040000007</v>
          </cell>
          <cell r="O68">
            <v>970.91720146252806</v>
          </cell>
          <cell r="P68">
            <v>1019.7826134006939</v>
          </cell>
        </row>
        <row r="69">
          <cell r="A69" t="str">
            <v>International</v>
          </cell>
          <cell r="B69">
            <v>0</v>
          </cell>
          <cell r="C69">
            <v>0</v>
          </cell>
          <cell r="D69">
            <v>0</v>
          </cell>
          <cell r="E69">
            <v>0</v>
          </cell>
          <cell r="F69">
            <v>0</v>
          </cell>
          <cell r="G69">
            <v>65.300000000000011</v>
          </cell>
          <cell r="H69">
            <v>283</v>
          </cell>
          <cell r="I69">
            <v>700</v>
          </cell>
          <cell r="J69">
            <v>1173.8000000000002</v>
          </cell>
          <cell r="K69">
            <v>1753.3205</v>
          </cell>
          <cell r="L69">
            <v>2298.9075549999998</v>
          </cell>
          <cell r="M69">
            <v>2888.0134514459996</v>
          </cell>
          <cell r="N69">
            <v>3561.5646554216528</v>
          </cell>
          <cell r="O69">
            <v>4256.3984305215381</v>
          </cell>
          <cell r="P69">
            <v>4855.5314980916837</v>
          </cell>
        </row>
        <row r="70">
          <cell r="A70" t="str">
            <v>China</v>
          </cell>
          <cell r="B70">
            <v>0</v>
          </cell>
          <cell r="C70">
            <v>0</v>
          </cell>
          <cell r="D70">
            <v>0</v>
          </cell>
          <cell r="E70">
            <v>0</v>
          </cell>
          <cell r="F70">
            <v>0</v>
          </cell>
          <cell r="G70">
            <v>0</v>
          </cell>
          <cell r="H70">
            <v>80</v>
          </cell>
          <cell r="I70">
            <v>107</v>
          </cell>
          <cell r="J70">
            <v>401.25</v>
          </cell>
          <cell r="K70">
            <v>646.01249999999993</v>
          </cell>
          <cell r="L70">
            <v>872.11687499999994</v>
          </cell>
          <cell r="M70">
            <v>1090.1460937499999</v>
          </cell>
          <cell r="N70">
            <v>1362.6826171874998</v>
          </cell>
          <cell r="O70">
            <v>1635.2191406249997</v>
          </cell>
          <cell r="P70">
            <v>1798.7410546874999</v>
          </cell>
        </row>
        <row r="71">
          <cell r="A71" t="str">
            <v>USA</v>
          </cell>
          <cell r="B71">
            <v>0</v>
          </cell>
          <cell r="C71">
            <v>0</v>
          </cell>
          <cell r="D71">
            <v>0</v>
          </cell>
          <cell r="E71">
            <v>0</v>
          </cell>
          <cell r="F71">
            <v>0</v>
          </cell>
          <cell r="G71">
            <v>65</v>
          </cell>
          <cell r="H71">
            <v>190</v>
          </cell>
          <cell r="I71">
            <v>303</v>
          </cell>
          <cell r="J71">
            <v>409.05000000000007</v>
          </cell>
          <cell r="K71">
            <v>556.30799999999999</v>
          </cell>
          <cell r="L71">
            <v>673.13268000000005</v>
          </cell>
          <cell r="M71">
            <v>799.14311769599999</v>
          </cell>
          <cell r="N71">
            <v>918.82279100215305</v>
          </cell>
          <cell r="O71">
            <v>1028.9051119465389</v>
          </cell>
          <cell r="P71">
            <v>1127.5219628682119</v>
          </cell>
        </row>
        <row r="72">
          <cell r="A72" t="str">
            <v>Australia</v>
          </cell>
          <cell r="B72">
            <v>0</v>
          </cell>
          <cell r="C72">
            <v>0</v>
          </cell>
          <cell r="D72">
            <v>0</v>
          </cell>
          <cell r="E72">
            <v>0</v>
          </cell>
          <cell r="F72">
            <v>0</v>
          </cell>
          <cell r="G72">
            <v>0</v>
          </cell>
          <cell r="H72">
            <v>1</v>
          </cell>
          <cell r="I72">
            <v>68</v>
          </cell>
          <cell r="J72">
            <v>153</v>
          </cell>
          <cell r="K72">
            <v>214.2</v>
          </cell>
          <cell r="L72">
            <v>272.03399999999999</v>
          </cell>
          <cell r="M72">
            <v>341.67470399999996</v>
          </cell>
          <cell r="N72">
            <v>420.39655580159996</v>
          </cell>
          <cell r="O72">
            <v>507.56998561261975</v>
          </cell>
          <cell r="P72">
            <v>602.29472660758938</v>
          </cell>
        </row>
        <row r="73">
          <cell r="A73" t="str">
            <v>Europe</v>
          </cell>
          <cell r="B73">
            <v>0</v>
          </cell>
          <cell r="C73">
            <v>0</v>
          </cell>
          <cell r="D73">
            <v>0</v>
          </cell>
          <cell r="E73">
            <v>0</v>
          </cell>
          <cell r="F73">
            <v>0</v>
          </cell>
          <cell r="G73">
            <v>0.30000000000001137</v>
          </cell>
          <cell r="H73">
            <v>5</v>
          </cell>
          <cell r="I73">
            <v>142</v>
          </cell>
          <cell r="J73">
            <v>106.5</v>
          </cell>
          <cell r="K73">
            <v>170.4</v>
          </cell>
          <cell r="L73">
            <v>243.672</v>
          </cell>
          <cell r="M73">
            <v>337.24204799999995</v>
          </cell>
          <cell r="N73">
            <v>440.84280514559993</v>
          </cell>
          <cell r="O73">
            <v>549.18433293818259</v>
          </cell>
          <cell r="P73">
            <v>657.15836626849284</v>
          </cell>
        </row>
        <row r="74">
          <cell r="A74" t="str">
            <v>Others</v>
          </cell>
          <cell r="B74">
            <v>0</v>
          </cell>
          <cell r="C74">
            <v>0</v>
          </cell>
          <cell r="D74">
            <v>0</v>
          </cell>
          <cell r="E74">
            <v>0</v>
          </cell>
          <cell r="F74">
            <v>0</v>
          </cell>
          <cell r="G74">
            <v>0</v>
          </cell>
          <cell r="H74">
            <v>7</v>
          </cell>
          <cell r="I74">
            <v>80</v>
          </cell>
          <cell r="J74">
            <v>104</v>
          </cell>
          <cell r="K74">
            <v>166.4</v>
          </cell>
          <cell r="L74">
            <v>237.952</v>
          </cell>
          <cell r="M74">
            <v>319.80748800000003</v>
          </cell>
          <cell r="N74">
            <v>418.81988628480008</v>
          </cell>
          <cell r="O74">
            <v>535.51985939919678</v>
          </cell>
          <cell r="P74">
            <v>669.81538765988978</v>
          </cell>
        </row>
        <row r="75">
          <cell r="A75" t="str">
            <v>Total</v>
          </cell>
          <cell r="B75">
            <v>266</v>
          </cell>
          <cell r="C75">
            <v>245</v>
          </cell>
          <cell r="D75">
            <v>94</v>
          </cell>
          <cell r="E75">
            <v>195</v>
          </cell>
          <cell r="F75">
            <v>451</v>
          </cell>
          <cell r="G75">
            <v>825.3</v>
          </cell>
          <cell r="H75">
            <v>1170</v>
          </cell>
          <cell r="I75">
            <v>1495</v>
          </cell>
          <cell r="J75">
            <v>1819.4500000000003</v>
          </cell>
          <cell r="K75">
            <v>2491.9004999999997</v>
          </cell>
          <cell r="L75">
            <v>3107.0155549999999</v>
          </cell>
          <cell r="M75">
            <v>3752.4191714459998</v>
          </cell>
          <cell r="N75">
            <v>4476.8204258216529</v>
          </cell>
          <cell r="O75">
            <v>5227.3156319840664</v>
          </cell>
          <cell r="P75">
            <v>5875.3141114923774</v>
          </cell>
        </row>
        <row r="76">
          <cell r="A76" t="str">
            <v>International (% of Total)</v>
          </cell>
          <cell r="B76">
            <v>0</v>
          </cell>
          <cell r="C76">
            <v>0</v>
          </cell>
          <cell r="D76">
            <v>0</v>
          </cell>
          <cell r="E76">
            <v>0</v>
          </cell>
          <cell r="F76">
            <v>0</v>
          </cell>
          <cell r="G76">
            <v>7.9122743244880667E-2</v>
          </cell>
          <cell r="H76">
            <v>0.24188034188034188</v>
          </cell>
          <cell r="I76">
            <v>0.4682274247491639</v>
          </cell>
          <cell r="J76">
            <v>0.64514001483964933</v>
          </cell>
          <cell r="K76">
            <v>0.70360774838321205</v>
          </cell>
          <cell r="L76">
            <v>0.73990860821422566</v>
          </cell>
          <cell r="M76">
            <v>0.7696404158208956</v>
          </cell>
          <cell r="N76">
            <v>0.79555673818834971</v>
          </cell>
          <cell r="O76">
            <v>0.81426084250167818</v>
          </cell>
          <cell r="P76">
            <v>0.82642926079374157</v>
          </cell>
        </row>
        <row r="78">
          <cell r="A78" t="str">
            <v>Sales (Units)</v>
          </cell>
        </row>
        <row r="79">
          <cell r="A79" t="str">
            <v>Up to 1 MW</v>
          </cell>
          <cell r="F79">
            <v>63</v>
          </cell>
          <cell r="G79">
            <v>83</v>
          </cell>
          <cell r="H79">
            <v>271</v>
          </cell>
          <cell r="I79">
            <v>196</v>
          </cell>
          <cell r="J79">
            <v>144.80000000000001</v>
          </cell>
          <cell r="K79">
            <v>137.56</v>
          </cell>
          <cell r="L79">
            <v>130.68199999999999</v>
          </cell>
          <cell r="M79">
            <v>117.6138</v>
          </cell>
          <cell r="N79">
            <v>105.85242</v>
          </cell>
          <cell r="O79">
            <v>105.85242</v>
          </cell>
          <cell r="P79">
            <v>105.85242</v>
          </cell>
        </row>
        <row r="80">
          <cell r="A80" t="str">
            <v>Above 1 MW up to 2 MW</v>
          </cell>
          <cell r="F80">
            <v>388</v>
          </cell>
          <cell r="G80">
            <v>742</v>
          </cell>
          <cell r="H80">
            <v>725</v>
          </cell>
          <cell r="I80">
            <v>756</v>
          </cell>
          <cell r="J80">
            <v>970.94999999999993</v>
          </cell>
          <cell r="K80">
            <v>1340.6684999999998</v>
          </cell>
          <cell r="L80">
            <v>1660.842435</v>
          </cell>
          <cell r="M80">
            <v>1967.8472513819997</v>
          </cell>
          <cell r="N80">
            <v>2320.835308647268</v>
          </cell>
          <cell r="O80">
            <v>2664.5391226329848</v>
          </cell>
          <cell r="P80">
            <v>2889.8688875905582</v>
          </cell>
        </row>
        <row r="81">
          <cell r="A81" t="str">
            <v>Above 2 MW</v>
          </cell>
          <cell r="F81">
            <v>0</v>
          </cell>
          <cell r="G81">
            <v>0</v>
          </cell>
          <cell r="H81">
            <v>174</v>
          </cell>
          <cell r="I81">
            <v>543</v>
          </cell>
          <cell r="J81">
            <v>703.7</v>
          </cell>
          <cell r="K81">
            <v>1013.672</v>
          </cell>
          <cell r="L81">
            <v>1315.4911199999999</v>
          </cell>
          <cell r="M81">
            <v>1666.958120064</v>
          </cell>
          <cell r="N81">
            <v>2050.1326971743847</v>
          </cell>
          <cell r="O81">
            <v>2456.924089351081</v>
          </cell>
          <cell r="P81">
            <v>2879.5928039018195</v>
          </cell>
        </row>
        <row r="82">
          <cell r="A82" t="str">
            <v>Total</v>
          </cell>
          <cell r="F82">
            <v>451</v>
          </cell>
          <cell r="G82">
            <v>825</v>
          </cell>
          <cell r="H82">
            <v>1170</v>
          </cell>
          <cell r="I82">
            <v>1495</v>
          </cell>
          <cell r="J82">
            <v>1819.45</v>
          </cell>
          <cell r="K82">
            <v>2491.9004999999997</v>
          </cell>
          <cell r="L82">
            <v>3107.0155549999999</v>
          </cell>
          <cell r="M82">
            <v>3752.4191714459998</v>
          </cell>
          <cell r="N82">
            <v>4476.8204258216529</v>
          </cell>
          <cell r="O82">
            <v>5227.3156319840655</v>
          </cell>
          <cell r="P82">
            <v>5875.3141114923783</v>
          </cell>
        </row>
        <row r="84">
          <cell r="A84" t="str">
            <v>Sales (MW)</v>
          </cell>
        </row>
        <row r="85">
          <cell r="A85" t="str">
            <v>Domestic</v>
          </cell>
          <cell r="B85">
            <v>94.399999999999991</v>
          </cell>
          <cell r="C85">
            <v>126.69999999999999</v>
          </cell>
          <cell r="D85">
            <v>75</v>
          </cell>
          <cell r="E85">
            <v>222.25</v>
          </cell>
          <cell r="F85">
            <v>507.7</v>
          </cell>
          <cell r="G85">
            <v>882.55</v>
          </cell>
          <cell r="H85">
            <v>954.6</v>
          </cell>
          <cell r="I85">
            <v>975.7</v>
          </cell>
          <cell r="J85">
            <v>808.3549999999999</v>
          </cell>
          <cell r="K85">
            <v>948.30599999999993</v>
          </cell>
          <cell r="L85">
            <v>1052.8362</v>
          </cell>
          <cell r="M85">
            <v>1143.13824</v>
          </cell>
          <cell r="N85">
            <v>1225.0093838400003</v>
          </cell>
          <cell r="O85">
            <v>1304.5655310727682</v>
          </cell>
          <cell r="P85">
            <v>1374.9867285231264</v>
          </cell>
        </row>
        <row r="86">
          <cell r="A86" t="str">
            <v>International</v>
          </cell>
          <cell r="B86">
            <v>0</v>
          </cell>
          <cell r="C86">
            <v>0</v>
          </cell>
          <cell r="D86">
            <v>0</v>
          </cell>
          <cell r="E86">
            <v>0</v>
          </cell>
          <cell r="F86">
            <v>0</v>
          </cell>
          <cell r="G86">
            <v>81.25</v>
          </cell>
          <cell r="H86">
            <v>501.65000000000003</v>
          </cell>
          <cell r="I86">
            <v>1335.7</v>
          </cell>
          <cell r="J86">
            <v>2065.395</v>
          </cell>
          <cell r="K86">
            <v>3053.2718250000003</v>
          </cell>
          <cell r="L86">
            <v>3990.10189575</v>
          </cell>
          <cell r="M86">
            <v>5023.8712163619002</v>
          </cell>
          <cell r="N86">
            <v>6189.5502118752938</v>
          </cell>
          <cell r="O86">
            <v>7401.2956933003425</v>
          </cell>
          <cell r="P86">
            <v>8506.3724637314717</v>
          </cell>
        </row>
        <row r="87">
          <cell r="A87" t="str">
            <v>China</v>
          </cell>
          <cell r="B87">
            <v>0</v>
          </cell>
          <cell r="C87">
            <v>0</v>
          </cell>
          <cell r="D87">
            <v>0</v>
          </cell>
          <cell r="E87">
            <v>0</v>
          </cell>
          <cell r="F87">
            <v>0</v>
          </cell>
          <cell r="G87">
            <v>0</v>
          </cell>
          <cell r="H87">
            <v>100</v>
          </cell>
          <cell r="I87">
            <v>133.75</v>
          </cell>
          <cell r="J87">
            <v>501.5625</v>
          </cell>
          <cell r="K87">
            <v>807.51562499999989</v>
          </cell>
          <cell r="L87">
            <v>1090.1460937499999</v>
          </cell>
          <cell r="M87">
            <v>1362.6826171874998</v>
          </cell>
          <cell r="N87">
            <v>1703.3532714843748</v>
          </cell>
          <cell r="O87">
            <v>2044.0239257812495</v>
          </cell>
          <cell r="P87">
            <v>2248.4263183593748</v>
          </cell>
        </row>
        <row r="88">
          <cell r="A88" t="str">
            <v>USA</v>
          </cell>
          <cell r="B88">
            <v>0</v>
          </cell>
          <cell r="C88">
            <v>0</v>
          </cell>
          <cell r="D88">
            <v>0</v>
          </cell>
          <cell r="E88">
            <v>0</v>
          </cell>
          <cell r="F88">
            <v>0</v>
          </cell>
          <cell r="G88">
            <v>81.25</v>
          </cell>
          <cell r="H88">
            <v>374.35</v>
          </cell>
          <cell r="I88">
            <v>592.95000000000005</v>
          </cell>
          <cell r="J88">
            <v>800.48250000000007</v>
          </cell>
          <cell r="K88">
            <v>1088.6562000000001</v>
          </cell>
          <cell r="L88">
            <v>1317.2740020000001</v>
          </cell>
          <cell r="M88">
            <v>1563.8676951744001</v>
          </cell>
          <cell r="N88">
            <v>1798.0725212037185</v>
          </cell>
          <cell r="O88">
            <v>2013.4959938240936</v>
          </cell>
          <cell r="P88">
            <v>2206.4823362465554</v>
          </cell>
        </row>
        <row r="89">
          <cell r="A89" t="str">
            <v>Australia</v>
          </cell>
          <cell r="B89">
            <v>0</v>
          </cell>
          <cell r="C89">
            <v>0</v>
          </cell>
          <cell r="D89">
            <v>0</v>
          </cell>
          <cell r="E89">
            <v>0</v>
          </cell>
          <cell r="F89">
            <v>0</v>
          </cell>
          <cell r="G89">
            <v>0</v>
          </cell>
          <cell r="H89">
            <v>2.1</v>
          </cell>
          <cell r="I89">
            <v>142.80000000000001</v>
          </cell>
          <cell r="J89">
            <v>321.3</v>
          </cell>
          <cell r="K89">
            <v>449.82</v>
          </cell>
          <cell r="L89">
            <v>571.27139999999997</v>
          </cell>
          <cell r="M89">
            <v>717.5168784</v>
          </cell>
          <cell r="N89">
            <v>882.83276718335992</v>
          </cell>
          <cell r="O89">
            <v>1065.8969697865016</v>
          </cell>
          <cell r="P89">
            <v>1264.8189258759378</v>
          </cell>
        </row>
        <row r="90">
          <cell r="A90" t="str">
            <v>Europe</v>
          </cell>
          <cell r="B90">
            <v>0</v>
          </cell>
          <cell r="C90">
            <v>0</v>
          </cell>
          <cell r="D90">
            <v>0</v>
          </cell>
          <cell r="E90">
            <v>0</v>
          </cell>
          <cell r="F90">
            <v>0</v>
          </cell>
          <cell r="G90">
            <v>0</v>
          </cell>
          <cell r="H90">
            <v>10.5</v>
          </cell>
          <cell r="I90">
            <v>298.2</v>
          </cell>
          <cell r="J90">
            <v>223.65</v>
          </cell>
          <cell r="K90">
            <v>357.84000000000003</v>
          </cell>
          <cell r="L90">
            <v>511.71120000000002</v>
          </cell>
          <cell r="M90">
            <v>708.20830079999996</v>
          </cell>
          <cell r="N90">
            <v>925.76989080575993</v>
          </cell>
          <cell r="O90">
            <v>1153.2870991701834</v>
          </cell>
          <cell r="P90">
            <v>1380.032569163835</v>
          </cell>
        </row>
        <row r="91">
          <cell r="A91" t="str">
            <v>Others</v>
          </cell>
          <cell r="B91">
            <v>0</v>
          </cell>
          <cell r="C91">
            <v>0</v>
          </cell>
          <cell r="D91">
            <v>0</v>
          </cell>
          <cell r="E91">
            <v>0</v>
          </cell>
          <cell r="F91">
            <v>0</v>
          </cell>
          <cell r="G91">
            <v>0</v>
          </cell>
          <cell r="H91">
            <v>14.700000000000001</v>
          </cell>
          <cell r="I91">
            <v>168</v>
          </cell>
          <cell r="J91">
            <v>218.4</v>
          </cell>
          <cell r="K91">
            <v>349.44000000000005</v>
          </cell>
          <cell r="L91">
            <v>499.69920000000002</v>
          </cell>
          <cell r="M91">
            <v>671.59572480000008</v>
          </cell>
          <cell r="N91">
            <v>879.52176119808018</v>
          </cell>
          <cell r="O91">
            <v>1124.5917047383132</v>
          </cell>
          <cell r="P91">
            <v>1406.6123140857685</v>
          </cell>
        </row>
        <row r="92">
          <cell r="A92" t="str">
            <v>Total</v>
          </cell>
          <cell r="B92">
            <v>94.399999999999991</v>
          </cell>
          <cell r="C92">
            <v>126.69999999999999</v>
          </cell>
          <cell r="D92">
            <v>75</v>
          </cell>
          <cell r="E92">
            <v>222.25</v>
          </cell>
          <cell r="F92">
            <v>507.7</v>
          </cell>
          <cell r="G92">
            <v>963.8</v>
          </cell>
          <cell r="H92">
            <v>1456.25</v>
          </cell>
          <cell r="I92">
            <v>2311.4</v>
          </cell>
          <cell r="J92">
            <v>2873.75</v>
          </cell>
          <cell r="K92">
            <v>4001.5778250000003</v>
          </cell>
          <cell r="L92">
            <v>5042.9380957499998</v>
          </cell>
          <cell r="M92">
            <v>6167.0094563619004</v>
          </cell>
          <cell r="N92">
            <v>7414.5595957152946</v>
          </cell>
          <cell r="O92">
            <v>8705.8612243731113</v>
          </cell>
          <cell r="P92">
            <v>9881.3591922545984</v>
          </cell>
        </row>
        <row r="93">
          <cell r="A93" t="str">
            <v>YoY</v>
          </cell>
          <cell r="H93">
            <v>0.5109462544096286</v>
          </cell>
          <cell r="I93">
            <v>0.58722746781115887</v>
          </cell>
          <cell r="J93">
            <v>0.24329410746733582</v>
          </cell>
          <cell r="K93">
            <v>0.39245857329273615</v>
          </cell>
          <cell r="L93">
            <v>0.26023741541250645</v>
          </cell>
          <cell r="M93">
            <v>0.22290009103209618</v>
          </cell>
          <cell r="N93">
            <v>0.20229418297168622</v>
          </cell>
          <cell r="O93">
            <v>0.17415756283138251</v>
          </cell>
          <cell r="P93">
            <v>0.13502374292281827</v>
          </cell>
        </row>
        <row r="95">
          <cell r="A95" t="str">
            <v>Breakdown</v>
          </cell>
        </row>
        <row r="96">
          <cell r="A96" t="str">
            <v>Domestic</v>
          </cell>
          <cell r="E96">
            <v>1</v>
          </cell>
          <cell r="F96">
            <v>1</v>
          </cell>
          <cell r="G96">
            <v>0.9156982776509649</v>
          </cell>
          <cell r="H96">
            <v>0.65551931330472102</v>
          </cell>
          <cell r="I96">
            <v>0.42212511897551269</v>
          </cell>
          <cell r="J96">
            <v>0.28128925619834705</v>
          </cell>
          <cell r="K96">
            <v>0.23698302056639367</v>
          </cell>
          <cell r="L96">
            <v>0.20877436526283974</v>
          </cell>
          <cell r="M96">
            <v>0.18536346475368803</v>
          </cell>
          <cell r="N96">
            <v>0.16521674254906593</v>
          </cell>
          <cell r="O96">
            <v>0.149849107107345</v>
          </cell>
          <cell r="P96">
            <v>0.13914955440552101</v>
          </cell>
        </row>
        <row r="97">
          <cell r="A97" t="str">
            <v>International</v>
          </cell>
          <cell r="B97">
            <v>0</v>
          </cell>
          <cell r="C97">
            <v>0</v>
          </cell>
          <cell r="D97">
            <v>0</v>
          </cell>
          <cell r="E97">
            <v>0</v>
          </cell>
          <cell r="F97">
            <v>0</v>
          </cell>
          <cell r="G97">
            <v>8.4301722349035074E-2</v>
          </cell>
          <cell r="H97">
            <v>0.34448068669527898</v>
          </cell>
          <cell r="I97">
            <v>0.57787488102448736</v>
          </cell>
          <cell r="J97">
            <v>0.7187107438016529</v>
          </cell>
          <cell r="K97">
            <v>0.76301697943360625</v>
          </cell>
          <cell r="L97">
            <v>0.79122563473716034</v>
          </cell>
          <cell r="M97">
            <v>0.81463653524631197</v>
          </cell>
          <cell r="N97">
            <v>0.83478325745093396</v>
          </cell>
          <cell r="O97">
            <v>0.85015089289265489</v>
          </cell>
          <cell r="P97">
            <v>0.86085044559447899</v>
          </cell>
        </row>
        <row r="98">
          <cell r="A98" t="str">
            <v>China</v>
          </cell>
          <cell r="E98">
            <v>0</v>
          </cell>
          <cell r="F98">
            <v>0</v>
          </cell>
          <cell r="G98">
            <v>0</v>
          </cell>
          <cell r="H98">
            <v>6.8669527896995708E-2</v>
          </cell>
          <cell r="I98">
            <v>5.7865362983473216E-2</v>
          </cell>
          <cell r="J98">
            <v>0.17453240539364942</v>
          </cell>
          <cell r="K98">
            <v>0.20179930525279732</v>
          </cell>
          <cell r="L98">
            <v>0.21617280899575872</v>
          </cell>
          <cell r="M98">
            <v>0.22096327674376329</v>
          </cell>
          <cell r="N98">
            <v>0.22973087605482378</v>
          </cell>
          <cell r="O98">
            <v>0.23478710182730197</v>
          </cell>
          <cell r="P98">
            <v>0.2275422110069413</v>
          </cell>
        </row>
        <row r="99">
          <cell r="A99" t="str">
            <v>USA</v>
          </cell>
          <cell r="E99">
            <v>0</v>
          </cell>
          <cell r="F99">
            <v>0</v>
          </cell>
          <cell r="G99">
            <v>8.4301722349035074E-2</v>
          </cell>
          <cell r="H99">
            <v>0.25706437768240342</v>
          </cell>
          <cell r="I99">
            <v>0.25653283724149867</v>
          </cell>
          <cell r="J99">
            <v>0.27854980426272297</v>
          </cell>
          <cell r="K99">
            <v>0.27205673552031945</v>
          </cell>
          <cell r="L99">
            <v>0.26121161453680136</v>
          </cell>
          <cell r="M99">
            <v>0.25358607056473875</v>
          </cell>
          <cell r="N99">
            <v>0.24250564015194964</v>
          </cell>
          <cell r="O99">
            <v>0.23128050653817775</v>
          </cell>
          <cell r="P99">
            <v>0.22329745263951986</v>
          </cell>
        </row>
        <row r="100">
          <cell r="A100" t="str">
            <v>Australia</v>
          </cell>
          <cell r="E100">
            <v>0</v>
          </cell>
          <cell r="F100">
            <v>0</v>
          </cell>
          <cell r="G100">
            <v>0</v>
          </cell>
          <cell r="H100">
            <v>1.4420600858369098E-3</v>
          </cell>
          <cell r="I100">
            <v>6.1780738946093282E-2</v>
          </cell>
          <cell r="J100">
            <v>0.11180513266637669</v>
          </cell>
          <cell r="K100">
            <v>0.11241065891302512</v>
          </cell>
          <cell r="L100">
            <v>0.11328146194803505</v>
          </cell>
          <cell r="M100">
            <v>0.11634762091370041</v>
          </cell>
          <cell r="N100">
            <v>0.1190674585303123</v>
          </cell>
          <cell r="O100">
            <v>0.12243440853414871</v>
          </cell>
          <cell r="P100">
            <v>0.12800050086908621</v>
          </cell>
        </row>
        <row r="101">
          <cell r="A101" t="str">
            <v>Europe</v>
          </cell>
          <cell r="E101">
            <v>0</v>
          </cell>
          <cell r="F101">
            <v>0</v>
          </cell>
          <cell r="G101">
            <v>0</v>
          </cell>
          <cell r="H101">
            <v>7.2103004291845492E-3</v>
          </cell>
          <cell r="I101">
            <v>0.12901271956390065</v>
          </cell>
          <cell r="J101">
            <v>7.7825141365811229E-2</v>
          </cell>
          <cell r="K101">
            <v>8.942472585798078E-2</v>
          </cell>
          <cell r="L101">
            <v>0.10147084701104127</v>
          </cell>
          <cell r="M101">
            <v>0.11483820574807303</v>
          </cell>
          <cell r="N101">
            <v>0.12485837882276127</v>
          </cell>
          <cell r="O101">
            <v>0.13247248829804645</v>
          </cell>
          <cell r="P101">
            <v>0.13966019677187316</v>
          </cell>
        </row>
        <row r="102">
          <cell r="A102" t="str">
            <v>Others</v>
          </cell>
          <cell r="E102">
            <v>0</v>
          </cell>
          <cell r="F102">
            <v>0</v>
          </cell>
          <cell r="G102">
            <v>0</v>
          </cell>
          <cell r="H102">
            <v>1.009442060085837E-2</v>
          </cell>
          <cell r="I102">
            <v>7.2683222289521496E-2</v>
          </cell>
          <cell r="J102">
            <v>7.5998260113092644E-2</v>
          </cell>
          <cell r="K102">
            <v>8.7325553889483584E-2</v>
          </cell>
          <cell r="L102">
            <v>9.9088902245523872E-2</v>
          </cell>
          <cell r="M102">
            <v>0.10890136127603639</v>
          </cell>
          <cell r="N102">
            <v>0.11862090389108691</v>
          </cell>
          <cell r="O102">
            <v>0.12917638769497988</v>
          </cell>
          <cell r="P102">
            <v>0.14235008430705839</v>
          </cell>
        </row>
        <row r="104">
          <cell r="A104" t="str">
            <v>Capacity Utilization</v>
          </cell>
        </row>
        <row r="105">
          <cell r="A105" t="str">
            <v>Effective Capacity (MW)</v>
          </cell>
          <cell r="F105">
            <v>960</v>
          </cell>
          <cell r="G105">
            <v>1500</v>
          </cell>
          <cell r="H105">
            <v>2695</v>
          </cell>
          <cell r="I105">
            <v>2695</v>
          </cell>
          <cell r="J105">
            <v>4044.9749999999999</v>
          </cell>
          <cell r="K105">
            <v>6094.9750000000004</v>
          </cell>
          <cell r="L105">
            <v>7464.9750000000004</v>
          </cell>
          <cell r="M105">
            <v>9684.9750000000004</v>
          </cell>
          <cell r="N105">
            <v>11184.975</v>
          </cell>
          <cell r="O105">
            <v>12684.975</v>
          </cell>
          <cell r="P105">
            <v>12684.975</v>
          </cell>
        </row>
        <row r="106">
          <cell r="A106" t="str">
            <v>Sales (MW)</v>
          </cell>
          <cell r="F106">
            <v>507.7</v>
          </cell>
          <cell r="G106">
            <v>963.8</v>
          </cell>
          <cell r="H106">
            <v>1456.25</v>
          </cell>
          <cell r="I106">
            <v>2311.4</v>
          </cell>
          <cell r="J106">
            <v>2873.75</v>
          </cell>
          <cell r="K106">
            <v>4001.5778250000003</v>
          </cell>
          <cell r="L106">
            <v>5042.9380957499998</v>
          </cell>
          <cell r="M106">
            <v>6167.0094563619004</v>
          </cell>
          <cell r="N106">
            <v>7414.5595957152946</v>
          </cell>
          <cell r="O106">
            <v>8705.8612243731113</v>
          </cell>
          <cell r="P106">
            <v>9881.3591922545984</v>
          </cell>
        </row>
        <row r="107">
          <cell r="A107" t="str">
            <v>Production (1.025x sales)</v>
          </cell>
          <cell r="F107">
            <v>501.45</v>
          </cell>
          <cell r="G107">
            <v>980.5</v>
          </cell>
          <cell r="H107">
            <v>1575.45</v>
          </cell>
          <cell r="I107">
            <v>2369.1849999999999</v>
          </cell>
          <cell r="J107">
            <v>2945.5937499999995</v>
          </cell>
          <cell r="K107">
            <v>4101.6172706249999</v>
          </cell>
          <cell r="L107">
            <v>5169.0115481437497</v>
          </cell>
          <cell r="M107">
            <v>6321.1846927709475</v>
          </cell>
          <cell r="N107">
            <v>7599.9235856081759</v>
          </cell>
          <cell r="O107">
            <v>8923.5077549824382</v>
          </cell>
          <cell r="P107">
            <v>10128.393172060962</v>
          </cell>
        </row>
        <row r="108">
          <cell r="A108" t="str">
            <v>Utilization</v>
          </cell>
          <cell r="F108">
            <v>0.52234375</v>
          </cell>
          <cell r="G108">
            <v>0.65366666666666662</v>
          </cell>
          <cell r="H108">
            <v>0.58458256029684608</v>
          </cell>
          <cell r="I108">
            <v>0.87910389610389605</v>
          </cell>
          <cell r="J108">
            <v>0.72821061934869802</v>
          </cell>
          <cell r="K108">
            <v>0.67295063074499895</v>
          </cell>
          <cell r="L108">
            <v>0.69243521219344328</v>
          </cell>
          <cell r="M108">
            <v>0.65267950539582675</v>
          </cell>
          <cell r="N108">
            <v>0.67947613522678196</v>
          </cell>
          <cell r="O108">
            <v>0.70347066154899307</v>
          </cell>
          <cell r="P108">
            <v>0.79845590330772909</v>
          </cell>
        </row>
        <row r="111">
          <cell r="A111" t="str">
            <v>REVENUE BUILD-UP</v>
          </cell>
        </row>
        <row r="112">
          <cell r="A112" t="str">
            <v xml:space="preserve"> DOMESTIC </v>
          </cell>
        </row>
        <row r="113">
          <cell r="A113" t="str">
            <v>Revenues (Rs Mn)</v>
          </cell>
          <cell r="B113">
            <v>3875.37</v>
          </cell>
          <cell r="C113">
            <v>5249.0940000000001</v>
          </cell>
          <cell r="D113">
            <v>3325.9810000000002</v>
          </cell>
          <cell r="E113">
            <v>7911.51</v>
          </cell>
          <cell r="F113">
            <v>19162.49033591733</v>
          </cell>
          <cell r="G113">
            <v>35300</v>
          </cell>
          <cell r="H113">
            <v>41209.999999999993</v>
          </cell>
          <cell r="I113">
            <v>54033.599999999999</v>
          </cell>
          <cell r="J113">
            <v>45437.640349410671</v>
          </cell>
          <cell r="K113">
            <v>53837.329934100882</v>
          </cell>
          <cell r="L113">
            <v>60220.017631397219</v>
          </cell>
          <cell r="M113">
            <v>65875.492792880628</v>
          </cell>
          <cell r="N113">
            <v>71122.922598264035</v>
          </cell>
          <cell r="O113">
            <v>76309.943722637385</v>
          </cell>
          <cell r="P113">
            <v>81032.41734824267</v>
          </cell>
        </row>
        <row r="114">
          <cell r="C114">
            <v>0.35447557265499818</v>
          </cell>
          <cell r="D114">
            <v>-0.36637046316945354</v>
          </cell>
          <cell r="E114">
            <v>1.3786996979237101</v>
          </cell>
          <cell r="F114">
            <v>1.4221027763242833</v>
          </cell>
          <cell r="G114">
            <v>0.8421405245974336</v>
          </cell>
          <cell r="H114">
            <v>0.16742209631728033</v>
          </cell>
          <cell r="I114">
            <v>0.31117689881096844</v>
          </cell>
          <cell r="J114">
            <v>-0.15908545147073905</v>
          </cell>
          <cell r="K114">
            <v>0.18486192328865414</v>
          </cell>
          <cell r="L114">
            <v>0.11855505659565613</v>
          </cell>
          <cell r="M114">
            <v>9.3913542106550008E-2</v>
          </cell>
          <cell r="N114">
            <v>7.9656782559211603E-2</v>
          </cell>
          <cell r="O114">
            <v>7.2930370897046792E-2</v>
          </cell>
          <cell r="P114">
            <v>6.1885429279963766E-2</v>
          </cell>
        </row>
        <row r="115">
          <cell r="A115" t="str">
            <v>Sales (MW)</v>
          </cell>
          <cell r="B115">
            <v>94.399999999999991</v>
          </cell>
          <cell r="C115">
            <v>126.69999999999999</v>
          </cell>
          <cell r="D115">
            <v>93</v>
          </cell>
          <cell r="E115">
            <v>222.25</v>
          </cell>
          <cell r="F115">
            <v>507.7</v>
          </cell>
          <cell r="G115">
            <v>882.55</v>
          </cell>
          <cell r="H115">
            <v>954.6</v>
          </cell>
          <cell r="I115">
            <v>975.7</v>
          </cell>
          <cell r="J115">
            <v>808.3549999999999</v>
          </cell>
          <cell r="K115">
            <v>948.30599999999993</v>
          </cell>
          <cell r="L115">
            <v>1052.8362</v>
          </cell>
          <cell r="M115">
            <v>1143.13824</v>
          </cell>
          <cell r="N115">
            <v>1225.0093838400003</v>
          </cell>
          <cell r="O115">
            <v>1304.5655310727682</v>
          </cell>
          <cell r="P115">
            <v>1374.9867285231264</v>
          </cell>
        </row>
        <row r="116">
          <cell r="C116">
            <v>0.34216101694915246</v>
          </cell>
          <cell r="D116">
            <v>-0.26598263614838191</v>
          </cell>
          <cell r="E116">
            <v>1.389784946236559</v>
          </cell>
          <cell r="F116">
            <v>1.2843644544431947</v>
          </cell>
          <cell r="G116">
            <v>0.73832972227693516</v>
          </cell>
          <cell r="H116">
            <v>8.1638434083054934E-2</v>
          </cell>
          <cell r="I116">
            <v>2.2103498847684921E-2</v>
          </cell>
          <cell r="J116">
            <v>-0.17151276006969374</v>
          </cell>
          <cell r="K116">
            <v>0.17313061711747935</v>
          </cell>
          <cell r="L116">
            <v>0.11022834401553938</v>
          </cell>
          <cell r="M116">
            <v>8.5770265118163769E-2</v>
          </cell>
          <cell r="N116">
            <v>7.1619635294503325E-2</v>
          </cell>
          <cell r="O116">
            <v>6.4943296175728582E-2</v>
          </cell>
          <cell r="P116">
            <v>5.3980574967705586E-2</v>
          </cell>
        </row>
        <row r="117">
          <cell r="A117" t="str">
            <v xml:space="preserve">Realization (Rs m / MW) </v>
          </cell>
          <cell r="B117">
            <v>41.052648305084752</v>
          </cell>
          <cell r="C117">
            <v>41.429313338595108</v>
          </cell>
          <cell r="D117">
            <v>35.763236559139784</v>
          </cell>
          <cell r="E117">
            <v>35.597345331833523</v>
          </cell>
          <cell r="F117">
            <v>37.743727271848201</v>
          </cell>
          <cell r="G117">
            <v>39.997733839442525</v>
          </cell>
          <cell r="H117">
            <v>43.169914100146649</v>
          </cell>
          <cell r="I117">
            <v>55.379317413139283</v>
          </cell>
          <cell r="J117">
            <v>56.210007174336369</v>
          </cell>
          <cell r="K117">
            <v>56.772107246079734</v>
          </cell>
          <cell r="L117">
            <v>57.197898050425337</v>
          </cell>
          <cell r="M117">
            <v>57.626882285803532</v>
          </cell>
          <cell r="N117">
            <v>58.059083902947044</v>
          </cell>
          <cell r="O117">
            <v>58.49452703221916</v>
          </cell>
          <cell r="P117">
            <v>58.933235984960824</v>
          </cell>
        </row>
        <row r="118">
          <cell r="A118" t="str">
            <v>Realization (US$/MW)</v>
          </cell>
          <cell r="H118">
            <v>0.95424213307132288</v>
          </cell>
          <cell r="I118">
            <v>1.3752003330801907</v>
          </cell>
          <cell r="J118">
            <v>1.4224979672108407</v>
          </cell>
          <cell r="K118">
            <v>1.4746001882098632</v>
          </cell>
          <cell r="L118">
            <v>1.5126016792723731</v>
          </cell>
          <cell r="M118">
            <v>1.5471534942811331</v>
          </cell>
          <cell r="N118">
            <v>1.4458763282109821</v>
          </cell>
          <cell r="O118">
            <v>1.47890396007367</v>
          </cell>
          <cell r="P118">
            <v>1.5126860302276373</v>
          </cell>
        </row>
        <row r="121">
          <cell r="A121" t="str">
            <v>Turbine Sales (units)</v>
          </cell>
        </row>
        <row r="122">
          <cell r="A122" t="str">
            <v>0.35 MW</v>
          </cell>
          <cell r="B122">
            <v>264</v>
          </cell>
          <cell r="C122">
            <v>182</v>
          </cell>
          <cell r="D122">
            <v>20</v>
          </cell>
          <cell r="E122">
            <v>20</v>
          </cell>
          <cell r="F122">
            <v>62</v>
          </cell>
          <cell r="G122">
            <v>55</v>
          </cell>
          <cell r="H122">
            <v>81</v>
          </cell>
          <cell r="I122">
            <v>15</v>
          </cell>
          <cell r="J122">
            <v>0</v>
          </cell>
          <cell r="K122">
            <v>0</v>
          </cell>
          <cell r="L122">
            <v>0</v>
          </cell>
          <cell r="M122">
            <v>0</v>
          </cell>
          <cell r="N122">
            <v>0</v>
          </cell>
          <cell r="O122">
            <v>0</v>
          </cell>
          <cell r="P122">
            <v>0</v>
          </cell>
        </row>
        <row r="123">
          <cell r="J123">
            <v>-1</v>
          </cell>
          <cell r="K123">
            <v>0</v>
          </cell>
          <cell r="L123">
            <v>0</v>
          </cell>
          <cell r="M123">
            <v>0</v>
          </cell>
          <cell r="N123">
            <v>0</v>
          </cell>
          <cell r="O123">
            <v>0</v>
          </cell>
          <cell r="P123">
            <v>0</v>
          </cell>
        </row>
        <row r="124">
          <cell r="A124" t="str">
            <v>0.60 MW</v>
          </cell>
          <cell r="E124">
            <v>0</v>
          </cell>
          <cell r="F124">
            <v>0</v>
          </cell>
          <cell r="G124">
            <v>28</v>
          </cell>
          <cell r="H124">
            <v>190</v>
          </cell>
          <cell r="I124">
            <v>181</v>
          </cell>
          <cell r="J124">
            <v>144.80000000000001</v>
          </cell>
          <cell r="K124">
            <v>137.56</v>
          </cell>
          <cell r="L124">
            <v>130.68199999999999</v>
          </cell>
          <cell r="M124">
            <v>117.6138</v>
          </cell>
          <cell r="N124">
            <v>105.85242</v>
          </cell>
          <cell r="O124">
            <v>105.85242</v>
          </cell>
          <cell r="P124">
            <v>105.85242</v>
          </cell>
          <cell r="S124" t="str">
            <v>Volume</v>
          </cell>
        </row>
        <row r="125">
          <cell r="J125">
            <v>-0.2</v>
          </cell>
          <cell r="K125">
            <v>-0.05</v>
          </cell>
          <cell r="L125">
            <v>-0.05</v>
          </cell>
          <cell r="M125">
            <v>-0.1</v>
          </cell>
          <cell r="N125">
            <v>-0.1</v>
          </cell>
          <cell r="O125">
            <v>0</v>
          </cell>
          <cell r="P125">
            <v>0</v>
          </cell>
          <cell r="S125">
            <v>0</v>
          </cell>
        </row>
        <row r="126">
          <cell r="A126" t="str">
            <v>1.00 MW</v>
          </cell>
          <cell r="B126">
            <v>2</v>
          </cell>
          <cell r="C126">
            <v>63</v>
          </cell>
          <cell r="D126">
            <v>26</v>
          </cell>
          <cell r="E126">
            <v>14</v>
          </cell>
          <cell r="F126">
            <v>1</v>
          </cell>
          <cell r="G126">
            <v>0</v>
          </cell>
          <cell r="H126">
            <v>0</v>
          </cell>
          <cell r="I126">
            <v>0</v>
          </cell>
          <cell r="S126" t="str">
            <v>Revenues</v>
          </cell>
        </row>
        <row r="127">
          <cell r="S127">
            <v>0</v>
          </cell>
        </row>
        <row r="128">
          <cell r="A128" t="str">
            <v>1.25 MW</v>
          </cell>
          <cell r="D128">
            <v>48</v>
          </cell>
          <cell r="E128">
            <v>161</v>
          </cell>
          <cell r="F128">
            <v>388</v>
          </cell>
          <cell r="G128">
            <v>676</v>
          </cell>
          <cell r="H128">
            <v>447</v>
          </cell>
          <cell r="I128">
            <v>149</v>
          </cell>
          <cell r="J128">
            <v>119.2</v>
          </cell>
          <cell r="K128">
            <v>143.04</v>
          </cell>
          <cell r="L128">
            <v>171.648</v>
          </cell>
          <cell r="M128">
            <v>199.11168000000001</v>
          </cell>
          <cell r="N128">
            <v>224.59797504000002</v>
          </cell>
          <cell r="O128">
            <v>247.59680768409604</v>
          </cell>
          <cell r="P128">
            <v>267.8799381695772</v>
          </cell>
        </row>
        <row r="129">
          <cell r="J129">
            <v>-0.2</v>
          </cell>
          <cell r="K129">
            <v>0.2</v>
          </cell>
          <cell r="L129">
            <v>0.2</v>
          </cell>
          <cell r="M129">
            <v>0.16000000000000003</v>
          </cell>
          <cell r="N129">
            <v>0.12800000000000003</v>
          </cell>
          <cell r="O129">
            <v>0.10240000000000003</v>
          </cell>
          <cell r="P129">
            <v>8.1920000000000034E-2</v>
          </cell>
        </row>
        <row r="130">
          <cell r="A130" t="str">
            <v>1.50 MW</v>
          </cell>
          <cell r="G130">
            <v>1</v>
          </cell>
          <cell r="H130">
            <v>169</v>
          </cell>
          <cell r="I130">
            <v>449</v>
          </cell>
          <cell r="J130">
            <v>381.65</v>
          </cell>
          <cell r="K130">
            <v>457.97999999999996</v>
          </cell>
          <cell r="L130">
            <v>503.77800000000002</v>
          </cell>
          <cell r="M130">
            <v>544.08024</v>
          </cell>
          <cell r="N130">
            <v>578.90137536000009</v>
          </cell>
          <cell r="O130">
            <v>608.54112577843205</v>
          </cell>
          <cell r="P130">
            <v>633.46697029031668</v>
          </cell>
        </row>
        <row r="131">
          <cell r="J131">
            <v>-0.15</v>
          </cell>
          <cell r="K131">
            <v>0.2</v>
          </cell>
          <cell r="L131">
            <v>0.1</v>
          </cell>
          <cell r="M131">
            <v>8.0000000000000016E-2</v>
          </cell>
          <cell r="N131">
            <v>6.4000000000000015E-2</v>
          </cell>
          <cell r="O131">
            <v>5.1200000000000016E-2</v>
          </cell>
          <cell r="P131">
            <v>4.0960000000000017E-2</v>
          </cell>
        </row>
        <row r="132">
          <cell r="A132" t="str">
            <v>2.10 MW</v>
          </cell>
          <cell r="G132">
            <v>0</v>
          </cell>
          <cell r="H132">
            <v>0</v>
          </cell>
          <cell r="I132">
            <v>1</v>
          </cell>
          <cell r="J132">
            <v>0</v>
          </cell>
          <cell r="K132">
            <v>0</v>
          </cell>
          <cell r="L132">
            <v>2</v>
          </cell>
          <cell r="M132">
            <v>3.6</v>
          </cell>
          <cell r="N132">
            <v>5.9040000000000008</v>
          </cell>
          <cell r="O132">
            <v>8.9268480000000014</v>
          </cell>
          <cell r="P132">
            <v>12.583284940800004</v>
          </cell>
        </row>
        <row r="133">
          <cell r="L133">
            <v>1</v>
          </cell>
          <cell r="M133">
            <v>0.8</v>
          </cell>
          <cell r="N133">
            <v>0.64000000000000012</v>
          </cell>
          <cell r="O133">
            <v>0.51200000000000012</v>
          </cell>
          <cell r="P133">
            <v>0.40960000000000013</v>
          </cell>
        </row>
        <row r="134">
          <cell r="A134" t="str">
            <v>Total (MW)</v>
          </cell>
          <cell r="B134">
            <v>94.399999999999991</v>
          </cell>
          <cell r="C134">
            <v>126.69999999999999</v>
          </cell>
          <cell r="D134">
            <v>93</v>
          </cell>
          <cell r="E134">
            <v>222.25</v>
          </cell>
          <cell r="F134">
            <v>507.7</v>
          </cell>
          <cell r="G134">
            <v>882.55</v>
          </cell>
          <cell r="H134">
            <v>954.6</v>
          </cell>
          <cell r="I134">
            <v>975.7</v>
          </cell>
          <cell r="J134">
            <v>808.3549999999999</v>
          </cell>
          <cell r="K134">
            <v>948.30599999999993</v>
          </cell>
          <cell r="L134">
            <v>1052.8362</v>
          </cell>
          <cell r="M134">
            <v>1143.13824</v>
          </cell>
          <cell r="N134">
            <v>1225.0093838400003</v>
          </cell>
          <cell r="O134">
            <v>1304.5655310727682</v>
          </cell>
          <cell r="P134">
            <v>1374.9867285231264</v>
          </cell>
        </row>
        <row r="136">
          <cell r="A136" t="str">
            <v>YoY Change in Realization</v>
          </cell>
          <cell r="J136">
            <v>1.4999999999999999E-2</v>
          </cell>
          <cell r="K136">
            <v>0.01</v>
          </cell>
          <cell r="L136">
            <v>7.4999999999999997E-3</v>
          </cell>
          <cell r="M136">
            <v>7.4999999999999997E-3</v>
          </cell>
          <cell r="N136">
            <v>7.4999999999999997E-3</v>
          </cell>
          <cell r="O136">
            <v>7.4999999999999997E-3</v>
          </cell>
          <cell r="P136">
            <v>7.4999999999999997E-3</v>
          </cell>
        </row>
        <row r="137">
          <cell r="A137" t="str">
            <v>Realization (Rs milion / MW)</v>
          </cell>
          <cell r="G137">
            <v>39.997733839442525</v>
          </cell>
          <cell r="H137">
            <v>43.169914100146656</v>
          </cell>
          <cell r="I137">
            <v>55.379317413139283</v>
          </cell>
          <cell r="J137">
            <v>56.210007174336369</v>
          </cell>
          <cell r="K137">
            <v>56.772107246079734</v>
          </cell>
          <cell r="L137">
            <v>57.197898050425337</v>
          </cell>
          <cell r="M137">
            <v>57.626882285803532</v>
          </cell>
          <cell r="N137">
            <v>58.059083902947059</v>
          </cell>
          <cell r="O137">
            <v>58.494527032219167</v>
          </cell>
          <cell r="P137">
            <v>58.933235984960817</v>
          </cell>
        </row>
        <row r="138">
          <cell r="A138" t="str">
            <v>Revenue per turbine (Rs m)</v>
          </cell>
        </row>
        <row r="139">
          <cell r="A139" t="str">
            <v>0.35 MW</v>
          </cell>
          <cell r="F139">
            <v>12</v>
          </cell>
          <cell r="G139">
            <v>13.999206843804883</v>
          </cell>
          <cell r="H139">
            <v>15.109469935051328</v>
          </cell>
          <cell r="I139">
            <v>19.382761094598749</v>
          </cell>
          <cell r="J139">
            <v>19.673502511017727</v>
          </cell>
          <cell r="K139">
            <v>19.870237536127906</v>
          </cell>
          <cell r="L139">
            <v>20.019264317648865</v>
          </cell>
          <cell r="M139">
            <v>20.169408800031235</v>
          </cell>
          <cell r="N139">
            <v>20.32067936603147</v>
          </cell>
          <cell r="O139">
            <v>20.473084461276706</v>
          </cell>
          <cell r="P139">
            <v>20.626632594736286</v>
          </cell>
        </row>
        <row r="140">
          <cell r="A140" t="str">
            <v>0.60 MW</v>
          </cell>
          <cell r="G140">
            <v>23.998640303665514</v>
          </cell>
          <cell r="H140">
            <v>25.901948460087993</v>
          </cell>
          <cell r="I140">
            <v>33.227590447883571</v>
          </cell>
          <cell r="J140">
            <v>33.726004304601823</v>
          </cell>
          <cell r="K140">
            <v>34.063264347647838</v>
          </cell>
          <cell r="L140">
            <v>34.318738830255199</v>
          </cell>
          <cell r="M140">
            <v>34.576129371482118</v>
          </cell>
          <cell r="N140">
            <v>34.835450341768237</v>
          </cell>
          <cell r="O140">
            <v>35.096716219331498</v>
          </cell>
          <cell r="P140">
            <v>35.35994159097649</v>
          </cell>
        </row>
        <row r="141">
          <cell r="A141" t="str">
            <v>1.00 MW</v>
          </cell>
          <cell r="G141">
            <v>39.997733839442525</v>
          </cell>
          <cell r="H141">
            <v>43.169914100146656</v>
          </cell>
          <cell r="I141">
            <v>55.379317413139283</v>
          </cell>
          <cell r="J141">
            <v>56.210007174336369</v>
          </cell>
          <cell r="K141">
            <v>56.772107246079734</v>
          </cell>
          <cell r="L141">
            <v>57.197898050425337</v>
          </cell>
          <cell r="M141">
            <v>57.626882285803532</v>
          </cell>
          <cell r="N141">
            <v>58.059083902947059</v>
          </cell>
          <cell r="O141">
            <v>58.494527032219167</v>
          </cell>
          <cell r="P141">
            <v>58.933235984960817</v>
          </cell>
        </row>
        <row r="142">
          <cell r="A142" t="str">
            <v>1.25 MW</v>
          </cell>
          <cell r="F142">
            <v>47.470335917312703</v>
          </cell>
          <cell r="G142">
            <v>49.997167299303158</v>
          </cell>
          <cell r="H142">
            <v>53.96239262518332</v>
          </cell>
          <cell r="I142">
            <v>69.224146766424099</v>
          </cell>
          <cell r="J142">
            <v>70.262508967920468</v>
          </cell>
          <cell r="K142">
            <v>70.96513405759967</v>
          </cell>
          <cell r="L142">
            <v>71.497372563031675</v>
          </cell>
          <cell r="M142">
            <v>72.033602857254408</v>
          </cell>
          <cell r="N142">
            <v>72.573854878683818</v>
          </cell>
          <cell r="O142">
            <v>73.118158790273952</v>
          </cell>
          <cell r="P142">
            <v>73.666544981201014</v>
          </cell>
        </row>
        <row r="143">
          <cell r="A143" t="str">
            <v>1.50 MW</v>
          </cell>
          <cell r="F143">
            <v>59</v>
          </cell>
          <cell r="G143">
            <v>59.996600759163783</v>
          </cell>
          <cell r="H143">
            <v>64.754871150219984</v>
          </cell>
          <cell r="I143">
            <v>83.068976119708921</v>
          </cell>
          <cell r="J143">
            <v>84.315010761504553</v>
          </cell>
          <cell r="K143">
            <v>85.158160869119598</v>
          </cell>
          <cell r="L143">
            <v>85.796847075637999</v>
          </cell>
          <cell r="M143">
            <v>86.440323428705298</v>
          </cell>
          <cell r="N143">
            <v>87.088625854420584</v>
          </cell>
          <cell r="O143">
            <v>87.741790548328751</v>
          </cell>
          <cell r="P143">
            <v>88.399853977441225</v>
          </cell>
        </row>
        <row r="144">
          <cell r="A144" t="str">
            <v>2.10 MW</v>
          </cell>
          <cell r="G144">
            <v>83.995241062829308</v>
          </cell>
          <cell r="H144">
            <v>90.656819610307977</v>
          </cell>
          <cell r="I144">
            <v>116.29656656759249</v>
          </cell>
          <cell r="J144">
            <v>118.04101506610638</v>
          </cell>
          <cell r="K144">
            <v>119.22142521676744</v>
          </cell>
          <cell r="L144">
            <v>120.11558590589321</v>
          </cell>
          <cell r="M144">
            <v>121.01645280018742</v>
          </cell>
          <cell r="N144">
            <v>121.92407619618884</v>
          </cell>
          <cell r="O144">
            <v>122.83850676766026</v>
          </cell>
          <cell r="P144">
            <v>123.75979556841772</v>
          </cell>
        </row>
        <row r="146">
          <cell r="A146" t="str">
            <v>WTG Revenues</v>
          </cell>
        </row>
        <row r="147">
          <cell r="A147" t="str">
            <v>0.35 MW</v>
          </cell>
          <cell r="F147">
            <v>744</v>
          </cell>
          <cell r="G147">
            <v>769.95637640926861</v>
          </cell>
          <cell r="H147">
            <v>1223.8670647391575</v>
          </cell>
          <cell r="I147">
            <v>290.7414164189812</v>
          </cell>
          <cell r="J147">
            <v>0</v>
          </cell>
          <cell r="K147">
            <v>0</v>
          </cell>
          <cell r="L147">
            <v>0</v>
          </cell>
          <cell r="M147">
            <v>0</v>
          </cell>
          <cell r="N147">
            <v>0</v>
          </cell>
          <cell r="O147">
            <v>0</v>
          </cell>
          <cell r="P147">
            <v>0</v>
          </cell>
        </row>
        <row r="148">
          <cell r="A148" t="str">
            <v>0.60 MW</v>
          </cell>
          <cell r="F148">
            <v>0</v>
          </cell>
          <cell r="G148">
            <v>671.96192850263435</v>
          </cell>
          <cell r="H148">
            <v>4921.3702074167186</v>
          </cell>
          <cell r="I148">
            <v>6014.1938710669265</v>
          </cell>
          <cell r="J148">
            <v>4883.5254233063442</v>
          </cell>
          <cell r="K148">
            <v>4685.7426436624364</v>
          </cell>
          <cell r="L148">
            <v>4484.8414278154096</v>
          </cell>
          <cell r="M148">
            <v>4066.6299646716234</v>
          </cell>
          <cell r="N148">
            <v>3687.4167204659948</v>
          </cell>
          <cell r="O148">
            <v>3715.0723458694897</v>
          </cell>
          <cell r="P148">
            <v>3742.9353884635116</v>
          </cell>
        </row>
        <row r="149">
          <cell r="A149" t="str">
            <v>1.00 MW</v>
          </cell>
          <cell r="F149">
            <v>0</v>
          </cell>
          <cell r="G149">
            <v>0</v>
          </cell>
          <cell r="H149">
            <v>0</v>
          </cell>
          <cell r="I149">
            <v>0</v>
          </cell>
          <cell r="J149">
            <v>0</v>
          </cell>
          <cell r="K149">
            <v>0</v>
          </cell>
          <cell r="L149">
            <v>0</v>
          </cell>
          <cell r="M149">
            <v>0</v>
          </cell>
          <cell r="N149">
            <v>0</v>
          </cell>
          <cell r="O149">
            <v>0</v>
          </cell>
          <cell r="P149">
            <v>0</v>
          </cell>
        </row>
        <row r="150">
          <cell r="A150" t="str">
            <v>1.25 MW</v>
          </cell>
          <cell r="F150">
            <v>18418.49033591733</v>
          </cell>
          <cell r="G150">
            <v>33798.085094328933</v>
          </cell>
          <cell r="H150">
            <v>24121.189503456942</v>
          </cell>
          <cell r="I150">
            <v>10314.397868197191</v>
          </cell>
          <cell r="J150">
            <v>8375.2910689761193</v>
          </cell>
          <cell r="K150">
            <v>10150.852775599056</v>
          </cell>
          <cell r="L150">
            <v>12272.381005699261</v>
          </cell>
          <cell r="M150">
            <v>14342.731681360727</v>
          </cell>
          <cell r="N150">
            <v>16299.940846599213</v>
          </cell>
          <cell r="O150">
            <v>18103.822700210654</v>
          </cell>
          <cell r="P150">
            <v>19733.789514730506</v>
          </cell>
        </row>
        <row r="151">
          <cell r="A151" t="str">
            <v>1.50 MW</v>
          </cell>
          <cell r="F151">
            <v>0</v>
          </cell>
          <cell r="G151">
            <v>59.996600759163783</v>
          </cell>
          <cell r="H151">
            <v>10943.573224387177</v>
          </cell>
          <cell r="I151">
            <v>37297.970277749308</v>
          </cell>
          <cell r="J151">
            <v>32178.823857128209</v>
          </cell>
          <cell r="K151">
            <v>39000.734514839387</v>
          </cell>
          <cell r="L151">
            <v>43222.564026070759</v>
          </cell>
          <cell r="M151">
            <v>47030.471916767601</v>
          </cell>
          <cell r="N151">
            <v>50415.725285336543</v>
          </cell>
          <cell r="O151">
            <v>53394.48799809537</v>
          </cell>
          <cell r="P151">
            <v>55998.387673196092</v>
          </cell>
        </row>
        <row r="152">
          <cell r="A152" t="str">
            <v>2.10 MW</v>
          </cell>
          <cell r="F152">
            <v>0</v>
          </cell>
          <cell r="G152">
            <v>0</v>
          </cell>
          <cell r="H152">
            <v>0</v>
          </cell>
          <cell r="I152">
            <v>116.29656656759249</v>
          </cell>
          <cell r="J152">
            <v>0</v>
          </cell>
          <cell r="K152">
            <v>0</v>
          </cell>
          <cell r="L152">
            <v>240.23117181178642</v>
          </cell>
          <cell r="M152">
            <v>435.65923008067472</v>
          </cell>
          <cell r="N152">
            <v>719.83974586229897</v>
          </cell>
          <cell r="O152">
            <v>1096.5606784618747</v>
          </cell>
          <cell r="P152">
            <v>1557.3047718525577</v>
          </cell>
        </row>
        <row r="153">
          <cell r="A153" t="str">
            <v>Total Rev</v>
          </cell>
          <cell r="F153">
            <v>19162.49033591733</v>
          </cell>
          <cell r="G153">
            <v>35300</v>
          </cell>
          <cell r="H153">
            <v>41209.999999999993</v>
          </cell>
          <cell r="I153">
            <v>54033.599999999999</v>
          </cell>
          <cell r="J153">
            <v>45437.640349410671</v>
          </cell>
          <cell r="K153">
            <v>53837.329934100882</v>
          </cell>
          <cell r="L153">
            <v>60220.017631397219</v>
          </cell>
          <cell r="M153">
            <v>65875.492792880628</v>
          </cell>
          <cell r="N153">
            <v>71122.922598264035</v>
          </cell>
          <cell r="O153">
            <v>76309.943722637385</v>
          </cell>
          <cell r="P153">
            <v>81032.41734824267</v>
          </cell>
        </row>
        <row r="154">
          <cell r="A154" t="str">
            <v>Reported / Actuals</v>
          </cell>
          <cell r="G154">
            <v>35300</v>
          </cell>
          <cell r="H154">
            <v>41210</v>
          </cell>
          <cell r="I154">
            <v>54033.599999999999</v>
          </cell>
        </row>
        <row r="155">
          <cell r="A155" t="str">
            <v>Balance of Plant / O&amp;M (Revenues)</v>
          </cell>
          <cell r="G155">
            <v>4.6999999999970896</v>
          </cell>
          <cell r="H155">
            <v>483.19999999999709</v>
          </cell>
          <cell r="I155">
            <v>0</v>
          </cell>
          <cell r="J155">
            <v>0</v>
          </cell>
          <cell r="K155">
            <v>0</v>
          </cell>
          <cell r="L155">
            <v>0</v>
          </cell>
          <cell r="M155">
            <v>0</v>
          </cell>
          <cell r="N155">
            <v>0</v>
          </cell>
          <cell r="O155">
            <v>0</v>
          </cell>
          <cell r="P155">
            <v>0</v>
          </cell>
        </row>
        <row r="156">
          <cell r="A156" t="str">
            <v>% of WTG Revenues</v>
          </cell>
          <cell r="G156">
            <v>1.3314447592059744E-4</v>
          </cell>
          <cell r="H156">
            <v>1.1725309390924463E-2</v>
          </cell>
          <cell r="I156">
            <v>0</v>
          </cell>
          <cell r="J156">
            <v>0</v>
          </cell>
          <cell r="K156">
            <v>0</v>
          </cell>
          <cell r="L156">
            <v>0</v>
          </cell>
          <cell r="M156">
            <v>0</v>
          </cell>
          <cell r="N156">
            <v>0</v>
          </cell>
          <cell r="O156">
            <v>0</v>
          </cell>
          <cell r="P156">
            <v>0</v>
          </cell>
        </row>
        <row r="159">
          <cell r="A159" t="str">
            <v>INTERNATIONAL</v>
          </cell>
        </row>
        <row r="160">
          <cell r="A160" t="str">
            <v>USA</v>
          </cell>
        </row>
        <row r="161">
          <cell r="A161" t="str">
            <v>WTG - India</v>
          </cell>
        </row>
        <row r="162">
          <cell r="A162" t="str">
            <v>No of turbines</v>
          </cell>
          <cell r="I162">
            <v>0.71946847086481558</v>
          </cell>
          <cell r="J162">
            <v>0.87551212928085997</v>
          </cell>
          <cell r="K162">
            <v>0.99151748641057391</v>
          </cell>
          <cell r="L162">
            <v>1.0671480325381262</v>
          </cell>
          <cell r="M162">
            <v>1.1262455999987622</v>
          </cell>
          <cell r="N162">
            <v>1.2237846589475325</v>
          </cell>
          <cell r="O162">
            <v>1.2237846589475325</v>
          </cell>
          <cell r="P162">
            <v>1.2237846589475325</v>
          </cell>
        </row>
        <row r="163">
          <cell r="A163" t="str">
            <v>0.6 MW</v>
          </cell>
        </row>
        <row r="164">
          <cell r="A164" t="str">
            <v>1.25 MW</v>
          </cell>
          <cell r="G164">
            <v>65</v>
          </cell>
          <cell r="H164">
            <v>29</v>
          </cell>
          <cell r="I164">
            <v>51</v>
          </cell>
          <cell r="J164">
            <v>68.850000000000009</v>
          </cell>
          <cell r="K164">
            <v>93.63600000000001</v>
          </cell>
          <cell r="L164">
            <v>113.29956000000001</v>
          </cell>
          <cell r="M164">
            <v>134.50923763200001</v>
          </cell>
          <cell r="N164">
            <v>154.65334105976834</v>
          </cell>
          <cell r="O164">
            <v>173.18204854545704</v>
          </cell>
          <cell r="P164">
            <v>189.78092444316434</v>
          </cell>
        </row>
        <row r="165">
          <cell r="A165" t="str">
            <v>1.50 MW</v>
          </cell>
          <cell r="G165">
            <v>0</v>
          </cell>
          <cell r="H165">
            <v>0</v>
          </cell>
          <cell r="I165">
            <v>0</v>
          </cell>
          <cell r="J165">
            <v>0</v>
          </cell>
          <cell r="K165">
            <v>0</v>
          </cell>
          <cell r="L165">
            <v>0</v>
          </cell>
          <cell r="M165">
            <v>0</v>
          </cell>
          <cell r="N165">
            <v>0</v>
          </cell>
          <cell r="O165">
            <v>0</v>
          </cell>
          <cell r="P165">
            <v>0</v>
          </cell>
        </row>
        <row r="166">
          <cell r="A166" t="str">
            <v>2.10 MW</v>
          </cell>
          <cell r="G166">
            <v>0</v>
          </cell>
          <cell r="H166">
            <v>161</v>
          </cell>
          <cell r="I166">
            <v>252</v>
          </cell>
          <cell r="J166">
            <v>340.20000000000005</v>
          </cell>
          <cell r="K166">
            <v>462.67200000000003</v>
          </cell>
          <cell r="L166">
            <v>559.83312000000001</v>
          </cell>
          <cell r="M166">
            <v>664.63388006399998</v>
          </cell>
          <cell r="N166">
            <v>764.16944994238474</v>
          </cell>
          <cell r="O166">
            <v>855.72306340108196</v>
          </cell>
          <cell r="P166">
            <v>937.74103842504746</v>
          </cell>
        </row>
        <row r="167">
          <cell r="A167" t="str">
            <v>Total MW</v>
          </cell>
          <cell r="F167">
            <v>0</v>
          </cell>
          <cell r="G167">
            <v>81.25</v>
          </cell>
          <cell r="H167">
            <v>374.35</v>
          </cell>
          <cell r="I167">
            <v>592.95000000000005</v>
          </cell>
          <cell r="J167">
            <v>800.48250000000007</v>
          </cell>
          <cell r="K167">
            <v>1088.6562000000001</v>
          </cell>
          <cell r="L167">
            <v>1317.2740020000001</v>
          </cell>
          <cell r="M167">
            <v>1563.8676951744001</v>
          </cell>
          <cell r="N167">
            <v>1798.0725212037185</v>
          </cell>
          <cell r="O167">
            <v>2013.4959938240936</v>
          </cell>
          <cell r="P167">
            <v>2206.4823362465554</v>
          </cell>
        </row>
        <row r="168">
          <cell r="A168" t="str">
            <v>YoY Growth</v>
          </cell>
          <cell r="J168">
            <v>0.35</v>
          </cell>
          <cell r="K168">
            <v>0.36</v>
          </cell>
          <cell r="L168">
            <v>0.21</v>
          </cell>
          <cell r="M168">
            <v>0.18720000000000001</v>
          </cell>
          <cell r="N168">
            <v>0.14976</v>
          </cell>
          <cell r="O168">
            <v>0.11980800000000001</v>
          </cell>
          <cell r="P168">
            <v>9.5846400000000012E-2</v>
          </cell>
        </row>
        <row r="170">
          <cell r="A170" t="str">
            <v>Realization (US$/MW) - Full WTG</v>
          </cell>
          <cell r="F170">
            <v>0.95</v>
          </cell>
          <cell r="G170">
            <v>0.86472735739717155</v>
          </cell>
          <cell r="H170">
            <v>0.93985484063918856</v>
          </cell>
          <cell r="I170">
            <v>1.0576186521712789</v>
          </cell>
          <cell r="J170">
            <v>1.3220233152140985</v>
          </cell>
          <cell r="K170">
            <v>1.3881244809748035</v>
          </cell>
          <cell r="L170">
            <v>1.4297682154040476</v>
          </cell>
          <cell r="M170">
            <v>1.4440658975580882</v>
          </cell>
          <cell r="N170">
            <v>1.4440658975580882</v>
          </cell>
          <cell r="O170">
            <v>1.4440658975580882</v>
          </cell>
          <cell r="P170">
            <v>1.4440658975580882</v>
          </cell>
        </row>
        <row r="171">
          <cell r="A171" t="str">
            <v>YoY Change in Realization</v>
          </cell>
          <cell r="I171">
            <v>0.12529999999999999</v>
          </cell>
          <cell r="J171">
            <v>0.25</v>
          </cell>
          <cell r="K171">
            <v>0.05</v>
          </cell>
          <cell r="L171">
            <v>0.03</v>
          </cell>
          <cell r="M171">
            <v>0.01</v>
          </cell>
          <cell r="N171">
            <v>0</v>
          </cell>
          <cell r="O171">
            <v>0</v>
          </cell>
          <cell r="P171">
            <v>0</v>
          </cell>
        </row>
        <row r="172">
          <cell r="A172" t="str">
            <v>Realization (% of WTG)</v>
          </cell>
          <cell r="G172">
            <v>0.75</v>
          </cell>
          <cell r="H172">
            <v>0.75</v>
          </cell>
          <cell r="I172">
            <v>0.75</v>
          </cell>
          <cell r="J172">
            <v>0.75</v>
          </cell>
          <cell r="K172">
            <v>0.75</v>
          </cell>
          <cell r="L172">
            <v>0.75</v>
          </cell>
          <cell r="M172">
            <v>0.75</v>
          </cell>
          <cell r="N172">
            <v>0.75</v>
          </cell>
          <cell r="O172">
            <v>0.75</v>
          </cell>
          <cell r="P172">
            <v>0.75</v>
          </cell>
        </row>
        <row r="173">
          <cell r="A173" t="str">
            <v>Revenue per turbine (US$ m)</v>
          </cell>
        </row>
        <row r="174">
          <cell r="A174" t="str">
            <v>1.25 MW</v>
          </cell>
          <cell r="G174">
            <v>0.81068189755984821</v>
          </cell>
          <cell r="H174">
            <v>0.88111391309923925</v>
          </cell>
          <cell r="I174">
            <v>0.99151748641057391</v>
          </cell>
          <cell r="J174">
            <v>1.2393968580132173</v>
          </cell>
          <cell r="K174">
            <v>1.3013667009138783</v>
          </cell>
          <cell r="L174">
            <v>1.3404077019412948</v>
          </cell>
          <cell r="M174">
            <v>1.3538117789607078</v>
          </cell>
          <cell r="N174">
            <v>1.3538117789607078</v>
          </cell>
          <cell r="O174">
            <v>1.3538117789607078</v>
          </cell>
          <cell r="P174">
            <v>1.3538117789607078</v>
          </cell>
        </row>
        <row r="175">
          <cell r="A175" t="str">
            <v>1.50 MW</v>
          </cell>
          <cell r="G175">
            <v>0.97281827707181778</v>
          </cell>
          <cell r="H175">
            <v>1.0573366957190871</v>
          </cell>
          <cell r="I175">
            <v>1.1898209836926887</v>
          </cell>
          <cell r="J175">
            <v>1.4872762296158608</v>
          </cell>
          <cell r="K175">
            <v>1.561640041096654</v>
          </cell>
          <cell r="L175">
            <v>1.6084892423295536</v>
          </cell>
          <cell r="M175">
            <v>1.6245741347528493</v>
          </cell>
          <cell r="N175">
            <v>1.6245741347528493</v>
          </cell>
          <cell r="O175">
            <v>1.6245741347528493</v>
          </cell>
          <cell r="P175">
            <v>1.6245741347528493</v>
          </cell>
        </row>
        <row r="176">
          <cell r="A176" t="str">
            <v>2.10 MW</v>
          </cell>
          <cell r="G176">
            <v>1.3619455879005449</v>
          </cell>
          <cell r="H176">
            <v>1.4802713740067219</v>
          </cell>
          <cell r="I176">
            <v>1.6657493771697645</v>
          </cell>
          <cell r="J176">
            <v>2.0821867214622052</v>
          </cell>
          <cell r="K176">
            <v>2.1862960575353156</v>
          </cell>
          <cell r="L176">
            <v>2.2518849392613753</v>
          </cell>
          <cell r="M176">
            <v>2.2744037886539892</v>
          </cell>
          <cell r="N176">
            <v>2.2744037886539892</v>
          </cell>
          <cell r="O176">
            <v>2.2744037886539892</v>
          </cell>
          <cell r="P176">
            <v>2.2744037886539892</v>
          </cell>
        </row>
        <row r="178">
          <cell r="A178" t="str">
            <v>Total Revenue (Rs m)</v>
          </cell>
        </row>
        <row r="179">
          <cell r="A179" t="str">
            <v>1.25 MW</v>
          </cell>
          <cell r="G179">
            <v>2332.7249999999995</v>
          </cell>
          <cell r="H179">
            <v>1155.986209429678</v>
          </cell>
          <cell r="I179">
            <v>2036.3488680654445</v>
          </cell>
          <cell r="J179">
            <v>3371.9126972364093</v>
          </cell>
          <cell r="K179">
            <v>4691.4087376607185</v>
          </cell>
          <cell r="L179">
            <v>5742.759501091783</v>
          </cell>
          <cell r="M179">
            <v>6782.6923886857303</v>
          </cell>
          <cell r="N179">
            <v>8407.3015834458874</v>
          </cell>
          <cell r="O179">
            <v>9273.3451179820404</v>
          </cell>
          <cell r="P179">
            <v>10009.729435545722</v>
          </cell>
        </row>
        <row r="180">
          <cell r="A180" t="str">
            <v>1.50 MW</v>
          </cell>
          <cell r="G180">
            <v>0</v>
          </cell>
          <cell r="H180">
            <v>0</v>
          </cell>
          <cell r="I180">
            <v>0</v>
          </cell>
          <cell r="J180">
            <v>0</v>
          </cell>
          <cell r="K180">
            <v>0</v>
          </cell>
          <cell r="L180">
            <v>0</v>
          </cell>
          <cell r="M180">
            <v>0</v>
          </cell>
          <cell r="N180">
            <v>0</v>
          </cell>
          <cell r="O180">
            <v>0</v>
          </cell>
          <cell r="P180">
            <v>0</v>
          </cell>
        </row>
        <row r="181">
          <cell r="A181" t="str">
            <v>2.10 MW</v>
          </cell>
          <cell r="G181">
            <v>0</v>
          </cell>
          <cell r="H181">
            <v>10781.76379057032</v>
          </cell>
          <cell r="I181">
            <v>16904.091309493859</v>
          </cell>
          <cell r="J181">
            <v>27990.842343176591</v>
          </cell>
          <cell r="K181">
            <v>38944.211826981213</v>
          </cell>
          <cell r="L181">
            <v>47671.660046710145</v>
          </cell>
          <cell r="M181">
            <v>56304.326464195889</v>
          </cell>
          <cell r="N181">
            <v>69790.49408564021</v>
          </cell>
          <cell r="O181">
            <v>76979.674297036792</v>
          </cell>
          <cell r="P181">
            <v>83092.530467306628</v>
          </cell>
        </row>
        <row r="182">
          <cell r="A182" t="str">
            <v>Total Sales</v>
          </cell>
          <cell r="G182">
            <v>2332.7249999999995</v>
          </cell>
          <cell r="H182">
            <v>11937.749999999998</v>
          </cell>
          <cell r="I182">
            <v>18940.440177559303</v>
          </cell>
          <cell r="J182">
            <v>31362.755040413002</v>
          </cell>
          <cell r="K182">
            <v>43635.620564641933</v>
          </cell>
          <cell r="L182">
            <v>53414.419547801925</v>
          </cell>
          <cell r="M182">
            <v>63087.018852881622</v>
          </cell>
          <cell r="N182">
            <v>78197.795669086103</v>
          </cell>
          <cell r="O182">
            <v>86253.019415018833</v>
          </cell>
          <cell r="P182">
            <v>93102.259902852355</v>
          </cell>
        </row>
        <row r="184">
          <cell r="A184" t="str">
            <v>Rotor Blades &amp; Towers - US</v>
          </cell>
        </row>
        <row r="185">
          <cell r="A185" t="str">
            <v>Revenues (Rs Million)</v>
          </cell>
          <cell r="G185">
            <v>777.57499999999982</v>
          </cell>
          <cell r="H185">
            <v>3979.2499999999986</v>
          </cell>
          <cell r="I185">
            <v>6313.4800591864314</v>
          </cell>
          <cell r="J185">
            <v>10454.251680137664</v>
          </cell>
          <cell r="K185">
            <v>14545.206854880642</v>
          </cell>
          <cell r="L185">
            <v>17804.806515933971</v>
          </cell>
          <cell r="M185">
            <v>21029.006284293868</v>
          </cell>
          <cell r="N185">
            <v>26065.931889695363</v>
          </cell>
          <cell r="O185">
            <v>28751.006471672943</v>
          </cell>
          <cell r="P185">
            <v>31034.086634284107</v>
          </cell>
        </row>
        <row r="186">
          <cell r="H186">
            <v>4.1175127801176732</v>
          </cell>
          <cell r="I186">
            <v>0.58660050491585936</v>
          </cell>
          <cell r="J186">
            <v>0.6558619940402286</v>
          </cell>
          <cell r="K186">
            <v>0.39131975199291413</v>
          </cell>
          <cell r="L186">
            <v>0.22410129285714286</v>
          </cell>
          <cell r="M186">
            <v>0.1810859199999999</v>
          </cell>
          <cell r="N186">
            <v>0.23952275905511855</v>
          </cell>
          <cell r="O186">
            <v>0.10301088000000003</v>
          </cell>
          <cell r="P186">
            <v>7.9408704000000219E-2</v>
          </cell>
        </row>
        <row r="187">
          <cell r="A187" t="str">
            <v>Sales (MW)</v>
          </cell>
          <cell r="G187">
            <v>81.849999999999994</v>
          </cell>
          <cell r="H187">
            <v>374.35</v>
          </cell>
          <cell r="I187">
            <v>592.95000000000005</v>
          </cell>
          <cell r="J187">
            <v>800.48250000000007</v>
          </cell>
          <cell r="K187">
            <v>1088.6562000000001</v>
          </cell>
          <cell r="L187">
            <v>1317.2740020000001</v>
          </cell>
          <cell r="M187">
            <v>1563.8676951744001</v>
          </cell>
          <cell r="N187">
            <v>1798.0725212037185</v>
          </cell>
          <cell r="O187">
            <v>2013.4959938240936</v>
          </cell>
          <cell r="P187">
            <v>2206.4823362465554</v>
          </cell>
        </row>
        <row r="188">
          <cell r="H188">
            <v>3.5736102626756265</v>
          </cell>
          <cell r="I188">
            <v>0.58394550554294122</v>
          </cell>
          <cell r="J188">
            <v>0.35000000000000009</v>
          </cell>
          <cell r="K188">
            <v>0.3600000000000001</v>
          </cell>
          <cell r="L188">
            <v>0.20999999999999996</v>
          </cell>
          <cell r="M188">
            <v>0.18720000000000003</v>
          </cell>
          <cell r="N188">
            <v>0.14976000000000012</v>
          </cell>
          <cell r="O188">
            <v>0.11980800000000014</v>
          </cell>
          <cell r="P188">
            <v>9.5846400000000109E-2</v>
          </cell>
        </row>
        <row r="189">
          <cell r="A189" t="str">
            <v>Realization (Rs million / MW)</v>
          </cell>
          <cell r="G189">
            <v>9.4999999999999982</v>
          </cell>
          <cell r="H189">
            <v>10.629758247629219</v>
          </cell>
          <cell r="I189">
            <v>10.647575780734346</v>
          </cell>
          <cell r="J189">
            <v>13.059937825171273</v>
          </cell>
          <cell r="K189">
            <v>13.360698129382481</v>
          </cell>
          <cell r="L189">
            <v>13.516403184835625</v>
          </cell>
          <cell r="M189">
            <v>13.446793708433722</v>
          </cell>
          <cell r="N189">
            <v>14.496596540080342</v>
          </cell>
          <cell r="O189">
            <v>14.279147591979136</v>
          </cell>
          <cell r="P189">
            <v>14.06496037809945</v>
          </cell>
        </row>
        <row r="191">
          <cell r="A191" t="str">
            <v>No of turbines</v>
          </cell>
        </row>
        <row r="192">
          <cell r="A192" t="str">
            <v>0.6 MW</v>
          </cell>
          <cell r="G192">
            <v>1</v>
          </cell>
        </row>
        <row r="193">
          <cell r="A193" t="str">
            <v>1.25 MW</v>
          </cell>
          <cell r="G193">
            <v>65</v>
          </cell>
          <cell r="H193">
            <v>29</v>
          </cell>
          <cell r="I193">
            <v>51</v>
          </cell>
          <cell r="J193">
            <v>68.850000000000009</v>
          </cell>
          <cell r="K193">
            <v>93.63600000000001</v>
          </cell>
          <cell r="L193">
            <v>113.29956000000001</v>
          </cell>
          <cell r="M193">
            <v>134.50923763200001</v>
          </cell>
          <cell r="N193">
            <v>154.65334105976834</v>
          </cell>
          <cell r="O193">
            <v>173.18204854545704</v>
          </cell>
          <cell r="P193">
            <v>189.78092444316434</v>
          </cell>
        </row>
        <row r="194">
          <cell r="A194" t="str">
            <v>1.50 MW</v>
          </cell>
          <cell r="G194">
            <v>0</v>
          </cell>
          <cell r="H194">
            <v>0</v>
          </cell>
          <cell r="I194">
            <v>0</v>
          </cell>
          <cell r="J194">
            <v>0</v>
          </cell>
          <cell r="K194">
            <v>0</v>
          </cell>
          <cell r="L194">
            <v>0</v>
          </cell>
          <cell r="M194">
            <v>0</v>
          </cell>
          <cell r="N194">
            <v>0</v>
          </cell>
          <cell r="O194">
            <v>0</v>
          </cell>
          <cell r="P194">
            <v>0</v>
          </cell>
        </row>
        <row r="195">
          <cell r="A195" t="str">
            <v>2.10 MW</v>
          </cell>
          <cell r="G195">
            <v>0</v>
          </cell>
          <cell r="H195">
            <v>161</v>
          </cell>
          <cell r="I195">
            <v>252</v>
          </cell>
          <cell r="J195">
            <v>340.20000000000005</v>
          </cell>
          <cell r="K195">
            <v>462.67200000000003</v>
          </cell>
          <cell r="L195">
            <v>559.83312000000001</v>
          </cell>
          <cell r="M195">
            <v>664.63388006399998</v>
          </cell>
          <cell r="N195">
            <v>764.16944994238474</v>
          </cell>
          <cell r="O195">
            <v>855.72306340108196</v>
          </cell>
          <cell r="P195">
            <v>937.74103842504746</v>
          </cell>
        </row>
        <row r="196">
          <cell r="A196" t="str">
            <v>Total</v>
          </cell>
          <cell r="G196">
            <v>81.849999999999994</v>
          </cell>
          <cell r="H196">
            <v>374.35</v>
          </cell>
          <cell r="I196">
            <v>592.95000000000005</v>
          </cell>
          <cell r="J196">
            <v>800.48250000000007</v>
          </cell>
          <cell r="K196">
            <v>1088.6562000000001</v>
          </cell>
          <cell r="L196">
            <v>1317.2740020000001</v>
          </cell>
          <cell r="M196">
            <v>1563.8676951744001</v>
          </cell>
          <cell r="N196">
            <v>1798.0725212037185</v>
          </cell>
          <cell r="O196">
            <v>2013.4959938240936</v>
          </cell>
          <cell r="P196">
            <v>2206.4823362465554</v>
          </cell>
        </row>
        <row r="198">
          <cell r="A198" t="str">
            <v>Revenue per turbine (US$ m)</v>
          </cell>
        </row>
        <row r="199">
          <cell r="A199" t="str">
            <v>1.25 MW</v>
          </cell>
          <cell r="G199">
            <v>0.27022729918661603</v>
          </cell>
          <cell r="H199">
            <v>0.29370463769974636</v>
          </cell>
          <cell r="I199">
            <v>0.33050582880352458</v>
          </cell>
          <cell r="J199">
            <v>0.41313228600440566</v>
          </cell>
          <cell r="K199">
            <v>0.43378890030462602</v>
          </cell>
          <cell r="L199">
            <v>0.44680256731376483</v>
          </cell>
          <cell r="M199">
            <v>0.45127059298690253</v>
          </cell>
          <cell r="N199">
            <v>0.45127059298690253</v>
          </cell>
          <cell r="O199">
            <v>0.45127059298690253</v>
          </cell>
          <cell r="P199">
            <v>0.45127059298690253</v>
          </cell>
        </row>
        <row r="200">
          <cell r="A200" t="str">
            <v>1.50 MW</v>
          </cell>
          <cell r="G200">
            <v>0.32427275902393926</v>
          </cell>
          <cell r="H200">
            <v>0.35244556523969567</v>
          </cell>
          <cell r="I200">
            <v>0.39660699456422954</v>
          </cell>
          <cell r="J200">
            <v>0.49575874320528684</v>
          </cell>
          <cell r="K200">
            <v>0.52054668036555118</v>
          </cell>
          <cell r="L200">
            <v>0.53616308077651786</v>
          </cell>
          <cell r="M200">
            <v>0.54152471158428306</v>
          </cell>
          <cell r="N200">
            <v>0.54152471158428306</v>
          </cell>
          <cell r="O200">
            <v>0.54152471158428306</v>
          </cell>
          <cell r="P200">
            <v>0.54152471158428306</v>
          </cell>
        </row>
        <row r="201">
          <cell r="A201" t="str">
            <v>2.10 MW</v>
          </cell>
          <cell r="G201">
            <v>0.45398186263351498</v>
          </cell>
          <cell r="H201">
            <v>0.4934237913355739</v>
          </cell>
          <cell r="I201">
            <v>0.55524979238992134</v>
          </cell>
          <cell r="J201">
            <v>0.69406224048740151</v>
          </cell>
          <cell r="K201">
            <v>0.72876535251177177</v>
          </cell>
          <cell r="L201">
            <v>0.75062831308712497</v>
          </cell>
          <cell r="M201">
            <v>0.75813459621799628</v>
          </cell>
          <cell r="N201">
            <v>0.75813459621799628</v>
          </cell>
          <cell r="O201">
            <v>0.75813459621799628</v>
          </cell>
          <cell r="P201">
            <v>0.75813459621799628</v>
          </cell>
        </row>
        <row r="203">
          <cell r="A203" t="str">
            <v>Revenues  (Rs m)</v>
          </cell>
        </row>
        <row r="204">
          <cell r="A204" t="str">
            <v>1.25 MW</v>
          </cell>
          <cell r="G204">
            <v>777.57499999999982</v>
          </cell>
          <cell r="H204">
            <v>385.32873647655924</v>
          </cell>
          <cell r="I204">
            <v>678.7829560218147</v>
          </cell>
          <cell r="J204">
            <v>1123.9708990788026</v>
          </cell>
          <cell r="K204">
            <v>1563.8029125535727</v>
          </cell>
          <cell r="L204">
            <v>1914.2531670305941</v>
          </cell>
          <cell r="M204">
            <v>2260.8974628952433</v>
          </cell>
          <cell r="N204">
            <v>2802.4338611486287</v>
          </cell>
          <cell r="O204">
            <v>3091.115039327346</v>
          </cell>
          <cell r="P204">
            <v>3336.5764785152401</v>
          </cell>
        </row>
        <row r="205">
          <cell r="A205" t="str">
            <v>1.50 MW</v>
          </cell>
          <cell r="G205">
            <v>0</v>
          </cell>
          <cell r="H205">
            <v>0</v>
          </cell>
          <cell r="I205">
            <v>0</v>
          </cell>
          <cell r="J205">
            <v>0</v>
          </cell>
          <cell r="K205">
            <v>0</v>
          </cell>
          <cell r="L205">
            <v>0</v>
          </cell>
          <cell r="M205">
            <v>0</v>
          </cell>
          <cell r="N205">
            <v>0</v>
          </cell>
          <cell r="O205">
            <v>0</v>
          </cell>
          <cell r="P205">
            <v>0</v>
          </cell>
        </row>
        <row r="206">
          <cell r="A206" t="str">
            <v>2.10 MW</v>
          </cell>
          <cell r="G206">
            <v>0</v>
          </cell>
          <cell r="H206">
            <v>3593.9212635234394</v>
          </cell>
          <cell r="I206">
            <v>5634.6971031646171</v>
          </cell>
          <cell r="J206">
            <v>9330.280781058862</v>
          </cell>
          <cell r="K206">
            <v>12981.40394232707</v>
          </cell>
          <cell r="L206">
            <v>15890.553348903379</v>
          </cell>
          <cell r="M206">
            <v>18768.108821398626</v>
          </cell>
          <cell r="N206">
            <v>23263.498028546735</v>
          </cell>
          <cell r="O206">
            <v>25659.891432345597</v>
          </cell>
          <cell r="P206">
            <v>27697.510155768869</v>
          </cell>
        </row>
        <row r="207">
          <cell r="A207" t="str">
            <v>Total</v>
          </cell>
          <cell r="G207">
            <v>777.57499999999982</v>
          </cell>
          <cell r="H207">
            <v>3979.2499999999986</v>
          </cell>
          <cell r="I207">
            <v>6313.4800591864314</v>
          </cell>
          <cell r="J207">
            <v>10454.251680137664</v>
          </cell>
          <cell r="K207">
            <v>14545.206854880642</v>
          </cell>
          <cell r="L207">
            <v>17804.806515933971</v>
          </cell>
          <cell r="M207">
            <v>21029.006284293868</v>
          </cell>
          <cell r="N207">
            <v>26065.931889695363</v>
          </cell>
          <cell r="O207">
            <v>28751.006471672943</v>
          </cell>
          <cell r="P207">
            <v>31034.086634284107</v>
          </cell>
        </row>
        <row r="208">
          <cell r="A208" t="str">
            <v>Total Revenue - US</v>
          </cell>
          <cell r="G208">
            <v>3110.2999999999993</v>
          </cell>
          <cell r="H208">
            <v>15916.999999999996</v>
          </cell>
          <cell r="I208">
            <v>25253.920236745733</v>
          </cell>
          <cell r="J208">
            <v>41817.006720550664</v>
          </cell>
          <cell r="K208">
            <v>58180.827419522575</v>
          </cell>
          <cell r="L208">
            <v>71219.2260637359</v>
          </cell>
          <cell r="M208">
            <v>84116.025137175486</v>
          </cell>
          <cell r="N208">
            <v>104263.72755878147</v>
          </cell>
          <cell r="O208">
            <v>115004.02588669177</v>
          </cell>
          <cell r="P208">
            <v>124136.34653713646</v>
          </cell>
        </row>
        <row r="209">
          <cell r="A209" t="str">
            <v>Reported / Actuals</v>
          </cell>
          <cell r="G209">
            <v>3110.3</v>
          </cell>
          <cell r="H209">
            <v>15917</v>
          </cell>
        </row>
        <row r="210">
          <cell r="A210" t="str">
            <v>Technical Revenue</v>
          </cell>
          <cell r="G210">
            <v>0</v>
          </cell>
          <cell r="H210">
            <v>600.5</v>
          </cell>
          <cell r="I210">
            <v>0</v>
          </cell>
          <cell r="J210">
            <v>0</v>
          </cell>
          <cell r="K210">
            <v>0</v>
          </cell>
          <cell r="L210">
            <v>0</v>
          </cell>
          <cell r="M210">
            <v>0</v>
          </cell>
          <cell r="N210">
            <v>0</v>
          </cell>
          <cell r="O210">
            <v>0</v>
          </cell>
          <cell r="P210">
            <v>0</v>
          </cell>
        </row>
        <row r="211">
          <cell r="A211" t="str">
            <v>% of WTG Revenues</v>
          </cell>
          <cell r="H211">
            <v>3.77269585977257E-2</v>
          </cell>
          <cell r="I211">
            <v>0</v>
          </cell>
          <cell r="J211">
            <v>0</v>
          </cell>
          <cell r="K211">
            <v>0</v>
          </cell>
          <cell r="L211">
            <v>0</v>
          </cell>
          <cell r="M211">
            <v>0</v>
          </cell>
          <cell r="N211">
            <v>0</v>
          </cell>
          <cell r="O211">
            <v>0</v>
          </cell>
          <cell r="P211">
            <v>0</v>
          </cell>
        </row>
        <row r="214">
          <cell r="A214" t="str">
            <v>CHINA - Excl. Tower &amp; Electricals</v>
          </cell>
        </row>
        <row r="215">
          <cell r="A215" t="str">
            <v>Revenues (Rs Million)</v>
          </cell>
          <cell r="E215">
            <v>0</v>
          </cell>
          <cell r="F215">
            <v>0</v>
          </cell>
          <cell r="G215">
            <v>0</v>
          </cell>
          <cell r="H215">
            <v>3000</v>
          </cell>
          <cell r="I215">
            <v>5925.586963205903</v>
          </cell>
          <cell r="J215">
            <v>22554.265378702472</v>
          </cell>
          <cell r="K215">
            <v>36675.490932308086</v>
          </cell>
          <cell r="L215">
            <v>49883.252104305539</v>
          </cell>
          <cell r="M215">
            <v>62821.720618859785</v>
          </cell>
          <cell r="N215">
            <v>79116.104404376543</v>
          </cell>
          <cell r="O215">
            <v>95651.370224891245</v>
          </cell>
          <cell r="P215">
            <v>106005.63105173573</v>
          </cell>
        </row>
        <row r="216">
          <cell r="I216">
            <v>0.97519565440196776</v>
          </cell>
          <cell r="J216">
            <v>2.8062500000000008</v>
          </cell>
          <cell r="K216">
            <v>0.62609999999999988</v>
          </cell>
          <cell r="L216">
            <v>0.36012500000000003</v>
          </cell>
          <cell r="M216">
            <v>0.25937499999999991</v>
          </cell>
          <cell r="N216">
            <v>0.25937500000000013</v>
          </cell>
          <cell r="O216">
            <v>0.20900000000000007</v>
          </cell>
          <cell r="P216">
            <v>0.10825000000000018</v>
          </cell>
        </row>
        <row r="217">
          <cell r="A217" t="str">
            <v>Sales (MW)</v>
          </cell>
          <cell r="H217">
            <v>100</v>
          </cell>
          <cell r="I217">
            <v>133.75</v>
          </cell>
          <cell r="J217">
            <v>501.5625</v>
          </cell>
          <cell r="K217">
            <v>807.51562499999989</v>
          </cell>
          <cell r="L217">
            <v>1090.1460937499999</v>
          </cell>
          <cell r="M217">
            <v>1362.6826171874998</v>
          </cell>
          <cell r="N217">
            <v>1703.3532714843748</v>
          </cell>
          <cell r="O217">
            <v>2044.0239257812495</v>
          </cell>
          <cell r="P217">
            <v>2248.4263183593748</v>
          </cell>
        </row>
        <row r="218">
          <cell r="I218">
            <v>0.33749999999999991</v>
          </cell>
          <cell r="J218">
            <v>2.75</v>
          </cell>
          <cell r="K218">
            <v>0.60999999999999988</v>
          </cell>
          <cell r="L218">
            <v>0.35000000000000009</v>
          </cell>
          <cell r="M218">
            <v>0.25</v>
          </cell>
          <cell r="N218">
            <v>0.25</v>
          </cell>
          <cell r="O218">
            <v>0.19999999999999996</v>
          </cell>
          <cell r="P218">
            <v>0.10000000000000009</v>
          </cell>
        </row>
        <row r="219">
          <cell r="A219" t="str">
            <v>Realization (Rs million / MW)</v>
          </cell>
          <cell r="H219">
            <v>30</v>
          </cell>
          <cell r="I219">
            <v>44.303453930511424</v>
          </cell>
          <cell r="J219">
            <v>44.968005739469106</v>
          </cell>
          <cell r="K219">
            <v>45.417685796863793</v>
          </cell>
          <cell r="L219">
            <v>45.758318440340275</v>
          </cell>
          <cell r="M219">
            <v>46.101505828642829</v>
          </cell>
          <cell r="N219">
            <v>46.447267122357651</v>
          </cell>
          <cell r="O219">
            <v>46.79562162577534</v>
          </cell>
          <cell r="P219">
            <v>47.146588787968653</v>
          </cell>
        </row>
        <row r="221">
          <cell r="A221" t="str">
            <v>No of turbines</v>
          </cell>
        </row>
        <row r="222">
          <cell r="A222" t="str">
            <v>1.25 MW</v>
          </cell>
          <cell r="H222">
            <v>80</v>
          </cell>
          <cell r="I222">
            <v>107</v>
          </cell>
          <cell r="J222">
            <v>401.25</v>
          </cell>
          <cell r="K222">
            <v>646.01249999999993</v>
          </cell>
          <cell r="L222">
            <v>872.11687499999994</v>
          </cell>
          <cell r="M222">
            <v>1090.1460937499999</v>
          </cell>
          <cell r="N222">
            <v>1362.6826171874998</v>
          </cell>
          <cell r="O222">
            <v>1635.2191406249997</v>
          </cell>
          <cell r="P222">
            <v>1798.7410546874999</v>
          </cell>
        </row>
        <row r="223">
          <cell r="A223" t="str">
            <v>1.50 MW</v>
          </cell>
          <cell r="I223">
            <v>0</v>
          </cell>
          <cell r="J223">
            <v>0</v>
          </cell>
          <cell r="K223">
            <v>0</v>
          </cell>
          <cell r="L223">
            <v>0</v>
          </cell>
          <cell r="M223">
            <v>0</v>
          </cell>
          <cell r="N223">
            <v>0</v>
          </cell>
          <cell r="O223">
            <v>0</v>
          </cell>
          <cell r="P223">
            <v>0</v>
          </cell>
        </row>
        <row r="224">
          <cell r="A224" t="str">
            <v>2.10 MW</v>
          </cell>
          <cell r="H224">
            <v>0</v>
          </cell>
          <cell r="I224">
            <v>0</v>
          </cell>
          <cell r="J224">
            <v>0</v>
          </cell>
          <cell r="K224">
            <v>0</v>
          </cell>
          <cell r="L224">
            <v>0</v>
          </cell>
          <cell r="M224">
            <v>0</v>
          </cell>
          <cell r="N224">
            <v>0</v>
          </cell>
          <cell r="O224">
            <v>0</v>
          </cell>
          <cell r="P224">
            <v>0</v>
          </cell>
        </row>
        <row r="225">
          <cell r="A225" t="str">
            <v>Total (MW)</v>
          </cell>
          <cell r="H225">
            <v>100</v>
          </cell>
          <cell r="I225">
            <v>133.75</v>
          </cell>
          <cell r="J225">
            <v>501.5625</v>
          </cell>
          <cell r="K225">
            <v>807.51562499999989</v>
          </cell>
          <cell r="L225">
            <v>1090.1460937499999</v>
          </cell>
          <cell r="M225">
            <v>1362.6826171874998</v>
          </cell>
          <cell r="N225">
            <v>1703.3532714843748</v>
          </cell>
          <cell r="O225">
            <v>2044.0239257812495</v>
          </cell>
          <cell r="P225">
            <v>2248.4263183593748</v>
          </cell>
        </row>
        <row r="226">
          <cell r="A226" t="str">
            <v>YoY Growth</v>
          </cell>
          <cell r="J226">
            <v>2.75</v>
          </cell>
          <cell r="K226">
            <v>0.61</v>
          </cell>
          <cell r="L226">
            <v>0.35</v>
          </cell>
          <cell r="M226">
            <v>0.25</v>
          </cell>
          <cell r="N226">
            <v>0.25</v>
          </cell>
          <cell r="O226">
            <v>0.2</v>
          </cell>
          <cell r="P226">
            <v>0.1</v>
          </cell>
        </row>
        <row r="228">
          <cell r="A228" t="str">
            <v>Discount to Adj. Domestic Realization</v>
          </cell>
          <cell r="H228">
            <v>0.10255869934481907</v>
          </cell>
          <cell r="I228">
            <v>0.2</v>
          </cell>
          <cell r="J228">
            <v>0.2</v>
          </cell>
          <cell r="K228">
            <v>0.2</v>
          </cell>
          <cell r="L228">
            <v>0.2</v>
          </cell>
          <cell r="M228">
            <v>0.2</v>
          </cell>
          <cell r="N228">
            <v>0.2</v>
          </cell>
          <cell r="O228">
            <v>0.2</v>
          </cell>
          <cell r="P228">
            <v>0.2</v>
          </cell>
        </row>
        <row r="229">
          <cell r="A229" t="str">
            <v>Revenue per turbine (Rs m)</v>
          </cell>
        </row>
        <row r="230">
          <cell r="A230" t="str">
            <v>1.25 MW</v>
          </cell>
          <cell r="H230">
            <v>37.5</v>
          </cell>
          <cell r="I230">
            <v>55.379317413139283</v>
          </cell>
          <cell r="J230">
            <v>56.210007174336376</v>
          </cell>
          <cell r="K230">
            <v>56.772107246079742</v>
          </cell>
          <cell r="L230">
            <v>57.197898050425344</v>
          </cell>
          <cell r="M230">
            <v>57.626882285803532</v>
          </cell>
          <cell r="N230">
            <v>58.059083902947059</v>
          </cell>
          <cell r="O230">
            <v>58.494527032219167</v>
          </cell>
          <cell r="P230">
            <v>58.933235984960817</v>
          </cell>
        </row>
        <row r="231">
          <cell r="A231" t="str">
            <v>1.50 MW</v>
          </cell>
          <cell r="H231">
            <v>58.113695788812073</v>
          </cell>
          <cell r="I231">
            <v>66.455180895767143</v>
          </cell>
          <cell r="J231">
            <v>67.452008609203645</v>
          </cell>
          <cell r="K231">
            <v>68.126528695295676</v>
          </cell>
          <cell r="L231">
            <v>68.637477660510399</v>
          </cell>
          <cell r="M231">
            <v>69.152258742964236</v>
          </cell>
          <cell r="N231">
            <v>69.670900683536473</v>
          </cell>
          <cell r="O231">
            <v>70.19343243866301</v>
          </cell>
          <cell r="P231">
            <v>70.71988318195298</v>
          </cell>
        </row>
        <row r="232">
          <cell r="A232" t="str">
            <v>2.10 MW</v>
          </cell>
          <cell r="H232">
            <v>81.359174104336901</v>
          </cell>
          <cell r="I232">
            <v>93.037253254074002</v>
          </cell>
          <cell r="J232">
            <v>94.432812052885112</v>
          </cell>
          <cell r="K232">
            <v>95.377140173413963</v>
          </cell>
          <cell r="L232">
            <v>96.092468724714578</v>
          </cell>
          <cell r="M232">
            <v>96.81316224014995</v>
          </cell>
          <cell r="N232">
            <v>97.539260956951068</v>
          </cell>
          <cell r="O232">
            <v>98.270805414128219</v>
          </cell>
          <cell r="P232">
            <v>99.007836454734175</v>
          </cell>
        </row>
        <row r="234">
          <cell r="A234" t="str">
            <v>Revenues</v>
          </cell>
        </row>
        <row r="235">
          <cell r="A235" t="str">
            <v>1.25 MW</v>
          </cell>
          <cell r="H235">
            <v>3000</v>
          </cell>
          <cell r="I235">
            <v>5925.586963205903</v>
          </cell>
          <cell r="J235">
            <v>22554.265378702472</v>
          </cell>
          <cell r="K235">
            <v>36675.490932308086</v>
          </cell>
          <cell r="L235">
            <v>49883.252104305539</v>
          </cell>
          <cell r="M235">
            <v>62821.720618859785</v>
          </cell>
          <cell r="N235">
            <v>79116.104404376543</v>
          </cell>
          <cell r="O235">
            <v>95651.370224891245</v>
          </cell>
          <cell r="P235">
            <v>106005.63105173573</v>
          </cell>
        </row>
        <row r="236">
          <cell r="A236" t="str">
            <v>1.50 MW</v>
          </cell>
          <cell r="H236">
            <v>0</v>
          </cell>
          <cell r="I236">
            <v>0</v>
          </cell>
          <cell r="J236">
            <v>0</v>
          </cell>
          <cell r="K236">
            <v>0</v>
          </cell>
          <cell r="L236">
            <v>0</v>
          </cell>
          <cell r="M236">
            <v>0</v>
          </cell>
          <cell r="N236">
            <v>0</v>
          </cell>
          <cell r="O236">
            <v>0</v>
          </cell>
          <cell r="P236">
            <v>0</v>
          </cell>
        </row>
        <row r="237">
          <cell r="A237" t="str">
            <v>2.10 MW</v>
          </cell>
          <cell r="H237">
            <v>0</v>
          </cell>
          <cell r="I237">
            <v>0</v>
          </cell>
          <cell r="J237">
            <v>0</v>
          </cell>
          <cell r="K237">
            <v>0</v>
          </cell>
          <cell r="L237">
            <v>0</v>
          </cell>
          <cell r="M237">
            <v>0</v>
          </cell>
          <cell r="N237">
            <v>0</v>
          </cell>
          <cell r="O237">
            <v>0</v>
          </cell>
          <cell r="P237">
            <v>0</v>
          </cell>
        </row>
        <row r="238">
          <cell r="A238" t="str">
            <v>Total</v>
          </cell>
          <cell r="H238">
            <v>3000</v>
          </cell>
          <cell r="I238">
            <v>5925.586963205903</v>
          </cell>
          <cell r="J238">
            <v>22554.265378702472</v>
          </cell>
          <cell r="K238">
            <v>36675.490932308086</v>
          </cell>
          <cell r="L238">
            <v>49883.252104305539</v>
          </cell>
          <cell r="M238">
            <v>62821.720618859785</v>
          </cell>
          <cell r="N238">
            <v>79116.104404376543</v>
          </cell>
          <cell r="O238">
            <v>95651.370224891245</v>
          </cell>
          <cell r="P238">
            <v>106005.63105173573</v>
          </cell>
        </row>
        <row r="239">
          <cell r="A239" t="str">
            <v>Reported / Actuals</v>
          </cell>
          <cell r="H239">
            <v>3000</v>
          </cell>
        </row>
        <row r="240">
          <cell r="A240" t="str">
            <v>Technical Revenue</v>
          </cell>
          <cell r="H240">
            <v>142.90000000000009</v>
          </cell>
          <cell r="I240">
            <v>177.76760889617708</v>
          </cell>
          <cell r="J240">
            <v>608.96516522496677</v>
          </cell>
          <cell r="K240">
            <v>891.21442965508641</v>
          </cell>
          <cell r="L240">
            <v>1090.9467235211621</v>
          </cell>
          <cell r="M240">
            <v>1236.5199269410173</v>
          </cell>
          <cell r="N240">
            <v>1401.5180546922095</v>
          </cell>
          <cell r="O240">
            <v>1524.991795310593</v>
          </cell>
          <cell r="P240">
            <v>1521.0649414376685</v>
          </cell>
        </row>
        <row r="241">
          <cell r="A241" t="str">
            <v>% of WTG Revenues</v>
          </cell>
          <cell r="H241">
            <v>4.7633333333333361E-2</v>
          </cell>
          <cell r="I241">
            <v>0.03</v>
          </cell>
          <cell r="J241">
            <v>2.7E-2</v>
          </cell>
          <cell r="K241">
            <v>2.4299999999999999E-2</v>
          </cell>
          <cell r="L241">
            <v>2.1870000000000001E-2</v>
          </cell>
          <cell r="M241">
            <v>1.9683000000000003E-2</v>
          </cell>
          <cell r="N241">
            <v>1.7714700000000003E-2</v>
          </cell>
          <cell r="O241">
            <v>1.5943230000000003E-2</v>
          </cell>
          <cell r="P241">
            <v>1.4348907000000003E-2</v>
          </cell>
        </row>
        <row r="243">
          <cell r="A243" t="str">
            <v>EUROPE</v>
          </cell>
        </row>
        <row r="244">
          <cell r="A244" t="str">
            <v>No of turbines</v>
          </cell>
          <cell r="I244">
            <v>0.74401360544217676</v>
          </cell>
          <cell r="J244">
            <v>0.90538079470198674</v>
          </cell>
          <cell r="K244">
            <v>1.02534375</v>
          </cell>
          <cell r="L244">
            <v>1.0714121178375535</v>
          </cell>
          <cell r="M244">
            <v>1.1195503227567845</v>
          </cell>
          <cell r="N244">
            <v>1.2165095338983052</v>
          </cell>
          <cell r="O244">
            <v>1.2165095338983052</v>
          </cell>
          <cell r="P244">
            <v>1.2165095338983052</v>
          </cell>
        </row>
        <row r="245">
          <cell r="A245" t="str">
            <v>1.25 MW</v>
          </cell>
          <cell r="H245">
            <v>0</v>
          </cell>
          <cell r="I245">
            <v>0</v>
          </cell>
          <cell r="J245">
            <v>0</v>
          </cell>
          <cell r="K245">
            <v>0</v>
          </cell>
          <cell r="L245">
            <v>0</v>
          </cell>
          <cell r="M245">
            <v>0</v>
          </cell>
          <cell r="N245">
            <v>0</v>
          </cell>
          <cell r="O245">
            <v>0</v>
          </cell>
          <cell r="P245">
            <v>0</v>
          </cell>
        </row>
        <row r="246">
          <cell r="A246" t="str">
            <v>1.50 MW</v>
          </cell>
          <cell r="I246">
            <v>0</v>
          </cell>
          <cell r="J246">
            <v>0</v>
          </cell>
          <cell r="K246">
            <v>0</v>
          </cell>
          <cell r="L246">
            <v>0</v>
          </cell>
          <cell r="M246">
            <v>0</v>
          </cell>
          <cell r="N246">
            <v>0</v>
          </cell>
          <cell r="O246">
            <v>0</v>
          </cell>
          <cell r="P246">
            <v>0</v>
          </cell>
        </row>
        <row r="247">
          <cell r="A247" t="str">
            <v>2.10 MW</v>
          </cell>
          <cell r="H247">
            <v>5</v>
          </cell>
          <cell r="I247">
            <v>142</v>
          </cell>
          <cell r="J247">
            <v>106.5</v>
          </cell>
          <cell r="K247">
            <v>170.4</v>
          </cell>
          <cell r="L247">
            <v>243.672</v>
          </cell>
          <cell r="M247">
            <v>337.24204799999995</v>
          </cell>
          <cell r="N247">
            <v>440.84280514559993</v>
          </cell>
          <cell r="O247">
            <v>549.18433293818259</v>
          </cell>
          <cell r="P247">
            <v>657.15836626849284</v>
          </cell>
        </row>
        <row r="248">
          <cell r="A248" t="str">
            <v>Total MW</v>
          </cell>
          <cell r="F248">
            <v>0</v>
          </cell>
          <cell r="G248">
            <v>0</v>
          </cell>
          <cell r="H248">
            <v>10.5</v>
          </cell>
          <cell r="I248">
            <v>298.2</v>
          </cell>
          <cell r="J248">
            <v>223.65</v>
          </cell>
          <cell r="K248">
            <v>357.84000000000003</v>
          </cell>
          <cell r="L248">
            <v>511.71120000000002</v>
          </cell>
          <cell r="M248">
            <v>708.20830079999996</v>
          </cell>
          <cell r="N248">
            <v>925.76989080575993</v>
          </cell>
          <cell r="O248">
            <v>1153.2870991701834</v>
          </cell>
          <cell r="P248">
            <v>1380.032569163835</v>
          </cell>
          <cell r="U248">
            <v>198</v>
          </cell>
        </row>
        <row r="249">
          <cell r="G249">
            <v>185.1</v>
          </cell>
          <cell r="I249">
            <v>5</v>
          </cell>
          <cell r="J249">
            <v>-0.25</v>
          </cell>
          <cell r="K249">
            <v>0.6</v>
          </cell>
          <cell r="L249">
            <v>0.43</v>
          </cell>
          <cell r="M249">
            <v>0.38400000000000001</v>
          </cell>
          <cell r="N249">
            <v>0.30720000000000003</v>
          </cell>
          <cell r="O249">
            <v>0.24576000000000003</v>
          </cell>
          <cell r="P249">
            <v>0.19660800000000003</v>
          </cell>
        </row>
        <row r="250">
          <cell r="A250" t="str">
            <v>Realization (Rs Million / MW)</v>
          </cell>
          <cell r="H250">
            <v>43.80952380952381</v>
          </cell>
          <cell r="I250">
            <v>44.043298999999998</v>
          </cell>
          <cell r="J250">
            <v>54.021944374999997</v>
          </cell>
          <cell r="K250">
            <v>55.266028124999998</v>
          </cell>
          <cell r="L250">
            <v>54.281646857812504</v>
          </cell>
          <cell r="M250">
            <v>53.467422154945318</v>
          </cell>
          <cell r="N250">
            <v>57.641670112947544</v>
          </cell>
          <cell r="O250">
            <v>56.777045061253332</v>
          </cell>
          <cell r="P250">
            <v>55.92538938533454</v>
          </cell>
        </row>
        <row r="251">
          <cell r="A251" t="str">
            <v xml:space="preserve">Realization (US$/MW) </v>
          </cell>
          <cell r="H251">
            <v>0.96838027872510624</v>
          </cell>
          <cell r="I251">
            <v>1.0936999999999999</v>
          </cell>
          <cell r="J251">
            <v>1.3671249999999999</v>
          </cell>
          <cell r="K251">
            <v>1.43548125</v>
          </cell>
          <cell r="L251">
            <v>1.43548125</v>
          </cell>
          <cell r="M251">
            <v>1.43548125</v>
          </cell>
          <cell r="N251">
            <v>1.43548125</v>
          </cell>
          <cell r="O251">
            <v>1.43548125</v>
          </cell>
          <cell r="P251">
            <v>1.43548125</v>
          </cell>
        </row>
        <row r="252">
          <cell r="A252" t="str">
            <v>Change in YoY Realization</v>
          </cell>
          <cell r="I252">
            <v>7.4999999999999997E-2</v>
          </cell>
          <cell r="J252">
            <v>0.25</v>
          </cell>
          <cell r="K252">
            <v>0.05</v>
          </cell>
          <cell r="L252">
            <v>0</v>
          </cell>
          <cell r="M252">
            <v>0</v>
          </cell>
          <cell r="N252">
            <v>0</v>
          </cell>
          <cell r="O252">
            <v>0</v>
          </cell>
          <cell r="P252">
            <v>0</v>
          </cell>
        </row>
        <row r="253">
          <cell r="A253" t="str">
            <v>Revenue per turbine (US$ m)</v>
          </cell>
        </row>
        <row r="254">
          <cell r="A254" t="str">
            <v>1.25 MW</v>
          </cell>
          <cell r="H254">
            <v>1.2104753484063828</v>
          </cell>
          <cell r="I254">
            <v>1.3671249999999999</v>
          </cell>
          <cell r="J254">
            <v>1.7089062499999998</v>
          </cell>
          <cell r="K254">
            <v>1.7943515625000002</v>
          </cell>
          <cell r="L254">
            <v>1.7943515625000002</v>
          </cell>
          <cell r="M254">
            <v>1.7943515625000002</v>
          </cell>
          <cell r="N254">
            <v>1.7943515625000002</v>
          </cell>
          <cell r="O254">
            <v>1.7943515625000002</v>
          </cell>
          <cell r="P254">
            <v>1.7943515625000002</v>
          </cell>
        </row>
        <row r="255">
          <cell r="A255" t="str">
            <v>1.50 MW</v>
          </cell>
          <cell r="H255">
            <v>1.4525704180876593</v>
          </cell>
          <cell r="I255">
            <v>1.6405499999999997</v>
          </cell>
          <cell r="J255">
            <v>2.0506875</v>
          </cell>
          <cell r="K255">
            <v>2.1532218749999998</v>
          </cell>
          <cell r="L255">
            <v>2.1532218749999998</v>
          </cell>
          <cell r="M255">
            <v>2.1532218749999998</v>
          </cell>
          <cell r="N255">
            <v>2.1532218749999998</v>
          </cell>
          <cell r="O255">
            <v>2.1532218749999998</v>
          </cell>
          <cell r="P255">
            <v>2.1532218749999998</v>
          </cell>
        </row>
        <row r="256">
          <cell r="A256" t="str">
            <v>2.10 MW</v>
          </cell>
          <cell r="H256">
            <v>2.0335985853227232</v>
          </cell>
          <cell r="I256">
            <v>2.29677</v>
          </cell>
          <cell r="J256">
            <v>2.8709625000000001</v>
          </cell>
          <cell r="K256">
            <v>3.0145106250000002</v>
          </cell>
          <cell r="L256">
            <v>3.0145106250000002</v>
          </cell>
          <cell r="M256">
            <v>3.0145106250000002</v>
          </cell>
          <cell r="N256">
            <v>3.0145106250000002</v>
          </cell>
          <cell r="O256">
            <v>3.0145106250000002</v>
          </cell>
          <cell r="P256">
            <v>3.0145106250000002</v>
          </cell>
        </row>
        <row r="259">
          <cell r="A259" t="str">
            <v>Total Revenue (Rs m)</v>
          </cell>
        </row>
        <row r="260">
          <cell r="A260" t="str">
            <v>1.25 MW</v>
          </cell>
          <cell r="H260">
            <v>0</v>
          </cell>
          <cell r="I260">
            <v>0</v>
          </cell>
          <cell r="J260">
            <v>0</v>
          </cell>
          <cell r="K260">
            <v>0</v>
          </cell>
          <cell r="L260">
            <v>0</v>
          </cell>
          <cell r="M260">
            <v>0</v>
          </cell>
          <cell r="N260">
            <v>0</v>
          </cell>
          <cell r="O260">
            <v>0</v>
          </cell>
          <cell r="P260">
            <v>0</v>
          </cell>
        </row>
        <row r="261">
          <cell r="A261" t="str">
            <v>1.50 MW</v>
          </cell>
          <cell r="H261">
            <v>0</v>
          </cell>
          <cell r="I261">
            <v>0</v>
          </cell>
          <cell r="J261">
            <v>0</v>
          </cell>
          <cell r="K261">
            <v>0</v>
          </cell>
          <cell r="L261">
            <v>0</v>
          </cell>
          <cell r="M261">
            <v>0</v>
          </cell>
          <cell r="N261">
            <v>0</v>
          </cell>
          <cell r="O261">
            <v>0</v>
          </cell>
          <cell r="P261">
            <v>0</v>
          </cell>
        </row>
        <row r="262">
          <cell r="A262" t="str">
            <v>2.10 MW</v>
          </cell>
          <cell r="H262">
            <v>460</v>
          </cell>
          <cell r="I262">
            <v>13133.711761800001</v>
          </cell>
          <cell r="J262">
            <v>12082.007859468751</v>
          </cell>
          <cell r="K262">
            <v>19776.395504250002</v>
          </cell>
          <cell r="L262">
            <v>27776.526651587468</v>
          </cell>
          <cell r="M262">
            <v>37866.072192510095</v>
          </cell>
          <cell r="N262">
            <v>53362.922646325089</v>
          </cell>
          <cell r="O262">
            <v>65480.233598147643</v>
          </cell>
          <cell r="P262">
            <v>77178.85879493109</v>
          </cell>
        </row>
        <row r="263">
          <cell r="A263" t="str">
            <v>Total Revenue</v>
          </cell>
          <cell r="H263">
            <v>460</v>
          </cell>
          <cell r="I263">
            <v>13133.711761800001</v>
          </cell>
          <cell r="J263">
            <v>12082.007859468751</v>
          </cell>
          <cell r="K263">
            <v>19776.395504250002</v>
          </cell>
          <cell r="L263">
            <v>27776.526651587468</v>
          </cell>
          <cell r="M263">
            <v>37866.072192510095</v>
          </cell>
          <cell r="N263">
            <v>53362.922646325089</v>
          </cell>
          <cell r="O263">
            <v>65480.233598147643</v>
          </cell>
          <cell r="P263">
            <v>77178.85879493109</v>
          </cell>
        </row>
        <row r="264">
          <cell r="A264" t="str">
            <v>Reported / Actuals</v>
          </cell>
          <cell r="H264">
            <v>460</v>
          </cell>
        </row>
        <row r="265">
          <cell r="J265">
            <v>0.90538079470198674</v>
          </cell>
          <cell r="K265">
            <v>1.02534375</v>
          </cell>
          <cell r="L265">
            <v>1.0714121178375535</v>
          </cell>
          <cell r="M265">
            <v>1.1195503227567845</v>
          </cell>
          <cell r="N265">
            <v>1.2165095338983052</v>
          </cell>
          <cell r="O265">
            <v>1.2165095338983052</v>
          </cell>
          <cell r="P265">
            <v>1.2165095338983052</v>
          </cell>
        </row>
        <row r="266">
          <cell r="A266" t="str">
            <v>AUSTRALIA</v>
          </cell>
        </row>
        <row r="267">
          <cell r="A267" t="str">
            <v>No of turbines</v>
          </cell>
        </row>
        <row r="268">
          <cell r="A268" t="str">
            <v>1.25 MW</v>
          </cell>
          <cell r="H268">
            <v>0</v>
          </cell>
          <cell r="I268">
            <v>0</v>
          </cell>
          <cell r="J268">
            <v>0</v>
          </cell>
          <cell r="K268">
            <v>0</v>
          </cell>
          <cell r="L268">
            <v>0</v>
          </cell>
          <cell r="M268">
            <v>0</v>
          </cell>
          <cell r="N268">
            <v>0</v>
          </cell>
          <cell r="O268">
            <v>0</v>
          </cell>
          <cell r="P268">
            <v>0</v>
          </cell>
        </row>
        <row r="269">
          <cell r="A269" t="str">
            <v>1.50 MW</v>
          </cell>
          <cell r="H269">
            <v>0</v>
          </cell>
          <cell r="I269">
            <v>0</v>
          </cell>
          <cell r="J269">
            <v>0</v>
          </cell>
          <cell r="K269">
            <v>0</v>
          </cell>
          <cell r="L269">
            <v>0</v>
          </cell>
          <cell r="M269">
            <v>0</v>
          </cell>
          <cell r="N269">
            <v>0</v>
          </cell>
          <cell r="O269">
            <v>0</v>
          </cell>
          <cell r="P269">
            <v>0</v>
          </cell>
        </row>
        <row r="270">
          <cell r="A270" t="str">
            <v>2.10 MW</v>
          </cell>
          <cell r="H270">
            <v>1</v>
          </cell>
          <cell r="I270">
            <v>68</v>
          </cell>
          <cell r="J270">
            <v>153</v>
          </cell>
          <cell r="K270">
            <v>214.2</v>
          </cell>
          <cell r="L270">
            <v>272.03399999999999</v>
          </cell>
          <cell r="M270">
            <v>341.67470399999996</v>
          </cell>
          <cell r="N270">
            <v>420.39655580159996</v>
          </cell>
          <cell r="O270">
            <v>507.56998561261975</v>
          </cell>
          <cell r="P270">
            <v>602.29472660758938</v>
          </cell>
        </row>
        <row r="271">
          <cell r="A271" t="str">
            <v>Total (MW)</v>
          </cell>
          <cell r="G271">
            <v>0.30000000000001137</v>
          </cell>
          <cell r="H271">
            <v>2.1</v>
          </cell>
          <cell r="I271">
            <v>142.80000000000001</v>
          </cell>
          <cell r="J271">
            <v>321.3</v>
          </cell>
          <cell r="K271">
            <v>449.82</v>
          </cell>
          <cell r="L271">
            <v>571.27139999999997</v>
          </cell>
          <cell r="M271">
            <v>717.5168784</v>
          </cell>
          <cell r="N271">
            <v>882.83276718335992</v>
          </cell>
          <cell r="O271">
            <v>1065.8969697865016</v>
          </cell>
          <cell r="P271">
            <v>1264.8189258759378</v>
          </cell>
        </row>
        <row r="272">
          <cell r="A272" t="str">
            <v>YoY Growth</v>
          </cell>
          <cell r="G272">
            <v>0.24000000000000909</v>
          </cell>
          <cell r="J272">
            <v>1.25</v>
          </cell>
          <cell r="K272">
            <v>0.4</v>
          </cell>
          <cell r="L272">
            <v>0.27</v>
          </cell>
          <cell r="M272">
            <v>0.25600000000000006</v>
          </cell>
          <cell r="N272">
            <v>0.23040000000000005</v>
          </cell>
          <cell r="O272">
            <v>0.20736000000000004</v>
          </cell>
          <cell r="P272">
            <v>0.18662400000000004</v>
          </cell>
        </row>
        <row r="274">
          <cell r="A274" t="str">
            <v>Realization (Rs Million / MW)</v>
          </cell>
          <cell r="H274">
            <v>64.693200000000004</v>
          </cell>
          <cell r="I274">
            <v>52.811809609999997</v>
          </cell>
          <cell r="J274">
            <v>54.412753652250004</v>
          </cell>
          <cell r="K274">
            <v>55.66583743875001</v>
          </cell>
          <cell r="L274">
            <v>57.408051637315985</v>
          </cell>
          <cell r="M274">
            <v>57.677869480011374</v>
          </cell>
          <cell r="N274">
            <v>62.180830707525651</v>
          </cell>
          <cell r="O274">
            <v>61.24811824691276</v>
          </cell>
          <cell r="P274">
            <v>60.32939647320908</v>
          </cell>
        </row>
        <row r="275">
          <cell r="A275" t="str">
            <v xml:space="preserve">Realization (US$/MW) </v>
          </cell>
          <cell r="H275">
            <v>1.43</v>
          </cell>
          <cell r="I275">
            <v>1.3114429999999999</v>
          </cell>
          <cell r="J275">
            <v>1.3770151500000001</v>
          </cell>
          <cell r="K275">
            <v>1.4458659075000002</v>
          </cell>
          <cell r="L275">
            <v>1.5181592028750004</v>
          </cell>
          <cell r="M275">
            <v>1.5485223869325004</v>
          </cell>
          <cell r="N275">
            <v>1.5485223869325004</v>
          </cell>
          <cell r="O275">
            <v>1.5485223869325004</v>
          </cell>
          <cell r="P275">
            <v>1.5485223869325004</v>
          </cell>
        </row>
        <row r="276">
          <cell r="A276" t="str">
            <v>Change in YoY Realization</v>
          </cell>
          <cell r="J276">
            <v>0.05</v>
          </cell>
          <cell r="K276">
            <v>0.05</v>
          </cell>
          <cell r="L276">
            <v>0.05</v>
          </cell>
          <cell r="M276">
            <v>0.02</v>
          </cell>
          <cell r="N276">
            <v>0</v>
          </cell>
          <cell r="O276">
            <v>0</v>
          </cell>
          <cell r="P276">
            <v>0</v>
          </cell>
        </row>
        <row r="277">
          <cell r="A277" t="str">
            <v>Revenue per turbine (US$ m)</v>
          </cell>
        </row>
        <row r="278">
          <cell r="A278" t="str">
            <v>1.25 MW</v>
          </cell>
          <cell r="H278">
            <v>1.7874999999999999</v>
          </cell>
          <cell r="I278">
            <v>1.6393037499999998</v>
          </cell>
          <cell r="J278">
            <v>1.7212689375000001</v>
          </cell>
          <cell r="K278">
            <v>1.8073323843750002</v>
          </cell>
          <cell r="L278">
            <v>1.8976990035937504</v>
          </cell>
          <cell r="M278">
            <v>1.9356529836656255</v>
          </cell>
          <cell r="N278">
            <v>1.9356529836656255</v>
          </cell>
          <cell r="O278">
            <v>1.9356529836656255</v>
          </cell>
          <cell r="P278">
            <v>1.9356529836656255</v>
          </cell>
        </row>
        <row r="279">
          <cell r="A279" t="str">
            <v>1.50 MW</v>
          </cell>
          <cell r="H279">
            <v>2.145</v>
          </cell>
          <cell r="I279">
            <v>1.9671645</v>
          </cell>
          <cell r="J279">
            <v>2.0655227250000001</v>
          </cell>
          <cell r="K279">
            <v>2.1687988612500004</v>
          </cell>
          <cell r="L279">
            <v>2.2772388043125007</v>
          </cell>
          <cell r="M279">
            <v>2.3227835803987507</v>
          </cell>
          <cell r="N279">
            <v>2.3227835803987507</v>
          </cell>
          <cell r="O279">
            <v>2.3227835803987507</v>
          </cell>
          <cell r="P279">
            <v>2.3227835803987507</v>
          </cell>
        </row>
        <row r="280">
          <cell r="A280" t="str">
            <v>2.10 MW</v>
          </cell>
          <cell r="H280">
            <v>3.0030000000000001</v>
          </cell>
          <cell r="I280">
            <v>2.7540303000000002</v>
          </cell>
          <cell r="J280">
            <v>2.8917318150000004</v>
          </cell>
          <cell r="K280">
            <v>3.0363184057500008</v>
          </cell>
          <cell r="L280">
            <v>3.1881343260375008</v>
          </cell>
          <cell r="M280">
            <v>3.2518970125582509</v>
          </cell>
          <cell r="N280">
            <v>3.2518970125582509</v>
          </cell>
          <cell r="O280">
            <v>3.2518970125582509</v>
          </cell>
          <cell r="P280">
            <v>3.2518970125582509</v>
          </cell>
        </row>
        <row r="282">
          <cell r="A282" t="str">
            <v>Total Revenue (Rs m)</v>
          </cell>
        </row>
        <row r="283">
          <cell r="A283" t="str">
            <v>1.25 MW</v>
          </cell>
          <cell r="H283">
            <v>0</v>
          </cell>
          <cell r="I283">
            <v>0</v>
          </cell>
          <cell r="J283">
            <v>0</v>
          </cell>
          <cell r="K283">
            <v>0</v>
          </cell>
          <cell r="L283">
            <v>0</v>
          </cell>
          <cell r="M283">
            <v>0</v>
          </cell>
          <cell r="N283">
            <v>0</v>
          </cell>
          <cell r="O283">
            <v>0</v>
          </cell>
          <cell r="P283">
            <v>0</v>
          </cell>
        </row>
        <row r="284">
          <cell r="A284" t="str">
            <v>1.50 MW</v>
          </cell>
          <cell r="H284">
            <v>0</v>
          </cell>
          <cell r="I284">
            <v>0</v>
          </cell>
          <cell r="J284">
            <v>0</v>
          </cell>
          <cell r="K284">
            <v>0</v>
          </cell>
          <cell r="L284">
            <v>0</v>
          </cell>
          <cell r="M284">
            <v>0</v>
          </cell>
          <cell r="N284">
            <v>0</v>
          </cell>
          <cell r="O284">
            <v>0</v>
          </cell>
          <cell r="P284">
            <v>0</v>
          </cell>
        </row>
        <row r="285">
          <cell r="A285" t="str">
            <v>2.10 MW</v>
          </cell>
          <cell r="H285">
            <v>135.85572000000002</v>
          </cell>
          <cell r="I285">
            <v>7541.5264123080005</v>
          </cell>
          <cell r="J285">
            <v>17482.817748467929</v>
          </cell>
          <cell r="K285">
            <v>25039.606996698531</v>
          </cell>
          <cell r="L285">
            <v>32795.578030121796</v>
          </cell>
          <cell r="M285">
            <v>41384.844862060381</v>
          </cell>
          <cell r="N285">
            <v>54895.27483928491</v>
          </cell>
          <cell r="O285">
            <v>65284.183644509641</v>
          </cell>
          <cell r="P285">
            <v>76305.762445987901</v>
          </cell>
        </row>
        <row r="286">
          <cell r="A286" t="str">
            <v>Total Revenue</v>
          </cell>
          <cell r="H286">
            <v>135.85572000000002</v>
          </cell>
          <cell r="I286">
            <v>7541.5264123080005</v>
          </cell>
          <cell r="J286">
            <v>17482.817748467929</v>
          </cell>
          <cell r="K286">
            <v>25039.606996698531</v>
          </cell>
          <cell r="L286">
            <v>32795.578030121796</v>
          </cell>
          <cell r="M286">
            <v>41384.844862060381</v>
          </cell>
          <cell r="N286">
            <v>54895.27483928491</v>
          </cell>
          <cell r="O286">
            <v>65284.183644509641</v>
          </cell>
          <cell r="P286">
            <v>76305.762445987901</v>
          </cell>
        </row>
        <row r="288">
          <cell r="A288" t="str">
            <v>REST OF THE WORLD (Ex. Australia)</v>
          </cell>
        </row>
        <row r="289">
          <cell r="A289" t="str">
            <v>Revenues (Rs Million)</v>
          </cell>
          <cell r="H289">
            <v>584.14427999999998</v>
          </cell>
          <cell r="I289">
            <v>6750.709818557938</v>
          </cell>
          <cell r="J289">
            <v>9472.5266160132414</v>
          </cell>
          <cell r="K289">
            <v>16021.910386128331</v>
          </cell>
          <cell r="L289">
            <v>23853.436891431549</v>
          </cell>
          <cell r="M289">
            <v>32683.368580655093</v>
          </cell>
          <cell r="N289">
            <v>46605.176992143126</v>
          </cell>
          <cell r="O289">
            <v>58697.374856595379</v>
          </cell>
          <cell r="P289">
            <v>72316.008717628458</v>
          </cell>
        </row>
        <row r="290">
          <cell r="I290">
            <v>10.55657951244158</v>
          </cell>
          <cell r="J290">
            <v>0.4031897193940901</v>
          </cell>
          <cell r="K290">
            <v>0.69140832595217017</v>
          </cell>
          <cell r="L290">
            <v>0.48880104285714299</v>
          </cell>
          <cell r="M290">
            <v>0.37017440000000024</v>
          </cell>
          <cell r="N290">
            <v>0.42596002236220509</v>
          </cell>
          <cell r="O290">
            <v>0.25946040000000004</v>
          </cell>
          <cell r="P290">
            <v>0.2320143600000002</v>
          </cell>
        </row>
        <row r="291">
          <cell r="A291" t="str">
            <v>Sales (MW)</v>
          </cell>
          <cell r="H291">
            <v>14.700000000000001</v>
          </cell>
          <cell r="I291">
            <v>168</v>
          </cell>
          <cell r="J291">
            <v>218.4</v>
          </cell>
          <cell r="K291">
            <v>349.44000000000005</v>
          </cell>
          <cell r="L291">
            <v>499.69920000000002</v>
          </cell>
          <cell r="M291">
            <v>671.59572480000008</v>
          </cell>
          <cell r="N291">
            <v>879.52176119808018</v>
          </cell>
          <cell r="O291">
            <v>1124.5917047383132</v>
          </cell>
          <cell r="P291">
            <v>1406.6123140857685</v>
          </cell>
        </row>
        <row r="292">
          <cell r="I292">
            <v>10.428571428571427</v>
          </cell>
          <cell r="J292">
            <v>0.30000000000000004</v>
          </cell>
          <cell r="K292">
            <v>0.60000000000000031</v>
          </cell>
          <cell r="L292">
            <v>0.42999999999999994</v>
          </cell>
          <cell r="M292">
            <v>0.34400000000000008</v>
          </cell>
          <cell r="N292">
            <v>0.3096000000000001</v>
          </cell>
          <cell r="O292">
            <v>0.27864</v>
          </cell>
          <cell r="P292">
            <v>0.25077600000000011</v>
          </cell>
        </row>
        <row r="293">
          <cell r="A293" t="str">
            <v>Realization (Rs million / MW)</v>
          </cell>
          <cell r="H293">
            <v>39.737706122448976</v>
          </cell>
          <cell r="I293">
            <v>40.182796539035344</v>
          </cell>
          <cell r="J293">
            <v>43.372374615445246</v>
          </cell>
          <cell r="K293">
            <v>45.850247213050388</v>
          </cell>
          <cell r="L293">
            <v>47.735591514718351</v>
          </cell>
          <cell r="M293">
            <v>48.665242159467496</v>
          </cell>
          <cell r="N293">
            <v>52.989225563512818</v>
          </cell>
          <cell r="O293">
            <v>52.194387180060126</v>
          </cell>
          <cell r="P293">
            <v>51.41147137235923</v>
          </cell>
        </row>
        <row r="295">
          <cell r="A295" t="str">
            <v>No of turbines</v>
          </cell>
        </row>
        <row r="296">
          <cell r="A296" t="str">
            <v>1.25 MW</v>
          </cell>
          <cell r="H296">
            <v>0</v>
          </cell>
          <cell r="I296">
            <v>0</v>
          </cell>
          <cell r="J296">
            <v>0</v>
          </cell>
          <cell r="K296">
            <v>0</v>
          </cell>
          <cell r="L296">
            <v>0</v>
          </cell>
          <cell r="M296">
            <v>0</v>
          </cell>
          <cell r="N296">
            <v>0</v>
          </cell>
          <cell r="O296">
            <v>0</v>
          </cell>
          <cell r="P296">
            <v>0</v>
          </cell>
        </row>
        <row r="297">
          <cell r="A297" t="str">
            <v>1.50 MW</v>
          </cell>
          <cell r="H297">
            <v>0</v>
          </cell>
          <cell r="I297">
            <v>0</v>
          </cell>
          <cell r="J297">
            <v>0</v>
          </cell>
          <cell r="K297">
            <v>0</v>
          </cell>
          <cell r="L297">
            <v>0</v>
          </cell>
          <cell r="M297">
            <v>0</v>
          </cell>
          <cell r="N297">
            <v>0</v>
          </cell>
          <cell r="O297">
            <v>0</v>
          </cell>
          <cell r="P297">
            <v>0</v>
          </cell>
        </row>
        <row r="298">
          <cell r="A298" t="str">
            <v>2.10 MW</v>
          </cell>
          <cell r="H298">
            <v>7</v>
          </cell>
          <cell r="I298">
            <v>80</v>
          </cell>
          <cell r="J298">
            <v>104</v>
          </cell>
          <cell r="K298">
            <v>166.4</v>
          </cell>
          <cell r="L298">
            <v>237.952</v>
          </cell>
          <cell r="M298">
            <v>319.80748800000003</v>
          </cell>
          <cell r="N298">
            <v>418.81988628480008</v>
          </cell>
          <cell r="O298">
            <v>535.51985939919678</v>
          </cell>
          <cell r="P298">
            <v>669.81538765988978</v>
          </cell>
        </row>
        <row r="299">
          <cell r="A299" t="str">
            <v>Total</v>
          </cell>
          <cell r="H299">
            <v>14.700000000000001</v>
          </cell>
          <cell r="I299">
            <v>168</v>
          </cell>
          <cell r="J299">
            <v>218.4</v>
          </cell>
          <cell r="K299">
            <v>349.44000000000005</v>
          </cell>
          <cell r="L299">
            <v>499.69920000000002</v>
          </cell>
          <cell r="M299">
            <v>671.59572480000008</v>
          </cell>
          <cell r="N299">
            <v>879.52176119808018</v>
          </cell>
          <cell r="O299">
            <v>1124.5917047383132</v>
          </cell>
          <cell r="P299">
            <v>1406.6123140857685</v>
          </cell>
        </row>
        <row r="300">
          <cell r="A300" t="str">
            <v>YoY Growth</v>
          </cell>
          <cell r="J300">
            <v>0.3</v>
          </cell>
          <cell r="K300">
            <v>0.6</v>
          </cell>
          <cell r="L300">
            <v>0.43</v>
          </cell>
          <cell r="M300">
            <v>0.34400000000000003</v>
          </cell>
          <cell r="N300">
            <v>0.30960000000000004</v>
          </cell>
          <cell r="O300">
            <v>0.27864000000000005</v>
          </cell>
          <cell r="P300">
            <v>0.25077600000000005</v>
          </cell>
        </row>
        <row r="302">
          <cell r="A302" t="str">
            <v>Realization (Rs Million / MW)</v>
          </cell>
          <cell r="H302">
            <v>39.737706122448976</v>
          </cell>
          <cell r="I302">
            <v>40.270000000000003</v>
          </cell>
          <cell r="J302">
            <v>43.466500000000003</v>
          </cell>
          <cell r="K302">
            <v>45.949750000000002</v>
          </cell>
          <cell r="L302">
            <v>47.83918581750001</v>
          </cell>
          <cell r="M302">
            <v>48.770853961295821</v>
          </cell>
          <cell r="N302">
            <v>53.104221140251383</v>
          </cell>
          <cell r="O302">
            <v>52.307657823147615</v>
          </cell>
          <cell r="P302">
            <v>51.523042955800406</v>
          </cell>
        </row>
        <row r="303">
          <cell r="A303" t="str">
            <v xml:space="preserve">Realization (US$/MW) </v>
          </cell>
          <cell r="H303">
            <v>0.87837546689763424</v>
          </cell>
          <cell r="I303">
            <v>1</v>
          </cell>
          <cell r="J303">
            <v>1.1000000000000001</v>
          </cell>
          <cell r="K303">
            <v>1.1935</v>
          </cell>
          <cell r="L303">
            <v>1.2651100000000002</v>
          </cell>
          <cell r="M303">
            <v>1.3093888500000002</v>
          </cell>
          <cell r="N303">
            <v>1.3224827385000002</v>
          </cell>
          <cell r="O303">
            <v>1.3224827385000002</v>
          </cell>
          <cell r="P303">
            <v>1.3224827385000002</v>
          </cell>
        </row>
        <row r="304">
          <cell r="A304" t="str">
            <v>Change in YoY Realization</v>
          </cell>
          <cell r="I304">
            <v>0.13600000000000001</v>
          </cell>
          <cell r="J304">
            <v>0.1</v>
          </cell>
          <cell r="K304">
            <v>8.5000000000000006E-2</v>
          </cell>
          <cell r="L304">
            <v>6.0000000000000005E-2</v>
          </cell>
          <cell r="M304">
            <v>3.5000000000000003E-2</v>
          </cell>
          <cell r="N304">
            <v>1.0000000000000002E-2</v>
          </cell>
          <cell r="O304">
            <v>0</v>
          </cell>
          <cell r="P304">
            <v>0</v>
          </cell>
        </row>
        <row r="305">
          <cell r="A305" t="str">
            <v>Revenue per turbine (Rs m)</v>
          </cell>
        </row>
        <row r="306">
          <cell r="A306" t="str">
            <v>1.25 MW</v>
          </cell>
          <cell r="H306">
            <v>1.0979693336220429</v>
          </cell>
          <cell r="I306">
            <v>1.2472931629946409</v>
          </cell>
          <cell r="J306">
            <v>1.3720224792941051</v>
          </cell>
          <cell r="K306">
            <v>1.488644390034104</v>
          </cell>
          <cell r="L306">
            <v>1.5779630534361504</v>
          </cell>
          <cell r="M306">
            <v>1.6331917603064154</v>
          </cell>
          <cell r="N306">
            <v>1.6495236779094795</v>
          </cell>
          <cell r="O306">
            <v>1.6495236779094795</v>
          </cell>
          <cell r="P306">
            <v>1.6495236779094795</v>
          </cell>
        </row>
        <row r="307">
          <cell r="A307" t="str">
            <v>1.50 MW</v>
          </cell>
          <cell r="H307">
            <v>1.3175632003464512</v>
          </cell>
          <cell r="I307">
            <v>1.4967517955935687</v>
          </cell>
          <cell r="J307">
            <v>1.6464269751529257</v>
          </cell>
          <cell r="K307">
            <v>1.7863732680409243</v>
          </cell>
          <cell r="L307">
            <v>1.8935556641233799</v>
          </cell>
          <cell r="M307">
            <v>1.959830112367698</v>
          </cell>
          <cell r="N307">
            <v>1.9794284134913749</v>
          </cell>
          <cell r="O307">
            <v>1.9794284134913749</v>
          </cell>
          <cell r="P307">
            <v>1.9794284134913749</v>
          </cell>
        </row>
        <row r="308">
          <cell r="A308" t="str">
            <v>2.10 MW</v>
          </cell>
          <cell r="H308">
            <v>1.8445884804850319</v>
          </cell>
          <cell r="I308">
            <v>2.0954525138309963</v>
          </cell>
          <cell r="J308">
            <v>2.3049977652140963</v>
          </cell>
          <cell r="K308">
            <v>2.5009225752572943</v>
          </cell>
          <cell r="L308">
            <v>2.6509779297727323</v>
          </cell>
          <cell r="M308">
            <v>2.7437621573147779</v>
          </cell>
          <cell r="N308">
            <v>2.7711997788879259</v>
          </cell>
          <cell r="O308">
            <v>2.7711997788879259</v>
          </cell>
          <cell r="P308">
            <v>2.7711997788879259</v>
          </cell>
        </row>
        <row r="310">
          <cell r="A310" t="str">
            <v>Total Revenue (Rs m)</v>
          </cell>
        </row>
        <row r="311">
          <cell r="A311" t="str">
            <v>1.25 MW</v>
          </cell>
          <cell r="H311">
            <v>0</v>
          </cell>
          <cell r="I311">
            <v>0</v>
          </cell>
          <cell r="J311">
            <v>0</v>
          </cell>
          <cell r="K311">
            <v>0</v>
          </cell>
          <cell r="L311">
            <v>0</v>
          </cell>
          <cell r="M311">
            <v>0</v>
          </cell>
          <cell r="N311">
            <v>0</v>
          </cell>
          <cell r="O311">
            <v>0</v>
          </cell>
          <cell r="P311">
            <v>0</v>
          </cell>
        </row>
        <row r="312">
          <cell r="A312" t="str">
            <v>1.50 MW</v>
          </cell>
          <cell r="H312">
            <v>0</v>
          </cell>
          <cell r="I312">
            <v>0</v>
          </cell>
          <cell r="J312">
            <v>0</v>
          </cell>
          <cell r="K312">
            <v>0</v>
          </cell>
          <cell r="L312">
            <v>0</v>
          </cell>
          <cell r="M312">
            <v>0</v>
          </cell>
          <cell r="N312">
            <v>0</v>
          </cell>
          <cell r="O312">
            <v>0</v>
          </cell>
          <cell r="P312">
            <v>0</v>
          </cell>
        </row>
        <row r="313">
          <cell r="A313" t="str">
            <v>2.10 MW</v>
          </cell>
          <cell r="H313">
            <v>584.14427999999998</v>
          </cell>
          <cell r="I313">
            <v>6750.709818557938</v>
          </cell>
          <cell r="J313">
            <v>9472.5266160132414</v>
          </cell>
          <cell r="K313">
            <v>16021.910386128331</v>
          </cell>
          <cell r="L313">
            <v>23853.436891431549</v>
          </cell>
          <cell r="M313">
            <v>32683.368580655093</v>
          </cell>
          <cell r="N313">
            <v>46605.176992143126</v>
          </cell>
          <cell r="O313">
            <v>58697.374856595379</v>
          </cell>
          <cell r="P313">
            <v>72316.008717628458</v>
          </cell>
        </row>
        <row r="314">
          <cell r="A314" t="str">
            <v>Total</v>
          </cell>
          <cell r="H314">
            <v>584.14427999999998</v>
          </cell>
          <cell r="I314">
            <v>6750.709818557938</v>
          </cell>
          <cell r="J314">
            <v>9472.5266160132414</v>
          </cell>
          <cell r="K314">
            <v>16021.910386128331</v>
          </cell>
          <cell r="L314">
            <v>23853.436891431549</v>
          </cell>
          <cell r="M314">
            <v>32683.368580655093</v>
          </cell>
          <cell r="N314">
            <v>46605.176992143126</v>
          </cell>
          <cell r="O314">
            <v>58697.374856595379</v>
          </cell>
          <cell r="P314">
            <v>72316.008717628458</v>
          </cell>
        </row>
        <row r="315">
          <cell r="A315" t="str">
            <v>Reported / Actuals (RoW)</v>
          </cell>
          <cell r="H315">
            <v>720</v>
          </cell>
        </row>
        <row r="318">
          <cell r="A318" t="str">
            <v>DOMESTIC SUBSIDIARIES - BASIC A/C</v>
          </cell>
          <cell r="E318">
            <v>2004</v>
          </cell>
          <cell r="F318">
            <v>2005</v>
          </cell>
          <cell r="G318">
            <v>2006</v>
          </cell>
          <cell r="H318">
            <v>2007</v>
          </cell>
          <cell r="I318">
            <v>2008</v>
          </cell>
          <cell r="J318">
            <v>2009</v>
          </cell>
          <cell r="K318">
            <v>2010</v>
          </cell>
          <cell r="L318">
            <v>2011</v>
          </cell>
          <cell r="M318">
            <v>2012</v>
          </cell>
          <cell r="N318">
            <v>2013</v>
          </cell>
          <cell r="O318">
            <v>2014</v>
          </cell>
          <cell r="P318">
            <v>2015</v>
          </cell>
        </row>
        <row r="319">
          <cell r="A319" t="str">
            <v>SUZLON INFRASTRUCTURE SERVICES (O&amp;M services, 100% subsidiary)</v>
          </cell>
        </row>
        <row r="320">
          <cell r="A320" t="str">
            <v>Revenues</v>
          </cell>
          <cell r="D320">
            <v>186.7</v>
          </cell>
          <cell r="E320">
            <v>270.42</v>
          </cell>
          <cell r="F320">
            <v>479.83</v>
          </cell>
          <cell r="G320">
            <v>793.6</v>
          </cell>
          <cell r="H320">
            <v>1284.0999999999999</v>
          </cell>
          <cell r="I320">
            <v>3049.1</v>
          </cell>
          <cell r="J320">
            <v>5109.5999999999995</v>
          </cell>
          <cell r="K320">
            <v>7811.28</v>
          </cell>
          <cell r="L320">
            <v>10083.162017470533</v>
          </cell>
          <cell r="M320">
            <v>12775.028514175578</v>
          </cell>
          <cell r="N320">
            <v>15786.029395745438</v>
          </cell>
          <cell r="O320">
            <v>19079.804035389468</v>
          </cell>
          <cell r="P320">
            <v>22635.950165302671</v>
          </cell>
        </row>
        <row r="321">
          <cell r="A321" t="str">
            <v>External i.e. Non-SEL</v>
          </cell>
          <cell r="H321">
            <v>494.81</v>
          </cell>
          <cell r="I321">
            <v>1174.9280982789503</v>
          </cell>
          <cell r="J321">
            <v>2043.84</v>
          </cell>
          <cell r="K321">
            <v>3515.076</v>
          </cell>
          <cell r="L321">
            <v>5041.5810087352666</v>
          </cell>
          <cell r="M321">
            <v>6706.8899699421781</v>
          </cell>
          <cell r="N321">
            <v>8682.3161676599921</v>
          </cell>
          <cell r="O321">
            <v>10970.887320348946</v>
          </cell>
          <cell r="P321">
            <v>13581.570099181605</v>
          </cell>
        </row>
        <row r="322">
          <cell r="A322" t="str">
            <v>External (% of total reveneus)</v>
          </cell>
          <cell r="H322">
            <v>0.3853360330192353</v>
          </cell>
          <cell r="I322">
            <v>0.3853360330192353</v>
          </cell>
          <cell r="J322">
            <v>0.4</v>
          </cell>
          <cell r="K322">
            <v>0.45</v>
          </cell>
          <cell r="L322">
            <v>0.5</v>
          </cell>
          <cell r="M322">
            <v>0.52500000000000002</v>
          </cell>
          <cell r="N322">
            <v>0.55000000000000004</v>
          </cell>
          <cell r="O322">
            <v>0.57500000000000007</v>
          </cell>
          <cell r="P322">
            <v>0.60000000000000009</v>
          </cell>
        </row>
        <row r="323">
          <cell r="A323" t="str">
            <v>Operating Cost</v>
          </cell>
          <cell r="D323">
            <v>140.02499999999998</v>
          </cell>
          <cell r="E323">
            <v>202.815</v>
          </cell>
          <cell r="F323">
            <v>359.8725</v>
          </cell>
          <cell r="G323">
            <v>595.20000000000005</v>
          </cell>
          <cell r="H323">
            <v>995.1774999999999</v>
          </cell>
          <cell r="I323">
            <v>2439.2799999999997</v>
          </cell>
          <cell r="J323">
            <v>4087.6799999999994</v>
          </cell>
          <cell r="K323">
            <v>6249.0239999999994</v>
          </cell>
          <cell r="L323">
            <v>8066.5296139764268</v>
          </cell>
          <cell r="M323">
            <v>10220.022811340463</v>
          </cell>
          <cell r="N323">
            <v>12628.823516596351</v>
          </cell>
          <cell r="O323">
            <v>15263.843228311574</v>
          </cell>
          <cell r="P323">
            <v>18108.760132242136</v>
          </cell>
        </row>
        <row r="324">
          <cell r="A324" t="str">
            <v>Operating Profit</v>
          </cell>
          <cell r="D324">
            <v>46.674999999999997</v>
          </cell>
          <cell r="E324">
            <v>67.605000000000004</v>
          </cell>
          <cell r="F324">
            <v>119.9575</v>
          </cell>
          <cell r="G324">
            <v>198.4</v>
          </cell>
          <cell r="H324">
            <v>288.92250000000001</v>
          </cell>
          <cell r="I324">
            <v>609.82000000000005</v>
          </cell>
          <cell r="J324">
            <v>1021.92</v>
          </cell>
          <cell r="K324">
            <v>1562.2560000000001</v>
          </cell>
          <cell r="L324">
            <v>2016.6324034941067</v>
          </cell>
          <cell r="M324">
            <v>2555.0057028351157</v>
          </cell>
          <cell r="N324">
            <v>3157.2058791490877</v>
          </cell>
          <cell r="O324">
            <v>3815.9608070778941</v>
          </cell>
          <cell r="P324">
            <v>4527.190033060534</v>
          </cell>
        </row>
        <row r="325">
          <cell r="A325" t="str">
            <v>OPM</v>
          </cell>
          <cell r="D325">
            <v>0.25</v>
          </cell>
          <cell r="E325">
            <v>0.25</v>
          </cell>
          <cell r="F325">
            <v>0.25</v>
          </cell>
          <cell r="G325">
            <v>0.25</v>
          </cell>
          <cell r="H325">
            <v>0.22500000000000001</v>
          </cell>
          <cell r="I325">
            <v>0.2</v>
          </cell>
          <cell r="J325">
            <v>0.2</v>
          </cell>
          <cell r="K325">
            <v>0.2</v>
          </cell>
          <cell r="L325">
            <v>0.2</v>
          </cell>
          <cell r="M325">
            <v>0.2</v>
          </cell>
          <cell r="N325">
            <v>0.2</v>
          </cell>
          <cell r="O325">
            <v>0.2</v>
          </cell>
          <cell r="P325">
            <v>0.2</v>
          </cell>
        </row>
        <row r="326">
          <cell r="A326" t="str">
            <v>Pre-tax Profit</v>
          </cell>
          <cell r="G326">
            <v>84</v>
          </cell>
          <cell r="H326">
            <v>71.8</v>
          </cell>
          <cell r="I326">
            <v>243.928</v>
          </cell>
          <cell r="J326">
            <v>408.76799999999997</v>
          </cell>
          <cell r="K326">
            <v>624.90239999999994</v>
          </cell>
          <cell r="L326">
            <v>806.65296139764268</v>
          </cell>
          <cell r="M326">
            <v>1022.0022811340463</v>
          </cell>
          <cell r="N326">
            <v>1262.8823516596351</v>
          </cell>
          <cell r="O326">
            <v>1526.3843228311575</v>
          </cell>
          <cell r="P326">
            <v>1810.8760132242137</v>
          </cell>
        </row>
        <row r="327">
          <cell r="A327" t="str">
            <v>Pre-tax Profit Margin</v>
          </cell>
          <cell r="G327">
            <v>0.10584677419354839</v>
          </cell>
          <cell r="H327">
            <v>5.5914648391869791E-2</v>
          </cell>
          <cell r="I327">
            <v>0.08</v>
          </cell>
          <cell r="J327">
            <v>0.08</v>
          </cell>
          <cell r="K327">
            <v>0.08</v>
          </cell>
          <cell r="L327">
            <v>0.08</v>
          </cell>
          <cell r="M327">
            <v>0.08</v>
          </cell>
          <cell r="N327">
            <v>0.08</v>
          </cell>
          <cell r="O327">
            <v>0.08</v>
          </cell>
          <cell r="P327">
            <v>0.08</v>
          </cell>
        </row>
        <row r="328">
          <cell r="A328" t="str">
            <v>Tax</v>
          </cell>
          <cell r="G328">
            <v>52.2</v>
          </cell>
          <cell r="H328">
            <v>15.7</v>
          </cell>
          <cell r="I328">
            <v>106.71850000000001</v>
          </cell>
          <cell r="J328">
            <v>182.18742169612958</v>
          </cell>
          <cell r="K328">
            <v>275.95653607195698</v>
          </cell>
          <cell r="L328">
            <v>357.87088197110654</v>
          </cell>
          <cell r="M328">
            <v>452.36301602728793</v>
          </cell>
          <cell r="N328">
            <v>559.62951727898906</v>
          </cell>
          <cell r="O328">
            <v>676.00583066909201</v>
          </cell>
          <cell r="P328">
            <v>802.23363431127814</v>
          </cell>
        </row>
        <row r="329">
          <cell r="A329" t="str">
            <v>Net Profit</v>
          </cell>
          <cell r="D329">
            <v>13.18</v>
          </cell>
          <cell r="E329">
            <v>34.17</v>
          </cell>
          <cell r="F329">
            <v>37.44</v>
          </cell>
          <cell r="G329">
            <v>31.8</v>
          </cell>
          <cell r="H329">
            <v>56.1</v>
          </cell>
          <cell r="I329">
            <v>137.20949999999999</v>
          </cell>
          <cell r="J329">
            <v>226.5805783038704</v>
          </cell>
          <cell r="K329">
            <v>348.94586392804297</v>
          </cell>
          <cell r="L329">
            <v>448.78207942653614</v>
          </cell>
          <cell r="M329">
            <v>569.63926510675833</v>
          </cell>
          <cell r="N329">
            <v>703.25283438064605</v>
          </cell>
          <cell r="O329">
            <v>850.37849216206553</v>
          </cell>
          <cell r="P329">
            <v>1008.6423789129356</v>
          </cell>
        </row>
        <row r="330">
          <cell r="A330" t="str">
            <v>NPM</v>
          </cell>
          <cell r="D330">
            <v>7.0594536689876808E-2</v>
          </cell>
          <cell r="E330">
            <v>0.12635899711559795</v>
          </cell>
          <cell r="F330">
            <v>7.8027634787320513E-2</v>
          </cell>
          <cell r="G330">
            <v>4.0070564516129031E-2</v>
          </cell>
          <cell r="H330">
            <v>4.368818627832724E-2</v>
          </cell>
          <cell r="I330">
            <v>4.4999999999999998E-2</v>
          </cell>
          <cell r="J330">
            <v>4.4344093139163619E-2</v>
          </cell>
          <cell r="K330">
            <v>4.4672046569581805E-2</v>
          </cell>
          <cell r="L330">
            <v>4.4508069854372709E-2</v>
          </cell>
          <cell r="M330">
            <v>4.4590058211977257E-2</v>
          </cell>
          <cell r="N330">
            <v>4.4549064033174983E-2</v>
          </cell>
          <cell r="O330">
            <v>4.4569561122576123E-2</v>
          </cell>
          <cell r="P330">
            <v>4.4559312577875557E-2</v>
          </cell>
        </row>
        <row r="331">
          <cell r="A331" t="str">
            <v>Revenue / Cum. Dom. Sales (Rs million)</v>
          </cell>
          <cell r="D331">
            <v>0.63053022627490718</v>
          </cell>
          <cell r="E331">
            <v>0.52169383621105447</v>
          </cell>
          <cell r="F331">
            <v>0.4676477754495395</v>
          </cell>
          <cell r="G331">
            <v>0.41580215865031966</v>
          </cell>
          <cell r="H331">
            <v>0.44848421346744899</v>
          </cell>
          <cell r="I331">
            <v>0.79426398186980651</v>
          </cell>
          <cell r="J331">
            <v>1.0994877621305481</v>
          </cell>
          <cell r="K331">
            <v>1.3959779904106133</v>
          </cell>
          <cell r="L331">
            <v>1.5166305071951078</v>
          </cell>
          <cell r="M331">
            <v>1.6396034661655314</v>
          </cell>
          <cell r="N331">
            <v>1.7507847744522638</v>
          </cell>
          <cell r="O331">
            <v>1.8486193228529557</v>
          </cell>
          <cell r="P331">
            <v>1.9353421918290918</v>
          </cell>
        </row>
        <row r="332">
          <cell r="A332" t="str">
            <v>Incr. Rev / Incr. Dom Sales (Rs m)</v>
          </cell>
          <cell r="H332">
            <v>0.96612172542840236</v>
          </cell>
          <cell r="I332">
            <v>1.9998866919721263</v>
          </cell>
          <cell r="J332">
            <v>2.1584957050073323</v>
          </cell>
          <cell r="K332">
            <v>2.7689658706569644</v>
          </cell>
          <cell r="L332">
            <v>2.8105003587168182</v>
          </cell>
          <cell r="M332">
            <v>2.8386053623039871</v>
          </cell>
          <cell r="N332">
            <v>2.8598949025212663</v>
          </cell>
          <cell r="O332">
            <v>2.8813441142901759</v>
          </cell>
          <cell r="P332">
            <v>2.9029541951473528</v>
          </cell>
        </row>
        <row r="333">
          <cell r="A333" t="str">
            <v>% of incremental WTG reallzation</v>
          </cell>
          <cell r="I333">
            <v>0.05</v>
          </cell>
          <cell r="J333">
            <v>0.05</v>
          </cell>
          <cell r="K333">
            <v>0.05</v>
          </cell>
          <cell r="L333">
            <v>0.05</v>
          </cell>
          <cell r="M333">
            <v>0.05</v>
          </cell>
          <cell r="N333">
            <v>0.05</v>
          </cell>
          <cell r="O333">
            <v>0.05</v>
          </cell>
          <cell r="P333">
            <v>0.05</v>
          </cell>
        </row>
        <row r="334">
          <cell r="A334" t="str">
            <v>Revenues / SEL Domestic Sales</v>
          </cell>
          <cell r="E334">
            <v>3.4180579939859776E-2</v>
          </cell>
          <cell r="F334">
            <v>2.5040064813529363E-2</v>
          </cell>
          <cell r="G334">
            <v>2.2481586402266291E-2</v>
          </cell>
          <cell r="H334">
            <v>2.7303389970697922E-2</v>
          </cell>
          <cell r="I334">
            <v>5.1448183620359231E-2</v>
          </cell>
          <cell r="J334">
            <v>0.10500200338277585</v>
          </cell>
          <cell r="K334">
            <v>0.13839811147592043</v>
          </cell>
          <cell r="L334">
            <v>0.16288561515161351</v>
          </cell>
          <cell r="M334">
            <v>0.19240290264702922</v>
          </cell>
          <cell r="N334">
            <v>0.22516239076985634</v>
          </cell>
          <cell r="O334">
            <v>0.25985660902033719</v>
          </cell>
          <cell r="P334">
            <v>0.29828346662280236</v>
          </cell>
        </row>
        <row r="336">
          <cell r="A336" t="str">
            <v>SUZLON STRUCTURES (75% subsidiary, manufactures WTG)</v>
          </cell>
        </row>
        <row r="337">
          <cell r="A337" t="str">
            <v>Revenues</v>
          </cell>
          <cell r="F337">
            <v>18.37</v>
          </cell>
          <cell r="G337">
            <v>1556.8</v>
          </cell>
          <cell r="H337">
            <v>2728.7</v>
          </cell>
          <cell r="I337">
            <v>4076.7670836491352</v>
          </cell>
          <cell r="J337">
            <v>4124.2031383800713</v>
          </cell>
          <cell r="K337">
            <v>5635.1443008831284</v>
          </cell>
          <cell r="L337">
            <v>7195.0753072454436</v>
          </cell>
          <cell r="M337">
            <v>9023.5219499752056</v>
          </cell>
          <cell r="N337">
            <v>11114.614361606657</v>
          </cell>
          <cell r="O337">
            <v>13466.907623584619</v>
          </cell>
          <cell r="P337">
            <v>16035.62505195152</v>
          </cell>
        </row>
        <row r="338">
          <cell r="A338" t="str">
            <v>Operating Cost</v>
          </cell>
          <cell r="G338">
            <v>1478.96</v>
          </cell>
          <cell r="H338">
            <v>2592.2649999999999</v>
          </cell>
          <cell r="I338">
            <v>3872.9287294666783</v>
          </cell>
          <cell r="J338">
            <v>3917.9929814610678</v>
          </cell>
          <cell r="K338">
            <v>5353.3870858389719</v>
          </cell>
          <cell r="L338">
            <v>6835.3215418831714</v>
          </cell>
          <cell r="M338">
            <v>8572.3458524764446</v>
          </cell>
          <cell r="N338">
            <v>10558.883643526324</v>
          </cell>
          <cell r="O338">
            <v>12793.562242405387</v>
          </cell>
          <cell r="P338">
            <v>15233.843799353945</v>
          </cell>
        </row>
        <row r="339">
          <cell r="A339" t="str">
            <v>Operating Profit</v>
          </cell>
          <cell r="G339">
            <v>77.84</v>
          </cell>
          <cell r="H339">
            <v>136.435</v>
          </cell>
          <cell r="I339">
            <v>203.83835418245678</v>
          </cell>
          <cell r="J339">
            <v>206.21015691900357</v>
          </cell>
          <cell r="K339">
            <v>281.75721504415645</v>
          </cell>
          <cell r="L339">
            <v>359.75376536227219</v>
          </cell>
          <cell r="M339">
            <v>451.17609749876033</v>
          </cell>
          <cell r="N339">
            <v>555.73071808033285</v>
          </cell>
          <cell r="O339">
            <v>673.34538117923103</v>
          </cell>
          <cell r="P339">
            <v>801.78125259757599</v>
          </cell>
        </row>
        <row r="340">
          <cell r="A340" t="str">
            <v>OPM</v>
          </cell>
          <cell r="G340">
            <v>0.05</v>
          </cell>
          <cell r="H340">
            <v>0.05</v>
          </cell>
          <cell r="I340">
            <v>0.05</v>
          </cell>
          <cell r="J340">
            <v>0.05</v>
          </cell>
          <cell r="K340">
            <v>0.05</v>
          </cell>
          <cell r="L340">
            <v>0.05</v>
          </cell>
          <cell r="M340">
            <v>0.05</v>
          </cell>
          <cell r="N340">
            <v>0.05</v>
          </cell>
          <cell r="O340">
            <v>0.05</v>
          </cell>
          <cell r="P340">
            <v>0.05</v>
          </cell>
        </row>
        <row r="341">
          <cell r="A341" t="str">
            <v>Pre-tax Profit</v>
          </cell>
          <cell r="G341">
            <v>43.8</v>
          </cell>
          <cell r="H341">
            <v>70.900000000000006</v>
          </cell>
          <cell r="I341">
            <v>101.91917709122839</v>
          </cell>
          <cell r="J341">
            <v>103.10507845950178</v>
          </cell>
          <cell r="K341">
            <v>140.87860752207823</v>
          </cell>
          <cell r="L341">
            <v>179.8768826811361</v>
          </cell>
          <cell r="M341">
            <v>225.58804874938016</v>
          </cell>
          <cell r="N341">
            <v>277.86535904016642</v>
          </cell>
          <cell r="O341">
            <v>336.67269058961551</v>
          </cell>
          <cell r="P341">
            <v>400.89062629878799</v>
          </cell>
        </row>
        <row r="342">
          <cell r="A342" t="str">
            <v>Pre-tax Profit Margin</v>
          </cell>
          <cell r="G342">
            <v>2.8134635149023639E-2</v>
          </cell>
          <cell r="H342">
            <v>2.5983068860629607E-2</v>
          </cell>
          <cell r="I342">
            <v>2.5000000000000001E-2</v>
          </cell>
          <cell r="J342">
            <v>2.5000000000000001E-2</v>
          </cell>
          <cell r="K342">
            <v>2.5000000000000001E-2</v>
          </cell>
          <cell r="L342">
            <v>2.5000000000000001E-2</v>
          </cell>
          <cell r="M342">
            <v>2.5000000000000001E-2</v>
          </cell>
          <cell r="N342">
            <v>2.5000000000000001E-2</v>
          </cell>
          <cell r="O342">
            <v>2.5000000000000001E-2</v>
          </cell>
          <cell r="P342">
            <v>2.5000000000000001E-2</v>
          </cell>
        </row>
        <row r="343">
          <cell r="A343" t="str">
            <v>Tax</v>
          </cell>
          <cell r="G343">
            <v>15.4</v>
          </cell>
          <cell r="H343">
            <v>23.3</v>
          </cell>
          <cell r="I343">
            <v>40.767670836491362</v>
          </cell>
          <cell r="J343">
            <v>41.242031383800715</v>
          </cell>
          <cell r="K343">
            <v>56.351443008831311</v>
          </cell>
          <cell r="L343">
            <v>71.950753072454447</v>
          </cell>
          <cell r="M343">
            <v>90.235219499752077</v>
          </cell>
          <cell r="N343">
            <v>111.14614361606658</v>
          </cell>
          <cell r="O343">
            <v>134.66907623584623</v>
          </cell>
          <cell r="P343">
            <v>160.35625051951521</v>
          </cell>
        </row>
        <row r="344">
          <cell r="A344" t="str">
            <v>Net Profit</v>
          </cell>
          <cell r="G344">
            <v>28.4</v>
          </cell>
          <cell r="H344">
            <v>47.6</v>
          </cell>
          <cell r="I344">
            <v>61.151506254737029</v>
          </cell>
          <cell r="J344">
            <v>61.863047075701068</v>
          </cell>
          <cell r="K344">
            <v>84.527164513246916</v>
          </cell>
          <cell r="L344">
            <v>107.92612960868165</v>
          </cell>
          <cell r="M344">
            <v>135.35282924962809</v>
          </cell>
          <cell r="N344">
            <v>166.71921542409984</v>
          </cell>
          <cell r="O344">
            <v>202.00361435376928</v>
          </cell>
          <cell r="P344">
            <v>240.53437577927278</v>
          </cell>
        </row>
        <row r="345">
          <cell r="A345" t="str">
            <v>NPM</v>
          </cell>
          <cell r="G345">
            <v>1.8242548818088386E-2</v>
          </cell>
          <cell r="H345">
            <v>1.7444204199802107E-2</v>
          </cell>
          <cell r="I345">
            <v>1.4999999999999999E-2</v>
          </cell>
          <cell r="J345">
            <v>1.4999999999999999E-2</v>
          </cell>
          <cell r="K345">
            <v>1.4999999999999999E-2</v>
          </cell>
          <cell r="L345">
            <v>1.4999999999999999E-2</v>
          </cell>
          <cell r="M345">
            <v>1.4999999999999999E-2</v>
          </cell>
          <cell r="N345">
            <v>1.4999999999999999E-2</v>
          </cell>
          <cell r="O345">
            <v>1.4999999999999999E-2</v>
          </cell>
          <cell r="P345">
            <v>1.4999999999999999E-2</v>
          </cell>
        </row>
        <row r="346">
          <cell r="A346" t="str">
            <v>Revenue / Cum. Dom. Sales (Rs million)</v>
          </cell>
        </row>
        <row r="347">
          <cell r="A347" t="str">
            <v>Incr. Rev / Incr. Dom Sales (Rs m)</v>
          </cell>
        </row>
        <row r="348">
          <cell r="A348" t="str">
            <v>Rev/WTG (Excl. Sales to USA, CHN)</v>
          </cell>
          <cell r="G348">
            <v>1.763979377938927</v>
          </cell>
          <cell r="H348">
            <v>2.5221369812367129</v>
          </cell>
          <cell r="I348">
            <v>2.5725797208614472</v>
          </cell>
          <cell r="J348">
            <v>2.6240313152786761</v>
          </cell>
          <cell r="K348">
            <v>2.6765119415842498</v>
          </cell>
          <cell r="L348">
            <v>2.7300421804159347</v>
          </cell>
          <cell r="M348">
            <v>2.7846430240242537</v>
          </cell>
          <cell r="N348">
            <v>2.8403358845047388</v>
          </cell>
          <cell r="O348">
            <v>2.8971426021948337</v>
          </cell>
          <cell r="P348">
            <v>2.9550854542387306</v>
          </cell>
        </row>
        <row r="349">
          <cell r="A349" t="str">
            <v>Revenues / SEL Cost of Materials</v>
          </cell>
          <cell r="F349">
            <v>9.5801825293350719E-4</v>
          </cell>
          <cell r="G349">
            <v>6.5061580317701789E-2</v>
          </cell>
          <cell r="H349">
            <v>8.2661076560024485E-2</v>
          </cell>
        </row>
        <row r="350">
          <cell r="A350" t="str">
            <v>SEL Ownership</v>
          </cell>
          <cell r="G350">
            <v>0.75</v>
          </cell>
          <cell r="H350">
            <v>0.75</v>
          </cell>
          <cell r="I350">
            <v>0.75</v>
          </cell>
          <cell r="J350">
            <v>0.75</v>
          </cell>
          <cell r="K350">
            <v>0.75</v>
          </cell>
          <cell r="L350">
            <v>0.75</v>
          </cell>
          <cell r="M350">
            <v>0.75</v>
          </cell>
          <cell r="N350">
            <v>0.75</v>
          </cell>
          <cell r="O350">
            <v>0.75</v>
          </cell>
          <cell r="P350">
            <v>0.75</v>
          </cell>
        </row>
        <row r="352">
          <cell r="A352" t="str">
            <v>SUZLON TOWERS &amp; STRUCTURES (100% subsidiary, manufactures tubular towers)</v>
          </cell>
        </row>
        <row r="353">
          <cell r="A353" t="str">
            <v>Revenues</v>
          </cell>
          <cell r="H353">
            <v>6315.6</v>
          </cell>
          <cell r="I353">
            <v>6406.7828808925206</v>
          </cell>
          <cell r="J353">
            <v>5268.1283318297064</v>
          </cell>
          <cell r="K353">
            <v>6118.4006145637286</v>
          </cell>
          <cell r="L353">
            <v>6724.893564507438</v>
          </cell>
          <cell r="M353">
            <v>7228.6725737424058</v>
          </cell>
          <cell r="N353">
            <v>7668.9235924658451</v>
          </cell>
          <cell r="O353">
            <v>8085.2990809935845</v>
          </cell>
          <cell r="P353">
            <v>8436.5306924297638</v>
          </cell>
        </row>
        <row r="354">
          <cell r="A354" t="str">
            <v>Operating Cost</v>
          </cell>
          <cell r="H354">
            <v>5431.4160000000002</v>
          </cell>
          <cell r="I354">
            <v>5525.8502347697986</v>
          </cell>
          <cell r="J354">
            <v>4556.9310070326956</v>
          </cell>
          <cell r="K354">
            <v>5307.7125331340349</v>
          </cell>
          <cell r="L354">
            <v>5850.6574011214707</v>
          </cell>
          <cell r="M354">
            <v>6307.0168205902492</v>
          </cell>
          <cell r="N354">
            <v>6710.3081434076148</v>
          </cell>
          <cell r="O354">
            <v>7094.8499435718704</v>
          </cell>
          <cell r="P354">
            <v>7424.1470093381922</v>
          </cell>
        </row>
        <row r="355">
          <cell r="A355" t="str">
            <v>Operating Profit</v>
          </cell>
          <cell r="H355">
            <v>884.18400000000008</v>
          </cell>
          <cell r="I355">
            <v>880.93264612272162</v>
          </cell>
          <cell r="J355">
            <v>711.19732479701042</v>
          </cell>
          <cell r="K355">
            <v>810.68808142969408</v>
          </cell>
          <cell r="L355">
            <v>874.23616338596696</v>
          </cell>
          <cell r="M355">
            <v>921.65575315215676</v>
          </cell>
          <cell r="N355">
            <v>958.61544905823064</v>
          </cell>
          <cell r="O355">
            <v>990.44913742171411</v>
          </cell>
          <cell r="P355">
            <v>1012.3836830915716</v>
          </cell>
        </row>
        <row r="356">
          <cell r="A356" t="str">
            <v>OPM</v>
          </cell>
          <cell r="H356">
            <v>0.14000000000000001</v>
          </cell>
          <cell r="I356">
            <v>0.13750000000000001</v>
          </cell>
          <cell r="J356">
            <v>0.13500000000000001</v>
          </cell>
          <cell r="K356">
            <v>0.13250000000000001</v>
          </cell>
          <cell r="L356">
            <v>0.13</v>
          </cell>
          <cell r="M356">
            <v>0.1275</v>
          </cell>
          <cell r="N356">
            <v>0.125</v>
          </cell>
          <cell r="O356">
            <v>0.1225</v>
          </cell>
          <cell r="P356">
            <v>0.12</v>
          </cell>
        </row>
        <row r="357">
          <cell r="A357" t="str">
            <v>Pre-tax Profit</v>
          </cell>
          <cell r="H357">
            <v>719.5</v>
          </cell>
          <cell r="I357">
            <v>704.74611689817732</v>
          </cell>
          <cell r="J357">
            <v>579.49411650126774</v>
          </cell>
          <cell r="K357">
            <v>673.02406760201018</v>
          </cell>
          <cell r="L357">
            <v>739.73829209581822</v>
          </cell>
          <cell r="M357">
            <v>795.15398311166462</v>
          </cell>
          <cell r="N357">
            <v>843.58159517124295</v>
          </cell>
          <cell r="O357">
            <v>889.38289890929434</v>
          </cell>
          <cell r="P357">
            <v>928.01837616727403</v>
          </cell>
        </row>
        <row r="358">
          <cell r="A358" t="str">
            <v>Pre-tax Profit Margin</v>
          </cell>
          <cell r="H358">
            <v>0.11392425106086515</v>
          </cell>
          <cell r="I358">
            <v>0.11</v>
          </cell>
          <cell r="J358">
            <v>0.11</v>
          </cell>
          <cell r="K358">
            <v>0.11</v>
          </cell>
          <cell r="L358">
            <v>0.11</v>
          </cell>
          <cell r="M358">
            <v>0.11</v>
          </cell>
          <cell r="N358">
            <v>0.11</v>
          </cell>
          <cell r="O358">
            <v>0.11</v>
          </cell>
          <cell r="P358">
            <v>0.11</v>
          </cell>
        </row>
        <row r="359">
          <cell r="A359" t="str">
            <v>Tax</v>
          </cell>
          <cell r="H359">
            <v>-232</v>
          </cell>
          <cell r="I359">
            <v>-224.23740083123829</v>
          </cell>
          <cell r="J359">
            <v>-184.38449161403975</v>
          </cell>
          <cell r="K359">
            <v>-214.14402150973052</v>
          </cell>
          <cell r="L359">
            <v>-235.37127475776037</v>
          </cell>
          <cell r="M359">
            <v>-253.00354008098418</v>
          </cell>
          <cell r="N359">
            <v>-268.41232573630464</v>
          </cell>
          <cell r="O359">
            <v>-282.98546783477548</v>
          </cell>
          <cell r="P359">
            <v>-295.27857423504179</v>
          </cell>
        </row>
        <row r="360">
          <cell r="A360" t="str">
            <v>Net Profit</v>
          </cell>
          <cell r="H360">
            <v>487.5</v>
          </cell>
          <cell r="I360">
            <v>480.50871606693903</v>
          </cell>
          <cell r="J360">
            <v>395.10962488722799</v>
          </cell>
          <cell r="K360">
            <v>458.88004609227966</v>
          </cell>
          <cell r="L360">
            <v>504.36701733805785</v>
          </cell>
          <cell r="M360">
            <v>542.15044303068044</v>
          </cell>
          <cell r="N360">
            <v>575.16926943493831</v>
          </cell>
          <cell r="O360">
            <v>606.39743107451886</v>
          </cell>
          <cell r="P360">
            <v>632.73980193223224</v>
          </cell>
        </row>
        <row r="361">
          <cell r="A361" t="str">
            <v>NPM</v>
          </cell>
          <cell r="H361">
            <v>7.7189815694470823E-2</v>
          </cell>
          <cell r="I361">
            <v>7.4999999999999997E-2</v>
          </cell>
          <cell r="J361">
            <v>7.4999999999999997E-2</v>
          </cell>
          <cell r="K361">
            <v>7.4999999999999997E-2</v>
          </cell>
          <cell r="L361">
            <v>7.4999999999999997E-2</v>
          </cell>
          <cell r="M361">
            <v>7.4999999999999997E-2</v>
          </cell>
          <cell r="N361">
            <v>7.4999999999999997E-2</v>
          </cell>
          <cell r="O361">
            <v>7.4999999999999997E-2</v>
          </cell>
          <cell r="P361">
            <v>7.4999999999999997E-2</v>
          </cell>
        </row>
        <row r="362">
          <cell r="A362" t="str">
            <v>Revenue / Cum. Dom. Sales (Rs million)</v>
          </cell>
        </row>
        <row r="363">
          <cell r="A363" t="str">
            <v>Incr. Rev / Incr. Dom Sales (Rs m)</v>
          </cell>
        </row>
        <row r="364">
          <cell r="A364" t="str">
            <v>Rev/WTG (Dom. Sales)</v>
          </cell>
          <cell r="H364">
            <v>6.6159648020113142</v>
          </cell>
          <cell r="I364">
            <v>6.566345065996229</v>
          </cell>
          <cell r="J364">
            <v>6.5170974780012587</v>
          </cell>
          <cell r="K364">
            <v>6.4519265032212481</v>
          </cell>
          <cell r="L364">
            <v>6.3874072381890343</v>
          </cell>
          <cell r="M364">
            <v>6.3235331658071434</v>
          </cell>
          <cell r="N364">
            <v>6.2602978341490738</v>
          </cell>
          <cell r="O364">
            <v>6.1976948558075842</v>
          </cell>
          <cell r="P364">
            <v>6.1357179072495072</v>
          </cell>
        </row>
        <row r="365">
          <cell r="A365" t="str">
            <v>Revenues / SEL Cost of Materials</v>
          </cell>
        </row>
        <row r="366">
          <cell r="A366" t="str">
            <v>SEL Ownership</v>
          </cell>
        </row>
        <row r="368">
          <cell r="A368" t="str">
            <v>SUZLON GENERATORS (75% subsidiary, manufactures Generators)</v>
          </cell>
        </row>
        <row r="369">
          <cell r="A369" t="str">
            <v>Revenues</v>
          </cell>
          <cell r="F369">
            <v>0</v>
          </cell>
          <cell r="G369">
            <v>158.30000000000001</v>
          </cell>
          <cell r="H369">
            <v>990.5</v>
          </cell>
          <cell r="I369">
            <v>1487.0935241242255</v>
          </cell>
          <cell r="J369">
            <v>1511.7713986981807</v>
          </cell>
          <cell r="K369">
            <v>2075.7488764009345</v>
          </cell>
          <cell r="L369">
            <v>2663.3534650396637</v>
          </cell>
          <cell r="M369">
            <v>3356.5508912210648</v>
          </cell>
          <cell r="N369">
            <v>4154.6577119469712</v>
          </cell>
          <cell r="O369">
            <v>5058.6242950706046</v>
          </cell>
          <cell r="P369">
            <v>6053.0481830223362</v>
          </cell>
        </row>
        <row r="370">
          <cell r="A370" t="str">
            <v>Operating Cost</v>
          </cell>
          <cell r="G370">
            <v>139.304</v>
          </cell>
          <cell r="H370">
            <v>911.26</v>
          </cell>
          <cell r="I370">
            <v>1368.1260421942875</v>
          </cell>
          <cell r="J370">
            <v>1390.8296868023263</v>
          </cell>
          <cell r="K370">
            <v>1909.6889662888598</v>
          </cell>
          <cell r="L370">
            <v>2450.2851878364904</v>
          </cell>
          <cell r="M370">
            <v>3088.0268199233797</v>
          </cell>
          <cell r="N370">
            <v>3822.2850949912136</v>
          </cell>
          <cell r="O370">
            <v>4653.9343514649563</v>
          </cell>
          <cell r="P370">
            <v>5568.8043283805491</v>
          </cell>
        </row>
        <row r="371">
          <cell r="A371" t="str">
            <v>Operating Profit</v>
          </cell>
          <cell r="G371">
            <v>18.996000000000002</v>
          </cell>
          <cell r="H371">
            <v>79.239999999999995</v>
          </cell>
          <cell r="I371">
            <v>118.96748192993805</v>
          </cell>
          <cell r="J371">
            <v>120.94171189585447</v>
          </cell>
          <cell r="K371">
            <v>166.05991011207476</v>
          </cell>
          <cell r="L371">
            <v>213.0682772031731</v>
          </cell>
          <cell r="M371">
            <v>268.52407129768517</v>
          </cell>
          <cell r="N371">
            <v>332.37261695575768</v>
          </cell>
          <cell r="O371">
            <v>404.68994360564835</v>
          </cell>
          <cell r="P371">
            <v>484.24385464178692</v>
          </cell>
        </row>
        <row r="372">
          <cell r="A372" t="str">
            <v>OPM</v>
          </cell>
          <cell r="G372">
            <v>0.12</v>
          </cell>
          <cell r="H372">
            <v>0.08</v>
          </cell>
          <cell r="I372">
            <v>0.08</v>
          </cell>
          <cell r="J372">
            <v>0.08</v>
          </cell>
          <cell r="K372">
            <v>0.08</v>
          </cell>
          <cell r="L372">
            <v>0.08</v>
          </cell>
          <cell r="M372">
            <v>0.08</v>
          </cell>
          <cell r="N372">
            <v>0.08</v>
          </cell>
          <cell r="O372">
            <v>0.08</v>
          </cell>
          <cell r="P372">
            <v>0.08</v>
          </cell>
        </row>
        <row r="373">
          <cell r="A373" t="str">
            <v>Pre-tax Profit</v>
          </cell>
          <cell r="G373">
            <v>16.5</v>
          </cell>
          <cell r="H373">
            <v>36.299999999999997</v>
          </cell>
          <cell r="I373">
            <v>54.499237683704571</v>
          </cell>
          <cell r="J373">
            <v>55.403636317762697</v>
          </cell>
          <cell r="K373">
            <v>76.072371744930749</v>
          </cell>
          <cell r="L373">
            <v>97.606997254860957</v>
          </cell>
          <cell r="M373">
            <v>123.01140570552715</v>
          </cell>
          <cell r="N373">
            <v>152.26055017029282</v>
          </cell>
          <cell r="O373">
            <v>185.38925987992218</v>
          </cell>
          <cell r="P373">
            <v>221.83306314357475</v>
          </cell>
        </row>
        <row r="374">
          <cell r="A374" t="str">
            <v>Pre-tax Profit Margin</v>
          </cell>
          <cell r="G374">
            <v>0.10423246999368287</v>
          </cell>
          <cell r="H374">
            <v>3.6648157496214029E-2</v>
          </cell>
          <cell r="I374">
            <v>3.6648157496214029E-2</v>
          </cell>
          <cell r="J374">
            <v>3.6648157496214029E-2</v>
          </cell>
          <cell r="K374">
            <v>3.6648157496214029E-2</v>
          </cell>
          <cell r="L374">
            <v>3.6648157496214029E-2</v>
          </cell>
          <cell r="M374">
            <v>3.6648157496214029E-2</v>
          </cell>
          <cell r="N374">
            <v>3.6648157496214029E-2</v>
          </cell>
          <cell r="O374">
            <v>3.6648157496214029E-2</v>
          </cell>
          <cell r="P374">
            <v>3.6648157496214029E-2</v>
          </cell>
        </row>
        <row r="375">
          <cell r="A375" t="str">
            <v>Tax</v>
          </cell>
          <cell r="G375">
            <v>6.9</v>
          </cell>
          <cell r="H375">
            <v>10.7</v>
          </cell>
          <cell r="I375">
            <v>16.064513587207678</v>
          </cell>
          <cell r="J375">
            <v>16.331099410469989</v>
          </cell>
          <cell r="K375">
            <v>22.423536574952024</v>
          </cell>
          <cell r="L375">
            <v>28.77120855721796</v>
          </cell>
          <cell r="M375">
            <v>36.259560359480446</v>
          </cell>
          <cell r="N375">
            <v>44.881209003364532</v>
          </cell>
          <cell r="O375">
            <v>54.646420956340677</v>
          </cell>
          <cell r="P375">
            <v>65.388809246177658</v>
          </cell>
        </row>
        <row r="376">
          <cell r="A376" t="str">
            <v>Net Profit</v>
          </cell>
          <cell r="G376">
            <v>9.6</v>
          </cell>
          <cell r="H376">
            <v>25.6</v>
          </cell>
          <cell r="I376">
            <v>38.434724096496893</v>
          </cell>
          <cell r="J376">
            <v>39.072536907292708</v>
          </cell>
          <cell r="K376">
            <v>53.648835169978724</v>
          </cell>
          <cell r="L376">
            <v>68.835788697642997</v>
          </cell>
          <cell r="M376">
            <v>86.751845346046707</v>
          </cell>
          <cell r="N376">
            <v>107.37934116692828</v>
          </cell>
          <cell r="O376">
            <v>130.7428389235815</v>
          </cell>
          <cell r="P376">
            <v>156.44425389739709</v>
          </cell>
        </row>
        <row r="377">
          <cell r="A377" t="str">
            <v>NPM</v>
          </cell>
          <cell r="G377">
            <v>6.0644346178142759E-2</v>
          </cell>
          <cell r="H377">
            <v>2.5845532559313478E-2</v>
          </cell>
          <cell r="I377">
            <v>2.5845532559313478E-2</v>
          </cell>
          <cell r="J377">
            <v>2.5845532559313478E-2</v>
          </cell>
          <cell r="K377">
            <v>2.5845532559313478E-2</v>
          </cell>
          <cell r="L377">
            <v>2.5845532559313478E-2</v>
          </cell>
          <cell r="M377">
            <v>2.5845532559313478E-2</v>
          </cell>
          <cell r="N377">
            <v>2.5845532559313478E-2</v>
          </cell>
          <cell r="O377">
            <v>2.5845532559313478E-2</v>
          </cell>
          <cell r="P377">
            <v>2.5845532559313478E-2</v>
          </cell>
        </row>
        <row r="378">
          <cell r="A378" t="str">
            <v>Revenue / Cum. Dom. Sales (Rs million)</v>
          </cell>
        </row>
        <row r="379">
          <cell r="A379" t="str">
            <v>Incr. Rev / Incr. Dom Sales (Rs m)</v>
          </cell>
        </row>
        <row r="380">
          <cell r="A380" t="str">
            <v>Rev/WTG (Excl. Sales to USA, CHN)</v>
          </cell>
          <cell r="G380">
            <v>0.17936660812418562</v>
          </cell>
          <cell r="H380">
            <v>0.91551899436177087</v>
          </cell>
          <cell r="I380">
            <v>0.93840696922081501</v>
          </cell>
          <cell r="J380">
            <v>0.96186714345133528</v>
          </cell>
          <cell r="K380">
            <v>0.98591382203761857</v>
          </cell>
          <cell r="L380">
            <v>1.0105616675885589</v>
          </cell>
          <cell r="M380">
            <v>1.0358257092782728</v>
          </cell>
          <cell r="N380">
            <v>1.0617213520102295</v>
          </cell>
          <cell r="O380">
            <v>1.0882643858104852</v>
          </cell>
          <cell r="P380">
            <v>1.1154709954557473</v>
          </cell>
        </row>
        <row r="381">
          <cell r="A381" t="str">
            <v>Revenues / SEL Cost of Materials</v>
          </cell>
          <cell r="G381">
            <v>6.6156527262925188E-3</v>
          </cell>
          <cell r="H381">
            <v>3.0005422484224813E-2</v>
          </cell>
        </row>
        <row r="382">
          <cell r="A382" t="str">
            <v>SEL Ownership</v>
          </cell>
          <cell r="G382">
            <v>0.74909999999999999</v>
          </cell>
          <cell r="H382">
            <v>0.75</v>
          </cell>
          <cell r="I382">
            <v>0.75</v>
          </cell>
          <cell r="J382">
            <v>0.75</v>
          </cell>
          <cell r="K382">
            <v>0.75</v>
          </cell>
          <cell r="L382">
            <v>0.75</v>
          </cell>
          <cell r="M382">
            <v>0.75</v>
          </cell>
          <cell r="N382">
            <v>0.75</v>
          </cell>
          <cell r="O382">
            <v>0.75</v>
          </cell>
          <cell r="P382">
            <v>0.75</v>
          </cell>
        </row>
        <row r="385">
          <cell r="A385" t="str">
            <v>CAPACITY BUILD-UP [MW]</v>
          </cell>
        </row>
        <row r="387">
          <cell r="A387" t="str">
            <v>India</v>
          </cell>
          <cell r="E387">
            <v>375</v>
          </cell>
          <cell r="F387">
            <v>960</v>
          </cell>
          <cell r="G387">
            <v>1500</v>
          </cell>
          <cell r="H387">
            <v>1495</v>
          </cell>
          <cell r="I387">
            <v>1495</v>
          </cell>
          <cell r="J387">
            <v>1495</v>
          </cell>
          <cell r="K387">
            <v>1495</v>
          </cell>
          <cell r="L387">
            <v>1495</v>
          </cell>
          <cell r="M387">
            <v>1495</v>
          </cell>
          <cell r="N387">
            <v>1495</v>
          </cell>
          <cell r="O387">
            <v>1495</v>
          </cell>
          <cell r="P387">
            <v>1495</v>
          </cell>
        </row>
        <row r="388">
          <cell r="A388" t="str">
            <v>Daman (Rotor Blade + Assembly)</v>
          </cell>
          <cell r="E388">
            <v>375</v>
          </cell>
          <cell r="F388">
            <v>375</v>
          </cell>
          <cell r="G388">
            <v>375</v>
          </cell>
          <cell r="H388">
            <v>275</v>
          </cell>
          <cell r="I388">
            <v>275</v>
          </cell>
          <cell r="J388">
            <v>275</v>
          </cell>
          <cell r="K388">
            <v>275</v>
          </cell>
          <cell r="L388">
            <v>275</v>
          </cell>
          <cell r="M388">
            <v>275</v>
          </cell>
          <cell r="N388">
            <v>275</v>
          </cell>
          <cell r="O388">
            <v>275</v>
          </cell>
          <cell r="P388">
            <v>275</v>
          </cell>
        </row>
        <row r="389">
          <cell r="A389" t="str">
            <v>Pondicherry  (Rotor Blade + Assembly)</v>
          </cell>
          <cell r="E389" t="str">
            <v>-</v>
          </cell>
          <cell r="F389">
            <v>585</v>
          </cell>
          <cell r="G389">
            <v>825</v>
          </cell>
          <cell r="H389">
            <v>920</v>
          </cell>
          <cell r="I389">
            <v>920</v>
          </cell>
          <cell r="J389">
            <v>920</v>
          </cell>
          <cell r="K389">
            <v>920</v>
          </cell>
          <cell r="L389">
            <v>920</v>
          </cell>
          <cell r="M389">
            <v>920</v>
          </cell>
          <cell r="N389">
            <v>920</v>
          </cell>
          <cell r="O389">
            <v>920</v>
          </cell>
          <cell r="P389">
            <v>920</v>
          </cell>
        </row>
        <row r="390">
          <cell r="A390" t="str">
            <v>Dhule (Rotor Blade)</v>
          </cell>
          <cell r="E390">
            <v>0</v>
          </cell>
          <cell r="F390">
            <v>0</v>
          </cell>
          <cell r="G390">
            <v>150</v>
          </cell>
          <cell r="H390">
            <v>150</v>
          </cell>
          <cell r="I390">
            <v>150</v>
          </cell>
          <cell r="J390">
            <v>150</v>
          </cell>
          <cell r="K390">
            <v>150</v>
          </cell>
          <cell r="L390">
            <v>150</v>
          </cell>
          <cell r="M390">
            <v>150</v>
          </cell>
          <cell r="N390">
            <v>150</v>
          </cell>
          <cell r="O390">
            <v>150</v>
          </cell>
          <cell r="P390">
            <v>150</v>
          </cell>
        </row>
        <row r="391">
          <cell r="A391" t="str">
            <v>Ghandhidham (Rotor Blade)</v>
          </cell>
          <cell r="E391">
            <v>0</v>
          </cell>
          <cell r="F391">
            <v>0</v>
          </cell>
          <cell r="G391">
            <v>150</v>
          </cell>
          <cell r="H391">
            <v>150</v>
          </cell>
          <cell r="I391">
            <v>150</v>
          </cell>
          <cell r="J391">
            <v>150</v>
          </cell>
          <cell r="K391">
            <v>150</v>
          </cell>
          <cell r="L391">
            <v>150</v>
          </cell>
          <cell r="M391">
            <v>150</v>
          </cell>
          <cell r="N391">
            <v>150</v>
          </cell>
          <cell r="O391">
            <v>150</v>
          </cell>
          <cell r="P391">
            <v>150</v>
          </cell>
        </row>
        <row r="392">
          <cell r="A392" t="str">
            <v>Udupi SEZ (Integrated)</v>
          </cell>
          <cell r="J392">
            <v>1250</v>
          </cell>
          <cell r="K392">
            <v>3000</v>
          </cell>
          <cell r="L392">
            <v>3000</v>
          </cell>
          <cell r="M392">
            <v>3000</v>
          </cell>
          <cell r="N392">
            <v>3000</v>
          </cell>
          <cell r="O392">
            <v>3000</v>
          </cell>
          <cell r="P392">
            <v>3000</v>
          </cell>
        </row>
        <row r="393">
          <cell r="A393" t="str">
            <v>Incremental Capacity</v>
          </cell>
          <cell r="L393">
            <v>500</v>
          </cell>
          <cell r="M393">
            <v>2000</v>
          </cell>
          <cell r="N393">
            <v>3500</v>
          </cell>
          <cell r="O393">
            <v>5000</v>
          </cell>
          <cell r="P393">
            <v>5000</v>
          </cell>
        </row>
        <row r="394">
          <cell r="A394" t="str">
            <v>USA (Rotor Blade)</v>
          </cell>
          <cell r="E394">
            <v>0</v>
          </cell>
          <cell r="F394">
            <v>0</v>
          </cell>
          <cell r="G394">
            <v>0</v>
          </cell>
          <cell r="H394">
            <v>600</v>
          </cell>
          <cell r="I394">
            <v>600</v>
          </cell>
          <cell r="J394">
            <v>600</v>
          </cell>
          <cell r="K394">
            <v>600</v>
          </cell>
          <cell r="L394">
            <v>1020</v>
          </cell>
          <cell r="M394">
            <v>1440</v>
          </cell>
          <cell r="N394">
            <v>1440</v>
          </cell>
          <cell r="O394">
            <v>1440</v>
          </cell>
          <cell r="P394">
            <v>1440</v>
          </cell>
        </row>
        <row r="395">
          <cell r="A395" t="str">
            <v>China (Integrated)</v>
          </cell>
          <cell r="E395">
            <v>0</v>
          </cell>
          <cell r="F395">
            <v>0</v>
          </cell>
          <cell r="G395">
            <v>0</v>
          </cell>
          <cell r="H395">
            <v>600</v>
          </cell>
          <cell r="I395">
            <v>600</v>
          </cell>
          <cell r="J395">
            <v>699.97500000000002</v>
          </cell>
          <cell r="K395">
            <v>999.97499999999991</v>
          </cell>
          <cell r="L395">
            <v>1449.9749999999999</v>
          </cell>
          <cell r="M395">
            <v>1749.9749999999999</v>
          </cell>
          <cell r="N395">
            <v>1749.9749999999999</v>
          </cell>
          <cell r="O395">
            <v>1749.9749999999999</v>
          </cell>
          <cell r="P395">
            <v>1749.9749999999999</v>
          </cell>
        </row>
        <row r="397">
          <cell r="A397" t="str">
            <v>Deliverable Capacity</v>
          </cell>
          <cell r="E397">
            <v>375</v>
          </cell>
          <cell r="F397">
            <v>960</v>
          </cell>
          <cell r="G397">
            <v>1500</v>
          </cell>
          <cell r="H397">
            <v>2695</v>
          </cell>
          <cell r="I397">
            <v>2695</v>
          </cell>
          <cell r="J397">
            <v>4044.9749999999999</v>
          </cell>
          <cell r="K397">
            <v>6094.9750000000004</v>
          </cell>
          <cell r="L397">
            <v>7464.9750000000004</v>
          </cell>
          <cell r="M397">
            <v>9684.9750000000004</v>
          </cell>
          <cell r="N397">
            <v>11184.975</v>
          </cell>
          <cell r="O397">
            <v>12684.975</v>
          </cell>
          <cell r="P397">
            <v>12684.975</v>
          </cell>
        </row>
        <row r="398">
          <cell r="J398">
            <v>0.72821061934869802</v>
          </cell>
          <cell r="K398">
            <v>0.67295063074499895</v>
          </cell>
          <cell r="L398">
            <v>0.69243521219344328</v>
          </cell>
          <cell r="M398">
            <v>0.65267950539582675</v>
          </cell>
          <cell r="N398">
            <v>0.67947613522678196</v>
          </cell>
          <cell r="O398">
            <v>0.70347066154899307</v>
          </cell>
          <cell r="P398">
            <v>0.79845590330772909</v>
          </cell>
        </row>
        <row r="400">
          <cell r="A400" t="str">
            <v>Number of Lines</v>
          </cell>
        </row>
        <row r="401">
          <cell r="A401" t="str">
            <v xml:space="preserve">   - Daman (1.25 MW Line)</v>
          </cell>
          <cell r="E401">
            <v>3</v>
          </cell>
          <cell r="F401">
            <v>3</v>
          </cell>
          <cell r="G401">
            <v>3</v>
          </cell>
          <cell r="H401">
            <v>1</v>
          </cell>
          <cell r="I401">
            <v>1</v>
          </cell>
          <cell r="J401">
            <v>1</v>
          </cell>
          <cell r="K401">
            <v>1</v>
          </cell>
          <cell r="L401">
            <v>1</v>
          </cell>
          <cell r="M401">
            <v>1</v>
          </cell>
          <cell r="N401">
            <v>1</v>
          </cell>
          <cell r="O401">
            <v>1</v>
          </cell>
          <cell r="P401">
            <v>1</v>
          </cell>
        </row>
        <row r="402">
          <cell r="A402" t="str">
            <v xml:space="preserve">   - Daman (1.5 MW Line)</v>
          </cell>
          <cell r="H402">
            <v>1</v>
          </cell>
          <cell r="I402">
            <v>1</v>
          </cell>
          <cell r="J402">
            <v>1</v>
          </cell>
          <cell r="K402">
            <v>1</v>
          </cell>
          <cell r="L402">
            <v>1</v>
          </cell>
          <cell r="M402">
            <v>1</v>
          </cell>
          <cell r="N402">
            <v>1</v>
          </cell>
          <cell r="O402">
            <v>1</v>
          </cell>
          <cell r="P402">
            <v>1</v>
          </cell>
        </row>
        <row r="403">
          <cell r="A403" t="str">
            <v xml:space="preserve">   - Pondicherry (0.6 MW Line)</v>
          </cell>
          <cell r="G403">
            <v>1.5</v>
          </cell>
          <cell r="H403">
            <v>1</v>
          </cell>
          <cell r="I403">
            <v>1</v>
          </cell>
          <cell r="J403">
            <v>1</v>
          </cell>
          <cell r="K403">
            <v>1</v>
          </cell>
          <cell r="L403">
            <v>1</v>
          </cell>
          <cell r="M403">
            <v>1</v>
          </cell>
          <cell r="N403">
            <v>1</v>
          </cell>
          <cell r="O403">
            <v>1</v>
          </cell>
          <cell r="P403">
            <v>1</v>
          </cell>
        </row>
        <row r="404">
          <cell r="A404" t="str">
            <v xml:space="preserve">   - Pondicherry (1.25 MW Line)</v>
          </cell>
          <cell r="F404">
            <v>3</v>
          </cell>
          <cell r="G404">
            <v>3</v>
          </cell>
          <cell r="H404">
            <v>4</v>
          </cell>
          <cell r="I404">
            <v>4</v>
          </cell>
          <cell r="J404">
            <v>4</v>
          </cell>
          <cell r="K404">
            <v>4</v>
          </cell>
          <cell r="L404">
            <v>4</v>
          </cell>
          <cell r="M404">
            <v>4</v>
          </cell>
          <cell r="N404">
            <v>4</v>
          </cell>
          <cell r="O404">
            <v>4</v>
          </cell>
          <cell r="P404">
            <v>4</v>
          </cell>
        </row>
        <row r="405">
          <cell r="A405" t="str">
            <v xml:space="preserve">   - Pondicherry (1.5 MW Line)</v>
          </cell>
          <cell r="G405">
            <v>1</v>
          </cell>
          <cell r="H405">
            <v>1</v>
          </cell>
          <cell r="I405">
            <v>1</v>
          </cell>
          <cell r="J405">
            <v>1</v>
          </cell>
          <cell r="K405">
            <v>1</v>
          </cell>
          <cell r="L405">
            <v>1</v>
          </cell>
          <cell r="M405">
            <v>1</v>
          </cell>
          <cell r="N405">
            <v>1</v>
          </cell>
          <cell r="O405">
            <v>1</v>
          </cell>
          <cell r="P405">
            <v>1</v>
          </cell>
        </row>
        <row r="406">
          <cell r="A406" t="str">
            <v xml:space="preserve">   - Pondicherry (2.1 MW Line)</v>
          </cell>
          <cell r="F406">
            <v>1</v>
          </cell>
          <cell r="G406">
            <v>1</v>
          </cell>
          <cell r="H406">
            <v>1</v>
          </cell>
          <cell r="I406">
            <v>1</v>
          </cell>
          <cell r="J406">
            <v>1</v>
          </cell>
          <cell r="K406">
            <v>1</v>
          </cell>
          <cell r="L406">
            <v>1</v>
          </cell>
          <cell r="M406">
            <v>1</v>
          </cell>
          <cell r="N406">
            <v>1</v>
          </cell>
          <cell r="O406">
            <v>1</v>
          </cell>
          <cell r="P406">
            <v>1</v>
          </cell>
        </row>
        <row r="407">
          <cell r="A407" t="str">
            <v xml:space="preserve">   - Dhulia  (1.5 MW Line)</v>
          </cell>
          <cell r="G407">
            <v>1</v>
          </cell>
          <cell r="H407">
            <v>1</v>
          </cell>
          <cell r="I407">
            <v>1</v>
          </cell>
          <cell r="J407">
            <v>1</v>
          </cell>
          <cell r="K407">
            <v>1</v>
          </cell>
          <cell r="L407">
            <v>1</v>
          </cell>
          <cell r="M407">
            <v>1</v>
          </cell>
          <cell r="N407">
            <v>1</v>
          </cell>
          <cell r="O407">
            <v>1</v>
          </cell>
          <cell r="P407">
            <v>1</v>
          </cell>
        </row>
        <row r="408">
          <cell r="A408" t="str">
            <v xml:space="preserve">   - Ghandhidham (1.5 MW Line)</v>
          </cell>
          <cell r="G408">
            <v>1</v>
          </cell>
          <cell r="H408">
            <v>1</v>
          </cell>
          <cell r="I408">
            <v>1</v>
          </cell>
          <cell r="J408">
            <v>1</v>
          </cell>
          <cell r="K408">
            <v>1</v>
          </cell>
          <cell r="L408">
            <v>1</v>
          </cell>
          <cell r="M408">
            <v>1</v>
          </cell>
          <cell r="N408">
            <v>1</v>
          </cell>
          <cell r="O408">
            <v>1</v>
          </cell>
          <cell r="P408">
            <v>1</v>
          </cell>
        </row>
        <row r="409">
          <cell r="A409" t="str">
            <v xml:space="preserve">   - US (1.5 MW Line)</v>
          </cell>
          <cell r="H409">
            <v>1.2</v>
          </cell>
          <cell r="I409">
            <v>1.2</v>
          </cell>
          <cell r="J409">
            <v>1.2</v>
          </cell>
          <cell r="K409">
            <v>1.2</v>
          </cell>
          <cell r="L409">
            <v>1.2</v>
          </cell>
          <cell r="M409">
            <v>1.2</v>
          </cell>
          <cell r="N409">
            <v>1.2</v>
          </cell>
          <cell r="O409">
            <v>1.2</v>
          </cell>
          <cell r="P409">
            <v>1.2</v>
          </cell>
        </row>
        <row r="410">
          <cell r="A410" t="str">
            <v xml:space="preserve">   - US (2.1 MW Line)</v>
          </cell>
          <cell r="H410">
            <v>2</v>
          </cell>
          <cell r="I410">
            <v>2</v>
          </cell>
          <cell r="J410">
            <v>2</v>
          </cell>
          <cell r="K410">
            <v>2</v>
          </cell>
          <cell r="L410">
            <v>4</v>
          </cell>
          <cell r="M410">
            <v>6</v>
          </cell>
          <cell r="N410">
            <v>6</v>
          </cell>
          <cell r="O410">
            <v>6</v>
          </cell>
          <cell r="P410">
            <v>6</v>
          </cell>
        </row>
        <row r="411">
          <cell r="A411" t="str">
            <v xml:space="preserve">   - China (1.5 MW Line)</v>
          </cell>
          <cell r="H411">
            <v>4</v>
          </cell>
          <cell r="I411">
            <v>4</v>
          </cell>
          <cell r="J411">
            <v>4.6665000000000001</v>
          </cell>
          <cell r="K411">
            <v>6.6665000000000001</v>
          </cell>
          <cell r="L411">
            <v>9.6664999999999992</v>
          </cell>
          <cell r="M411">
            <v>11.666499999999999</v>
          </cell>
          <cell r="N411">
            <v>11.666499999999999</v>
          </cell>
          <cell r="O411">
            <v>11.666499999999999</v>
          </cell>
          <cell r="P411">
            <v>13.666499999999999</v>
          </cell>
        </row>
        <row r="413">
          <cell r="A413" t="str">
            <v>Components</v>
          </cell>
        </row>
        <row r="414">
          <cell r="A414" t="str">
            <v>Foundry &amp; Machining (MT)</v>
          </cell>
          <cell r="G414" t="str">
            <v>Commencement in 3QFY09</v>
          </cell>
          <cell r="J414">
            <v>50000</v>
          </cell>
          <cell r="K414">
            <v>120000</v>
          </cell>
          <cell r="L414">
            <v>120000</v>
          </cell>
          <cell r="M414">
            <v>120000</v>
          </cell>
          <cell r="N414">
            <v>120000</v>
          </cell>
          <cell r="O414">
            <v>120000</v>
          </cell>
          <cell r="P414">
            <v>120000</v>
          </cell>
        </row>
        <row r="415">
          <cell r="A415" t="str">
            <v>Forging &amp; Machining (MT)</v>
          </cell>
          <cell r="G415" t="str">
            <v>Commencement starting 3QFY09</v>
          </cell>
          <cell r="J415">
            <v>35000</v>
          </cell>
          <cell r="K415">
            <v>70000</v>
          </cell>
          <cell r="L415">
            <v>70000</v>
          </cell>
          <cell r="M415">
            <v>70000</v>
          </cell>
          <cell r="N415">
            <v>70000</v>
          </cell>
          <cell r="O415">
            <v>70000</v>
          </cell>
          <cell r="P415">
            <v>70000</v>
          </cell>
        </row>
        <row r="421">
          <cell r="A421" t="str">
            <v>INDIA - [MNES, WindPower India]</v>
          </cell>
          <cell r="E421">
            <v>2004</v>
          </cell>
          <cell r="F421">
            <v>2005</v>
          </cell>
          <cell r="G421">
            <v>2006</v>
          </cell>
          <cell r="H421">
            <v>2007</v>
          </cell>
          <cell r="I421">
            <v>2008</v>
          </cell>
          <cell r="J421">
            <v>2009</v>
          </cell>
          <cell r="K421">
            <v>2010</v>
          </cell>
          <cell r="L421">
            <v>2011</v>
          </cell>
          <cell r="M421">
            <v>2012</v>
          </cell>
          <cell r="N421">
            <v>2013</v>
          </cell>
          <cell r="O421">
            <v>2014</v>
          </cell>
          <cell r="P421">
            <v>2015</v>
          </cell>
          <cell r="R421" t="str">
            <v>Fy07-12</v>
          </cell>
        </row>
        <row r="423">
          <cell r="A423" t="str">
            <v>Installed Capacity</v>
          </cell>
          <cell r="E423">
            <v>2524</v>
          </cell>
          <cell r="F423">
            <v>3635.7</v>
          </cell>
          <cell r="G423">
            <v>5340.6</v>
          </cell>
          <cell r="H423">
            <v>7094.2</v>
          </cell>
          <cell r="I423">
            <v>8748</v>
          </cell>
          <cell r="J423">
            <v>10153.834782608696</v>
          </cell>
          <cell r="K423">
            <v>11803.062608695653</v>
          </cell>
          <cell r="L423">
            <v>13717.310245059289</v>
          </cell>
          <cell r="M423">
            <v>15795.743408695653</v>
          </cell>
          <cell r="N423">
            <v>18023.033197495653</v>
          </cell>
          <cell r="O423">
            <v>20394.970526718869</v>
          </cell>
          <cell r="P423">
            <v>22894.946396760919</v>
          </cell>
          <cell r="R423">
            <v>0.1555369085269529</v>
          </cell>
        </row>
        <row r="424">
          <cell r="A424" t="str">
            <v xml:space="preserve">YoY </v>
          </cell>
          <cell r="F424">
            <v>0.4404516640253564</v>
          </cell>
          <cell r="G424">
            <v>0.46893308028715253</v>
          </cell>
          <cell r="H424">
            <v>0.32835261955585504</v>
          </cell>
          <cell r="I424">
            <v>0.23312001353218115</v>
          </cell>
          <cell r="J424">
            <v>0.16070356454146051</v>
          </cell>
          <cell r="K424">
            <v>0.16242413446708071</v>
          </cell>
          <cell r="L424">
            <v>0.16218228266902135</v>
          </cell>
          <cell r="M424">
            <v>0.15151900237766913</v>
          </cell>
          <cell r="N424">
            <v>0.14100569572267574</v>
          </cell>
          <cell r="O424">
            <v>0.13160589026450897</v>
          </cell>
          <cell r="P424">
            <v>0.1225780575052513</v>
          </cell>
        </row>
        <row r="425">
          <cell r="A425" t="str">
            <v>Capacity Addition</v>
          </cell>
          <cell r="F425">
            <v>1111.6999999999998</v>
          </cell>
          <cell r="G425">
            <v>1704.9000000000005</v>
          </cell>
          <cell r="H425">
            <v>1753.5999999999995</v>
          </cell>
          <cell r="I425">
            <v>1653.8000000000002</v>
          </cell>
          <cell r="J425">
            <v>1405.8347826086956</v>
          </cell>
          <cell r="K425">
            <v>1649.2278260869566</v>
          </cell>
          <cell r="L425">
            <v>1914.247636363636</v>
          </cell>
          <cell r="M425">
            <v>2078.4331636363636</v>
          </cell>
          <cell r="N425">
            <v>2227.2897888000002</v>
          </cell>
          <cell r="O425">
            <v>2371.9373292232149</v>
          </cell>
          <cell r="P425">
            <v>2499.975870042048</v>
          </cell>
          <cell r="R425">
            <v>6.1350301668192886E-2</v>
          </cell>
        </row>
        <row r="426">
          <cell r="A426" t="str">
            <v xml:space="preserve">YoY </v>
          </cell>
          <cell r="G426">
            <v>0.53359719348745238</v>
          </cell>
          <cell r="H426">
            <v>2.8564725203823693E-2</v>
          </cell>
          <cell r="I426">
            <v>-5.6911496350364521E-2</v>
          </cell>
          <cell r="J426">
            <v>-0.14993664130566242</v>
          </cell>
          <cell r="K426">
            <v>0.17313061711747935</v>
          </cell>
          <cell r="L426">
            <v>0.16069326874351808</v>
          </cell>
          <cell r="M426">
            <v>8.5770265118163769E-2</v>
          </cell>
          <cell r="N426">
            <v>7.1619635294503103E-2</v>
          </cell>
          <cell r="O426">
            <v>6.4943296175728804E-2</v>
          </cell>
          <cell r="P426">
            <v>5.3980574967705586E-2</v>
          </cell>
        </row>
        <row r="428">
          <cell r="A428" t="str">
            <v xml:space="preserve">Suzlon' - Domestic sales </v>
          </cell>
          <cell r="F428">
            <v>507.7</v>
          </cell>
          <cell r="G428">
            <v>882.55</v>
          </cell>
          <cell r="H428">
            <v>954.6</v>
          </cell>
          <cell r="I428">
            <v>975.7</v>
          </cell>
          <cell r="J428">
            <v>808.3549999999999</v>
          </cell>
          <cell r="K428">
            <v>948.30599999999993</v>
          </cell>
          <cell r="L428">
            <v>1052.8362</v>
          </cell>
          <cell r="M428">
            <v>1143.13824</v>
          </cell>
          <cell r="N428">
            <v>1225.0093838400003</v>
          </cell>
          <cell r="O428">
            <v>1304.5655310727682</v>
          </cell>
          <cell r="P428">
            <v>1374.9867285231264</v>
          </cell>
          <cell r="R428">
            <v>4.6561181558389286E-2</v>
          </cell>
        </row>
        <row r="429">
          <cell r="G429">
            <v>0.73832972227693516</v>
          </cell>
          <cell r="H429">
            <v>8.1638434083054934E-2</v>
          </cell>
          <cell r="I429">
            <v>2.2103498847684921E-2</v>
          </cell>
          <cell r="J429">
            <v>-0.17151276006969374</v>
          </cell>
          <cell r="K429">
            <v>0.17313061711747935</v>
          </cell>
          <cell r="L429">
            <v>0.11022834401553938</v>
          </cell>
          <cell r="M429">
            <v>8.5770265118163769E-2</v>
          </cell>
          <cell r="N429">
            <v>7.1619635294503325E-2</v>
          </cell>
          <cell r="O429">
            <v>6.4943296175728582E-2</v>
          </cell>
          <cell r="P429">
            <v>5.3980574967705586E-2</v>
          </cell>
        </row>
        <row r="430">
          <cell r="A430" t="str">
            <v>Market share assumption</v>
          </cell>
          <cell r="F430">
            <v>0.4566879553836467</v>
          </cell>
          <cell r="G430">
            <v>0.51765499442782548</v>
          </cell>
          <cell r="H430">
            <v>0.54436587591240893</v>
          </cell>
          <cell r="I430">
            <v>0.58997460394243562</v>
          </cell>
          <cell r="J430">
            <v>0.57499999999999996</v>
          </cell>
          <cell r="K430">
            <v>0.57499999999999996</v>
          </cell>
          <cell r="L430">
            <v>0.55000000000000004</v>
          </cell>
          <cell r="M430">
            <v>0.55000000000000004</v>
          </cell>
          <cell r="N430">
            <v>0.55000000000000004</v>
          </cell>
          <cell r="O430">
            <v>0.55000000000000004</v>
          </cell>
          <cell r="P430">
            <v>0.55000000000000004</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B01H05"/>
      <sheetName val="#REF"/>
    </sheetNames>
    <definedNames>
      <definedName name="BZEN1"/>
      <definedName name="_xlbgnm.CNO10"/>
      <definedName name="_xlbgnm.CNO11"/>
      <definedName name="_xlbgnm.CNO12"/>
      <definedName name="_xlbgnm.CNO13"/>
      <definedName name="_xlbgnm.CNO2"/>
      <definedName name="_xlbgnm.CNO3"/>
      <definedName name="_xlbgnm.CNO4"/>
      <definedName name="_xlbgnm.CNO5"/>
      <definedName name="_xlbgnm.CNO6"/>
      <definedName name="_xlbgnm.CNO7"/>
      <definedName name="_xlbgnm.CNO8"/>
      <definedName name="_xlbgnm.CNO9"/>
      <definedName name="_xlbgnm.ME2"/>
      <definedName name="区分選択"/>
      <definedName name="項目指定"/>
    </defined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tandalone"/>
      <sheetName val="Consolidated_31_08_07"/>
      <sheetName val="Consolidated_10_09_07"/>
      <sheetName val="Consolidated_30_09_07"/>
      <sheetName val="Sheet1"/>
      <sheetName val="PAP 09"/>
      <sheetName val="Balance Sheet _ VIPL"/>
      <sheetName val="Consolidated_30_09_07 _Rs_Mio_"/>
      <sheetName val="On acquisition"/>
      <sheetName val="C_Flow_Reco"/>
      <sheetName val="FA_Sch_Consol_Sep07"/>
      <sheetName val="FA Schedule"/>
      <sheetName val="Incidental expenses"/>
      <sheetName val="Cash Flow"/>
      <sheetName val="Grouping 30908"/>
      <sheetName val="TB 30908"/>
      <sheetName val="TB Tally 30908"/>
      <sheetName val="TB March"/>
      <sheetName val="TB (2)"/>
      <sheetName val="TBFF"/>
      <sheetName val="TB"/>
      <sheetName val="Statement of TDS"/>
      <sheetName val="Pivot"/>
      <sheetName val="Prof Fees"/>
      <sheetName val="VIPL Creditors"/>
      <sheetName val="TB1"/>
      <sheetName val="ICICI"/>
      <sheetName val="Canara"/>
      <sheetName val="Sheet2"/>
      <sheetName val="TDS"/>
      <sheetName val="Sheet3"/>
    </sheetNames>
    <sheetDataSet>
      <sheetData sheetId="0"/>
      <sheetData sheetId="1"/>
      <sheetData sheetId="2"/>
      <sheetData sheetId="3"/>
      <sheetData sheetId="4"/>
      <sheetData sheetId="5"/>
      <sheetData sheetId="6" refreshError="1">
        <row r="1">
          <cell r="B1" t="str">
            <v>Vidarbha Industries Power Limited</v>
          </cell>
        </row>
        <row r="2">
          <cell r="B2" t="str">
            <v>Balance Sheet as at March 31, 2009</v>
          </cell>
        </row>
        <row r="7">
          <cell r="B7" t="str">
            <v>Sources of Funds</v>
          </cell>
        </row>
        <row r="9">
          <cell r="B9" t="str">
            <v>Shareholders' Funds</v>
          </cell>
        </row>
        <row r="10">
          <cell r="B10" t="str">
            <v>Share Capital</v>
          </cell>
        </row>
        <row r="11">
          <cell r="B11" t="str">
            <v>Share Application Money</v>
          </cell>
        </row>
        <row r="13">
          <cell r="B13" t="str">
            <v>Loan Funds</v>
          </cell>
        </row>
        <row r="14">
          <cell r="B14" t="str">
            <v>Unsecured Loans</v>
          </cell>
        </row>
        <row r="18">
          <cell r="B18" t="str">
            <v>Application of Funds</v>
          </cell>
        </row>
        <row r="20">
          <cell r="B20" t="str">
            <v>Fixed Assets</v>
          </cell>
        </row>
        <row r="21">
          <cell r="B21" t="str">
            <v xml:space="preserve">Gross Block </v>
          </cell>
        </row>
        <row r="22">
          <cell r="B22" t="str">
            <v>Less: Depreciation</v>
          </cell>
        </row>
        <row r="23">
          <cell r="B23" t="str">
            <v>Net Block</v>
          </cell>
        </row>
        <row r="24">
          <cell r="B24" t="str">
            <v xml:space="preserve">Capital Work-In-Progress </v>
          </cell>
        </row>
        <row r="28">
          <cell r="B28" t="str">
            <v>Current Assets, Loans and Advances</v>
          </cell>
        </row>
        <row r="29">
          <cell r="B29" t="str">
            <v>Cash and Bank Balances</v>
          </cell>
        </row>
        <row r="30">
          <cell r="B30" t="str">
            <v>Loans and Advances</v>
          </cell>
        </row>
        <row r="33">
          <cell r="B33" t="str">
            <v xml:space="preserve">      </v>
          </cell>
        </row>
        <row r="34">
          <cell r="B34" t="str">
            <v>Less: Current Liabilities and Provisions</v>
          </cell>
        </row>
        <row r="35">
          <cell r="B35" t="str">
            <v>Current Liabilities</v>
          </cell>
        </row>
        <row r="36">
          <cell r="B36" t="str">
            <v>Provisions</v>
          </cell>
        </row>
        <row r="40">
          <cell r="B40" t="str">
            <v xml:space="preserve">Net Current Assets </v>
          </cell>
        </row>
        <row r="42">
          <cell r="B42" t="str">
            <v xml:space="preserve">Profit and Loss Account  </v>
          </cell>
        </row>
        <row r="46">
          <cell r="B46" t="str">
            <v xml:space="preserve">Notes forming part of the Financial Statements  </v>
          </cell>
        </row>
        <row r="48">
          <cell r="B48" t="str">
            <v xml:space="preserve">The Schedules referred to herein above form an integral part of the Financial Statements  </v>
          </cell>
        </row>
        <row r="51">
          <cell r="B51" t="str">
            <v>This is the Balance Sheet referred to in our report of even date.</v>
          </cell>
        </row>
        <row r="53">
          <cell r="B53" t="str">
            <v xml:space="preserve">For  Chaturvedi &amp; Shah </v>
          </cell>
        </row>
        <row r="54">
          <cell r="B54" t="str">
            <v>Chartered Accountants</v>
          </cell>
        </row>
        <row r="57">
          <cell r="B57" t="str">
            <v xml:space="preserve">C.D.Lala </v>
          </cell>
        </row>
        <row r="58">
          <cell r="B58" t="str">
            <v>Partner</v>
          </cell>
        </row>
        <row r="59">
          <cell r="B59" t="str">
            <v>Membership No. : F-35671</v>
          </cell>
        </row>
        <row r="62">
          <cell r="B62" t="str">
            <v>For Price Waterhouse</v>
          </cell>
        </row>
        <row r="63">
          <cell r="B63" t="str">
            <v>Chartered Accountants</v>
          </cell>
        </row>
        <row r="67">
          <cell r="B67" t="str">
            <v xml:space="preserve">Vivek Prasad  </v>
          </cell>
        </row>
        <row r="68">
          <cell r="B68" t="str">
            <v>Partner</v>
          </cell>
        </row>
        <row r="69">
          <cell r="B69" t="str">
            <v>Membership No. : F-104941</v>
          </cell>
        </row>
        <row r="71">
          <cell r="B71" t="str">
            <v>Place: Mumbai</v>
          </cell>
        </row>
        <row r="72">
          <cell r="B72" t="str">
            <v>Date:  April 21, 2009</v>
          </cell>
        </row>
        <row r="74">
          <cell r="B74" t="str">
            <v>Vidarbha Industries Power Limited</v>
          </cell>
        </row>
        <row r="75">
          <cell r="B75" t="str">
            <v>Profit and Loss Account for the year ended March 31, 2009</v>
          </cell>
        </row>
        <row r="80">
          <cell r="B80" t="str">
            <v>Income</v>
          </cell>
        </row>
        <row r="81">
          <cell r="B81" t="str">
            <v>Dividend Income on Mutual Funds</v>
          </cell>
        </row>
        <row r="85">
          <cell r="B85" t="str">
            <v>Expenditure</v>
          </cell>
        </row>
        <row r="86">
          <cell r="B86" t="str">
            <v>Filing Fees and Stamp Duty</v>
          </cell>
        </row>
        <row r="90">
          <cell r="B90" t="str">
            <v>Loss before Taxation for the year</v>
          </cell>
        </row>
        <row r="92">
          <cell r="B92" t="str">
            <v>Provision for Taxation</v>
          </cell>
        </row>
        <row r="94">
          <cell r="B94" t="str">
            <v>Loss after Taxation for the year</v>
          </cell>
        </row>
        <row r="96">
          <cell r="B96" t="str">
            <v>Balance of Loss brought forward from previous year</v>
          </cell>
        </row>
        <row r="98">
          <cell r="B98" t="str">
            <v xml:space="preserve">Balance carried to Balance Sheet  </v>
          </cell>
        </row>
        <row r="100">
          <cell r="B100" t="str">
            <v>Loss per Share (Basic and Diluted)</v>
          </cell>
        </row>
        <row r="101">
          <cell r="B101" t="str">
            <v xml:space="preserve">(Refer Note 8 to Schedule 7)  </v>
          </cell>
        </row>
        <row r="103">
          <cell r="B103" t="str">
            <v xml:space="preserve">Notes forming part of the Financial Statements </v>
          </cell>
        </row>
        <row r="105">
          <cell r="B105" t="str">
            <v>The Schedules referred to herein above form an integral part of the Financial Statements.</v>
          </cell>
        </row>
        <row r="108">
          <cell r="B108" t="str">
            <v>This is the Profit and Loss Account referred to in our report of even date.</v>
          </cell>
        </row>
        <row r="110">
          <cell r="B110" t="str">
            <v xml:space="preserve">For  Chaturvedi &amp; Shah </v>
          </cell>
        </row>
        <row r="111">
          <cell r="B111" t="str">
            <v>Chartered Accountants</v>
          </cell>
        </row>
        <row r="116">
          <cell r="B116" t="str">
            <v xml:space="preserve">C.D.Lala </v>
          </cell>
        </row>
        <row r="117">
          <cell r="B117" t="str">
            <v>Partner</v>
          </cell>
        </row>
        <row r="118">
          <cell r="B118" t="str">
            <v>Membership No. : F-35671</v>
          </cell>
        </row>
        <row r="122">
          <cell r="B122" t="str">
            <v xml:space="preserve">For  Price Waterhouse </v>
          </cell>
        </row>
        <row r="123">
          <cell r="B123" t="str">
            <v>Chartered Accountants</v>
          </cell>
        </row>
        <row r="127">
          <cell r="B127" t="str">
            <v xml:space="preserve">Vivek Prasad  </v>
          </cell>
        </row>
        <row r="128">
          <cell r="B128" t="str">
            <v>Partner</v>
          </cell>
        </row>
        <row r="129">
          <cell r="B129" t="str">
            <v>Membership No. : F- 104941</v>
          </cell>
        </row>
        <row r="131">
          <cell r="B131" t="str">
            <v>Place: Mumbai</v>
          </cell>
        </row>
        <row r="132">
          <cell r="B132" t="str">
            <v>Date:  April 21, 2009</v>
          </cell>
        </row>
        <row r="134">
          <cell r="B134" t="str">
            <v>Vidarbha Industries Power Limited</v>
          </cell>
        </row>
        <row r="135">
          <cell r="B135" t="str">
            <v xml:space="preserve">Schedules Annexed to and forming part of the Financial Statements </v>
          </cell>
        </row>
        <row r="140">
          <cell r="B140" t="str">
            <v>Schedule 1 - Share Capital</v>
          </cell>
        </row>
        <row r="142">
          <cell r="B142" t="str">
            <v>(a) Authorised:</v>
          </cell>
        </row>
        <row r="143">
          <cell r="B143" t="str">
            <v xml:space="preserve">      150,000,000 (Previous Year 1,000,000) Equity Shares of Rs. 10 each</v>
          </cell>
        </row>
        <row r="144">
          <cell r="B144" t="str">
            <v xml:space="preserve">      850,000,000 (Previous Year Nil) Preference Shares of Rs. 10 each </v>
          </cell>
        </row>
        <row r="145">
          <cell r="B145" t="str">
            <v>(Refer Note 3(a) on Schedule 7)</v>
          </cell>
        </row>
        <row r="148">
          <cell r="B148" t="str">
            <v>(b) Issued, Subscribed and Paid-up :</v>
          </cell>
        </row>
        <row r="149">
          <cell r="B149" t="str">
            <v xml:space="preserve">      50,000 Equity Shares of Rs. 10 each fully paid-up </v>
          </cell>
        </row>
        <row r="150">
          <cell r="B150" t="str">
            <v xml:space="preserve">      (All the above shares are held by Reliance Power Limited, </v>
          </cell>
        </row>
        <row r="151">
          <cell r="B151" t="str">
            <v xml:space="preserve">       the Holding Company and its nominees) </v>
          </cell>
        </row>
        <row r="155">
          <cell r="B155" t="str">
            <v>Schedule 1A - Share Application Money</v>
          </cell>
        </row>
        <row r="157">
          <cell r="B157" t="str">
            <v>Share Application Money Pending Allotment (Refer Note 3(b) on Schedule 7)</v>
          </cell>
        </row>
        <row r="162">
          <cell r="B162" t="str">
            <v xml:space="preserve">Schedule 2 - Unsecured Loans  </v>
          </cell>
        </row>
        <row r="164">
          <cell r="B164" t="str">
            <v>Inter Corporate Deposit  from Reliance Power Limited, the</v>
          </cell>
        </row>
        <row r="165">
          <cell r="B165" t="str">
            <v xml:space="preserve">Holding Company  (Payable within one year Rs. Nil (Previous Year Rs. Nil))   </v>
          </cell>
        </row>
        <row r="166">
          <cell r="B166" t="str">
            <v>(Refer Note 3 (b) on Schedule 7)</v>
          </cell>
        </row>
        <row r="172">
          <cell r="B172" t="str">
            <v>Vidarbha Industries Power Limited</v>
          </cell>
        </row>
        <row r="173">
          <cell r="B173" t="str">
            <v xml:space="preserve">Schedules Annexed to and forming part of the Financial Statements </v>
          </cell>
        </row>
        <row r="178">
          <cell r="B178" t="str">
            <v>Schedule 5 - Current Assets, Loans and Advances</v>
          </cell>
        </row>
        <row r="180">
          <cell r="B180" t="str">
            <v>Current Assets</v>
          </cell>
        </row>
        <row r="181">
          <cell r="B181" t="str">
            <v>Balances with Scheduled Bank</v>
          </cell>
        </row>
        <row r="182">
          <cell r="B182" t="str">
            <v>-  Current Accounts</v>
          </cell>
        </row>
        <row r="186">
          <cell r="B186" t="str">
            <v xml:space="preserve">Loans and Advances  </v>
          </cell>
        </row>
        <row r="187">
          <cell r="B187" t="str">
            <v xml:space="preserve">Advances recoverable in cash or in kind or for value to be received </v>
          </cell>
        </row>
        <row r="188">
          <cell r="B188" t="str">
            <v xml:space="preserve">        Advance FBT</v>
          </cell>
        </row>
        <row r="189">
          <cell r="B189" t="str">
            <v>Prepaid Expenses (Refer Note 5 on Schedule 7)</v>
          </cell>
        </row>
        <row r="190">
          <cell r="B190" t="str">
            <v>Deposits</v>
          </cell>
        </row>
        <row r="195">
          <cell r="A195" t="str">
            <v xml:space="preserve"> </v>
          </cell>
        </row>
        <row r="196">
          <cell r="B196" t="str">
            <v>Schedule 6 - Current Liabilities and Provisions</v>
          </cell>
        </row>
        <row r="198">
          <cell r="B198" t="str">
            <v>Current Liabilities:</v>
          </cell>
        </row>
        <row r="199">
          <cell r="B199" t="str">
            <v>Sundry Creditors (Refere Note 11 on Schedule 7)</v>
          </cell>
        </row>
        <row r="200">
          <cell r="B200" t="str">
            <v>Retentions on Contract</v>
          </cell>
        </row>
        <row r="201">
          <cell r="B201" t="str">
            <v xml:space="preserve">Other Liabilities </v>
          </cell>
        </row>
        <row r="205">
          <cell r="B205" t="str">
            <v>Provision:</v>
          </cell>
        </row>
        <row r="206">
          <cell r="B206" t="str">
            <v>Provision for Leave Encashment (Refer Note 5 on Schedule 7)</v>
          </cell>
        </row>
        <row r="207">
          <cell r="B207" t="str">
            <v>Provision for Leave Encashment</v>
          </cell>
        </row>
        <row r="208">
          <cell r="B208" t="str">
            <v xml:space="preserve">Provision for Fringe Benefit Tax (Net of Advance Tax Rs. 732,000) </v>
          </cell>
        </row>
        <row r="209">
          <cell r="B209" t="str">
            <v>(Previous Year Rs. Nil)</v>
          </cell>
        </row>
        <row r="222">
          <cell r="B222" t="str">
            <v>Rinfra</v>
          </cell>
        </row>
        <row r="223">
          <cell r="B223" t="str">
            <v>QI</v>
          </cell>
        </row>
        <row r="224">
          <cell r="B224" t="str">
            <v>QII</v>
          </cell>
        </row>
        <row r="225">
          <cell r="B225" t="str">
            <v>QIII</v>
          </cell>
        </row>
        <row r="226">
          <cell r="B226" t="str">
            <v>QIV</v>
          </cell>
        </row>
        <row r="240">
          <cell r="B240" t="str">
            <v xml:space="preserve">Rpower </v>
          </cell>
        </row>
        <row r="241">
          <cell r="B241" t="str">
            <v xml:space="preserve">QI </v>
          </cell>
        </row>
        <row r="242">
          <cell r="B242" t="str">
            <v>QII</v>
          </cell>
        </row>
        <row r="243">
          <cell r="B243" t="str">
            <v>QIII</v>
          </cell>
        </row>
        <row r="244">
          <cell r="B244" t="str">
            <v>Qiv</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CHDF1"/>
    </sheetNames>
    <sheetDataSet>
      <sheetData sheetId="0">
        <row r="19">
          <cell r="A19" t="str">
            <v>Government Securities - Unquoted</v>
          </cell>
        </row>
        <row r="21">
          <cell r="A21" t="str">
            <v>7.5% GOI-2001</v>
          </cell>
          <cell r="D21">
            <v>600000</v>
          </cell>
          <cell r="E21">
            <v>0</v>
          </cell>
          <cell r="F21">
            <v>5.05</v>
          </cell>
        </row>
        <row r="22">
          <cell r="A22" t="str">
            <v>Gold Bond 1998</v>
          </cell>
          <cell r="B22" t="str">
            <v xml:space="preserve">     Gms</v>
          </cell>
          <cell r="D22">
            <v>156917</v>
          </cell>
          <cell r="E22">
            <v>0</v>
          </cell>
          <cell r="F22">
            <v>5.83</v>
          </cell>
        </row>
        <row r="23">
          <cell r="A23" t="str">
            <v>Zero Coupon Bond-1999</v>
          </cell>
          <cell r="D23">
            <v>34000</v>
          </cell>
          <cell r="E23">
            <v>0</v>
          </cell>
          <cell r="F23">
            <v>0.2</v>
          </cell>
        </row>
        <row r="25">
          <cell r="E25">
            <v>0.01</v>
          </cell>
          <cell r="F25">
            <v>11.079999999999998</v>
          </cell>
          <cell r="G25">
            <v>0</v>
          </cell>
        </row>
        <row r="28">
          <cell r="A28" t="str">
            <v>Trade Investments</v>
          </cell>
        </row>
        <row r="30">
          <cell r="A30" t="str">
            <v>In Equity Shares</v>
          </cell>
        </row>
        <row r="31">
          <cell r="A31" t="str">
            <v>Unquoted Fully Paid Up</v>
          </cell>
        </row>
        <row r="32">
          <cell r="A32" t="str">
            <v>Reliance Europe Ltd.</v>
          </cell>
          <cell r="B32" t="str">
            <v>1£</v>
          </cell>
          <cell r="C32">
            <v>554250</v>
          </cell>
          <cell r="D32">
            <v>554250</v>
          </cell>
          <cell r="E32">
            <v>1.9669000000000001</v>
          </cell>
          <cell r="F32">
            <v>1.97</v>
          </cell>
        </row>
        <row r="34">
          <cell r="E34">
            <v>1.9669000000000001</v>
          </cell>
          <cell r="F34">
            <v>1.97</v>
          </cell>
          <cell r="G34">
            <v>1.9699999999999999E-2</v>
          </cell>
        </row>
        <row r="36">
          <cell r="A36" t="str">
            <v>In Subsidiary Companies - Unquoted, Fully paid up</v>
          </cell>
          <cell r="B36" t="str">
            <v>Rs.</v>
          </cell>
        </row>
        <row r="38">
          <cell r="A38" t="str">
            <v>Reliance Homes Ltd.</v>
          </cell>
          <cell r="B38">
            <v>10</v>
          </cell>
          <cell r="C38">
            <v>10000000</v>
          </cell>
          <cell r="D38">
            <v>10000000</v>
          </cell>
          <cell r="E38">
            <v>10</v>
          </cell>
          <cell r="F38">
            <v>10</v>
          </cell>
        </row>
        <row r="39">
          <cell r="A39" t="str">
            <v>Reliance Share &amp; Stock Brokers Ltd.</v>
          </cell>
          <cell r="B39">
            <v>10</v>
          </cell>
          <cell r="C39">
            <v>10000000</v>
          </cell>
          <cell r="D39">
            <v>10000000</v>
          </cell>
          <cell r="E39">
            <v>10</v>
          </cell>
          <cell r="F39">
            <v>10</v>
          </cell>
        </row>
        <row r="40">
          <cell r="A40" t="str">
            <v xml:space="preserve">Reliance Safe Vaults &amp; Sec. Ltd.  </v>
          </cell>
          <cell r="B40">
            <v>10</v>
          </cell>
          <cell r="C40">
            <v>10070</v>
          </cell>
          <cell r="D40">
            <v>10070</v>
          </cell>
          <cell r="E40">
            <v>1.0070000000000001E-2</v>
          </cell>
          <cell r="F40">
            <v>0.01</v>
          </cell>
        </row>
        <row r="41">
          <cell r="A41" t="str">
            <v xml:space="preserve">Reliance Research &amp; Management Ltd. </v>
          </cell>
          <cell r="B41">
            <v>10</v>
          </cell>
          <cell r="C41">
            <v>40070</v>
          </cell>
          <cell r="D41">
            <v>40070</v>
          </cell>
          <cell r="E41">
            <v>4.0070000000000001E-2</v>
          </cell>
          <cell r="F41">
            <v>0.04</v>
          </cell>
        </row>
        <row r="42">
          <cell r="A42" t="str">
            <v xml:space="preserve">Reliance Stock Holding Ltd. </v>
          </cell>
          <cell r="B42">
            <v>10</v>
          </cell>
          <cell r="C42">
            <v>10070</v>
          </cell>
          <cell r="D42">
            <v>10070</v>
          </cell>
          <cell r="E42">
            <v>1.0070000000000001E-2</v>
          </cell>
          <cell r="F42">
            <v>0.01</v>
          </cell>
        </row>
        <row r="44">
          <cell r="E44">
            <v>20.060209999999998</v>
          </cell>
          <cell r="F44">
            <v>20.060209999999998</v>
          </cell>
        </row>
        <row r="46">
          <cell r="A46" t="str">
            <v>OTHER INVESTMENTS</v>
          </cell>
        </row>
        <row r="48">
          <cell r="A48" t="str">
            <v>In Equity Shares</v>
          </cell>
        </row>
        <row r="50">
          <cell r="A50" t="str">
            <v>Quoted Fully Paid-up</v>
          </cell>
        </row>
        <row r="52">
          <cell r="A52" t="str">
            <v xml:space="preserve">20th Century Finance Corporation Ltd  </v>
          </cell>
          <cell r="B52">
            <v>10</v>
          </cell>
          <cell r="D52">
            <v>100</v>
          </cell>
          <cell r="E52">
            <v>0</v>
          </cell>
          <cell r="F52">
            <v>0</v>
          </cell>
        </row>
        <row r="53">
          <cell r="A53" t="str">
            <v xml:space="preserve">Alpic Finance Ltd  </v>
          </cell>
          <cell r="B53">
            <v>10</v>
          </cell>
          <cell r="D53">
            <v>200</v>
          </cell>
          <cell r="E53">
            <v>0</v>
          </cell>
          <cell r="F53">
            <v>0</v>
          </cell>
        </row>
        <row r="54">
          <cell r="A54" t="str">
            <v xml:space="preserve">Anagram Finance Industries Ltd  </v>
          </cell>
          <cell r="B54">
            <v>10</v>
          </cell>
          <cell r="D54">
            <v>100</v>
          </cell>
          <cell r="E54">
            <v>0</v>
          </cell>
          <cell r="F54">
            <v>0</v>
          </cell>
        </row>
        <row r="55">
          <cell r="A55" t="str">
            <v>Anglo French Drug Co. (Eastern) Ltd.</v>
          </cell>
          <cell r="B55">
            <v>10</v>
          </cell>
          <cell r="D55">
            <v>14250</v>
          </cell>
          <cell r="E55">
            <v>0</v>
          </cell>
          <cell r="F55">
            <v>0.16</v>
          </cell>
        </row>
        <row r="56">
          <cell r="A56" t="str">
            <v xml:space="preserve">Apple Industries Ltd  </v>
          </cell>
          <cell r="B56">
            <v>10</v>
          </cell>
          <cell r="D56">
            <v>100</v>
          </cell>
          <cell r="E56">
            <v>0</v>
          </cell>
          <cell r="F56">
            <v>0</v>
          </cell>
        </row>
        <row r="57">
          <cell r="A57" t="str">
            <v>Arvind Mills Ltd</v>
          </cell>
          <cell r="B57">
            <v>10</v>
          </cell>
          <cell r="D57">
            <v>10000</v>
          </cell>
          <cell r="E57">
            <v>0</v>
          </cell>
          <cell r="F57">
            <v>0.13</v>
          </cell>
        </row>
        <row r="58">
          <cell r="A58" t="str">
            <v xml:space="preserve">Ashok Leyland Ltd  </v>
          </cell>
          <cell r="B58">
            <v>10</v>
          </cell>
          <cell r="D58">
            <v>100</v>
          </cell>
          <cell r="E58">
            <v>0</v>
          </cell>
          <cell r="F58">
            <v>0</v>
          </cell>
        </row>
        <row r="59">
          <cell r="A59" t="str">
            <v>Aurangabad Asbestos Cement Products Ltd</v>
          </cell>
          <cell r="B59">
            <v>10</v>
          </cell>
          <cell r="D59">
            <v>4200</v>
          </cell>
          <cell r="E59">
            <v>0</v>
          </cell>
          <cell r="F59">
            <v>0.03</v>
          </cell>
        </row>
        <row r="60">
          <cell r="A60" t="str">
            <v>Bharat Forge Co. Ltd.</v>
          </cell>
          <cell r="B60">
            <v>10</v>
          </cell>
          <cell r="D60">
            <v>200000</v>
          </cell>
          <cell r="E60">
            <v>0</v>
          </cell>
          <cell r="F60">
            <v>2.7</v>
          </cell>
        </row>
        <row r="61">
          <cell r="A61" t="str">
            <v>Bharat Heavy Electricals Ltd</v>
          </cell>
          <cell r="B61">
            <v>10</v>
          </cell>
          <cell r="D61">
            <v>2000</v>
          </cell>
          <cell r="E61">
            <v>0</v>
          </cell>
          <cell r="F61">
            <v>0.02</v>
          </cell>
        </row>
        <row r="62">
          <cell r="A62" t="str">
            <v xml:space="preserve">Bharat Hotels Ltd.  </v>
          </cell>
          <cell r="B62">
            <v>10</v>
          </cell>
          <cell r="D62">
            <v>300</v>
          </cell>
          <cell r="E62">
            <v>0</v>
          </cell>
          <cell r="F62">
            <v>0</v>
          </cell>
        </row>
        <row r="63">
          <cell r="A63" t="str">
            <v>Bongaigaon Refinery Ltd</v>
          </cell>
          <cell r="B63">
            <v>10</v>
          </cell>
          <cell r="D63">
            <v>16300</v>
          </cell>
          <cell r="E63">
            <v>0</v>
          </cell>
          <cell r="F63">
            <v>0.06</v>
          </cell>
        </row>
        <row r="64">
          <cell r="A64" t="str">
            <v>BSES Ltd.</v>
          </cell>
          <cell r="B64">
            <v>10</v>
          </cell>
          <cell r="D64">
            <v>560674</v>
          </cell>
          <cell r="E64">
            <v>0</v>
          </cell>
          <cell r="F64">
            <v>5.0999999999999996</v>
          </cell>
        </row>
        <row r="65">
          <cell r="A65" t="str">
            <v xml:space="preserve">Burroughs Welcome (India) Ltd.  </v>
          </cell>
          <cell r="B65">
            <v>10</v>
          </cell>
          <cell r="D65">
            <v>50</v>
          </cell>
          <cell r="E65">
            <v>0</v>
          </cell>
          <cell r="F65">
            <v>0</v>
          </cell>
        </row>
        <row r="66">
          <cell r="A66" t="str">
            <v>Bharat Petroleum Corporation Ltd</v>
          </cell>
          <cell r="B66">
            <v>10</v>
          </cell>
          <cell r="D66">
            <v>100000</v>
          </cell>
          <cell r="E66">
            <v>0</v>
          </cell>
          <cell r="F66">
            <v>2.8</v>
          </cell>
        </row>
        <row r="67">
          <cell r="A67" t="str">
            <v>Bajaj Auto Ltd</v>
          </cell>
          <cell r="B67">
            <v>10</v>
          </cell>
          <cell r="D67">
            <v>4000</v>
          </cell>
          <cell r="E67">
            <v>0</v>
          </cell>
          <cell r="F67">
            <v>0.28000000000000003</v>
          </cell>
        </row>
        <row r="68">
          <cell r="A68" t="str">
            <v>Benchmark Homes &amp; Resorts Ltd</v>
          </cell>
          <cell r="B68">
            <v>10</v>
          </cell>
          <cell r="D68">
            <v>26300</v>
          </cell>
          <cell r="E68">
            <v>0</v>
          </cell>
          <cell r="F68">
            <v>0.01</v>
          </cell>
        </row>
        <row r="69">
          <cell r="A69" t="str">
            <v xml:space="preserve">Ceat Financial Service Ltd.  </v>
          </cell>
          <cell r="B69">
            <v>10</v>
          </cell>
          <cell r="D69">
            <v>100</v>
          </cell>
          <cell r="E69">
            <v>0</v>
          </cell>
          <cell r="F69">
            <v>0</v>
          </cell>
        </row>
        <row r="70">
          <cell r="A70" t="str">
            <v>Ceat Ltd.</v>
          </cell>
          <cell r="B70">
            <v>10</v>
          </cell>
          <cell r="D70">
            <v>112200</v>
          </cell>
          <cell r="E70">
            <v>0</v>
          </cell>
          <cell r="F70">
            <v>1.02</v>
          </cell>
        </row>
        <row r="71">
          <cell r="A71" t="str">
            <v xml:space="preserve">Chola Investment Pvt Ltd.  </v>
          </cell>
          <cell r="B71">
            <v>10</v>
          </cell>
          <cell r="D71">
            <v>150</v>
          </cell>
          <cell r="E71">
            <v>0</v>
          </cell>
          <cell r="F71">
            <v>0</v>
          </cell>
        </row>
        <row r="72">
          <cell r="A72" t="str">
            <v>Choradia Foods Ltd.</v>
          </cell>
          <cell r="B72">
            <v>10</v>
          </cell>
          <cell r="D72">
            <v>5650</v>
          </cell>
          <cell r="E72">
            <v>0</v>
          </cell>
          <cell r="F72">
            <v>0.01</v>
          </cell>
        </row>
        <row r="73">
          <cell r="A73" t="str">
            <v xml:space="preserve">Diamond Regina Ceramics Ltd  </v>
          </cell>
          <cell r="B73">
            <v>10</v>
          </cell>
          <cell r="D73">
            <v>353000</v>
          </cell>
          <cell r="E73">
            <v>0</v>
          </cell>
          <cell r="F73">
            <v>0.28999999999999998</v>
          </cell>
        </row>
        <row r="74">
          <cell r="A74" t="str">
            <v>Essar Shipping Ltd</v>
          </cell>
          <cell r="B74">
            <v>10</v>
          </cell>
          <cell r="D74">
            <v>2392</v>
          </cell>
          <cell r="E74">
            <v>0</v>
          </cell>
          <cell r="F74">
            <v>0.01</v>
          </cell>
        </row>
        <row r="75">
          <cell r="A75" t="str">
            <v>Excel Industries Ltd.</v>
          </cell>
          <cell r="B75">
            <v>10</v>
          </cell>
          <cell r="D75">
            <v>200</v>
          </cell>
          <cell r="E75">
            <v>0</v>
          </cell>
          <cell r="F75">
            <v>0.01</v>
          </cell>
        </row>
        <row r="76">
          <cell r="A76" t="str">
            <v>Finolex Cables Ltd</v>
          </cell>
          <cell r="B76">
            <v>10</v>
          </cell>
          <cell r="D76">
            <v>900</v>
          </cell>
          <cell r="E76">
            <v>0</v>
          </cell>
          <cell r="F76">
            <v>0.04</v>
          </cell>
        </row>
        <row r="77">
          <cell r="A77" t="str">
            <v>Finolex Pipes Ltd</v>
          </cell>
          <cell r="B77">
            <v>10</v>
          </cell>
          <cell r="D77">
            <v>1000</v>
          </cell>
          <cell r="E77">
            <v>0</v>
          </cell>
          <cell r="F77">
            <v>0.01</v>
          </cell>
        </row>
        <row r="78">
          <cell r="A78" t="str">
            <v xml:space="preserve">First Leasing Co. Of India Ltd.  </v>
          </cell>
          <cell r="B78">
            <v>10</v>
          </cell>
          <cell r="D78">
            <v>100</v>
          </cell>
          <cell r="E78">
            <v>0</v>
          </cell>
          <cell r="F78">
            <v>0</v>
          </cell>
        </row>
        <row r="79">
          <cell r="A79" t="str">
            <v>G.N.F.C. Ltd</v>
          </cell>
          <cell r="B79">
            <v>10</v>
          </cell>
          <cell r="D79">
            <v>2450</v>
          </cell>
          <cell r="E79">
            <v>0</v>
          </cell>
          <cell r="F79">
            <v>0.01</v>
          </cell>
        </row>
        <row r="80">
          <cell r="A80" t="str">
            <v>GIC Housing Finance Ltd.</v>
          </cell>
          <cell r="B80">
            <v>10</v>
          </cell>
          <cell r="D80">
            <v>32500</v>
          </cell>
          <cell r="E80">
            <v>0</v>
          </cell>
          <cell r="F80">
            <v>0.16</v>
          </cell>
        </row>
        <row r="81">
          <cell r="A81" t="str">
            <v>GTN Textile Ltd.</v>
          </cell>
          <cell r="B81">
            <v>10</v>
          </cell>
          <cell r="D81">
            <v>214200</v>
          </cell>
          <cell r="E81">
            <v>0</v>
          </cell>
          <cell r="F81">
            <v>3.64</v>
          </cell>
        </row>
        <row r="82">
          <cell r="A82" t="str">
            <v>Gujarat Flourocarbon Ltd</v>
          </cell>
          <cell r="B82">
            <v>10</v>
          </cell>
          <cell r="D82">
            <v>1300</v>
          </cell>
          <cell r="E82">
            <v>0</v>
          </cell>
          <cell r="F82">
            <v>0.01</v>
          </cell>
        </row>
        <row r="83">
          <cell r="A83" t="str">
            <v xml:space="preserve">Gujarat Lease Financing Ltd.  </v>
          </cell>
          <cell r="B83">
            <v>10</v>
          </cell>
          <cell r="D83">
            <v>100</v>
          </cell>
          <cell r="E83">
            <v>0</v>
          </cell>
          <cell r="F83">
            <v>0</v>
          </cell>
        </row>
        <row r="84">
          <cell r="A84" t="str">
            <v xml:space="preserve">H.D.F.C.  </v>
          </cell>
          <cell r="B84">
            <v>10</v>
          </cell>
          <cell r="D84">
            <v>10</v>
          </cell>
          <cell r="E84">
            <v>0</v>
          </cell>
          <cell r="F84">
            <v>0</v>
          </cell>
        </row>
        <row r="85">
          <cell r="A85" t="str">
            <v xml:space="preserve">Harita Finance Ltd.  </v>
          </cell>
          <cell r="B85">
            <v>10</v>
          </cell>
          <cell r="D85">
            <v>100</v>
          </cell>
          <cell r="E85">
            <v>0</v>
          </cell>
          <cell r="F85">
            <v>0</v>
          </cell>
        </row>
        <row r="86">
          <cell r="A86" t="str">
            <v>Himachal Telematics Ltd</v>
          </cell>
          <cell r="B86">
            <v>10</v>
          </cell>
          <cell r="D86">
            <v>29200</v>
          </cell>
          <cell r="E86">
            <v>0</v>
          </cell>
          <cell r="F86">
            <v>0.16</v>
          </cell>
        </row>
        <row r="87">
          <cell r="A87" t="str">
            <v>Himadri Chemical Ltd.</v>
          </cell>
          <cell r="B87">
            <v>10</v>
          </cell>
          <cell r="D87">
            <v>5000</v>
          </cell>
          <cell r="E87">
            <v>0</v>
          </cell>
          <cell r="F87">
            <v>0.02</v>
          </cell>
        </row>
        <row r="88">
          <cell r="A88" t="str">
            <v>I T C Ltd.</v>
          </cell>
          <cell r="B88">
            <v>10</v>
          </cell>
          <cell r="D88">
            <v>300</v>
          </cell>
          <cell r="E88">
            <v>0</v>
          </cell>
          <cell r="F88">
            <v>0.01</v>
          </cell>
        </row>
        <row r="89">
          <cell r="A89" t="str">
            <v xml:space="preserve">I.F.C.I. Ltd.  </v>
          </cell>
          <cell r="B89">
            <v>10</v>
          </cell>
          <cell r="D89">
            <v>100</v>
          </cell>
          <cell r="E89">
            <v>0</v>
          </cell>
          <cell r="F89">
            <v>0</v>
          </cell>
        </row>
        <row r="90">
          <cell r="A90" t="str">
            <v>I.P.C.L.</v>
          </cell>
          <cell r="B90">
            <v>10</v>
          </cell>
          <cell r="D90">
            <v>27700</v>
          </cell>
          <cell r="E90">
            <v>0</v>
          </cell>
          <cell r="F90">
            <v>0.42</v>
          </cell>
        </row>
        <row r="91">
          <cell r="A91" t="str">
            <v>ICICI Ltd.</v>
          </cell>
          <cell r="B91">
            <v>100</v>
          </cell>
          <cell r="D91">
            <v>105</v>
          </cell>
          <cell r="E91">
            <v>0</v>
          </cell>
          <cell r="F91">
            <v>0.01</v>
          </cell>
        </row>
        <row r="92">
          <cell r="A92" t="str">
            <v>Indsil Electrosmelt Ltd</v>
          </cell>
          <cell r="B92">
            <v>10</v>
          </cell>
          <cell r="D92">
            <v>2600</v>
          </cell>
          <cell r="E92">
            <v>0</v>
          </cell>
          <cell r="F92">
            <v>0.01</v>
          </cell>
        </row>
        <row r="93">
          <cell r="A93" t="str">
            <v>Invel Transmission Ltd</v>
          </cell>
          <cell r="B93">
            <v>10</v>
          </cell>
          <cell r="D93">
            <v>17619</v>
          </cell>
          <cell r="E93">
            <v>0</v>
          </cell>
          <cell r="F93">
            <v>0.15</v>
          </cell>
        </row>
        <row r="94">
          <cell r="A94" t="str">
            <v>ISCT Info Tech Ltd.</v>
          </cell>
          <cell r="B94">
            <v>10</v>
          </cell>
          <cell r="D94">
            <v>20400</v>
          </cell>
          <cell r="E94">
            <v>0</v>
          </cell>
          <cell r="F94">
            <v>7.0000000000000007E-2</v>
          </cell>
        </row>
        <row r="95">
          <cell r="A95" t="str">
            <v>Inlac Granston Ltd.</v>
          </cell>
          <cell r="B95">
            <v>100</v>
          </cell>
          <cell r="D95">
            <v>300000</v>
          </cell>
          <cell r="E95">
            <v>0</v>
          </cell>
          <cell r="F95">
            <v>0.3</v>
          </cell>
        </row>
        <row r="96">
          <cell r="A96" t="str">
            <v xml:space="preserve">ITC Classic Finance Ltd.  </v>
          </cell>
          <cell r="B96">
            <v>100</v>
          </cell>
          <cell r="D96">
            <v>100</v>
          </cell>
          <cell r="E96">
            <v>0</v>
          </cell>
          <cell r="F96">
            <v>0</v>
          </cell>
        </row>
        <row r="97">
          <cell r="A97" t="str">
            <v xml:space="preserve">J P Industries Ltd  </v>
          </cell>
          <cell r="B97">
            <v>10</v>
          </cell>
          <cell r="D97">
            <v>100</v>
          </cell>
          <cell r="E97">
            <v>0</v>
          </cell>
          <cell r="F97">
            <v>0</v>
          </cell>
        </row>
        <row r="98">
          <cell r="A98" t="str">
            <v>J.L.Morrison Ltd.</v>
          </cell>
          <cell r="B98">
            <v>10</v>
          </cell>
          <cell r="D98">
            <v>65000</v>
          </cell>
          <cell r="E98">
            <v>0</v>
          </cell>
          <cell r="F98">
            <v>0.79</v>
          </cell>
        </row>
        <row r="99">
          <cell r="A99" t="str">
            <v>Jindal Strips Ltd.</v>
          </cell>
          <cell r="B99">
            <v>10</v>
          </cell>
          <cell r="D99">
            <v>110900</v>
          </cell>
          <cell r="E99">
            <v>0</v>
          </cell>
          <cell r="F99">
            <v>4.33</v>
          </cell>
        </row>
        <row r="100">
          <cell r="A100" t="str">
            <v xml:space="preserve">Kotak Mahindra Finance Ltd.  </v>
          </cell>
          <cell r="B100">
            <v>10</v>
          </cell>
          <cell r="D100">
            <v>200</v>
          </cell>
          <cell r="E100">
            <v>0</v>
          </cell>
          <cell r="F100">
            <v>0</v>
          </cell>
        </row>
        <row r="101">
          <cell r="A101" t="str">
            <v>Kothari Industrial  Corpn. Ltd</v>
          </cell>
          <cell r="B101">
            <v>10</v>
          </cell>
          <cell r="D101">
            <v>318900</v>
          </cell>
          <cell r="E101">
            <v>0</v>
          </cell>
          <cell r="F101">
            <v>1.79</v>
          </cell>
        </row>
        <row r="102">
          <cell r="A102" t="str">
            <v xml:space="preserve">Kothari Sugars &amp; Chemical Ltd. </v>
          </cell>
          <cell r="B102">
            <v>10</v>
          </cell>
          <cell r="D102">
            <v>400</v>
          </cell>
          <cell r="E102">
            <v>0</v>
          </cell>
          <cell r="F102">
            <v>0</v>
          </cell>
        </row>
        <row r="103">
          <cell r="A103" t="str">
            <v>Larsen &amp; Toubro Ltd</v>
          </cell>
          <cell r="B103">
            <v>10</v>
          </cell>
          <cell r="D103">
            <v>200</v>
          </cell>
          <cell r="E103">
            <v>0</v>
          </cell>
          <cell r="F103">
            <v>0.01</v>
          </cell>
        </row>
        <row r="104">
          <cell r="A104" t="str">
            <v>LML Ltd.</v>
          </cell>
          <cell r="B104">
            <v>10</v>
          </cell>
          <cell r="D104">
            <v>14000</v>
          </cell>
          <cell r="E104">
            <v>0</v>
          </cell>
          <cell r="F104">
            <v>7.0000000000000007E-2</v>
          </cell>
        </row>
        <row r="105">
          <cell r="A105" t="str">
            <v xml:space="preserve">Lloyd Finance Ltd.  </v>
          </cell>
          <cell r="B105">
            <v>100</v>
          </cell>
          <cell r="D105">
            <v>100</v>
          </cell>
          <cell r="E105">
            <v>0</v>
          </cell>
          <cell r="F105">
            <v>0</v>
          </cell>
        </row>
        <row r="106">
          <cell r="A106" t="str">
            <v>Magnum Intermediates Ltd</v>
          </cell>
          <cell r="B106">
            <v>10</v>
          </cell>
          <cell r="D106">
            <v>3400</v>
          </cell>
          <cell r="E106">
            <v>0</v>
          </cell>
          <cell r="F106">
            <v>0.02</v>
          </cell>
        </row>
        <row r="107">
          <cell r="A107" t="str">
            <v>Marvel Ind. Ltd.</v>
          </cell>
          <cell r="B107">
            <v>10</v>
          </cell>
          <cell r="D107">
            <v>2900</v>
          </cell>
          <cell r="E107">
            <v>0</v>
          </cell>
          <cell r="F107">
            <v>0.01</v>
          </cell>
        </row>
        <row r="108">
          <cell r="A108" t="str">
            <v xml:space="preserve">Mukund Iron &amp; Steel Ltd. </v>
          </cell>
          <cell r="B108">
            <v>50</v>
          </cell>
          <cell r="D108">
            <v>23</v>
          </cell>
          <cell r="E108">
            <v>0</v>
          </cell>
          <cell r="F108">
            <v>0</v>
          </cell>
        </row>
        <row r="109">
          <cell r="A109" t="str">
            <v>Nestle Ltd.</v>
          </cell>
          <cell r="B109">
            <v>10</v>
          </cell>
          <cell r="D109">
            <v>200</v>
          </cell>
          <cell r="E109">
            <v>0</v>
          </cell>
          <cell r="F109">
            <v>0.01</v>
          </cell>
        </row>
        <row r="110">
          <cell r="A110" t="str">
            <v>Nielcon Ltd.</v>
          </cell>
          <cell r="B110">
            <v>10</v>
          </cell>
          <cell r="D110">
            <v>34300</v>
          </cell>
          <cell r="E110">
            <v>0</v>
          </cell>
          <cell r="F110">
            <v>0.1</v>
          </cell>
        </row>
        <row r="111">
          <cell r="A111" t="str">
            <v>Nocil Ltd.</v>
          </cell>
          <cell r="B111">
            <v>10</v>
          </cell>
          <cell r="D111">
            <v>5060</v>
          </cell>
          <cell r="E111">
            <v>0</v>
          </cell>
          <cell r="F111">
            <v>0.06</v>
          </cell>
        </row>
        <row r="112">
          <cell r="A112" t="str">
            <v xml:space="preserve">Onida Savak Ltd.  </v>
          </cell>
          <cell r="B112">
            <v>10</v>
          </cell>
          <cell r="D112">
            <v>700</v>
          </cell>
          <cell r="E112">
            <v>0</v>
          </cell>
          <cell r="F112">
            <v>0</v>
          </cell>
        </row>
        <row r="113">
          <cell r="A113" t="str">
            <v xml:space="preserve">Orkay Silk Mills Ltd.  </v>
          </cell>
          <cell r="B113">
            <v>10</v>
          </cell>
          <cell r="D113">
            <v>85</v>
          </cell>
          <cell r="E113">
            <v>0</v>
          </cell>
          <cell r="F113">
            <v>0</v>
          </cell>
        </row>
        <row r="114">
          <cell r="A114" t="str">
            <v xml:space="preserve">Phoenix Lamps Ltd.  </v>
          </cell>
          <cell r="B114">
            <v>10</v>
          </cell>
          <cell r="D114">
            <v>300</v>
          </cell>
          <cell r="E114">
            <v>0</v>
          </cell>
          <cell r="F114">
            <v>0</v>
          </cell>
        </row>
        <row r="115">
          <cell r="A115" t="str">
            <v>Prudential Capital Ltd.</v>
          </cell>
          <cell r="B115">
            <v>100</v>
          </cell>
          <cell r="D115">
            <v>4600</v>
          </cell>
          <cell r="E115">
            <v>0</v>
          </cell>
          <cell r="F115">
            <v>0.03</v>
          </cell>
        </row>
        <row r="116">
          <cell r="A116" t="str">
            <v>Rallis India Ltd.</v>
          </cell>
          <cell r="B116">
            <v>10</v>
          </cell>
          <cell r="D116">
            <v>593900</v>
          </cell>
          <cell r="E116">
            <v>0</v>
          </cell>
          <cell r="F116">
            <v>16.809999999999999</v>
          </cell>
        </row>
        <row r="117">
          <cell r="A117" t="str">
            <v xml:space="preserve">Ramada Hotel (India) Ltd.  </v>
          </cell>
          <cell r="B117">
            <v>10</v>
          </cell>
          <cell r="D117">
            <v>100</v>
          </cell>
          <cell r="E117">
            <v>0</v>
          </cell>
          <cell r="F117">
            <v>0</v>
          </cell>
        </row>
        <row r="118">
          <cell r="A118" t="str">
            <v>Ranbaxy Ltd.</v>
          </cell>
          <cell r="B118">
            <v>10</v>
          </cell>
          <cell r="D118">
            <v>100</v>
          </cell>
          <cell r="E118">
            <v>0</v>
          </cell>
          <cell r="F118">
            <v>0.01</v>
          </cell>
        </row>
        <row r="119">
          <cell r="A119" t="str">
            <v>Reliance Ind. Ltd.</v>
          </cell>
          <cell r="B119">
            <v>10</v>
          </cell>
          <cell r="D119">
            <v>4679691</v>
          </cell>
          <cell r="E119">
            <v>0</v>
          </cell>
          <cell r="F119">
            <v>72.42</v>
          </cell>
        </row>
        <row r="120">
          <cell r="A120" t="str">
            <v>Reliance Petroleum Ltd</v>
          </cell>
          <cell r="B120">
            <v>10</v>
          </cell>
          <cell r="D120">
            <v>10900</v>
          </cell>
          <cell r="E120">
            <v>0</v>
          </cell>
          <cell r="F120">
            <v>0.03</v>
          </cell>
        </row>
        <row r="121">
          <cell r="A121" t="str">
            <v>Renewable Energy Systems Ltd</v>
          </cell>
          <cell r="B121">
            <v>10</v>
          </cell>
          <cell r="D121">
            <v>900</v>
          </cell>
          <cell r="E121">
            <v>0</v>
          </cell>
          <cell r="F121">
            <v>0.02</v>
          </cell>
        </row>
        <row r="122">
          <cell r="A122" t="str">
            <v xml:space="preserve">Sanghi Polyester Ltd.  </v>
          </cell>
          <cell r="B122">
            <v>10</v>
          </cell>
          <cell r="D122">
            <v>100</v>
          </cell>
          <cell r="E122">
            <v>0</v>
          </cell>
          <cell r="F122">
            <v>0</v>
          </cell>
        </row>
        <row r="123">
          <cell r="A123" t="str">
            <v xml:space="preserve">SCICI Ltd.  </v>
          </cell>
          <cell r="B123">
            <v>10</v>
          </cell>
          <cell r="D123">
            <v>100</v>
          </cell>
          <cell r="E123">
            <v>0</v>
          </cell>
          <cell r="F123">
            <v>0</v>
          </cell>
        </row>
        <row r="124">
          <cell r="A124" t="str">
            <v xml:space="preserve">Shamken Multifab  </v>
          </cell>
          <cell r="B124">
            <v>10</v>
          </cell>
          <cell r="D124">
            <v>2500</v>
          </cell>
          <cell r="E124">
            <v>0</v>
          </cell>
          <cell r="F124">
            <v>0</v>
          </cell>
        </row>
        <row r="125">
          <cell r="A125" t="str">
            <v xml:space="preserve">Sharvani Pharmaceuticals Ltd.  </v>
          </cell>
          <cell r="B125">
            <v>10</v>
          </cell>
          <cell r="D125">
            <v>1250</v>
          </cell>
          <cell r="E125">
            <v>0</v>
          </cell>
          <cell r="F125">
            <v>0</v>
          </cell>
        </row>
        <row r="126">
          <cell r="A126" t="str">
            <v xml:space="preserve">Shriram Trans  </v>
          </cell>
          <cell r="B126">
            <v>10</v>
          </cell>
          <cell r="D126">
            <v>100</v>
          </cell>
          <cell r="E126">
            <v>0</v>
          </cell>
          <cell r="F126">
            <v>0</v>
          </cell>
        </row>
        <row r="127">
          <cell r="A127" t="str">
            <v>Simplex Concrete Ltd.</v>
          </cell>
          <cell r="B127">
            <v>10</v>
          </cell>
          <cell r="D127">
            <v>1400</v>
          </cell>
          <cell r="E127">
            <v>0</v>
          </cell>
          <cell r="F127">
            <v>0.02</v>
          </cell>
        </row>
        <row r="128">
          <cell r="A128" t="str">
            <v>SRF Finance Ltd</v>
          </cell>
          <cell r="B128">
            <v>10</v>
          </cell>
          <cell r="D128">
            <v>453125</v>
          </cell>
          <cell r="E128">
            <v>0</v>
          </cell>
          <cell r="F128">
            <v>4.53</v>
          </cell>
        </row>
        <row r="129">
          <cell r="A129" t="str">
            <v xml:space="preserve">SRF-Nippon Dendso Ltd.  </v>
          </cell>
          <cell r="B129">
            <v>10</v>
          </cell>
          <cell r="D129">
            <v>300</v>
          </cell>
          <cell r="E129">
            <v>0</v>
          </cell>
          <cell r="F129">
            <v>0</v>
          </cell>
        </row>
        <row r="130">
          <cell r="A130" t="str">
            <v>State Bank Of India</v>
          </cell>
          <cell r="B130">
            <v>10</v>
          </cell>
          <cell r="D130">
            <v>38350</v>
          </cell>
          <cell r="E130">
            <v>0</v>
          </cell>
          <cell r="F130">
            <v>0.83</v>
          </cell>
        </row>
        <row r="131">
          <cell r="A131" t="str">
            <v>Sterling Holiday Resort</v>
          </cell>
          <cell r="B131">
            <v>10</v>
          </cell>
          <cell r="D131">
            <v>85500</v>
          </cell>
          <cell r="E131">
            <v>0</v>
          </cell>
          <cell r="F131">
            <v>0.52</v>
          </cell>
        </row>
        <row r="132">
          <cell r="A132" t="str">
            <v>Siltap Chemicals Ltd</v>
          </cell>
          <cell r="B132">
            <v>100</v>
          </cell>
          <cell r="D132">
            <v>3200</v>
          </cell>
          <cell r="E132">
            <v>0</v>
          </cell>
          <cell r="F132">
            <v>0.1</v>
          </cell>
        </row>
        <row r="133">
          <cell r="A133" t="str">
            <v>Tata Chemicals Ltd</v>
          </cell>
          <cell r="B133">
            <v>10</v>
          </cell>
          <cell r="D133">
            <v>700</v>
          </cell>
          <cell r="E133">
            <v>0</v>
          </cell>
          <cell r="F133">
            <v>0.02</v>
          </cell>
        </row>
        <row r="134">
          <cell r="A134" t="str">
            <v xml:space="preserve">Tata Finance Ltd.  </v>
          </cell>
          <cell r="B134">
            <v>10</v>
          </cell>
          <cell r="D134">
            <v>100</v>
          </cell>
          <cell r="E134">
            <v>0</v>
          </cell>
          <cell r="F134">
            <v>0</v>
          </cell>
        </row>
        <row r="135">
          <cell r="A135" t="str">
            <v>Tata Tea Ltd</v>
          </cell>
          <cell r="B135">
            <v>10</v>
          </cell>
          <cell r="D135">
            <v>500</v>
          </cell>
          <cell r="E135">
            <v>0</v>
          </cell>
          <cell r="F135">
            <v>0.02</v>
          </cell>
        </row>
        <row r="136">
          <cell r="A136" t="str">
            <v>Tatia Skyline &amp; Health</v>
          </cell>
          <cell r="B136">
            <v>10</v>
          </cell>
          <cell r="D136">
            <v>464500</v>
          </cell>
          <cell r="E136">
            <v>0</v>
          </cell>
          <cell r="F136">
            <v>1.67</v>
          </cell>
        </row>
        <row r="137">
          <cell r="A137" t="str">
            <v>Tebma Engineering Ltd.</v>
          </cell>
          <cell r="B137">
            <v>10</v>
          </cell>
          <cell r="D137">
            <v>4300</v>
          </cell>
          <cell r="E137">
            <v>0</v>
          </cell>
          <cell r="F137">
            <v>0.05</v>
          </cell>
        </row>
        <row r="138">
          <cell r="A138" t="str">
            <v xml:space="preserve">Thiru Arooran Sugar Ind. Ltd </v>
          </cell>
          <cell r="B138">
            <v>10</v>
          </cell>
          <cell r="D138">
            <v>1000</v>
          </cell>
          <cell r="E138">
            <v>0</v>
          </cell>
          <cell r="F138">
            <v>0.01</v>
          </cell>
        </row>
        <row r="139">
          <cell r="A139" t="str">
            <v>Tata Iron &amp; Steel Co. Ltd</v>
          </cell>
          <cell r="B139">
            <v>10</v>
          </cell>
          <cell r="D139">
            <v>6000</v>
          </cell>
          <cell r="E139">
            <v>0</v>
          </cell>
          <cell r="F139">
            <v>0.13</v>
          </cell>
        </row>
        <row r="140">
          <cell r="A140" t="str">
            <v>Titagarh Steels Ltd</v>
          </cell>
          <cell r="B140">
            <v>10</v>
          </cell>
          <cell r="D140">
            <v>481364</v>
          </cell>
          <cell r="E140">
            <v>0</v>
          </cell>
          <cell r="F140">
            <v>1.93</v>
          </cell>
        </row>
        <row r="141">
          <cell r="A141" t="str">
            <v>Triveni Engg Works Ltd</v>
          </cell>
          <cell r="B141">
            <v>100</v>
          </cell>
          <cell r="D141">
            <v>1000</v>
          </cell>
          <cell r="E141">
            <v>0</v>
          </cell>
          <cell r="F141">
            <v>0.02</v>
          </cell>
        </row>
        <row r="142">
          <cell r="A142" t="str">
            <v xml:space="preserve">Videocon Lease Finance Ltd.  </v>
          </cell>
          <cell r="B142">
            <v>100</v>
          </cell>
          <cell r="D142">
            <v>100</v>
          </cell>
          <cell r="E142">
            <v>0</v>
          </cell>
          <cell r="F142">
            <v>0</v>
          </cell>
        </row>
        <row r="143">
          <cell r="A143" t="str">
            <v>Shree Vindhya Paper Mills Ltd</v>
          </cell>
          <cell r="B143">
            <v>10</v>
          </cell>
          <cell r="D143">
            <v>266000</v>
          </cell>
          <cell r="E143">
            <v>0</v>
          </cell>
          <cell r="F143">
            <v>2.4700000000000002</v>
          </cell>
        </row>
        <row r="144">
          <cell r="A144" t="str">
            <v xml:space="preserve">Wall Street Finance Ltd.  </v>
          </cell>
          <cell r="B144">
            <v>10</v>
          </cell>
          <cell r="D144">
            <v>100</v>
          </cell>
          <cell r="E144">
            <v>0</v>
          </cell>
          <cell r="F144">
            <v>0</v>
          </cell>
        </row>
        <row r="145">
          <cell r="A145" t="str">
            <v>Zee Tv Ltd.</v>
          </cell>
          <cell r="B145">
            <v>10</v>
          </cell>
          <cell r="D145">
            <v>9200</v>
          </cell>
          <cell r="E145">
            <v>0</v>
          </cell>
          <cell r="F145">
            <v>0.2</v>
          </cell>
        </row>
        <row r="147">
          <cell r="E147">
            <v>0</v>
          </cell>
          <cell r="F147">
            <v>126.67999999999999</v>
          </cell>
        </row>
        <row r="149">
          <cell r="A149" t="str">
            <v>Equity Shares - Unquoted</v>
          </cell>
        </row>
        <row r="152">
          <cell r="A152" t="str">
            <v>Observer (India) Ltd</v>
          </cell>
          <cell r="B152">
            <v>10</v>
          </cell>
          <cell r="D152">
            <v>23200</v>
          </cell>
          <cell r="E152">
            <v>0</v>
          </cell>
          <cell r="F152">
            <v>0.02</v>
          </cell>
        </row>
        <row r="153">
          <cell r="A153" t="str">
            <v>Great Glen Distilleries Ltd.</v>
          </cell>
          <cell r="B153">
            <v>10</v>
          </cell>
          <cell r="D153">
            <v>650000</v>
          </cell>
          <cell r="E153">
            <v>0</v>
          </cell>
          <cell r="F153">
            <v>3.9</v>
          </cell>
        </row>
        <row r="154">
          <cell r="A154" t="str">
            <v>Him Tekno Forge Ltd</v>
          </cell>
          <cell r="B154">
            <v>10</v>
          </cell>
          <cell r="D154">
            <v>1300000</v>
          </cell>
          <cell r="E154">
            <v>0</v>
          </cell>
          <cell r="F154">
            <v>3.25</v>
          </cell>
        </row>
        <row r="155">
          <cell r="A155" t="str">
            <v>Roots Industries Ltd.</v>
          </cell>
          <cell r="B155">
            <v>10</v>
          </cell>
          <cell r="D155">
            <v>400000</v>
          </cell>
          <cell r="E155">
            <v>0</v>
          </cell>
          <cell r="F155">
            <v>4</v>
          </cell>
        </row>
        <row r="157">
          <cell r="E157">
            <v>0</v>
          </cell>
          <cell r="F157">
            <v>11.17</v>
          </cell>
        </row>
        <row r="159">
          <cell r="A159" t="str">
            <v>Debentures Quoted</v>
          </cell>
        </row>
        <row r="161">
          <cell r="A161" t="str">
            <v>Fully Paid Up</v>
          </cell>
        </row>
        <row r="163">
          <cell r="A163" t="str">
            <v>18% Anglo French Drug Co.(Eastern) Ltd-PCD</v>
          </cell>
          <cell r="B163">
            <v>60</v>
          </cell>
          <cell r="D163">
            <v>5750</v>
          </cell>
          <cell r="E163">
            <v>0</v>
          </cell>
          <cell r="F163">
            <v>0.03</v>
          </cell>
        </row>
        <row r="164">
          <cell r="A164" t="str">
            <v xml:space="preserve">14.5% Bharat Forge-NCD </v>
          </cell>
          <cell r="B164">
            <v>50</v>
          </cell>
          <cell r="D164">
            <v>10943</v>
          </cell>
          <cell r="E164">
            <v>0</v>
          </cell>
          <cell r="F164">
            <v>0.08</v>
          </cell>
        </row>
        <row r="165">
          <cell r="A165" t="str">
            <v>Choradia Foods Ltd. FCD</v>
          </cell>
          <cell r="B165">
            <v>26</v>
          </cell>
          <cell r="D165">
            <v>5550</v>
          </cell>
          <cell r="E165">
            <v>0</v>
          </cell>
          <cell r="F165">
            <v>0.01</v>
          </cell>
        </row>
        <row r="166">
          <cell r="A166" t="str">
            <v>14% ICICI Ltd- Con.</v>
          </cell>
          <cell r="B166">
            <v>400</v>
          </cell>
          <cell r="D166">
            <v>2643</v>
          </cell>
          <cell r="E166">
            <v>0</v>
          </cell>
          <cell r="F166">
            <v>0.11</v>
          </cell>
        </row>
        <row r="167">
          <cell r="A167" t="str">
            <v>17% ITC Hotel-NCD</v>
          </cell>
          <cell r="B167">
            <v>250</v>
          </cell>
          <cell r="D167">
            <v>32475</v>
          </cell>
          <cell r="E167">
            <v>0</v>
          </cell>
          <cell r="F167">
            <v>0.65</v>
          </cell>
        </row>
        <row r="168">
          <cell r="A168" t="str">
            <v>16% Kothari Industrial Corpn. Ltd-NCD-  (Rs.19,050, PY Rs.19,050)</v>
          </cell>
          <cell r="B168">
            <v>150</v>
          </cell>
          <cell r="D168">
            <v>127</v>
          </cell>
          <cell r="E168">
            <v>0</v>
          </cell>
          <cell r="F168">
            <v>0</v>
          </cell>
        </row>
        <row r="169">
          <cell r="A169" t="str">
            <v>14.5% Rajashree Polyfil</v>
          </cell>
          <cell r="B169">
            <v>100</v>
          </cell>
          <cell r="D169">
            <v>3520</v>
          </cell>
          <cell r="E169">
            <v>0</v>
          </cell>
          <cell r="F169">
            <v>0.04</v>
          </cell>
        </row>
        <row r="170">
          <cell r="A170" t="str">
            <v>12.5% Reliance Industries Ltd-H Series</v>
          </cell>
          <cell r="B170">
            <v>95</v>
          </cell>
          <cell r="D170">
            <v>65292</v>
          </cell>
          <cell r="E170">
            <v>0</v>
          </cell>
          <cell r="F170">
            <v>0.46</v>
          </cell>
        </row>
        <row r="171">
          <cell r="A171" t="str">
            <v>14% Reliance Industries Ltd- J Series</v>
          </cell>
          <cell r="B171">
            <v>150</v>
          </cell>
          <cell r="D171">
            <v>40510</v>
          </cell>
          <cell r="E171">
            <v>0</v>
          </cell>
          <cell r="F171">
            <v>0.56000000000000005</v>
          </cell>
        </row>
        <row r="174">
          <cell r="E174">
            <v>0</v>
          </cell>
          <cell r="F174">
            <v>1.9400000000000002</v>
          </cell>
        </row>
        <row r="176">
          <cell r="A176" t="str">
            <v>Partly Paid Up</v>
          </cell>
        </row>
        <row r="178">
          <cell r="A178" t="str">
            <v>Reliance Petroleum Ltd.- TOCD</v>
          </cell>
          <cell r="B178">
            <v>40</v>
          </cell>
          <cell r="C178" t="str">
            <v/>
          </cell>
          <cell r="D178">
            <v>100000</v>
          </cell>
          <cell r="E178">
            <v>0</v>
          </cell>
          <cell r="F178">
            <v>0.15</v>
          </cell>
        </row>
        <row r="181">
          <cell r="E181">
            <v>0</v>
          </cell>
          <cell r="F181">
            <v>0.15</v>
          </cell>
        </row>
        <row r="183">
          <cell r="A183" t="str">
            <v>Debentures Unquoted</v>
          </cell>
        </row>
        <row r="185">
          <cell r="A185" t="str">
            <v>17.5% Synthetic &amp; Chemical Ltd</v>
          </cell>
          <cell r="B185">
            <v>100</v>
          </cell>
          <cell r="D185">
            <v>1250000</v>
          </cell>
          <cell r="E185">
            <v>0</v>
          </cell>
          <cell r="F185">
            <v>11.72</v>
          </cell>
        </row>
        <row r="186">
          <cell r="A186" t="str">
            <v>16% Rama Newsprint NCD</v>
          </cell>
          <cell r="B186">
            <v>60</v>
          </cell>
          <cell r="D186">
            <v>64300</v>
          </cell>
          <cell r="E186">
            <v>0</v>
          </cell>
          <cell r="F186">
            <v>0.39</v>
          </cell>
        </row>
        <row r="188">
          <cell r="E188">
            <v>0</v>
          </cell>
          <cell r="F188">
            <v>12.110000000000001</v>
          </cell>
        </row>
        <row r="190">
          <cell r="A190" t="str">
            <v>PSU Bonds - Quoted</v>
          </cell>
        </row>
        <row r="192">
          <cell r="A192" t="str">
            <v xml:space="preserve">13% IDBI </v>
          </cell>
          <cell r="B192">
            <v>100000</v>
          </cell>
          <cell r="D192">
            <v>7850</v>
          </cell>
          <cell r="E192">
            <v>0</v>
          </cell>
          <cell r="F192">
            <v>79.13</v>
          </cell>
        </row>
        <row r="193">
          <cell r="A193" t="str">
            <v xml:space="preserve">13% IDBI Bonds-21.9.1999 </v>
          </cell>
          <cell r="B193">
            <v>100000</v>
          </cell>
          <cell r="D193">
            <v>3500</v>
          </cell>
          <cell r="E193">
            <v>0</v>
          </cell>
          <cell r="F193">
            <v>36.049999999999997</v>
          </cell>
        </row>
        <row r="194">
          <cell r="A194" t="str">
            <v xml:space="preserve">9% Indian Railway Finance Corporation Bonds </v>
          </cell>
          <cell r="B194">
            <v>1000</v>
          </cell>
          <cell r="D194">
            <v>40000</v>
          </cell>
          <cell r="E194">
            <v>0</v>
          </cell>
          <cell r="F194">
            <v>3.31</v>
          </cell>
        </row>
        <row r="195">
          <cell r="A195" t="str">
            <v>9% Coal India Ltd</v>
          </cell>
          <cell r="B195">
            <v>1000</v>
          </cell>
          <cell r="D195">
            <v>60000</v>
          </cell>
          <cell r="E195">
            <v>0</v>
          </cell>
          <cell r="F195">
            <v>5.55</v>
          </cell>
        </row>
        <row r="196">
          <cell r="A196" t="str">
            <v xml:space="preserve">13% National Hydroelectric Power Corporation Bonds-1997 </v>
          </cell>
          <cell r="B196">
            <v>1000</v>
          </cell>
          <cell r="D196">
            <v>300000</v>
          </cell>
          <cell r="E196">
            <v>0</v>
          </cell>
          <cell r="F196">
            <v>29.94</v>
          </cell>
        </row>
        <row r="197">
          <cell r="A197" t="str">
            <v xml:space="preserve">9% Power Finance Corporation Bonds </v>
          </cell>
          <cell r="B197">
            <v>1000</v>
          </cell>
          <cell r="D197">
            <v>20000</v>
          </cell>
          <cell r="E197">
            <v>0</v>
          </cell>
          <cell r="F197">
            <v>1.89</v>
          </cell>
        </row>
        <row r="199">
          <cell r="E199">
            <v>0</v>
          </cell>
          <cell r="F199">
            <v>155.86999999999998</v>
          </cell>
        </row>
        <row r="201">
          <cell r="A201" t="str">
            <v>PSU Bonds - Unquoted</v>
          </cell>
        </row>
        <row r="203">
          <cell r="A203" t="str">
            <v>9.5% SBI India Development Bonds</v>
          </cell>
          <cell r="B203" t="str">
            <v xml:space="preserve">  US $ </v>
          </cell>
          <cell r="D203">
            <v>643500</v>
          </cell>
          <cell r="E203">
            <v>0</v>
          </cell>
          <cell r="F203">
            <v>2.6216309399999997</v>
          </cell>
        </row>
        <row r="204">
          <cell r="A204" t="str">
            <v>9.5% SBI India Development Bonds - Non Cumulative</v>
          </cell>
          <cell r="B204" t="str">
            <v xml:space="preserve">  US $ </v>
          </cell>
          <cell r="D204">
            <v>765000</v>
          </cell>
          <cell r="E204">
            <v>0</v>
          </cell>
          <cell r="F204">
            <v>2.4945200769999998</v>
          </cell>
        </row>
        <row r="206">
          <cell r="E206">
            <v>-0.01</v>
          </cell>
          <cell r="F206">
            <v>5.1061510170000002</v>
          </cell>
        </row>
        <row r="208">
          <cell r="A208" t="str">
            <v xml:space="preserve">Units Quoted </v>
          </cell>
        </row>
        <row r="210">
          <cell r="A210" t="str">
            <v>GIC Rise-2  (Rs.17,784)</v>
          </cell>
          <cell r="B210">
            <v>10</v>
          </cell>
          <cell r="D210">
            <v>1200</v>
          </cell>
          <cell r="E210">
            <v>0</v>
          </cell>
          <cell r="F210">
            <v>0</v>
          </cell>
        </row>
        <row r="211">
          <cell r="A211" t="str">
            <v>Master Gain - UTI</v>
          </cell>
          <cell r="B211">
            <v>10</v>
          </cell>
          <cell r="D211">
            <v>7995200</v>
          </cell>
          <cell r="E211">
            <v>0</v>
          </cell>
          <cell r="F211">
            <v>10</v>
          </cell>
        </row>
        <row r="212">
          <cell r="A212" t="str">
            <v>Master Growth - UTI</v>
          </cell>
          <cell r="B212">
            <v>10</v>
          </cell>
          <cell r="D212">
            <v>30100</v>
          </cell>
          <cell r="E212">
            <v>0</v>
          </cell>
          <cell r="F212">
            <v>0.04</v>
          </cell>
        </row>
        <row r="213">
          <cell r="A213" t="str">
            <v>Master Plus - UTI</v>
          </cell>
          <cell r="B213">
            <v>10</v>
          </cell>
          <cell r="D213">
            <v>38900</v>
          </cell>
          <cell r="E213">
            <v>0</v>
          </cell>
          <cell r="F213">
            <v>7.0000000000000007E-2</v>
          </cell>
        </row>
        <row r="214">
          <cell r="A214" t="str">
            <v>Master Share - UTI</v>
          </cell>
          <cell r="B214">
            <v>10</v>
          </cell>
          <cell r="D214">
            <v>129766</v>
          </cell>
          <cell r="E214">
            <v>0</v>
          </cell>
          <cell r="F214">
            <v>0.27</v>
          </cell>
        </row>
        <row r="215">
          <cell r="A215" t="str">
            <v>Morgan Stanley Growth Fund</v>
          </cell>
          <cell r="B215">
            <v>100</v>
          </cell>
          <cell r="D215">
            <v>79100</v>
          </cell>
          <cell r="E215">
            <v>0</v>
          </cell>
          <cell r="F215">
            <v>0.06</v>
          </cell>
        </row>
        <row r="216">
          <cell r="A216" t="str">
            <v>SMG Multiplier Plus</v>
          </cell>
          <cell r="B216">
            <v>10</v>
          </cell>
          <cell r="D216">
            <v>62500</v>
          </cell>
          <cell r="E216">
            <v>0</v>
          </cell>
          <cell r="F216">
            <v>0.06</v>
          </cell>
        </row>
        <row r="217">
          <cell r="A217" t="str">
            <v>UTI-UGS-2000  (Rs.3,375)</v>
          </cell>
          <cell r="B217">
            <v>10</v>
          </cell>
          <cell r="D217">
            <v>100</v>
          </cell>
          <cell r="E217">
            <v>0</v>
          </cell>
          <cell r="F217">
            <v>0</v>
          </cell>
        </row>
        <row r="218">
          <cell r="A218" t="str">
            <v>UTI 1964 Scheme</v>
          </cell>
          <cell r="B218">
            <v>10</v>
          </cell>
          <cell r="D218">
            <v>12009710</v>
          </cell>
          <cell r="E218">
            <v>0</v>
          </cell>
          <cell r="F218">
            <v>21.48</v>
          </cell>
        </row>
        <row r="220">
          <cell r="E220">
            <v>0</v>
          </cell>
          <cell r="F220">
            <v>31.98</v>
          </cell>
        </row>
        <row r="222">
          <cell r="A222" t="str">
            <v>Units Unquoted</v>
          </cell>
        </row>
        <row r="224">
          <cell r="A224" t="str">
            <v>PNB Mutual Fund Units</v>
          </cell>
          <cell r="B224">
            <v>100</v>
          </cell>
          <cell r="C224" t="str">
            <v/>
          </cell>
          <cell r="D224">
            <v>29000</v>
          </cell>
          <cell r="E224">
            <v>0</v>
          </cell>
          <cell r="F224">
            <v>0.26</v>
          </cell>
        </row>
        <row r="225">
          <cell r="A225" t="str">
            <v>Canpremium-1991</v>
          </cell>
          <cell r="B225">
            <v>10000</v>
          </cell>
          <cell r="C225" t="str">
            <v/>
          </cell>
          <cell r="D225">
            <v>8000</v>
          </cell>
          <cell r="E225">
            <v>0</v>
          </cell>
          <cell r="F225">
            <v>12.69</v>
          </cell>
        </row>
        <row r="227">
          <cell r="E227">
            <v>0</v>
          </cell>
          <cell r="F227">
            <v>12.95</v>
          </cell>
        </row>
        <row r="229">
          <cell r="A229" t="str">
            <v>Warrants</v>
          </cell>
        </row>
        <row r="231">
          <cell r="A231" t="str">
            <v>Bharat Forge Ltd.</v>
          </cell>
          <cell r="C231" t="str">
            <v/>
          </cell>
          <cell r="D231">
            <v>10943</v>
          </cell>
          <cell r="E231">
            <v>0</v>
          </cell>
          <cell r="F231">
            <v>0</v>
          </cell>
        </row>
        <row r="232">
          <cell r="A232" t="str">
            <v>CESC Warrants</v>
          </cell>
          <cell r="C232" t="str">
            <v/>
          </cell>
          <cell r="D232">
            <v>6860</v>
          </cell>
          <cell r="E232">
            <v>0</v>
          </cell>
          <cell r="F232">
            <v>0</v>
          </cell>
        </row>
        <row r="233">
          <cell r="A233" t="str">
            <v>Ranbaxy Ltd.</v>
          </cell>
          <cell r="C233" t="str">
            <v/>
          </cell>
          <cell r="D233">
            <v>35883</v>
          </cell>
          <cell r="E233">
            <v>0</v>
          </cell>
          <cell r="F233">
            <v>0</v>
          </cell>
        </row>
        <row r="234">
          <cell r="A234" t="str">
            <v>Raymond Woolen Ltd.</v>
          </cell>
          <cell r="C234" t="str">
            <v/>
          </cell>
          <cell r="D234">
            <v>14521</v>
          </cell>
          <cell r="E234">
            <v>0</v>
          </cell>
          <cell r="F234">
            <v>0</v>
          </cell>
        </row>
        <row r="235">
          <cell r="E235">
            <v>0</v>
          </cell>
          <cell r="F235">
            <v>0</v>
          </cell>
        </row>
        <row r="237">
          <cell r="A237" t="str">
            <v>TOTAL</v>
          </cell>
          <cell r="E237">
            <v>22.027109999999997</v>
          </cell>
          <cell r="F237">
            <v>391.06636101700002</v>
          </cell>
        </row>
        <row r="240">
          <cell r="A240" t="str">
            <v>(The warrants with the right to apply for shares were received along with</v>
          </cell>
        </row>
        <row r="241">
          <cell r="A241" t="str">
            <v>the non-convertible Debentures of the above Companies. The company has</v>
          </cell>
        </row>
        <row r="242">
          <cell r="A242" t="str">
            <v>sold the debentures and retained the warrants. Since the warrants are not</v>
          </cell>
        </row>
        <row r="243">
          <cell r="A243" t="str">
            <v>capable of monetary evaluation, the same are accounted at zero value.)</v>
          </cell>
        </row>
        <row r="252">
          <cell r="A252" t="str">
            <v>RELIANCE CAPITAL LIMITED</v>
          </cell>
          <cell r="G252">
            <v>14</v>
          </cell>
        </row>
        <row r="253">
          <cell r="A253" t="str">
            <v>SCHEDULES FORMING PART OF THE BALANCE SHEET AS AT 31ST MARCH, 1995</v>
          </cell>
        </row>
        <row r="256">
          <cell r="A256" t="str">
            <v>SCHEDULE "F"</v>
          </cell>
        </row>
        <row r="257">
          <cell r="A257" t="str">
            <v>INVESTMENTS</v>
          </cell>
        </row>
        <row r="259">
          <cell r="A259" t="str">
            <v xml:space="preserve">Notes : </v>
          </cell>
        </row>
        <row r="261">
          <cell r="A261" t="str">
            <v>1.  The book value and market value of quoted investments is as under :</v>
          </cell>
        </row>
        <row r="263">
          <cell r="B263" t="str">
            <v>(Rs. in Crores)</v>
          </cell>
        </row>
        <row r="264">
          <cell r="C264" t="str">
            <v xml:space="preserve"> As at 31.03.1996</v>
          </cell>
          <cell r="E264" t="str">
            <v xml:space="preserve">           As at 31.03.1995</v>
          </cell>
        </row>
        <row r="265">
          <cell r="A265" t="str">
            <v>Book Value</v>
          </cell>
          <cell r="C265">
            <v>0</v>
          </cell>
          <cell r="E265">
            <v>316.62</v>
          </cell>
        </row>
        <row r="266">
          <cell r="A266" t="str">
            <v>Market Value</v>
          </cell>
          <cell r="C266">
            <v>0</v>
          </cell>
          <cell r="E266">
            <v>375.86</v>
          </cell>
        </row>
        <row r="269">
          <cell r="A269" t="str">
            <v>2.  Book Value of :</v>
          </cell>
          <cell r="C269" t="str">
            <v xml:space="preserve">  (Rs. in Crores)</v>
          </cell>
        </row>
        <row r="270">
          <cell r="C270" t="str">
            <v xml:space="preserve">   As at 31.03.1995</v>
          </cell>
        </row>
        <row r="271">
          <cell r="A271" t="str">
            <v xml:space="preserve">    Current Investments</v>
          </cell>
          <cell r="C271">
            <v>0</v>
          </cell>
        </row>
        <row r="272">
          <cell r="A272" t="str">
            <v xml:space="preserve">    Long Term Investments</v>
          </cell>
          <cell r="C272">
            <v>22.027109999999997</v>
          </cell>
        </row>
        <row r="274">
          <cell r="C274">
            <v>22.027109999999997</v>
          </cell>
        </row>
        <row r="276">
          <cell r="A276" t="str">
            <v>3.  Of the above, Investment in companies under the same management is as under :</v>
          </cell>
        </row>
        <row r="278">
          <cell r="C278" t="str">
            <v>(Rs. in Crores)</v>
          </cell>
        </row>
        <row r="279">
          <cell r="A279" t="str">
            <v>COMPANY</v>
          </cell>
          <cell r="C279" t="str">
            <v xml:space="preserve"> As at 31.03.1995</v>
          </cell>
        </row>
        <row r="281">
          <cell r="A281" t="str">
            <v>SHARES</v>
          </cell>
        </row>
        <row r="282">
          <cell r="A282" t="str">
            <v>Reliance Europe Ltd.</v>
          </cell>
          <cell r="C282">
            <v>1.9669000000000001</v>
          </cell>
        </row>
        <row r="285">
          <cell r="C285">
            <v>1.9669000000000001</v>
          </cell>
        </row>
        <row r="287">
          <cell r="A287" t="str">
            <v>4.  Investment in equity shares of Kothari Industrial Corporation Ltd.  includes 1,63,730 equity</v>
          </cell>
        </row>
        <row r="288">
          <cell r="A288" t="str">
            <v xml:space="preserve">     shares in respect of which Kothari Industrial Corporation Ltd.  has filed a reference under</v>
          </cell>
        </row>
        <row r="289">
          <cell r="A289" t="str">
            <v xml:space="preserve">     section 22-A of the Securities Contract (Regulation) Act, 1956 before Company Law Board.</v>
          </cell>
        </row>
        <row r="310">
          <cell r="A310" t="str">
            <v>20th Century Finance Corporation Ltd  (Rs.10,000)</v>
          </cell>
          <cell r="B310">
            <v>10</v>
          </cell>
          <cell r="D310">
            <v>100</v>
          </cell>
          <cell r="E310">
            <v>0</v>
          </cell>
        </row>
        <row r="311">
          <cell r="A311" t="str">
            <v xml:space="preserve">Alpic Finance Ltd  (Rs.30,000) </v>
          </cell>
          <cell r="B311">
            <v>10</v>
          </cell>
          <cell r="D311">
            <v>200</v>
          </cell>
          <cell r="E311">
            <v>0</v>
          </cell>
        </row>
        <row r="312">
          <cell r="A312" t="str">
            <v>Anagram Finance Industries Ltd  (Rs.10,405)</v>
          </cell>
          <cell r="B312">
            <v>10</v>
          </cell>
          <cell r="D312">
            <v>100</v>
          </cell>
          <cell r="E312">
            <v>0</v>
          </cell>
        </row>
        <row r="313">
          <cell r="A313" t="str">
            <v>Anglo French Drug Co. (Eastern) Ltd.</v>
          </cell>
          <cell r="B313">
            <v>10</v>
          </cell>
          <cell r="D313">
            <v>14250</v>
          </cell>
          <cell r="E313">
            <v>0</v>
          </cell>
        </row>
        <row r="314">
          <cell r="A314" t="str">
            <v>Apple Industries Ltd  (Rs.7,375)</v>
          </cell>
          <cell r="B314">
            <v>10</v>
          </cell>
          <cell r="D314">
            <v>100</v>
          </cell>
          <cell r="E314">
            <v>0</v>
          </cell>
        </row>
        <row r="315">
          <cell r="A315" t="str">
            <v>Arvind Mills Ltd</v>
          </cell>
          <cell r="B315">
            <v>10</v>
          </cell>
          <cell r="D315">
            <v>10000</v>
          </cell>
          <cell r="E315">
            <v>0</v>
          </cell>
        </row>
        <row r="316">
          <cell r="A316" t="str">
            <v>Ashok Leyland Ltd  (Rs.12,566)</v>
          </cell>
          <cell r="B316">
            <v>10</v>
          </cell>
          <cell r="D316">
            <v>100</v>
          </cell>
          <cell r="E316">
            <v>0</v>
          </cell>
        </row>
        <row r="317">
          <cell r="A317" t="str">
            <v>Aurangabad Asbestos Cement Products Ltd</v>
          </cell>
          <cell r="B317">
            <v>10</v>
          </cell>
          <cell r="D317">
            <v>4200</v>
          </cell>
          <cell r="E317">
            <v>0</v>
          </cell>
        </row>
        <row r="318">
          <cell r="A318" t="str">
            <v>Bajaj Auto Ltd</v>
          </cell>
          <cell r="B318">
            <v>10</v>
          </cell>
          <cell r="D318">
            <v>4000</v>
          </cell>
          <cell r="E318">
            <v>0</v>
          </cell>
        </row>
        <row r="319">
          <cell r="A319" t="str">
            <v>Bharat Heavy Electricals Ltd</v>
          </cell>
          <cell r="B319">
            <v>10</v>
          </cell>
          <cell r="D319">
            <v>2000</v>
          </cell>
          <cell r="E319">
            <v>0</v>
          </cell>
        </row>
        <row r="320">
          <cell r="A320" t="str">
            <v>Bharat Hotels Ltd.  (Rs.41,984)</v>
          </cell>
          <cell r="B320">
            <v>10</v>
          </cell>
          <cell r="D320">
            <v>300</v>
          </cell>
          <cell r="E320">
            <v>0</v>
          </cell>
        </row>
        <row r="321">
          <cell r="A321" t="str">
            <v>Bongaigaon Refinery Ltd</v>
          </cell>
          <cell r="B321">
            <v>10</v>
          </cell>
          <cell r="D321">
            <v>16300</v>
          </cell>
          <cell r="E321">
            <v>0</v>
          </cell>
        </row>
        <row r="322">
          <cell r="A322" t="str">
            <v>Burroughs Welcome (India) Ltd.  (Rs.11,000)</v>
          </cell>
          <cell r="B322">
            <v>10</v>
          </cell>
          <cell r="D322">
            <v>50</v>
          </cell>
          <cell r="E322">
            <v>0</v>
          </cell>
        </row>
        <row r="323">
          <cell r="A323" t="str">
            <v>Benchmark Homes &amp; Resorts Ltd</v>
          </cell>
          <cell r="B323">
            <v>10</v>
          </cell>
          <cell r="D323">
            <v>26300</v>
          </cell>
          <cell r="E323">
            <v>0</v>
          </cell>
        </row>
        <row r="324">
          <cell r="A324" t="str">
            <v>Ceat Financial Service Ltd.  (Rs.4,000)</v>
          </cell>
          <cell r="B324">
            <v>10</v>
          </cell>
          <cell r="D324">
            <v>100</v>
          </cell>
          <cell r="E324">
            <v>0</v>
          </cell>
        </row>
        <row r="325">
          <cell r="A325" t="str">
            <v>Chola Investment Pvt Ltd.  (Rs.11,885)</v>
          </cell>
          <cell r="B325">
            <v>10</v>
          </cell>
          <cell r="D325">
            <v>150</v>
          </cell>
          <cell r="E325">
            <v>0</v>
          </cell>
        </row>
        <row r="326">
          <cell r="A326" t="str">
            <v>Choradia Foods Ltd.</v>
          </cell>
          <cell r="B326">
            <v>10</v>
          </cell>
          <cell r="D326">
            <v>5650</v>
          </cell>
          <cell r="E326">
            <v>0</v>
          </cell>
        </row>
        <row r="327">
          <cell r="A327" t="str">
            <v>Essar Shipping Ltd</v>
          </cell>
          <cell r="B327">
            <v>10</v>
          </cell>
          <cell r="D327">
            <v>2392</v>
          </cell>
          <cell r="E327">
            <v>0</v>
          </cell>
        </row>
        <row r="328">
          <cell r="A328" t="str">
            <v>Excel Industries Ltd.</v>
          </cell>
          <cell r="B328">
            <v>10</v>
          </cell>
          <cell r="D328">
            <v>200</v>
          </cell>
          <cell r="E328">
            <v>0</v>
          </cell>
        </row>
        <row r="329">
          <cell r="A329" t="str">
            <v>Finolex Cables Ltd</v>
          </cell>
          <cell r="B329">
            <v>10</v>
          </cell>
          <cell r="D329">
            <v>900</v>
          </cell>
          <cell r="E329">
            <v>0</v>
          </cell>
        </row>
        <row r="330">
          <cell r="A330" t="str">
            <v>Finolex Pipes Ltd</v>
          </cell>
          <cell r="B330">
            <v>10</v>
          </cell>
          <cell r="D330">
            <v>1000</v>
          </cell>
          <cell r="E330">
            <v>0</v>
          </cell>
        </row>
        <row r="331">
          <cell r="A331" t="str">
            <v>First Leasing Co. Of India Ltd.  (Rs.6,900)</v>
          </cell>
          <cell r="B331">
            <v>10</v>
          </cell>
          <cell r="D331">
            <v>100</v>
          </cell>
          <cell r="E331">
            <v>0</v>
          </cell>
        </row>
        <row r="332">
          <cell r="A332" t="str">
            <v>G.N.F.C. Ltd</v>
          </cell>
          <cell r="B332">
            <v>10</v>
          </cell>
          <cell r="D332">
            <v>2450</v>
          </cell>
          <cell r="E332">
            <v>0</v>
          </cell>
        </row>
        <row r="333">
          <cell r="A333" t="str">
            <v>Gujarat Flourocarbon Ltd</v>
          </cell>
          <cell r="B333">
            <v>10</v>
          </cell>
          <cell r="D333">
            <v>1300</v>
          </cell>
          <cell r="E333">
            <v>0</v>
          </cell>
        </row>
        <row r="334">
          <cell r="A334" t="str">
            <v>Gujarat Lease Financing Ltd.  (Rs.13,210)</v>
          </cell>
          <cell r="B334">
            <v>10</v>
          </cell>
          <cell r="D334">
            <v>100</v>
          </cell>
          <cell r="E334">
            <v>0</v>
          </cell>
        </row>
        <row r="335">
          <cell r="A335" t="str">
            <v>H.D.F.C.  (Rs.20,000)</v>
          </cell>
          <cell r="B335">
            <v>10</v>
          </cell>
          <cell r="D335">
            <v>10</v>
          </cell>
          <cell r="E335">
            <v>0</v>
          </cell>
        </row>
        <row r="336">
          <cell r="A336" t="str">
            <v>Harita Finance Ltd.  (Rs.1,831)</v>
          </cell>
          <cell r="B336">
            <v>10</v>
          </cell>
          <cell r="D336">
            <v>100</v>
          </cell>
          <cell r="E336">
            <v>0</v>
          </cell>
        </row>
        <row r="337">
          <cell r="A337" t="str">
            <v>Himachal Telematics Ltd</v>
          </cell>
          <cell r="B337">
            <v>10</v>
          </cell>
          <cell r="D337">
            <v>29200</v>
          </cell>
          <cell r="E337">
            <v>0</v>
          </cell>
        </row>
        <row r="338">
          <cell r="A338" t="str">
            <v>Himadri Chemical Ltd.</v>
          </cell>
          <cell r="B338">
            <v>10</v>
          </cell>
          <cell r="D338">
            <v>5000</v>
          </cell>
          <cell r="E338">
            <v>0</v>
          </cell>
        </row>
        <row r="339">
          <cell r="A339" t="str">
            <v>I T C Ltd.</v>
          </cell>
          <cell r="B339">
            <v>10</v>
          </cell>
          <cell r="D339">
            <v>300</v>
          </cell>
          <cell r="E339">
            <v>0</v>
          </cell>
        </row>
        <row r="340">
          <cell r="A340" t="str">
            <v>I.F.C.I. Ltd.  (Rs.4,900)</v>
          </cell>
          <cell r="B340">
            <v>10</v>
          </cell>
          <cell r="D340">
            <v>100</v>
          </cell>
          <cell r="E340">
            <v>0</v>
          </cell>
        </row>
        <row r="341">
          <cell r="A341" t="str">
            <v>I.P.C.L.</v>
          </cell>
          <cell r="B341">
            <v>10</v>
          </cell>
          <cell r="D341">
            <v>27700</v>
          </cell>
          <cell r="E341">
            <v>0</v>
          </cell>
        </row>
        <row r="342">
          <cell r="A342" t="str">
            <v>ICICI Ltd.</v>
          </cell>
          <cell r="B342">
            <v>100</v>
          </cell>
          <cell r="D342">
            <v>105</v>
          </cell>
          <cell r="E342">
            <v>0</v>
          </cell>
        </row>
        <row r="343">
          <cell r="A343" t="str">
            <v>Indsil Electrosmelt Ltd</v>
          </cell>
          <cell r="B343">
            <v>10</v>
          </cell>
          <cell r="D343">
            <v>2600</v>
          </cell>
          <cell r="E343">
            <v>0</v>
          </cell>
        </row>
        <row r="344">
          <cell r="A344" t="str">
            <v>Invel Transmission Ltd</v>
          </cell>
          <cell r="B344">
            <v>10</v>
          </cell>
          <cell r="D344">
            <v>17619</v>
          </cell>
          <cell r="E344">
            <v>0</v>
          </cell>
        </row>
        <row r="345">
          <cell r="A345" t="str">
            <v>ISCT Info Tech Ltd.</v>
          </cell>
          <cell r="B345">
            <v>10</v>
          </cell>
          <cell r="D345">
            <v>20400</v>
          </cell>
          <cell r="E345">
            <v>0</v>
          </cell>
        </row>
        <row r="346">
          <cell r="A346" t="str">
            <v>Inlac Granston Ltd.</v>
          </cell>
          <cell r="B346">
            <v>100</v>
          </cell>
          <cell r="D346">
            <v>300000</v>
          </cell>
          <cell r="E346">
            <v>0</v>
          </cell>
        </row>
        <row r="347">
          <cell r="A347" t="str">
            <v>ITC Classic Finance Ltd.  (Rs.20,000)</v>
          </cell>
          <cell r="B347">
            <v>100</v>
          </cell>
          <cell r="D347">
            <v>100</v>
          </cell>
          <cell r="E347">
            <v>0</v>
          </cell>
        </row>
        <row r="348">
          <cell r="A348" t="str">
            <v>J P Industries Ltd  (Rs.6,800)</v>
          </cell>
          <cell r="B348">
            <v>10</v>
          </cell>
          <cell r="D348">
            <v>100</v>
          </cell>
          <cell r="E348">
            <v>0</v>
          </cell>
        </row>
        <row r="349">
          <cell r="A349" t="str">
            <v>Jindal Strips Ltd.</v>
          </cell>
          <cell r="B349">
            <v>10</v>
          </cell>
          <cell r="D349">
            <v>110900</v>
          </cell>
          <cell r="E349">
            <v>0</v>
          </cell>
        </row>
        <row r="350">
          <cell r="A350" t="str">
            <v>Kotak Mahindra Finance Ltd.  (Rs.46,700)</v>
          </cell>
          <cell r="B350">
            <v>10</v>
          </cell>
          <cell r="D350">
            <v>200</v>
          </cell>
          <cell r="E350">
            <v>0</v>
          </cell>
        </row>
        <row r="351">
          <cell r="A351" t="str">
            <v>Kothari Sugars &amp; Chemical Ltd.  (Rs.19,856)</v>
          </cell>
          <cell r="B351">
            <v>10</v>
          </cell>
          <cell r="D351">
            <v>400</v>
          </cell>
          <cell r="E351">
            <v>0</v>
          </cell>
        </row>
        <row r="352">
          <cell r="A352" t="str">
            <v>Larsen &amp; Toubro Ltd</v>
          </cell>
          <cell r="B352">
            <v>10</v>
          </cell>
          <cell r="D352">
            <v>200</v>
          </cell>
          <cell r="E352">
            <v>0</v>
          </cell>
        </row>
        <row r="353">
          <cell r="A353" t="str">
            <v>LML Ltd.</v>
          </cell>
          <cell r="B353">
            <v>10</v>
          </cell>
          <cell r="D353">
            <v>14000</v>
          </cell>
          <cell r="E353">
            <v>0</v>
          </cell>
        </row>
        <row r="354">
          <cell r="A354" t="str">
            <v>Lloyd Finance Ltd.  (Rs.17,927)</v>
          </cell>
          <cell r="B354">
            <v>100</v>
          </cell>
          <cell r="D354">
            <v>100</v>
          </cell>
          <cell r="E354">
            <v>0</v>
          </cell>
        </row>
        <row r="355">
          <cell r="A355" t="str">
            <v>Magnum Intermediates Ltd</v>
          </cell>
          <cell r="B355">
            <v>10</v>
          </cell>
          <cell r="D355">
            <v>3400</v>
          </cell>
          <cell r="E355">
            <v>0</v>
          </cell>
        </row>
        <row r="356">
          <cell r="A356" t="str">
            <v>Mukund Iron &amp; Steel Ltd.  (Rs.2,300)</v>
          </cell>
          <cell r="B356">
            <v>50</v>
          </cell>
          <cell r="D356">
            <v>23</v>
          </cell>
          <cell r="E356">
            <v>0</v>
          </cell>
        </row>
        <row r="357">
          <cell r="A357" t="str">
            <v>Nestle Ltd.</v>
          </cell>
          <cell r="B357">
            <v>10</v>
          </cell>
          <cell r="D357">
            <v>200</v>
          </cell>
          <cell r="E357">
            <v>0</v>
          </cell>
        </row>
        <row r="358">
          <cell r="A358" t="str">
            <v>Nielcon Ltd.</v>
          </cell>
          <cell r="B358">
            <v>10</v>
          </cell>
          <cell r="D358">
            <v>34300</v>
          </cell>
          <cell r="E358">
            <v>0</v>
          </cell>
        </row>
        <row r="359">
          <cell r="A359" t="str">
            <v>Nocil Ltd.</v>
          </cell>
          <cell r="B359">
            <v>10</v>
          </cell>
          <cell r="D359">
            <v>5060</v>
          </cell>
          <cell r="E359">
            <v>0</v>
          </cell>
        </row>
        <row r="360">
          <cell r="A360" t="str">
            <v>Onida Savak Ltd.  (Rs.21,700)</v>
          </cell>
          <cell r="B360">
            <v>10</v>
          </cell>
          <cell r="D360">
            <v>700</v>
          </cell>
          <cell r="E360">
            <v>0</v>
          </cell>
        </row>
        <row r="361">
          <cell r="A361" t="str">
            <v>Orkay Silk Mills Ltd.  (Rs.1,998)</v>
          </cell>
          <cell r="B361">
            <v>10</v>
          </cell>
          <cell r="D361">
            <v>85</v>
          </cell>
          <cell r="E361">
            <v>0</v>
          </cell>
        </row>
        <row r="362">
          <cell r="A362" t="str">
            <v>Phoenix Lamps Ltd.  (Rs.10,200)</v>
          </cell>
          <cell r="B362">
            <v>10</v>
          </cell>
          <cell r="D362">
            <v>300</v>
          </cell>
          <cell r="E362">
            <v>0</v>
          </cell>
        </row>
        <row r="363">
          <cell r="A363" t="str">
            <v>Prudential Capital Ltd.</v>
          </cell>
          <cell r="B363">
            <v>100</v>
          </cell>
          <cell r="D363">
            <v>4600</v>
          </cell>
          <cell r="E363">
            <v>0</v>
          </cell>
        </row>
        <row r="364">
          <cell r="A364" t="str">
            <v>Ramada Hotel (India) Ltd.  (Rs.4,750)</v>
          </cell>
          <cell r="B364">
            <v>10</v>
          </cell>
          <cell r="D364">
            <v>100</v>
          </cell>
          <cell r="E364">
            <v>0</v>
          </cell>
        </row>
        <row r="365">
          <cell r="A365" t="str">
            <v>Ranbaxy Ltd.</v>
          </cell>
          <cell r="B365">
            <v>10</v>
          </cell>
          <cell r="D365">
            <v>100</v>
          </cell>
          <cell r="E365">
            <v>0</v>
          </cell>
        </row>
        <row r="366">
          <cell r="A366" t="str">
            <v>Renewable Energy Systems Ltd</v>
          </cell>
          <cell r="B366">
            <v>10</v>
          </cell>
          <cell r="D366">
            <v>900</v>
          </cell>
          <cell r="E366">
            <v>0</v>
          </cell>
        </row>
        <row r="367">
          <cell r="A367" t="str">
            <v>Sanghi Polyester Ltd.  (Rs.4,400)</v>
          </cell>
          <cell r="B367">
            <v>10</v>
          </cell>
          <cell r="D367">
            <v>100</v>
          </cell>
          <cell r="E367">
            <v>0</v>
          </cell>
        </row>
        <row r="368">
          <cell r="A368" t="str">
            <v>SCICI Ltd.  (Rs.8,375)</v>
          </cell>
          <cell r="B368">
            <v>10</v>
          </cell>
          <cell r="D368">
            <v>100</v>
          </cell>
          <cell r="E368">
            <v>0</v>
          </cell>
        </row>
        <row r="369">
          <cell r="A369" t="str">
            <v>Shamken Multifab  (Rs.49,375)</v>
          </cell>
          <cell r="B369">
            <v>10</v>
          </cell>
          <cell r="D369">
            <v>2500</v>
          </cell>
          <cell r="E369">
            <v>0</v>
          </cell>
        </row>
        <row r="370">
          <cell r="A370" t="str">
            <v>Sharvani Pharmaceuticals Ltd.  (Rs.39,011)</v>
          </cell>
          <cell r="B370">
            <v>10</v>
          </cell>
          <cell r="D370">
            <v>1250</v>
          </cell>
          <cell r="E370">
            <v>0</v>
          </cell>
        </row>
        <row r="371">
          <cell r="A371" t="str">
            <v>Shriram Trans  (Rs.1,830)</v>
          </cell>
          <cell r="B371">
            <v>10</v>
          </cell>
          <cell r="D371">
            <v>100</v>
          </cell>
          <cell r="E371">
            <v>0</v>
          </cell>
        </row>
        <row r="372">
          <cell r="A372" t="str">
            <v>SRF-Nippon Dendso Ltd.  (Rs.12,000)</v>
          </cell>
          <cell r="B372">
            <v>10</v>
          </cell>
          <cell r="D372">
            <v>300</v>
          </cell>
          <cell r="E372">
            <v>0</v>
          </cell>
        </row>
        <row r="373">
          <cell r="A373" t="str">
            <v>Siltap Chemicals Ltd</v>
          </cell>
          <cell r="B373">
            <v>100</v>
          </cell>
          <cell r="D373">
            <v>3200</v>
          </cell>
          <cell r="E373">
            <v>0</v>
          </cell>
        </row>
        <row r="374">
          <cell r="A374" t="str">
            <v>Simplex Concrete Ltd.</v>
          </cell>
          <cell r="B374">
            <v>10</v>
          </cell>
          <cell r="D374">
            <v>1400</v>
          </cell>
          <cell r="E374">
            <v>0</v>
          </cell>
        </row>
        <row r="375">
          <cell r="A375" t="str">
            <v>SRF Finance Ltd</v>
          </cell>
          <cell r="B375">
            <v>10</v>
          </cell>
          <cell r="D375">
            <v>453125</v>
          </cell>
          <cell r="E375">
            <v>0</v>
          </cell>
        </row>
        <row r="376">
          <cell r="A376" t="str">
            <v>Tata Chemicals Ltd</v>
          </cell>
          <cell r="B376">
            <v>10</v>
          </cell>
          <cell r="D376">
            <v>700</v>
          </cell>
          <cell r="E376">
            <v>0</v>
          </cell>
        </row>
        <row r="377">
          <cell r="A377" t="str">
            <v>Tata Finance Ltd.  (Rs.8,000)</v>
          </cell>
          <cell r="B377">
            <v>10</v>
          </cell>
          <cell r="D377">
            <v>100</v>
          </cell>
          <cell r="E377">
            <v>0</v>
          </cell>
        </row>
        <row r="378">
          <cell r="A378" t="str">
            <v>Tata Tea Ltd</v>
          </cell>
          <cell r="B378">
            <v>10</v>
          </cell>
          <cell r="D378">
            <v>500</v>
          </cell>
          <cell r="E378">
            <v>0</v>
          </cell>
        </row>
        <row r="379">
          <cell r="A379" t="str">
            <v>Tebma Engineering Ltd.</v>
          </cell>
          <cell r="B379">
            <v>10</v>
          </cell>
          <cell r="D379">
            <v>4300</v>
          </cell>
          <cell r="E379">
            <v>0</v>
          </cell>
        </row>
        <row r="380">
          <cell r="A380" t="str">
            <v xml:space="preserve">Thiru Arooran Sugar Ind. Ltd </v>
          </cell>
          <cell r="B380">
            <v>10</v>
          </cell>
          <cell r="D380">
            <v>1000</v>
          </cell>
          <cell r="E380">
            <v>0</v>
          </cell>
        </row>
        <row r="381">
          <cell r="A381" t="str">
            <v>Tata Iron &amp; Steel Co. Ltd</v>
          </cell>
          <cell r="B381">
            <v>10</v>
          </cell>
          <cell r="D381">
            <v>6000</v>
          </cell>
          <cell r="E381">
            <v>0</v>
          </cell>
        </row>
        <row r="382">
          <cell r="A382" t="str">
            <v>Triveni Engg Works Ltd</v>
          </cell>
          <cell r="B382">
            <v>100</v>
          </cell>
          <cell r="D382">
            <v>1000</v>
          </cell>
          <cell r="E382">
            <v>0</v>
          </cell>
        </row>
        <row r="383">
          <cell r="A383" t="str">
            <v>Videocon Lease Finance Ltd.  (Rs.15,650)</v>
          </cell>
          <cell r="B383">
            <v>100</v>
          </cell>
          <cell r="D383">
            <v>100</v>
          </cell>
          <cell r="E383">
            <v>0</v>
          </cell>
        </row>
        <row r="384">
          <cell r="A384" t="str">
            <v>Wall Street Finance Ltd.  (Rs.3,423)</v>
          </cell>
          <cell r="B384">
            <v>10</v>
          </cell>
          <cell r="D384">
            <v>100</v>
          </cell>
          <cell r="E384">
            <v>0</v>
          </cell>
        </row>
        <row r="385">
          <cell r="A385" t="str">
            <v>Zee Tv Ltd.</v>
          </cell>
          <cell r="B385">
            <v>10</v>
          </cell>
          <cell r="D385">
            <v>9200</v>
          </cell>
          <cell r="E385">
            <v>0</v>
          </cell>
        </row>
        <row r="387">
          <cell r="E387">
            <v>0</v>
          </cell>
        </row>
        <row r="389">
          <cell r="A389" t="str">
            <v>PSU Bonds - Quoted</v>
          </cell>
        </row>
        <row r="391">
          <cell r="A391" t="str">
            <v xml:space="preserve">13% IDBI </v>
          </cell>
          <cell r="B391">
            <v>100000</v>
          </cell>
          <cell r="D391">
            <v>7850</v>
          </cell>
          <cell r="E391">
            <v>0</v>
          </cell>
        </row>
        <row r="392">
          <cell r="A392" t="str">
            <v xml:space="preserve">13% IDBI Bonds-21.9.1999 </v>
          </cell>
          <cell r="B392">
            <v>100000</v>
          </cell>
          <cell r="D392">
            <v>3500</v>
          </cell>
          <cell r="E392">
            <v>0</v>
          </cell>
        </row>
        <row r="393">
          <cell r="A393" t="str">
            <v xml:space="preserve">9% Indian Railway Finance Corporation Bonds </v>
          </cell>
          <cell r="B393">
            <v>1000</v>
          </cell>
          <cell r="D393">
            <v>40000</v>
          </cell>
          <cell r="E393">
            <v>0</v>
          </cell>
        </row>
        <row r="394">
          <cell r="A394" t="str">
            <v>9% Coal India Ltd</v>
          </cell>
          <cell r="B394">
            <v>1000</v>
          </cell>
          <cell r="D394">
            <v>60000</v>
          </cell>
          <cell r="E394">
            <v>0</v>
          </cell>
        </row>
        <row r="395">
          <cell r="A395" t="str">
            <v xml:space="preserve">13% National Hydroelectric Power Corporation Bonds-1997 </v>
          </cell>
          <cell r="B395">
            <v>1000</v>
          </cell>
          <cell r="D395">
            <v>300000</v>
          </cell>
          <cell r="E395">
            <v>0</v>
          </cell>
        </row>
        <row r="396">
          <cell r="A396" t="str">
            <v xml:space="preserve">9% Power Finance Corporation Bonds </v>
          </cell>
          <cell r="B396">
            <v>1000</v>
          </cell>
          <cell r="D396">
            <v>20000</v>
          </cell>
          <cell r="E396">
            <v>0</v>
          </cell>
        </row>
        <row r="398">
          <cell r="E398">
            <v>0</v>
          </cell>
        </row>
        <row r="400">
          <cell r="A400" t="str">
            <v>PSU Bonds - Unquoted</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A2" t="str">
            <v>RELIANCE ENERGY LIMITED</v>
          </cell>
        </row>
        <row r="3">
          <cell r="A3" t="str">
            <v>BALANCE SHEET AS AT 31ST MARCH, 2005</v>
          </cell>
        </row>
        <row r="4">
          <cell r="A4" t="str">
            <v xml:space="preserve">                             Schedule  </v>
          </cell>
        </row>
        <row r="7">
          <cell r="A7" t="str">
            <v>I.SOURCES OF FUNDS</v>
          </cell>
        </row>
        <row r="8">
          <cell r="A8" t="str">
            <v xml:space="preserve">  (1) Shareholders' Funds</v>
          </cell>
        </row>
        <row r="9">
          <cell r="A9" t="str">
            <v xml:space="preserve">      (a) Share Capital</v>
          </cell>
          <cell r="C9" t="str">
            <v>1</v>
          </cell>
          <cell r="D9">
            <v>1856082469.25</v>
          </cell>
          <cell r="E9">
            <v>1752603945.25</v>
          </cell>
        </row>
        <row r="11">
          <cell r="A11" t="str">
            <v xml:space="preserve">      (b) Share Application Money</v>
          </cell>
          <cell r="D11">
            <v>0</v>
          </cell>
          <cell r="E11">
            <v>0</v>
          </cell>
        </row>
        <row r="12">
          <cell r="A12" t="str">
            <v>@[(Rs. NIL (Rs. 5250)]</v>
          </cell>
        </row>
        <row r="14">
          <cell r="A14" t="str">
            <v xml:space="preserve">(b) Equity Warrants Issued &amp; Subscribed to </v>
          </cell>
          <cell r="D14">
            <v>5680067328</v>
          </cell>
          <cell r="E14">
            <v>0</v>
          </cell>
        </row>
        <row r="15">
          <cell r="A15" t="str">
            <v>(Refer Note No.16)</v>
          </cell>
        </row>
        <row r="17">
          <cell r="A17" t="str">
            <v xml:space="preserve">      (c) Reserves and Surplus</v>
          </cell>
          <cell r="C17" t="str">
            <v>2</v>
          </cell>
          <cell r="D17">
            <v>55862744424.809998</v>
          </cell>
          <cell r="E17">
            <v>49356958190.090004</v>
          </cell>
        </row>
        <row r="20">
          <cell r="A20" t="str">
            <v xml:space="preserve">  (2) Loan Funds</v>
          </cell>
        </row>
        <row r="21">
          <cell r="A21" t="str">
            <v xml:space="preserve">      (a) Secured Loans</v>
          </cell>
          <cell r="C21" t="str">
            <v>3</v>
          </cell>
          <cell r="D21">
            <v>7850000000</v>
          </cell>
          <cell r="E21">
            <v>6850245269.0600004</v>
          </cell>
        </row>
        <row r="22">
          <cell r="A22" t="str">
            <v xml:space="preserve">      (b) Unsecured Loans</v>
          </cell>
          <cell r="C22" t="str">
            <v>4</v>
          </cell>
          <cell r="D22">
            <v>29536686576.599998</v>
          </cell>
          <cell r="E22">
            <v>13458021308</v>
          </cell>
        </row>
        <row r="25">
          <cell r="A25" t="str">
            <v xml:space="preserve">  (3) Deferred Tax Liability (net) (Refer Note No. 9)</v>
          </cell>
          <cell r="D25">
            <v>2605482451</v>
          </cell>
          <cell r="E25">
            <v>2365482451</v>
          </cell>
        </row>
        <row r="27">
          <cell r="A27" t="str">
            <v xml:space="preserve">  (4) Service Line Deposits from Consumers</v>
          </cell>
          <cell r="D27">
            <v>220983026.27000001</v>
          </cell>
          <cell r="E27">
            <v>177428051.80000001</v>
          </cell>
        </row>
        <row r="28">
          <cell r="D28">
            <v>103612046275.93001</v>
          </cell>
          <cell r="E28">
            <v>73960739215.199997</v>
          </cell>
        </row>
        <row r="29">
          <cell r="A29" t="str">
            <v>II.APPLICATION OF FUNDS</v>
          </cell>
        </row>
        <row r="30">
          <cell r="A30" t="str">
            <v xml:space="preserve">  (1) Fixed Assets</v>
          </cell>
          <cell r="C30" t="str">
            <v>5</v>
          </cell>
        </row>
        <row r="31">
          <cell r="A31" t="str">
            <v xml:space="preserve">      (a) Gross Block </v>
          </cell>
          <cell r="D31">
            <v>51729748213.730003</v>
          </cell>
          <cell r="E31">
            <v>50112235280.500008</v>
          </cell>
        </row>
        <row r="32">
          <cell r="A32" t="str">
            <v xml:space="preserve">      (b) Less: Depreciation</v>
          </cell>
          <cell r="D32">
            <v>24528634455.279999</v>
          </cell>
          <cell r="E32">
            <v>20017955104.540001</v>
          </cell>
        </row>
        <row r="33">
          <cell r="A33" t="str">
            <v xml:space="preserve">      (c) Net Block</v>
          </cell>
          <cell r="D33">
            <v>27201113758.450005</v>
          </cell>
          <cell r="E33">
            <v>30094280175.960007</v>
          </cell>
        </row>
        <row r="34">
          <cell r="A34" t="str">
            <v xml:space="preserve">      (d) Capital Work-in-Progress</v>
          </cell>
          <cell r="D34">
            <v>1921850157.9200001</v>
          </cell>
          <cell r="E34">
            <v>837941178.97000003</v>
          </cell>
        </row>
        <row r="35">
          <cell r="D35">
            <v>29122963916.370003</v>
          </cell>
          <cell r="E35">
            <v>30932221354.930008</v>
          </cell>
        </row>
        <row r="37">
          <cell r="A37" t="str">
            <v xml:space="preserve">  (2) Investments</v>
          </cell>
          <cell r="C37" t="str">
            <v>6</v>
          </cell>
          <cell r="D37">
            <v>6962392344.9700003</v>
          </cell>
          <cell r="E37">
            <v>28750419435.700001</v>
          </cell>
        </row>
        <row r="39">
          <cell r="A39" t="str">
            <v xml:space="preserve">  (3) Current Assets,Loans and Advances</v>
          </cell>
          <cell r="C39" t="str">
            <v>7</v>
          </cell>
        </row>
        <row r="40">
          <cell r="A40" t="str">
            <v xml:space="preserve">      (a) Inventories</v>
          </cell>
          <cell r="D40">
            <v>3530834066.04</v>
          </cell>
          <cell r="E40">
            <v>1041627640.76</v>
          </cell>
        </row>
        <row r="41">
          <cell r="A41" t="str">
            <v xml:space="preserve">      (b) Sundry Debtors</v>
          </cell>
          <cell r="D41">
            <v>9309657372.1800003</v>
          </cell>
          <cell r="E41">
            <v>4660996437.3599987</v>
          </cell>
        </row>
        <row r="42">
          <cell r="A42" t="str">
            <v xml:space="preserve">      (c) Cash and Bank Balances</v>
          </cell>
          <cell r="D42">
            <v>60453626383.660004</v>
          </cell>
          <cell r="E42">
            <v>8601554730.3400002</v>
          </cell>
        </row>
        <row r="43">
          <cell r="A43" t="str">
            <v xml:space="preserve">      (d) Other Current Assets</v>
          </cell>
          <cell r="D43">
            <v>1409171171.48</v>
          </cell>
          <cell r="E43">
            <v>2205060226.4499998</v>
          </cell>
        </row>
        <row r="44">
          <cell r="A44" t="str">
            <v xml:space="preserve">      (e) Loans and Advances</v>
          </cell>
          <cell r="D44">
            <v>11701065709.66</v>
          </cell>
          <cell r="E44">
            <v>11955507654.879999</v>
          </cell>
        </row>
        <row r="45">
          <cell r="D45">
            <v>86404354703.020004</v>
          </cell>
          <cell r="E45">
            <v>28464746689.790001</v>
          </cell>
        </row>
        <row r="46">
          <cell r="A46" t="str">
            <v xml:space="preserve">      Less:</v>
          </cell>
        </row>
        <row r="47">
          <cell r="A47" t="str">
            <v xml:space="preserve">      Current Liabilities and Provisions</v>
          </cell>
          <cell r="C47" t="str">
            <v>8</v>
          </cell>
        </row>
        <row r="48">
          <cell r="A48" t="str">
            <v xml:space="preserve">      (a) Current Liabilities</v>
          </cell>
          <cell r="D48">
            <v>14781682171.98</v>
          </cell>
          <cell r="E48">
            <v>10133508291.77</v>
          </cell>
        </row>
        <row r="49">
          <cell r="A49" t="str">
            <v xml:space="preserve">      (b) Provisions</v>
          </cell>
          <cell r="D49">
            <v>4095982516.4499998</v>
          </cell>
          <cell r="E49">
            <v>4053139973.4499998</v>
          </cell>
        </row>
        <row r="50">
          <cell r="D50">
            <v>18877664688.43</v>
          </cell>
          <cell r="E50">
            <v>14186648265.220001</v>
          </cell>
        </row>
        <row r="51">
          <cell r="A51" t="str">
            <v xml:space="preserve">      Net Current Assets </v>
          </cell>
          <cell r="D51">
            <v>67526690014.590004</v>
          </cell>
          <cell r="E51">
            <v>14278098424.57</v>
          </cell>
        </row>
        <row r="53">
          <cell r="A53" t="str">
            <v xml:space="preserve"> (4) Miscellaneous Expenditure</v>
          </cell>
        </row>
        <row r="54">
          <cell r="A54" t="str">
            <v xml:space="preserve">      (to the extent not written off or adjusted)</v>
          </cell>
          <cell r="C54" t="str">
            <v>9</v>
          </cell>
          <cell r="D54">
            <v>0</v>
          </cell>
          <cell r="E54">
            <v>0</v>
          </cell>
        </row>
        <row r="55">
          <cell r="D55">
            <v>103612046275.92999</v>
          </cell>
          <cell r="E55">
            <v>73960739215.200012</v>
          </cell>
        </row>
        <row r="56">
          <cell r="A56" t="str">
            <v xml:space="preserve">  Notes forming part of the accounts</v>
          </cell>
          <cell r="C56" t="str">
            <v>17</v>
          </cell>
          <cell r="D56">
            <v>0</v>
          </cell>
          <cell r="E56">
            <v>0</v>
          </cell>
        </row>
        <row r="58">
          <cell r="A58" t="str">
            <v>RELIANCE ENERGY LIMITED</v>
          </cell>
        </row>
        <row r="59">
          <cell r="A59" t="str">
            <v>PROFIT AND LOSS ACCOUNT FOR THE YEAR ENDED 31ST MARCH, 2005</v>
          </cell>
        </row>
        <row r="61">
          <cell r="A61" t="str">
            <v>Schedule</v>
          </cell>
        </row>
        <row r="64">
          <cell r="A64" t="str">
            <v>INCOME</v>
          </cell>
        </row>
        <row r="65">
          <cell r="A65" t="str">
            <v>Gross Earnings from sale of Electrical Energy</v>
          </cell>
          <cell r="D65">
            <v>29058251707.689999</v>
          </cell>
          <cell r="E65">
            <v>28301189238.960003</v>
          </cell>
        </row>
        <row r="66">
          <cell r="A66" t="str">
            <v>Less: Withdrawal/Rectification of Supplementary/Ad-hoc bills</v>
          </cell>
        </row>
        <row r="67">
          <cell r="A67" t="str">
            <v>Less: Discount for prompt payment of bills</v>
          </cell>
          <cell r="D67">
            <v>98391610.090000004</v>
          </cell>
          <cell r="E67">
            <v>91600032.430000007</v>
          </cell>
        </row>
        <row r="68">
          <cell r="D68">
            <v>28959860097.599998</v>
          </cell>
          <cell r="E68">
            <v>28209589206.530003</v>
          </cell>
        </row>
        <row r="69">
          <cell r="A69" t="str">
            <v xml:space="preserve">Income of  EPC, Contracts and Elastimold Divisions </v>
          </cell>
          <cell r="C69">
            <v>9</v>
          </cell>
          <cell r="D69">
            <v>12438307666.029999</v>
          </cell>
          <cell r="E69">
            <v>5857270356.7200003</v>
          </cell>
        </row>
        <row r="70">
          <cell r="A70" t="str">
            <v>Other Income</v>
          </cell>
          <cell r="C70">
            <v>10</v>
          </cell>
          <cell r="D70">
            <v>4527251263.4200001</v>
          </cell>
          <cell r="E70">
            <v>1760299676.0300002</v>
          </cell>
        </row>
        <row r="71">
          <cell r="D71">
            <v>45925419027.049995</v>
          </cell>
          <cell r="E71">
            <v>35827159239.280006</v>
          </cell>
        </row>
        <row r="72">
          <cell r="A72" t="str">
            <v>EXPENDITURE</v>
          </cell>
        </row>
        <row r="73">
          <cell r="A73" t="str">
            <v>Cost of Electrical Energy purchased (Net)</v>
          </cell>
          <cell r="C73">
            <v>11</v>
          </cell>
          <cell r="D73">
            <v>10040956764</v>
          </cell>
          <cell r="E73">
            <v>10337128189.119999</v>
          </cell>
        </row>
        <row r="74">
          <cell r="A74" t="str">
            <v>Cost of Fuel</v>
          </cell>
          <cell r="D74">
            <v>7359331035.3500004</v>
          </cell>
          <cell r="E74">
            <v>6738270619.1999998</v>
          </cell>
        </row>
        <row r="75">
          <cell r="A75" t="str">
            <v>Tax on Electricity</v>
          </cell>
          <cell r="D75">
            <v>991156557.05999994</v>
          </cell>
          <cell r="E75">
            <v>474254000</v>
          </cell>
        </row>
        <row r="76">
          <cell r="A76" t="str">
            <v>Generation,Distribution, Administration and other Expenses</v>
          </cell>
          <cell r="C76">
            <v>12</v>
          </cell>
          <cell r="D76">
            <v>5379477163.7399998</v>
          </cell>
          <cell r="E76">
            <v>4830889068.2299995</v>
          </cell>
        </row>
        <row r="77">
          <cell r="A77" t="str">
            <v>Expenditure of EPC, Contracts and Elastimold Divisions</v>
          </cell>
          <cell r="C77">
            <v>13</v>
          </cell>
          <cell r="D77">
            <v>11645468996.459999</v>
          </cell>
          <cell r="E77">
            <v>5386468228.0200005</v>
          </cell>
        </row>
        <row r="78">
          <cell r="A78" t="str">
            <v>Interest and Finance Charges</v>
          </cell>
          <cell r="C78">
            <v>14</v>
          </cell>
          <cell r="D78">
            <v>1348165261.1099999</v>
          </cell>
          <cell r="E78">
            <v>699285200.46000004</v>
          </cell>
        </row>
        <row r="79">
          <cell r="A79" t="str">
            <v xml:space="preserve">Depreciation </v>
          </cell>
          <cell r="D79">
            <v>4792649369.3099995</v>
          </cell>
          <cell r="E79">
            <v>4544573556.8499985</v>
          </cell>
        </row>
        <row r="80">
          <cell r="A80" t="str">
            <v>Less: Transferred from General Reserve</v>
          </cell>
          <cell r="D80">
            <v>1328235168</v>
          </cell>
          <cell r="E80">
            <v>1357377851.1600001</v>
          </cell>
        </row>
        <row r="81">
          <cell r="A81" t="str">
            <v xml:space="preserve">         (Refer Note No. 12)</v>
          </cell>
          <cell r="D81">
            <v>3464414201.3099999</v>
          </cell>
          <cell r="E81">
            <v>3187195705.6899986</v>
          </cell>
        </row>
        <row r="82">
          <cell r="D82">
            <v>40228969979.029999</v>
          </cell>
          <cell r="E82">
            <v>31653491010.719997</v>
          </cell>
        </row>
        <row r="83">
          <cell r="A83" t="str">
            <v>Profit before Taxation</v>
          </cell>
          <cell r="D83">
            <v>5696449048.0199966</v>
          </cell>
          <cell r="E83">
            <v>4173668228.560009</v>
          </cell>
        </row>
        <row r="84">
          <cell r="A84" t="str">
            <v>Provision for Income Tax</v>
          </cell>
          <cell r="D84">
            <v>254800000</v>
          </cell>
          <cell r="E84">
            <v>286100000</v>
          </cell>
        </row>
        <row r="85">
          <cell r="A85" t="str">
            <v>Provision for Wealth Tax</v>
          </cell>
          <cell r="D85">
            <v>200000</v>
          </cell>
          <cell r="E85">
            <v>400000</v>
          </cell>
        </row>
        <row r="86">
          <cell r="A86" t="str">
            <v>Deferred Tax (net)</v>
          </cell>
          <cell r="D86">
            <v>240000000</v>
          </cell>
          <cell r="E86">
            <v>216300000</v>
          </cell>
        </row>
        <row r="87">
          <cell r="A87" t="str">
            <v>Net Profit for the Year</v>
          </cell>
          <cell r="D87">
            <v>5201449048.0199966</v>
          </cell>
          <cell r="E87">
            <v>3670868228.560009</v>
          </cell>
        </row>
        <row r="88">
          <cell r="A88" t="str">
            <v>Prior Period Income / (Expenses)</v>
          </cell>
          <cell r="D88">
            <v>-3349248</v>
          </cell>
          <cell r="E88">
            <v>-1001013.2</v>
          </cell>
        </row>
        <row r="89">
          <cell r="A89" t="str">
            <v>Taxation in respect of earlier years</v>
          </cell>
        </row>
        <row r="90">
          <cell r="A90" t="str">
            <v>- Current Tax (net)</v>
          </cell>
          <cell r="D90">
            <v>-4750704</v>
          </cell>
          <cell r="E90">
            <v>-71438649</v>
          </cell>
        </row>
        <row r="91">
          <cell r="A91" t="str">
            <v>- Deferred Tax (net)</v>
          </cell>
          <cell r="D91">
            <v>0</v>
          </cell>
          <cell r="E91">
            <v>0</v>
          </cell>
        </row>
        <row r="92">
          <cell r="A92" t="str">
            <v>Net Profit</v>
          </cell>
          <cell r="D92">
            <v>5202850504.0199966</v>
          </cell>
          <cell r="E92">
            <v>3741305864.3600092</v>
          </cell>
        </row>
        <row r="93">
          <cell r="A93" t="str">
            <v>Balance of Profit brought over from previous year</v>
          </cell>
          <cell r="D93">
            <v>1225598544.9100001</v>
          </cell>
          <cell r="E93">
            <v>937700520.54999995</v>
          </cell>
        </row>
        <row r="94">
          <cell r="A94" t="str">
            <v>Balance of Profit transferred on Amalgamation</v>
          </cell>
          <cell r="D94">
            <v>0</v>
          </cell>
          <cell r="E94">
            <v>18541974</v>
          </cell>
        </row>
        <row r="95">
          <cell r="D95">
            <v>6428449048.9299965</v>
          </cell>
          <cell r="E95">
            <v>4697548358.9100094</v>
          </cell>
        </row>
        <row r="96">
          <cell r="A96" t="str">
            <v xml:space="preserve">Statutory Reserves and other Appropriations </v>
          </cell>
          <cell r="C96">
            <v>15</v>
          </cell>
          <cell r="D96">
            <v>172140258</v>
          </cell>
          <cell r="E96">
            <v>164978635</v>
          </cell>
        </row>
        <row r="97">
          <cell r="A97" t="str">
            <v>Amount available for distribution and Appropriations</v>
          </cell>
          <cell r="D97">
            <v>6256308790.9299965</v>
          </cell>
          <cell r="E97">
            <v>4532569723.9100094</v>
          </cell>
        </row>
        <row r="98">
          <cell r="A98" t="str">
            <v>APPROPRIATIONS</v>
          </cell>
        </row>
        <row r="99">
          <cell r="A99" t="str">
            <v xml:space="preserve">    Interim Dividend on Equity Shares</v>
          </cell>
          <cell r="D99">
            <v>613831308.89999998</v>
          </cell>
          <cell r="E99">
            <v>428424017</v>
          </cell>
        </row>
        <row r="100">
          <cell r="A100" t="str">
            <v xml:space="preserve">    Proposed Dividend on Equity Shares</v>
          </cell>
          <cell r="D100">
            <v>259801919</v>
          </cell>
          <cell r="E100">
            <v>276525504</v>
          </cell>
        </row>
        <row r="101">
          <cell r="A101" t="str">
            <v xml:space="preserve">   Corporate Tax on dividends</v>
          </cell>
          <cell r="D101">
            <v>117365894</v>
          </cell>
          <cell r="E101">
            <v>90321658</v>
          </cell>
        </row>
        <row r="102">
          <cell r="A102" t="str">
            <v xml:space="preserve">   Transfer to Debenture Redemption Reserve</v>
          </cell>
          <cell r="D102">
            <v>262200000</v>
          </cell>
          <cell r="E102">
            <v>261700000</v>
          </cell>
        </row>
        <row r="103">
          <cell r="A103" t="str">
            <v xml:space="preserve">   Transfer to General Reserve</v>
          </cell>
          <cell r="D103">
            <v>3000000000</v>
          </cell>
          <cell r="E103">
            <v>2250000000</v>
          </cell>
        </row>
        <row r="104">
          <cell r="A104" t="str">
            <v xml:space="preserve">   Balance carried to Balance Sheet</v>
          </cell>
          <cell r="D104">
            <v>2003109669.0299969</v>
          </cell>
          <cell r="E104">
            <v>1225598544.9100094</v>
          </cell>
        </row>
        <row r="105">
          <cell r="D105">
            <v>6256308790.9299965</v>
          </cell>
          <cell r="E105">
            <v>4532569723.9100094</v>
          </cell>
        </row>
        <row r="106">
          <cell r="A106" t="str">
            <v>Earnings per Equity Share</v>
          </cell>
          <cell r="C106">
            <v>16</v>
          </cell>
        </row>
        <row r="107">
          <cell r="A107" t="str">
            <v>(Face Value of Rs.10 per share)</v>
          </cell>
        </row>
        <row r="108">
          <cell r="A108" t="str">
            <v xml:space="preserve">   Basic</v>
          </cell>
          <cell r="D108">
            <v>28.065022673387801</v>
          </cell>
          <cell r="E108">
            <v>25.86</v>
          </cell>
        </row>
        <row r="109">
          <cell r="A109" t="str">
            <v xml:space="preserve">   Diluted</v>
          </cell>
          <cell r="D109">
            <v>26.186307433168345</v>
          </cell>
          <cell r="E109">
            <v>24.26</v>
          </cell>
        </row>
        <row r="111">
          <cell r="A111" t="str">
            <v>Notes forming part of the accounts</v>
          </cell>
          <cell r="C111">
            <v>17</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row r="694">
          <cell r="A694" t="str">
            <v>RELIANCE ENERGY LIMITED</v>
          </cell>
        </row>
        <row r="695">
          <cell r="A695" t="str">
            <v xml:space="preserve">SCHEDULES ANNEXED TO AND FORMING PART OF THE ACCOUNTS                            </v>
          </cell>
        </row>
        <row r="698">
          <cell r="A698" t="str">
            <v>SCHEDULE 14 - INTEREST AND FINANCE CHARGES</v>
          </cell>
        </row>
        <row r="699">
          <cell r="A699" t="str">
            <v>Interest and Financing Charges on:</v>
          </cell>
        </row>
        <row r="700">
          <cell r="A700" t="str">
            <v xml:space="preserve">    Debentures</v>
          </cell>
          <cell r="D700">
            <v>436040000</v>
          </cell>
        </row>
        <row r="702">
          <cell r="A702" t="str">
            <v xml:space="preserve">    Term Loans</v>
          </cell>
          <cell r="D702">
            <v>383532240.56999999</v>
          </cell>
        </row>
        <row r="704">
          <cell r="A704" t="str">
            <v xml:space="preserve">    Working capital and other borrowings</v>
          </cell>
          <cell r="D704">
            <v>21172993.329999998</v>
          </cell>
        </row>
        <row r="706">
          <cell r="A706" t="str">
            <v xml:space="preserve">    Security Deposits from Consumers</v>
          </cell>
          <cell r="D706">
            <v>95066785.670000002</v>
          </cell>
        </row>
        <row r="708">
          <cell r="A708" t="str">
            <v xml:space="preserve">    Others</v>
          </cell>
          <cell r="D708">
            <v>1619452</v>
          </cell>
        </row>
        <row r="710">
          <cell r="A710" t="str">
            <v xml:space="preserve">Other finance Charges </v>
          </cell>
          <cell r="D710">
            <v>410733789.54000002</v>
          </cell>
        </row>
        <row r="711">
          <cell r="D711">
            <v>1348165261.1099999</v>
          </cell>
        </row>
        <row r="713">
          <cell r="A713" t="str">
            <v xml:space="preserve">SCHEDULE 15 - STATUTORY RESERVES AND OTHER APPROPRIATIONS </v>
          </cell>
        </row>
        <row r="715">
          <cell r="A715" t="str">
            <v>Contingencies Reserve</v>
          </cell>
          <cell r="D715">
            <v>172140258</v>
          </cell>
        </row>
        <row r="716">
          <cell r="D716">
            <v>172140258</v>
          </cell>
        </row>
        <row r="723">
          <cell r="A723" t="str">
            <v>SCHEDULE 16 - EARNINGS PER EQUITY SHARE</v>
          </cell>
        </row>
        <row r="725">
          <cell r="A725" t="str">
            <v>I  Profit for Basic and Diluted Earning per Share</v>
          </cell>
        </row>
        <row r="727">
          <cell r="A727" t="str">
            <v>Net Profit (for Basic) (a)</v>
          </cell>
          <cell r="D727">
            <v>5202850504.0199966</v>
          </cell>
        </row>
        <row r="728">
          <cell r="A728" t="str">
            <v>Adjustment</v>
          </cell>
        </row>
        <row r="729">
          <cell r="A729" t="str">
            <v>Add: Interest  on Foreign Currency Convertible Bonds (FCCB) (net of tax)</v>
          </cell>
          <cell r="D729">
            <v>2366425.6564624999</v>
          </cell>
        </row>
        <row r="730">
          <cell r="A730" t="str">
            <v>Add: Redemption Redemption on the Foreign Currency        Convertible Bonds (FCCB) (net of tax)</v>
          </cell>
          <cell r="D730">
            <v>154251399.92471251</v>
          </cell>
        </row>
        <row r="732">
          <cell r="A732" t="str">
            <v>Net Profit (for Diluted) (b)</v>
          </cell>
          <cell r="D732">
            <v>5359468329.6011715</v>
          </cell>
        </row>
        <row r="734">
          <cell r="A734" t="str">
            <v>II Weighted average number of Equity Shares</v>
          </cell>
        </row>
        <row r="736">
          <cell r="A736" t="str">
            <v>For Basic Earnings per share ( c)</v>
          </cell>
          <cell r="D736">
            <v>185385580</v>
          </cell>
        </row>
        <row r="737">
          <cell r="A737" t="str">
            <v xml:space="preserve">   Add:Adjustment for conversion /Issue of shares/Warrants</v>
          </cell>
          <cell r="D737">
            <v>19280717</v>
          </cell>
        </row>
        <row r="738">
          <cell r="A738" t="str">
            <v xml:space="preserve">   Add:Adjustment for allotment pending against Application money</v>
          </cell>
          <cell r="D738">
            <v>525</v>
          </cell>
        </row>
        <row r="739">
          <cell r="A739" t="str">
            <v>For Diluted Earnings per share (d)</v>
          </cell>
          <cell r="D739">
            <v>204666822</v>
          </cell>
        </row>
        <row r="741">
          <cell r="A741" t="str">
            <v>III Earnings per share (Weighted Average)</v>
          </cell>
        </row>
        <row r="742">
          <cell r="A742" t="str">
            <v>Basic (a/c)</v>
          </cell>
          <cell r="D742">
            <v>28.065022662604054</v>
          </cell>
        </row>
        <row r="744">
          <cell r="A744" t="str">
            <v>Diluted (b/d)</v>
          </cell>
          <cell r="D744">
            <v>26.186307469029696</v>
          </cell>
        </row>
      </sheetData>
      <sheetData sheetId="31"/>
      <sheetData sheetId="32"/>
      <sheetData sheetId="33"/>
      <sheetData sheetId="34"/>
      <sheetData sheetId="35"/>
      <sheetData sheetId="36"/>
      <sheetData sheetId="37"/>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NoteXpress"/>
      <sheetName val="key assmp"/>
      <sheetName val="sensitivity"/>
      <sheetName val="fin summary"/>
      <sheetName val="cons_P&amp;L (F)"/>
      <sheetName val="cons_cash (F)"/>
      <sheetName val="cons_BS (F)"/>
      <sheetName val="yield"/>
      <sheetName val="ref price"/>
      <sheetName val="ref sales"/>
      <sheetName val="mkt sales"/>
      <sheetName val="other sales"/>
      <sheetName val="pipe sales"/>
      <sheetName val="revenue model"/>
      <sheetName val="crude mix"/>
      <sheetName val="costs"/>
      <sheetName val="cons_P&amp;L"/>
      <sheetName val="cons_cash"/>
      <sheetName val="cons_BS"/>
      <sheetName val="finstats"/>
      <sheetName val="profit model"/>
      <sheetName val="interim"/>
      <sheetName val="cash model"/>
      <sheetName val="balance model"/>
      <sheetName val="capex_1"/>
      <sheetName val="capex_2"/>
      <sheetName val="invest"/>
      <sheetName val="interest"/>
      <sheetName val="depreciation"/>
      <sheetName val="taxation"/>
      <sheetName val="cont_break"/>
      <sheetName val="WACC"/>
      <sheetName val="DCF value"/>
      <sheetName val="DCF_cons"/>
      <sheetName val="PM (F)"/>
      <sheetName val="CM (F)"/>
      <sheetName val="BM (F)"/>
      <sheetName val="data_sheet"/>
      <sheetName val="GS_val_sheet"/>
      <sheetName val="kotakqrtrly"/>
      <sheetName val="kotakval"/>
      <sheetName val="FMCC"/>
      <sheetName val="valuation"/>
      <sheetName val="Disclosures"/>
      <sheetName val="GQ"/>
      <sheetName val="investment value"/>
      <sheetName val="invest val"/>
      <sheetName val="Cover Sheet"/>
      <sheetName val="Val'n summary"/>
      <sheetName val="Sales-All"/>
      <sheetName val="EBIT"/>
      <sheetName val="Earnings, BS, Cash"/>
      <sheetName val="Quarterly"/>
      <sheetName val="D&amp;A"/>
      <sheetName val="R&amp;D"/>
      <sheetName val="Val Calcs"/>
      <sheetName val="Datastream"/>
      <sheetName val="-GQ-"/>
      <sheetName val="_BPCL.BO"/>
      <sheetName val="QP_BPCL.BO"/>
      <sheetName val="BPCL Master"/>
      <sheetName val="Debt Maturity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heck Sums"/>
      <sheetName val="Interface"/>
      <sheetName val="Please complete"/>
      <sheetName val="Page One"/>
      <sheetName val="PageTwo"/>
      <sheetName val="peband"/>
      <sheetName val="PER rel"/>
      <sheetName val="relperf"/>
      <sheetName val="market"/>
      <sheetName val="P&amp;L"/>
      <sheetName val="BS"/>
      <sheetName val="Cashflow"/>
      <sheetName val="Rev Anal"/>
      <sheetName val="Int, Depr,Tax"/>
      <sheetName val="Invt"/>
      <sheetName val="Costs"/>
      <sheetName val="Tables"/>
      <sheetName val="Stats"/>
      <sheetName val="WANS"/>
      <sheetName val="Ratings &amp; Forecast"/>
      <sheetName val="Sep-96"/>
      <sheetName val="HY Results"/>
      <sheetName val="Scatter"/>
      <sheetName val="Charts"/>
      <sheetName val="Ratios"/>
      <sheetName val="Ponder"/>
      <sheetName val="Dynamics"/>
      <sheetName val="Valuations"/>
      <sheetName val="Sensitivity"/>
      <sheetName val="Tariffs"/>
      <sheetName val="Inter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設備負荷２"/>
      <sheetName val="職種別必要人員"/>
      <sheetName val="設備負荷１"/>
      <sheetName val="BM_REPORT_QTR(ENG)"/>
      <sheetName val="文書"/>
      <sheetName val="ﾌﾟﾛｼﾞｪｸﾄ概要(P1)"/>
      <sheetName val="戦略MAP(P2)"/>
      <sheetName val="開発項目一覧(P3)"/>
      <sheetName val="様式１-台数(防災　安全　環境)"/>
      <sheetName val="様式１-投資(防災　安全　環境)"/>
      <sheetName val="様式１-台数(革新製法　新商品)"/>
      <sheetName val="様式１-投資(革新製法　新商品)"/>
      <sheetName val="様式１-台数(品質　ＱＡ)"/>
      <sheetName val="様式１-投資(品質　ＱＡ)"/>
      <sheetName val="様式１-台数(コスト　生産性)"/>
      <sheetName val="様式１-投資(コスト　生産性)"/>
      <sheetName val="実施項目と納期"/>
    </sheetNames>
    <sheetDataSet>
      <sheetData sheetId="0" refreshError="1">
        <row r="3">
          <cell r="B3" t="str">
            <v>0R24029</v>
          </cell>
        </row>
        <row r="4">
          <cell r="B4" t="str">
            <v>0R26529</v>
          </cell>
        </row>
        <row r="5">
          <cell r="B5" t="str">
            <v>小計</v>
          </cell>
        </row>
        <row r="6">
          <cell r="B6" t="str">
            <v>0R18033</v>
          </cell>
        </row>
        <row r="7">
          <cell r="B7" t="str">
            <v>0R21035</v>
          </cell>
        </row>
        <row r="8">
          <cell r="B8" t="str">
            <v>小計</v>
          </cell>
        </row>
        <row r="9">
          <cell r="B9" t="str">
            <v>0R29529</v>
          </cell>
        </row>
        <row r="10">
          <cell r="B10" t="str">
            <v>0R33533</v>
          </cell>
        </row>
        <row r="11">
          <cell r="B11" t="str">
            <v>0R37533</v>
          </cell>
        </row>
        <row r="12">
          <cell r="B12" t="str">
            <v>0RX3533</v>
          </cell>
        </row>
        <row r="13">
          <cell r="B13" t="str">
            <v>0R24035</v>
          </cell>
        </row>
        <row r="14">
          <cell r="B14" t="str">
            <v>0R29535</v>
          </cell>
        </row>
        <row r="15">
          <cell r="B15" t="str">
            <v>0R33235</v>
          </cell>
        </row>
        <row r="16">
          <cell r="B16" t="str">
            <v>0R37235</v>
          </cell>
        </row>
        <row r="17">
          <cell r="B17" t="str">
            <v>0R37539</v>
          </cell>
        </row>
        <row r="18">
          <cell r="B18" t="str">
            <v>0RX4039</v>
          </cell>
        </row>
        <row r="19">
          <cell r="B19" t="str">
            <v>0RX7039</v>
          </cell>
        </row>
        <row r="20">
          <cell r="B20" t="str">
            <v>0R24049</v>
          </cell>
        </row>
        <row r="21">
          <cell r="B21" t="str">
            <v>0R27049</v>
          </cell>
        </row>
        <row r="22">
          <cell r="B22" t="str">
            <v>0R30051</v>
          </cell>
        </row>
        <row r="23">
          <cell r="B23" t="str">
            <v>小計</v>
          </cell>
        </row>
        <row r="24">
          <cell r="B24" t="str">
            <v>0RX4545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aewoo"/>
      <sheetName val="Incremental analysis"/>
      <sheetName val="Financials"/>
      <sheetName val="Header"/>
      <sheetName val="InqUPDATE"/>
      <sheetName val="InQuarts"/>
      <sheetName val="InQPL"/>
      <sheetName val="QTR"/>
      <sheetName val="Monthly"/>
      <sheetName val="Charts"/>
      <sheetName val="InQBS"/>
      <sheetName val="InQRatios"/>
      <sheetName val="Model"/>
      <sheetName val="Rel Val"/>
      <sheetName val="Schedules"/>
      <sheetName val="Car Financials"/>
      <sheetName val="Analysis-"/>
      <sheetName val="CV Financials"/>
      <sheetName val="Fundaes"/>
      <sheetName val="Q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表三甲"/>
      <sheetName val="表四"/>
    </sheetNames>
    <sheetDataSet>
      <sheetData sheetId="0" refreshError="1"/>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設備Pe"/>
    </sheetNames>
    <sheetDataSet>
      <sheetData sheetId="0"/>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Ethylene"/>
      <sheetName val="Polyethylene"/>
      <sheetName val="Styrene"/>
      <sheetName val="Polystyrene"/>
      <sheetName val="Polypropylene"/>
      <sheetName val="Propylene Oxide"/>
      <sheetName val="Chloralkali"/>
      <sheetName val="PVC"/>
      <sheetName val="VCM"/>
      <sheetName val="Acrylic Acid"/>
      <sheetName val="Acrylonitrile"/>
      <sheetName val="PTA"/>
      <sheetName val="Methanol"/>
      <sheetName val="MTBE"/>
      <sheetName val="PET Resin"/>
      <sheetName val="Alpha-olefins"/>
      <sheetName val="Phenol"/>
      <sheetName val="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Welcome"/>
      <sheetName val="Data"/>
      <sheetName val="Part A - General"/>
      <sheetName val="Nature of Bussiness"/>
      <sheetName val="Holding-Subsidiaries"/>
      <sheetName val="Directors"/>
      <sheetName val="Beneficial Owners"/>
      <sheetName val="Balance Sheet"/>
      <sheetName val="Profit and Loss Account"/>
      <sheetName val="Other Information"/>
      <sheetName val="Item - Goods Traded"/>
      <sheetName val="Item - Raw Material"/>
      <sheetName val="Item - Finished Goods"/>
      <sheetName val="Part B - Computation IT"/>
      <sheetName val="Part C - Computation FBT"/>
      <sheetName val="Sch 1 - Business-Profession"/>
      <sheetName val="Sch 2 - Capital Gains"/>
      <sheetName val="Sch 2 - STG"/>
      <sheetName val="Sch 2 - LTG"/>
      <sheetName val="Sch 2 - Installment Details"/>
      <sheetName val="Sch 3 - Dep IT"/>
      <sheetName val="Sch 4 - House Property"/>
      <sheetName val="Sch 5 - Other Sources"/>
      <sheetName val="Sch 6 - Set off- Current "/>
      <sheetName val="Sch 7 - Set off Previous"/>
      <sheetName val="Sch 8 - BF Losses"/>
      <sheetName val="Sch 9 - Deduction Sec10"/>
      <sheetName val="Sch 10 - Chapter VIA"/>
      <sheetName val="Sch 11 - Agricultural Income"/>
      <sheetName val="Sch 12 - Spl Rate"/>
      <sheetName val="Sch 13 - Exempt Incomes"/>
      <sheetName val="Sch 14 - Sec 88E"/>
      <sheetName val="Sch 15 - Sec 115JB"/>
      <sheetName val="Sch 16 - Dividend Tax"/>
      <sheetName val="Sch 17 - FBT"/>
      <sheetName val="Sch 18 - Bank Accounts"/>
      <sheetName val="Sch 19 - Advance IT"/>
      <sheetName val="Sch 20 - SA Tax"/>
      <sheetName val="Sch 21 - Div. Tax"/>
      <sheetName val="Sch 22 - Advance FBT"/>
      <sheetName val="Sch 23 - SA FBT"/>
      <sheetName val="Sch 24 - TDS"/>
      <sheetName val="Sch 25 - TCS"/>
    </sheetNames>
    <sheetDataSet>
      <sheetData sheetId="0"/>
      <sheetData sheetId="1" refreshError="1">
        <row r="77">
          <cell r="A77" t="str">
            <v>0101 - Manufacturing  - Agro-based industries</v>
          </cell>
        </row>
        <row r="78">
          <cell r="A78" t="str">
            <v>0102 - Manufacturing  - Automobile and Auto parts</v>
          </cell>
        </row>
        <row r="79">
          <cell r="A79" t="str">
            <v>0103 - Manufacturing  - Cement</v>
          </cell>
        </row>
        <row r="80">
          <cell r="A80" t="str">
            <v>0104 - Manufacturing  - Diamond cutting</v>
          </cell>
        </row>
        <row r="81">
          <cell r="A81" t="str">
            <v>0105 - Manufacturing  - Drugs and Pharmaceuticals</v>
          </cell>
        </row>
        <row r="82">
          <cell r="A82" t="str">
            <v>0106 - Manufacturing  - Electronics including Computer Hardware</v>
          </cell>
        </row>
        <row r="83">
          <cell r="A83" t="str">
            <v>0107 - Manufacturing  - Engineering goods</v>
          </cell>
        </row>
        <row r="84">
          <cell r="A84" t="str">
            <v>0108 - Manufacturing  - Fertilizers, Chemicals, Paints</v>
          </cell>
        </row>
        <row r="85">
          <cell r="A85" t="str">
            <v>0109 - Manufacturing  - Flour &amp; Rice Mills</v>
          </cell>
        </row>
        <row r="86">
          <cell r="A86" t="str">
            <v>0110 - Manufacturing  - Food Processing Units</v>
          </cell>
        </row>
        <row r="87">
          <cell r="A87" t="str">
            <v>0111 - Manufacturing  - Marble &amp; Granite</v>
          </cell>
        </row>
        <row r="88">
          <cell r="A88" t="str">
            <v>0112 - Manufacturing  - Paper</v>
          </cell>
        </row>
        <row r="89">
          <cell r="A89" t="str">
            <v>0113 - Manufacturing  - Petroleum and Petrochemicals</v>
          </cell>
        </row>
        <row r="90">
          <cell r="A90" t="str">
            <v>0114 - Manufacturing  - Power and energy</v>
          </cell>
        </row>
        <row r="91">
          <cell r="A91" t="str">
            <v>0115 - Manufacturing  - Printing &amp; Publishing</v>
          </cell>
        </row>
        <row r="92">
          <cell r="A92" t="str">
            <v>0116 - Manufacturing  - Rubber</v>
          </cell>
        </row>
        <row r="93">
          <cell r="A93" t="str">
            <v>0117 - Manufacturing  - Steel</v>
          </cell>
        </row>
        <row r="94">
          <cell r="A94" t="str">
            <v>0118 - Manufacturing  - Sugar</v>
          </cell>
        </row>
        <row r="95">
          <cell r="A95" t="str">
            <v>0119 - Manufacturing  - Tea, Coffee</v>
          </cell>
        </row>
        <row r="96">
          <cell r="A96" t="str">
            <v>0120 - Manufacturing  - Textiles, Handloom, Powerlooms</v>
          </cell>
        </row>
        <row r="97">
          <cell r="A97" t="str">
            <v>0121 - Manufacturing  - Tobacco</v>
          </cell>
        </row>
        <row r="98">
          <cell r="A98" t="str">
            <v>0122 - Manufacturing  - Tyre</v>
          </cell>
        </row>
        <row r="99">
          <cell r="A99" t="str">
            <v>0123 - Manufacturing  - Vanaspati &amp; Edible Oils</v>
          </cell>
        </row>
        <row r="100">
          <cell r="A100" t="str">
            <v>0124 - Manufacturing  - Others</v>
          </cell>
        </row>
        <row r="101">
          <cell r="A101" t="str">
            <v>0201 - Trading - Chain stores</v>
          </cell>
        </row>
        <row r="102">
          <cell r="A102" t="str">
            <v>0202 - Trading - Retailers</v>
          </cell>
        </row>
        <row r="103">
          <cell r="A103" t="str">
            <v>0203 - Trading - Wholesalers</v>
          </cell>
        </row>
        <row r="104">
          <cell r="A104" t="str">
            <v>0204 - Trading - Others</v>
          </cell>
        </row>
        <row r="105">
          <cell r="A105" t="str">
            <v>0301 - Commission Agents - General Commission Agents</v>
          </cell>
        </row>
        <row r="106">
          <cell r="A106" t="str">
            <v>0401 - Builders - Builders</v>
          </cell>
        </row>
        <row r="107">
          <cell r="A107" t="str">
            <v>0402 - Builders - Estate agents</v>
          </cell>
        </row>
        <row r="108">
          <cell r="A108" t="str">
            <v>0403 - Builders - Property Developers</v>
          </cell>
        </row>
        <row r="109">
          <cell r="A109" t="str">
            <v>0404 - Builders - Others</v>
          </cell>
        </row>
        <row r="110">
          <cell r="A110" t="str">
            <v>0501 - Contractors - Civil Contractors</v>
          </cell>
        </row>
        <row r="111">
          <cell r="A111" t="str">
            <v>0502 - Contractors - Excise Contractors</v>
          </cell>
        </row>
        <row r="112">
          <cell r="A112" t="str">
            <v>0503 - Contractors - Forest Contractors</v>
          </cell>
        </row>
        <row r="113">
          <cell r="A113" t="str">
            <v>0504 - Contractors - Mining Contractors</v>
          </cell>
        </row>
        <row r="114">
          <cell r="A114" t="str">
            <v>0505 - Contractors - Others</v>
          </cell>
        </row>
        <row r="115">
          <cell r="A115" t="str">
            <v>0601 - Professionals - Chartered Accountants, Auditors, etc.</v>
          </cell>
        </row>
        <row r="116">
          <cell r="A116" t="str">
            <v>0602 - Professionals - Fashion designers</v>
          </cell>
        </row>
        <row r="117">
          <cell r="A117" t="str">
            <v>0603 - Professionals - Legal professionals</v>
          </cell>
        </row>
        <row r="118">
          <cell r="A118" t="str">
            <v>0604 - Professionals - Medical professionals</v>
          </cell>
        </row>
        <row r="119">
          <cell r="A119" t="str">
            <v>0605 - Professionals - Nursing Homes</v>
          </cell>
        </row>
        <row r="120">
          <cell r="A120" t="str">
            <v>0606 - Professionals - Specialty hospitals</v>
          </cell>
        </row>
        <row r="121">
          <cell r="A121" t="str">
            <v>0607 - Professionals - Others</v>
          </cell>
        </row>
        <row r="122">
          <cell r="A122" t="str">
            <v>0701 - Service Sector - Advertisement agencies</v>
          </cell>
        </row>
        <row r="123">
          <cell r="A123" t="str">
            <v>0702 - Service Sector - Beauty Parlours</v>
          </cell>
        </row>
        <row r="124">
          <cell r="A124" t="str">
            <v>0703 - Service Sector - Consultancy services</v>
          </cell>
        </row>
        <row r="125">
          <cell r="A125" t="str">
            <v>0704 - Service Sector - Courier Agencies</v>
          </cell>
        </row>
        <row r="126">
          <cell r="A126" t="str">
            <v>0705 - Service Sector - Computer training/educational and coaching institutes</v>
          </cell>
        </row>
        <row r="127">
          <cell r="A127" t="str">
            <v>0706 - Service Sector - Forex Dealers</v>
          </cell>
        </row>
        <row r="128">
          <cell r="A128" t="str">
            <v>0707 - Service Sector - Hospitality services</v>
          </cell>
        </row>
        <row r="129">
          <cell r="A129" t="str">
            <v>0708 - Service Sector - Hotels</v>
          </cell>
        </row>
        <row r="130">
          <cell r="A130" t="str">
            <v>0709 - Service Sector - IT. enabled services, BPO service providers</v>
          </cell>
        </row>
        <row r="131">
          <cell r="A131" t="str">
            <v>0710 - Service Sector - Security agencies</v>
          </cell>
        </row>
        <row r="132">
          <cell r="A132" t="str">
            <v>0711 - Service Sector - Software development agencies</v>
          </cell>
        </row>
        <row r="133">
          <cell r="A133" t="str">
            <v>0712 - Service Sector - Transporters</v>
          </cell>
        </row>
        <row r="134">
          <cell r="A134" t="str">
            <v>0713 - Service Sector - Travel agents, tour operators</v>
          </cell>
        </row>
        <row r="135">
          <cell r="A135" t="str">
            <v>0714 - Service Sector - Others</v>
          </cell>
        </row>
        <row r="136">
          <cell r="A136" t="str">
            <v>0801 - Financial Service Sector - Banking Companies</v>
          </cell>
        </row>
        <row r="137">
          <cell r="A137" t="str">
            <v>0802 - Financial Service Sector - Chit Funds</v>
          </cell>
        </row>
        <row r="138">
          <cell r="A138" t="str">
            <v>0803 - Financial Service Sector - Financial Institutions</v>
          </cell>
        </row>
        <row r="139">
          <cell r="A139" t="str">
            <v>0804 - Financial Service Sector - Financial service providers</v>
          </cell>
        </row>
        <row r="140">
          <cell r="A140" t="str">
            <v>0805 - Financial Service Sector - Leasing Companies</v>
          </cell>
        </row>
        <row r="141">
          <cell r="A141" t="str">
            <v>0806 - Financial Service Sector - Money Lenders</v>
          </cell>
        </row>
        <row r="142">
          <cell r="A142" t="str">
            <v>0807 - Financial Service Sector - Non-Banking Financial Companies</v>
          </cell>
        </row>
        <row r="143">
          <cell r="A143" t="str">
            <v>0808 - Financial Service Sector - Share Brokers, Sub-brokers, etc.</v>
          </cell>
        </row>
        <row r="144">
          <cell r="A144" t="str">
            <v>0809 - Financial Service Sector - Others</v>
          </cell>
        </row>
        <row r="145">
          <cell r="A145" t="str">
            <v>0901 - Entertainment  - Cable T.V. productions</v>
          </cell>
        </row>
        <row r="146">
          <cell r="A146" t="str">
            <v>0902 - Entertainment  - Film distribution</v>
          </cell>
        </row>
        <row r="147">
          <cell r="A147" t="str">
            <v>0903 - Entertainment  - Film laboratories</v>
          </cell>
        </row>
        <row r="148">
          <cell r="A148" t="str">
            <v>0904 - Entertainment  - Motion Picture Producers</v>
          </cell>
        </row>
        <row r="149">
          <cell r="A149" t="str">
            <v>0905 - Entertainment  - Television Channels</v>
          </cell>
        </row>
        <row r="150">
          <cell r="A150" t="str">
            <v xml:space="preserve">0906 - Entertainment  - Others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Welcome"/>
      <sheetName val="Data"/>
      <sheetName val="Part A - General"/>
      <sheetName val="Nature of Bussiness"/>
      <sheetName val="Holding-Subsidiaries"/>
      <sheetName val="Directors"/>
      <sheetName val="Beneficial Owners"/>
      <sheetName val="Balance Sheet"/>
      <sheetName val="Profit and Loss Account"/>
      <sheetName val="Other Information"/>
      <sheetName val="Item - Goods Traded"/>
      <sheetName val="Item - Raw Material"/>
      <sheetName val="Item - Finished Goods"/>
      <sheetName val="Part B - Computation IT"/>
      <sheetName val="Part C - Computation FBT"/>
      <sheetName val="Sch 1 - Business-Profession"/>
      <sheetName val="Sch 2 - Capital Gains"/>
      <sheetName val="Sch 2 - STG"/>
      <sheetName val="Sch 2 - LTG"/>
      <sheetName val="Sch 2 - Installment Details"/>
      <sheetName val="Sch 3 - Dep IT"/>
      <sheetName val="Sch 4 - House Property"/>
      <sheetName val="Sch 5 - Other Sources"/>
      <sheetName val="Sch 6 - Set off- Current "/>
      <sheetName val="Sch 7 - Set off Previous"/>
      <sheetName val="Sch 8 - BF Losses"/>
      <sheetName val="Sch 9 - Deduction Sec10"/>
      <sheetName val="Sch 10 - Chapter VIA"/>
      <sheetName val="Sch 11 - Agricultural Income"/>
      <sheetName val="Sch 12 - Spl Rate"/>
      <sheetName val="Sch 13 - Exempt Incomes"/>
      <sheetName val="Sch 14 - Sec 88E"/>
      <sheetName val="Sch 15 - Sec 115JB"/>
      <sheetName val="Sch 16 - Dividend Tax"/>
      <sheetName val="Sch 17 - FBT"/>
      <sheetName val="Sch 18 - Bank Accounts"/>
      <sheetName val="Sch 19 - Advance IT"/>
      <sheetName val="Sch 20 - SA Tax"/>
      <sheetName val="Sch 21 - Div. Tax"/>
      <sheetName val="Sch 22 - Advance FBT"/>
      <sheetName val="Sch 23 - SA FBT"/>
      <sheetName val="Sch 24 - TDS"/>
      <sheetName val="Sch 25 - TCS"/>
    </sheetNames>
    <sheetDataSet>
      <sheetData sheetId="0"/>
      <sheetData sheetId="1" refreshError="1">
        <row r="77">
          <cell r="A77" t="str">
            <v>0101 - Manufacturing  - Agro-based industries</v>
          </cell>
        </row>
        <row r="78">
          <cell r="A78" t="str">
            <v>0102 - Manufacturing  - Automobile and Auto parts</v>
          </cell>
        </row>
        <row r="79">
          <cell r="A79" t="str">
            <v>0103 - Manufacturing  - Cement</v>
          </cell>
        </row>
        <row r="80">
          <cell r="A80" t="str">
            <v>0104 - Manufacturing  - Diamond cutting</v>
          </cell>
        </row>
        <row r="81">
          <cell r="A81" t="str">
            <v>0105 - Manufacturing  - Drugs and Pharmaceuticals</v>
          </cell>
        </row>
        <row r="82">
          <cell r="A82" t="str">
            <v>0106 - Manufacturing  - Electronics including Computer Hardware</v>
          </cell>
        </row>
        <row r="83">
          <cell r="A83" t="str">
            <v>0107 - Manufacturing  - Engineering goods</v>
          </cell>
        </row>
        <row r="84">
          <cell r="A84" t="str">
            <v>0108 - Manufacturing  - Fertilizers, Chemicals, Paints</v>
          </cell>
        </row>
        <row r="85">
          <cell r="A85" t="str">
            <v>0109 - Manufacturing  - Flour &amp; Rice Mills</v>
          </cell>
        </row>
        <row r="86">
          <cell r="A86" t="str">
            <v>0110 - Manufacturing  - Food Processing Units</v>
          </cell>
        </row>
        <row r="87">
          <cell r="A87" t="str">
            <v>0111 - Manufacturing  - Marble &amp; Granite</v>
          </cell>
        </row>
        <row r="88">
          <cell r="A88" t="str">
            <v>0112 - Manufacturing  - Paper</v>
          </cell>
        </row>
        <row r="89">
          <cell r="A89" t="str">
            <v>0113 - Manufacturing  - Petroleum and Petrochemicals</v>
          </cell>
        </row>
        <row r="90">
          <cell r="A90" t="str">
            <v>0114 - Manufacturing  - Power and energy</v>
          </cell>
        </row>
        <row r="91">
          <cell r="A91" t="str">
            <v>0115 - Manufacturing  - Printing &amp; Publishing</v>
          </cell>
        </row>
        <row r="92">
          <cell r="A92" t="str">
            <v>0116 - Manufacturing  - Rubber</v>
          </cell>
        </row>
        <row r="93">
          <cell r="A93" t="str">
            <v>0117 - Manufacturing  - Steel</v>
          </cell>
        </row>
        <row r="94">
          <cell r="A94" t="str">
            <v>0118 - Manufacturing  - Sugar</v>
          </cell>
        </row>
        <row r="95">
          <cell r="A95" t="str">
            <v>0119 - Manufacturing  - Tea, Coffee</v>
          </cell>
        </row>
        <row r="96">
          <cell r="A96" t="str">
            <v>0120 - Manufacturing  - Textiles, Handloom, Powerlooms</v>
          </cell>
        </row>
        <row r="97">
          <cell r="A97" t="str">
            <v>0121 - Manufacturing  - Tobacco</v>
          </cell>
        </row>
        <row r="98">
          <cell r="A98" t="str">
            <v>0122 - Manufacturing  - Tyre</v>
          </cell>
        </row>
        <row r="99">
          <cell r="A99" t="str">
            <v>0123 - Manufacturing  - Vanaspati &amp; Edible Oils</v>
          </cell>
        </row>
        <row r="100">
          <cell r="A100" t="str">
            <v>0124 - Manufacturing  - Others</v>
          </cell>
        </row>
        <row r="101">
          <cell r="A101" t="str">
            <v>0201 - Trading - Chain stores</v>
          </cell>
        </row>
        <row r="102">
          <cell r="A102" t="str">
            <v>0202 - Trading - Retailers</v>
          </cell>
        </row>
        <row r="103">
          <cell r="A103" t="str">
            <v>0203 - Trading - Wholesalers</v>
          </cell>
        </row>
        <row r="104">
          <cell r="A104" t="str">
            <v>0204 - Trading - Others</v>
          </cell>
        </row>
        <row r="105">
          <cell r="A105" t="str">
            <v>0301 - Commission Agents - General Commission Agents</v>
          </cell>
        </row>
        <row r="106">
          <cell r="A106" t="str">
            <v>0401 - Builders - Builders</v>
          </cell>
        </row>
        <row r="107">
          <cell r="A107" t="str">
            <v>0402 - Builders - Estate agents</v>
          </cell>
        </row>
        <row r="108">
          <cell r="A108" t="str">
            <v>0403 - Builders - Property Developers</v>
          </cell>
        </row>
        <row r="109">
          <cell r="A109" t="str">
            <v>0404 - Builders - Others</v>
          </cell>
        </row>
        <row r="110">
          <cell r="A110" t="str">
            <v>0501 - Contractors - Civil Contractors</v>
          </cell>
        </row>
        <row r="111">
          <cell r="A111" t="str">
            <v>0502 - Contractors - Excise Contractors</v>
          </cell>
        </row>
        <row r="112">
          <cell r="A112" t="str">
            <v>0503 - Contractors - Forest Contractors</v>
          </cell>
        </row>
        <row r="113">
          <cell r="A113" t="str">
            <v>0504 - Contractors - Mining Contractors</v>
          </cell>
        </row>
        <row r="114">
          <cell r="A114" t="str">
            <v>0505 - Contractors - Others</v>
          </cell>
        </row>
        <row r="115">
          <cell r="A115" t="str">
            <v>0601 - Professionals - Chartered Accountants, Auditors, etc.</v>
          </cell>
        </row>
        <row r="116">
          <cell r="A116" t="str">
            <v>0602 - Professionals - Fashion designers</v>
          </cell>
        </row>
        <row r="117">
          <cell r="A117" t="str">
            <v>0603 - Professionals - Legal professionals</v>
          </cell>
        </row>
        <row r="118">
          <cell r="A118" t="str">
            <v>0604 - Professionals - Medical professionals</v>
          </cell>
        </row>
        <row r="119">
          <cell r="A119" t="str">
            <v>0605 - Professionals - Nursing Homes</v>
          </cell>
        </row>
        <row r="120">
          <cell r="A120" t="str">
            <v>0606 - Professionals - Specialty hospitals</v>
          </cell>
        </row>
        <row r="121">
          <cell r="A121" t="str">
            <v>0607 - Professionals - Others</v>
          </cell>
        </row>
        <row r="122">
          <cell r="A122" t="str">
            <v>0701 - Service Sector - Advertisement agencies</v>
          </cell>
        </row>
        <row r="123">
          <cell r="A123" t="str">
            <v>0702 - Service Sector - Beauty Parlours</v>
          </cell>
        </row>
        <row r="124">
          <cell r="A124" t="str">
            <v>0703 - Service Sector - Consultancy services</v>
          </cell>
        </row>
        <row r="125">
          <cell r="A125" t="str">
            <v>0704 - Service Sector - Courier Agencies</v>
          </cell>
        </row>
        <row r="126">
          <cell r="A126" t="str">
            <v>0705 - Service Sector - Computer training/educational and coaching institutes</v>
          </cell>
        </row>
        <row r="127">
          <cell r="A127" t="str">
            <v>0706 - Service Sector - Forex Dealers</v>
          </cell>
        </row>
        <row r="128">
          <cell r="A128" t="str">
            <v>0707 - Service Sector - Hospitality services</v>
          </cell>
        </row>
        <row r="129">
          <cell r="A129" t="str">
            <v>0708 - Service Sector - Hotels</v>
          </cell>
        </row>
        <row r="130">
          <cell r="A130" t="str">
            <v>0709 - Service Sector - IT. enabled services, BPO service providers</v>
          </cell>
        </row>
        <row r="131">
          <cell r="A131" t="str">
            <v>0710 - Service Sector - Security agencies</v>
          </cell>
        </row>
        <row r="132">
          <cell r="A132" t="str">
            <v>0711 - Service Sector - Software development agencies</v>
          </cell>
        </row>
        <row r="133">
          <cell r="A133" t="str">
            <v>0712 - Service Sector - Transporters</v>
          </cell>
        </row>
        <row r="134">
          <cell r="A134" t="str">
            <v>0713 - Service Sector - Travel agents, tour operators</v>
          </cell>
        </row>
        <row r="135">
          <cell r="A135" t="str">
            <v>0714 - Service Sector - Others</v>
          </cell>
        </row>
        <row r="136">
          <cell r="A136" t="str">
            <v>0801 - Financial Service Sector - Banking Companies</v>
          </cell>
        </row>
        <row r="137">
          <cell r="A137" t="str">
            <v>0802 - Financial Service Sector - Chit Funds</v>
          </cell>
        </row>
        <row r="138">
          <cell r="A138" t="str">
            <v>0803 - Financial Service Sector - Financial Institutions</v>
          </cell>
        </row>
        <row r="139">
          <cell r="A139" t="str">
            <v>0804 - Financial Service Sector - Financial service providers</v>
          </cell>
        </row>
        <row r="140">
          <cell r="A140" t="str">
            <v>0805 - Financial Service Sector - Leasing Companies</v>
          </cell>
        </row>
        <row r="141">
          <cell r="A141" t="str">
            <v>0806 - Financial Service Sector - Money Lenders</v>
          </cell>
        </row>
        <row r="142">
          <cell r="A142" t="str">
            <v>0807 - Financial Service Sector - Non-Banking Financial Companies</v>
          </cell>
        </row>
        <row r="143">
          <cell r="A143" t="str">
            <v>0808 - Financial Service Sector - Share Brokers, Sub-brokers, etc.</v>
          </cell>
        </row>
        <row r="144">
          <cell r="A144" t="str">
            <v>0809 - Financial Service Sector - Others</v>
          </cell>
        </row>
        <row r="145">
          <cell r="A145" t="str">
            <v>0901 - Entertainment  - Cable T.V. productions</v>
          </cell>
        </row>
        <row r="146">
          <cell r="A146" t="str">
            <v>0902 - Entertainment  - Film distribution</v>
          </cell>
        </row>
        <row r="147">
          <cell r="A147" t="str">
            <v>0903 - Entertainment  - Film laboratories</v>
          </cell>
        </row>
        <row r="148">
          <cell r="A148" t="str">
            <v>0904 - Entertainment  - Motion Picture Producers</v>
          </cell>
        </row>
        <row r="149">
          <cell r="A149" t="str">
            <v>0905 - Entertainment  - Television Channels</v>
          </cell>
        </row>
        <row r="150">
          <cell r="A150" t="str">
            <v xml:space="preserve">0906 - Entertainment  - Others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201-04REL-Final"/>
      <sheetName val="Metro consind updation sheet"/>
      <sheetName val="Dom"/>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teo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Header"/>
      <sheetName val="InqUpdate"/>
      <sheetName val="CDP - Standalone &amp; Consolidated"/>
      <sheetName val="CDP"/>
      <sheetName val="BS"/>
      <sheetName val="Depreciation"/>
      <sheetName val="Inquart"/>
      <sheetName val="Chartdata (2)"/>
      <sheetName val="Exports"/>
      <sheetName val="Template"/>
      <sheetName val="DCFModel"/>
      <sheetName val="Explanation"/>
      <sheetName val="To word"/>
      <sheetName val="Chartdata"/>
      <sheetName val="ROIC vs Growth"/>
      <sheetName val="DCFModel-old"/>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9">
          <cell r="D39">
            <v>12</v>
          </cell>
          <cell r="E39">
            <v>12</v>
          </cell>
          <cell r="F39">
            <v>12</v>
          </cell>
          <cell r="G39">
            <v>12</v>
          </cell>
          <cell r="H39">
            <v>12</v>
          </cell>
          <cell r="I39">
            <v>12</v>
          </cell>
          <cell r="J39">
            <v>12</v>
          </cell>
          <cell r="K39">
            <v>12</v>
          </cell>
          <cell r="L39">
            <v>12</v>
          </cell>
          <cell r="M39">
            <v>12</v>
          </cell>
          <cell r="N39">
            <v>12</v>
          </cell>
          <cell r="O39">
            <v>12</v>
          </cell>
        </row>
        <row r="40">
          <cell r="D40">
            <v>3</v>
          </cell>
          <cell r="E40">
            <v>3</v>
          </cell>
          <cell r="F40">
            <v>3</v>
          </cell>
          <cell r="G40">
            <v>3</v>
          </cell>
          <cell r="H40">
            <v>3</v>
          </cell>
          <cell r="I40">
            <v>3</v>
          </cell>
          <cell r="J40">
            <v>3</v>
          </cell>
          <cell r="K40">
            <v>3</v>
          </cell>
          <cell r="L40">
            <v>3</v>
          </cell>
          <cell r="M40">
            <v>3</v>
          </cell>
          <cell r="N40">
            <v>3</v>
          </cell>
          <cell r="O40">
            <v>3</v>
          </cell>
        </row>
        <row r="43">
          <cell r="E43">
            <v>5232.5590000000002</v>
          </cell>
          <cell r="F43">
            <v>4718.0469999999996</v>
          </cell>
          <cell r="G43">
            <v>6862.9639999999999</v>
          </cell>
          <cell r="H43">
            <v>9020.9979999999996</v>
          </cell>
          <cell r="I43">
            <v>13061.763628500001</v>
          </cell>
          <cell r="J43">
            <v>17181.985977190001</v>
          </cell>
          <cell r="K43">
            <v>22153.481313205892</v>
          </cell>
          <cell r="L43">
            <v>28669.687052524001</v>
          </cell>
        </row>
        <row r="44">
          <cell r="E44">
            <v>-568.31700000000001</v>
          </cell>
          <cell r="F44">
            <v>-486.07499999999999</v>
          </cell>
          <cell r="G44">
            <v>-505.48700000000002</v>
          </cell>
          <cell r="H44">
            <v>-700.48400000000004</v>
          </cell>
          <cell r="I44">
            <v>-1044.94109028</v>
          </cell>
          <cell r="J44">
            <v>-1374.5588781752001</v>
          </cell>
          <cell r="K44">
            <v>-1772.2785050564714</v>
          </cell>
          <cell r="L44">
            <v>-2293.57496420192</v>
          </cell>
        </row>
        <row r="47">
          <cell r="D47">
            <v>0</v>
          </cell>
          <cell r="E47">
            <v>4769.2340000000004</v>
          </cell>
          <cell r="F47">
            <v>4344.49</v>
          </cell>
          <cell r="G47">
            <v>6452.62</v>
          </cell>
          <cell r="H47">
            <v>8511.4139999999989</v>
          </cell>
          <cell r="I47">
            <v>12226.81253822</v>
          </cell>
          <cell r="J47">
            <v>16038.416099014801</v>
          </cell>
          <cell r="K47">
            <v>20635.29070814942</v>
          </cell>
          <cell r="L47">
            <v>26630.199988322078</v>
          </cell>
          <cell r="M47">
            <v>0</v>
          </cell>
          <cell r="N47">
            <v>0</v>
          </cell>
          <cell r="O47">
            <v>0</v>
          </cell>
        </row>
        <row r="48">
          <cell r="D48">
            <v>0</v>
          </cell>
          <cell r="E48">
            <v>-3551.0640000000003</v>
          </cell>
          <cell r="F48">
            <v>-3147.9639999999999</v>
          </cell>
          <cell r="G48">
            <v>-4493.9660000000003</v>
          </cell>
          <cell r="H48">
            <v>-5918.5190000000002</v>
          </cell>
          <cell r="I48">
            <v>-8706.2267024626362</v>
          </cell>
          <cell r="J48">
            <v>-11428.820796888076</v>
          </cell>
          <cell r="K48">
            <v>-14705.103588141115</v>
          </cell>
          <cell r="L48">
            <v>-18990.885808848765</v>
          </cell>
          <cell r="M48">
            <v>0</v>
          </cell>
          <cell r="N48">
            <v>0</v>
          </cell>
          <cell r="O48">
            <v>0</v>
          </cell>
        </row>
        <row r="52">
          <cell r="D52">
            <v>0</v>
          </cell>
          <cell r="E52">
            <v>0</v>
          </cell>
          <cell r="F52">
            <v>0</v>
          </cell>
          <cell r="G52">
            <v>0</v>
          </cell>
          <cell r="H52">
            <v>0</v>
          </cell>
          <cell r="I52">
            <v>0</v>
          </cell>
          <cell r="J52">
            <v>0</v>
          </cell>
          <cell r="K52">
            <v>0</v>
          </cell>
          <cell r="L52">
            <v>0</v>
          </cell>
        </row>
        <row r="53">
          <cell r="E53">
            <v>-572.96900000000005</v>
          </cell>
          <cell r="F53">
            <v>-453.65699999999998</v>
          </cell>
          <cell r="G53">
            <v>-408.32900000000001</v>
          </cell>
          <cell r="H53">
            <v>-323.60000000000002</v>
          </cell>
          <cell r="I53">
            <v>-401.85280000000006</v>
          </cell>
          <cell r="J53">
            <v>-747.21</v>
          </cell>
          <cell r="K53">
            <v>-747.21</v>
          </cell>
          <cell r="L53">
            <v>-715.96</v>
          </cell>
        </row>
        <row r="58">
          <cell r="E58">
            <v>0</v>
          </cell>
          <cell r="F58">
            <v>0</v>
          </cell>
          <cell r="G58">
            <v>0</v>
          </cell>
          <cell r="H58">
            <v>0</v>
          </cell>
          <cell r="I58">
            <v>0</v>
          </cell>
          <cell r="J58">
            <v>0</v>
          </cell>
          <cell r="K58">
            <v>0</v>
          </cell>
          <cell r="L58">
            <v>0</v>
          </cell>
        </row>
        <row r="59">
          <cell r="D59">
            <v>0</v>
          </cell>
          <cell r="E59">
            <v>248.34900000000005</v>
          </cell>
          <cell r="F59">
            <v>345.66699999999986</v>
          </cell>
          <cell r="G59">
            <v>1132.7569999999996</v>
          </cell>
          <cell r="H59">
            <v>1811.5949999999989</v>
          </cell>
          <cell r="I59">
            <v>2569.3250060823634</v>
          </cell>
          <cell r="J59">
            <v>3059.0080775342249</v>
          </cell>
          <cell r="K59">
            <v>4111.6630032053044</v>
          </cell>
          <cell r="L59">
            <v>5646.8942477349883</v>
          </cell>
          <cell r="M59">
            <v>0</v>
          </cell>
          <cell r="N59">
            <v>0</v>
          </cell>
          <cell r="O59">
            <v>0</v>
          </cell>
        </row>
        <row r="60">
          <cell r="E60">
            <v>-32.22</v>
          </cell>
          <cell r="F60">
            <v>-132.75899999999999</v>
          </cell>
          <cell r="G60">
            <v>-321.78699999999998</v>
          </cell>
          <cell r="H60">
            <v>-562.6</v>
          </cell>
          <cell r="I60">
            <v>-873.57050206800363</v>
          </cell>
          <cell r="J60">
            <v>-1070.6528271369787</v>
          </cell>
          <cell r="K60">
            <v>-1439.0820511218571</v>
          </cell>
          <cell r="L60">
            <v>-1976.4129867072477</v>
          </cell>
        </row>
        <row r="61">
          <cell r="D61">
            <v>0</v>
          </cell>
          <cell r="E61">
            <v>216.12900000000005</v>
          </cell>
          <cell r="F61">
            <v>212.90799999999987</v>
          </cell>
          <cell r="G61">
            <v>810.96999999999957</v>
          </cell>
          <cell r="H61">
            <v>1248.994999999999</v>
          </cell>
          <cell r="I61">
            <v>1695.7545040143598</v>
          </cell>
          <cell r="J61">
            <v>1988.3552503972462</v>
          </cell>
          <cell r="K61">
            <v>2672.5809520834473</v>
          </cell>
          <cell r="L61">
            <v>3670.4812610277404</v>
          </cell>
          <cell r="M61">
            <v>0</v>
          </cell>
          <cell r="N61">
            <v>0</v>
          </cell>
          <cell r="O61">
            <v>0</v>
          </cell>
        </row>
        <row r="64">
          <cell r="D64">
            <v>0</v>
          </cell>
          <cell r="E64">
            <v>216.12900000000005</v>
          </cell>
          <cell r="F64">
            <v>212.90799999999987</v>
          </cell>
          <cell r="G64">
            <v>810.96999999999957</v>
          </cell>
          <cell r="H64">
            <v>1248.994999999999</v>
          </cell>
          <cell r="I64">
            <v>1695.7545040143598</v>
          </cell>
          <cell r="J64">
            <v>1988.3552503972462</v>
          </cell>
          <cell r="K64">
            <v>2672.5809520834473</v>
          </cell>
          <cell r="L64">
            <v>3670.4812610277404</v>
          </cell>
          <cell r="M64">
            <v>0</v>
          </cell>
          <cell r="N64">
            <v>0</v>
          </cell>
          <cell r="O64">
            <v>0</v>
          </cell>
        </row>
        <row r="65">
          <cell r="D65">
            <v>0</v>
          </cell>
          <cell r="E65">
            <v>216.12900000000005</v>
          </cell>
          <cell r="F65">
            <v>212.90799999999987</v>
          </cell>
          <cell r="G65">
            <v>810.96999999999957</v>
          </cell>
          <cell r="H65">
            <v>1248.994999999999</v>
          </cell>
          <cell r="I65">
            <v>1695.7545040143598</v>
          </cell>
          <cell r="J65">
            <v>1988.3552503972462</v>
          </cell>
          <cell r="K65">
            <v>2672.5809520834473</v>
          </cell>
          <cell r="L65">
            <v>3670.4812610277404</v>
          </cell>
          <cell r="M65">
            <v>0</v>
          </cell>
          <cell r="N65">
            <v>0</v>
          </cell>
          <cell r="O65">
            <v>0</v>
          </cell>
        </row>
        <row r="68">
          <cell r="E68">
            <v>37.667628000000001</v>
          </cell>
          <cell r="F68">
            <v>37.667628000000001</v>
          </cell>
          <cell r="G68">
            <v>37.667628000000001</v>
          </cell>
          <cell r="H68">
            <v>37.667628000000001</v>
          </cell>
          <cell r="I68">
            <v>39.56038199999999</v>
          </cell>
          <cell r="J68">
            <v>39.56038199999999</v>
          </cell>
          <cell r="K68">
            <v>39.56038199999999</v>
          </cell>
          <cell r="L68">
            <v>39.56038199999999</v>
          </cell>
        </row>
        <row r="69">
          <cell r="E69">
            <v>37.667628000000001</v>
          </cell>
          <cell r="F69">
            <v>37.667628000000001</v>
          </cell>
          <cell r="G69">
            <v>37.667628000000001</v>
          </cell>
          <cell r="H69">
            <v>37.667628000000001</v>
          </cell>
          <cell r="I69">
            <v>38.614004999999992</v>
          </cell>
          <cell r="J69">
            <v>39.56038199999999</v>
          </cell>
          <cell r="K69">
            <v>39.56038199999999</v>
          </cell>
          <cell r="L69">
            <v>39.56038199999999</v>
          </cell>
        </row>
        <row r="75">
          <cell r="E75">
            <v>-1879.14</v>
          </cell>
          <cell r="F75">
            <v>-1576.377</v>
          </cell>
          <cell r="G75">
            <v>-2223.1590000000001</v>
          </cell>
          <cell r="H75">
            <v>-3181.4189999999999</v>
          </cell>
          <cell r="I75">
            <v>-5137.1916350890497</v>
          </cell>
          <cell r="J75">
            <v>-6757.6750848288275</v>
          </cell>
          <cell r="K75">
            <v>-8712.964200483877</v>
          </cell>
          <cell r="L75">
            <v>-11275.787917757689</v>
          </cell>
        </row>
        <row r="78">
          <cell r="E78">
            <v>-463.86399999999998</v>
          </cell>
          <cell r="F78">
            <v>-427.23099999999999</v>
          </cell>
          <cell r="G78">
            <v>-461.90600000000001</v>
          </cell>
          <cell r="H78">
            <v>-536.70000000000005</v>
          </cell>
          <cell r="I78">
            <v>-684.99765820078687</v>
          </cell>
          <cell r="J78">
            <v>-877.36320829569615</v>
          </cell>
          <cell r="K78">
            <v>-1100.6507137013778</v>
          </cell>
          <cell r="L78">
            <v>-1384.8309898937762</v>
          </cell>
        </row>
        <row r="85">
          <cell r="E85">
            <v>-1208.0600000000002</v>
          </cell>
          <cell r="F85">
            <v>-1144.356</v>
          </cell>
          <cell r="G85">
            <v>-1808.9010000000003</v>
          </cell>
          <cell r="H85">
            <v>-2200.4</v>
          </cell>
          <cell r="I85">
            <v>-2884.0374091727999</v>
          </cell>
          <cell r="J85">
            <v>-3793.7825037635521</v>
          </cell>
          <cell r="K85">
            <v>-4891.4886739558606</v>
          </cell>
          <cell r="L85">
            <v>-6330.2669011972985</v>
          </cell>
        </row>
        <row r="86">
          <cell r="D86">
            <v>0</v>
          </cell>
          <cell r="E86">
            <v>-3551.0640000000003</v>
          </cell>
          <cell r="F86">
            <v>-3147.9639999999999</v>
          </cell>
          <cell r="G86">
            <v>-4493.9660000000003</v>
          </cell>
          <cell r="H86">
            <v>-5918.5190000000002</v>
          </cell>
          <cell r="I86">
            <v>-8706.2267024626362</v>
          </cell>
          <cell r="J86">
            <v>-11428.820796888076</v>
          </cell>
          <cell r="K86">
            <v>-14705.103588141115</v>
          </cell>
          <cell r="L86">
            <v>-18990.885808848765</v>
          </cell>
          <cell r="M86">
            <v>0</v>
          </cell>
          <cell r="N86">
            <v>0</v>
          </cell>
          <cell r="O86">
            <v>0</v>
          </cell>
        </row>
        <row r="88">
          <cell r="E88">
            <v>-396.85199999999998</v>
          </cell>
          <cell r="F88">
            <v>-397.202</v>
          </cell>
          <cell r="G88">
            <v>-417.56799999999998</v>
          </cell>
          <cell r="H88">
            <v>-457.7</v>
          </cell>
          <cell r="I88">
            <v>-549.40802967499985</v>
          </cell>
          <cell r="J88">
            <v>-803.37722459249994</v>
          </cell>
          <cell r="K88">
            <v>-1071.3141168029999</v>
          </cell>
          <cell r="L88">
            <v>-1276.4599317383247</v>
          </cell>
        </row>
        <row r="90">
          <cell r="D90">
            <v>0</v>
          </cell>
          <cell r="E90">
            <v>-396.85199999999998</v>
          </cell>
          <cell r="F90">
            <v>-397.202</v>
          </cell>
          <cell r="G90">
            <v>-417.56799999999998</v>
          </cell>
          <cell r="H90">
            <v>-457.7</v>
          </cell>
          <cell r="I90">
            <v>-549.40802967499985</v>
          </cell>
          <cell r="J90">
            <v>-803.37722459249994</v>
          </cell>
          <cell r="K90">
            <v>-1071.3141168029999</v>
          </cell>
          <cell r="L90">
            <v>-1276.4599317383247</v>
          </cell>
          <cell r="M90">
            <v>0</v>
          </cell>
          <cell r="N90">
            <v>0</v>
          </cell>
          <cell r="O90">
            <v>0</v>
          </cell>
        </row>
        <row r="93">
          <cell r="D93">
            <v>0</v>
          </cell>
          <cell r="E93">
            <v>0</v>
          </cell>
          <cell r="F93">
            <v>0</v>
          </cell>
          <cell r="G93">
            <v>0</v>
          </cell>
          <cell r="H93">
            <v>0</v>
          </cell>
          <cell r="I93">
            <v>0</v>
          </cell>
          <cell r="J93">
            <v>0</v>
          </cell>
          <cell r="K93">
            <v>0</v>
          </cell>
          <cell r="L93">
            <v>0</v>
          </cell>
          <cell r="M93">
            <v>0</v>
          </cell>
          <cell r="N93">
            <v>0</v>
          </cell>
          <cell r="O93">
            <v>0</v>
          </cell>
        </row>
        <row r="96">
          <cell r="D96">
            <v>0</v>
          </cell>
          <cell r="E96">
            <v>0</v>
          </cell>
          <cell r="F96">
            <v>0</v>
          </cell>
          <cell r="G96">
            <v>0</v>
          </cell>
          <cell r="H96">
            <v>0</v>
          </cell>
          <cell r="I96">
            <v>0</v>
          </cell>
          <cell r="J96">
            <v>0</v>
          </cell>
          <cell r="K96">
            <v>0</v>
          </cell>
          <cell r="L96">
            <v>0</v>
          </cell>
          <cell r="M96">
            <v>0</v>
          </cell>
          <cell r="N96">
            <v>0</v>
          </cell>
          <cell r="O96">
            <v>0</v>
          </cell>
        </row>
        <row r="104">
          <cell r="D104">
            <v>0</v>
          </cell>
          <cell r="E104">
            <v>1218.17</v>
          </cell>
          <cell r="F104">
            <v>1196.5259999999998</v>
          </cell>
          <cell r="G104">
            <v>1958.6539999999995</v>
          </cell>
          <cell r="H104">
            <v>2592.8949999999986</v>
          </cell>
          <cell r="I104">
            <v>3520.5858357573634</v>
          </cell>
          <cell r="J104">
            <v>4609.5953021267251</v>
          </cell>
          <cell r="K104">
            <v>5930.1871200083042</v>
          </cell>
          <cell r="L104">
            <v>7639.3141794733128</v>
          </cell>
          <cell r="M104">
            <v>0</v>
          </cell>
          <cell r="N104">
            <v>0</v>
          </cell>
          <cell r="O104">
            <v>0</v>
          </cell>
        </row>
        <row r="105">
          <cell r="D105">
            <v>0</v>
          </cell>
          <cell r="E105">
            <v>821.3180000000001</v>
          </cell>
          <cell r="F105">
            <v>799.32399999999984</v>
          </cell>
          <cell r="G105">
            <v>1541.0859999999996</v>
          </cell>
          <cell r="H105">
            <v>2135.1949999999988</v>
          </cell>
          <cell r="I105">
            <v>2971.1778060823635</v>
          </cell>
          <cell r="J105">
            <v>3806.2180775342249</v>
          </cell>
          <cell r="K105">
            <v>4858.8730032053045</v>
          </cell>
          <cell r="L105">
            <v>6362.8542477349883</v>
          </cell>
          <cell r="M105">
            <v>0</v>
          </cell>
          <cell r="N105">
            <v>0</v>
          </cell>
          <cell r="O105">
            <v>0</v>
          </cell>
        </row>
        <row r="106">
          <cell r="D106">
            <v>0</v>
          </cell>
          <cell r="E106">
            <v>1185.95</v>
          </cell>
          <cell r="F106">
            <v>1063.7669999999998</v>
          </cell>
          <cell r="G106">
            <v>1636.8669999999995</v>
          </cell>
          <cell r="H106">
            <v>2030.2949999999987</v>
          </cell>
          <cell r="I106">
            <v>2647.01533368936</v>
          </cell>
          <cell r="J106">
            <v>3538.9424749897462</v>
          </cell>
          <cell r="K106">
            <v>4491.105068886447</v>
          </cell>
          <cell r="L106">
            <v>5662.9011927660649</v>
          </cell>
          <cell r="M106">
            <v>0</v>
          </cell>
          <cell r="N106">
            <v>0</v>
          </cell>
          <cell r="O106">
            <v>0</v>
          </cell>
        </row>
        <row r="107">
          <cell r="D107">
            <v>0</v>
          </cell>
          <cell r="E107">
            <v>1185.95</v>
          </cell>
          <cell r="F107">
            <v>1063.7669999999998</v>
          </cell>
          <cell r="G107">
            <v>1636.8669999999995</v>
          </cell>
          <cell r="H107">
            <v>2030.2949999999987</v>
          </cell>
          <cell r="I107">
            <v>2647.01533368936</v>
          </cell>
          <cell r="J107">
            <v>3538.9424749897462</v>
          </cell>
          <cell r="K107">
            <v>4491.105068886447</v>
          </cell>
          <cell r="L107">
            <v>5662.9011927660649</v>
          </cell>
          <cell r="M107">
            <v>0</v>
          </cell>
          <cell r="N107">
            <v>0</v>
          </cell>
          <cell r="O107">
            <v>0</v>
          </cell>
        </row>
        <row r="109">
          <cell r="D109">
            <v>0</v>
          </cell>
          <cell r="E109">
            <v>0</v>
          </cell>
          <cell r="F109">
            <v>0</v>
          </cell>
          <cell r="G109">
            <v>0</v>
          </cell>
          <cell r="H109">
            <v>0</v>
          </cell>
          <cell r="I109">
            <v>0</v>
          </cell>
          <cell r="J109">
            <v>0</v>
          </cell>
          <cell r="K109">
            <v>0</v>
          </cell>
          <cell r="L109">
            <v>0</v>
          </cell>
          <cell r="M109">
            <v>0</v>
          </cell>
          <cell r="N109">
            <v>0</v>
          </cell>
          <cell r="O109">
            <v>0</v>
          </cell>
        </row>
        <row r="117">
          <cell r="D117">
            <v>0</v>
          </cell>
          <cell r="E117">
            <v>-836.69200000000001</v>
          </cell>
          <cell r="F117">
            <v>120.95900000000006</v>
          </cell>
          <cell r="G117">
            <v>-96.991000000000099</v>
          </cell>
          <cell r="H117">
            <v>-188.66800000000001</v>
          </cell>
          <cell r="I117">
            <v>-333.8105042466666</v>
          </cell>
          <cell r="J117">
            <v>-286.07207001126176</v>
          </cell>
          <cell r="K117">
            <v>-469.10520093688388</v>
          </cell>
          <cell r="L117">
            <v>-614.86249027411895</v>
          </cell>
          <cell r="M117">
            <v>2705.2422654689312</v>
          </cell>
          <cell r="N117">
            <v>0</v>
          </cell>
          <cell r="O117">
            <v>0</v>
          </cell>
        </row>
        <row r="118">
          <cell r="D118">
            <v>0</v>
          </cell>
          <cell r="E118">
            <v>-879.25699999999995</v>
          </cell>
          <cell r="F118">
            <v>19.642999999999915</v>
          </cell>
          <cell r="G118">
            <v>-404.52199999999993</v>
          </cell>
          <cell r="H118">
            <v>-67.198000000000093</v>
          </cell>
          <cell r="I118">
            <v>-385.35493403142846</v>
          </cell>
          <cell r="J118">
            <v>-322.97907874467501</v>
          </cell>
          <cell r="K118">
            <v>-590.16460763027339</v>
          </cell>
          <cell r="L118">
            <v>-773.5366813126011</v>
          </cell>
          <cell r="M118">
            <v>3403.369301718978</v>
          </cell>
          <cell r="N118">
            <v>0</v>
          </cell>
          <cell r="O118">
            <v>0</v>
          </cell>
        </row>
        <row r="119">
          <cell r="D119">
            <v>0</v>
          </cell>
          <cell r="E119">
            <v>-1069</v>
          </cell>
          <cell r="F119">
            <v>-201</v>
          </cell>
          <cell r="G119">
            <v>-434</v>
          </cell>
          <cell r="H119">
            <v>-662.2800000000002</v>
          </cell>
          <cell r="I119">
            <v>0</v>
          </cell>
          <cell r="J119">
            <v>828.19800000000009</v>
          </cell>
          <cell r="K119">
            <v>769.04100000000005</v>
          </cell>
          <cell r="L119">
            <v>192.26025000000004</v>
          </cell>
          <cell r="M119">
            <v>576.78075000000001</v>
          </cell>
          <cell r="N119">
            <v>0</v>
          </cell>
          <cell r="O119">
            <v>0</v>
          </cell>
        </row>
        <row r="120">
          <cell r="D120">
            <v>0</v>
          </cell>
          <cell r="E120">
            <v>0</v>
          </cell>
          <cell r="F120">
            <v>0</v>
          </cell>
          <cell r="G120">
            <v>0</v>
          </cell>
          <cell r="H120">
            <v>0</v>
          </cell>
          <cell r="I120">
            <v>0</v>
          </cell>
          <cell r="J120">
            <v>0</v>
          </cell>
          <cell r="K120">
            <v>0</v>
          </cell>
          <cell r="L120">
            <v>0</v>
          </cell>
          <cell r="M120">
            <v>0</v>
          </cell>
          <cell r="N120">
            <v>0</v>
          </cell>
          <cell r="O120">
            <v>0</v>
          </cell>
        </row>
        <row r="123">
          <cell r="D123">
            <v>0</v>
          </cell>
          <cell r="E123">
            <v>1727.365</v>
          </cell>
          <cell r="F123">
            <v>210.4100000000002</v>
          </cell>
          <cell r="G123">
            <v>1025.2530000000002</v>
          </cell>
          <cell r="H123">
            <v>417.78599999999983</v>
          </cell>
          <cell r="I123">
            <v>811.25895849333347</v>
          </cell>
          <cell r="J123">
            <v>1551.5406320772802</v>
          </cell>
          <cell r="K123">
            <v>142.0022409478795</v>
          </cell>
          <cell r="L123">
            <v>1283.5204479089432</v>
          </cell>
          <cell r="M123">
            <v>-7169.1362794274364</v>
          </cell>
          <cell r="N123">
            <v>0</v>
          </cell>
          <cell r="O123">
            <v>0</v>
          </cell>
        </row>
        <row r="124">
          <cell r="D124">
            <v>0</v>
          </cell>
          <cell r="E124">
            <v>363.69799999999998</v>
          </cell>
          <cell r="F124">
            <v>62.595000000000027</v>
          </cell>
          <cell r="G124">
            <v>344.548</v>
          </cell>
          <cell r="H124">
            <v>716.9910000000001</v>
          </cell>
          <cell r="I124">
            <v>148.78320000000008</v>
          </cell>
          <cell r="J124">
            <v>163.66152000000011</v>
          </cell>
          <cell r="K124">
            <v>180.02767200000017</v>
          </cell>
          <cell r="L124">
            <v>198.03043920000027</v>
          </cell>
          <cell r="M124">
            <v>-2178.3348312000007</v>
          </cell>
          <cell r="N124">
            <v>0</v>
          </cell>
          <cell r="O124">
            <v>0</v>
          </cell>
        </row>
        <row r="127">
          <cell r="D127">
            <v>0</v>
          </cell>
          <cell r="E127" t="e">
            <v>#REF!</v>
          </cell>
          <cell r="F127">
            <v>-132.75899999999999</v>
          </cell>
          <cell r="G127" t="e">
            <v>#REF!</v>
          </cell>
          <cell r="H127" t="e">
            <v>#REF!</v>
          </cell>
          <cell r="I127" t="e">
            <v>#REF!</v>
          </cell>
          <cell r="J127" t="e">
            <v>#REF!</v>
          </cell>
          <cell r="K127" t="e">
            <v>#REF!</v>
          </cell>
          <cell r="L127" t="e">
            <v>#REF!</v>
          </cell>
          <cell r="M127" t="e">
            <v>#REF!</v>
          </cell>
          <cell r="N127">
            <v>0</v>
          </cell>
          <cell r="O127">
            <v>0</v>
          </cell>
        </row>
        <row r="129">
          <cell r="D129">
            <v>0</v>
          </cell>
          <cell r="E129" t="e">
            <v>#REF!</v>
          </cell>
          <cell r="F129">
            <v>822.7170000000001</v>
          </cell>
          <cell r="G129" t="e">
            <v>#REF!</v>
          </cell>
          <cell r="H129" t="e">
            <v>#REF!</v>
          </cell>
          <cell r="I129" t="e">
            <v>#REF!</v>
          </cell>
          <cell r="J129" t="e">
            <v>#REF!</v>
          </cell>
          <cell r="K129" t="e">
            <v>#REF!</v>
          </cell>
          <cell r="L129" t="e">
            <v>#REF!</v>
          </cell>
          <cell r="M129" t="e">
            <v>#REF!</v>
          </cell>
          <cell r="N129">
            <v>0</v>
          </cell>
          <cell r="O129">
            <v>0</v>
          </cell>
        </row>
        <row r="131">
          <cell r="D131">
            <v>0</v>
          </cell>
          <cell r="E131">
            <v>-11.853999999999999</v>
          </cell>
          <cell r="F131">
            <v>11.853999999999999</v>
          </cell>
          <cell r="G131">
            <v>0</v>
          </cell>
          <cell r="H131">
            <v>-343.76499999999999</v>
          </cell>
          <cell r="I131">
            <v>0</v>
          </cell>
          <cell r="J131">
            <v>0</v>
          </cell>
          <cell r="K131">
            <v>0</v>
          </cell>
          <cell r="L131">
            <v>0</v>
          </cell>
          <cell r="M131">
            <v>343.76499999999999</v>
          </cell>
          <cell r="N131">
            <v>0</v>
          </cell>
          <cell r="O131">
            <v>0</v>
          </cell>
        </row>
        <row r="133">
          <cell r="D133">
            <v>0</v>
          </cell>
          <cell r="E133">
            <v>0</v>
          </cell>
          <cell r="F133">
            <v>0</v>
          </cell>
          <cell r="G133">
            <v>0</v>
          </cell>
          <cell r="H133">
            <v>0</v>
          </cell>
          <cell r="I133">
            <v>0</v>
          </cell>
          <cell r="J133">
            <v>0</v>
          </cell>
          <cell r="K133">
            <v>0</v>
          </cell>
          <cell r="L133">
            <v>0</v>
          </cell>
          <cell r="M133">
            <v>0</v>
          </cell>
          <cell r="N133">
            <v>0</v>
          </cell>
          <cell r="O133">
            <v>0</v>
          </cell>
        </row>
        <row r="137">
          <cell r="D137">
            <v>0</v>
          </cell>
          <cell r="E137">
            <v>-4317.9369999999999</v>
          </cell>
          <cell r="F137">
            <v>-950.44000000000051</v>
          </cell>
          <cell r="G137">
            <v>-891.09800000000064</v>
          </cell>
          <cell r="H137">
            <v>-1604.9229999999998</v>
          </cell>
          <cell r="I137">
            <v>-3193.1945999999998</v>
          </cell>
          <cell r="J137">
            <v>-5543.9229749999986</v>
          </cell>
          <cell r="K137">
            <v>-4212.1959597500045</v>
          </cell>
          <cell r="L137">
            <v>-3293.9037057874984</v>
          </cell>
          <cell r="M137">
            <v>18637.733937728677</v>
          </cell>
          <cell r="N137">
            <v>0</v>
          </cell>
          <cell r="O137">
            <v>0</v>
          </cell>
        </row>
        <row r="139">
          <cell r="D139">
            <v>0</v>
          </cell>
          <cell r="E139" t="e">
            <v>#REF!</v>
          </cell>
          <cell r="F139">
            <v>105.95900000000002</v>
          </cell>
          <cell r="G139">
            <v>92.850999999999956</v>
          </cell>
          <cell r="H139">
            <v>115.056</v>
          </cell>
          <cell r="I139">
            <v>18.833819999999946</v>
          </cell>
          <cell r="J139">
            <v>0</v>
          </cell>
          <cell r="K139">
            <v>0</v>
          </cell>
          <cell r="L139">
            <v>0</v>
          </cell>
          <cell r="M139">
            <v>-695.60381999999993</v>
          </cell>
          <cell r="N139">
            <v>0</v>
          </cell>
          <cell r="O139">
            <v>0</v>
          </cell>
        </row>
        <row r="141">
          <cell r="D141">
            <v>0</v>
          </cell>
          <cell r="E141">
            <v>4128.9830000000002</v>
          </cell>
          <cell r="F141">
            <v>-306.61400000000003</v>
          </cell>
          <cell r="G141">
            <v>-586.58600000000024</v>
          </cell>
          <cell r="H141">
            <v>-380.10300000000007</v>
          </cell>
          <cell r="I141">
            <v>1872.0000000000005</v>
          </cell>
          <cell r="J141">
            <v>1250</v>
          </cell>
          <cell r="K141">
            <v>0</v>
          </cell>
          <cell r="L141">
            <v>-250</v>
          </cell>
          <cell r="M141">
            <v>-5727.68</v>
          </cell>
          <cell r="N141">
            <v>0</v>
          </cell>
          <cell r="O141">
            <v>0</v>
          </cell>
        </row>
        <row r="142">
          <cell r="D142">
            <v>0</v>
          </cell>
          <cell r="E142">
            <v>0</v>
          </cell>
          <cell r="F142">
            <v>131.83699999999999</v>
          </cell>
          <cell r="G142">
            <v>254.96299999999999</v>
          </cell>
          <cell r="H142">
            <v>424.93700000000001</v>
          </cell>
          <cell r="I142">
            <v>498.82695120430782</v>
          </cell>
          <cell r="J142">
            <v>0</v>
          </cell>
          <cell r="K142">
            <v>0</v>
          </cell>
          <cell r="L142">
            <v>0</v>
          </cell>
          <cell r="M142">
            <v>0</v>
          </cell>
          <cell r="N142">
            <v>0</v>
          </cell>
          <cell r="O142">
            <v>0</v>
          </cell>
        </row>
        <row r="144">
          <cell r="D144">
            <v>0</v>
          </cell>
          <cell r="E144" t="e">
            <v>#REF!</v>
          </cell>
          <cell r="F144">
            <v>-68.81800000000004</v>
          </cell>
          <cell r="G144">
            <v>-238.7720000000003</v>
          </cell>
          <cell r="H144">
            <v>159.88999999999993</v>
          </cell>
          <cell r="I144">
            <v>2389.6607712043083</v>
          </cell>
          <cell r="J144">
            <v>1250</v>
          </cell>
          <cell r="K144">
            <v>0</v>
          </cell>
          <cell r="L144">
            <v>-250</v>
          </cell>
          <cell r="M144">
            <v>-6423.2838200000006</v>
          </cell>
          <cell r="N144">
            <v>0</v>
          </cell>
          <cell r="O144">
            <v>0</v>
          </cell>
        </row>
        <row r="145">
          <cell r="D145">
            <v>0</v>
          </cell>
          <cell r="E145" t="e">
            <v>#REF!</v>
          </cell>
          <cell r="F145">
            <v>-196.54100000000045</v>
          </cell>
          <cell r="G145" t="e">
            <v>#REF!</v>
          </cell>
          <cell r="H145" t="e">
            <v>#REF!</v>
          </cell>
          <cell r="I145" t="e">
            <v>#REF!</v>
          </cell>
          <cell r="J145" t="e">
            <v>#REF!</v>
          </cell>
          <cell r="K145" t="e">
            <v>#REF!</v>
          </cell>
          <cell r="L145" t="e">
            <v>#REF!</v>
          </cell>
          <cell r="M145" t="e">
            <v>#REF!</v>
          </cell>
          <cell r="N145">
            <v>0</v>
          </cell>
          <cell r="O145">
            <v>0</v>
          </cell>
        </row>
        <row r="157">
          <cell r="D157">
            <v>0</v>
          </cell>
          <cell r="E157">
            <v>4100.1530000000002</v>
          </cell>
          <cell r="F157">
            <v>3729.2530000000002</v>
          </cell>
          <cell r="G157">
            <v>3002.3379999999997</v>
          </cell>
          <cell r="H157">
            <v>2769.6419999999998</v>
          </cell>
          <cell r="I157">
            <v>1378.360176058909</v>
          </cell>
          <cell r="J157">
            <v>2173.4151515848034</v>
          </cell>
          <cell r="K157">
            <v>2571.3385930195527</v>
          </cell>
          <cell r="L157">
            <v>966.56692414418558</v>
          </cell>
          <cell r="M157">
            <v>0</v>
          </cell>
          <cell r="N157">
            <v>0</v>
          </cell>
          <cell r="O157">
            <v>0</v>
          </cell>
        </row>
        <row r="166">
          <cell r="E166">
            <v>-1057.5840000000003</v>
          </cell>
          <cell r="F166">
            <v>150.01200000000063</v>
          </cell>
          <cell r="G166">
            <v>89.739999999999782</v>
          </cell>
          <cell r="H166">
            <v>-500.36000000000058</v>
          </cell>
          <cell r="I166">
            <v>92.093520215237959</v>
          </cell>
          <cell r="J166">
            <v>1770.6874833213437</v>
          </cell>
          <cell r="K166">
            <v>-148.22656761927738</v>
          </cell>
          <cell r="L166">
            <v>87.381526322223863</v>
          </cell>
          <cell r="M166">
            <v>-483.74396223952772</v>
          </cell>
          <cell r="N166">
            <v>0</v>
          </cell>
          <cell r="O166">
            <v>0</v>
          </cell>
        </row>
        <row r="167">
          <cell r="D167">
            <v>0</v>
          </cell>
          <cell r="E167">
            <v>524.28399999999965</v>
          </cell>
          <cell r="F167">
            <v>1409.1330000000005</v>
          </cell>
          <cell r="G167">
            <v>2392.9419999999991</v>
          </cell>
          <cell r="H167">
            <v>2809.525999999998</v>
          </cell>
          <cell r="I167">
            <v>3761.462555972601</v>
          </cell>
          <cell r="J167">
            <v>6543.9443054480689</v>
          </cell>
          <cell r="K167">
            <v>5961.988224389027</v>
          </cell>
          <cell r="L167">
            <v>7924.7261449955367</v>
          </cell>
          <cell r="M167">
            <v>-2662.0787934395285</v>
          </cell>
          <cell r="N167">
            <v>0</v>
          </cell>
          <cell r="O167">
            <v>0</v>
          </cell>
        </row>
        <row r="173">
          <cell r="D173">
            <v>0</v>
          </cell>
          <cell r="E173" t="e">
            <v>#REF!</v>
          </cell>
          <cell r="F173">
            <v>822.71700000000055</v>
          </cell>
          <cell r="G173" t="e">
            <v>#REF!</v>
          </cell>
          <cell r="H173" t="e">
            <v>#REF!</v>
          </cell>
          <cell r="I173" t="e">
            <v>#REF!</v>
          </cell>
          <cell r="J173" t="e">
            <v>#REF!</v>
          </cell>
          <cell r="K173" t="e">
            <v>#REF!</v>
          </cell>
          <cell r="L173" t="e">
            <v>#REF!</v>
          </cell>
          <cell r="M173" t="e">
            <v>#REF!</v>
          </cell>
          <cell r="N173">
            <v>0</v>
          </cell>
          <cell r="O173">
            <v>0</v>
          </cell>
        </row>
        <row r="174">
          <cell r="E174">
            <v>-396.85199999999998</v>
          </cell>
          <cell r="F174">
            <v>-397.202</v>
          </cell>
          <cell r="G174">
            <v>-417.56799999999998</v>
          </cell>
          <cell r="H174">
            <v>-457.7</v>
          </cell>
          <cell r="I174">
            <v>-549.40802967499985</v>
          </cell>
          <cell r="J174">
            <v>-803.37722459249994</v>
          </cell>
          <cell r="K174">
            <v>-1071.3141168029999</v>
          </cell>
          <cell r="L174">
            <v>-1276.4599317383247</v>
          </cell>
          <cell r="M174">
            <v>0</v>
          </cell>
          <cell r="N174">
            <v>0</v>
          </cell>
          <cell r="O174">
            <v>0</v>
          </cell>
        </row>
        <row r="182">
          <cell r="D182">
            <v>0</v>
          </cell>
          <cell r="E182">
            <v>28.83</v>
          </cell>
          <cell r="F182">
            <v>93.116</v>
          </cell>
          <cell r="G182">
            <v>233.44499999999999</v>
          </cell>
          <cell r="H182">
            <v>86.037999999999997</v>
          </cell>
          <cell r="I182">
            <v>3349.3198239410913</v>
          </cell>
          <cell r="J182">
            <v>3804.2648484151969</v>
          </cell>
          <cell r="K182">
            <v>3406.3414069804476</v>
          </cell>
          <cell r="L182">
            <v>4761.1130758558147</v>
          </cell>
        </row>
        <row r="183">
          <cell r="D183">
            <v>0</v>
          </cell>
        </row>
        <row r="184">
          <cell r="D184">
            <v>0</v>
          </cell>
          <cell r="E184">
            <v>836.69200000000001</v>
          </cell>
          <cell r="F184">
            <v>715.73299999999995</v>
          </cell>
          <cell r="G184">
            <v>812.72400000000005</v>
          </cell>
          <cell r="H184">
            <v>1001.3920000000001</v>
          </cell>
          <cell r="I184">
            <v>1335.2025042466666</v>
          </cell>
          <cell r="J184">
            <v>1621.2745742579284</v>
          </cell>
          <cell r="K184">
            <v>2090.3797751948123</v>
          </cell>
          <cell r="L184">
            <v>2705.2422654689312</v>
          </cell>
        </row>
        <row r="185">
          <cell r="D185">
            <v>0</v>
          </cell>
          <cell r="E185">
            <v>879.25699999999995</v>
          </cell>
          <cell r="F185">
            <v>859.61400000000003</v>
          </cell>
          <cell r="G185">
            <v>1264.136</v>
          </cell>
          <cell r="H185">
            <v>1331.3340000000001</v>
          </cell>
          <cell r="I185">
            <v>1716.6889340314285</v>
          </cell>
          <cell r="J185">
            <v>2039.6680127761035</v>
          </cell>
          <cell r="K185">
            <v>2629.8326204063769</v>
          </cell>
          <cell r="L185">
            <v>3403.369301718978</v>
          </cell>
        </row>
        <row r="186">
          <cell r="D186">
            <v>0</v>
          </cell>
          <cell r="E186">
            <v>1069</v>
          </cell>
          <cell r="F186">
            <v>1270</v>
          </cell>
          <cell r="G186">
            <v>1704</v>
          </cell>
          <cell r="H186">
            <v>2366.2800000000002</v>
          </cell>
          <cell r="I186">
            <v>2366.2800000000002</v>
          </cell>
          <cell r="J186">
            <v>1538.0820000000001</v>
          </cell>
          <cell r="K186">
            <v>769.04100000000005</v>
          </cell>
          <cell r="L186">
            <v>576.78075000000001</v>
          </cell>
        </row>
        <row r="188">
          <cell r="D188">
            <v>0</v>
          </cell>
          <cell r="E188">
            <v>2813.779</v>
          </cell>
          <cell r="F188">
            <v>2938.4629999999997</v>
          </cell>
          <cell r="G188">
            <v>4014.3050000000003</v>
          </cell>
          <cell r="H188">
            <v>4785.0439999999999</v>
          </cell>
          <cell r="I188">
            <v>8767.491262219186</v>
          </cell>
          <cell r="J188">
            <v>9003.2894354492291</v>
          </cell>
          <cell r="K188">
            <v>8895.594802581636</v>
          </cell>
          <cell r="L188">
            <v>11446.505393043724</v>
          </cell>
          <cell r="M188">
            <v>0</v>
          </cell>
          <cell r="N188">
            <v>0</v>
          </cell>
          <cell r="O188">
            <v>0</v>
          </cell>
        </row>
        <row r="189">
          <cell r="D189">
            <v>0</v>
          </cell>
          <cell r="E189">
            <v>11.853999999999999</v>
          </cell>
          <cell r="F189">
            <v>0</v>
          </cell>
          <cell r="G189">
            <v>0</v>
          </cell>
          <cell r="H189">
            <v>343.76499999999999</v>
          </cell>
          <cell r="I189">
            <v>343.76499999999999</v>
          </cell>
          <cell r="J189">
            <v>343.76499999999999</v>
          </cell>
          <cell r="K189">
            <v>343.76499999999999</v>
          </cell>
          <cell r="L189">
            <v>343.76499999999999</v>
          </cell>
        </row>
        <row r="190">
          <cell r="D190">
            <v>0</v>
          </cell>
        </row>
        <row r="191">
          <cell r="D191">
            <v>0</v>
          </cell>
          <cell r="E191">
            <v>6359.3559999999998</v>
          </cell>
          <cell r="F191">
            <v>7071.0569999999998</v>
          </cell>
          <cell r="G191">
            <v>7697.3649999999998</v>
          </cell>
          <cell r="H191">
            <v>8219.9629999999997</v>
          </cell>
          <cell r="I191">
            <v>11915.241599999999</v>
          </cell>
          <cell r="J191">
            <v>17459.164574999999</v>
          </cell>
          <cell r="K191">
            <v>21672.360534750002</v>
          </cell>
          <cell r="L191">
            <v>24943.264240537501</v>
          </cell>
        </row>
        <row r="192">
          <cell r="D192">
            <v>0</v>
          </cell>
          <cell r="E192">
            <v>-2463.12</v>
          </cell>
          <cell r="F192">
            <v>-2858.7339999999999</v>
          </cell>
          <cell r="G192">
            <v>-2888.0219999999995</v>
          </cell>
          <cell r="H192">
            <v>-3345.7359999999994</v>
          </cell>
          <cell r="I192">
            <v>-3895.1440296749993</v>
          </cell>
          <cell r="J192">
            <v>-4698.521254267499</v>
          </cell>
          <cell r="K192">
            <v>-5770.8353710704987</v>
          </cell>
          <cell r="L192">
            <v>-7049.2953028088232</v>
          </cell>
        </row>
        <row r="193">
          <cell r="D193">
            <v>0</v>
          </cell>
          <cell r="E193">
            <v>12.994999999999999</v>
          </cell>
          <cell r="F193">
            <v>262</v>
          </cell>
          <cell r="G193">
            <v>138.51</v>
          </cell>
          <cell r="H193">
            <v>877.08399999999995</v>
          </cell>
          <cell r="I193">
            <v>375</v>
          </cell>
          <cell r="J193">
            <v>375</v>
          </cell>
          <cell r="K193">
            <v>375</v>
          </cell>
          <cell r="L193">
            <v>400</v>
          </cell>
        </row>
        <row r="198">
          <cell r="D198">
            <v>0</v>
          </cell>
          <cell r="E198">
            <v>3921.0849999999996</v>
          </cell>
          <cell r="F198">
            <v>4474.3230000000003</v>
          </cell>
          <cell r="G198">
            <v>4947.853000000001</v>
          </cell>
          <cell r="H198">
            <v>6095.0760000000009</v>
          </cell>
          <cell r="I198">
            <v>8738.862570325</v>
          </cell>
          <cell r="J198">
            <v>13479.408320732498</v>
          </cell>
          <cell r="K198">
            <v>16620.290163679503</v>
          </cell>
          <cell r="L198">
            <v>18637.733937728677</v>
          </cell>
          <cell r="M198">
            <v>0</v>
          </cell>
          <cell r="N198">
            <v>0</v>
          </cell>
          <cell r="O198">
            <v>0</v>
          </cell>
        </row>
        <row r="199">
          <cell r="D199">
            <v>0</v>
          </cell>
          <cell r="E199">
            <v>6734.8639999999996</v>
          </cell>
          <cell r="F199">
            <v>7412.7860000000001</v>
          </cell>
          <cell r="G199">
            <v>8962.1580000000013</v>
          </cell>
          <cell r="H199">
            <v>10880.12</v>
          </cell>
          <cell r="I199">
            <v>17506.353832544184</v>
          </cell>
          <cell r="J199">
            <v>22482.697756181726</v>
          </cell>
          <cell r="K199">
            <v>25515.884966261139</v>
          </cell>
          <cell r="L199">
            <v>30084.239330772401</v>
          </cell>
          <cell r="M199">
            <v>0</v>
          </cell>
          <cell r="N199">
            <v>0</v>
          </cell>
          <cell r="O199">
            <v>0</v>
          </cell>
        </row>
        <row r="200">
          <cell r="D200">
            <v>0</v>
          </cell>
          <cell r="E200">
            <v>895.44600000000003</v>
          </cell>
          <cell r="F200">
            <v>1019.241</v>
          </cell>
          <cell r="G200">
            <v>1353.932</v>
          </cell>
          <cell r="H200">
            <v>1865.462</v>
          </cell>
          <cell r="I200">
            <v>2670.4050084933333</v>
          </cell>
          <cell r="J200">
            <v>4215.3138930706136</v>
          </cell>
          <cell r="K200">
            <v>4336.4261293934933</v>
          </cell>
          <cell r="L200">
            <v>5611.9387421961865</v>
          </cell>
        </row>
        <row r="202">
          <cell r="E202">
            <v>0</v>
          </cell>
          <cell r="F202">
            <v>0</v>
          </cell>
          <cell r="G202">
            <v>0</v>
          </cell>
          <cell r="H202">
            <v>0</v>
          </cell>
          <cell r="I202">
            <v>0</v>
          </cell>
          <cell r="J202">
            <v>0</v>
          </cell>
          <cell r="K202">
            <v>0</v>
          </cell>
          <cell r="L202">
            <v>0</v>
          </cell>
        </row>
        <row r="205">
          <cell r="E205">
            <v>831.91899999999998</v>
          </cell>
          <cell r="F205">
            <v>918.53400000000011</v>
          </cell>
          <cell r="G205">
            <v>1609.096</v>
          </cell>
          <cell r="H205">
            <v>1515.3519999999999</v>
          </cell>
          <cell r="I205">
            <v>1521.6679499999998</v>
          </cell>
          <cell r="J205">
            <v>1528.2996974999999</v>
          </cell>
          <cell r="K205">
            <v>1549.1897021249999</v>
          </cell>
          <cell r="L205">
            <v>1557.19753723125</v>
          </cell>
        </row>
        <row r="206">
          <cell r="D206">
            <v>0</v>
          </cell>
          <cell r="E206">
            <v>1727.365</v>
          </cell>
          <cell r="F206">
            <v>1937.7750000000001</v>
          </cell>
          <cell r="G206">
            <v>2963.0280000000002</v>
          </cell>
          <cell r="H206">
            <v>3380.8139999999999</v>
          </cell>
          <cell r="I206">
            <v>4192.0729584933333</v>
          </cell>
          <cell r="J206">
            <v>5743.6135905706133</v>
          </cell>
          <cell r="K206">
            <v>5885.615831518493</v>
          </cell>
          <cell r="L206">
            <v>7169.1362794274364</v>
          </cell>
          <cell r="M206">
            <v>0</v>
          </cell>
          <cell r="N206">
            <v>0</v>
          </cell>
          <cell r="O206">
            <v>0</v>
          </cell>
        </row>
        <row r="207">
          <cell r="D207">
            <v>0</v>
          </cell>
          <cell r="E207">
            <v>4128.9830000000002</v>
          </cell>
          <cell r="F207">
            <v>3822.3690000000001</v>
          </cell>
          <cell r="G207">
            <v>3235.7829999999999</v>
          </cell>
          <cell r="H207">
            <v>2855.68</v>
          </cell>
          <cell r="I207">
            <v>4727.68</v>
          </cell>
          <cell r="J207">
            <v>5977.68</v>
          </cell>
          <cell r="K207">
            <v>5977.68</v>
          </cell>
          <cell r="L207">
            <v>5727.68</v>
          </cell>
        </row>
        <row r="213">
          <cell r="E213">
            <v>363.69799999999998</v>
          </cell>
          <cell r="F213">
            <v>426.29300000000001</v>
          </cell>
          <cell r="G213">
            <v>770.84100000000001</v>
          </cell>
          <cell r="H213">
            <v>1487.8320000000001</v>
          </cell>
          <cell r="I213">
            <v>1636.6152000000002</v>
          </cell>
          <cell r="J213">
            <v>1800.2767200000003</v>
          </cell>
          <cell r="K213">
            <v>1980.3043920000005</v>
          </cell>
          <cell r="L213">
            <v>2178.3348312000007</v>
          </cell>
        </row>
        <row r="214">
          <cell r="D214" t="e">
            <v>#REF!</v>
          </cell>
          <cell r="E214" t="e">
            <v>#REF!</v>
          </cell>
          <cell r="F214" t="e">
            <v>#REF!</v>
          </cell>
          <cell r="G214" t="e">
            <v>#REF!</v>
          </cell>
          <cell r="H214" t="e">
            <v>#REF!</v>
          </cell>
          <cell r="I214" t="e">
            <v>#REF!</v>
          </cell>
          <cell r="J214" t="e">
            <v>#REF!</v>
          </cell>
          <cell r="K214" t="e">
            <v>#REF!</v>
          </cell>
          <cell r="L214" t="e">
            <v>#REF!</v>
          </cell>
        </row>
        <row r="217">
          <cell r="D217" t="e">
            <v>#REF!</v>
          </cell>
          <cell r="E217" t="e">
            <v>#REF!</v>
          </cell>
          <cell r="F217" t="e">
            <v>#REF!</v>
          </cell>
          <cell r="G217" t="e">
            <v>#REF!</v>
          </cell>
          <cell r="H217" t="e">
            <v>#REF!</v>
          </cell>
          <cell r="I217" t="e">
            <v>#REF!</v>
          </cell>
          <cell r="J217" t="e">
            <v>#REF!</v>
          </cell>
          <cell r="K217" t="e">
            <v>#REF!</v>
          </cell>
          <cell r="L217" t="e">
            <v>#REF!</v>
          </cell>
          <cell r="M217">
            <v>0</v>
          </cell>
          <cell r="N217">
            <v>0</v>
          </cell>
          <cell r="O217">
            <v>0</v>
          </cell>
        </row>
        <row r="218">
          <cell r="D218" t="e">
            <v>#REF!</v>
          </cell>
          <cell r="E218" t="e">
            <v>#REF!</v>
          </cell>
          <cell r="F218" t="e">
            <v>#REF!</v>
          </cell>
          <cell r="G218" t="e">
            <v>#REF!</v>
          </cell>
          <cell r="H218" t="e">
            <v>#REF!</v>
          </cell>
          <cell r="I218" t="e">
            <v>#REF!</v>
          </cell>
          <cell r="J218" t="e">
            <v>#REF!</v>
          </cell>
          <cell r="K218" t="e">
            <v>#REF!</v>
          </cell>
          <cell r="L218" t="e">
            <v>#REF!</v>
          </cell>
          <cell r="M218">
            <v>0</v>
          </cell>
          <cell r="N218">
            <v>0</v>
          </cell>
          <cell r="O218">
            <v>0</v>
          </cell>
        </row>
        <row r="219">
          <cell r="D219" t="e">
            <v>#REF!</v>
          </cell>
          <cell r="E219">
            <v>476.77</v>
          </cell>
          <cell r="F219">
            <v>576.77</v>
          </cell>
          <cell r="G219">
            <v>676.77</v>
          </cell>
          <cell r="H219">
            <v>676.77</v>
          </cell>
          <cell r="I219">
            <v>695.60381999999993</v>
          </cell>
          <cell r="J219">
            <v>695.60381999999993</v>
          </cell>
          <cell r="K219">
            <v>695.60381999999993</v>
          </cell>
          <cell r="L219">
            <v>695.60381999999993</v>
          </cell>
        </row>
        <row r="221">
          <cell r="D221" t="e">
            <v>#REF!</v>
          </cell>
          <cell r="E221">
            <v>1012.21</v>
          </cell>
          <cell r="F221">
            <v>1184.896</v>
          </cell>
          <cell r="G221">
            <v>1038</v>
          </cell>
          <cell r="H221">
            <v>1835.558</v>
          </cell>
          <cell r="I221">
            <v>5268.0587034304535</v>
          </cell>
          <cell r="J221">
            <v>6958.0046268496199</v>
          </cell>
          <cell r="K221">
            <v>9237.4373086445921</v>
          </cell>
          <cell r="L221">
            <v>12178.958188705465</v>
          </cell>
        </row>
        <row r="224">
          <cell r="D224" t="e">
            <v>#REF!</v>
          </cell>
          <cell r="E224">
            <v>1012.21</v>
          </cell>
          <cell r="F224">
            <v>1184.896</v>
          </cell>
          <cell r="G224">
            <v>1038</v>
          </cell>
          <cell r="H224">
            <v>1835.558</v>
          </cell>
          <cell r="I224">
            <v>5268.0587034304535</v>
          </cell>
          <cell r="J224">
            <v>6958.0046268496199</v>
          </cell>
          <cell r="K224">
            <v>9237.4373086445921</v>
          </cell>
          <cell r="L224">
            <v>12178.958188705465</v>
          </cell>
          <cell r="M224">
            <v>0</v>
          </cell>
          <cell r="N224">
            <v>0</v>
          </cell>
          <cell r="O224">
            <v>0</v>
          </cell>
        </row>
        <row r="225">
          <cell r="D225" t="e">
            <v>#REF!</v>
          </cell>
          <cell r="E225">
            <v>-113.866</v>
          </cell>
          <cell r="F225">
            <v>-107.907</v>
          </cell>
          <cell r="G225">
            <v>-115.056</v>
          </cell>
        </row>
        <row r="226">
          <cell r="D226" t="e">
            <v>#REF!</v>
          </cell>
          <cell r="E226">
            <v>1375.114</v>
          </cell>
          <cell r="F226">
            <v>1653.759</v>
          </cell>
          <cell r="G226">
            <v>1599.7139999999999</v>
          </cell>
          <cell r="H226">
            <v>2512.328</v>
          </cell>
          <cell r="I226">
            <v>5963.6625234304538</v>
          </cell>
          <cell r="J226">
            <v>7653.6084468496201</v>
          </cell>
          <cell r="K226">
            <v>9933.0411286445924</v>
          </cell>
          <cell r="L226">
            <v>12874.562008705465</v>
          </cell>
          <cell r="M226">
            <v>0</v>
          </cell>
          <cell r="N226">
            <v>0</v>
          </cell>
          <cell r="O226">
            <v>0</v>
          </cell>
        </row>
        <row r="228">
          <cell r="D228" t="e">
            <v>#REF!</v>
          </cell>
          <cell r="E228">
            <v>1375.114</v>
          </cell>
          <cell r="F228">
            <v>1653.759</v>
          </cell>
          <cell r="G228">
            <v>1599.7139999999999</v>
          </cell>
          <cell r="H228">
            <v>2512.328</v>
          </cell>
          <cell r="I228">
            <v>5963.6625234304538</v>
          </cell>
          <cell r="J228">
            <v>7653.6084468496201</v>
          </cell>
          <cell r="K228">
            <v>9933.0411286445924</v>
          </cell>
          <cell r="L228">
            <v>12874.562008705465</v>
          </cell>
          <cell r="M228">
            <v>0</v>
          </cell>
          <cell r="N228">
            <v>0</v>
          </cell>
          <cell r="O228">
            <v>0</v>
          </cell>
        </row>
        <row r="229">
          <cell r="D229" t="e">
            <v>#REF!</v>
          </cell>
          <cell r="E229" t="e">
            <v>#REF!</v>
          </cell>
          <cell r="F229" t="e">
            <v>#REF!</v>
          </cell>
          <cell r="G229" t="e">
            <v>#REF!</v>
          </cell>
          <cell r="H229" t="e">
            <v>#REF!</v>
          </cell>
          <cell r="I229" t="e">
            <v>#REF!</v>
          </cell>
          <cell r="J229" t="e">
            <v>#REF!</v>
          </cell>
          <cell r="K229" t="e">
            <v>#REF!</v>
          </cell>
          <cell r="L229" t="e">
            <v>#REF!</v>
          </cell>
          <cell r="M229">
            <v>0</v>
          </cell>
          <cell r="N229">
            <v>0</v>
          </cell>
          <cell r="O229">
            <v>0</v>
          </cell>
        </row>
        <row r="240">
          <cell r="D240">
            <v>0</v>
          </cell>
          <cell r="E240">
            <v>0</v>
          </cell>
          <cell r="F240">
            <v>0</v>
          </cell>
          <cell r="G240">
            <v>0</v>
          </cell>
          <cell r="H240">
            <v>0</v>
          </cell>
          <cell r="I240">
            <v>0</v>
          </cell>
          <cell r="J240">
            <v>0</v>
          </cell>
          <cell r="K240">
            <v>0</v>
          </cell>
          <cell r="L240">
            <v>0</v>
          </cell>
          <cell r="M240">
            <v>0</v>
          </cell>
          <cell r="N240">
            <v>0</v>
          </cell>
          <cell r="O240">
            <v>0</v>
          </cell>
        </row>
        <row r="244">
          <cell r="D244">
            <v>0</v>
          </cell>
          <cell r="E244">
            <v>0</v>
          </cell>
          <cell r="F244">
            <v>0</v>
          </cell>
          <cell r="G244">
            <v>0</v>
          </cell>
          <cell r="H244">
            <v>0</v>
          </cell>
          <cell r="I244">
            <v>0</v>
          </cell>
          <cell r="J244">
            <v>0</v>
          </cell>
          <cell r="K244">
            <v>0</v>
          </cell>
          <cell r="L244">
            <v>0</v>
          </cell>
          <cell r="M244">
            <v>0</v>
          </cell>
          <cell r="N244">
            <v>0</v>
          </cell>
          <cell r="O244">
            <v>0</v>
          </cell>
        </row>
        <row r="248">
          <cell r="D248">
            <v>0</v>
          </cell>
          <cell r="E248">
            <v>1954.6154999999999</v>
          </cell>
          <cell r="F248">
            <v>4191.777</v>
          </cell>
          <cell r="G248">
            <v>4711.0880000000006</v>
          </cell>
          <cell r="H248">
            <v>5349.5820000000003</v>
          </cell>
          <cell r="I248">
            <v>7073.204285162501</v>
          </cell>
          <cell r="J248">
            <v>10765.37044552875</v>
          </cell>
          <cell r="K248">
            <v>14706.084242206001</v>
          </cell>
          <cell r="L248">
            <v>17285.247050704093</v>
          </cell>
          <cell r="M248">
            <v>9146.9844688643389</v>
          </cell>
          <cell r="N248">
            <v>0</v>
          </cell>
          <cell r="O248">
            <v>0</v>
          </cell>
        </row>
        <row r="249">
          <cell r="D249">
            <v>0</v>
          </cell>
          <cell r="E249">
            <v>3367.4319999999998</v>
          </cell>
          <cell r="F249">
            <v>7073.8249999999998</v>
          </cell>
          <cell r="G249">
            <v>8187.4720000000007</v>
          </cell>
          <cell r="H249">
            <v>9921.139000000001</v>
          </cell>
          <cell r="I249">
            <v>14193.236916272093</v>
          </cell>
          <cell r="J249">
            <v>19994.525794362955</v>
          </cell>
          <cell r="K249">
            <v>23999.291361221432</v>
          </cell>
          <cell r="L249">
            <v>27800.062148516772</v>
          </cell>
          <cell r="M249">
            <v>15042.119665386201</v>
          </cell>
          <cell r="N249">
            <v>0</v>
          </cell>
          <cell r="O249">
            <v>0</v>
          </cell>
        </row>
        <row r="250">
          <cell r="D250" t="e">
            <v>#REF!</v>
          </cell>
          <cell r="E250" t="e">
            <v>#REF!</v>
          </cell>
          <cell r="F250">
            <v>1514.4365</v>
          </cell>
          <cell r="G250">
            <v>1626.7365</v>
          </cell>
          <cell r="H250">
            <v>2056.0209999999997</v>
          </cell>
          <cell r="I250">
            <v>4237.9952617152267</v>
          </cell>
          <cell r="J250">
            <v>6808.6354851400374</v>
          </cell>
          <cell r="K250">
            <v>8793.3247877471058</v>
          </cell>
          <cell r="L250">
            <v>11403.80156867503</v>
          </cell>
          <cell r="M250">
            <v>6437.2810043527325</v>
          </cell>
          <cell r="N250">
            <v>0</v>
          </cell>
          <cell r="O250">
            <v>0</v>
          </cell>
        </row>
        <row r="252">
          <cell r="D252" t="e">
            <v>#REF!</v>
          </cell>
          <cell r="E252" t="e">
            <v>#REF!</v>
          </cell>
          <cell r="F252" t="e">
            <v>#REF!</v>
          </cell>
          <cell r="G252" t="e">
            <v>#REF!</v>
          </cell>
          <cell r="H252" t="e">
            <v>#REF!</v>
          </cell>
          <cell r="I252" t="e">
            <v>#REF!</v>
          </cell>
          <cell r="J252" t="e">
            <v>#REF!</v>
          </cell>
          <cell r="K252" t="e">
            <v>#REF!</v>
          </cell>
          <cell r="L252" t="e">
            <v>#REF!</v>
          </cell>
          <cell r="M252" t="e">
            <v>#REF!</v>
          </cell>
          <cell r="N252">
            <v>0</v>
          </cell>
          <cell r="O252">
            <v>0</v>
          </cell>
        </row>
        <row r="254">
          <cell r="D254">
            <v>0</v>
          </cell>
          <cell r="E254">
            <v>4443.95</v>
          </cell>
          <cell r="F254">
            <v>9372.0590000000011</v>
          </cell>
          <cell r="G254">
            <v>10284.878000000001</v>
          </cell>
          <cell r="H254">
            <v>11939.058500000003</v>
          </cell>
          <cell r="I254">
            <v>15762.318810217383</v>
          </cell>
          <cell r="J254">
            <v>22215.26062918159</v>
          </cell>
          <cell r="K254">
            <v>29285.457764685059</v>
          </cell>
          <cell r="L254">
            <v>34474.205902329762</v>
          </cell>
          <cell r="M254">
            <v>18223.979456608911</v>
          </cell>
          <cell r="N254">
            <v>0</v>
          </cell>
          <cell r="O254">
            <v>0</v>
          </cell>
        </row>
        <row r="257">
          <cell r="D257">
            <v>3935.4355982803336</v>
          </cell>
          <cell r="E257">
            <v>2592.3328069406239</v>
          </cell>
          <cell r="F257">
            <v>2224.0626867345736</v>
          </cell>
          <cell r="G257">
            <v>1937.0286224563306</v>
          </cell>
          <cell r="H257">
            <v>1269.4487672985013</v>
          </cell>
          <cell r="I257">
            <v>1740.2568425423121</v>
          </cell>
          <cell r="J257">
            <v>6016.8838757194299</v>
          </cell>
          <cell r="K257">
            <v>4054.9391549999991</v>
          </cell>
          <cell r="L257">
            <v>5548.3435754999982</v>
          </cell>
          <cell r="M257">
            <v>5548.3435754999982</v>
          </cell>
          <cell r="N257">
            <v>5548.3435754999982</v>
          </cell>
          <cell r="O257">
            <v>5548.3435754999982</v>
          </cell>
        </row>
        <row r="258">
          <cell r="D258">
            <v>0</v>
          </cell>
          <cell r="E258">
            <v>4128.9830000000002</v>
          </cell>
          <cell r="F258">
            <v>3822.3690000000001</v>
          </cell>
          <cell r="G258">
            <v>3235.7829999999999</v>
          </cell>
          <cell r="H258">
            <v>2855.68</v>
          </cell>
          <cell r="I258">
            <v>4727.68</v>
          </cell>
          <cell r="J258">
            <v>5977.68</v>
          </cell>
          <cell r="K258">
            <v>5977.68</v>
          </cell>
          <cell r="L258">
            <v>5727.68</v>
          </cell>
          <cell r="M258">
            <v>0</v>
          </cell>
          <cell r="N258">
            <v>0</v>
          </cell>
          <cell r="O258">
            <v>0</v>
          </cell>
        </row>
        <row r="260">
          <cell r="D260">
            <v>0</v>
          </cell>
          <cell r="E260">
            <v>0</v>
          </cell>
          <cell r="F260">
            <v>0</v>
          </cell>
          <cell r="G260">
            <v>0</v>
          </cell>
          <cell r="H260">
            <v>0</v>
          </cell>
          <cell r="I260">
            <v>0</v>
          </cell>
          <cell r="J260">
            <v>0</v>
          </cell>
          <cell r="K260">
            <v>0</v>
          </cell>
          <cell r="L260">
            <v>0</v>
          </cell>
          <cell r="M260">
            <v>0</v>
          </cell>
          <cell r="N260">
            <v>0</v>
          </cell>
          <cell r="O260">
            <v>0</v>
          </cell>
        </row>
        <row r="261">
          <cell r="D261">
            <v>3935.4355982803336</v>
          </cell>
          <cell r="E261">
            <v>6721.3158069406236</v>
          </cell>
          <cell r="F261">
            <v>6046.4316867345733</v>
          </cell>
          <cell r="G261">
            <v>5172.811622456331</v>
          </cell>
          <cell r="H261">
            <v>4125.1287672985009</v>
          </cell>
          <cell r="I261">
            <v>6467.9368425423127</v>
          </cell>
          <cell r="J261">
            <v>11994.56387571943</v>
          </cell>
          <cell r="K261">
            <v>10032.619155</v>
          </cell>
          <cell r="L261">
            <v>11276.023575499999</v>
          </cell>
          <cell r="M261">
            <v>5548.3435754999982</v>
          </cell>
          <cell r="N261">
            <v>5548.3435754999982</v>
          </cell>
          <cell r="O261">
            <v>5548.3435754999982</v>
          </cell>
        </row>
        <row r="262">
          <cell r="D262">
            <v>0</v>
          </cell>
          <cell r="E262">
            <v>28.83</v>
          </cell>
          <cell r="F262">
            <v>93.116</v>
          </cell>
          <cell r="G262">
            <v>233.44499999999999</v>
          </cell>
          <cell r="H262">
            <v>86.037999999999997</v>
          </cell>
          <cell r="I262">
            <v>3349.3198239410913</v>
          </cell>
          <cell r="J262">
            <v>3804.2648484151969</v>
          </cell>
          <cell r="K262">
            <v>3406.3414069804476</v>
          </cell>
          <cell r="L262">
            <v>4761.1130758558147</v>
          </cell>
          <cell r="M262">
            <v>0</v>
          </cell>
          <cell r="N262">
            <v>0</v>
          </cell>
          <cell r="O262">
            <v>0</v>
          </cell>
        </row>
        <row r="263">
          <cell r="D263">
            <v>3935.4355982803336</v>
          </cell>
          <cell r="E263">
            <v>6692.4858069406237</v>
          </cell>
          <cell r="F263">
            <v>5953.3156867345733</v>
          </cell>
          <cell r="G263">
            <v>4939.3666224563312</v>
          </cell>
          <cell r="H263">
            <v>4039.0907672985009</v>
          </cell>
          <cell r="I263">
            <v>3118.6170186012214</v>
          </cell>
          <cell r="J263">
            <v>8190.2990273042333</v>
          </cell>
          <cell r="K263">
            <v>6626.2777480195527</v>
          </cell>
          <cell r="L263">
            <v>6514.9104996441847</v>
          </cell>
          <cell r="M263">
            <v>5548.3435754999982</v>
          </cell>
          <cell r="N263">
            <v>5548.3435754999982</v>
          </cell>
          <cell r="O263">
            <v>5548.3435754999982</v>
          </cell>
        </row>
        <row r="303">
          <cell r="D303" t="str">
            <v/>
          </cell>
          <cell r="E303">
            <v>5.7377916124689357</v>
          </cell>
          <cell r="F303">
            <v>5.6522805205573299</v>
          </cell>
          <cell r="G303">
            <v>21.529627509329753</v>
          </cell>
          <cell r="H303">
            <v>33.158313021462327</v>
          </cell>
          <cell r="I303">
            <v>43.915530233508804</v>
          </cell>
          <cell r="J303">
            <v>50.261275292974837</v>
          </cell>
          <cell r="K303">
            <v>67.557005695330446</v>
          </cell>
          <cell r="L303">
            <v>92.781744651195268</v>
          </cell>
          <cell r="M303" t="str">
            <v/>
          </cell>
          <cell r="N303" t="str">
            <v/>
          </cell>
          <cell r="O303" t="str">
            <v/>
          </cell>
        </row>
        <row r="305">
          <cell r="D305" t="str">
            <v/>
          </cell>
          <cell r="E305">
            <v>16.273416526254319</v>
          </cell>
          <cell r="F305">
            <v>16.197197232594522</v>
          </cell>
          <cell r="G305">
            <v>32.615220687641909</v>
          </cell>
          <cell r="H305">
            <v>45.309330335321327</v>
          </cell>
          <cell r="I305">
            <v>58.14373654557096</v>
          </cell>
          <cell r="J305">
            <v>70.56889579553976</v>
          </cell>
          <cell r="K305">
            <v>94.637485272170736</v>
          </cell>
          <cell r="L305">
            <v>125.04786209511491</v>
          </cell>
          <cell r="M305" t="str">
            <v/>
          </cell>
          <cell r="N305" t="str">
            <v/>
          </cell>
          <cell r="O305" t="str">
            <v/>
          </cell>
        </row>
        <row r="308">
          <cell r="D308" t="str">
            <v/>
          </cell>
          <cell r="E308">
            <v>36.506519603517376</v>
          </cell>
          <cell r="F308">
            <v>43.90398567172852</v>
          </cell>
          <cell r="G308">
            <v>42.469199281674967</v>
          </cell>
          <cell r="H308">
            <v>66.697271195308602</v>
          </cell>
          <cell r="I308">
            <v>154.44299350534749</v>
          </cell>
          <cell r="J308">
            <v>193.46649501133791</v>
          </cell>
          <cell r="K308">
            <v>251.08557163691177</v>
          </cell>
          <cell r="L308">
            <v>325.44079095862793</v>
          </cell>
          <cell r="M308" t="str">
            <v/>
          </cell>
          <cell r="N308" t="str">
            <v/>
          </cell>
          <cell r="O308" t="str">
            <v/>
          </cell>
        </row>
        <row r="322">
          <cell r="D322" t="str">
            <v/>
          </cell>
          <cell r="E322" t="str">
            <v/>
          </cell>
          <cell r="F322">
            <v>-1.4903136552707807</v>
          </cell>
          <cell r="G322">
            <v>280.90161008510728</v>
          </cell>
          <cell r="H322">
            <v>54.012478883312511</v>
          </cell>
          <cell r="I322">
            <v>32.441991862142295</v>
          </cell>
          <cell r="J322">
            <v>14.449888287182855</v>
          </cell>
          <cell r="K322">
            <v>34.411642564853672</v>
          </cell>
          <cell r="L322">
            <v>37.338450241006413</v>
          </cell>
          <cell r="M322" t="str">
            <v/>
          </cell>
          <cell r="N322" t="str">
            <v/>
          </cell>
          <cell r="O322" t="str">
            <v/>
          </cell>
        </row>
        <row r="334">
          <cell r="D334" t="str">
            <v/>
          </cell>
          <cell r="E334">
            <v>1.042793162938495</v>
          </cell>
          <cell r="F334">
            <v>0.30988492109500865</v>
          </cell>
          <cell r="G334">
            <v>0.68515983716500384</v>
          </cell>
          <cell r="H334">
            <v>0.81792131925399003</v>
          </cell>
          <cell r="I334">
            <v>0.84463076061746678</v>
          </cell>
          <cell r="J334">
            <v>0.79120180107777549</v>
          </cell>
          <cell r="K334">
            <v>0.79909781721968265</v>
          </cell>
          <cell r="L334">
            <v>1.0012279740069887</v>
          </cell>
          <cell r="M334" t="str">
            <v/>
          </cell>
          <cell r="N334" t="str">
            <v/>
          </cell>
          <cell r="O334" t="str">
            <v/>
          </cell>
        </row>
        <row r="367">
          <cell r="D367" t="str">
            <v/>
          </cell>
          <cell r="E367">
            <v>48.014988798356534</v>
          </cell>
          <cell r="F367">
            <v>48.741388364927609</v>
          </cell>
          <cell r="G367">
            <v>12.796319856468186</v>
          </cell>
          <cell r="H367">
            <v>8.3086253459781734</v>
          </cell>
          <cell r="I367">
            <v>6.2734071189646174</v>
          </cell>
          <cell r="J367">
            <v>5.4813571361669648</v>
          </cell>
          <cell r="K367">
            <v>2.8420442561632226</v>
          </cell>
          <cell r="L367">
            <v>2.0693725982606486</v>
          </cell>
          <cell r="M367" t="str">
            <v/>
          </cell>
          <cell r="N367" t="str">
            <v/>
          </cell>
          <cell r="O367" t="str">
            <v/>
          </cell>
        </row>
        <row r="380">
          <cell r="D380" t="str">
            <v/>
          </cell>
          <cell r="E380">
            <v>1.5059768464858119</v>
          </cell>
          <cell r="F380">
            <v>0.63521961254560744</v>
          </cell>
          <cell r="G380">
            <v>0.48025524682512821</v>
          </cell>
          <cell r="H380">
            <v>0.33830898536082221</v>
          </cell>
          <cell r="I380">
            <v>0.197852679935625</v>
          </cell>
          <cell r="J380">
            <v>0.36867895290616554</v>
          </cell>
          <cell r="K380">
            <v>0.22626512452914743</v>
          </cell>
          <cell r="L380">
            <v>0.1889792767990606</v>
          </cell>
          <cell r="M380">
            <v>0.30445290989877055</v>
          </cell>
          <cell r="N380" t="str">
            <v/>
          </cell>
          <cell r="O380" t="str">
            <v/>
          </cell>
        </row>
        <row r="388">
          <cell r="D388">
            <v>0</v>
          </cell>
          <cell r="E388">
            <v>0</v>
          </cell>
          <cell r="F388">
            <v>0</v>
          </cell>
          <cell r="G388">
            <v>0</v>
          </cell>
          <cell r="H388">
            <v>0</v>
          </cell>
          <cell r="I388">
            <v>0</v>
          </cell>
          <cell r="J388">
            <v>0</v>
          </cell>
          <cell r="K388">
            <v>0</v>
          </cell>
          <cell r="L388">
            <v>0</v>
          </cell>
          <cell r="M388">
            <v>0</v>
          </cell>
          <cell r="N388">
            <v>0</v>
          </cell>
          <cell r="O388">
            <v>0</v>
          </cell>
        </row>
        <row r="389">
          <cell r="D389">
            <v>0.14000000000000001</v>
          </cell>
          <cell r="E389">
            <v>0.15</v>
          </cell>
          <cell r="F389">
            <v>0.16500000000000001</v>
          </cell>
          <cell r="G389">
            <v>0.14499999999999999</v>
          </cell>
          <cell r="H389">
            <v>0.14000000000000001</v>
          </cell>
          <cell r="I389">
            <v>0.125</v>
          </cell>
          <cell r="J389">
            <v>0.12</v>
          </cell>
          <cell r="K389">
            <v>0.115</v>
          </cell>
          <cell r="L389">
            <v>0.115</v>
          </cell>
          <cell r="M389">
            <v>0.105</v>
          </cell>
          <cell r="N389">
            <v>0.105</v>
          </cell>
          <cell r="O389">
            <v>0.105</v>
          </cell>
        </row>
        <row r="393">
          <cell r="D393">
            <v>0.17596783452276787</v>
          </cell>
          <cell r="E393">
            <v>0.16696783452276787</v>
          </cell>
          <cell r="F393">
            <v>0.17996783452276788</v>
          </cell>
          <cell r="G393">
            <v>0.17996783452276788</v>
          </cell>
          <cell r="H393">
            <v>0.16296783452276786</v>
          </cell>
          <cell r="I393">
            <v>0.16496783452276786</v>
          </cell>
          <cell r="J393">
            <v>0.15696783452276789</v>
          </cell>
          <cell r="K393">
            <v>0.14696783452276788</v>
          </cell>
          <cell r="L393">
            <v>0.12196783452276788</v>
          </cell>
          <cell r="M393">
            <v>0.12196783452276788</v>
          </cell>
          <cell r="N393">
            <v>0.12196783452276788</v>
          </cell>
          <cell r="O393">
            <v>0.12196783452276788</v>
          </cell>
        </row>
        <row r="394">
          <cell r="D394">
            <v>51.75</v>
          </cell>
          <cell r="E394">
            <v>46</v>
          </cell>
          <cell r="F394">
            <v>46</v>
          </cell>
          <cell r="G394">
            <v>43</v>
          </cell>
          <cell r="H394">
            <v>35</v>
          </cell>
          <cell r="I394">
            <v>35</v>
          </cell>
          <cell r="J394">
            <v>38.5</v>
          </cell>
          <cell r="K394">
            <v>39.549999999999997</v>
          </cell>
          <cell r="L394">
            <v>35.700000000000003</v>
          </cell>
          <cell r="M394">
            <v>36.75</v>
          </cell>
          <cell r="N394">
            <v>36.75</v>
          </cell>
          <cell r="O394" t="e">
            <v>#REF!</v>
          </cell>
        </row>
        <row r="425">
          <cell r="D425">
            <v>0</v>
          </cell>
          <cell r="E425">
            <v>216.12900000000005</v>
          </cell>
          <cell r="F425">
            <v>212.90799999999987</v>
          </cell>
          <cell r="G425">
            <v>810.96999999999957</v>
          </cell>
          <cell r="H425">
            <v>1248.994999999999</v>
          </cell>
          <cell r="I425">
            <v>1695.7545040143598</v>
          </cell>
          <cell r="J425">
            <v>1988.3552503972462</v>
          </cell>
          <cell r="K425">
            <v>2672.5809520834473</v>
          </cell>
          <cell r="L425">
            <v>3670.4812610277404</v>
          </cell>
          <cell r="M425">
            <v>0</v>
          </cell>
          <cell r="N425">
            <v>0</v>
          </cell>
          <cell r="O425">
            <v>0</v>
          </cell>
        </row>
        <row r="428">
          <cell r="D428">
            <v>18.988255214276681</v>
          </cell>
          <cell r="E428">
            <v>36.453075609501866</v>
          </cell>
          <cell r="F428">
            <v>46.073974784130499</v>
          </cell>
          <cell r="G428">
            <v>50.126263523399388</v>
          </cell>
          <cell r="H428">
            <v>50.126263523399388</v>
          </cell>
          <cell r="I428">
            <v>50.126263523399388</v>
          </cell>
          <cell r="J428">
            <v>52.992933793923527</v>
          </cell>
          <cell r="K428">
            <v>55.875354999999992</v>
          </cell>
          <cell r="L428">
            <v>55.875354999999992</v>
          </cell>
          <cell r="M428">
            <v>55.875354999999992</v>
          </cell>
          <cell r="N428">
            <v>55.875354999999992</v>
          </cell>
          <cell r="O428" t="e">
            <v>#REF!</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Disclaimer"/>
      <sheetName val="Balance Sheet_VDF"/>
      <sheetName val="Income Statement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row r="44">
          <cell r="R44" t="e">
            <v>#DIV/0!</v>
          </cell>
        </row>
      </sheetData>
      <sheetData sheetId="3" refreshError="1"/>
      <sheetData sheetId="4" refreshError="1">
        <row r="1">
          <cell r="P1" t="str">
            <v>Invested Capital</v>
          </cell>
        </row>
        <row r="2">
          <cell r="O2" t="str">
            <v>P-2</v>
          </cell>
          <cell r="P2" t="str">
            <v>P-1</v>
          </cell>
          <cell r="Q2" t="str">
            <v>Present (P)</v>
          </cell>
        </row>
        <row r="3">
          <cell r="O3">
            <v>1994</v>
          </cell>
          <cell r="P3">
            <v>1995</v>
          </cell>
          <cell r="Q3">
            <v>1996</v>
          </cell>
        </row>
        <row r="4">
          <cell r="O4">
            <v>0</v>
          </cell>
          <cell r="P4">
            <v>0</v>
          </cell>
          <cell r="Q4">
            <v>0</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O6">
            <v>0</v>
          </cell>
          <cell r="P6">
            <v>0</v>
          </cell>
          <cell r="Q6">
            <v>0</v>
          </cell>
        </row>
        <row r="7">
          <cell r="O7">
            <v>0</v>
          </cell>
          <cell r="P7">
            <v>0</v>
          </cell>
          <cell r="Q7">
            <v>0</v>
          </cell>
        </row>
        <row r="8">
          <cell r="O8">
            <v>0</v>
          </cell>
          <cell r="P8">
            <v>0</v>
          </cell>
          <cell r="Q8">
            <v>0</v>
          </cell>
        </row>
        <row r="9">
          <cell r="A9">
            <v>1</v>
          </cell>
          <cell r="O9">
            <v>0</v>
          </cell>
          <cell r="P9">
            <v>0</v>
          </cell>
          <cell r="Q9">
            <v>0</v>
          </cell>
        </row>
        <row r="10">
          <cell r="O10">
            <v>0</v>
          </cell>
          <cell r="P10">
            <v>0</v>
          </cell>
          <cell r="Q10">
            <v>0</v>
          </cell>
        </row>
        <row r="11">
          <cell r="O11">
            <v>0</v>
          </cell>
          <cell r="P11">
            <v>0</v>
          </cell>
          <cell r="Q11">
            <v>0</v>
          </cell>
        </row>
        <row r="12">
          <cell r="O12">
            <v>0</v>
          </cell>
          <cell r="P12">
            <v>0</v>
          </cell>
          <cell r="Q12">
            <v>0</v>
          </cell>
        </row>
        <row r="13">
          <cell r="O13">
            <v>0</v>
          </cell>
          <cell r="P13">
            <v>0</v>
          </cell>
          <cell r="Q13">
            <v>0</v>
          </cell>
          <cell r="R13">
            <v>0</v>
          </cell>
          <cell r="S13">
            <v>0</v>
          </cell>
          <cell r="T13">
            <v>0</v>
          </cell>
        </row>
        <row r="14">
          <cell r="O14">
            <v>0</v>
          </cell>
          <cell r="P14">
            <v>0</v>
          </cell>
          <cell r="Q14">
            <v>0</v>
          </cell>
        </row>
        <row r="15">
          <cell r="O15">
            <v>0</v>
          </cell>
          <cell r="P15">
            <v>0</v>
          </cell>
          <cell r="Q15">
            <v>0</v>
          </cell>
        </row>
        <row r="17">
          <cell r="O17">
            <v>0</v>
          </cell>
          <cell r="P17">
            <v>0</v>
          </cell>
          <cell r="Q17">
            <v>0</v>
          </cell>
        </row>
        <row r="18">
          <cell r="O18">
            <v>0</v>
          </cell>
          <cell r="P18">
            <v>0</v>
          </cell>
          <cell r="Q18">
            <v>0</v>
          </cell>
        </row>
        <row r="19">
          <cell r="O19">
            <v>0</v>
          </cell>
          <cell r="P19">
            <v>0</v>
          </cell>
          <cell r="Q19">
            <v>0</v>
          </cell>
        </row>
        <row r="20">
          <cell r="O20">
            <v>0</v>
          </cell>
          <cell r="P20">
            <v>0</v>
          </cell>
          <cell r="Q20">
            <v>0</v>
          </cell>
        </row>
        <row r="21">
          <cell r="O21">
            <v>0</v>
          </cell>
          <cell r="P21">
            <v>0</v>
          </cell>
          <cell r="Q21">
            <v>0</v>
          </cell>
        </row>
        <row r="22">
          <cell r="O22">
            <v>0</v>
          </cell>
          <cell r="P22">
            <v>0</v>
          </cell>
          <cell r="Q22">
            <v>0</v>
          </cell>
        </row>
        <row r="23">
          <cell r="O23">
            <v>0</v>
          </cell>
          <cell r="P23">
            <v>0</v>
          </cell>
          <cell r="Q23">
            <v>0</v>
          </cell>
        </row>
        <row r="24">
          <cell r="O24">
            <v>0</v>
          </cell>
          <cell r="P24">
            <v>0</v>
          </cell>
          <cell r="Q24">
            <v>0</v>
          </cell>
        </row>
        <row r="26">
          <cell r="O26">
            <v>0</v>
          </cell>
          <cell r="P26">
            <v>0</v>
          </cell>
          <cell r="Q26">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O29">
            <v>0</v>
          </cell>
          <cell r="P29">
            <v>0</v>
          </cell>
          <cell r="Q29">
            <v>0</v>
          </cell>
          <cell r="R29">
            <v>0</v>
          </cell>
          <cell r="S29">
            <v>0</v>
          </cell>
          <cell r="T29">
            <v>0</v>
          </cell>
        </row>
        <row r="30">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O32">
            <v>0</v>
          </cell>
          <cell r="P32">
            <v>0</v>
          </cell>
          <cell r="Q32">
            <v>0</v>
          </cell>
          <cell r="R32">
            <v>0</v>
          </cell>
          <cell r="S32">
            <v>0</v>
          </cell>
          <cell r="T32">
            <v>0</v>
          </cell>
        </row>
        <row r="33">
          <cell r="O33">
            <v>0</v>
          </cell>
          <cell r="P33">
            <v>0</v>
          </cell>
          <cell r="Q33">
            <v>0</v>
          </cell>
        </row>
        <row r="34">
          <cell r="A34">
            <v>1</v>
          </cell>
          <cell r="O34">
            <v>0</v>
          </cell>
          <cell r="P34">
            <v>0</v>
          </cell>
          <cell r="Q34">
            <v>0</v>
          </cell>
        </row>
        <row r="35">
          <cell r="O35">
            <v>0</v>
          </cell>
          <cell r="P35">
            <v>0</v>
          </cell>
          <cell r="Q35">
            <v>0</v>
          </cell>
        </row>
        <row r="36">
          <cell r="O36">
            <v>0</v>
          </cell>
          <cell r="P36">
            <v>0</v>
          </cell>
          <cell r="Q36">
            <v>0</v>
          </cell>
        </row>
        <row r="37">
          <cell r="O37">
            <v>0</v>
          </cell>
          <cell r="P37">
            <v>0</v>
          </cell>
          <cell r="Q37">
            <v>0</v>
          </cell>
        </row>
        <row r="38">
          <cell r="O38">
            <v>0</v>
          </cell>
          <cell r="P38">
            <v>0</v>
          </cell>
          <cell r="Q38">
            <v>0</v>
          </cell>
        </row>
        <row r="39">
          <cell r="O39">
            <v>0</v>
          </cell>
          <cell r="P39">
            <v>0</v>
          </cell>
          <cell r="Q39">
            <v>0</v>
          </cell>
        </row>
        <row r="40">
          <cell r="O40">
            <v>0</v>
          </cell>
          <cell r="P40">
            <v>0</v>
          </cell>
          <cell r="Q40">
            <v>0</v>
          </cell>
        </row>
        <row r="41">
          <cell r="O41">
            <v>0</v>
          </cell>
          <cell r="P41">
            <v>0</v>
          </cell>
          <cell r="Q41">
            <v>0</v>
          </cell>
        </row>
        <row r="42">
          <cell r="O42">
            <v>0</v>
          </cell>
          <cell r="P42">
            <v>0</v>
          </cell>
          <cell r="Q42">
            <v>0</v>
          </cell>
        </row>
        <row r="43">
          <cell r="O43">
            <v>0</v>
          </cell>
          <cell r="P43">
            <v>0</v>
          </cell>
          <cell r="Q43">
            <v>0</v>
          </cell>
        </row>
        <row r="45">
          <cell r="O45">
            <v>0</v>
          </cell>
          <cell r="P45">
            <v>0</v>
          </cell>
          <cell r="Q45">
            <v>0</v>
          </cell>
        </row>
        <row r="46">
          <cell r="O46">
            <v>0</v>
          </cell>
          <cell r="P46">
            <v>0</v>
          </cell>
          <cell r="Q46">
            <v>0</v>
          </cell>
        </row>
        <row r="47">
          <cell r="O47">
            <v>0</v>
          </cell>
          <cell r="P47">
            <v>0</v>
          </cell>
          <cell r="Q47">
            <v>0</v>
          </cell>
        </row>
        <row r="50">
          <cell r="O50">
            <v>0</v>
          </cell>
          <cell r="P50">
            <v>0</v>
          </cell>
          <cell r="Q50">
            <v>0</v>
          </cell>
        </row>
        <row r="53">
          <cell r="O53">
            <v>0</v>
          </cell>
          <cell r="P53">
            <v>0</v>
          </cell>
          <cell r="Q53">
            <v>0</v>
          </cell>
        </row>
        <row r="54">
          <cell r="O54">
            <v>0</v>
          </cell>
          <cell r="P54">
            <v>0</v>
          </cell>
          <cell r="Q54">
            <v>0</v>
          </cell>
        </row>
        <row r="55">
          <cell r="O55">
            <v>0</v>
          </cell>
          <cell r="P55">
            <v>0</v>
          </cell>
          <cell r="Q55">
            <v>0</v>
          </cell>
        </row>
        <row r="56">
          <cell r="O56">
            <v>0</v>
          </cell>
          <cell r="P56">
            <v>0</v>
          </cell>
          <cell r="Q56">
            <v>0</v>
          </cell>
        </row>
        <row r="57">
          <cell r="O57">
            <v>0</v>
          </cell>
          <cell r="P57">
            <v>0</v>
          </cell>
          <cell r="Q57">
            <v>0</v>
          </cell>
        </row>
        <row r="58">
          <cell r="O58">
            <v>0</v>
          </cell>
          <cell r="P58">
            <v>0</v>
          </cell>
          <cell r="Q58">
            <v>0</v>
          </cell>
        </row>
        <row r="59">
          <cell r="O59">
            <v>0</v>
          </cell>
          <cell r="P59">
            <v>0</v>
          </cell>
          <cell r="Q59">
            <v>0</v>
          </cell>
        </row>
        <row r="60">
          <cell r="O60">
            <v>0</v>
          </cell>
          <cell r="P60">
            <v>0</v>
          </cell>
          <cell r="Q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3">
          <cell r="O63">
            <v>0</v>
          </cell>
          <cell r="P63">
            <v>0</v>
          </cell>
          <cell r="Q63">
            <v>0</v>
          </cell>
        </row>
        <row r="64">
          <cell r="O64">
            <v>0</v>
          </cell>
          <cell r="P64">
            <v>0</v>
          </cell>
          <cell r="Q64">
            <v>0</v>
          </cell>
        </row>
        <row r="65">
          <cell r="O65">
            <v>0</v>
          </cell>
          <cell r="P65">
            <v>0</v>
          </cell>
          <cell r="Q65">
            <v>0</v>
          </cell>
        </row>
        <row r="66">
          <cell r="O66">
            <v>0</v>
          </cell>
          <cell r="P66">
            <v>0</v>
          </cell>
          <cell r="Q66">
            <v>0</v>
          </cell>
        </row>
        <row r="67">
          <cell r="O67">
            <v>0</v>
          </cell>
          <cell r="P67">
            <v>0</v>
          </cell>
          <cell r="Q67">
            <v>0</v>
          </cell>
        </row>
        <row r="68">
          <cell r="O68">
            <v>0</v>
          </cell>
          <cell r="P68">
            <v>0</v>
          </cell>
          <cell r="Q68">
            <v>0</v>
          </cell>
        </row>
        <row r="69">
          <cell r="O69">
            <v>0</v>
          </cell>
          <cell r="P69">
            <v>0</v>
          </cell>
          <cell r="Q69">
            <v>0</v>
          </cell>
        </row>
        <row r="70">
          <cell r="O70">
            <v>0</v>
          </cell>
          <cell r="P70">
            <v>0</v>
          </cell>
          <cell r="Q70">
            <v>0</v>
          </cell>
        </row>
        <row r="72">
          <cell r="O72">
            <v>0</v>
          </cell>
          <cell r="P72">
            <v>0</v>
          </cell>
          <cell r="Q72">
            <v>0</v>
          </cell>
        </row>
        <row r="73">
          <cell r="O73">
            <v>0</v>
          </cell>
          <cell r="P73">
            <v>0</v>
          </cell>
          <cell r="Q73">
            <v>0</v>
          </cell>
        </row>
        <row r="74">
          <cell r="O74">
            <v>0</v>
          </cell>
          <cell r="P74">
            <v>0</v>
          </cell>
          <cell r="Q74">
            <v>0</v>
          </cell>
        </row>
        <row r="76">
          <cell r="O76">
            <v>0</v>
          </cell>
          <cell r="P76">
            <v>0</v>
          </cell>
          <cell r="Q76">
            <v>0</v>
          </cell>
        </row>
        <row r="78">
          <cell r="O78">
            <v>0</v>
          </cell>
          <cell r="P78">
            <v>0</v>
          </cell>
          <cell r="Q78">
            <v>0</v>
          </cell>
        </row>
        <row r="79">
          <cell r="O79">
            <v>0</v>
          </cell>
          <cell r="P79">
            <v>0</v>
          </cell>
          <cell r="Q79">
            <v>0</v>
          </cell>
          <cell r="R79">
            <v>0</v>
          </cell>
          <cell r="S79">
            <v>0</v>
          </cell>
          <cell r="T79">
            <v>0</v>
          </cell>
        </row>
        <row r="80">
          <cell r="O80">
            <v>0</v>
          </cell>
          <cell r="P80">
            <v>0</v>
          </cell>
          <cell r="Q80">
            <v>0</v>
          </cell>
        </row>
        <row r="81">
          <cell r="O81">
            <v>0</v>
          </cell>
          <cell r="P81">
            <v>0</v>
          </cell>
          <cell r="Q81">
            <v>0</v>
          </cell>
        </row>
        <row r="83">
          <cell r="O83">
            <v>0</v>
          </cell>
          <cell r="P83">
            <v>0</v>
          </cell>
          <cell r="Q83">
            <v>0</v>
          </cell>
        </row>
        <row r="84">
          <cell r="O84">
            <v>0</v>
          </cell>
          <cell r="P84">
            <v>0</v>
          </cell>
          <cell r="Q84">
            <v>0</v>
          </cell>
        </row>
        <row r="85">
          <cell r="O85" t="str">
            <v xml:space="preserve">--  </v>
          </cell>
          <cell r="P85" t="str">
            <v xml:space="preserve">--  </v>
          </cell>
          <cell r="Q85" t="str">
            <v xml:space="preserve">--  </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row>
        <row r="88">
          <cell r="O88" t="str">
            <v xml:space="preserve">--  </v>
          </cell>
          <cell r="P88" t="str">
            <v xml:space="preserve">--  </v>
          </cell>
          <cell r="Q88" t="str">
            <v xml:space="preserve">--  </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row>
        <row r="95">
          <cell r="O95" t="str">
            <v xml:space="preserve">--  </v>
          </cell>
          <cell r="P95" t="str">
            <v xml:space="preserve">--  </v>
          </cell>
          <cell r="Q95" t="str">
            <v xml:space="preserve">--  </v>
          </cell>
        </row>
        <row r="96">
          <cell r="O96" t="str">
            <v xml:space="preserve">--  </v>
          </cell>
          <cell r="P96" t="str">
            <v xml:space="preserve">--  </v>
          </cell>
          <cell r="Q96" t="str">
            <v xml:space="preserve">--  </v>
          </cell>
        </row>
        <row r="97">
          <cell r="C97" t="str">
            <v>--</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L97" t="str">
            <v xml:space="preserve">--  </v>
          </cell>
          <cell r="M97" t="str">
            <v xml:space="preserve">--  </v>
          </cell>
          <cell r="N97" t="str">
            <v xml:space="preserve">--  </v>
          </cell>
          <cell r="O97" t="str">
            <v xml:space="preserve">--  </v>
          </cell>
          <cell r="P97" t="str">
            <v xml:space="preserve">--  </v>
          </cell>
          <cell r="Q97" t="str">
            <v xml:space="preserve">--  </v>
          </cell>
        </row>
        <row r="98">
          <cell r="O98" t="str">
            <v xml:space="preserve">--  </v>
          </cell>
          <cell r="P98" t="str">
            <v xml:space="preserve">--  </v>
          </cell>
          <cell r="Q98" t="str">
            <v xml:space="preserve">--  </v>
          </cell>
        </row>
        <row r="99">
          <cell r="C99" t="str">
            <v>--</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N99" t="str">
            <v xml:space="preserve">--  </v>
          </cell>
          <cell r="O99" t="str">
            <v xml:space="preserve">--  </v>
          </cell>
          <cell r="P99" t="str">
            <v xml:space="preserve">--  </v>
          </cell>
          <cell r="Q99" t="str">
            <v xml:space="preserve">--  </v>
          </cell>
        </row>
        <row r="100">
          <cell r="O100" t="str">
            <v xml:space="preserve">--  </v>
          </cell>
          <cell r="P100" t="str">
            <v xml:space="preserve">--  </v>
          </cell>
          <cell r="Q100" t="str">
            <v xml:space="preserve">--  </v>
          </cell>
        </row>
        <row r="101">
          <cell r="B101" t="str">
            <v xml:space="preserve"> Total other assets turns</v>
          </cell>
          <cell r="C101" t="str">
            <v>--</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cell r="P101" t="str">
            <v xml:space="preserve">--  </v>
          </cell>
          <cell r="Q101" t="str">
            <v xml:space="preserve">--  </v>
          </cell>
        </row>
        <row r="102">
          <cell r="C102" t="str">
            <v>--</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t="str">
            <v xml:space="preserve">--  </v>
          </cell>
          <cell r="L102" t="str">
            <v xml:space="preserve">--  </v>
          </cell>
          <cell r="M102" t="str">
            <v xml:space="preserve">--  </v>
          </cell>
          <cell r="N102" t="str">
            <v xml:space="preserve">--  </v>
          </cell>
          <cell r="O102" t="str">
            <v xml:space="preserve">--  </v>
          </cell>
          <cell r="P102" t="str">
            <v xml:space="preserve">--  </v>
          </cell>
          <cell r="Q102" t="str">
            <v xml:space="preserve">--  </v>
          </cell>
        </row>
        <row r="105">
          <cell r="O105" t="str">
            <v xml:space="preserve">--  </v>
          </cell>
          <cell r="P105" t="str">
            <v xml:space="preserve">--  </v>
          </cell>
          <cell r="Q105" t="str">
            <v xml:space="preserve">--  </v>
          </cell>
        </row>
        <row r="106">
          <cell r="O106" t="str">
            <v xml:space="preserve">--  </v>
          </cell>
          <cell r="P106" t="str">
            <v xml:space="preserve">--  </v>
          </cell>
          <cell r="Q106" t="str">
            <v xml:space="preserve">--  </v>
          </cell>
        </row>
        <row r="107">
          <cell r="O107" t="str">
            <v xml:space="preserve">--  </v>
          </cell>
          <cell r="P107" t="str">
            <v xml:space="preserve">--  </v>
          </cell>
          <cell r="Q107" t="str">
            <v xml:space="preserve">--  </v>
          </cell>
        </row>
        <row r="108">
          <cell r="O108" t="str">
            <v xml:space="preserve">--  </v>
          </cell>
          <cell r="P108" t="str">
            <v xml:space="preserve">--  </v>
          </cell>
          <cell r="Q108" t="str">
            <v xml:space="preserve">--  </v>
          </cell>
        </row>
        <row r="109">
          <cell r="O109" t="str">
            <v>NM</v>
          </cell>
          <cell r="P109" t="str">
            <v>NM</v>
          </cell>
          <cell r="Q109" t="str">
            <v>NM</v>
          </cell>
        </row>
      </sheetData>
      <sheetData sheetId="5" refreshError="1">
        <row r="1">
          <cell r="O1" t="e">
            <v>#DIV/0!</v>
          </cell>
          <cell r="P1" t="e">
            <v>#DIV/0!</v>
          </cell>
          <cell r="Q1" t="e">
            <v>#DIV/0!</v>
          </cell>
        </row>
        <row r="2">
          <cell r="P2" t="str">
            <v>NOPAT Statement</v>
          </cell>
        </row>
        <row r="3">
          <cell r="O3" t="str">
            <v>P-2</v>
          </cell>
          <cell r="P3" t="str">
            <v>P-1</v>
          </cell>
          <cell r="Q3" t="str">
            <v>Present (P)</v>
          </cell>
        </row>
        <row r="4">
          <cell r="O4">
            <v>1994</v>
          </cell>
          <cell r="P4">
            <v>1995</v>
          </cell>
          <cell r="Q4">
            <v>1996</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O13">
            <v>0</v>
          </cell>
          <cell r="P13">
            <v>0</v>
          </cell>
          <cell r="Q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O15">
            <v>0</v>
          </cell>
          <cell r="P15">
            <v>0</v>
          </cell>
          <cell r="Q15">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O19">
            <v>0</v>
          </cell>
          <cell r="P19">
            <v>0</v>
          </cell>
          <cell r="Q19">
            <v>0</v>
          </cell>
        </row>
        <row r="21">
          <cell r="O21">
            <v>0</v>
          </cell>
          <cell r="P21">
            <v>0</v>
          </cell>
          <cell r="Q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O24">
            <v>0</v>
          </cell>
          <cell r="P24">
            <v>0</v>
          </cell>
          <cell r="Q24">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8">
          <cell r="O28">
            <v>0</v>
          </cell>
          <cell r="P28">
            <v>0</v>
          </cell>
          <cell r="Q28">
            <v>0</v>
          </cell>
        </row>
        <row r="29">
          <cell r="O29">
            <v>0</v>
          </cell>
          <cell r="P29">
            <v>0</v>
          </cell>
          <cell r="Q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O35">
            <v>0</v>
          </cell>
          <cell r="P35">
            <v>0</v>
          </cell>
          <cell r="Q35">
            <v>0</v>
          </cell>
        </row>
        <row r="36">
          <cell r="O36">
            <v>0</v>
          </cell>
          <cell r="P36">
            <v>0</v>
          </cell>
          <cell r="Q36">
            <v>0</v>
          </cell>
        </row>
        <row r="37">
          <cell r="O37">
            <v>0</v>
          </cell>
          <cell r="P37">
            <v>0</v>
          </cell>
          <cell r="Q37">
            <v>0</v>
          </cell>
        </row>
        <row r="38">
          <cell r="O38">
            <v>0</v>
          </cell>
          <cell r="P38">
            <v>0</v>
          </cell>
          <cell r="Q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O43">
            <v>0</v>
          </cell>
          <cell r="P43">
            <v>0</v>
          </cell>
          <cell r="Q43">
            <v>0</v>
          </cell>
        </row>
        <row r="44">
          <cell r="O44">
            <v>0</v>
          </cell>
          <cell r="P44">
            <v>0</v>
          </cell>
          <cell r="Q44">
            <v>0</v>
          </cell>
        </row>
        <row r="45">
          <cell r="O45">
            <v>0</v>
          </cell>
          <cell r="P45">
            <v>0</v>
          </cell>
          <cell r="Q45">
            <v>0</v>
          </cell>
        </row>
        <row r="46">
          <cell r="O46">
            <v>0</v>
          </cell>
          <cell r="P46">
            <v>0</v>
          </cell>
          <cell r="Q46">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O49">
            <v>0</v>
          </cell>
          <cell r="P49">
            <v>0</v>
          </cell>
          <cell r="Q49">
            <v>0</v>
          </cell>
        </row>
        <row r="50">
          <cell r="O50">
            <v>0</v>
          </cell>
          <cell r="P50">
            <v>0</v>
          </cell>
          <cell r="Q50">
            <v>0</v>
          </cell>
        </row>
        <row r="51">
          <cell r="O51">
            <v>0</v>
          </cell>
          <cell r="P51">
            <v>0</v>
          </cell>
          <cell r="Q51">
            <v>0</v>
          </cell>
        </row>
        <row r="52">
          <cell r="O52">
            <v>0</v>
          </cell>
          <cell r="P52">
            <v>0</v>
          </cell>
          <cell r="Q52">
            <v>0</v>
          </cell>
        </row>
        <row r="53">
          <cell r="O53">
            <v>0</v>
          </cell>
          <cell r="P53">
            <v>0</v>
          </cell>
          <cell r="Q53">
            <v>0</v>
          </cell>
        </row>
        <row r="54">
          <cell r="O54">
            <v>0</v>
          </cell>
          <cell r="P54">
            <v>0</v>
          </cell>
          <cell r="Q54">
            <v>0</v>
          </cell>
        </row>
        <row r="55">
          <cell r="O55">
            <v>0</v>
          </cell>
          <cell r="P55">
            <v>0</v>
          </cell>
          <cell r="Q55">
            <v>0</v>
          </cell>
        </row>
        <row r="57">
          <cell r="O57">
            <v>0</v>
          </cell>
          <cell r="P57">
            <v>0</v>
          </cell>
          <cell r="Q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O60">
            <v>0</v>
          </cell>
          <cell r="P60">
            <v>0</v>
          </cell>
          <cell r="Q60">
            <v>0</v>
          </cell>
        </row>
        <row r="61">
          <cell r="O61">
            <v>0</v>
          </cell>
          <cell r="P61">
            <v>0</v>
          </cell>
          <cell r="Q61">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O64">
            <v>0</v>
          </cell>
          <cell r="P64">
            <v>0</v>
          </cell>
          <cell r="Q64">
            <v>0</v>
          </cell>
        </row>
        <row r="65">
          <cell r="O65">
            <v>0</v>
          </cell>
          <cell r="P65">
            <v>0</v>
          </cell>
          <cell r="Q65">
            <v>0</v>
          </cell>
        </row>
        <row r="66">
          <cell r="O66">
            <v>0</v>
          </cell>
          <cell r="P66">
            <v>0</v>
          </cell>
          <cell r="Q66">
            <v>0</v>
          </cell>
        </row>
        <row r="67">
          <cell r="O67">
            <v>0</v>
          </cell>
          <cell r="P67">
            <v>0</v>
          </cell>
          <cell r="Q67">
            <v>0</v>
          </cell>
        </row>
        <row r="69">
          <cell r="O69">
            <v>0</v>
          </cell>
          <cell r="P69">
            <v>0</v>
          </cell>
          <cell r="Q69">
            <v>0</v>
          </cell>
        </row>
        <row r="71">
          <cell r="O71" t="str">
            <v>P-2</v>
          </cell>
          <cell r="P71" t="str">
            <v>P-1</v>
          </cell>
          <cell r="Q71" t="str">
            <v>Present (P)</v>
          </cell>
        </row>
        <row r="72">
          <cell r="O72">
            <v>1994</v>
          </cell>
          <cell r="P72">
            <v>1995</v>
          </cell>
          <cell r="Q72">
            <v>1996</v>
          </cell>
        </row>
        <row r="73">
          <cell r="O73">
            <v>0</v>
          </cell>
          <cell r="P73">
            <v>0</v>
          </cell>
          <cell r="Q73">
            <v>0</v>
          </cell>
        </row>
        <row r="74">
          <cell r="O74">
            <v>0</v>
          </cell>
          <cell r="P74">
            <v>0</v>
          </cell>
          <cell r="Q74">
            <v>0</v>
          </cell>
        </row>
        <row r="75">
          <cell r="O75">
            <v>0</v>
          </cell>
          <cell r="P75">
            <v>0</v>
          </cell>
          <cell r="Q75">
            <v>0</v>
          </cell>
        </row>
        <row r="76">
          <cell r="O76">
            <v>0</v>
          </cell>
          <cell r="P76">
            <v>0</v>
          </cell>
          <cell r="Q76">
            <v>0</v>
          </cell>
        </row>
        <row r="77">
          <cell r="O77">
            <v>0</v>
          </cell>
          <cell r="P77">
            <v>0</v>
          </cell>
          <cell r="Q77">
            <v>0</v>
          </cell>
        </row>
        <row r="78">
          <cell r="O78">
            <v>0</v>
          </cell>
          <cell r="P78">
            <v>0</v>
          </cell>
          <cell r="Q78">
            <v>0</v>
          </cell>
        </row>
        <row r="79">
          <cell r="O79">
            <v>0</v>
          </cell>
          <cell r="P79">
            <v>0</v>
          </cell>
          <cell r="Q79">
            <v>0</v>
          </cell>
        </row>
        <row r="80">
          <cell r="O80">
            <v>0</v>
          </cell>
          <cell r="P80">
            <v>0</v>
          </cell>
          <cell r="Q80">
            <v>0</v>
          </cell>
        </row>
        <row r="81">
          <cell r="O81">
            <v>0</v>
          </cell>
          <cell r="P81">
            <v>0</v>
          </cell>
          <cell r="Q81">
            <v>0</v>
          </cell>
        </row>
        <row r="82">
          <cell r="O82">
            <v>0</v>
          </cell>
          <cell r="P82">
            <v>0</v>
          </cell>
          <cell r="Q82">
            <v>0</v>
          </cell>
        </row>
        <row r="84">
          <cell r="O84">
            <v>0</v>
          </cell>
          <cell r="P84">
            <v>0</v>
          </cell>
          <cell r="Q84">
            <v>0</v>
          </cell>
        </row>
        <row r="85">
          <cell r="O85">
            <v>0</v>
          </cell>
          <cell r="P85">
            <v>0</v>
          </cell>
          <cell r="Q85">
            <v>0</v>
          </cell>
        </row>
        <row r="86">
          <cell r="O86">
            <v>0</v>
          </cell>
          <cell r="P86">
            <v>0</v>
          </cell>
          <cell r="Q86">
            <v>0</v>
          </cell>
        </row>
        <row r="87">
          <cell r="O87">
            <v>0</v>
          </cell>
          <cell r="P87">
            <v>0</v>
          </cell>
          <cell r="Q87">
            <v>0</v>
          </cell>
        </row>
        <row r="88">
          <cell r="O88">
            <v>0</v>
          </cell>
          <cell r="P88">
            <v>0</v>
          </cell>
          <cell r="Q88">
            <v>0</v>
          </cell>
        </row>
        <row r="89">
          <cell r="O89">
            <v>0</v>
          </cell>
          <cell r="P89">
            <v>0</v>
          </cell>
          <cell r="Q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O91">
            <v>0</v>
          </cell>
          <cell r="P91">
            <v>0</v>
          </cell>
          <cell r="Q91">
            <v>0</v>
          </cell>
        </row>
        <row r="92">
          <cell r="O92">
            <v>0</v>
          </cell>
          <cell r="P92">
            <v>0</v>
          </cell>
          <cell r="Q92">
            <v>0</v>
          </cell>
        </row>
        <row r="93">
          <cell r="O93">
            <v>0</v>
          </cell>
          <cell r="P93">
            <v>0</v>
          </cell>
          <cell r="Q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O95">
            <v>1139.98</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row>
        <row r="97">
          <cell r="O97">
            <v>0</v>
          </cell>
          <cell r="P97">
            <v>0</v>
          </cell>
          <cell r="Q97">
            <v>0</v>
          </cell>
        </row>
        <row r="98">
          <cell r="O98">
            <v>0</v>
          </cell>
          <cell r="P98">
            <v>0</v>
          </cell>
          <cell r="Q98">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O103">
            <v>0</v>
          </cell>
          <cell r="P103">
            <v>0</v>
          </cell>
          <cell r="Q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O105">
            <v>0</v>
          </cell>
          <cell r="P105">
            <v>0</v>
          </cell>
          <cell r="Q105">
            <v>0</v>
          </cell>
        </row>
        <row r="108">
          <cell r="O108" t="str">
            <v xml:space="preserve">--  </v>
          </cell>
          <cell r="P108" t="str">
            <v xml:space="preserve">--  </v>
          </cell>
          <cell r="Q108" t="str">
            <v xml:space="preserve">--  </v>
          </cell>
        </row>
        <row r="109">
          <cell r="C109" t="str">
            <v xml:space="preserve">--  </v>
          </cell>
          <cell r="D109" t="str">
            <v xml:space="preserve">--  </v>
          </cell>
          <cell r="E109" t="str">
            <v xml:space="preserve">--  </v>
          </cell>
          <cell r="F109" t="str">
            <v xml:space="preserve">--  </v>
          </cell>
          <cell r="G109" t="str">
            <v xml:space="preserve">--  </v>
          </cell>
          <cell r="H109" t="str">
            <v xml:space="preserve">--  </v>
          </cell>
          <cell r="I109" t="str">
            <v xml:space="preserve">--  </v>
          </cell>
          <cell r="J109" t="str">
            <v xml:space="preserve">--  </v>
          </cell>
          <cell r="K109" t="str">
            <v xml:space="preserve">--  </v>
          </cell>
          <cell r="L109" t="str">
            <v xml:space="preserve">--  </v>
          </cell>
          <cell r="M109" t="str">
            <v xml:space="preserve">--  </v>
          </cell>
          <cell r="N109" t="str">
            <v xml:space="preserve">--  </v>
          </cell>
          <cell r="O109" t="str">
            <v xml:space="preserve">--  </v>
          </cell>
          <cell r="P109" t="str">
            <v xml:space="preserve">--  </v>
          </cell>
          <cell r="Q109" t="str">
            <v xml:space="preserve">--  </v>
          </cell>
        </row>
        <row r="110">
          <cell r="O110" t="str">
            <v xml:space="preserve">--  </v>
          </cell>
          <cell r="P110" t="str">
            <v xml:space="preserve">--  </v>
          </cell>
          <cell r="Q110" t="str">
            <v xml:space="preserve">--  </v>
          </cell>
        </row>
        <row r="111">
          <cell r="C111" t="str">
            <v xml:space="preserve">--  </v>
          </cell>
          <cell r="D111" t="str">
            <v xml:space="preserve">--  </v>
          </cell>
          <cell r="E111" t="str">
            <v xml:space="preserve">--  </v>
          </cell>
          <cell r="F111" t="str">
            <v xml:space="preserve">--  </v>
          </cell>
          <cell r="G111" t="str">
            <v xml:space="preserve">--  </v>
          </cell>
          <cell r="H111" t="str">
            <v xml:space="preserve">--  </v>
          </cell>
          <cell r="I111" t="str">
            <v xml:space="preserve">--  </v>
          </cell>
          <cell r="J111" t="str">
            <v xml:space="preserve">--  </v>
          </cell>
          <cell r="K111" t="str">
            <v xml:space="preserve">--  </v>
          </cell>
          <cell r="L111" t="str">
            <v xml:space="preserve">--  </v>
          </cell>
          <cell r="M111" t="str">
            <v xml:space="preserve">--  </v>
          </cell>
          <cell r="N111" t="str">
            <v xml:space="preserve">--  </v>
          </cell>
          <cell r="O111" t="str">
            <v xml:space="preserve">--  </v>
          </cell>
          <cell r="P111" t="str">
            <v xml:space="preserve">--  </v>
          </cell>
          <cell r="Q111" t="str">
            <v xml:space="preserve">--  </v>
          </cell>
        </row>
        <row r="112">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N112" t="str">
            <v xml:space="preserve">--  </v>
          </cell>
          <cell r="O112" t="str">
            <v xml:space="preserve">--  </v>
          </cell>
          <cell r="P112" t="str">
            <v xml:space="preserve">--  </v>
          </cell>
          <cell r="Q112" t="str">
            <v xml:space="preserve">--  </v>
          </cell>
        </row>
        <row r="113">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 xml:space="preserve">--  </v>
          </cell>
          <cell r="O113" t="str">
            <v xml:space="preserve">--  </v>
          </cell>
          <cell r="P113" t="str">
            <v xml:space="preserve">--  </v>
          </cell>
          <cell r="Q113" t="str">
            <v xml:space="preserve">--  </v>
          </cell>
        </row>
        <row r="114">
          <cell r="O114" t="str">
            <v xml:space="preserve">--  </v>
          </cell>
          <cell r="P114" t="str">
            <v xml:space="preserve">--  </v>
          </cell>
          <cell r="Q114" t="str">
            <v xml:space="preserve">--  </v>
          </cell>
        </row>
        <row r="115">
          <cell r="O115" t="str">
            <v xml:space="preserve">--  </v>
          </cell>
          <cell r="P115" t="str">
            <v xml:space="preserve">--  </v>
          </cell>
          <cell r="Q115" t="str">
            <v xml:space="preserve">--  </v>
          </cell>
        </row>
        <row r="119">
          <cell r="O119" t="str">
            <v xml:space="preserve">--  </v>
          </cell>
          <cell r="P119" t="str">
            <v xml:space="preserve">--  </v>
          </cell>
          <cell r="Q119" t="str">
            <v xml:space="preserve">--  </v>
          </cell>
        </row>
        <row r="120">
          <cell r="O120" t="str">
            <v xml:space="preserve">--  </v>
          </cell>
          <cell r="P120" t="str">
            <v xml:space="preserve">--  </v>
          </cell>
          <cell r="Q120" t="str">
            <v xml:space="preserve">--  </v>
          </cell>
        </row>
        <row r="121">
          <cell r="O121" t="str">
            <v xml:space="preserve">--  </v>
          </cell>
          <cell r="P121" t="str">
            <v xml:space="preserve">--  </v>
          </cell>
          <cell r="Q121" t="str">
            <v xml:space="preserve">--  </v>
          </cell>
        </row>
        <row r="122">
          <cell r="O122" t="str">
            <v>NM</v>
          </cell>
          <cell r="P122" t="str">
            <v>NM</v>
          </cell>
          <cell r="Q122" t="str">
            <v>NM</v>
          </cell>
        </row>
        <row r="123">
          <cell r="O123" t="str">
            <v xml:space="preserve">--  </v>
          </cell>
          <cell r="P123" t="str">
            <v xml:space="preserve">--  </v>
          </cell>
          <cell r="Q123" t="str">
            <v xml:space="preserve">--  </v>
          </cell>
        </row>
        <row r="124">
          <cell r="O124" t="str">
            <v xml:space="preserve">--  </v>
          </cell>
          <cell r="P124" t="str">
            <v xml:space="preserve">--  </v>
          </cell>
          <cell r="Q124" t="str">
            <v xml:space="preserve">--  </v>
          </cell>
        </row>
        <row r="125">
          <cell r="O125" t="str">
            <v xml:space="preserve">--  </v>
          </cell>
          <cell r="P125" t="str">
            <v xml:space="preserve">--  </v>
          </cell>
          <cell r="Q125" t="str">
            <v xml:space="preserve">--  </v>
          </cell>
        </row>
        <row r="128">
          <cell r="O128" t="str">
            <v xml:space="preserve">--  </v>
          </cell>
          <cell r="P128" t="str">
            <v xml:space="preserve">--  </v>
          </cell>
          <cell r="Q128" t="str">
            <v xml:space="preserve">--  </v>
          </cell>
        </row>
        <row r="129">
          <cell r="O129" t="str">
            <v xml:space="preserve">--  </v>
          </cell>
          <cell r="P129" t="str">
            <v xml:space="preserve">--  </v>
          </cell>
          <cell r="Q129" t="str">
            <v xml:space="preserve">--  </v>
          </cell>
        </row>
        <row r="130">
          <cell r="O130" t="str">
            <v xml:space="preserve">--  </v>
          </cell>
          <cell r="P130" t="str">
            <v xml:space="preserve">--  </v>
          </cell>
          <cell r="Q130" t="str">
            <v xml:space="preserve">--  </v>
          </cell>
        </row>
        <row r="131">
          <cell r="O131" t="str">
            <v xml:space="preserve">--  </v>
          </cell>
          <cell r="P131" t="str">
            <v xml:space="preserve">--  </v>
          </cell>
          <cell r="Q131" t="str">
            <v xml:space="preserve">--  </v>
          </cell>
        </row>
        <row r="132">
          <cell r="O132" t="str">
            <v xml:space="preserve">--  </v>
          </cell>
          <cell r="P132" t="str">
            <v xml:space="preserve">--  </v>
          </cell>
          <cell r="Q132" t="str">
            <v xml:space="preserve">--  </v>
          </cell>
        </row>
        <row r="133">
          <cell r="O133" t="str">
            <v xml:space="preserve">--  </v>
          </cell>
          <cell r="P133" t="str">
            <v xml:space="preserve">--  </v>
          </cell>
          <cell r="Q133" t="str">
            <v xml:space="preserve">--  </v>
          </cell>
        </row>
        <row r="134">
          <cell r="O134" t="e">
            <v>#DIV/0!</v>
          </cell>
          <cell r="P134" t="e">
            <v>#DIV/0!</v>
          </cell>
          <cell r="Q134" t="e">
            <v>#DIV/0!</v>
          </cell>
        </row>
        <row r="135">
          <cell r="O135" t="str">
            <v xml:space="preserve">--  </v>
          </cell>
          <cell r="P135" t="str">
            <v xml:space="preserve">--  </v>
          </cell>
          <cell r="Q135" t="str">
            <v xml:space="preserve">--  </v>
          </cell>
        </row>
        <row r="138">
          <cell r="O138" t="str">
            <v xml:space="preserve">--  </v>
          </cell>
          <cell r="P138" t="str">
            <v xml:space="preserve">--  </v>
          </cell>
          <cell r="Q138" t="str">
            <v xml:space="preserve">--  </v>
          </cell>
        </row>
        <row r="139">
          <cell r="O139" t="str">
            <v xml:space="preserve">--  </v>
          </cell>
          <cell r="P139" t="str">
            <v xml:space="preserve">--  </v>
          </cell>
          <cell r="Q139" t="str">
            <v xml:space="preserve">--  </v>
          </cell>
        </row>
        <row r="140">
          <cell r="O140" t="str">
            <v xml:space="preserve">--  </v>
          </cell>
          <cell r="P140" t="str">
            <v xml:space="preserve">--  </v>
          </cell>
          <cell r="Q140" t="str">
            <v xml:space="preserve">--  </v>
          </cell>
        </row>
        <row r="141">
          <cell r="O141" t="str">
            <v xml:space="preserve">--  </v>
          </cell>
          <cell r="P141" t="str">
            <v xml:space="preserve">--  </v>
          </cell>
          <cell r="Q141" t="str">
            <v xml:space="preserve">--  </v>
          </cell>
        </row>
        <row r="142">
          <cell r="O142" t="str">
            <v xml:space="preserve">--  </v>
          </cell>
          <cell r="P142" t="str">
            <v xml:space="preserve">--  </v>
          </cell>
          <cell r="Q142" t="str">
            <v xml:space="preserve">--  </v>
          </cell>
        </row>
        <row r="143">
          <cell r="O143" t="str">
            <v xml:space="preserve">--  </v>
          </cell>
          <cell r="P143" t="str">
            <v xml:space="preserve">--  </v>
          </cell>
          <cell r="Q143" t="str">
            <v xml:space="preserve">--  </v>
          </cell>
        </row>
        <row r="144">
          <cell r="O144" t="str">
            <v xml:space="preserve">--  </v>
          </cell>
          <cell r="P144" t="str">
            <v xml:space="preserve">--  </v>
          </cell>
          <cell r="Q144" t="str">
            <v xml:space="preserve">--  </v>
          </cell>
        </row>
        <row r="145">
          <cell r="O145">
            <v>0</v>
          </cell>
          <cell r="P145">
            <v>0</v>
          </cell>
          <cell r="Q145">
            <v>0</v>
          </cell>
        </row>
        <row r="146">
          <cell r="O146" t="str">
            <v xml:space="preserve">--  </v>
          </cell>
          <cell r="P146" t="str">
            <v xml:space="preserve">--  </v>
          </cell>
          <cell r="Q146" t="str">
            <v xml:space="preserve">--  </v>
          </cell>
        </row>
        <row r="147">
          <cell r="O147">
            <v>0</v>
          </cell>
          <cell r="P147">
            <v>0</v>
          </cell>
          <cell r="Q147">
            <v>0</v>
          </cell>
        </row>
        <row r="148">
          <cell r="O148">
            <v>0</v>
          </cell>
          <cell r="P148">
            <v>0</v>
          </cell>
          <cell r="Q148">
            <v>0</v>
          </cell>
        </row>
        <row r="149">
          <cell r="O149">
            <v>0</v>
          </cell>
          <cell r="P149">
            <v>0</v>
          </cell>
          <cell r="Q149">
            <v>0</v>
          </cell>
        </row>
        <row r="150">
          <cell r="O150" t="str">
            <v xml:space="preserve">--  </v>
          </cell>
          <cell r="P150" t="str">
            <v xml:space="preserve">--  </v>
          </cell>
          <cell r="Q150" t="str">
            <v xml:space="preserve">--  </v>
          </cell>
        </row>
        <row r="151">
          <cell r="M151" t="str">
            <v xml:space="preserve">--  </v>
          </cell>
          <cell r="N151" t="str">
            <v xml:space="preserve">--  </v>
          </cell>
          <cell r="O151" t="str">
            <v xml:space="preserve">--  </v>
          </cell>
          <cell r="P151" t="str">
            <v xml:space="preserve">--  </v>
          </cell>
          <cell r="Q151" t="str">
            <v xml:space="preserve">--  </v>
          </cell>
        </row>
        <row r="152">
          <cell r="O152" t="str">
            <v xml:space="preserve">--  </v>
          </cell>
          <cell r="P152" t="str">
            <v xml:space="preserve">--  </v>
          </cell>
          <cell r="Q152" t="str">
            <v xml:space="preserve">--  </v>
          </cell>
        </row>
        <row r="153">
          <cell r="M153" t="str">
            <v>--</v>
          </cell>
          <cell r="N153">
            <v>0</v>
          </cell>
          <cell r="O153">
            <v>0</v>
          </cell>
          <cell r="P153">
            <v>0</v>
          </cell>
          <cell r="Q153">
            <v>0</v>
          </cell>
        </row>
        <row r="154">
          <cell r="O154">
            <v>0</v>
          </cell>
          <cell r="P154">
            <v>0</v>
          </cell>
          <cell r="Q154">
            <v>0</v>
          </cell>
        </row>
        <row r="155">
          <cell r="O155">
            <v>0</v>
          </cell>
          <cell r="P155">
            <v>0</v>
          </cell>
          <cell r="Q155">
            <v>0</v>
          </cell>
        </row>
        <row r="159">
          <cell r="P159" t="str">
            <v>5 year CAGR</v>
          </cell>
        </row>
        <row r="160">
          <cell r="P160" t="str">
            <v>Sales</v>
          </cell>
          <cell r="Q160" t="e">
            <v>#DIV/0!</v>
          </cell>
        </row>
        <row r="161">
          <cell r="P161" t="str">
            <v>EBITDA</v>
          </cell>
          <cell r="Q161" t="e">
            <v>#DIV/0!</v>
          </cell>
        </row>
        <row r="162">
          <cell r="P162" t="str">
            <v>NOPAT</v>
          </cell>
          <cell r="Q162" t="e">
            <v>#DIV/0!</v>
          </cell>
        </row>
      </sheetData>
      <sheetData sheetId="6" refreshError="1">
        <row r="11">
          <cell r="D11" t="e">
            <v>#VALUE!</v>
          </cell>
        </row>
        <row r="21">
          <cell r="J21" t="e">
            <v>#VALUE!</v>
          </cell>
        </row>
        <row r="23">
          <cell r="U23" t="e">
            <v>#DIV/0!</v>
          </cell>
        </row>
      </sheetData>
      <sheetData sheetId="7" refreshError="1">
        <row r="1">
          <cell r="F1" t="str">
            <v>Discounted Cash Flow</v>
          </cell>
        </row>
        <row r="2">
          <cell r="D2">
            <v>1</v>
          </cell>
          <cell r="E2">
            <v>2</v>
          </cell>
          <cell r="F2">
            <v>3</v>
          </cell>
          <cell r="G2">
            <v>4</v>
          </cell>
          <cell r="H2">
            <v>5</v>
          </cell>
          <cell r="L2">
            <v>9</v>
          </cell>
          <cell r="M2">
            <v>10</v>
          </cell>
          <cell r="Q2">
            <v>14</v>
          </cell>
          <cell r="R2">
            <v>15</v>
          </cell>
          <cell r="AA2">
            <v>24</v>
          </cell>
          <cell r="AB2">
            <v>25</v>
          </cell>
        </row>
        <row r="3">
          <cell r="C3" t="str">
            <v>Present(P)</v>
          </cell>
          <cell r="D3" t="str">
            <v>Estimated Year 1</v>
          </cell>
          <cell r="E3" t="str">
            <v>EY 2</v>
          </cell>
          <cell r="F3" t="str">
            <v>EY 3</v>
          </cell>
          <cell r="G3" t="str">
            <v>EY 4</v>
          </cell>
          <cell r="H3" t="str">
            <v>EY 5</v>
          </cell>
          <cell r="L3" t="str">
            <v>EY 9</v>
          </cell>
          <cell r="M3" t="str">
            <v>EY 10</v>
          </cell>
          <cell r="Q3" t="str">
            <v>EY 14</v>
          </cell>
          <cell r="R3" t="str">
            <v>EY 15</v>
          </cell>
          <cell r="AA3" t="str">
            <v>EY 24</v>
          </cell>
          <cell r="AB3" t="str">
            <v>EY 25</v>
          </cell>
        </row>
        <row r="4">
          <cell r="C4">
            <v>1996</v>
          </cell>
          <cell r="D4" t="str">
            <v>1997E</v>
          </cell>
          <cell r="E4" t="str">
            <v>1998E</v>
          </cell>
          <cell r="F4" t="str">
            <v>1999E</v>
          </cell>
          <cell r="G4" t="str">
            <v>2000E</v>
          </cell>
          <cell r="H4" t="str">
            <v>2001E</v>
          </cell>
          <cell r="L4" t="str">
            <v>2005E</v>
          </cell>
          <cell r="M4" t="str">
            <v>2006E</v>
          </cell>
          <cell r="Q4" t="str">
            <v>2010E</v>
          </cell>
          <cell r="R4" t="str">
            <v>2011E</v>
          </cell>
          <cell r="AA4" t="str">
            <v>2020E</v>
          </cell>
          <cell r="AB4" t="str">
            <v>2021E</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C10" t="str">
            <v xml:space="preserve">--  </v>
          </cell>
          <cell r="D10" t="str">
            <v xml:space="preserve">--  </v>
          </cell>
          <cell r="E10" t="str">
            <v xml:space="preserve">--  </v>
          </cell>
          <cell r="F10" t="str">
            <v xml:space="preserve">--  </v>
          </cell>
          <cell r="G10" t="str">
            <v xml:space="preserve">--  </v>
          </cell>
          <cell r="H10" t="str">
            <v xml:space="preserve">--  </v>
          </cell>
          <cell r="L10" t="str">
            <v xml:space="preserve">--  </v>
          </cell>
          <cell r="M10" t="str">
            <v xml:space="preserve">--  </v>
          </cell>
          <cell r="Q10" t="str">
            <v xml:space="preserve">--  </v>
          </cell>
          <cell r="R10" t="str">
            <v xml:space="preserve">--  </v>
          </cell>
          <cell r="AA10" t="str">
            <v xml:space="preserve">--  </v>
          </cell>
          <cell r="AB10" t="str">
            <v xml:space="preserve">--  </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t="str">
            <v xml:space="preserve">--  </v>
          </cell>
          <cell r="D13" t="str">
            <v xml:space="preserve">--  </v>
          </cell>
          <cell r="E13" t="str">
            <v xml:space="preserve">--  </v>
          </cell>
          <cell r="F13" t="str">
            <v xml:space="preserve">--  </v>
          </cell>
          <cell r="G13" t="str">
            <v xml:space="preserve">--  </v>
          </cell>
          <cell r="H13" t="str">
            <v xml:space="preserve">--  </v>
          </cell>
          <cell r="L13" t="str">
            <v xml:space="preserve">--  </v>
          </cell>
          <cell r="M13" t="str">
            <v xml:space="preserve">--  </v>
          </cell>
          <cell r="Q13" t="str">
            <v xml:space="preserve">--  </v>
          </cell>
          <cell r="R13" t="str">
            <v xml:space="preserve">--  </v>
          </cell>
          <cell r="AA13" t="str">
            <v xml:space="preserve">--  </v>
          </cell>
          <cell r="AB13" t="str">
            <v xml:space="preserve">--  </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8">
          <cell r="C18">
            <v>0</v>
          </cell>
          <cell r="D18">
            <v>0</v>
          </cell>
          <cell r="E18">
            <v>0</v>
          </cell>
          <cell r="F18">
            <v>0</v>
          </cell>
          <cell r="G18">
            <v>0</v>
          </cell>
          <cell r="H18">
            <v>0</v>
          </cell>
          <cell r="L18">
            <v>0</v>
          </cell>
          <cell r="M18">
            <v>0</v>
          </cell>
          <cell r="Q18">
            <v>0</v>
          </cell>
          <cell r="R18">
            <v>0</v>
          </cell>
          <cell r="AA18">
            <v>0</v>
          </cell>
          <cell r="AB18">
            <v>0</v>
          </cell>
        </row>
        <row r="19">
          <cell r="C19">
            <v>0</v>
          </cell>
          <cell r="D19">
            <v>0</v>
          </cell>
          <cell r="E19">
            <v>0</v>
          </cell>
          <cell r="F19">
            <v>0</v>
          </cell>
          <cell r="G19">
            <v>0</v>
          </cell>
          <cell r="H19">
            <v>0</v>
          </cell>
          <cell r="L19">
            <v>0</v>
          </cell>
          <cell r="M19">
            <v>0</v>
          </cell>
          <cell r="Q19">
            <v>0</v>
          </cell>
          <cell r="R19">
            <v>0</v>
          </cell>
          <cell r="AA19">
            <v>0</v>
          </cell>
          <cell r="AB19">
            <v>0</v>
          </cell>
        </row>
        <row r="20">
          <cell r="C20">
            <v>0</v>
          </cell>
          <cell r="D20">
            <v>0</v>
          </cell>
          <cell r="E20">
            <v>0</v>
          </cell>
          <cell r="F20">
            <v>0</v>
          </cell>
          <cell r="G20">
            <v>0</v>
          </cell>
          <cell r="H20">
            <v>0</v>
          </cell>
          <cell r="L20">
            <v>0</v>
          </cell>
          <cell r="M20">
            <v>0</v>
          </cell>
          <cell r="Q20">
            <v>0</v>
          </cell>
          <cell r="R20">
            <v>0</v>
          </cell>
          <cell r="AA20">
            <v>0</v>
          </cell>
          <cell r="AB20">
            <v>0</v>
          </cell>
        </row>
        <row r="21">
          <cell r="C21">
            <v>0</v>
          </cell>
          <cell r="D21">
            <v>0</v>
          </cell>
          <cell r="E21">
            <v>0</v>
          </cell>
          <cell r="F21">
            <v>0</v>
          </cell>
          <cell r="G21">
            <v>0</v>
          </cell>
          <cell r="H21">
            <v>0</v>
          </cell>
          <cell r="L21">
            <v>0</v>
          </cell>
          <cell r="M21">
            <v>0</v>
          </cell>
          <cell r="Q21">
            <v>0</v>
          </cell>
          <cell r="R21">
            <v>0</v>
          </cell>
          <cell r="AA21">
            <v>0</v>
          </cell>
          <cell r="AB21">
            <v>0</v>
          </cell>
        </row>
        <row r="23">
          <cell r="C23">
            <v>0</v>
          </cell>
          <cell r="D23">
            <v>0</v>
          </cell>
          <cell r="E23">
            <v>0</v>
          </cell>
          <cell r="F23">
            <v>0</v>
          </cell>
          <cell r="G23">
            <v>0</v>
          </cell>
          <cell r="H23">
            <v>0</v>
          </cell>
          <cell r="L23">
            <v>0</v>
          </cell>
          <cell r="M23">
            <v>0</v>
          </cell>
          <cell r="Q23">
            <v>0</v>
          </cell>
          <cell r="R23">
            <v>0</v>
          </cell>
          <cell r="AA23">
            <v>0</v>
          </cell>
          <cell r="AB23">
            <v>0</v>
          </cell>
        </row>
        <row r="26">
          <cell r="C26">
            <v>0</v>
          </cell>
          <cell r="D26" t="e">
            <v>#VALUE!</v>
          </cell>
          <cell r="E26" t="e">
            <v>#VALUE!</v>
          </cell>
          <cell r="F26" t="e">
            <v>#VALUE!</v>
          </cell>
          <cell r="G26" t="e">
            <v>#VALUE!</v>
          </cell>
          <cell r="H26" t="e">
            <v>#VALUE!</v>
          </cell>
          <cell r="L26" t="e">
            <v>#VALUE!</v>
          </cell>
          <cell r="M26" t="e">
            <v>#VALUE!</v>
          </cell>
          <cell r="Q26" t="e">
            <v>#VALUE!</v>
          </cell>
          <cell r="R26" t="e">
            <v>#VALUE!</v>
          </cell>
          <cell r="AA26" t="e">
            <v>#VALUE!</v>
          </cell>
          <cell r="AB26" t="e">
            <v>#VALUE!</v>
          </cell>
        </row>
        <row r="27">
          <cell r="C27">
            <v>0</v>
          </cell>
          <cell r="D27" t="e">
            <v>#VALUE!</v>
          </cell>
          <cell r="E27" t="e">
            <v>#VALUE!</v>
          </cell>
          <cell r="F27" t="e">
            <v>#VALUE!</v>
          </cell>
          <cell r="G27" t="e">
            <v>#VALUE!</v>
          </cell>
          <cell r="H27" t="e">
            <v>#VALUE!</v>
          </cell>
          <cell r="L27" t="e">
            <v>#VALUE!</v>
          </cell>
          <cell r="M27" t="e">
            <v>#VALUE!</v>
          </cell>
          <cell r="Q27" t="e">
            <v>#VALUE!</v>
          </cell>
          <cell r="R27" t="e">
            <v>#VALUE!</v>
          </cell>
          <cell r="AA27" t="e">
            <v>#VALUE!</v>
          </cell>
          <cell r="AB27" t="e">
            <v>#VALUE!</v>
          </cell>
        </row>
        <row r="29">
          <cell r="C29" t="str">
            <v xml:space="preserve">--  </v>
          </cell>
          <cell r="D29" t="e">
            <v>#VALUE!</v>
          </cell>
          <cell r="E29" t="e">
            <v>#VALUE!</v>
          </cell>
          <cell r="F29" t="e">
            <v>#VALUE!</v>
          </cell>
          <cell r="G29" t="e">
            <v>#VALUE!</v>
          </cell>
          <cell r="H29" t="e">
            <v>#VALUE!</v>
          </cell>
          <cell r="L29" t="e">
            <v>#VALUE!</v>
          </cell>
          <cell r="M29" t="e">
            <v>#VALUE!</v>
          </cell>
          <cell r="Q29" t="e">
            <v>#VALUE!</v>
          </cell>
          <cell r="R29" t="e">
            <v>#VALUE!</v>
          </cell>
          <cell r="AA29" t="e">
            <v>#VALUE!</v>
          </cell>
          <cell r="AB29" t="e">
            <v>#VALUE!</v>
          </cell>
        </row>
        <row r="30">
          <cell r="C30" t="str">
            <v xml:space="preserve">--  </v>
          </cell>
          <cell r="D30" t="e">
            <v>#VALUE!</v>
          </cell>
          <cell r="E30" t="e">
            <v>#VALUE!</v>
          </cell>
          <cell r="F30" t="e">
            <v>#VALUE!</v>
          </cell>
          <cell r="G30" t="e">
            <v>#VALUE!</v>
          </cell>
          <cell r="H30" t="e">
            <v>#VALUE!</v>
          </cell>
          <cell r="L30" t="e">
            <v>#VALUE!</v>
          </cell>
          <cell r="M30" t="e">
            <v>#VALUE!</v>
          </cell>
          <cell r="Q30" t="e">
            <v>#VALUE!</v>
          </cell>
          <cell r="R30" t="e">
            <v>#VALUE!</v>
          </cell>
          <cell r="AA30" t="e">
            <v>#VALUE!</v>
          </cell>
          <cell r="AB30" t="e">
            <v>#VALUE!</v>
          </cell>
        </row>
        <row r="32">
          <cell r="C32">
            <v>0</v>
          </cell>
          <cell r="D32" t="e">
            <v>#VALUE!</v>
          </cell>
          <cell r="E32" t="e">
            <v>#VALUE!</v>
          </cell>
          <cell r="F32">
            <v>0</v>
          </cell>
          <cell r="G32" t="e">
            <v>#VALUE!</v>
          </cell>
          <cell r="H32" t="e">
            <v>#VALUE!</v>
          </cell>
          <cell r="L32" t="e">
            <v>#VALUE!</v>
          </cell>
          <cell r="M32" t="e">
            <v>#VALUE!</v>
          </cell>
          <cell r="Q32" t="e">
            <v>#VALUE!</v>
          </cell>
          <cell r="R32" t="e">
            <v>#VALUE!</v>
          </cell>
          <cell r="AA32" t="e">
            <v>#VALUE!</v>
          </cell>
          <cell r="AB32" t="e">
            <v>#VALUE!</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row>
        <row r="34">
          <cell r="C34" t="e">
            <v>#VALUE!</v>
          </cell>
          <cell r="D34" t="e">
            <v>#VALUE!</v>
          </cell>
          <cell r="E34" t="e">
            <v>#VALUE!</v>
          </cell>
          <cell r="F34" t="e">
            <v>#VALUE!</v>
          </cell>
          <cell r="G34" t="e">
            <v>#VALUE!</v>
          </cell>
          <cell r="H34" t="e">
            <v>#VALUE!</v>
          </cell>
          <cell r="L34" t="e">
            <v>#VALUE!</v>
          </cell>
          <cell r="M34" t="e">
            <v>#VALUE!</v>
          </cell>
          <cell r="Q34" t="e">
            <v>#VALUE!</v>
          </cell>
          <cell r="R34" t="e">
            <v>#VALUE!</v>
          </cell>
          <cell r="AA34" t="e">
            <v>#VALUE!</v>
          </cell>
          <cell r="AB34" t="e">
            <v>#VALUE!</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C36" t="e">
            <v>#VALUE!</v>
          </cell>
          <cell r="D36" t="e">
            <v>#VALUE!</v>
          </cell>
          <cell r="E36" t="e">
            <v>#VALUE!</v>
          </cell>
          <cell r="F36" t="e">
            <v>#VALUE!</v>
          </cell>
          <cell r="G36" t="e">
            <v>#VALUE!</v>
          </cell>
          <cell r="H36" t="e">
            <v>#VALUE!</v>
          </cell>
          <cell r="L36" t="e">
            <v>#VALUE!</v>
          </cell>
          <cell r="M36" t="e">
            <v>#VALUE!</v>
          </cell>
          <cell r="Q36" t="e">
            <v>#VALUE!</v>
          </cell>
          <cell r="R36" t="e">
            <v>#VALUE!</v>
          </cell>
          <cell r="AA36" t="e">
            <v>#VALUE!</v>
          </cell>
          <cell r="AB36" t="e">
            <v>#VALUE!</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row>
        <row r="39">
          <cell r="C39" t="str">
            <v xml:space="preserve">--  </v>
          </cell>
          <cell r="D39" t="str">
            <v xml:space="preserve">--  </v>
          </cell>
          <cell r="E39" t="str">
            <v xml:space="preserve">--  </v>
          </cell>
          <cell r="F39" t="str">
            <v xml:space="preserve">--  </v>
          </cell>
          <cell r="G39" t="str">
            <v xml:space="preserve">--  </v>
          </cell>
          <cell r="H39" t="str">
            <v xml:space="preserve">--  </v>
          </cell>
          <cell r="L39" t="str">
            <v xml:space="preserve">--  </v>
          </cell>
          <cell r="M39" t="str">
            <v xml:space="preserve">--  </v>
          </cell>
          <cell r="Q39" t="str">
            <v xml:space="preserve">--  </v>
          </cell>
          <cell r="R39" t="str">
            <v xml:space="preserve">--  </v>
          </cell>
          <cell r="AA39" t="str">
            <v xml:space="preserve">--  </v>
          </cell>
          <cell r="AB39" t="str">
            <v xml:space="preserve">--  </v>
          </cell>
        </row>
        <row r="41">
          <cell r="D41">
            <v>1</v>
          </cell>
          <cell r="E41">
            <v>2</v>
          </cell>
          <cell r="F41">
            <v>3</v>
          </cell>
          <cell r="G41">
            <v>4</v>
          </cell>
          <cell r="H41">
            <v>5</v>
          </cell>
          <cell r="L41">
            <v>9</v>
          </cell>
          <cell r="M41">
            <v>10</v>
          </cell>
          <cell r="Q41">
            <v>14</v>
          </cell>
          <cell r="R41">
            <v>15</v>
          </cell>
          <cell r="AA41">
            <v>24</v>
          </cell>
          <cell r="AB41">
            <v>25</v>
          </cell>
        </row>
        <row r="44">
          <cell r="C44" t="str">
            <v xml:space="preserve">--  </v>
          </cell>
          <cell r="D44" t="str">
            <v xml:space="preserve">--  </v>
          </cell>
          <cell r="E44" t="str">
            <v xml:space="preserve">--  </v>
          </cell>
          <cell r="F44" t="str">
            <v xml:space="preserve">--  </v>
          </cell>
          <cell r="G44" t="str">
            <v xml:space="preserve">--  </v>
          </cell>
          <cell r="H44" t="str">
            <v xml:space="preserve">--  </v>
          </cell>
          <cell r="L44" t="str">
            <v xml:space="preserve">--  </v>
          </cell>
          <cell r="M44" t="str">
            <v xml:space="preserve">--  </v>
          </cell>
          <cell r="Q44" t="str">
            <v xml:space="preserve">--  </v>
          </cell>
          <cell r="R44" t="str">
            <v xml:space="preserve">--  </v>
          </cell>
          <cell r="AA44" t="str">
            <v xml:space="preserve">--  </v>
          </cell>
          <cell r="AB44" t="str">
            <v xml:space="preserve">--  </v>
          </cell>
        </row>
        <row r="45">
          <cell r="C45" t="str">
            <v xml:space="preserve">--  </v>
          </cell>
          <cell r="D45" t="str">
            <v xml:space="preserve">--  </v>
          </cell>
          <cell r="E45" t="str">
            <v xml:space="preserve">--  </v>
          </cell>
          <cell r="F45" t="str">
            <v xml:space="preserve">--  </v>
          </cell>
          <cell r="G45" t="str">
            <v xml:space="preserve">--  </v>
          </cell>
          <cell r="H45" t="str">
            <v xml:space="preserve">--  </v>
          </cell>
          <cell r="L45" t="str">
            <v xml:space="preserve">--  </v>
          </cell>
          <cell r="M45" t="str">
            <v xml:space="preserve">--  </v>
          </cell>
          <cell r="Q45" t="str">
            <v xml:space="preserve">--  </v>
          </cell>
          <cell r="R45" t="str">
            <v xml:space="preserve">--  </v>
          </cell>
          <cell r="AA45" t="str">
            <v xml:space="preserve">--  </v>
          </cell>
          <cell r="AB45" t="str">
            <v xml:space="preserve">--  </v>
          </cell>
        </row>
        <row r="46">
          <cell r="C46" t="str">
            <v>NM</v>
          </cell>
          <cell r="D46" t="str">
            <v>NM</v>
          </cell>
          <cell r="E46" t="str">
            <v>NM</v>
          </cell>
          <cell r="F46" t="str">
            <v>NM</v>
          </cell>
          <cell r="G46" t="str">
            <v>NM</v>
          </cell>
          <cell r="H46" t="str">
            <v>NM</v>
          </cell>
          <cell r="L46" t="str">
            <v>NM</v>
          </cell>
          <cell r="M46" t="str">
            <v>NM</v>
          </cell>
          <cell r="Q46" t="str">
            <v>NM</v>
          </cell>
          <cell r="R46" t="str">
            <v>NM</v>
          </cell>
          <cell r="AA46" t="str">
            <v>NM</v>
          </cell>
          <cell r="AB46" t="str">
            <v>NM</v>
          </cell>
        </row>
        <row r="47">
          <cell r="C47" t="str">
            <v>NM</v>
          </cell>
          <cell r="D47" t="str">
            <v>NM</v>
          </cell>
          <cell r="E47" t="str">
            <v>NM</v>
          </cell>
          <cell r="F47" t="str">
            <v>NM</v>
          </cell>
          <cell r="G47" t="str">
            <v>NM</v>
          </cell>
          <cell r="H47" t="str">
            <v>NM</v>
          </cell>
          <cell r="L47" t="str">
            <v>NM</v>
          </cell>
          <cell r="M47" t="str">
            <v>NM</v>
          </cell>
          <cell r="Q47" t="str">
            <v>NM</v>
          </cell>
          <cell r="R47" t="str">
            <v>NM</v>
          </cell>
          <cell r="AA47" t="str">
            <v>NM</v>
          </cell>
          <cell r="AB47" t="str">
            <v>NM</v>
          </cell>
        </row>
        <row r="48">
          <cell r="C48">
            <v>0</v>
          </cell>
          <cell r="D48">
            <v>0</v>
          </cell>
          <cell r="E48" t="e">
            <v>#VALUE!</v>
          </cell>
          <cell r="F48" t="e">
            <v>#VALUE!</v>
          </cell>
          <cell r="G48" t="e">
            <v>#VALUE!</v>
          </cell>
          <cell r="H48" t="e">
            <v>#VALUE!</v>
          </cell>
          <cell r="L48" t="e">
            <v>#VALUE!</v>
          </cell>
          <cell r="M48" t="e">
            <v>#VALUE!</v>
          </cell>
          <cell r="Q48" t="e">
            <v>#VALUE!</v>
          </cell>
          <cell r="R48" t="e">
            <v>#VALUE!</v>
          </cell>
          <cell r="AA48" t="e">
            <v>#VALUE!</v>
          </cell>
          <cell r="AB48" t="e">
            <v>#VALUE!</v>
          </cell>
        </row>
        <row r="49">
          <cell r="C49" t="str">
            <v xml:space="preserve"> =Economic_profit_dcf</v>
          </cell>
          <cell r="D49" t="str">
            <v xml:space="preserve"> =Economic_profit_dcf/(1+WACC_fore)^Years_into_future</v>
          </cell>
          <cell r="E49" t="e">
            <v>#VALUE!</v>
          </cell>
          <cell r="F49" t="e">
            <v>#VALUE!</v>
          </cell>
          <cell r="G49" t="e">
            <v>#VALUE!</v>
          </cell>
          <cell r="H49" t="e">
            <v>#VALUE!</v>
          </cell>
          <cell r="L49" t="e">
            <v>#VALUE!</v>
          </cell>
          <cell r="M49" t="e">
            <v>#VALUE!</v>
          </cell>
          <cell r="Q49" t="e">
            <v>#VALUE!</v>
          </cell>
          <cell r="R49" t="e">
            <v>#VALUE!</v>
          </cell>
          <cell r="AA49" t="e">
            <v>#VALUE!</v>
          </cell>
          <cell r="AB49" t="e">
            <v>#VALUE!</v>
          </cell>
        </row>
        <row r="50">
          <cell r="C50" t="str">
            <v xml:space="preserve"> =Economic_profit DCF_P</v>
          </cell>
          <cell r="D50" t="str">
            <v xml:space="preserve"> = PV_of_Economic_Profit DCF_EY1</v>
          </cell>
          <cell r="E50" t="e">
            <v>#VALUE!</v>
          </cell>
          <cell r="F50" t="e">
            <v>#VALUE!</v>
          </cell>
          <cell r="G50" t="e">
            <v>#VALUE!</v>
          </cell>
          <cell r="H50" t="e">
            <v>#VALUE!</v>
          </cell>
          <cell r="L50" t="e">
            <v>#VALUE!</v>
          </cell>
          <cell r="M50" t="e">
            <v>#VALUE!</v>
          </cell>
          <cell r="Q50" t="e">
            <v>#VALUE!</v>
          </cell>
          <cell r="R50" t="e">
            <v>#VALUE!</v>
          </cell>
          <cell r="AA50" t="e">
            <v>#VALUE!</v>
          </cell>
          <cell r="AB50" t="e">
            <v>#VALUE!</v>
          </cell>
        </row>
        <row r="52">
          <cell r="C52" t="str">
            <v xml:space="preserve"> =Invested_capital IC_P</v>
          </cell>
          <cell r="D52" t="str">
            <v xml:space="preserve"> =Invested_capital_DCF DCF_EY1</v>
          </cell>
          <cell r="E52">
            <v>0</v>
          </cell>
          <cell r="F52">
            <v>0</v>
          </cell>
          <cell r="G52">
            <v>0</v>
          </cell>
          <cell r="H52">
            <v>0</v>
          </cell>
          <cell r="L52">
            <v>0</v>
          </cell>
          <cell r="M52">
            <v>0</v>
          </cell>
          <cell r="Q52">
            <v>0</v>
          </cell>
          <cell r="R52">
            <v>0</v>
          </cell>
          <cell r="AA52">
            <v>0</v>
          </cell>
          <cell r="AB52">
            <v>0</v>
          </cell>
        </row>
        <row r="54">
          <cell r="C54" t="str">
            <v xml:space="preserve"> =Economic_profit_dcf/WACC_fore</v>
          </cell>
          <cell r="D54" t="str">
            <v xml:space="preserve"> =Economic_profit_dcf/WACC_fore</v>
          </cell>
          <cell r="E54" t="e">
            <v>#VALUE!</v>
          </cell>
          <cell r="F54" t="e">
            <v>#VALUE!</v>
          </cell>
          <cell r="G54" t="e">
            <v>#VALUE!</v>
          </cell>
          <cell r="H54" t="e">
            <v>#VALUE!</v>
          </cell>
          <cell r="L54" t="e">
            <v>#VALUE!</v>
          </cell>
          <cell r="M54" t="e">
            <v>#VALUE!</v>
          </cell>
          <cell r="Q54" t="e">
            <v>#VALUE!</v>
          </cell>
          <cell r="R54" t="e">
            <v>#VALUE!</v>
          </cell>
          <cell r="AA54" t="e">
            <v>#VALUE!</v>
          </cell>
          <cell r="AB54" t="e">
            <v>#VALUE!</v>
          </cell>
        </row>
        <row r="55">
          <cell r="C55" t="str">
            <v xml:space="preserve"> =(Economic_profit_dcf/WACC_fore)/((1+WACC_fore)^Years_into_future)</v>
          </cell>
          <cell r="D55" t="str">
            <v xml:space="preserve"> =(Economic_profit_dcf/WACC_fore)/((1+WACC_fore)^Years_into_future)</v>
          </cell>
          <cell r="E55" t="e">
            <v>#VALUE!</v>
          </cell>
          <cell r="F55" t="e">
            <v>#VALUE!</v>
          </cell>
          <cell r="G55" t="e">
            <v>#VALUE!</v>
          </cell>
          <cell r="H55" t="e">
            <v>#VALUE!</v>
          </cell>
          <cell r="L55" t="e">
            <v>#VALUE!</v>
          </cell>
          <cell r="M55" t="e">
            <v>#VALUE!</v>
          </cell>
          <cell r="Q55" t="e">
            <v>#VALUE!</v>
          </cell>
          <cell r="R55" t="e">
            <v>#VALUE!</v>
          </cell>
          <cell r="AA55" t="e">
            <v>#VALUE!</v>
          </cell>
          <cell r="AB55" t="e">
            <v>#VALUE!</v>
          </cell>
        </row>
        <row r="56">
          <cell r="C56" t="str">
            <v xml:space="preserve"> =C46+C51</v>
          </cell>
          <cell r="D56" t="str">
            <v xml:space="preserve"> =D46+D51</v>
          </cell>
          <cell r="E56" t="e">
            <v>#VALUE!</v>
          </cell>
          <cell r="F56" t="e">
            <v>#VALUE!</v>
          </cell>
          <cell r="G56" t="e">
            <v>#VALUE!</v>
          </cell>
          <cell r="H56" t="e">
            <v>#VALUE!</v>
          </cell>
          <cell r="L56" t="e">
            <v>#VALUE!</v>
          </cell>
          <cell r="M56" t="e">
            <v>#VALUE!</v>
          </cell>
          <cell r="Q56" t="e">
            <v>#VALUE!</v>
          </cell>
          <cell r="R56" t="e">
            <v>#VALUE!</v>
          </cell>
          <cell r="AA56" t="e">
            <v>#VALUE!</v>
          </cell>
          <cell r="AB56" t="e">
            <v>#VALUE!</v>
          </cell>
        </row>
        <row r="58">
          <cell r="C58" t="str">
            <v xml:space="preserve"> =C52+C48</v>
          </cell>
          <cell r="D58" t="str">
            <v xml:space="preserve"> =D52+D48</v>
          </cell>
          <cell r="E58" t="e">
            <v>#VALUE!</v>
          </cell>
          <cell r="F58" t="e">
            <v>#VALUE!</v>
          </cell>
          <cell r="G58" t="e">
            <v>#VALUE!</v>
          </cell>
          <cell r="H58" t="e">
            <v>#VALUE!</v>
          </cell>
          <cell r="L58" t="e">
            <v>#VALUE!</v>
          </cell>
          <cell r="M58" t="e">
            <v>#VALUE!</v>
          </cell>
          <cell r="Q58" t="e">
            <v>#VALUE!</v>
          </cell>
          <cell r="R58" t="e">
            <v>#VALUE!</v>
          </cell>
          <cell r="AA58" t="e">
            <v>#VALUE!</v>
          </cell>
          <cell r="AB58" t="e">
            <v>#VALUE!</v>
          </cell>
        </row>
        <row r="59">
          <cell r="C59" t="str">
            <v xml:space="preserve"> =Cash IC_P</v>
          </cell>
          <cell r="D59" t="str">
            <v xml:space="preserve"> =Cash_fore Expl_forecast_1st_yr</v>
          </cell>
          <cell r="E59">
            <v>0</v>
          </cell>
          <cell r="F59">
            <v>0</v>
          </cell>
          <cell r="G59">
            <v>0</v>
          </cell>
          <cell r="H59">
            <v>0</v>
          </cell>
          <cell r="L59">
            <v>0</v>
          </cell>
          <cell r="M59">
            <v>0</v>
          </cell>
          <cell r="Q59">
            <v>0</v>
          </cell>
          <cell r="R59">
            <v>0</v>
          </cell>
          <cell r="AA59">
            <v>0</v>
          </cell>
          <cell r="AB59">
            <v>0</v>
          </cell>
        </row>
        <row r="60">
          <cell r="C60" t="str">
            <v xml:space="preserve"> =(Total_debt IC_P)</v>
          </cell>
          <cell r="D60" t="str">
            <v xml:space="preserve"> =Total_debt_fore Expl_forecast_1st_yr</v>
          </cell>
          <cell r="E60">
            <v>0</v>
          </cell>
          <cell r="F60">
            <v>0</v>
          </cell>
          <cell r="G60">
            <v>0</v>
          </cell>
          <cell r="H60">
            <v>0</v>
          </cell>
          <cell r="L60">
            <v>0</v>
          </cell>
          <cell r="M60">
            <v>0</v>
          </cell>
          <cell r="Q60">
            <v>0</v>
          </cell>
          <cell r="R60">
            <v>0</v>
          </cell>
          <cell r="AA60">
            <v>0</v>
          </cell>
          <cell r="AB60">
            <v>0</v>
          </cell>
        </row>
        <row r="61">
          <cell r="C61" t="str">
            <v xml:space="preserve"> =Value_of_Firm+Cash IC_P-(Total_debt IC_P)</v>
          </cell>
          <cell r="D61" t="str">
            <v xml:space="preserve"> =Value_of_Firm+Cash_DCF-Total_debt_DCF</v>
          </cell>
          <cell r="E61" t="e">
            <v>#VALUE!</v>
          </cell>
          <cell r="F61" t="e">
            <v>#VALUE!</v>
          </cell>
          <cell r="G61" t="e">
            <v>#VALUE!</v>
          </cell>
          <cell r="H61" t="e">
            <v>#VALUE!</v>
          </cell>
          <cell r="L61" t="e">
            <v>#VALUE!</v>
          </cell>
          <cell r="M61" t="e">
            <v>#VALUE!</v>
          </cell>
          <cell r="Q61" t="e">
            <v>#VALUE!</v>
          </cell>
          <cell r="R61" t="e">
            <v>#VALUE!</v>
          </cell>
          <cell r="AA61" t="e">
            <v>#VALUE!</v>
          </cell>
          <cell r="AB61" t="e">
            <v>#VALUE!</v>
          </cell>
        </row>
        <row r="62">
          <cell r="C62" t="str">
            <v xml:space="preserve"> =Shares IC_P</v>
          </cell>
          <cell r="D62" t="str">
            <v xml:space="preserve"> =Shares_fore Expl_forecast_1st_yr</v>
          </cell>
          <cell r="E62">
            <v>0</v>
          </cell>
          <cell r="F62">
            <v>0</v>
          </cell>
          <cell r="G62">
            <v>0</v>
          </cell>
          <cell r="H62">
            <v>0</v>
          </cell>
          <cell r="L62">
            <v>0</v>
          </cell>
          <cell r="M62">
            <v>0</v>
          </cell>
          <cell r="Q62">
            <v>0</v>
          </cell>
          <cell r="R62">
            <v>0</v>
          </cell>
          <cell r="AA62">
            <v>0</v>
          </cell>
          <cell r="AB62">
            <v>0</v>
          </cell>
        </row>
        <row r="64">
          <cell r="C64" t="str">
            <v xml:space="preserve"> =Shareholder_Value_EVA/Shares_DCF</v>
          </cell>
          <cell r="D64" t="str">
            <v xml:space="preserve"> =Shareholder_Value_EVA/Shares_DCF</v>
          </cell>
          <cell r="E64" t="e">
            <v>#VALUE!</v>
          </cell>
          <cell r="F64" t="e">
            <v>#VALUE!</v>
          </cell>
          <cell r="G64" t="e">
            <v>#VALUE!</v>
          </cell>
          <cell r="H64" t="e">
            <v>#VALUE!</v>
          </cell>
          <cell r="L64" t="e">
            <v>#VALUE!</v>
          </cell>
          <cell r="M64" t="e">
            <v>#VALUE!</v>
          </cell>
          <cell r="Q64" t="e">
            <v>#VALUE!</v>
          </cell>
          <cell r="R64" t="e">
            <v>#VALUE!</v>
          </cell>
          <cell r="AA64" t="e">
            <v>#VALUE!</v>
          </cell>
          <cell r="AB64" t="e">
            <v>#VALUE!</v>
          </cell>
        </row>
        <row r="65">
          <cell r="C65">
            <v>0</v>
          </cell>
          <cell r="D65">
            <v>0</v>
          </cell>
          <cell r="E65" t="e">
            <v>#VALUE!</v>
          </cell>
          <cell r="F65" t="e">
            <v>#VALUE!</v>
          </cell>
          <cell r="G65" t="e">
            <v>#VALUE!</v>
          </cell>
          <cell r="H65" t="e">
            <v>#VALUE!</v>
          </cell>
          <cell r="L65" t="e">
            <v>#VALUE!</v>
          </cell>
          <cell r="M65" t="e">
            <v>#VALUE!</v>
          </cell>
          <cell r="Q65" t="e">
            <v>#VALUE!</v>
          </cell>
          <cell r="R65" t="e">
            <v>#VALUE!</v>
          </cell>
          <cell r="AA65" t="e">
            <v>#VALUE!</v>
          </cell>
          <cell r="AB65" t="e">
            <v>#VALUE!</v>
          </cell>
        </row>
        <row r="68">
          <cell r="C68" t="str">
            <v xml:space="preserve">--  </v>
          </cell>
          <cell r="D68" t="str">
            <v xml:space="preserve">--  </v>
          </cell>
          <cell r="E68" t="str">
            <v xml:space="preserve">--  </v>
          </cell>
          <cell r="F68" t="str">
            <v xml:space="preserve">--  </v>
          </cell>
          <cell r="G68" t="str">
            <v xml:space="preserve">--  </v>
          </cell>
          <cell r="H68" t="str">
            <v xml:space="preserve">--  </v>
          </cell>
          <cell r="L68" t="str">
            <v xml:space="preserve">--  </v>
          </cell>
          <cell r="M68" t="str">
            <v xml:space="preserve">--  </v>
          </cell>
          <cell r="Q68" t="str">
            <v xml:space="preserve">--  </v>
          </cell>
          <cell r="R68" t="str">
            <v xml:space="preserve">--  </v>
          </cell>
          <cell r="AA68" t="str">
            <v xml:space="preserve">--  </v>
          </cell>
          <cell r="AB68" t="str">
            <v xml:space="preserve">--  </v>
          </cell>
        </row>
        <row r="69">
          <cell r="C69" t="str">
            <v xml:space="preserve">--  </v>
          </cell>
          <cell r="D69" t="str">
            <v xml:space="preserve">--  </v>
          </cell>
          <cell r="E69" t="str">
            <v xml:space="preserve">--  </v>
          </cell>
          <cell r="F69" t="str">
            <v xml:space="preserve">--  </v>
          </cell>
          <cell r="G69" t="str">
            <v xml:space="preserve">--  </v>
          </cell>
          <cell r="H69" t="str">
            <v xml:space="preserve">--  </v>
          </cell>
          <cell r="L69" t="str">
            <v xml:space="preserve">--  </v>
          </cell>
          <cell r="M69" t="str">
            <v xml:space="preserve">--  </v>
          </cell>
          <cell r="Q69" t="str">
            <v xml:space="preserve">--  </v>
          </cell>
          <cell r="R69" t="str">
            <v xml:space="preserve">--  </v>
          </cell>
          <cell r="AA69" t="str">
            <v xml:space="preserve">--  </v>
          </cell>
          <cell r="AB69" t="str">
            <v xml:space="preserve">--  </v>
          </cell>
        </row>
        <row r="70">
          <cell r="C70" t="str">
            <v xml:space="preserve">--  </v>
          </cell>
          <cell r="D70" t="str">
            <v xml:space="preserve">--  </v>
          </cell>
          <cell r="E70" t="str">
            <v xml:space="preserve">--  </v>
          </cell>
          <cell r="F70" t="str">
            <v xml:space="preserve">--  </v>
          </cell>
          <cell r="G70" t="str">
            <v xml:space="preserve">--  </v>
          </cell>
          <cell r="H70" t="str">
            <v xml:space="preserve">--  </v>
          </cell>
          <cell r="L70" t="str">
            <v xml:space="preserve">--  </v>
          </cell>
          <cell r="M70" t="str">
            <v xml:space="preserve">--  </v>
          </cell>
          <cell r="Q70" t="str">
            <v xml:space="preserve">--  </v>
          </cell>
          <cell r="R70" t="str">
            <v xml:space="preserve">--  </v>
          </cell>
          <cell r="AA70" t="str">
            <v xml:space="preserve">--  </v>
          </cell>
          <cell r="AB70" t="str">
            <v xml:space="preserve">--  </v>
          </cell>
        </row>
        <row r="71">
          <cell r="C71" t="str">
            <v xml:space="preserve">--  </v>
          </cell>
          <cell r="D71" t="str">
            <v xml:space="preserve">--  </v>
          </cell>
          <cell r="E71" t="str">
            <v xml:space="preserve">--  </v>
          </cell>
          <cell r="F71" t="str">
            <v xml:space="preserve">--  </v>
          </cell>
          <cell r="G71" t="str">
            <v xml:space="preserve">--  </v>
          </cell>
          <cell r="H71" t="str">
            <v xml:space="preserve">--  </v>
          </cell>
          <cell r="L71" t="str">
            <v xml:space="preserve">--  </v>
          </cell>
          <cell r="M71" t="str">
            <v xml:space="preserve">--  </v>
          </cell>
          <cell r="Q71" t="str">
            <v xml:space="preserve">--  </v>
          </cell>
          <cell r="R71" t="str">
            <v xml:space="preserve">--  </v>
          </cell>
          <cell r="AA71" t="str">
            <v xml:space="preserve">--  </v>
          </cell>
          <cell r="AB71" t="str">
            <v xml:space="preserve">--  </v>
          </cell>
        </row>
        <row r="74">
          <cell r="C74">
            <v>0</v>
          </cell>
          <cell r="D74">
            <v>0</v>
          </cell>
          <cell r="E74">
            <v>0</v>
          </cell>
          <cell r="F74">
            <v>0</v>
          </cell>
          <cell r="G74">
            <v>0</v>
          </cell>
          <cell r="H74">
            <v>0</v>
          </cell>
          <cell r="L74">
            <v>0</v>
          </cell>
          <cell r="M74">
            <v>0</v>
          </cell>
          <cell r="Q74">
            <v>0</v>
          </cell>
          <cell r="R74">
            <v>0</v>
          </cell>
          <cell r="AA74">
            <v>0</v>
          </cell>
          <cell r="AB74">
            <v>0</v>
          </cell>
        </row>
        <row r="75">
          <cell r="C75">
            <v>0</v>
          </cell>
          <cell r="D75">
            <v>0</v>
          </cell>
          <cell r="E75">
            <v>0</v>
          </cell>
          <cell r="F75">
            <v>0</v>
          </cell>
          <cell r="G75">
            <v>0</v>
          </cell>
          <cell r="H75">
            <v>0</v>
          </cell>
          <cell r="L75">
            <v>0</v>
          </cell>
          <cell r="M75">
            <v>0</v>
          </cell>
          <cell r="Q75">
            <v>0</v>
          </cell>
          <cell r="R75">
            <v>0</v>
          </cell>
          <cell r="AA75">
            <v>0</v>
          </cell>
          <cell r="AB75">
            <v>0</v>
          </cell>
        </row>
        <row r="76">
          <cell r="C76">
            <v>0</v>
          </cell>
          <cell r="D76">
            <v>0</v>
          </cell>
          <cell r="E76">
            <v>0</v>
          </cell>
          <cell r="F76">
            <v>0</v>
          </cell>
          <cell r="G76">
            <v>0</v>
          </cell>
          <cell r="H76">
            <v>0</v>
          </cell>
          <cell r="L76">
            <v>0</v>
          </cell>
          <cell r="M76">
            <v>0</v>
          </cell>
          <cell r="Q76">
            <v>0</v>
          </cell>
          <cell r="R76">
            <v>0</v>
          </cell>
          <cell r="AA76">
            <v>0</v>
          </cell>
          <cell r="AB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row>
        <row r="79">
          <cell r="C79" t="str">
            <v xml:space="preserve">--  </v>
          </cell>
          <cell r="D79" t="str">
            <v xml:space="preserve">--  </v>
          </cell>
          <cell r="E79" t="str">
            <v xml:space="preserve">--  </v>
          </cell>
          <cell r="F79" t="str">
            <v xml:space="preserve">--  </v>
          </cell>
          <cell r="G79" t="str">
            <v xml:space="preserve">--  </v>
          </cell>
          <cell r="H79" t="str">
            <v xml:space="preserve">--  </v>
          </cell>
          <cell r="L79" t="str">
            <v xml:space="preserve">--  </v>
          </cell>
          <cell r="M79" t="str">
            <v xml:space="preserve">--  </v>
          </cell>
          <cell r="Q79" t="str">
            <v xml:space="preserve">--  </v>
          </cell>
          <cell r="R79" t="str">
            <v xml:space="preserve">--  </v>
          </cell>
          <cell r="AA79" t="str">
            <v xml:space="preserve">--  </v>
          </cell>
          <cell r="AB79" t="str">
            <v xml:space="preserve">--  </v>
          </cell>
        </row>
        <row r="80">
          <cell r="C80" t="str">
            <v xml:space="preserve">--  </v>
          </cell>
          <cell r="D80" t="str">
            <v xml:space="preserve">--  </v>
          </cell>
          <cell r="E80" t="str">
            <v xml:space="preserve">--  </v>
          </cell>
          <cell r="F80" t="str">
            <v xml:space="preserve">--  </v>
          </cell>
          <cell r="G80" t="str">
            <v xml:space="preserve">--  </v>
          </cell>
          <cell r="H80" t="str">
            <v xml:space="preserve">--  </v>
          </cell>
          <cell r="L80" t="str">
            <v xml:space="preserve">--  </v>
          </cell>
          <cell r="M80" t="str">
            <v xml:space="preserve">--  </v>
          </cell>
          <cell r="Q80" t="str">
            <v xml:space="preserve">--  </v>
          </cell>
          <cell r="R80" t="str">
            <v xml:space="preserve">--  </v>
          </cell>
          <cell r="AA80" t="str">
            <v xml:space="preserve">--  </v>
          </cell>
          <cell r="AB80" t="str">
            <v xml:space="preserve">--  </v>
          </cell>
        </row>
        <row r="81">
          <cell r="C81" t="str">
            <v xml:space="preserve">--  </v>
          </cell>
          <cell r="D81" t="str">
            <v xml:space="preserve">--  </v>
          </cell>
          <cell r="E81" t="str">
            <v xml:space="preserve">--  </v>
          </cell>
          <cell r="F81" t="str">
            <v xml:space="preserve">--  </v>
          </cell>
          <cell r="G81" t="str">
            <v xml:space="preserve">--  </v>
          </cell>
          <cell r="H81" t="str">
            <v xml:space="preserve">--  </v>
          </cell>
          <cell r="L81" t="str">
            <v xml:space="preserve">--  </v>
          </cell>
          <cell r="M81" t="str">
            <v xml:space="preserve">--  </v>
          </cell>
          <cell r="Q81" t="str">
            <v xml:space="preserve">--  </v>
          </cell>
          <cell r="R81" t="str">
            <v xml:space="preserve">--  </v>
          </cell>
          <cell r="AA81" t="str">
            <v xml:space="preserve">--  </v>
          </cell>
          <cell r="AB81" t="str">
            <v xml:space="preserve">--  </v>
          </cell>
        </row>
        <row r="82">
          <cell r="C82" t="str">
            <v xml:space="preserve">--  </v>
          </cell>
          <cell r="D82" t="str">
            <v xml:space="preserve">--  </v>
          </cell>
          <cell r="E82" t="str">
            <v xml:space="preserve">--  </v>
          </cell>
          <cell r="F82" t="str">
            <v xml:space="preserve">--  </v>
          </cell>
          <cell r="G82" t="str">
            <v xml:space="preserve">--  </v>
          </cell>
          <cell r="H82" t="str">
            <v xml:space="preserve">--  </v>
          </cell>
          <cell r="L82" t="str">
            <v xml:space="preserve">--  </v>
          </cell>
          <cell r="M82" t="str">
            <v xml:space="preserve">--  </v>
          </cell>
          <cell r="Q82" t="str">
            <v xml:space="preserve">--  </v>
          </cell>
          <cell r="R82" t="str">
            <v xml:space="preserve">--  </v>
          </cell>
          <cell r="AA82" t="str">
            <v xml:space="preserve">--  </v>
          </cell>
          <cell r="AB82" t="str">
            <v xml:space="preserve">--  </v>
          </cell>
        </row>
        <row r="83">
          <cell r="C83" t="str">
            <v xml:space="preserve">--  </v>
          </cell>
          <cell r="D83" t="str">
            <v xml:space="preserve">--  </v>
          </cell>
          <cell r="E83" t="str">
            <v xml:space="preserve">--  </v>
          </cell>
          <cell r="F83" t="str">
            <v xml:space="preserve">--  </v>
          </cell>
          <cell r="G83" t="str">
            <v xml:space="preserve">--  </v>
          </cell>
          <cell r="H83" t="str">
            <v xml:space="preserve">--  </v>
          </cell>
          <cell r="I83" t="str">
            <v xml:space="preserve">--  </v>
          </cell>
          <cell r="J83" t="str">
            <v xml:space="preserve">--  </v>
          </cell>
          <cell r="K83" t="str">
            <v xml:space="preserve">--  </v>
          </cell>
          <cell r="L83" t="str">
            <v xml:space="preserve">--  </v>
          </cell>
          <cell r="M83" t="str">
            <v xml:space="preserve">--  </v>
          </cell>
          <cell r="N83" t="str">
            <v xml:space="preserve">--  </v>
          </cell>
          <cell r="O83" t="str">
            <v xml:space="preserve">--  </v>
          </cell>
          <cell r="P83" t="str">
            <v xml:space="preserve">--  </v>
          </cell>
          <cell r="Q83" t="str">
            <v xml:space="preserve">--  </v>
          </cell>
          <cell r="R83" t="str">
            <v xml:space="preserve">--  </v>
          </cell>
          <cell r="S83" t="str">
            <v xml:space="preserve">--  </v>
          </cell>
          <cell r="T83" t="str">
            <v xml:space="preserve">--  </v>
          </cell>
          <cell r="U83" t="str">
            <v xml:space="preserve">--  </v>
          </cell>
          <cell r="V83" t="str">
            <v xml:space="preserve">--  </v>
          </cell>
          <cell r="W83" t="str">
            <v xml:space="preserve">--  </v>
          </cell>
          <cell r="X83" t="str">
            <v xml:space="preserve">--  </v>
          </cell>
          <cell r="Y83" t="str">
            <v xml:space="preserve">--  </v>
          </cell>
          <cell r="Z83" t="str">
            <v xml:space="preserve">--  </v>
          </cell>
          <cell r="AA83" t="str">
            <v xml:space="preserve">--  </v>
          </cell>
          <cell r="AB83" t="str">
            <v xml:space="preserve">--  </v>
          </cell>
        </row>
        <row r="87">
          <cell r="C87" t="str">
            <v>N/A</v>
          </cell>
          <cell r="D87" t="str">
            <v>N/A</v>
          </cell>
          <cell r="E87" t="str">
            <v>NM</v>
          </cell>
          <cell r="F87" t="str">
            <v>NM</v>
          </cell>
          <cell r="G87" t="str">
            <v>NM</v>
          </cell>
          <cell r="H87" t="str">
            <v>NM</v>
          </cell>
          <cell r="L87" t="str">
            <v>NM</v>
          </cell>
          <cell r="M87" t="str">
            <v>NM</v>
          </cell>
          <cell r="Q87" t="str">
            <v>NM</v>
          </cell>
        </row>
        <row r="88">
          <cell r="C88" t="str">
            <v>NM</v>
          </cell>
          <cell r="D88" t="str">
            <v>NM</v>
          </cell>
          <cell r="E88" t="str">
            <v>NM</v>
          </cell>
          <cell r="F88" t="str">
            <v>NM</v>
          </cell>
          <cell r="G88" t="str">
            <v>NM</v>
          </cell>
          <cell r="H88" t="str">
            <v>NM</v>
          </cell>
          <cell r="L88" t="str">
            <v>NM</v>
          </cell>
          <cell r="M88" t="str">
            <v>NM</v>
          </cell>
          <cell r="Q88" t="str">
            <v>NM</v>
          </cell>
          <cell r="R88" t="str">
            <v>NM</v>
          </cell>
          <cell r="AA88" t="str">
            <v>NM</v>
          </cell>
          <cell r="AB88" t="str">
            <v>NM</v>
          </cell>
        </row>
        <row r="89">
          <cell r="C89" t="str">
            <v>NM</v>
          </cell>
          <cell r="D89" t="str">
            <v>NM</v>
          </cell>
          <cell r="E89" t="str">
            <v>NM</v>
          </cell>
          <cell r="F89" t="str">
            <v>NM</v>
          </cell>
          <cell r="G89" t="str">
            <v>NM</v>
          </cell>
          <cell r="H89" t="str">
            <v>NM</v>
          </cell>
          <cell r="L89" t="str">
            <v>NM</v>
          </cell>
          <cell r="M89" t="str">
            <v>NM</v>
          </cell>
          <cell r="Q89" t="str">
            <v>NM</v>
          </cell>
          <cell r="R89" t="str">
            <v>NM</v>
          </cell>
          <cell r="AA89" t="str">
            <v>NM</v>
          </cell>
          <cell r="AB89" t="str">
            <v>NM</v>
          </cell>
        </row>
      </sheetData>
      <sheetData sheetId="8" refreshError="1"/>
      <sheetData sheetId="9" refreshError="1">
        <row r="19">
          <cell r="AD19" t="str">
            <v>PV of Operating Leases</v>
          </cell>
          <cell r="AF19" t="str">
            <v>PV of Operating Leases</v>
          </cell>
        </row>
        <row r="21">
          <cell r="AD21">
            <v>0</v>
          </cell>
          <cell r="AF21">
            <v>0</v>
          </cell>
        </row>
        <row r="22">
          <cell r="AD22">
            <v>0</v>
          </cell>
          <cell r="AF22">
            <v>0</v>
          </cell>
        </row>
        <row r="23">
          <cell r="AD23">
            <v>0</v>
          </cell>
          <cell r="AF23">
            <v>0</v>
          </cell>
        </row>
        <row r="24">
          <cell r="AD24">
            <v>0</v>
          </cell>
          <cell r="AF24">
            <v>0</v>
          </cell>
        </row>
        <row r="25">
          <cell r="AD25">
            <v>0</v>
          </cell>
          <cell r="AF25">
            <v>0</v>
          </cell>
        </row>
        <row r="26">
          <cell r="AD26">
            <v>0</v>
          </cell>
          <cell r="AF26">
            <v>0</v>
          </cell>
        </row>
        <row r="27">
          <cell r="AD27">
            <v>0</v>
          </cell>
          <cell r="AF27">
            <v>0</v>
          </cell>
        </row>
        <row r="28">
          <cell r="AD28">
            <v>0</v>
          </cell>
          <cell r="AF28">
            <v>0</v>
          </cell>
        </row>
        <row r="29">
          <cell r="AD29">
            <v>0</v>
          </cell>
          <cell r="AF29">
            <v>0</v>
          </cell>
        </row>
        <row r="30">
          <cell r="AD30">
            <v>0</v>
          </cell>
          <cell r="AF30">
            <v>0</v>
          </cell>
        </row>
        <row r="31">
          <cell r="AD31">
            <v>0</v>
          </cell>
          <cell r="AF31">
            <v>0</v>
          </cell>
        </row>
        <row r="32">
          <cell r="AD32">
            <v>0</v>
          </cell>
          <cell r="AF32">
            <v>0</v>
          </cell>
        </row>
        <row r="33">
          <cell r="AD33">
            <v>0</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1">
          <cell r="D51">
            <v>0</v>
          </cell>
          <cell r="F51">
            <v>0</v>
          </cell>
          <cell r="H51">
            <v>0</v>
          </cell>
          <cell r="J51">
            <v>0</v>
          </cell>
          <cell r="L51">
            <v>0</v>
          </cell>
          <cell r="N51">
            <v>0</v>
          </cell>
          <cell r="P51">
            <v>0</v>
          </cell>
          <cell r="R51">
            <v>0</v>
          </cell>
          <cell r="T51">
            <v>0</v>
          </cell>
          <cell r="V51">
            <v>0</v>
          </cell>
          <cell r="X51">
            <v>0</v>
          </cell>
          <cell r="Z51">
            <v>0</v>
          </cell>
          <cell r="AB51">
            <v>0</v>
          </cell>
          <cell r="AD51">
            <v>0</v>
          </cell>
          <cell r="AF51">
            <v>0</v>
          </cell>
        </row>
        <row r="52">
          <cell r="AD52">
            <v>0</v>
          </cell>
          <cell r="AF52">
            <v>0</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PACK (B)"/>
      <sheetName val="Salient1"/>
      <sheetName val="Cat_Ser_load"/>
      <sheetName val="Sheet1"/>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Dom"/>
      <sheetName val="R_Hrs_ Since Comm"/>
      <sheetName val="ATP"/>
      <sheetName val="UK"/>
      <sheetName val="Scheme Area Details_Block__ C2"/>
      <sheetName val="New33KVSS_E3"/>
      <sheetName val="Prop aug of Ex 33KVSS_E3a"/>
      <sheetName val="Adj.TB"/>
      <sheetName val="Sheet2"/>
      <sheetName val="Citrix"/>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oalmine"/>
      <sheetName val="BSPL"/>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sheetData sheetId="4"/>
      <sheetData sheetId="5"/>
      <sheetData sheetId="6"/>
      <sheetData sheetId="7"/>
      <sheetData sheetId="8"/>
      <sheetData sheetId="9"/>
      <sheetData sheetId="10"/>
      <sheetData sheetId="1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xml:space="preserve">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
(with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xml:space="preserve"> </v>
          </cell>
        </row>
        <row r="173">
          <cell r="I173" t="str">
            <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xml:space="preserve"> </v>
          </cell>
        </row>
        <row r="186">
          <cell r="I186" t="str">
            <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xml:space="preserve"> </v>
          </cell>
        </row>
        <row r="198">
          <cell r="A198" t="str">
            <v xml:space="preserve"> </v>
          </cell>
          <cell r="B198" t="str">
            <v xml:space="preserve">Foundation work of </v>
          </cell>
          <cell r="C198">
            <v>0</v>
          </cell>
          <cell r="D198">
            <v>0</v>
          </cell>
          <cell r="E198">
            <v>0</v>
          </cell>
          <cell r="F198">
            <v>0</v>
          </cell>
          <cell r="G198">
            <v>0</v>
          </cell>
          <cell r="H198">
            <v>0</v>
          </cell>
          <cell r="I198" t="str">
            <v xml:space="preserve"> </v>
          </cell>
        </row>
        <row r="199">
          <cell r="I199" t="str">
            <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xml:space="preserve">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38">
          <cell r="A38">
            <v>0</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38">
          <cell r="A38" t="str">
            <v xml:space="preserve">ESTIMATE FOR INSTALLATION OF ADDITIONAL 1X40MVA 132/33KV TRANSFORMER AT EXISTING EHV SUBSTATION </v>
          </cell>
        </row>
      </sheetData>
      <sheetData sheetId="92"/>
      <sheetData sheetId="93"/>
      <sheetData sheetId="94"/>
      <sheetData sheetId="95"/>
      <sheetData sheetId="96"/>
      <sheetData sheetId="97"/>
      <sheetData sheetId="98"/>
      <sheetData sheetId="99"/>
      <sheetData sheetId="100"/>
      <sheetData sheetId="101"/>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sheetData sheetId="110"/>
      <sheetData sheetId="111"/>
      <sheetData sheetId="112"/>
      <sheetData sheetId="113"/>
      <sheetData sheetId="114"/>
      <sheetData sheetId="115"/>
      <sheetData sheetId="116">
        <row r="38">
          <cell r="A38" t="str">
            <v xml:space="preserve">ESTIMATE FOR INSTALLATION OF ADDITIONAL 1X40MVA 132/33KV TRANSFORMER AT EXISTING EHV SUBSTATION </v>
          </cell>
        </row>
      </sheetData>
      <sheetData sheetId="117"/>
      <sheetData sheetId="118"/>
      <sheetData sheetId="119"/>
      <sheetData sheetId="120"/>
      <sheetData sheetId="121"/>
      <sheetData sheetId="122"/>
      <sheetData sheetId="123" refreshError="1"/>
      <sheetData sheetId="124" refreshError="1"/>
      <sheetData sheetId="12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heet1 (4)"/>
      <sheetName val="Sheet1"/>
      <sheetName val="Sheet5"/>
      <sheetName val="Sheet4"/>
      <sheetName val="Sheet1 (2)"/>
      <sheetName val="OtherAdj"/>
      <sheetName val="per hr"/>
      <sheetName val="bank txt "/>
      <sheetName val="cash statment"/>
      <sheetName val="Sheet2"/>
      <sheetName val="Sheet8"/>
      <sheetName val="OTSTAT"/>
      <sheetName val="MAIN"/>
      <sheetName val="Sheet3"/>
      <sheetName val="Sheet1 (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2">
          <cell r="E2" t="str">
            <v>E1EMCD</v>
          </cell>
          <cell r="F2" t="str">
            <v>E1SHNM</v>
          </cell>
          <cell r="G2" t="str">
            <v>J5DESC</v>
          </cell>
          <cell r="H2" t="str">
            <v>E1OCD4</v>
          </cell>
          <cell r="I2" t="str">
            <v>E1OCD5</v>
          </cell>
          <cell r="J2" t="str">
            <v>E1EMTY</v>
          </cell>
          <cell r="K2" t="str">
            <v>MCOTCD</v>
          </cell>
          <cell r="L2" t="str">
            <v>MCOTHR</v>
          </cell>
          <cell r="M2" t="str">
            <v>MCOAMT</v>
          </cell>
          <cell r="N2" t="str">
            <v>E9PYMD</v>
          </cell>
          <cell r="O2" t="str">
            <v>E9BKAC</v>
          </cell>
        </row>
        <row r="3">
          <cell r="E3" t="str">
            <v>961019</v>
          </cell>
          <cell r="F3" t="str">
            <v>Darius Edibam</v>
          </cell>
          <cell r="G3" t="str">
            <v>S3</v>
          </cell>
          <cell r="H3" t="str">
            <v>FP11</v>
          </cell>
          <cell r="I3" t="str">
            <v>PUR</v>
          </cell>
          <cell r="J3" t="str">
            <v>S</v>
          </cell>
          <cell r="K3" t="str">
            <v>OT HRS</v>
          </cell>
          <cell r="L3">
            <v>1.5</v>
          </cell>
          <cell r="M3">
            <v>91.25</v>
          </cell>
          <cell r="N3" t="str">
            <v>B</v>
          </cell>
          <cell r="O3" t="str">
            <v>0131050365900</v>
          </cell>
        </row>
        <row r="4">
          <cell r="E4" t="str">
            <v>961019</v>
          </cell>
          <cell r="F4" t="str">
            <v>Darius Edibam</v>
          </cell>
          <cell r="G4" t="str">
            <v>S3</v>
          </cell>
          <cell r="H4" t="str">
            <v>FP11</v>
          </cell>
          <cell r="I4" t="str">
            <v>PUR</v>
          </cell>
          <cell r="J4" t="str">
            <v>S</v>
          </cell>
          <cell r="K4" t="str">
            <v>OT HRS</v>
          </cell>
          <cell r="L4">
            <v>1.5</v>
          </cell>
          <cell r="M4">
            <v>91.25</v>
          </cell>
          <cell r="N4" t="str">
            <v>B</v>
          </cell>
          <cell r="O4" t="str">
            <v>0131050365900</v>
          </cell>
        </row>
        <row r="5">
          <cell r="E5" t="str">
            <v>982007</v>
          </cell>
          <cell r="F5" t="str">
            <v>Manish Saraf</v>
          </cell>
          <cell r="G5" t="str">
            <v>S3</v>
          </cell>
          <cell r="H5" t="str">
            <v>7359U</v>
          </cell>
          <cell r="I5" t="str">
            <v>ENGG</v>
          </cell>
          <cell r="J5" t="str">
            <v>S</v>
          </cell>
          <cell r="K5" t="str">
            <v>OFFHRS</v>
          </cell>
          <cell r="L5">
            <v>10.5</v>
          </cell>
          <cell r="M5">
            <v>611.70000000000005</v>
          </cell>
          <cell r="N5" t="str">
            <v>B</v>
          </cell>
          <cell r="O5" t="str">
            <v>0131050490700</v>
          </cell>
        </row>
        <row r="6">
          <cell r="E6" t="str">
            <v>982007</v>
          </cell>
          <cell r="F6" t="str">
            <v>Manish Saraf</v>
          </cell>
          <cell r="G6" t="str">
            <v>S3</v>
          </cell>
          <cell r="H6" t="str">
            <v>7359U</v>
          </cell>
          <cell r="I6" t="str">
            <v>ENGG</v>
          </cell>
          <cell r="J6" t="str">
            <v>S</v>
          </cell>
          <cell r="K6" t="str">
            <v>OT HRS</v>
          </cell>
          <cell r="L6">
            <v>4</v>
          </cell>
          <cell r="M6">
            <v>233.03</v>
          </cell>
          <cell r="N6" t="str">
            <v>B</v>
          </cell>
          <cell r="O6" t="str">
            <v>0131050490700</v>
          </cell>
        </row>
        <row r="7">
          <cell r="E7" t="str">
            <v>982007</v>
          </cell>
          <cell r="F7" t="str">
            <v>Manish Saraf</v>
          </cell>
          <cell r="G7" t="str">
            <v>S3</v>
          </cell>
          <cell r="H7" t="str">
            <v>7359U</v>
          </cell>
          <cell r="I7" t="str">
            <v>ENGG</v>
          </cell>
          <cell r="J7" t="str">
            <v>S</v>
          </cell>
          <cell r="K7" t="str">
            <v>OT HRS</v>
          </cell>
          <cell r="L7">
            <v>4.5</v>
          </cell>
          <cell r="M7">
            <v>262.16000000000003</v>
          </cell>
          <cell r="N7" t="str">
            <v>B</v>
          </cell>
          <cell r="O7" t="str">
            <v>0131050490700</v>
          </cell>
        </row>
        <row r="8">
          <cell r="E8" t="str">
            <v>982007</v>
          </cell>
          <cell r="F8" t="str">
            <v>Manish Saraf</v>
          </cell>
          <cell r="G8" t="str">
            <v>S3</v>
          </cell>
          <cell r="H8" t="str">
            <v>7359U</v>
          </cell>
          <cell r="I8" t="str">
            <v>ENGG</v>
          </cell>
          <cell r="J8" t="str">
            <v>S</v>
          </cell>
          <cell r="K8" t="str">
            <v>OT HRS</v>
          </cell>
          <cell r="L8">
            <v>1.5</v>
          </cell>
          <cell r="M8">
            <v>87.38</v>
          </cell>
          <cell r="N8" t="str">
            <v>B</v>
          </cell>
          <cell r="O8" t="str">
            <v>0131050490700</v>
          </cell>
        </row>
        <row r="9">
          <cell r="E9" t="str">
            <v>982007</v>
          </cell>
          <cell r="F9" t="str">
            <v>Manish Saraf</v>
          </cell>
          <cell r="G9" t="str">
            <v>S3</v>
          </cell>
          <cell r="H9" t="str">
            <v>7359U</v>
          </cell>
          <cell r="I9" t="str">
            <v>ENGG</v>
          </cell>
          <cell r="J9" t="str">
            <v>S</v>
          </cell>
          <cell r="K9" t="str">
            <v>OT HRS</v>
          </cell>
          <cell r="L9">
            <v>1.5</v>
          </cell>
          <cell r="M9">
            <v>87.38</v>
          </cell>
          <cell r="N9" t="str">
            <v>B</v>
          </cell>
          <cell r="O9" t="str">
            <v>0131050490700</v>
          </cell>
        </row>
        <row r="10">
          <cell r="E10" t="str">
            <v>982007</v>
          </cell>
          <cell r="F10" t="str">
            <v>Manish Saraf</v>
          </cell>
          <cell r="G10" t="str">
            <v>S3</v>
          </cell>
          <cell r="H10" t="str">
            <v>7359U</v>
          </cell>
          <cell r="I10" t="str">
            <v>ENGG</v>
          </cell>
          <cell r="J10" t="str">
            <v>S</v>
          </cell>
          <cell r="K10" t="str">
            <v>OT HRS</v>
          </cell>
          <cell r="L10">
            <v>1.5</v>
          </cell>
          <cell r="M10">
            <v>87.38</v>
          </cell>
          <cell r="N10" t="str">
            <v>B</v>
          </cell>
          <cell r="O10" t="str">
            <v>0131050490700</v>
          </cell>
        </row>
        <row r="11">
          <cell r="E11" t="str">
            <v>991015</v>
          </cell>
          <cell r="F11" t="str">
            <v>Bhushan Pandit</v>
          </cell>
          <cell r="G11" t="str">
            <v>S3</v>
          </cell>
          <cell r="H11" t="str">
            <v>FTSV</v>
          </cell>
          <cell r="I11" t="str">
            <v>FAA</v>
          </cell>
          <cell r="J11" t="str">
            <v>S</v>
          </cell>
          <cell r="K11" t="str">
            <v>OT HRS</v>
          </cell>
          <cell r="L11">
            <v>3</v>
          </cell>
          <cell r="M11">
            <v>175.01</v>
          </cell>
          <cell r="N11" t="str">
            <v>B</v>
          </cell>
          <cell r="O11" t="str">
            <v>0131050703100</v>
          </cell>
        </row>
        <row r="12">
          <cell r="E12" t="str">
            <v>991015</v>
          </cell>
          <cell r="F12" t="str">
            <v>Bhushan Pandit</v>
          </cell>
          <cell r="G12" t="str">
            <v>S3</v>
          </cell>
          <cell r="H12" t="str">
            <v>FTSV</v>
          </cell>
          <cell r="I12" t="str">
            <v>FAA</v>
          </cell>
          <cell r="J12" t="str">
            <v>S</v>
          </cell>
          <cell r="K12" t="str">
            <v>OT HRS</v>
          </cell>
          <cell r="L12">
            <v>1.5</v>
          </cell>
          <cell r="M12">
            <v>87.5</v>
          </cell>
          <cell r="N12" t="str">
            <v>B</v>
          </cell>
          <cell r="O12" t="str">
            <v>0131050703100</v>
          </cell>
        </row>
        <row r="13">
          <cell r="E13" t="str">
            <v>994098</v>
          </cell>
          <cell r="F13" t="str">
            <v>Shaheen Shah</v>
          </cell>
          <cell r="G13" t="str">
            <v>S3</v>
          </cell>
          <cell r="H13" t="str">
            <v>SR12</v>
          </cell>
          <cell r="I13" t="str">
            <v>SAM</v>
          </cell>
          <cell r="J13" t="str">
            <v>S</v>
          </cell>
          <cell r="K13" t="str">
            <v>OT HRS</v>
          </cell>
          <cell r="L13">
            <v>0</v>
          </cell>
          <cell r="M13">
            <v>0</v>
          </cell>
          <cell r="N13" t="str">
            <v>B</v>
          </cell>
          <cell r="O13" t="str">
            <v>0131061272400</v>
          </cell>
        </row>
        <row r="14">
          <cell r="E14" t="str">
            <v>051006</v>
          </cell>
          <cell r="F14" t="str">
            <v>Bijay Kumar Padhi</v>
          </cell>
          <cell r="G14" t="str">
            <v>S3</v>
          </cell>
          <cell r="H14" t="str">
            <v>FA12</v>
          </cell>
          <cell r="I14" t="str">
            <v>FAA</v>
          </cell>
          <cell r="J14" t="str">
            <v>S</v>
          </cell>
          <cell r="K14" t="str">
            <v>OT HRS</v>
          </cell>
          <cell r="L14">
            <v>1.5</v>
          </cell>
          <cell r="M14">
            <v>97.54</v>
          </cell>
          <cell r="N14" t="str">
            <v>B</v>
          </cell>
          <cell r="O14" t="str">
            <v>001104000236201</v>
          </cell>
        </row>
        <row r="15">
          <cell r="E15" t="str">
            <v>051006</v>
          </cell>
          <cell r="F15" t="str">
            <v>Bijay Kumar Padhi</v>
          </cell>
          <cell r="G15" t="str">
            <v>S3</v>
          </cell>
          <cell r="H15" t="str">
            <v>FA12</v>
          </cell>
          <cell r="I15" t="str">
            <v>FAA</v>
          </cell>
          <cell r="J15" t="str">
            <v>S</v>
          </cell>
          <cell r="K15" t="str">
            <v>OT HRS</v>
          </cell>
          <cell r="L15">
            <v>4</v>
          </cell>
          <cell r="M15">
            <v>260.12</v>
          </cell>
          <cell r="N15" t="str">
            <v>B</v>
          </cell>
          <cell r="O15" t="str">
            <v>001104000236201</v>
          </cell>
        </row>
        <row r="16">
          <cell r="E16" t="str">
            <v>051006</v>
          </cell>
          <cell r="F16" t="str">
            <v>Bijay Kumar Padhi</v>
          </cell>
          <cell r="G16" t="str">
            <v>S3</v>
          </cell>
          <cell r="H16" t="str">
            <v>FA12</v>
          </cell>
          <cell r="I16" t="str">
            <v>FAA</v>
          </cell>
          <cell r="J16" t="str">
            <v>S</v>
          </cell>
          <cell r="K16" t="str">
            <v>OT HRS</v>
          </cell>
          <cell r="L16">
            <v>1.5</v>
          </cell>
          <cell r="M16">
            <v>97.54</v>
          </cell>
          <cell r="N16" t="str">
            <v>B</v>
          </cell>
          <cell r="O16" t="str">
            <v>001104000236201</v>
          </cell>
        </row>
        <row r="17">
          <cell r="E17" t="str">
            <v>051006</v>
          </cell>
          <cell r="F17" t="str">
            <v>Bijay Kumar Padhi</v>
          </cell>
          <cell r="G17" t="str">
            <v>S3</v>
          </cell>
          <cell r="H17" t="str">
            <v>FA12</v>
          </cell>
          <cell r="I17" t="str">
            <v>FAA</v>
          </cell>
          <cell r="J17" t="str">
            <v>S</v>
          </cell>
          <cell r="K17" t="str">
            <v>OT HRS</v>
          </cell>
          <cell r="L17">
            <v>1.5</v>
          </cell>
          <cell r="M17">
            <v>97.54</v>
          </cell>
          <cell r="N17" t="str">
            <v>B</v>
          </cell>
          <cell r="O17" t="str">
            <v>001104000236201</v>
          </cell>
        </row>
        <row r="18">
          <cell r="E18" t="str">
            <v>982005</v>
          </cell>
          <cell r="F18" t="str">
            <v>Abhijeet Bhurke</v>
          </cell>
          <cell r="G18" t="str">
            <v>S2</v>
          </cell>
          <cell r="H18" t="str">
            <v>QT10</v>
          </cell>
          <cell r="I18" t="str">
            <v>QT</v>
          </cell>
          <cell r="J18" t="str">
            <v>S</v>
          </cell>
          <cell r="K18" t="str">
            <v>OT HRS</v>
          </cell>
          <cell r="L18">
            <v>4.5</v>
          </cell>
          <cell r="M18">
            <v>250.18</v>
          </cell>
          <cell r="N18" t="str">
            <v>B</v>
          </cell>
          <cell r="O18" t="str">
            <v>0131050487600</v>
          </cell>
        </row>
        <row r="19">
          <cell r="E19" t="str">
            <v>982005</v>
          </cell>
          <cell r="F19" t="str">
            <v>Abhijeet Bhurke</v>
          </cell>
          <cell r="G19" t="str">
            <v>S2</v>
          </cell>
          <cell r="H19" t="str">
            <v>QT10</v>
          </cell>
          <cell r="I19" t="str">
            <v>QT</v>
          </cell>
          <cell r="J19" t="str">
            <v>S</v>
          </cell>
          <cell r="K19" t="str">
            <v>OT HRS</v>
          </cell>
          <cell r="L19">
            <v>1.5</v>
          </cell>
          <cell r="M19">
            <v>83.39</v>
          </cell>
          <cell r="N19" t="str">
            <v>B</v>
          </cell>
          <cell r="O19" t="str">
            <v>0131050487600</v>
          </cell>
        </row>
        <row r="20">
          <cell r="E20" t="str">
            <v>982005</v>
          </cell>
          <cell r="F20" t="str">
            <v>Abhijeet Bhurke</v>
          </cell>
          <cell r="G20" t="str">
            <v>S2</v>
          </cell>
          <cell r="H20" t="str">
            <v>QT10</v>
          </cell>
          <cell r="I20" t="str">
            <v>QT</v>
          </cell>
          <cell r="J20" t="str">
            <v>S</v>
          </cell>
          <cell r="K20" t="str">
            <v>OT HRS</v>
          </cell>
          <cell r="L20">
            <v>1.5</v>
          </cell>
          <cell r="M20">
            <v>83.39</v>
          </cell>
          <cell r="N20" t="str">
            <v>B</v>
          </cell>
          <cell r="O20" t="str">
            <v>0131050487600</v>
          </cell>
        </row>
        <row r="21">
          <cell r="E21" t="str">
            <v>982005</v>
          </cell>
          <cell r="F21" t="str">
            <v>Abhijeet Bhurke</v>
          </cell>
          <cell r="G21" t="str">
            <v>S2</v>
          </cell>
          <cell r="H21" t="str">
            <v>QT10</v>
          </cell>
          <cell r="I21" t="str">
            <v>QT</v>
          </cell>
          <cell r="J21" t="str">
            <v>S</v>
          </cell>
          <cell r="K21" t="str">
            <v>OT HRS</v>
          </cell>
          <cell r="L21">
            <v>1.5</v>
          </cell>
          <cell r="M21">
            <v>83.39</v>
          </cell>
          <cell r="N21" t="str">
            <v>B</v>
          </cell>
          <cell r="O21" t="str">
            <v>0131050487600</v>
          </cell>
        </row>
        <row r="22">
          <cell r="E22" t="str">
            <v>982005</v>
          </cell>
          <cell r="F22" t="str">
            <v>Abhijeet Bhurke</v>
          </cell>
          <cell r="G22" t="str">
            <v>S2</v>
          </cell>
          <cell r="H22" t="str">
            <v>QT10</v>
          </cell>
          <cell r="I22" t="str">
            <v>QT</v>
          </cell>
          <cell r="J22" t="str">
            <v>S</v>
          </cell>
          <cell r="K22" t="str">
            <v>OT HRS</v>
          </cell>
          <cell r="L22">
            <v>4.5</v>
          </cell>
          <cell r="M22">
            <v>250.18</v>
          </cell>
          <cell r="N22" t="str">
            <v>B</v>
          </cell>
          <cell r="O22" t="str">
            <v>0131050487600</v>
          </cell>
        </row>
        <row r="23">
          <cell r="E23" t="str">
            <v>982005</v>
          </cell>
          <cell r="F23" t="str">
            <v>Abhijeet Bhurke</v>
          </cell>
          <cell r="G23" t="str">
            <v>S2</v>
          </cell>
          <cell r="H23" t="str">
            <v>QT10</v>
          </cell>
          <cell r="I23" t="str">
            <v>QT</v>
          </cell>
          <cell r="J23" t="str">
            <v>S</v>
          </cell>
          <cell r="K23" t="str">
            <v>OT HRS</v>
          </cell>
          <cell r="L23">
            <v>4</v>
          </cell>
          <cell r="M23">
            <v>222.38</v>
          </cell>
          <cell r="N23" t="str">
            <v>B</v>
          </cell>
          <cell r="O23" t="str">
            <v>0131050487600</v>
          </cell>
        </row>
        <row r="24">
          <cell r="E24" t="str">
            <v>002002</v>
          </cell>
          <cell r="F24" t="str">
            <v>Manish Jagtap</v>
          </cell>
          <cell r="G24" t="str">
            <v>S2</v>
          </cell>
          <cell r="H24" t="str">
            <v>MC12</v>
          </cell>
          <cell r="I24" t="str">
            <v>FGW</v>
          </cell>
          <cell r="J24" t="str">
            <v>S</v>
          </cell>
          <cell r="K24" t="str">
            <v>OFFHRS</v>
          </cell>
          <cell r="L24">
            <v>8</v>
          </cell>
          <cell r="M24">
            <v>435.74</v>
          </cell>
          <cell r="N24" t="str">
            <v>B</v>
          </cell>
          <cell r="O24" t="str">
            <v>0131078180500</v>
          </cell>
        </row>
        <row r="25">
          <cell r="E25" t="str">
            <v>002002</v>
          </cell>
          <cell r="F25" t="str">
            <v>Manish Jagtap</v>
          </cell>
          <cell r="G25" t="str">
            <v>S2</v>
          </cell>
          <cell r="H25" t="str">
            <v>MC12</v>
          </cell>
          <cell r="I25" t="str">
            <v>FGW</v>
          </cell>
          <cell r="J25" t="str">
            <v>S</v>
          </cell>
          <cell r="K25" t="str">
            <v>OT HRS</v>
          </cell>
          <cell r="L25">
            <v>0</v>
          </cell>
          <cell r="M25">
            <v>0</v>
          </cell>
          <cell r="N25" t="str">
            <v>B</v>
          </cell>
          <cell r="O25" t="str">
            <v>0131078180500</v>
          </cell>
        </row>
        <row r="26">
          <cell r="E26" t="str">
            <v>002002</v>
          </cell>
          <cell r="F26" t="str">
            <v>Manish Jagtap</v>
          </cell>
          <cell r="G26" t="str">
            <v>S2</v>
          </cell>
          <cell r="H26" t="str">
            <v>MC12</v>
          </cell>
          <cell r="I26" t="str">
            <v>FGW</v>
          </cell>
          <cell r="J26" t="str">
            <v>S</v>
          </cell>
          <cell r="K26" t="str">
            <v>OT HRS</v>
          </cell>
          <cell r="L26">
            <v>4</v>
          </cell>
          <cell r="M26">
            <v>217.87</v>
          </cell>
          <cell r="N26" t="str">
            <v>B</v>
          </cell>
          <cell r="O26" t="str">
            <v>0131078180500</v>
          </cell>
        </row>
        <row r="27">
          <cell r="E27" t="str">
            <v>002002</v>
          </cell>
          <cell r="F27" t="str">
            <v>Manish Jagtap</v>
          </cell>
          <cell r="G27" t="str">
            <v>S2</v>
          </cell>
          <cell r="H27" t="str">
            <v>MC12</v>
          </cell>
          <cell r="I27" t="str">
            <v>FGW</v>
          </cell>
          <cell r="J27" t="str">
            <v>S</v>
          </cell>
          <cell r="K27" t="str">
            <v>OT HRS</v>
          </cell>
          <cell r="L27">
            <v>4</v>
          </cell>
          <cell r="M27">
            <v>217.87</v>
          </cell>
          <cell r="N27" t="str">
            <v>B</v>
          </cell>
          <cell r="O27" t="str">
            <v>0131078180500</v>
          </cell>
        </row>
        <row r="28">
          <cell r="E28" t="str">
            <v>002002</v>
          </cell>
          <cell r="F28" t="str">
            <v>Manish Jagtap</v>
          </cell>
          <cell r="G28" t="str">
            <v>S2</v>
          </cell>
          <cell r="H28" t="str">
            <v>MC12</v>
          </cell>
          <cell r="I28" t="str">
            <v>FGW</v>
          </cell>
          <cell r="J28" t="str">
            <v>S</v>
          </cell>
          <cell r="K28" t="str">
            <v>OT HRS</v>
          </cell>
          <cell r="L28">
            <v>0</v>
          </cell>
          <cell r="M28">
            <v>0</v>
          </cell>
          <cell r="N28" t="str">
            <v>B</v>
          </cell>
          <cell r="O28" t="str">
            <v>0131078180500</v>
          </cell>
        </row>
        <row r="29">
          <cell r="E29" t="str">
            <v>002002</v>
          </cell>
          <cell r="F29" t="str">
            <v>Manish Jagtap</v>
          </cell>
          <cell r="G29" t="str">
            <v>S2</v>
          </cell>
          <cell r="H29" t="str">
            <v>MC12</v>
          </cell>
          <cell r="I29" t="str">
            <v>FGW</v>
          </cell>
          <cell r="J29" t="str">
            <v>S</v>
          </cell>
          <cell r="K29" t="str">
            <v>OFFHRS</v>
          </cell>
          <cell r="L29">
            <v>8</v>
          </cell>
          <cell r="M29">
            <v>435.74</v>
          </cell>
          <cell r="N29" t="str">
            <v>B</v>
          </cell>
          <cell r="O29" t="str">
            <v>0131078180500</v>
          </cell>
        </row>
        <row r="30">
          <cell r="E30" t="str">
            <v>992126</v>
          </cell>
          <cell r="F30" t="str">
            <v>Kamlesh K. Tiwari</v>
          </cell>
          <cell r="G30" t="str">
            <v>S2</v>
          </cell>
          <cell r="H30" t="str">
            <v>AH12</v>
          </cell>
          <cell r="I30" t="str">
            <v>HRD</v>
          </cell>
          <cell r="J30" t="str">
            <v>S</v>
          </cell>
          <cell r="K30" t="str">
            <v>OT HRS</v>
          </cell>
          <cell r="L30">
            <v>0</v>
          </cell>
          <cell r="M30">
            <v>0</v>
          </cell>
          <cell r="N30" t="str">
            <v>B</v>
          </cell>
          <cell r="O30" t="str">
            <v>0131050949500</v>
          </cell>
        </row>
        <row r="31">
          <cell r="E31" t="str">
            <v>992082</v>
          </cell>
          <cell r="F31" t="str">
            <v>Sameer Kale</v>
          </cell>
          <cell r="G31" t="str">
            <v>S2</v>
          </cell>
          <cell r="H31" t="str">
            <v>QA11</v>
          </cell>
          <cell r="I31" t="str">
            <v>QAC</v>
          </cell>
          <cell r="J31" t="str">
            <v>S</v>
          </cell>
          <cell r="K31" t="str">
            <v>OT HRS</v>
          </cell>
          <cell r="L31">
            <v>4.5</v>
          </cell>
          <cell r="M31">
            <v>240.75</v>
          </cell>
          <cell r="N31" t="str">
            <v>B</v>
          </cell>
          <cell r="O31" t="str">
            <v>0131050818900</v>
          </cell>
        </row>
        <row r="32">
          <cell r="E32" t="str">
            <v>992082</v>
          </cell>
          <cell r="F32" t="str">
            <v>Sameer Kale</v>
          </cell>
          <cell r="G32" t="str">
            <v>S2</v>
          </cell>
          <cell r="H32" t="str">
            <v>QA11</v>
          </cell>
          <cell r="I32" t="str">
            <v>QAC</v>
          </cell>
          <cell r="J32" t="str">
            <v>S</v>
          </cell>
          <cell r="K32" t="str">
            <v>OT HRS</v>
          </cell>
          <cell r="L32">
            <v>1.5</v>
          </cell>
          <cell r="M32">
            <v>80.25</v>
          </cell>
          <cell r="N32" t="str">
            <v>B</v>
          </cell>
          <cell r="O32" t="str">
            <v>0131050818900</v>
          </cell>
        </row>
        <row r="33">
          <cell r="E33" t="str">
            <v>992082</v>
          </cell>
          <cell r="F33" t="str">
            <v>Sameer Kale</v>
          </cell>
          <cell r="G33" t="str">
            <v>S2</v>
          </cell>
          <cell r="H33" t="str">
            <v>QA11</v>
          </cell>
          <cell r="I33" t="str">
            <v>QAC</v>
          </cell>
          <cell r="J33" t="str">
            <v>S</v>
          </cell>
          <cell r="K33" t="str">
            <v>OT HRS</v>
          </cell>
          <cell r="L33">
            <v>1.5</v>
          </cell>
          <cell r="M33">
            <v>80.25</v>
          </cell>
          <cell r="N33" t="str">
            <v>B</v>
          </cell>
          <cell r="O33" t="str">
            <v>0131050818900</v>
          </cell>
        </row>
        <row r="34">
          <cell r="E34" t="str">
            <v>992082</v>
          </cell>
          <cell r="F34" t="str">
            <v>Sameer Kale</v>
          </cell>
          <cell r="G34" t="str">
            <v>S2</v>
          </cell>
          <cell r="H34" t="str">
            <v>QA11</v>
          </cell>
          <cell r="I34" t="str">
            <v>QAC</v>
          </cell>
          <cell r="J34" t="str">
            <v>S</v>
          </cell>
          <cell r="K34" t="str">
            <v>OT HRS</v>
          </cell>
          <cell r="L34">
            <v>1.5</v>
          </cell>
          <cell r="M34">
            <v>80.25</v>
          </cell>
          <cell r="N34" t="str">
            <v>B</v>
          </cell>
          <cell r="O34" t="str">
            <v>0131050818900</v>
          </cell>
        </row>
        <row r="35">
          <cell r="E35" t="str">
            <v>992082</v>
          </cell>
          <cell r="F35" t="str">
            <v>Sameer Kale</v>
          </cell>
          <cell r="G35" t="str">
            <v>S2</v>
          </cell>
          <cell r="H35" t="str">
            <v>QA11</v>
          </cell>
          <cell r="I35" t="str">
            <v>QAC</v>
          </cell>
          <cell r="J35" t="str">
            <v>S</v>
          </cell>
          <cell r="K35" t="str">
            <v>OT HRS</v>
          </cell>
          <cell r="L35">
            <v>1.5</v>
          </cell>
          <cell r="M35">
            <v>80.25</v>
          </cell>
          <cell r="N35" t="str">
            <v>B</v>
          </cell>
          <cell r="O35" t="str">
            <v>0131050818900</v>
          </cell>
        </row>
        <row r="36">
          <cell r="E36" t="str">
            <v>992082</v>
          </cell>
          <cell r="F36" t="str">
            <v>Sameer Kale</v>
          </cell>
          <cell r="G36" t="str">
            <v>S2</v>
          </cell>
          <cell r="H36" t="str">
            <v>QA11</v>
          </cell>
          <cell r="I36" t="str">
            <v>QAC</v>
          </cell>
          <cell r="J36" t="str">
            <v>S</v>
          </cell>
          <cell r="K36" t="str">
            <v>OT HRS</v>
          </cell>
          <cell r="L36">
            <v>1.5</v>
          </cell>
          <cell r="M36">
            <v>80.25</v>
          </cell>
          <cell r="N36" t="str">
            <v>B</v>
          </cell>
          <cell r="O36" t="str">
            <v>0131050818900</v>
          </cell>
        </row>
        <row r="37">
          <cell r="E37" t="str">
            <v>992082</v>
          </cell>
          <cell r="F37" t="str">
            <v>Sameer Kale</v>
          </cell>
          <cell r="G37" t="str">
            <v>S2</v>
          </cell>
          <cell r="H37" t="str">
            <v>QA11</v>
          </cell>
          <cell r="I37" t="str">
            <v>QAC</v>
          </cell>
          <cell r="J37" t="str">
            <v>S</v>
          </cell>
          <cell r="K37" t="str">
            <v>OT HRS</v>
          </cell>
          <cell r="L37">
            <v>1.5</v>
          </cell>
          <cell r="M37">
            <v>80.25</v>
          </cell>
          <cell r="N37" t="str">
            <v>B</v>
          </cell>
          <cell r="O37" t="str">
            <v>0131050818900</v>
          </cell>
        </row>
        <row r="38">
          <cell r="E38" t="str">
            <v>981162</v>
          </cell>
          <cell r="F38" t="str">
            <v>Arvind Pawar</v>
          </cell>
          <cell r="G38" t="str">
            <v>S2</v>
          </cell>
          <cell r="H38" t="str">
            <v>AH12</v>
          </cell>
          <cell r="I38" t="str">
            <v>HRD</v>
          </cell>
          <cell r="J38" t="str">
            <v>S</v>
          </cell>
          <cell r="K38" t="str">
            <v>OT HRS</v>
          </cell>
          <cell r="L38">
            <v>0</v>
          </cell>
          <cell r="M38">
            <v>0</v>
          </cell>
          <cell r="N38" t="str">
            <v>B</v>
          </cell>
          <cell r="O38" t="str">
            <v>0131050675900</v>
          </cell>
        </row>
        <row r="39">
          <cell r="E39" t="str">
            <v>981162</v>
          </cell>
          <cell r="F39" t="str">
            <v>Arvind Pawar</v>
          </cell>
          <cell r="G39" t="str">
            <v>S2</v>
          </cell>
          <cell r="H39" t="str">
            <v>AH12</v>
          </cell>
          <cell r="I39" t="str">
            <v>HRD</v>
          </cell>
          <cell r="J39" t="str">
            <v>S</v>
          </cell>
          <cell r="K39" t="str">
            <v>OT HRS</v>
          </cell>
          <cell r="L39">
            <v>0</v>
          </cell>
          <cell r="M39">
            <v>0</v>
          </cell>
          <cell r="N39" t="str">
            <v>B</v>
          </cell>
          <cell r="O39" t="str">
            <v>0131050675900</v>
          </cell>
        </row>
        <row r="40">
          <cell r="E40" t="str">
            <v>001067</v>
          </cell>
          <cell r="F40" t="str">
            <v>Praneet Shrivastava</v>
          </cell>
          <cell r="G40" t="str">
            <v>S2</v>
          </cell>
          <cell r="H40" t="str">
            <v>FA11</v>
          </cell>
          <cell r="I40" t="str">
            <v>FAA</v>
          </cell>
          <cell r="J40" t="str">
            <v>S</v>
          </cell>
          <cell r="K40" t="str">
            <v>OT HRS</v>
          </cell>
          <cell r="L40">
            <v>1.5</v>
          </cell>
          <cell r="M40">
            <v>79.64</v>
          </cell>
          <cell r="N40" t="str">
            <v>B</v>
          </cell>
          <cell r="O40" t="str">
            <v>0131078335000</v>
          </cell>
        </row>
        <row r="41">
          <cell r="E41" t="str">
            <v>001067</v>
          </cell>
          <cell r="F41" t="str">
            <v>Praneet Shrivastava</v>
          </cell>
          <cell r="G41" t="str">
            <v>S2</v>
          </cell>
          <cell r="H41" t="str">
            <v>FA11</v>
          </cell>
          <cell r="I41" t="str">
            <v>FAA</v>
          </cell>
          <cell r="J41" t="str">
            <v>S</v>
          </cell>
          <cell r="K41" t="str">
            <v>OT HRS</v>
          </cell>
          <cell r="L41">
            <v>1.5</v>
          </cell>
          <cell r="M41">
            <v>79.64</v>
          </cell>
          <cell r="N41" t="str">
            <v>B</v>
          </cell>
          <cell r="O41" t="str">
            <v>0131078335000</v>
          </cell>
        </row>
        <row r="42">
          <cell r="E42" t="str">
            <v>001067</v>
          </cell>
          <cell r="F42" t="str">
            <v>Praneet Shrivastava</v>
          </cell>
          <cell r="G42" t="str">
            <v>S2</v>
          </cell>
          <cell r="H42" t="str">
            <v>FA11</v>
          </cell>
          <cell r="I42" t="str">
            <v>FAA</v>
          </cell>
          <cell r="J42" t="str">
            <v>S</v>
          </cell>
          <cell r="K42" t="str">
            <v>OT HRS</v>
          </cell>
          <cell r="L42">
            <v>1.5</v>
          </cell>
          <cell r="M42">
            <v>79.64</v>
          </cell>
          <cell r="N42" t="str">
            <v>B</v>
          </cell>
          <cell r="O42" t="str">
            <v>0131078335000</v>
          </cell>
        </row>
        <row r="43">
          <cell r="E43" t="str">
            <v>001067</v>
          </cell>
          <cell r="F43" t="str">
            <v>Praneet Shrivastava</v>
          </cell>
          <cell r="G43" t="str">
            <v>S2</v>
          </cell>
          <cell r="H43" t="str">
            <v>FA11</v>
          </cell>
          <cell r="I43" t="str">
            <v>FAA</v>
          </cell>
          <cell r="J43" t="str">
            <v>S</v>
          </cell>
          <cell r="K43" t="str">
            <v>OT HRS</v>
          </cell>
          <cell r="L43">
            <v>1.5</v>
          </cell>
          <cell r="M43">
            <v>79.64</v>
          </cell>
          <cell r="N43" t="str">
            <v>B</v>
          </cell>
          <cell r="O43" t="str">
            <v>0131078335000</v>
          </cell>
        </row>
        <row r="44">
          <cell r="E44" t="str">
            <v>001067</v>
          </cell>
          <cell r="F44" t="str">
            <v>Praneet Shrivastava</v>
          </cell>
          <cell r="G44" t="str">
            <v>S2</v>
          </cell>
          <cell r="H44" t="str">
            <v>FA11</v>
          </cell>
          <cell r="I44" t="str">
            <v>FAA</v>
          </cell>
          <cell r="J44" t="str">
            <v>S</v>
          </cell>
          <cell r="K44" t="str">
            <v>OT HRS</v>
          </cell>
          <cell r="L44">
            <v>1.5</v>
          </cell>
          <cell r="M44">
            <v>79.64</v>
          </cell>
          <cell r="N44" t="str">
            <v>B</v>
          </cell>
          <cell r="O44" t="str">
            <v>0131078335000</v>
          </cell>
        </row>
        <row r="45">
          <cell r="E45" t="str">
            <v>011008</v>
          </cell>
          <cell r="F45" t="str">
            <v>Rakesh Kumar Mandle</v>
          </cell>
          <cell r="G45" t="str">
            <v>S2</v>
          </cell>
          <cell r="H45" t="str">
            <v>FA12</v>
          </cell>
          <cell r="I45" t="str">
            <v>FAA</v>
          </cell>
          <cell r="J45" t="str">
            <v>S</v>
          </cell>
          <cell r="K45" t="str">
            <v>OT HRS</v>
          </cell>
          <cell r="L45">
            <v>1.5</v>
          </cell>
          <cell r="M45">
            <v>78.19</v>
          </cell>
          <cell r="N45" t="str">
            <v>B</v>
          </cell>
          <cell r="O45" t="str">
            <v>0131078635200</v>
          </cell>
        </row>
        <row r="46">
          <cell r="E46" t="str">
            <v>011008</v>
          </cell>
          <cell r="F46" t="str">
            <v>Rakesh Kumar Mandle</v>
          </cell>
          <cell r="G46" t="str">
            <v>S2</v>
          </cell>
          <cell r="H46" t="str">
            <v>FA12</v>
          </cell>
          <cell r="I46" t="str">
            <v>FAA</v>
          </cell>
          <cell r="J46" t="str">
            <v>S</v>
          </cell>
          <cell r="K46" t="str">
            <v>OT HRS</v>
          </cell>
          <cell r="L46">
            <v>1.5</v>
          </cell>
          <cell r="M46">
            <v>78.19</v>
          </cell>
          <cell r="N46" t="str">
            <v>B</v>
          </cell>
          <cell r="O46" t="str">
            <v>0131078635200</v>
          </cell>
        </row>
        <row r="47">
          <cell r="E47" t="str">
            <v>011008</v>
          </cell>
          <cell r="F47" t="str">
            <v>Rakesh Kumar Mandle</v>
          </cell>
          <cell r="G47" t="str">
            <v>S2</v>
          </cell>
          <cell r="H47" t="str">
            <v>FA12</v>
          </cell>
          <cell r="I47" t="str">
            <v>FAA</v>
          </cell>
          <cell r="J47" t="str">
            <v>S</v>
          </cell>
          <cell r="K47" t="str">
            <v>OT HRS</v>
          </cell>
          <cell r="L47">
            <v>1.5</v>
          </cell>
          <cell r="M47">
            <v>78.19</v>
          </cell>
          <cell r="N47" t="str">
            <v>B</v>
          </cell>
          <cell r="O47" t="str">
            <v>0131078635200</v>
          </cell>
        </row>
        <row r="48">
          <cell r="E48" t="str">
            <v>011008</v>
          </cell>
          <cell r="F48" t="str">
            <v>Rakesh Kumar Mandle</v>
          </cell>
          <cell r="G48" t="str">
            <v>S2</v>
          </cell>
          <cell r="H48" t="str">
            <v>FA12</v>
          </cell>
          <cell r="I48" t="str">
            <v>FAA</v>
          </cell>
          <cell r="J48" t="str">
            <v>S</v>
          </cell>
          <cell r="K48" t="str">
            <v>OT HRS</v>
          </cell>
          <cell r="L48">
            <v>1.5</v>
          </cell>
          <cell r="M48">
            <v>78.19</v>
          </cell>
          <cell r="N48" t="str">
            <v>B</v>
          </cell>
          <cell r="O48" t="str">
            <v>0131078635200</v>
          </cell>
        </row>
        <row r="49">
          <cell r="E49" t="str">
            <v>011008</v>
          </cell>
          <cell r="F49" t="str">
            <v>Rakesh Kumar Mandle</v>
          </cell>
          <cell r="G49" t="str">
            <v>S2</v>
          </cell>
          <cell r="H49" t="str">
            <v>FA12</v>
          </cell>
          <cell r="I49" t="str">
            <v>FAA</v>
          </cell>
          <cell r="J49" t="str">
            <v>S</v>
          </cell>
          <cell r="K49" t="str">
            <v>OT HRS</v>
          </cell>
          <cell r="L49">
            <v>1.5</v>
          </cell>
          <cell r="M49">
            <v>78.19</v>
          </cell>
          <cell r="N49" t="str">
            <v>B</v>
          </cell>
          <cell r="O49" t="str">
            <v>0131078635200</v>
          </cell>
        </row>
        <row r="50">
          <cell r="E50" t="str">
            <v>011008</v>
          </cell>
          <cell r="F50" t="str">
            <v>Rakesh Kumar Mandle</v>
          </cell>
          <cell r="G50" t="str">
            <v>S2</v>
          </cell>
          <cell r="H50" t="str">
            <v>FA12</v>
          </cell>
          <cell r="I50" t="str">
            <v>FAA</v>
          </cell>
          <cell r="J50" t="str">
            <v>S</v>
          </cell>
          <cell r="K50" t="str">
            <v>OT HRS</v>
          </cell>
          <cell r="L50">
            <v>1.5</v>
          </cell>
          <cell r="M50">
            <v>78.19</v>
          </cell>
          <cell r="N50" t="str">
            <v>B</v>
          </cell>
          <cell r="O50" t="str">
            <v>0131078635200</v>
          </cell>
        </row>
        <row r="51">
          <cell r="E51" t="str">
            <v>011008</v>
          </cell>
          <cell r="F51" t="str">
            <v>Rakesh Kumar Mandle</v>
          </cell>
          <cell r="G51" t="str">
            <v>S2</v>
          </cell>
          <cell r="H51" t="str">
            <v>FA12</v>
          </cell>
          <cell r="I51" t="str">
            <v>FAA</v>
          </cell>
          <cell r="J51" t="str">
            <v>S</v>
          </cell>
          <cell r="K51" t="str">
            <v>OT HRS</v>
          </cell>
          <cell r="L51">
            <v>1.5</v>
          </cell>
          <cell r="M51">
            <v>78.19</v>
          </cell>
          <cell r="N51" t="str">
            <v>B</v>
          </cell>
          <cell r="O51" t="str">
            <v>0131078635200</v>
          </cell>
        </row>
        <row r="52">
          <cell r="E52" t="str">
            <v>011008</v>
          </cell>
          <cell r="F52" t="str">
            <v>Rakesh Kumar Mandle</v>
          </cell>
          <cell r="G52" t="str">
            <v>S2</v>
          </cell>
          <cell r="H52" t="str">
            <v>FA12</v>
          </cell>
          <cell r="I52" t="str">
            <v>FAA</v>
          </cell>
          <cell r="J52" t="str">
            <v>S</v>
          </cell>
          <cell r="K52" t="str">
            <v>OT HRS</v>
          </cell>
          <cell r="L52">
            <v>4.5</v>
          </cell>
          <cell r="M52">
            <v>234.58</v>
          </cell>
          <cell r="N52" t="str">
            <v>B</v>
          </cell>
          <cell r="O52" t="str">
            <v>0131078635200</v>
          </cell>
        </row>
        <row r="53">
          <cell r="E53" t="str">
            <v>011008</v>
          </cell>
          <cell r="F53" t="str">
            <v>Rakesh Kumar Mandle</v>
          </cell>
          <cell r="G53" t="str">
            <v>S2</v>
          </cell>
          <cell r="H53" t="str">
            <v>FA12</v>
          </cell>
          <cell r="I53" t="str">
            <v>FAA</v>
          </cell>
          <cell r="J53" t="str">
            <v>S</v>
          </cell>
          <cell r="K53" t="str">
            <v>OT HRS</v>
          </cell>
          <cell r="L53">
            <v>1.5</v>
          </cell>
          <cell r="M53">
            <v>78.19</v>
          </cell>
          <cell r="N53" t="str">
            <v>B</v>
          </cell>
          <cell r="O53" t="str">
            <v>0131078635200</v>
          </cell>
        </row>
        <row r="54">
          <cell r="E54" t="str">
            <v>011008</v>
          </cell>
          <cell r="F54" t="str">
            <v>Rakesh Kumar Mandle</v>
          </cell>
          <cell r="G54" t="str">
            <v>S2</v>
          </cell>
          <cell r="H54" t="str">
            <v>FA12</v>
          </cell>
          <cell r="I54" t="str">
            <v>FAA</v>
          </cell>
          <cell r="J54" t="str">
            <v>S</v>
          </cell>
          <cell r="K54" t="str">
            <v>OT HRS</v>
          </cell>
          <cell r="L54">
            <v>1.5</v>
          </cell>
          <cell r="M54">
            <v>78.19</v>
          </cell>
          <cell r="N54" t="str">
            <v>B</v>
          </cell>
          <cell r="O54" t="str">
            <v>0131078635200</v>
          </cell>
        </row>
        <row r="55">
          <cell r="E55" t="str">
            <v>011008</v>
          </cell>
          <cell r="F55" t="str">
            <v>Rakesh Kumar Mandle</v>
          </cell>
          <cell r="G55" t="str">
            <v>S2</v>
          </cell>
          <cell r="H55" t="str">
            <v>FA12</v>
          </cell>
          <cell r="I55" t="str">
            <v>FAA</v>
          </cell>
          <cell r="J55" t="str">
            <v>S</v>
          </cell>
          <cell r="K55" t="str">
            <v>OT HRS</v>
          </cell>
          <cell r="L55">
            <v>1.5</v>
          </cell>
          <cell r="M55">
            <v>78.19</v>
          </cell>
          <cell r="N55" t="str">
            <v>B</v>
          </cell>
          <cell r="O55" t="str">
            <v>0131078635200</v>
          </cell>
        </row>
        <row r="56">
          <cell r="E56" t="str">
            <v>021056</v>
          </cell>
          <cell r="F56" t="str">
            <v>Prakash Bhople</v>
          </cell>
          <cell r="G56" t="str">
            <v>S2</v>
          </cell>
          <cell r="H56" t="str">
            <v>FA12</v>
          </cell>
          <cell r="I56" t="str">
            <v>FAA</v>
          </cell>
          <cell r="J56" t="str">
            <v>S</v>
          </cell>
          <cell r="K56" t="str">
            <v>OT HRS</v>
          </cell>
          <cell r="L56">
            <v>1.5</v>
          </cell>
          <cell r="M56">
            <v>77.83</v>
          </cell>
          <cell r="N56" t="str">
            <v>B</v>
          </cell>
          <cell r="O56" t="str">
            <v>001104000087513</v>
          </cell>
        </row>
        <row r="57">
          <cell r="E57" t="str">
            <v>021056</v>
          </cell>
          <cell r="F57" t="str">
            <v>Prakash Bhople</v>
          </cell>
          <cell r="G57" t="str">
            <v>S2</v>
          </cell>
          <cell r="H57" t="str">
            <v>FA12</v>
          </cell>
          <cell r="I57" t="str">
            <v>FAA</v>
          </cell>
          <cell r="J57" t="str">
            <v>S</v>
          </cell>
          <cell r="K57" t="str">
            <v>OT HRS</v>
          </cell>
          <cell r="L57">
            <v>1.5</v>
          </cell>
          <cell r="M57">
            <v>77.83</v>
          </cell>
          <cell r="N57" t="str">
            <v>B</v>
          </cell>
          <cell r="O57" t="str">
            <v>001104000087513</v>
          </cell>
        </row>
        <row r="58">
          <cell r="E58" t="str">
            <v>021056</v>
          </cell>
          <cell r="F58" t="str">
            <v>Prakash Bhople</v>
          </cell>
          <cell r="G58" t="str">
            <v>S2</v>
          </cell>
          <cell r="H58" t="str">
            <v>FA12</v>
          </cell>
          <cell r="I58" t="str">
            <v>FAA</v>
          </cell>
          <cell r="J58" t="str">
            <v>S</v>
          </cell>
          <cell r="K58" t="str">
            <v>OT HRS</v>
          </cell>
          <cell r="L58">
            <v>1.5</v>
          </cell>
          <cell r="M58">
            <v>77.83</v>
          </cell>
          <cell r="N58" t="str">
            <v>B</v>
          </cell>
          <cell r="O58" t="str">
            <v>001104000087513</v>
          </cell>
        </row>
        <row r="59">
          <cell r="E59" t="str">
            <v>021056</v>
          </cell>
          <cell r="F59" t="str">
            <v>Prakash Bhople</v>
          </cell>
          <cell r="G59" t="str">
            <v>S2</v>
          </cell>
          <cell r="H59" t="str">
            <v>FA12</v>
          </cell>
          <cell r="I59" t="str">
            <v>FAA</v>
          </cell>
          <cell r="J59" t="str">
            <v>S</v>
          </cell>
          <cell r="K59" t="str">
            <v>OT HRS</v>
          </cell>
          <cell r="L59">
            <v>1.5</v>
          </cell>
          <cell r="M59">
            <v>77.83</v>
          </cell>
          <cell r="N59" t="str">
            <v>B</v>
          </cell>
          <cell r="O59" t="str">
            <v>001104000087513</v>
          </cell>
        </row>
        <row r="60">
          <cell r="E60" t="str">
            <v>021056</v>
          </cell>
          <cell r="F60" t="str">
            <v>Prakash Bhople</v>
          </cell>
          <cell r="G60" t="str">
            <v>S2</v>
          </cell>
          <cell r="H60" t="str">
            <v>FA12</v>
          </cell>
          <cell r="I60" t="str">
            <v>FAA</v>
          </cell>
          <cell r="J60" t="str">
            <v>S</v>
          </cell>
          <cell r="K60" t="str">
            <v>OT HRS</v>
          </cell>
          <cell r="L60">
            <v>1.5</v>
          </cell>
          <cell r="M60">
            <v>77.83</v>
          </cell>
          <cell r="N60" t="str">
            <v>B</v>
          </cell>
          <cell r="O60" t="str">
            <v>001104000087513</v>
          </cell>
        </row>
        <row r="61">
          <cell r="E61" t="str">
            <v>021056</v>
          </cell>
          <cell r="F61" t="str">
            <v>Prakash Bhople</v>
          </cell>
          <cell r="G61" t="str">
            <v>S2</v>
          </cell>
          <cell r="H61" t="str">
            <v>FA12</v>
          </cell>
          <cell r="I61" t="str">
            <v>FAA</v>
          </cell>
          <cell r="J61" t="str">
            <v>S</v>
          </cell>
          <cell r="K61" t="str">
            <v>OT HRS</v>
          </cell>
          <cell r="L61">
            <v>1.5</v>
          </cell>
          <cell r="M61">
            <v>77.83</v>
          </cell>
          <cell r="N61" t="str">
            <v>B</v>
          </cell>
          <cell r="O61" t="str">
            <v>001104000087513</v>
          </cell>
        </row>
        <row r="62">
          <cell r="E62" t="str">
            <v>021056</v>
          </cell>
          <cell r="F62" t="str">
            <v>Prakash Bhople</v>
          </cell>
          <cell r="G62" t="str">
            <v>S2</v>
          </cell>
          <cell r="H62" t="str">
            <v>FA12</v>
          </cell>
          <cell r="I62" t="str">
            <v>FAA</v>
          </cell>
          <cell r="J62" t="str">
            <v>S</v>
          </cell>
          <cell r="K62" t="str">
            <v>OT HRS</v>
          </cell>
          <cell r="L62">
            <v>1.5</v>
          </cell>
          <cell r="M62">
            <v>77.83</v>
          </cell>
          <cell r="N62" t="str">
            <v>B</v>
          </cell>
          <cell r="O62" t="str">
            <v>001104000087513</v>
          </cell>
        </row>
        <row r="63">
          <cell r="E63" t="str">
            <v>021056</v>
          </cell>
          <cell r="F63" t="str">
            <v>Prakash Bhople</v>
          </cell>
          <cell r="G63" t="str">
            <v>S2</v>
          </cell>
          <cell r="H63" t="str">
            <v>FA12</v>
          </cell>
          <cell r="I63" t="str">
            <v>FAA</v>
          </cell>
          <cell r="J63" t="str">
            <v>S</v>
          </cell>
          <cell r="K63" t="str">
            <v>OT HRS</v>
          </cell>
          <cell r="L63">
            <v>4.5</v>
          </cell>
          <cell r="M63">
            <v>233.49</v>
          </cell>
          <cell r="N63" t="str">
            <v>B</v>
          </cell>
          <cell r="O63" t="str">
            <v>001104000087513</v>
          </cell>
        </row>
        <row r="64">
          <cell r="E64" t="str">
            <v>021056</v>
          </cell>
          <cell r="F64" t="str">
            <v>Prakash Bhople</v>
          </cell>
          <cell r="G64" t="str">
            <v>S2</v>
          </cell>
          <cell r="H64" t="str">
            <v>FA12</v>
          </cell>
          <cell r="I64" t="str">
            <v>FAA</v>
          </cell>
          <cell r="J64" t="str">
            <v>S</v>
          </cell>
          <cell r="K64" t="str">
            <v>OT HRS</v>
          </cell>
          <cell r="L64">
            <v>1.5</v>
          </cell>
          <cell r="M64">
            <v>77.83</v>
          </cell>
          <cell r="N64" t="str">
            <v>B</v>
          </cell>
          <cell r="O64" t="str">
            <v>001104000087513</v>
          </cell>
        </row>
        <row r="65">
          <cell r="E65" t="str">
            <v>021056</v>
          </cell>
          <cell r="F65" t="str">
            <v>Prakash Bhople</v>
          </cell>
          <cell r="G65" t="str">
            <v>S2</v>
          </cell>
          <cell r="H65" t="str">
            <v>FA12</v>
          </cell>
          <cell r="I65" t="str">
            <v>FAA</v>
          </cell>
          <cell r="J65" t="str">
            <v>S</v>
          </cell>
          <cell r="K65" t="str">
            <v>OT HRS</v>
          </cell>
          <cell r="L65">
            <v>1.5</v>
          </cell>
          <cell r="M65">
            <v>77.83</v>
          </cell>
          <cell r="N65" t="str">
            <v>B</v>
          </cell>
          <cell r="O65" t="str">
            <v>001104000087513</v>
          </cell>
        </row>
        <row r="66">
          <cell r="E66" t="str">
            <v>002003</v>
          </cell>
          <cell r="F66" t="str">
            <v>Parag Agashe</v>
          </cell>
          <cell r="G66" t="str">
            <v>S1</v>
          </cell>
          <cell r="H66" t="str">
            <v>MC12</v>
          </cell>
          <cell r="I66" t="str">
            <v>FGW</v>
          </cell>
          <cell r="J66" t="str">
            <v>S</v>
          </cell>
          <cell r="K66" t="str">
            <v>OT HRS</v>
          </cell>
          <cell r="L66">
            <v>4</v>
          </cell>
          <cell r="M66">
            <v>207.54</v>
          </cell>
          <cell r="N66" t="str">
            <v>B</v>
          </cell>
          <cell r="O66" t="str">
            <v>0131078180400</v>
          </cell>
        </row>
        <row r="67">
          <cell r="E67" t="str">
            <v>002003</v>
          </cell>
          <cell r="F67" t="str">
            <v>Parag Agashe</v>
          </cell>
          <cell r="G67" t="str">
            <v>S1</v>
          </cell>
          <cell r="H67" t="str">
            <v>MC12</v>
          </cell>
          <cell r="I67" t="str">
            <v>FGW</v>
          </cell>
          <cell r="J67" t="str">
            <v>S</v>
          </cell>
          <cell r="K67" t="str">
            <v>OT HRS</v>
          </cell>
          <cell r="L67">
            <v>1.5</v>
          </cell>
          <cell r="M67">
            <v>77.83</v>
          </cell>
          <cell r="N67" t="str">
            <v>B</v>
          </cell>
          <cell r="O67" t="str">
            <v>0131078180400</v>
          </cell>
        </row>
        <row r="68">
          <cell r="E68" t="str">
            <v>002003</v>
          </cell>
          <cell r="F68" t="str">
            <v>Parag Agashe</v>
          </cell>
          <cell r="G68" t="str">
            <v>S1</v>
          </cell>
          <cell r="H68" t="str">
            <v>MC12</v>
          </cell>
          <cell r="I68" t="str">
            <v>FGW</v>
          </cell>
          <cell r="J68" t="str">
            <v>S</v>
          </cell>
          <cell r="K68" t="str">
            <v>OT HRS</v>
          </cell>
          <cell r="L68">
            <v>4</v>
          </cell>
          <cell r="M68">
            <v>207.54</v>
          </cell>
          <cell r="N68" t="str">
            <v>B</v>
          </cell>
          <cell r="O68" t="str">
            <v>0131078180400</v>
          </cell>
        </row>
        <row r="69">
          <cell r="E69" t="str">
            <v>002003</v>
          </cell>
          <cell r="F69" t="str">
            <v>Parag Agashe</v>
          </cell>
          <cell r="G69" t="str">
            <v>S1</v>
          </cell>
          <cell r="H69" t="str">
            <v>MC12</v>
          </cell>
          <cell r="I69" t="str">
            <v>FGW</v>
          </cell>
          <cell r="J69" t="str">
            <v>S</v>
          </cell>
          <cell r="K69" t="str">
            <v>OFFHRS</v>
          </cell>
          <cell r="L69">
            <v>8</v>
          </cell>
          <cell r="M69">
            <v>415.09</v>
          </cell>
          <cell r="N69" t="str">
            <v>B</v>
          </cell>
          <cell r="O69" t="str">
            <v>0131078180400</v>
          </cell>
        </row>
        <row r="70">
          <cell r="E70" t="str">
            <v>002003</v>
          </cell>
          <cell r="F70" t="str">
            <v>Parag Agashe</v>
          </cell>
          <cell r="G70" t="str">
            <v>S1</v>
          </cell>
          <cell r="H70" t="str">
            <v>MC12</v>
          </cell>
          <cell r="I70" t="str">
            <v>FGW</v>
          </cell>
          <cell r="J70" t="str">
            <v>S</v>
          </cell>
          <cell r="K70" t="str">
            <v>OT HRS</v>
          </cell>
          <cell r="L70">
            <v>4</v>
          </cell>
          <cell r="M70">
            <v>207.54</v>
          </cell>
          <cell r="N70" t="str">
            <v>B</v>
          </cell>
          <cell r="O70" t="str">
            <v>0131078180400</v>
          </cell>
        </row>
        <row r="71">
          <cell r="E71" t="str">
            <v>002003</v>
          </cell>
          <cell r="F71" t="str">
            <v>Parag Agashe</v>
          </cell>
          <cell r="G71" t="str">
            <v>S1</v>
          </cell>
          <cell r="H71" t="str">
            <v>MC12</v>
          </cell>
          <cell r="I71" t="str">
            <v>FGW</v>
          </cell>
          <cell r="J71" t="str">
            <v>S</v>
          </cell>
          <cell r="K71" t="str">
            <v>OT HRS</v>
          </cell>
          <cell r="L71">
            <v>1.5</v>
          </cell>
          <cell r="M71">
            <v>77.83</v>
          </cell>
          <cell r="N71" t="str">
            <v>B</v>
          </cell>
          <cell r="O71" t="str">
            <v>0131078180400</v>
          </cell>
        </row>
        <row r="72">
          <cell r="E72" t="str">
            <v>002003</v>
          </cell>
          <cell r="F72" t="str">
            <v>Parag Agashe</v>
          </cell>
          <cell r="G72" t="str">
            <v>S1</v>
          </cell>
          <cell r="H72" t="str">
            <v>MC12</v>
          </cell>
          <cell r="I72" t="str">
            <v>FGW</v>
          </cell>
          <cell r="J72" t="str">
            <v>S</v>
          </cell>
          <cell r="K72" t="str">
            <v>OT HRS</v>
          </cell>
          <cell r="L72">
            <v>4</v>
          </cell>
          <cell r="M72">
            <v>207.54</v>
          </cell>
          <cell r="N72" t="str">
            <v>B</v>
          </cell>
          <cell r="O72" t="str">
            <v>0131078180400</v>
          </cell>
        </row>
        <row r="73">
          <cell r="E73" t="str">
            <v>002003</v>
          </cell>
          <cell r="F73" t="str">
            <v>Parag Agashe</v>
          </cell>
          <cell r="G73" t="str">
            <v>S1</v>
          </cell>
          <cell r="H73" t="str">
            <v>MC12</v>
          </cell>
          <cell r="I73" t="str">
            <v>FGW</v>
          </cell>
          <cell r="J73" t="str">
            <v>S</v>
          </cell>
          <cell r="K73" t="str">
            <v>OT HRS</v>
          </cell>
          <cell r="L73">
            <v>0</v>
          </cell>
          <cell r="M73">
            <v>0</v>
          </cell>
          <cell r="N73" t="str">
            <v>B</v>
          </cell>
          <cell r="O73" t="str">
            <v>0131078180400</v>
          </cell>
        </row>
        <row r="74">
          <cell r="E74" t="str">
            <v>002003</v>
          </cell>
          <cell r="F74" t="str">
            <v>Parag Agashe</v>
          </cell>
          <cell r="G74" t="str">
            <v>S1</v>
          </cell>
          <cell r="H74" t="str">
            <v>MC12</v>
          </cell>
          <cell r="I74" t="str">
            <v>FGW</v>
          </cell>
          <cell r="J74" t="str">
            <v>S</v>
          </cell>
          <cell r="K74" t="str">
            <v>OT HRS</v>
          </cell>
          <cell r="L74">
            <v>0</v>
          </cell>
          <cell r="M74">
            <v>0</v>
          </cell>
          <cell r="N74" t="str">
            <v>B</v>
          </cell>
          <cell r="O74" t="str">
            <v>0131078180400</v>
          </cell>
        </row>
        <row r="75">
          <cell r="E75" t="str">
            <v>002003</v>
          </cell>
          <cell r="F75" t="str">
            <v>Parag Agashe</v>
          </cell>
          <cell r="G75" t="str">
            <v>S1</v>
          </cell>
          <cell r="H75" t="str">
            <v>MC12</v>
          </cell>
          <cell r="I75" t="str">
            <v>FGW</v>
          </cell>
          <cell r="J75" t="str">
            <v>S</v>
          </cell>
          <cell r="K75" t="str">
            <v>OFFHRS</v>
          </cell>
          <cell r="L75">
            <v>8</v>
          </cell>
          <cell r="M75">
            <v>415.09</v>
          </cell>
          <cell r="N75" t="str">
            <v>B</v>
          </cell>
          <cell r="O75" t="str">
            <v>0131078180400</v>
          </cell>
        </row>
        <row r="76">
          <cell r="E76" t="str">
            <v>011007</v>
          </cell>
          <cell r="F76" t="str">
            <v>Akhilesh Kumar Jain</v>
          </cell>
          <cell r="G76" t="str">
            <v>S1</v>
          </cell>
          <cell r="H76" t="str">
            <v>FA11</v>
          </cell>
          <cell r="I76" t="str">
            <v>FAA</v>
          </cell>
          <cell r="J76" t="str">
            <v>S</v>
          </cell>
          <cell r="K76" t="str">
            <v>OT HRS</v>
          </cell>
          <cell r="L76">
            <v>4</v>
          </cell>
          <cell r="M76">
            <v>197.87</v>
          </cell>
          <cell r="N76" t="str">
            <v>B</v>
          </cell>
          <cell r="O76" t="str">
            <v>0131078635000</v>
          </cell>
        </row>
        <row r="77">
          <cell r="E77" t="str">
            <v>041083</v>
          </cell>
          <cell r="F77" t="str">
            <v>Gaurav Jain</v>
          </cell>
          <cell r="G77" t="str">
            <v>S1</v>
          </cell>
          <cell r="H77" t="str">
            <v>FA11</v>
          </cell>
          <cell r="I77" t="str">
            <v>FAA</v>
          </cell>
          <cell r="J77" t="str">
            <v>S</v>
          </cell>
          <cell r="K77" t="str">
            <v>OT HRS</v>
          </cell>
          <cell r="L77">
            <v>3.5</v>
          </cell>
          <cell r="M77">
            <v>169.18</v>
          </cell>
          <cell r="N77" t="str">
            <v>B</v>
          </cell>
          <cell r="O77" t="str">
            <v>01104000199995</v>
          </cell>
        </row>
        <row r="78">
          <cell r="E78" t="str">
            <v>041083</v>
          </cell>
          <cell r="F78" t="str">
            <v>Gaurav Jain</v>
          </cell>
          <cell r="G78" t="str">
            <v>S1</v>
          </cell>
          <cell r="H78" t="str">
            <v>FA11</v>
          </cell>
          <cell r="I78" t="str">
            <v>FAA</v>
          </cell>
          <cell r="J78" t="str">
            <v>S</v>
          </cell>
          <cell r="K78" t="str">
            <v>OT HRS</v>
          </cell>
          <cell r="L78">
            <v>1.5</v>
          </cell>
          <cell r="M78">
            <v>72.5</v>
          </cell>
          <cell r="N78" t="str">
            <v>B</v>
          </cell>
          <cell r="O78" t="str">
            <v>01104000199995</v>
          </cell>
        </row>
        <row r="79">
          <cell r="E79" t="str">
            <v>041083</v>
          </cell>
          <cell r="F79" t="str">
            <v>Gaurav Jain</v>
          </cell>
          <cell r="G79" t="str">
            <v>S1</v>
          </cell>
          <cell r="H79" t="str">
            <v>FA11</v>
          </cell>
          <cell r="I79" t="str">
            <v>FAA</v>
          </cell>
          <cell r="J79" t="str">
            <v>S</v>
          </cell>
          <cell r="K79" t="str">
            <v>OT HRS</v>
          </cell>
          <cell r="L79">
            <v>1.5</v>
          </cell>
          <cell r="M79">
            <v>72.5</v>
          </cell>
          <cell r="N79" t="str">
            <v>B</v>
          </cell>
          <cell r="O79" t="str">
            <v>01104000199995</v>
          </cell>
        </row>
        <row r="80">
          <cell r="E80" t="str">
            <v>041083</v>
          </cell>
          <cell r="F80" t="str">
            <v>Gaurav Jain</v>
          </cell>
          <cell r="G80" t="str">
            <v>S1</v>
          </cell>
          <cell r="H80" t="str">
            <v>FA11</v>
          </cell>
          <cell r="I80" t="str">
            <v>FAA</v>
          </cell>
          <cell r="J80" t="str">
            <v>S</v>
          </cell>
          <cell r="K80" t="str">
            <v>OT HRS</v>
          </cell>
          <cell r="L80">
            <v>1.5</v>
          </cell>
          <cell r="M80">
            <v>72.5</v>
          </cell>
          <cell r="N80" t="str">
            <v>B</v>
          </cell>
          <cell r="O80" t="str">
            <v>01104000199995</v>
          </cell>
        </row>
        <row r="81">
          <cell r="E81" t="str">
            <v>051073</v>
          </cell>
          <cell r="F81" t="str">
            <v>Dinesh Singh Savaner</v>
          </cell>
          <cell r="G81" t="str">
            <v>S1</v>
          </cell>
          <cell r="H81" t="str">
            <v>FA12</v>
          </cell>
          <cell r="I81" t="str">
            <v>FAA</v>
          </cell>
          <cell r="J81" t="str">
            <v>S</v>
          </cell>
          <cell r="K81" t="str">
            <v>OT HRS</v>
          </cell>
          <cell r="L81">
            <v>1.5</v>
          </cell>
          <cell r="M81">
            <v>70.33</v>
          </cell>
          <cell r="N81" t="str">
            <v>B</v>
          </cell>
          <cell r="O81" t="str">
            <v>001104000199803</v>
          </cell>
        </row>
        <row r="82">
          <cell r="E82" t="str">
            <v>051073</v>
          </cell>
          <cell r="F82" t="str">
            <v>Dinesh Singh Savaner</v>
          </cell>
          <cell r="G82" t="str">
            <v>S1</v>
          </cell>
          <cell r="H82" t="str">
            <v>FA12</v>
          </cell>
          <cell r="I82" t="str">
            <v>FAA</v>
          </cell>
          <cell r="J82" t="str">
            <v>S</v>
          </cell>
          <cell r="K82" t="str">
            <v>OT HRS</v>
          </cell>
          <cell r="L82">
            <v>1.5</v>
          </cell>
          <cell r="M82">
            <v>70.33</v>
          </cell>
          <cell r="N82" t="str">
            <v>B</v>
          </cell>
          <cell r="O82" t="str">
            <v>001104000199803</v>
          </cell>
        </row>
        <row r="83">
          <cell r="E83" t="str">
            <v>051073</v>
          </cell>
          <cell r="F83" t="str">
            <v>Dinesh Singh Savaner</v>
          </cell>
          <cell r="G83" t="str">
            <v>S1</v>
          </cell>
          <cell r="H83" t="str">
            <v>FA12</v>
          </cell>
          <cell r="I83" t="str">
            <v>FAA</v>
          </cell>
          <cell r="J83" t="str">
            <v>S</v>
          </cell>
          <cell r="K83" t="str">
            <v>OT HRS</v>
          </cell>
          <cell r="L83">
            <v>1.5</v>
          </cell>
          <cell r="M83">
            <v>70.33</v>
          </cell>
          <cell r="N83" t="str">
            <v>B</v>
          </cell>
          <cell r="O83" t="str">
            <v>001104000199803</v>
          </cell>
        </row>
        <row r="84">
          <cell r="E84" t="str">
            <v>051073</v>
          </cell>
          <cell r="F84" t="str">
            <v>Dinesh Singh Savaner</v>
          </cell>
          <cell r="G84" t="str">
            <v>S1</v>
          </cell>
          <cell r="H84" t="str">
            <v>FA12</v>
          </cell>
          <cell r="I84" t="str">
            <v>FAA</v>
          </cell>
          <cell r="J84" t="str">
            <v>S</v>
          </cell>
          <cell r="K84" t="str">
            <v>OT HRS</v>
          </cell>
          <cell r="L84">
            <v>4.5</v>
          </cell>
          <cell r="M84">
            <v>210.99</v>
          </cell>
          <cell r="N84" t="str">
            <v>B</v>
          </cell>
          <cell r="O84" t="str">
            <v>001104000199803</v>
          </cell>
        </row>
        <row r="85">
          <cell r="E85" t="str">
            <v>051073</v>
          </cell>
          <cell r="F85" t="str">
            <v>Dinesh Singh Savaner</v>
          </cell>
          <cell r="G85" t="str">
            <v>S1</v>
          </cell>
          <cell r="H85" t="str">
            <v>FA12</v>
          </cell>
          <cell r="I85" t="str">
            <v>FAA</v>
          </cell>
          <cell r="J85" t="str">
            <v>S</v>
          </cell>
          <cell r="K85" t="str">
            <v>OT HRS</v>
          </cell>
          <cell r="L85">
            <v>1.5</v>
          </cell>
          <cell r="M85">
            <v>70.33</v>
          </cell>
          <cell r="N85" t="str">
            <v>B</v>
          </cell>
          <cell r="O85" t="str">
            <v>001104000199803</v>
          </cell>
        </row>
        <row r="86">
          <cell r="E86" t="str">
            <v>051073</v>
          </cell>
          <cell r="F86" t="str">
            <v>Dinesh Singh Savaner</v>
          </cell>
          <cell r="G86" t="str">
            <v>S1</v>
          </cell>
          <cell r="H86" t="str">
            <v>FA12</v>
          </cell>
          <cell r="I86" t="str">
            <v>FAA</v>
          </cell>
          <cell r="J86" t="str">
            <v>S</v>
          </cell>
          <cell r="K86" t="str">
            <v>OT HRS</v>
          </cell>
          <cell r="L86">
            <v>1.5</v>
          </cell>
          <cell r="M86">
            <v>70.33</v>
          </cell>
          <cell r="N86" t="str">
            <v>B</v>
          </cell>
          <cell r="O86" t="str">
            <v>001104000199803</v>
          </cell>
        </row>
        <row r="87">
          <cell r="E87" t="str">
            <v>051073</v>
          </cell>
          <cell r="F87" t="str">
            <v>Dinesh Singh Savaner</v>
          </cell>
          <cell r="G87" t="str">
            <v>S1</v>
          </cell>
          <cell r="H87" t="str">
            <v>FA12</v>
          </cell>
          <cell r="I87" t="str">
            <v>FAA</v>
          </cell>
          <cell r="J87" t="str">
            <v>S</v>
          </cell>
          <cell r="K87" t="str">
            <v>OT HRS</v>
          </cell>
          <cell r="L87">
            <v>1.5</v>
          </cell>
          <cell r="M87">
            <v>70.33</v>
          </cell>
          <cell r="N87" t="str">
            <v>B</v>
          </cell>
          <cell r="O87" t="str">
            <v>001104000199803</v>
          </cell>
        </row>
        <row r="88">
          <cell r="E88" t="str">
            <v>051073</v>
          </cell>
          <cell r="F88" t="str">
            <v>Dinesh Singh Savaner</v>
          </cell>
          <cell r="G88" t="str">
            <v>S1</v>
          </cell>
          <cell r="H88" t="str">
            <v>FA12</v>
          </cell>
          <cell r="I88" t="str">
            <v>FAA</v>
          </cell>
          <cell r="J88" t="str">
            <v>S</v>
          </cell>
          <cell r="K88" t="str">
            <v>OT HRS</v>
          </cell>
          <cell r="L88">
            <v>4.5</v>
          </cell>
          <cell r="M88">
            <v>210.99</v>
          </cell>
          <cell r="N88" t="str">
            <v>B</v>
          </cell>
          <cell r="O88" t="str">
            <v>001104000199803</v>
          </cell>
        </row>
        <row r="89">
          <cell r="E89" t="str">
            <v>051073</v>
          </cell>
          <cell r="F89" t="str">
            <v>Dinesh Singh Savaner</v>
          </cell>
          <cell r="G89" t="str">
            <v>S1</v>
          </cell>
          <cell r="H89" t="str">
            <v>FA12</v>
          </cell>
          <cell r="I89" t="str">
            <v>FAA</v>
          </cell>
          <cell r="J89" t="str">
            <v>S</v>
          </cell>
          <cell r="K89" t="str">
            <v>OT HRS</v>
          </cell>
          <cell r="L89">
            <v>1.5</v>
          </cell>
          <cell r="M89">
            <v>70.33</v>
          </cell>
          <cell r="N89" t="str">
            <v>B</v>
          </cell>
          <cell r="O89" t="str">
            <v>001104000199803</v>
          </cell>
        </row>
        <row r="90">
          <cell r="E90" t="str">
            <v>051073</v>
          </cell>
          <cell r="F90" t="str">
            <v>Dinesh Singh Savaner</v>
          </cell>
          <cell r="G90" t="str">
            <v>S1</v>
          </cell>
          <cell r="H90" t="str">
            <v>FA12</v>
          </cell>
          <cell r="I90" t="str">
            <v>FAA</v>
          </cell>
          <cell r="J90" t="str">
            <v>S</v>
          </cell>
          <cell r="K90" t="str">
            <v>OT HRS</v>
          </cell>
          <cell r="L90">
            <v>1.5</v>
          </cell>
          <cell r="M90">
            <v>70.33</v>
          </cell>
          <cell r="N90" t="str">
            <v>B</v>
          </cell>
          <cell r="O90" t="str">
            <v>001104000199803</v>
          </cell>
        </row>
        <row r="91">
          <cell r="E91" t="str">
            <v>962024</v>
          </cell>
          <cell r="F91" t="str">
            <v>Suresh Nichal</v>
          </cell>
          <cell r="G91" t="str">
            <v>T4</v>
          </cell>
          <cell r="H91" t="str">
            <v>AH13</v>
          </cell>
          <cell r="I91" t="str">
            <v>HRD</v>
          </cell>
          <cell r="J91" t="str">
            <v>T</v>
          </cell>
          <cell r="K91" t="str">
            <v>OFFHRS</v>
          </cell>
          <cell r="L91">
            <v>8.5</v>
          </cell>
          <cell r="M91">
            <v>497.25</v>
          </cell>
          <cell r="N91" t="str">
            <v>B</v>
          </cell>
          <cell r="O91" t="str">
            <v>0131050579600</v>
          </cell>
        </row>
        <row r="92">
          <cell r="E92" t="str">
            <v>962024</v>
          </cell>
          <cell r="F92" t="str">
            <v>Suresh Nichal</v>
          </cell>
          <cell r="G92" t="str">
            <v>T4</v>
          </cell>
          <cell r="H92" t="str">
            <v>AH13</v>
          </cell>
          <cell r="I92" t="str">
            <v>HRD</v>
          </cell>
          <cell r="J92" t="str">
            <v>T</v>
          </cell>
          <cell r="K92" t="str">
            <v>OT HRS</v>
          </cell>
          <cell r="L92">
            <v>8</v>
          </cell>
          <cell r="M92">
            <v>468</v>
          </cell>
          <cell r="N92" t="str">
            <v>B</v>
          </cell>
          <cell r="O92" t="str">
            <v>0131050579600</v>
          </cell>
        </row>
        <row r="93">
          <cell r="E93" t="str">
            <v>962024</v>
          </cell>
          <cell r="F93" t="str">
            <v>Suresh Nichal</v>
          </cell>
          <cell r="G93" t="str">
            <v>T4</v>
          </cell>
          <cell r="H93" t="str">
            <v>AH13</v>
          </cell>
          <cell r="I93" t="str">
            <v>HRD</v>
          </cell>
          <cell r="J93" t="str">
            <v>T</v>
          </cell>
          <cell r="K93" t="str">
            <v>OT HRS</v>
          </cell>
          <cell r="L93">
            <v>4</v>
          </cell>
          <cell r="M93">
            <v>234</v>
          </cell>
          <cell r="N93" t="str">
            <v>B</v>
          </cell>
          <cell r="O93" t="str">
            <v>0131050579600</v>
          </cell>
        </row>
        <row r="94">
          <cell r="E94" t="str">
            <v>962024</v>
          </cell>
          <cell r="F94" t="str">
            <v>Suresh Nichal</v>
          </cell>
          <cell r="G94" t="str">
            <v>T4</v>
          </cell>
          <cell r="H94" t="str">
            <v>AH13</v>
          </cell>
          <cell r="I94" t="str">
            <v>HRD</v>
          </cell>
          <cell r="J94" t="str">
            <v>T</v>
          </cell>
          <cell r="K94" t="str">
            <v>OFFHRS</v>
          </cell>
          <cell r="L94">
            <v>11</v>
          </cell>
          <cell r="M94">
            <v>643.5</v>
          </cell>
          <cell r="N94" t="str">
            <v>B</v>
          </cell>
          <cell r="O94" t="str">
            <v>0131050579600</v>
          </cell>
        </row>
        <row r="95">
          <cell r="E95" t="str">
            <v>972020</v>
          </cell>
          <cell r="F95" t="str">
            <v>Brajesh Purohit</v>
          </cell>
          <cell r="G95" t="str">
            <v>T3</v>
          </cell>
          <cell r="H95" t="str">
            <v>ME12</v>
          </cell>
          <cell r="I95" t="str">
            <v>ELC</v>
          </cell>
          <cell r="J95" t="str">
            <v>T</v>
          </cell>
          <cell r="K95" t="str">
            <v>OT HRS</v>
          </cell>
          <cell r="L95">
            <v>3.5</v>
          </cell>
          <cell r="M95">
            <v>159.44</v>
          </cell>
          <cell r="N95" t="str">
            <v>B</v>
          </cell>
          <cell r="O95" t="str">
            <v>0131050825700</v>
          </cell>
        </row>
        <row r="96">
          <cell r="E96" t="str">
            <v>972165</v>
          </cell>
          <cell r="F96" t="str">
            <v>Manoj Dixit</v>
          </cell>
          <cell r="G96" t="str">
            <v>T3</v>
          </cell>
          <cell r="H96" t="str">
            <v>MC12</v>
          </cell>
          <cell r="I96" t="str">
            <v>FGW</v>
          </cell>
          <cell r="J96" t="str">
            <v>T</v>
          </cell>
          <cell r="K96" t="str">
            <v>OT HRS</v>
          </cell>
          <cell r="L96">
            <v>5.5</v>
          </cell>
          <cell r="M96">
            <v>258.76</v>
          </cell>
          <cell r="N96" t="str">
            <v>B</v>
          </cell>
          <cell r="O96" t="str">
            <v>0131050850200</v>
          </cell>
        </row>
        <row r="97">
          <cell r="E97" t="str">
            <v>972165</v>
          </cell>
          <cell r="F97" t="str">
            <v>Manoj Dixit</v>
          </cell>
          <cell r="G97" t="str">
            <v>T3</v>
          </cell>
          <cell r="H97" t="str">
            <v>MC12</v>
          </cell>
          <cell r="I97" t="str">
            <v>FGW</v>
          </cell>
          <cell r="J97" t="str">
            <v>T</v>
          </cell>
          <cell r="K97" t="str">
            <v>OT HRS</v>
          </cell>
          <cell r="L97">
            <v>2.5</v>
          </cell>
          <cell r="M97">
            <v>117.62</v>
          </cell>
          <cell r="N97" t="str">
            <v>B</v>
          </cell>
          <cell r="O97" t="str">
            <v>0131050850200</v>
          </cell>
        </row>
        <row r="98">
          <cell r="E98" t="str">
            <v>972165</v>
          </cell>
          <cell r="F98" t="str">
            <v>Manoj Dixit</v>
          </cell>
          <cell r="G98" t="str">
            <v>T3</v>
          </cell>
          <cell r="H98" t="str">
            <v>MC12</v>
          </cell>
          <cell r="I98" t="str">
            <v>FGW</v>
          </cell>
          <cell r="J98" t="str">
            <v>T</v>
          </cell>
          <cell r="K98" t="str">
            <v>OT HRS</v>
          </cell>
          <cell r="L98">
            <v>2.5</v>
          </cell>
          <cell r="M98">
            <v>117.62</v>
          </cell>
          <cell r="N98" t="str">
            <v>B</v>
          </cell>
          <cell r="O98" t="str">
            <v>0131050850200</v>
          </cell>
        </row>
        <row r="99">
          <cell r="E99" t="str">
            <v>972165</v>
          </cell>
          <cell r="F99" t="str">
            <v>Manoj Dixit</v>
          </cell>
          <cell r="G99" t="str">
            <v>T3</v>
          </cell>
          <cell r="H99" t="str">
            <v>MC12</v>
          </cell>
          <cell r="I99" t="str">
            <v>FGW</v>
          </cell>
          <cell r="J99" t="str">
            <v>T</v>
          </cell>
          <cell r="K99" t="str">
            <v>OT HRS</v>
          </cell>
          <cell r="L99">
            <v>2.5</v>
          </cell>
          <cell r="M99">
            <v>117.62</v>
          </cell>
          <cell r="N99" t="str">
            <v>B</v>
          </cell>
          <cell r="O99" t="str">
            <v>0131050850200</v>
          </cell>
        </row>
        <row r="100">
          <cell r="E100" t="str">
            <v>972165</v>
          </cell>
          <cell r="F100" t="str">
            <v>Manoj Dixit</v>
          </cell>
          <cell r="G100" t="str">
            <v>T3</v>
          </cell>
          <cell r="H100" t="str">
            <v>MC12</v>
          </cell>
          <cell r="I100" t="str">
            <v>FGW</v>
          </cell>
          <cell r="J100" t="str">
            <v>T</v>
          </cell>
          <cell r="K100" t="str">
            <v>OT HRS</v>
          </cell>
          <cell r="L100">
            <v>5.5</v>
          </cell>
          <cell r="M100">
            <v>258.76</v>
          </cell>
          <cell r="N100" t="str">
            <v>B</v>
          </cell>
          <cell r="O100" t="str">
            <v>0131050850200</v>
          </cell>
        </row>
        <row r="101">
          <cell r="E101" t="str">
            <v>972148</v>
          </cell>
          <cell r="F101" t="str">
            <v>Akhilesh Shrivastava</v>
          </cell>
          <cell r="G101" t="str">
            <v>T3</v>
          </cell>
          <cell r="H101" t="str">
            <v>ME12</v>
          </cell>
          <cell r="I101" t="str">
            <v>MEC</v>
          </cell>
          <cell r="J101" t="str">
            <v>T</v>
          </cell>
          <cell r="K101" t="str">
            <v>OT HRS</v>
          </cell>
          <cell r="L101">
            <v>3.5</v>
          </cell>
          <cell r="M101">
            <v>159.30000000000001</v>
          </cell>
          <cell r="N101" t="str">
            <v>B</v>
          </cell>
          <cell r="O101" t="str">
            <v>0131050822700</v>
          </cell>
        </row>
        <row r="102">
          <cell r="E102" t="str">
            <v>972148</v>
          </cell>
          <cell r="F102" t="str">
            <v>Akhilesh Shrivastava</v>
          </cell>
          <cell r="G102" t="str">
            <v>T3</v>
          </cell>
          <cell r="H102" t="str">
            <v>ME12</v>
          </cell>
          <cell r="I102" t="str">
            <v>MEC</v>
          </cell>
          <cell r="J102" t="str">
            <v>T</v>
          </cell>
          <cell r="K102" t="str">
            <v>OT HRS</v>
          </cell>
          <cell r="L102">
            <v>3.5</v>
          </cell>
          <cell r="M102">
            <v>159.30000000000001</v>
          </cell>
          <cell r="N102" t="str">
            <v>B</v>
          </cell>
          <cell r="O102" t="str">
            <v>0131050822700</v>
          </cell>
        </row>
        <row r="103">
          <cell r="E103" t="str">
            <v>972148</v>
          </cell>
          <cell r="F103" t="str">
            <v>Akhilesh Shrivastava</v>
          </cell>
          <cell r="G103" t="str">
            <v>T3</v>
          </cell>
          <cell r="H103" t="str">
            <v>ME12</v>
          </cell>
          <cell r="I103" t="str">
            <v>MEC</v>
          </cell>
          <cell r="J103" t="str">
            <v>T</v>
          </cell>
          <cell r="K103" t="str">
            <v>OT HRS</v>
          </cell>
          <cell r="L103">
            <v>7.5</v>
          </cell>
          <cell r="M103">
            <v>341.37</v>
          </cell>
          <cell r="N103" t="str">
            <v>B</v>
          </cell>
          <cell r="O103" t="str">
            <v>0131050822700</v>
          </cell>
        </row>
        <row r="104">
          <cell r="E104" t="str">
            <v>002032</v>
          </cell>
          <cell r="F104" t="str">
            <v>Ajay Lekhra</v>
          </cell>
          <cell r="G104" t="str">
            <v>T3</v>
          </cell>
          <cell r="H104" t="str">
            <v>MP12</v>
          </cell>
          <cell r="I104" t="str">
            <v>BLD</v>
          </cell>
          <cell r="J104" t="str">
            <v>T</v>
          </cell>
          <cell r="K104" t="str">
            <v>OFFHRS</v>
          </cell>
          <cell r="L104">
            <v>8</v>
          </cell>
          <cell r="M104">
            <v>364.45</v>
          </cell>
          <cell r="N104" t="str">
            <v>B</v>
          </cell>
          <cell r="O104" t="str">
            <v>0131078217200</v>
          </cell>
        </row>
        <row r="105">
          <cell r="E105" t="str">
            <v>002032</v>
          </cell>
          <cell r="F105" t="str">
            <v>Ajay Lekhra</v>
          </cell>
          <cell r="G105" t="str">
            <v>T3</v>
          </cell>
          <cell r="H105" t="str">
            <v>MP12</v>
          </cell>
          <cell r="I105" t="str">
            <v>BLD</v>
          </cell>
          <cell r="J105" t="str">
            <v>T</v>
          </cell>
          <cell r="K105" t="str">
            <v>OT HRS</v>
          </cell>
          <cell r="L105">
            <v>3.5</v>
          </cell>
          <cell r="M105">
            <v>159.44</v>
          </cell>
          <cell r="N105" t="str">
            <v>B</v>
          </cell>
          <cell r="O105" t="str">
            <v>0131078217200</v>
          </cell>
        </row>
        <row r="106">
          <cell r="E106" t="str">
            <v>002017</v>
          </cell>
          <cell r="F106" t="str">
            <v>Nitin Thakur</v>
          </cell>
          <cell r="G106" t="str">
            <v>T3</v>
          </cell>
          <cell r="H106" t="str">
            <v>ME12</v>
          </cell>
          <cell r="I106" t="str">
            <v>MEC</v>
          </cell>
          <cell r="J106" t="str">
            <v>T</v>
          </cell>
          <cell r="K106" t="str">
            <v>OT HRS</v>
          </cell>
          <cell r="L106">
            <v>1.5</v>
          </cell>
          <cell r="M106">
            <v>67</v>
          </cell>
          <cell r="N106" t="str">
            <v>B</v>
          </cell>
          <cell r="O106" t="str">
            <v>0131078193800</v>
          </cell>
        </row>
        <row r="107">
          <cell r="E107" t="str">
            <v>002017</v>
          </cell>
          <cell r="F107" t="str">
            <v>Nitin Thakur</v>
          </cell>
          <cell r="G107" t="str">
            <v>T3</v>
          </cell>
          <cell r="H107" t="str">
            <v>ME12</v>
          </cell>
          <cell r="I107" t="str">
            <v>MEC</v>
          </cell>
          <cell r="J107" t="str">
            <v>T</v>
          </cell>
          <cell r="K107" t="str">
            <v>OT HRS</v>
          </cell>
          <cell r="L107">
            <v>1.5</v>
          </cell>
          <cell r="M107">
            <v>67</v>
          </cell>
          <cell r="N107" t="str">
            <v>B</v>
          </cell>
          <cell r="O107" t="str">
            <v>0131078193800</v>
          </cell>
        </row>
        <row r="108">
          <cell r="E108" t="str">
            <v>002017</v>
          </cell>
          <cell r="F108" t="str">
            <v>Nitin Thakur</v>
          </cell>
          <cell r="G108" t="str">
            <v>T3</v>
          </cell>
          <cell r="H108" t="str">
            <v>ME12</v>
          </cell>
          <cell r="I108" t="str">
            <v>MEC</v>
          </cell>
          <cell r="J108" t="str">
            <v>T</v>
          </cell>
          <cell r="K108" t="str">
            <v>OT HRS</v>
          </cell>
          <cell r="L108">
            <v>1.5</v>
          </cell>
          <cell r="M108">
            <v>67</v>
          </cell>
          <cell r="N108" t="str">
            <v>B</v>
          </cell>
          <cell r="O108" t="str">
            <v>0131078193800</v>
          </cell>
        </row>
        <row r="109">
          <cell r="E109" t="str">
            <v>002017</v>
          </cell>
          <cell r="F109" t="str">
            <v>Nitin Thakur</v>
          </cell>
          <cell r="G109" t="str">
            <v>T3</v>
          </cell>
          <cell r="H109" t="str">
            <v>ME12</v>
          </cell>
          <cell r="I109" t="str">
            <v>MEC</v>
          </cell>
          <cell r="J109" t="str">
            <v>T</v>
          </cell>
          <cell r="K109" t="str">
            <v>OT HRS</v>
          </cell>
          <cell r="L109">
            <v>4</v>
          </cell>
          <cell r="M109">
            <v>178.67</v>
          </cell>
          <cell r="N109" t="str">
            <v>B</v>
          </cell>
          <cell r="O109" t="str">
            <v>0131078193800</v>
          </cell>
        </row>
        <row r="110">
          <cell r="E110" t="str">
            <v>002017</v>
          </cell>
          <cell r="F110" t="str">
            <v>Nitin Thakur</v>
          </cell>
          <cell r="G110" t="str">
            <v>T3</v>
          </cell>
          <cell r="H110" t="str">
            <v>ME12</v>
          </cell>
          <cell r="I110" t="str">
            <v>MEC</v>
          </cell>
          <cell r="J110" t="str">
            <v>T</v>
          </cell>
          <cell r="K110" t="str">
            <v>OFFHRS</v>
          </cell>
          <cell r="L110">
            <v>8</v>
          </cell>
          <cell r="M110">
            <v>357.35</v>
          </cell>
          <cell r="N110" t="str">
            <v>B</v>
          </cell>
          <cell r="O110" t="str">
            <v>0131078193800</v>
          </cell>
        </row>
        <row r="111">
          <cell r="E111" t="str">
            <v>992029</v>
          </cell>
          <cell r="F111" t="str">
            <v>Manoj Adhav</v>
          </cell>
          <cell r="G111" t="str">
            <v>T3</v>
          </cell>
          <cell r="H111" t="str">
            <v>ME12</v>
          </cell>
          <cell r="I111" t="str">
            <v>MEC</v>
          </cell>
          <cell r="J111" t="str">
            <v>T</v>
          </cell>
          <cell r="K111" t="str">
            <v>OT HRS</v>
          </cell>
          <cell r="L111">
            <v>1.5</v>
          </cell>
          <cell r="M111">
            <v>69.36</v>
          </cell>
          <cell r="N111" t="str">
            <v>B</v>
          </cell>
          <cell r="O111" t="str">
            <v>0131050825300</v>
          </cell>
        </row>
        <row r="112">
          <cell r="E112" t="str">
            <v>992029</v>
          </cell>
          <cell r="F112" t="str">
            <v>Manoj Adhav</v>
          </cell>
          <cell r="G112" t="str">
            <v>T3</v>
          </cell>
          <cell r="H112" t="str">
            <v>ME12</v>
          </cell>
          <cell r="I112" t="str">
            <v>MEC</v>
          </cell>
          <cell r="J112" t="str">
            <v>T</v>
          </cell>
          <cell r="K112" t="str">
            <v>OT HRS</v>
          </cell>
          <cell r="L112">
            <v>4</v>
          </cell>
          <cell r="M112">
            <v>184.96</v>
          </cell>
          <cell r="N112" t="str">
            <v>B</v>
          </cell>
          <cell r="O112" t="str">
            <v>0131050825300</v>
          </cell>
        </row>
        <row r="113">
          <cell r="E113" t="str">
            <v>992029</v>
          </cell>
          <cell r="F113" t="str">
            <v>Manoj Adhav</v>
          </cell>
          <cell r="G113" t="str">
            <v>T3</v>
          </cell>
          <cell r="H113" t="str">
            <v>ME12</v>
          </cell>
          <cell r="I113" t="str">
            <v>MEC</v>
          </cell>
          <cell r="J113" t="str">
            <v>T</v>
          </cell>
          <cell r="K113" t="str">
            <v>OT HRS</v>
          </cell>
          <cell r="L113">
            <v>1.5</v>
          </cell>
          <cell r="M113">
            <v>69.36</v>
          </cell>
          <cell r="N113" t="str">
            <v>B</v>
          </cell>
          <cell r="O113" t="str">
            <v>0131050825300</v>
          </cell>
        </row>
        <row r="114">
          <cell r="E114" t="str">
            <v>992029</v>
          </cell>
          <cell r="F114" t="str">
            <v>Manoj Adhav</v>
          </cell>
          <cell r="G114" t="str">
            <v>T3</v>
          </cell>
          <cell r="H114" t="str">
            <v>ME12</v>
          </cell>
          <cell r="I114" t="str">
            <v>MEC</v>
          </cell>
          <cell r="J114" t="str">
            <v>T</v>
          </cell>
          <cell r="K114" t="str">
            <v>OT HRS</v>
          </cell>
          <cell r="L114">
            <v>1.5</v>
          </cell>
          <cell r="M114">
            <v>69.36</v>
          </cell>
          <cell r="N114" t="str">
            <v>B</v>
          </cell>
          <cell r="O114" t="str">
            <v>0131050825300</v>
          </cell>
        </row>
        <row r="115">
          <cell r="E115" t="str">
            <v>992029</v>
          </cell>
          <cell r="F115" t="str">
            <v>Manoj Adhav</v>
          </cell>
          <cell r="G115" t="str">
            <v>T3</v>
          </cell>
          <cell r="H115" t="str">
            <v>ME12</v>
          </cell>
          <cell r="I115" t="str">
            <v>MEC</v>
          </cell>
          <cell r="J115" t="str">
            <v>T</v>
          </cell>
          <cell r="K115" t="str">
            <v>OT HRS</v>
          </cell>
          <cell r="L115">
            <v>1.5</v>
          </cell>
          <cell r="M115">
            <v>69.36</v>
          </cell>
          <cell r="N115" t="str">
            <v>B</v>
          </cell>
          <cell r="O115" t="str">
            <v>0131050825300</v>
          </cell>
        </row>
        <row r="116">
          <cell r="E116" t="str">
            <v>992029</v>
          </cell>
          <cell r="F116" t="str">
            <v>Manoj Adhav</v>
          </cell>
          <cell r="G116" t="str">
            <v>T3</v>
          </cell>
          <cell r="H116" t="str">
            <v>ME12</v>
          </cell>
          <cell r="I116" t="str">
            <v>MEC</v>
          </cell>
          <cell r="J116" t="str">
            <v>T</v>
          </cell>
          <cell r="K116" t="str">
            <v>OT HRS</v>
          </cell>
          <cell r="L116">
            <v>1.5</v>
          </cell>
          <cell r="M116">
            <v>69.36</v>
          </cell>
          <cell r="N116" t="str">
            <v>B</v>
          </cell>
          <cell r="O116" t="str">
            <v>0131050825300</v>
          </cell>
        </row>
        <row r="117">
          <cell r="E117" t="str">
            <v>992029</v>
          </cell>
          <cell r="F117" t="str">
            <v>Manoj Adhav</v>
          </cell>
          <cell r="G117" t="str">
            <v>T3</v>
          </cell>
          <cell r="H117" t="str">
            <v>ME12</v>
          </cell>
          <cell r="I117" t="str">
            <v>MEC</v>
          </cell>
          <cell r="J117" t="str">
            <v>T</v>
          </cell>
          <cell r="K117" t="str">
            <v>OT HRS</v>
          </cell>
          <cell r="L117">
            <v>1.5</v>
          </cell>
          <cell r="M117">
            <v>69.36</v>
          </cell>
          <cell r="N117" t="str">
            <v>B</v>
          </cell>
          <cell r="O117" t="str">
            <v>0131050825300</v>
          </cell>
        </row>
        <row r="118">
          <cell r="E118" t="str">
            <v>992029</v>
          </cell>
          <cell r="F118" t="str">
            <v>Manoj Adhav</v>
          </cell>
          <cell r="G118" t="str">
            <v>T3</v>
          </cell>
          <cell r="H118" t="str">
            <v>ME12</v>
          </cell>
          <cell r="I118" t="str">
            <v>MEC</v>
          </cell>
          <cell r="J118" t="str">
            <v>T</v>
          </cell>
          <cell r="K118" t="str">
            <v>OT HRS</v>
          </cell>
          <cell r="L118">
            <v>1.5</v>
          </cell>
          <cell r="M118">
            <v>69.36</v>
          </cell>
          <cell r="N118" t="str">
            <v>B</v>
          </cell>
          <cell r="O118" t="str">
            <v>0131050825300</v>
          </cell>
        </row>
        <row r="119">
          <cell r="E119" t="str">
            <v>992029</v>
          </cell>
          <cell r="F119" t="str">
            <v>Manoj Adhav</v>
          </cell>
          <cell r="G119" t="str">
            <v>T3</v>
          </cell>
          <cell r="H119" t="str">
            <v>ME12</v>
          </cell>
          <cell r="I119" t="str">
            <v>MEC</v>
          </cell>
          <cell r="J119" t="str">
            <v>T</v>
          </cell>
          <cell r="K119" t="str">
            <v>OT HRS</v>
          </cell>
          <cell r="L119">
            <v>4</v>
          </cell>
          <cell r="M119">
            <v>184.96</v>
          </cell>
          <cell r="N119" t="str">
            <v>B</v>
          </cell>
          <cell r="O119" t="str">
            <v>0131050825300</v>
          </cell>
        </row>
        <row r="120">
          <cell r="E120" t="str">
            <v>992029</v>
          </cell>
          <cell r="F120" t="str">
            <v>Manoj Adhav</v>
          </cell>
          <cell r="G120" t="str">
            <v>T3</v>
          </cell>
          <cell r="H120" t="str">
            <v>ME12</v>
          </cell>
          <cell r="I120" t="str">
            <v>MEC</v>
          </cell>
          <cell r="J120" t="str">
            <v>T</v>
          </cell>
          <cell r="K120" t="str">
            <v>OFFHRS</v>
          </cell>
          <cell r="L120">
            <v>12.5</v>
          </cell>
          <cell r="M120">
            <v>578.02</v>
          </cell>
          <cell r="N120" t="str">
            <v>B</v>
          </cell>
          <cell r="O120" t="str">
            <v>0131050825300</v>
          </cell>
        </row>
        <row r="121">
          <cell r="E121" t="str">
            <v>992031</v>
          </cell>
          <cell r="F121" t="str">
            <v>Rudrasen Agnihotri</v>
          </cell>
          <cell r="G121" t="str">
            <v>T3</v>
          </cell>
          <cell r="H121" t="str">
            <v>ME12</v>
          </cell>
          <cell r="I121" t="str">
            <v>ELC</v>
          </cell>
          <cell r="J121" t="str">
            <v>T</v>
          </cell>
          <cell r="K121" t="str">
            <v>OT HRS</v>
          </cell>
          <cell r="L121">
            <v>1.5</v>
          </cell>
          <cell r="M121">
            <v>68.63</v>
          </cell>
          <cell r="N121" t="str">
            <v>B</v>
          </cell>
          <cell r="O121" t="str">
            <v>0131050822900</v>
          </cell>
        </row>
        <row r="122">
          <cell r="E122" t="str">
            <v>992075</v>
          </cell>
          <cell r="F122" t="str">
            <v>Suresh Verma</v>
          </cell>
          <cell r="G122" t="str">
            <v>T3</v>
          </cell>
          <cell r="H122" t="str">
            <v>ME12</v>
          </cell>
          <cell r="I122" t="str">
            <v>MEC</v>
          </cell>
          <cell r="J122" t="str">
            <v>T</v>
          </cell>
          <cell r="K122" t="str">
            <v>OT HRS</v>
          </cell>
          <cell r="L122">
            <v>4</v>
          </cell>
          <cell r="M122">
            <v>179.64</v>
          </cell>
          <cell r="N122" t="str">
            <v>B</v>
          </cell>
          <cell r="O122" t="str">
            <v>0131050823500</v>
          </cell>
        </row>
        <row r="123">
          <cell r="E123" t="str">
            <v>992075</v>
          </cell>
          <cell r="F123" t="str">
            <v>Suresh Verma</v>
          </cell>
          <cell r="G123" t="str">
            <v>T3</v>
          </cell>
          <cell r="H123" t="str">
            <v>ME12</v>
          </cell>
          <cell r="I123" t="str">
            <v>MEC</v>
          </cell>
          <cell r="J123" t="str">
            <v>T</v>
          </cell>
          <cell r="K123" t="str">
            <v>OT HRS</v>
          </cell>
          <cell r="L123">
            <v>1.5</v>
          </cell>
          <cell r="M123">
            <v>67.36</v>
          </cell>
          <cell r="N123" t="str">
            <v>B</v>
          </cell>
          <cell r="O123" t="str">
            <v>0131050823500</v>
          </cell>
        </row>
        <row r="124">
          <cell r="E124" t="str">
            <v>992075</v>
          </cell>
          <cell r="F124" t="str">
            <v>Suresh Verma</v>
          </cell>
          <cell r="G124" t="str">
            <v>T3</v>
          </cell>
          <cell r="H124" t="str">
            <v>ME12</v>
          </cell>
          <cell r="I124" t="str">
            <v>MEC</v>
          </cell>
          <cell r="J124" t="str">
            <v>T</v>
          </cell>
          <cell r="K124" t="str">
            <v>OT HRS</v>
          </cell>
          <cell r="L124">
            <v>1.5</v>
          </cell>
          <cell r="M124">
            <v>67.36</v>
          </cell>
          <cell r="N124" t="str">
            <v>B</v>
          </cell>
          <cell r="O124" t="str">
            <v>0131050823500</v>
          </cell>
        </row>
        <row r="125">
          <cell r="E125" t="str">
            <v>992075</v>
          </cell>
          <cell r="F125" t="str">
            <v>Suresh Verma</v>
          </cell>
          <cell r="G125" t="str">
            <v>T3</v>
          </cell>
          <cell r="H125" t="str">
            <v>ME12</v>
          </cell>
          <cell r="I125" t="str">
            <v>MEC</v>
          </cell>
          <cell r="J125" t="str">
            <v>T</v>
          </cell>
          <cell r="K125" t="str">
            <v>OT HRS</v>
          </cell>
          <cell r="L125">
            <v>4</v>
          </cell>
          <cell r="M125">
            <v>179.64</v>
          </cell>
          <cell r="N125" t="str">
            <v>B</v>
          </cell>
          <cell r="O125" t="str">
            <v>0131050823500</v>
          </cell>
        </row>
        <row r="126">
          <cell r="E126" t="str">
            <v>992075</v>
          </cell>
          <cell r="F126" t="str">
            <v>Suresh Verma</v>
          </cell>
          <cell r="G126" t="str">
            <v>T3</v>
          </cell>
          <cell r="H126" t="str">
            <v>ME12</v>
          </cell>
          <cell r="I126" t="str">
            <v>MEC</v>
          </cell>
          <cell r="J126" t="str">
            <v>T</v>
          </cell>
          <cell r="K126" t="str">
            <v>OT HRS</v>
          </cell>
          <cell r="L126">
            <v>1.5</v>
          </cell>
          <cell r="M126">
            <v>67.36</v>
          </cell>
          <cell r="N126" t="str">
            <v>B</v>
          </cell>
          <cell r="O126" t="str">
            <v>0131050823500</v>
          </cell>
        </row>
        <row r="127">
          <cell r="E127" t="str">
            <v>992075</v>
          </cell>
          <cell r="F127" t="str">
            <v>Suresh Verma</v>
          </cell>
          <cell r="G127" t="str">
            <v>T3</v>
          </cell>
          <cell r="H127" t="str">
            <v>ME12</v>
          </cell>
          <cell r="I127" t="str">
            <v>MEC</v>
          </cell>
          <cell r="J127" t="str">
            <v>T</v>
          </cell>
          <cell r="K127" t="str">
            <v>OT HRS</v>
          </cell>
          <cell r="L127">
            <v>1.5</v>
          </cell>
          <cell r="M127">
            <v>67.36</v>
          </cell>
          <cell r="N127" t="str">
            <v>B</v>
          </cell>
          <cell r="O127" t="str">
            <v>0131050823500</v>
          </cell>
        </row>
        <row r="128">
          <cell r="E128" t="str">
            <v>992075</v>
          </cell>
          <cell r="F128" t="str">
            <v>Suresh Verma</v>
          </cell>
          <cell r="G128" t="str">
            <v>T3</v>
          </cell>
          <cell r="H128" t="str">
            <v>ME12</v>
          </cell>
          <cell r="I128" t="str">
            <v>MEC</v>
          </cell>
          <cell r="J128" t="str">
            <v>T</v>
          </cell>
          <cell r="K128" t="str">
            <v>OT HRS</v>
          </cell>
          <cell r="L128">
            <v>4</v>
          </cell>
          <cell r="M128">
            <v>179.64</v>
          </cell>
          <cell r="N128" t="str">
            <v>B</v>
          </cell>
          <cell r="O128" t="str">
            <v>0131050823500</v>
          </cell>
        </row>
        <row r="129">
          <cell r="E129" t="str">
            <v>982143</v>
          </cell>
          <cell r="F129" t="str">
            <v>Rajesh Deshmukh</v>
          </cell>
          <cell r="G129" t="str">
            <v>T3</v>
          </cell>
          <cell r="H129" t="str">
            <v>MP12</v>
          </cell>
          <cell r="I129" t="str">
            <v>BLD</v>
          </cell>
          <cell r="J129" t="str">
            <v>T</v>
          </cell>
          <cell r="K129" t="str">
            <v>OT HRS</v>
          </cell>
          <cell r="L129">
            <v>4</v>
          </cell>
          <cell r="M129">
            <v>184</v>
          </cell>
          <cell r="N129" t="str">
            <v>B</v>
          </cell>
          <cell r="O129" t="str">
            <v>0131050846500</v>
          </cell>
        </row>
        <row r="130">
          <cell r="E130" t="str">
            <v>982143</v>
          </cell>
          <cell r="F130" t="str">
            <v>Rajesh Deshmukh</v>
          </cell>
          <cell r="G130" t="str">
            <v>T3</v>
          </cell>
          <cell r="H130" t="str">
            <v>MP12</v>
          </cell>
          <cell r="I130" t="str">
            <v>BLD</v>
          </cell>
          <cell r="J130" t="str">
            <v>T</v>
          </cell>
          <cell r="K130" t="str">
            <v>OFFHRS</v>
          </cell>
          <cell r="L130">
            <v>8</v>
          </cell>
          <cell r="M130">
            <v>368</v>
          </cell>
          <cell r="N130" t="str">
            <v>B</v>
          </cell>
          <cell r="O130" t="str">
            <v>0131050846500</v>
          </cell>
        </row>
        <row r="131">
          <cell r="E131" t="str">
            <v>982126</v>
          </cell>
          <cell r="F131" t="str">
            <v>Dinesh Shinde</v>
          </cell>
          <cell r="G131" t="str">
            <v>T3</v>
          </cell>
          <cell r="H131" t="str">
            <v>ME12</v>
          </cell>
          <cell r="I131" t="str">
            <v>ELC</v>
          </cell>
          <cell r="J131" t="str">
            <v>T</v>
          </cell>
          <cell r="K131" t="str">
            <v>OT HRS</v>
          </cell>
          <cell r="L131">
            <v>6.5</v>
          </cell>
          <cell r="M131">
            <v>297.42</v>
          </cell>
          <cell r="N131" t="str">
            <v>B</v>
          </cell>
          <cell r="O131" t="str">
            <v>0131050822800</v>
          </cell>
        </row>
        <row r="132">
          <cell r="E132" t="str">
            <v>982126</v>
          </cell>
          <cell r="F132" t="str">
            <v>Dinesh Shinde</v>
          </cell>
          <cell r="G132" t="str">
            <v>T3</v>
          </cell>
          <cell r="H132" t="str">
            <v>ME12</v>
          </cell>
          <cell r="I132" t="str">
            <v>ELC</v>
          </cell>
          <cell r="J132" t="str">
            <v>T</v>
          </cell>
          <cell r="K132" t="str">
            <v>OT HRS</v>
          </cell>
          <cell r="L132">
            <v>4</v>
          </cell>
          <cell r="M132">
            <v>183.03</v>
          </cell>
          <cell r="N132" t="str">
            <v>B</v>
          </cell>
          <cell r="O132" t="str">
            <v>0131050822800</v>
          </cell>
        </row>
        <row r="133">
          <cell r="E133" t="str">
            <v>982127</v>
          </cell>
          <cell r="F133" t="str">
            <v>Durgadas Kose</v>
          </cell>
          <cell r="G133" t="str">
            <v>T3</v>
          </cell>
          <cell r="H133" t="str">
            <v>ME12</v>
          </cell>
          <cell r="I133" t="str">
            <v>ELC</v>
          </cell>
          <cell r="J133" t="str">
            <v>T</v>
          </cell>
          <cell r="K133" t="str">
            <v>OT HRS</v>
          </cell>
          <cell r="L133">
            <v>4</v>
          </cell>
          <cell r="M133">
            <v>180.77</v>
          </cell>
          <cell r="N133" t="str">
            <v>B</v>
          </cell>
          <cell r="O133" t="str">
            <v>0131050823200</v>
          </cell>
        </row>
        <row r="134">
          <cell r="E134" t="str">
            <v>972231</v>
          </cell>
          <cell r="F134" t="str">
            <v>Moolchand Kori</v>
          </cell>
          <cell r="G134" t="str">
            <v>T3</v>
          </cell>
          <cell r="H134" t="str">
            <v>MP12</v>
          </cell>
          <cell r="I134" t="str">
            <v>CUR</v>
          </cell>
          <cell r="J134" t="str">
            <v>T</v>
          </cell>
          <cell r="K134" t="str">
            <v>OT HRS</v>
          </cell>
          <cell r="L134">
            <v>4</v>
          </cell>
          <cell r="M134">
            <v>186.74</v>
          </cell>
          <cell r="N134" t="str">
            <v>B</v>
          </cell>
          <cell r="O134" t="str">
            <v>0131050821600</v>
          </cell>
        </row>
        <row r="135">
          <cell r="E135" t="str">
            <v>972150</v>
          </cell>
          <cell r="F135" t="str">
            <v>Sachin Vyas</v>
          </cell>
          <cell r="G135" t="str">
            <v>T3</v>
          </cell>
          <cell r="H135" t="str">
            <v>ME12</v>
          </cell>
          <cell r="I135" t="str">
            <v>ELC</v>
          </cell>
          <cell r="J135" t="str">
            <v>T</v>
          </cell>
          <cell r="K135" t="str">
            <v>OFFHRS</v>
          </cell>
          <cell r="L135">
            <v>8</v>
          </cell>
          <cell r="M135">
            <v>375.09</v>
          </cell>
          <cell r="N135" t="str">
            <v>B</v>
          </cell>
          <cell r="O135" t="str">
            <v>0131050881500</v>
          </cell>
        </row>
        <row r="136">
          <cell r="E136" t="str">
            <v>971054</v>
          </cell>
          <cell r="F136" t="str">
            <v>V. Palani Kumar</v>
          </cell>
          <cell r="G136" t="str">
            <v>T3</v>
          </cell>
          <cell r="H136" t="str">
            <v>AH13</v>
          </cell>
          <cell r="I136" t="str">
            <v>HRD</v>
          </cell>
          <cell r="J136" t="str">
            <v>T</v>
          </cell>
          <cell r="K136" t="str">
            <v>OT HRS</v>
          </cell>
          <cell r="L136">
            <v>6</v>
          </cell>
          <cell r="M136">
            <v>314.22000000000003</v>
          </cell>
          <cell r="N136" t="str">
            <v>B</v>
          </cell>
          <cell r="O136" t="str">
            <v>0131050889100</v>
          </cell>
        </row>
        <row r="137">
          <cell r="E137" t="str">
            <v>971054</v>
          </cell>
          <cell r="F137" t="str">
            <v>V. Palani Kumar</v>
          </cell>
          <cell r="G137" t="str">
            <v>T3</v>
          </cell>
          <cell r="H137" t="str">
            <v>AH13</v>
          </cell>
          <cell r="I137" t="str">
            <v>HRD</v>
          </cell>
          <cell r="J137" t="str">
            <v>T</v>
          </cell>
          <cell r="K137" t="str">
            <v>OT HRS</v>
          </cell>
          <cell r="L137">
            <v>9</v>
          </cell>
          <cell r="M137">
            <v>471.33</v>
          </cell>
          <cell r="N137" t="str">
            <v>B</v>
          </cell>
          <cell r="O137" t="str">
            <v>0131050889100</v>
          </cell>
        </row>
        <row r="138">
          <cell r="E138" t="str">
            <v>971054</v>
          </cell>
          <cell r="F138" t="str">
            <v>V. Palani Kumar</v>
          </cell>
          <cell r="G138" t="str">
            <v>T3</v>
          </cell>
          <cell r="H138" t="str">
            <v>AH13</v>
          </cell>
          <cell r="I138" t="str">
            <v>HRD</v>
          </cell>
          <cell r="J138" t="str">
            <v>T</v>
          </cell>
          <cell r="K138" t="str">
            <v>OFFHRS</v>
          </cell>
          <cell r="L138">
            <v>6</v>
          </cell>
          <cell r="M138">
            <v>314.22000000000003</v>
          </cell>
          <cell r="N138" t="str">
            <v>B</v>
          </cell>
          <cell r="O138" t="str">
            <v>0131050889100</v>
          </cell>
        </row>
        <row r="139">
          <cell r="E139" t="str">
            <v>971054</v>
          </cell>
          <cell r="F139" t="str">
            <v>V. Palani Kumar</v>
          </cell>
          <cell r="G139" t="str">
            <v>T3</v>
          </cell>
          <cell r="H139" t="str">
            <v>AH13</v>
          </cell>
          <cell r="I139" t="str">
            <v>HRD</v>
          </cell>
          <cell r="J139" t="str">
            <v>T</v>
          </cell>
          <cell r="K139" t="str">
            <v>OT HRS</v>
          </cell>
          <cell r="L139">
            <v>5.5</v>
          </cell>
          <cell r="M139">
            <v>288.04000000000002</v>
          </cell>
          <cell r="N139" t="str">
            <v>B</v>
          </cell>
          <cell r="O139" t="str">
            <v>0131050889100</v>
          </cell>
        </row>
        <row r="140">
          <cell r="E140" t="str">
            <v>971054</v>
          </cell>
          <cell r="F140" t="str">
            <v>V. Palani Kumar</v>
          </cell>
          <cell r="G140" t="str">
            <v>T3</v>
          </cell>
          <cell r="H140" t="str">
            <v>AH13</v>
          </cell>
          <cell r="I140" t="str">
            <v>HRD</v>
          </cell>
          <cell r="J140" t="str">
            <v>T</v>
          </cell>
          <cell r="K140" t="str">
            <v>OT HRS</v>
          </cell>
          <cell r="L140">
            <v>6.5</v>
          </cell>
          <cell r="M140">
            <v>340.41</v>
          </cell>
          <cell r="N140" t="str">
            <v>B</v>
          </cell>
          <cell r="O140" t="str">
            <v>0131050889100</v>
          </cell>
        </row>
        <row r="141">
          <cell r="E141" t="str">
            <v>971054</v>
          </cell>
          <cell r="F141" t="str">
            <v>V. Palani Kumar</v>
          </cell>
          <cell r="G141" t="str">
            <v>T3</v>
          </cell>
          <cell r="H141" t="str">
            <v>AH13</v>
          </cell>
          <cell r="I141" t="str">
            <v>HRD</v>
          </cell>
          <cell r="J141" t="str">
            <v>T</v>
          </cell>
          <cell r="K141" t="str">
            <v>OT HRS</v>
          </cell>
          <cell r="L141">
            <v>5.5</v>
          </cell>
          <cell r="M141">
            <v>288.04000000000002</v>
          </cell>
          <cell r="N141" t="str">
            <v>B</v>
          </cell>
          <cell r="O141" t="str">
            <v>0131050889100</v>
          </cell>
        </row>
        <row r="142">
          <cell r="E142" t="str">
            <v>971054</v>
          </cell>
          <cell r="F142" t="str">
            <v>V. Palani Kumar</v>
          </cell>
          <cell r="G142" t="str">
            <v>T3</v>
          </cell>
          <cell r="H142" t="str">
            <v>AH13</v>
          </cell>
          <cell r="I142" t="str">
            <v>HRD</v>
          </cell>
          <cell r="J142" t="str">
            <v>T</v>
          </cell>
          <cell r="K142" t="str">
            <v>OT HRS</v>
          </cell>
          <cell r="L142">
            <v>11</v>
          </cell>
          <cell r="M142">
            <v>576.08000000000004</v>
          </cell>
          <cell r="N142" t="str">
            <v>B</v>
          </cell>
          <cell r="O142" t="str">
            <v>0131050889100</v>
          </cell>
        </row>
        <row r="143">
          <cell r="E143" t="str">
            <v>972079</v>
          </cell>
          <cell r="F143" t="str">
            <v>Jitendra S Chouhan</v>
          </cell>
          <cell r="G143" t="str">
            <v>T3</v>
          </cell>
          <cell r="H143" t="str">
            <v>ME12</v>
          </cell>
          <cell r="I143" t="str">
            <v>ELC</v>
          </cell>
          <cell r="J143" t="str">
            <v>T</v>
          </cell>
          <cell r="K143" t="str">
            <v>OT HRS</v>
          </cell>
          <cell r="L143">
            <v>1.5</v>
          </cell>
          <cell r="M143">
            <v>68.27</v>
          </cell>
          <cell r="N143" t="str">
            <v>B</v>
          </cell>
          <cell r="O143" t="str">
            <v>0131050837400</v>
          </cell>
        </row>
        <row r="144">
          <cell r="E144" t="str">
            <v>972079</v>
          </cell>
          <cell r="F144" t="str">
            <v>Jitendra S Chouhan</v>
          </cell>
          <cell r="G144" t="str">
            <v>T3</v>
          </cell>
          <cell r="H144" t="str">
            <v>ME12</v>
          </cell>
          <cell r="I144" t="str">
            <v>ELC</v>
          </cell>
          <cell r="J144" t="str">
            <v>T</v>
          </cell>
          <cell r="K144" t="str">
            <v>OT HRS</v>
          </cell>
          <cell r="L144">
            <v>1.5</v>
          </cell>
          <cell r="M144">
            <v>68.27</v>
          </cell>
          <cell r="N144" t="str">
            <v>B</v>
          </cell>
          <cell r="O144" t="str">
            <v>0131050837400</v>
          </cell>
        </row>
        <row r="145">
          <cell r="E145" t="str">
            <v>972079</v>
          </cell>
          <cell r="F145" t="str">
            <v>Jitendra S Chouhan</v>
          </cell>
          <cell r="G145" t="str">
            <v>T3</v>
          </cell>
          <cell r="H145" t="str">
            <v>ME12</v>
          </cell>
          <cell r="I145" t="str">
            <v>ELC</v>
          </cell>
          <cell r="J145" t="str">
            <v>T</v>
          </cell>
          <cell r="K145" t="str">
            <v>OT HRS</v>
          </cell>
          <cell r="L145">
            <v>8</v>
          </cell>
          <cell r="M145">
            <v>364.12</v>
          </cell>
          <cell r="N145" t="str">
            <v>B</v>
          </cell>
          <cell r="O145" t="str">
            <v>0131050837400</v>
          </cell>
        </row>
        <row r="146">
          <cell r="E146" t="str">
            <v>972021</v>
          </cell>
          <cell r="F146" t="str">
            <v>Surya D Agnihotri</v>
          </cell>
          <cell r="G146" t="str">
            <v>T3</v>
          </cell>
          <cell r="H146" t="str">
            <v>ME12</v>
          </cell>
          <cell r="I146" t="str">
            <v>MEC</v>
          </cell>
          <cell r="J146" t="str">
            <v>T</v>
          </cell>
          <cell r="K146" t="str">
            <v>OT HRS</v>
          </cell>
          <cell r="L146">
            <v>4</v>
          </cell>
          <cell r="M146">
            <v>182.06</v>
          </cell>
          <cell r="N146" t="str">
            <v>B</v>
          </cell>
          <cell r="O146" t="str">
            <v>0131050858600</v>
          </cell>
        </row>
        <row r="147">
          <cell r="E147" t="str">
            <v>972021</v>
          </cell>
          <cell r="F147" t="str">
            <v>Surya D Agnihotri</v>
          </cell>
          <cell r="G147" t="str">
            <v>T3</v>
          </cell>
          <cell r="H147" t="str">
            <v>ME12</v>
          </cell>
          <cell r="I147" t="str">
            <v>MEC</v>
          </cell>
          <cell r="J147" t="str">
            <v>T</v>
          </cell>
          <cell r="K147" t="str">
            <v>OT HRS</v>
          </cell>
          <cell r="L147">
            <v>4</v>
          </cell>
          <cell r="M147">
            <v>182.06</v>
          </cell>
          <cell r="N147" t="str">
            <v>B</v>
          </cell>
          <cell r="O147" t="str">
            <v>0131050858600</v>
          </cell>
        </row>
        <row r="148">
          <cell r="E148" t="str">
            <v>972021</v>
          </cell>
          <cell r="F148" t="str">
            <v>Surya D Agnihotri</v>
          </cell>
          <cell r="G148" t="str">
            <v>T3</v>
          </cell>
          <cell r="H148" t="str">
            <v>ME12</v>
          </cell>
          <cell r="I148" t="str">
            <v>MEC</v>
          </cell>
          <cell r="J148" t="str">
            <v>T</v>
          </cell>
          <cell r="K148" t="str">
            <v>OT HRS</v>
          </cell>
          <cell r="L148">
            <v>1.5</v>
          </cell>
          <cell r="M148">
            <v>68.27</v>
          </cell>
          <cell r="N148" t="str">
            <v>B</v>
          </cell>
          <cell r="O148" t="str">
            <v>0131050858600</v>
          </cell>
        </row>
        <row r="149">
          <cell r="E149" t="str">
            <v>972021</v>
          </cell>
          <cell r="F149" t="str">
            <v>Surya D Agnihotri</v>
          </cell>
          <cell r="G149" t="str">
            <v>T3</v>
          </cell>
          <cell r="H149" t="str">
            <v>ME12</v>
          </cell>
          <cell r="I149" t="str">
            <v>MEC</v>
          </cell>
          <cell r="J149" t="str">
            <v>T</v>
          </cell>
          <cell r="K149" t="str">
            <v>OFFHRS</v>
          </cell>
          <cell r="L149">
            <v>8</v>
          </cell>
          <cell r="M149">
            <v>364.12</v>
          </cell>
          <cell r="N149" t="str">
            <v>B</v>
          </cell>
          <cell r="O149" t="str">
            <v>0131050858600</v>
          </cell>
        </row>
        <row r="150">
          <cell r="E150" t="str">
            <v>972021</v>
          </cell>
          <cell r="F150" t="str">
            <v>Surya D Agnihotri</v>
          </cell>
          <cell r="G150" t="str">
            <v>T3</v>
          </cell>
          <cell r="H150" t="str">
            <v>ME12</v>
          </cell>
          <cell r="I150" t="str">
            <v>MEC</v>
          </cell>
          <cell r="J150" t="str">
            <v>T</v>
          </cell>
          <cell r="K150" t="str">
            <v>OT HRS</v>
          </cell>
          <cell r="L150">
            <v>4</v>
          </cell>
          <cell r="M150">
            <v>182.06</v>
          </cell>
          <cell r="N150" t="str">
            <v>B</v>
          </cell>
          <cell r="O150" t="str">
            <v>0131050858600</v>
          </cell>
        </row>
        <row r="151">
          <cell r="E151" t="str">
            <v>972021</v>
          </cell>
          <cell r="F151" t="str">
            <v>Surya D Agnihotri</v>
          </cell>
          <cell r="G151" t="str">
            <v>T3</v>
          </cell>
          <cell r="H151" t="str">
            <v>ME12</v>
          </cell>
          <cell r="I151" t="str">
            <v>MEC</v>
          </cell>
          <cell r="J151" t="str">
            <v>T</v>
          </cell>
          <cell r="K151" t="str">
            <v>OT HRS</v>
          </cell>
          <cell r="L151">
            <v>1.5</v>
          </cell>
          <cell r="M151">
            <v>68.27</v>
          </cell>
          <cell r="N151" t="str">
            <v>B</v>
          </cell>
          <cell r="O151" t="str">
            <v>0131050858600</v>
          </cell>
        </row>
        <row r="152">
          <cell r="E152" t="str">
            <v>972021</v>
          </cell>
          <cell r="F152" t="str">
            <v>Surya D Agnihotri</v>
          </cell>
          <cell r="G152" t="str">
            <v>T3</v>
          </cell>
          <cell r="H152" t="str">
            <v>ME12</v>
          </cell>
          <cell r="I152" t="str">
            <v>MEC</v>
          </cell>
          <cell r="J152" t="str">
            <v>T</v>
          </cell>
          <cell r="K152" t="str">
            <v>OFFHRS</v>
          </cell>
          <cell r="L152">
            <v>12</v>
          </cell>
          <cell r="M152">
            <v>546.19000000000005</v>
          </cell>
          <cell r="N152" t="str">
            <v>B</v>
          </cell>
          <cell r="O152" t="str">
            <v>0131050858600</v>
          </cell>
        </row>
        <row r="153">
          <cell r="E153" t="str">
            <v>972019</v>
          </cell>
          <cell r="F153" t="str">
            <v>Dinesh K Verma</v>
          </cell>
          <cell r="G153" t="str">
            <v>T3</v>
          </cell>
          <cell r="H153" t="str">
            <v>ME12</v>
          </cell>
          <cell r="I153" t="str">
            <v>ELC</v>
          </cell>
          <cell r="J153" t="str">
            <v>T</v>
          </cell>
          <cell r="K153" t="str">
            <v>OT HRS</v>
          </cell>
          <cell r="L153">
            <v>6</v>
          </cell>
          <cell r="M153">
            <v>270.91000000000003</v>
          </cell>
          <cell r="N153" t="str">
            <v>B</v>
          </cell>
          <cell r="O153" t="str">
            <v>0131050853300</v>
          </cell>
        </row>
        <row r="154">
          <cell r="E154" t="str">
            <v>972110</v>
          </cell>
          <cell r="F154" t="str">
            <v>Sawan Singh</v>
          </cell>
          <cell r="G154" t="str">
            <v>T2</v>
          </cell>
          <cell r="H154" t="str">
            <v>FP11</v>
          </cell>
          <cell r="I154" t="str">
            <v>RMW</v>
          </cell>
          <cell r="J154" t="str">
            <v>T</v>
          </cell>
          <cell r="K154" t="str">
            <v>OT HRS</v>
          </cell>
          <cell r="L154">
            <v>1.5</v>
          </cell>
          <cell r="M154">
            <v>63.79</v>
          </cell>
          <cell r="N154" t="str">
            <v>B</v>
          </cell>
          <cell r="O154" t="str">
            <v>0131050830000</v>
          </cell>
        </row>
        <row r="155">
          <cell r="E155" t="str">
            <v>972110</v>
          </cell>
          <cell r="F155" t="str">
            <v>Sawan Singh</v>
          </cell>
          <cell r="G155" t="str">
            <v>T2</v>
          </cell>
          <cell r="H155" t="str">
            <v>FP11</v>
          </cell>
          <cell r="I155" t="str">
            <v>RMW</v>
          </cell>
          <cell r="J155" t="str">
            <v>T</v>
          </cell>
          <cell r="K155" t="str">
            <v>OT HRS</v>
          </cell>
          <cell r="L155">
            <v>1.5</v>
          </cell>
          <cell r="M155">
            <v>63.79</v>
          </cell>
          <cell r="N155" t="str">
            <v>B</v>
          </cell>
          <cell r="O155" t="str">
            <v>0131050830000</v>
          </cell>
        </row>
        <row r="156">
          <cell r="E156" t="str">
            <v>972110</v>
          </cell>
          <cell r="F156" t="str">
            <v>Sawan Singh</v>
          </cell>
          <cell r="G156" t="str">
            <v>T2</v>
          </cell>
          <cell r="H156" t="str">
            <v>FP11</v>
          </cell>
          <cell r="I156" t="str">
            <v>RMW</v>
          </cell>
          <cell r="J156" t="str">
            <v>T</v>
          </cell>
          <cell r="K156" t="str">
            <v>OT HRS</v>
          </cell>
          <cell r="L156">
            <v>1.5</v>
          </cell>
          <cell r="M156">
            <v>63.79</v>
          </cell>
          <cell r="N156" t="str">
            <v>B</v>
          </cell>
          <cell r="O156" t="str">
            <v>0131050830000</v>
          </cell>
        </row>
        <row r="157">
          <cell r="E157" t="str">
            <v>972110</v>
          </cell>
          <cell r="F157" t="str">
            <v>Sawan Singh</v>
          </cell>
          <cell r="G157" t="str">
            <v>T2</v>
          </cell>
          <cell r="H157" t="str">
            <v>FP11</v>
          </cell>
          <cell r="I157" t="str">
            <v>RMW</v>
          </cell>
          <cell r="J157" t="str">
            <v>T</v>
          </cell>
          <cell r="K157" t="str">
            <v>OT HRS</v>
          </cell>
          <cell r="L157">
            <v>1.5</v>
          </cell>
          <cell r="M157">
            <v>63.79</v>
          </cell>
          <cell r="N157" t="str">
            <v>B</v>
          </cell>
          <cell r="O157" t="str">
            <v>0131050830000</v>
          </cell>
        </row>
        <row r="158">
          <cell r="E158" t="str">
            <v>972110</v>
          </cell>
          <cell r="F158" t="str">
            <v>Sawan Singh</v>
          </cell>
          <cell r="G158" t="str">
            <v>T2</v>
          </cell>
          <cell r="H158" t="str">
            <v>FP11</v>
          </cell>
          <cell r="I158" t="str">
            <v>RMW</v>
          </cell>
          <cell r="J158" t="str">
            <v>T</v>
          </cell>
          <cell r="K158" t="str">
            <v>OT HRS</v>
          </cell>
          <cell r="L158">
            <v>1.5</v>
          </cell>
          <cell r="M158">
            <v>63.79</v>
          </cell>
          <cell r="N158" t="str">
            <v>B</v>
          </cell>
          <cell r="O158" t="str">
            <v>0131050830000</v>
          </cell>
        </row>
        <row r="159">
          <cell r="E159" t="str">
            <v>972114</v>
          </cell>
          <cell r="F159" t="str">
            <v>Pawan Pateria</v>
          </cell>
          <cell r="G159" t="str">
            <v>T2</v>
          </cell>
          <cell r="H159" t="str">
            <v>FP11</v>
          </cell>
          <cell r="I159" t="str">
            <v>RMW</v>
          </cell>
          <cell r="J159" t="str">
            <v>T</v>
          </cell>
          <cell r="K159" t="str">
            <v>OT HRS</v>
          </cell>
          <cell r="L159">
            <v>1.5</v>
          </cell>
          <cell r="M159">
            <v>62.22</v>
          </cell>
          <cell r="N159" t="str">
            <v>B</v>
          </cell>
          <cell r="O159" t="str">
            <v>0131050850700</v>
          </cell>
        </row>
        <row r="160">
          <cell r="E160" t="str">
            <v>972114</v>
          </cell>
          <cell r="F160" t="str">
            <v>Pawan Pateria</v>
          </cell>
          <cell r="G160" t="str">
            <v>T2</v>
          </cell>
          <cell r="H160" t="str">
            <v>FP11</v>
          </cell>
          <cell r="I160" t="str">
            <v>RMW</v>
          </cell>
          <cell r="J160" t="str">
            <v>T</v>
          </cell>
          <cell r="K160" t="str">
            <v>OT HRS</v>
          </cell>
          <cell r="L160">
            <v>1.5</v>
          </cell>
          <cell r="M160">
            <v>62.22</v>
          </cell>
          <cell r="N160" t="str">
            <v>B</v>
          </cell>
          <cell r="O160" t="str">
            <v>0131050850700</v>
          </cell>
        </row>
        <row r="161">
          <cell r="E161" t="str">
            <v>972114</v>
          </cell>
          <cell r="F161" t="str">
            <v>Pawan Pateria</v>
          </cell>
          <cell r="G161" t="str">
            <v>T2</v>
          </cell>
          <cell r="H161" t="str">
            <v>FP11</v>
          </cell>
          <cell r="I161" t="str">
            <v>RMW</v>
          </cell>
          <cell r="J161" t="str">
            <v>T</v>
          </cell>
          <cell r="K161" t="str">
            <v>OT HRS</v>
          </cell>
          <cell r="L161">
            <v>1.5</v>
          </cell>
          <cell r="M161">
            <v>62.22</v>
          </cell>
          <cell r="N161" t="str">
            <v>B</v>
          </cell>
          <cell r="O161" t="str">
            <v>0131050850700</v>
          </cell>
        </row>
        <row r="162">
          <cell r="E162" t="str">
            <v>972122</v>
          </cell>
          <cell r="F162" t="str">
            <v>Sanjay Prasad</v>
          </cell>
          <cell r="G162" t="str">
            <v>T2</v>
          </cell>
          <cell r="H162" t="str">
            <v>MP11</v>
          </cell>
          <cell r="I162" t="str">
            <v>EXT</v>
          </cell>
          <cell r="J162" t="str">
            <v>T</v>
          </cell>
          <cell r="K162" t="str">
            <v>OT HRS</v>
          </cell>
          <cell r="L162">
            <v>8</v>
          </cell>
          <cell r="M162">
            <v>339.29</v>
          </cell>
          <cell r="N162" t="str">
            <v>B</v>
          </cell>
          <cell r="O162" t="str">
            <v>0131050881700</v>
          </cell>
        </row>
        <row r="163">
          <cell r="E163" t="str">
            <v>972190</v>
          </cell>
          <cell r="F163" t="str">
            <v>Uma S. Suryawanshi</v>
          </cell>
          <cell r="G163" t="str">
            <v>T2</v>
          </cell>
          <cell r="H163" t="str">
            <v>MP11</v>
          </cell>
          <cell r="I163" t="str">
            <v>CUT</v>
          </cell>
          <cell r="J163" t="str">
            <v>T</v>
          </cell>
          <cell r="K163" t="str">
            <v>OT HRS</v>
          </cell>
          <cell r="L163">
            <v>4</v>
          </cell>
          <cell r="M163">
            <v>171.58</v>
          </cell>
          <cell r="N163" t="str">
            <v>B</v>
          </cell>
          <cell r="O163" t="str">
            <v>0131050735900</v>
          </cell>
        </row>
        <row r="164">
          <cell r="E164" t="str">
            <v>972190</v>
          </cell>
          <cell r="F164" t="str">
            <v>Uma S. Suryawanshi</v>
          </cell>
          <cell r="G164" t="str">
            <v>T2</v>
          </cell>
          <cell r="H164" t="str">
            <v>MP11</v>
          </cell>
          <cell r="I164" t="str">
            <v>CUT</v>
          </cell>
          <cell r="J164" t="str">
            <v>T</v>
          </cell>
          <cell r="K164" t="str">
            <v>OT HRS</v>
          </cell>
          <cell r="L164">
            <v>8</v>
          </cell>
          <cell r="M164">
            <v>343.16</v>
          </cell>
          <cell r="N164" t="str">
            <v>B</v>
          </cell>
          <cell r="O164" t="str">
            <v>0131050735900</v>
          </cell>
        </row>
        <row r="165">
          <cell r="E165" t="str">
            <v>972190</v>
          </cell>
          <cell r="F165" t="str">
            <v>Uma S. Suryawanshi</v>
          </cell>
          <cell r="G165" t="str">
            <v>T2</v>
          </cell>
          <cell r="H165" t="str">
            <v>MP11</v>
          </cell>
          <cell r="I165" t="str">
            <v>CUT</v>
          </cell>
          <cell r="J165" t="str">
            <v>T</v>
          </cell>
          <cell r="K165" t="str">
            <v>OT HRS</v>
          </cell>
          <cell r="L165">
            <v>4</v>
          </cell>
          <cell r="M165">
            <v>171.58</v>
          </cell>
          <cell r="N165" t="str">
            <v>B</v>
          </cell>
          <cell r="O165" t="str">
            <v>0131050735900</v>
          </cell>
        </row>
        <row r="166">
          <cell r="E166" t="str">
            <v>982090</v>
          </cell>
          <cell r="F166" t="str">
            <v>Nivrutti Chear</v>
          </cell>
          <cell r="G166" t="str">
            <v>T2</v>
          </cell>
          <cell r="H166" t="str">
            <v>MP11</v>
          </cell>
          <cell r="I166" t="str">
            <v>BAB</v>
          </cell>
          <cell r="J166" t="str">
            <v>T</v>
          </cell>
          <cell r="K166" t="str">
            <v>OT HRS</v>
          </cell>
          <cell r="L166">
            <v>8</v>
          </cell>
          <cell r="M166">
            <v>343.16</v>
          </cell>
          <cell r="N166" t="str">
            <v>B</v>
          </cell>
          <cell r="O166" t="str">
            <v>0131050838200</v>
          </cell>
        </row>
        <row r="167">
          <cell r="E167" t="str">
            <v>982090</v>
          </cell>
          <cell r="F167" t="str">
            <v>Nivrutti Chear</v>
          </cell>
          <cell r="G167" t="str">
            <v>T2</v>
          </cell>
          <cell r="H167" t="str">
            <v>MP11</v>
          </cell>
          <cell r="I167" t="str">
            <v>BAB</v>
          </cell>
          <cell r="J167" t="str">
            <v>T</v>
          </cell>
          <cell r="K167" t="str">
            <v>OT HRS</v>
          </cell>
          <cell r="L167">
            <v>8</v>
          </cell>
          <cell r="M167">
            <v>343.16</v>
          </cell>
          <cell r="N167" t="str">
            <v>B</v>
          </cell>
          <cell r="O167" t="str">
            <v>0131050838200</v>
          </cell>
        </row>
        <row r="168">
          <cell r="E168" t="str">
            <v>982090</v>
          </cell>
          <cell r="F168" t="str">
            <v>Nivrutti Chear</v>
          </cell>
          <cell r="G168" t="str">
            <v>T2</v>
          </cell>
          <cell r="H168" t="str">
            <v>MP11</v>
          </cell>
          <cell r="I168" t="str">
            <v>BAB</v>
          </cell>
          <cell r="J168" t="str">
            <v>T</v>
          </cell>
          <cell r="K168" t="str">
            <v>OT HRS</v>
          </cell>
          <cell r="L168">
            <v>3.5</v>
          </cell>
          <cell r="M168">
            <v>150.13</v>
          </cell>
          <cell r="N168" t="str">
            <v>B</v>
          </cell>
          <cell r="O168" t="str">
            <v>0131050838200</v>
          </cell>
        </row>
        <row r="169">
          <cell r="E169" t="str">
            <v>982090</v>
          </cell>
          <cell r="F169" t="str">
            <v>Nivrutti Chear</v>
          </cell>
          <cell r="G169" t="str">
            <v>T2</v>
          </cell>
          <cell r="H169" t="str">
            <v>MP11</v>
          </cell>
          <cell r="I169" t="str">
            <v>BAB</v>
          </cell>
          <cell r="J169" t="str">
            <v>T</v>
          </cell>
          <cell r="K169" t="str">
            <v>OT HRS</v>
          </cell>
          <cell r="L169">
            <v>8</v>
          </cell>
          <cell r="M169">
            <v>343.16</v>
          </cell>
          <cell r="N169" t="str">
            <v>B</v>
          </cell>
          <cell r="O169" t="str">
            <v>0131050838200</v>
          </cell>
        </row>
        <row r="170">
          <cell r="E170" t="str">
            <v>983051</v>
          </cell>
          <cell r="F170" t="str">
            <v>Deu Ganpat Lakhan</v>
          </cell>
          <cell r="G170" t="str">
            <v>T2</v>
          </cell>
          <cell r="H170" t="str">
            <v>SR21</v>
          </cell>
          <cell r="I170" t="str">
            <v>SAM</v>
          </cell>
          <cell r="J170" t="str">
            <v>T</v>
          </cell>
          <cell r="K170" t="str">
            <v>OT HRS</v>
          </cell>
          <cell r="L170">
            <v>7</v>
          </cell>
          <cell r="M170">
            <v>314.37</v>
          </cell>
          <cell r="N170" t="str">
            <v>B</v>
          </cell>
          <cell r="O170" t="str">
            <v>039104000057202</v>
          </cell>
        </row>
        <row r="171">
          <cell r="E171" t="str">
            <v>983051</v>
          </cell>
          <cell r="F171" t="str">
            <v>Deu Ganpat Lakhan</v>
          </cell>
          <cell r="G171" t="str">
            <v>T2</v>
          </cell>
          <cell r="H171" t="str">
            <v>SR21</v>
          </cell>
          <cell r="I171" t="str">
            <v>SAM</v>
          </cell>
          <cell r="J171" t="str">
            <v>T</v>
          </cell>
          <cell r="K171" t="str">
            <v>OT HRS</v>
          </cell>
          <cell r="L171">
            <v>1.5</v>
          </cell>
          <cell r="M171">
            <v>67.36</v>
          </cell>
          <cell r="N171" t="str">
            <v>B</v>
          </cell>
          <cell r="O171" t="str">
            <v>039104000057202</v>
          </cell>
        </row>
        <row r="172">
          <cell r="E172" t="str">
            <v>983051</v>
          </cell>
          <cell r="F172" t="str">
            <v>Deu Ganpat Lakhan</v>
          </cell>
          <cell r="G172" t="str">
            <v>T2</v>
          </cell>
          <cell r="H172" t="str">
            <v>SR21</v>
          </cell>
          <cell r="I172" t="str">
            <v>SAM</v>
          </cell>
          <cell r="J172" t="str">
            <v>T</v>
          </cell>
          <cell r="K172" t="str">
            <v>OT HRS</v>
          </cell>
          <cell r="L172">
            <v>4.5</v>
          </cell>
          <cell r="M172">
            <v>202.1</v>
          </cell>
          <cell r="N172" t="str">
            <v>B</v>
          </cell>
          <cell r="O172" t="str">
            <v>039104000057202</v>
          </cell>
        </row>
        <row r="173">
          <cell r="E173" t="str">
            <v>983051</v>
          </cell>
          <cell r="F173" t="str">
            <v>Deu Ganpat Lakhan</v>
          </cell>
          <cell r="G173" t="str">
            <v>T2</v>
          </cell>
          <cell r="H173" t="str">
            <v>SR21</v>
          </cell>
          <cell r="I173" t="str">
            <v>SAM</v>
          </cell>
          <cell r="J173" t="str">
            <v>T</v>
          </cell>
          <cell r="K173" t="str">
            <v>OT HRS</v>
          </cell>
          <cell r="L173">
            <v>3</v>
          </cell>
          <cell r="M173">
            <v>134.72999999999999</v>
          </cell>
          <cell r="N173" t="str">
            <v>B</v>
          </cell>
          <cell r="O173" t="str">
            <v>039104000057202</v>
          </cell>
        </row>
        <row r="174">
          <cell r="E174" t="str">
            <v>983051</v>
          </cell>
          <cell r="F174" t="str">
            <v>Deu Ganpat Lakhan</v>
          </cell>
          <cell r="G174" t="str">
            <v>T2</v>
          </cell>
          <cell r="H174" t="str">
            <v>SR21</v>
          </cell>
          <cell r="I174" t="str">
            <v>SAM</v>
          </cell>
          <cell r="J174" t="str">
            <v>T</v>
          </cell>
          <cell r="K174" t="str">
            <v>OT HRS</v>
          </cell>
          <cell r="L174">
            <v>2</v>
          </cell>
          <cell r="M174">
            <v>89.82</v>
          </cell>
          <cell r="N174" t="str">
            <v>B</v>
          </cell>
          <cell r="O174" t="str">
            <v>039104000057202</v>
          </cell>
        </row>
        <row r="175">
          <cell r="E175" t="str">
            <v>983051</v>
          </cell>
          <cell r="F175" t="str">
            <v>Deu Ganpat Lakhan</v>
          </cell>
          <cell r="G175" t="str">
            <v>T2</v>
          </cell>
          <cell r="H175" t="str">
            <v>SR21</v>
          </cell>
          <cell r="I175" t="str">
            <v>SAM</v>
          </cell>
          <cell r="J175" t="str">
            <v>T</v>
          </cell>
          <cell r="K175" t="str">
            <v>OT HRS</v>
          </cell>
          <cell r="L175">
            <v>2.5</v>
          </cell>
          <cell r="M175">
            <v>112.27</v>
          </cell>
          <cell r="N175" t="str">
            <v>B</v>
          </cell>
          <cell r="O175" t="str">
            <v>039104000057202</v>
          </cell>
        </row>
        <row r="176">
          <cell r="E176" t="str">
            <v>983051</v>
          </cell>
          <cell r="F176" t="str">
            <v>Deu Ganpat Lakhan</v>
          </cell>
          <cell r="G176" t="str">
            <v>T2</v>
          </cell>
          <cell r="H176" t="str">
            <v>SR21</v>
          </cell>
          <cell r="I176" t="str">
            <v>SAM</v>
          </cell>
          <cell r="J176" t="str">
            <v>T</v>
          </cell>
          <cell r="K176" t="str">
            <v>OT HRS</v>
          </cell>
          <cell r="L176">
            <v>9</v>
          </cell>
          <cell r="M176">
            <v>404.2</v>
          </cell>
          <cell r="N176" t="str">
            <v>B</v>
          </cell>
          <cell r="O176" t="str">
            <v>039104000057202</v>
          </cell>
        </row>
        <row r="177">
          <cell r="E177" t="str">
            <v>983051</v>
          </cell>
          <cell r="F177" t="str">
            <v>Deu Ganpat Lakhan</v>
          </cell>
          <cell r="G177" t="str">
            <v>T2</v>
          </cell>
          <cell r="H177" t="str">
            <v>SR21</v>
          </cell>
          <cell r="I177" t="str">
            <v>SAM</v>
          </cell>
          <cell r="J177" t="str">
            <v>T</v>
          </cell>
          <cell r="K177" t="str">
            <v>OT HRS</v>
          </cell>
          <cell r="L177">
            <v>2.5</v>
          </cell>
          <cell r="M177">
            <v>112.27</v>
          </cell>
          <cell r="N177" t="str">
            <v>B</v>
          </cell>
          <cell r="O177" t="str">
            <v>039104000057202</v>
          </cell>
        </row>
        <row r="178">
          <cell r="E178" t="str">
            <v>983051</v>
          </cell>
          <cell r="F178" t="str">
            <v>Deu Ganpat Lakhan</v>
          </cell>
          <cell r="G178" t="str">
            <v>T2</v>
          </cell>
          <cell r="H178" t="str">
            <v>SR21</v>
          </cell>
          <cell r="I178" t="str">
            <v>SAM</v>
          </cell>
          <cell r="J178" t="str">
            <v>T</v>
          </cell>
          <cell r="K178" t="str">
            <v>OT HRS</v>
          </cell>
          <cell r="L178">
            <v>3</v>
          </cell>
          <cell r="M178">
            <v>134.72999999999999</v>
          </cell>
          <cell r="N178" t="str">
            <v>B</v>
          </cell>
          <cell r="O178" t="str">
            <v>039104000057202</v>
          </cell>
        </row>
        <row r="179">
          <cell r="E179" t="str">
            <v>983051</v>
          </cell>
          <cell r="F179" t="str">
            <v>Deu Ganpat Lakhan</v>
          </cell>
          <cell r="G179" t="str">
            <v>T2</v>
          </cell>
          <cell r="H179" t="str">
            <v>SR21</v>
          </cell>
          <cell r="I179" t="str">
            <v>SAM</v>
          </cell>
          <cell r="J179" t="str">
            <v>T</v>
          </cell>
          <cell r="K179" t="str">
            <v>OT HRS</v>
          </cell>
          <cell r="L179">
            <v>2.5</v>
          </cell>
          <cell r="M179">
            <v>112.27</v>
          </cell>
          <cell r="N179" t="str">
            <v>B</v>
          </cell>
          <cell r="O179" t="str">
            <v>039104000057202</v>
          </cell>
        </row>
        <row r="180">
          <cell r="E180" t="str">
            <v>983051</v>
          </cell>
          <cell r="F180" t="str">
            <v>Deu Ganpat Lakhan</v>
          </cell>
          <cell r="G180" t="str">
            <v>T2</v>
          </cell>
          <cell r="H180" t="str">
            <v>SR21</v>
          </cell>
          <cell r="I180" t="str">
            <v>SAM</v>
          </cell>
          <cell r="J180" t="str">
            <v>T</v>
          </cell>
          <cell r="K180" t="str">
            <v>OT HRS</v>
          </cell>
          <cell r="L180">
            <v>3.5</v>
          </cell>
          <cell r="M180">
            <v>157.18</v>
          </cell>
          <cell r="N180" t="str">
            <v>B</v>
          </cell>
          <cell r="O180" t="str">
            <v>039104000057202</v>
          </cell>
        </row>
        <row r="181">
          <cell r="E181" t="str">
            <v>983051</v>
          </cell>
          <cell r="F181" t="str">
            <v>Deu Ganpat Lakhan</v>
          </cell>
          <cell r="G181" t="str">
            <v>T2</v>
          </cell>
          <cell r="H181" t="str">
            <v>SR21</v>
          </cell>
          <cell r="I181" t="str">
            <v>SAM</v>
          </cell>
          <cell r="J181" t="str">
            <v>T</v>
          </cell>
          <cell r="K181" t="str">
            <v>OT HRS</v>
          </cell>
          <cell r="L181">
            <v>4.5</v>
          </cell>
          <cell r="M181">
            <v>202.1</v>
          </cell>
          <cell r="N181" t="str">
            <v>B</v>
          </cell>
          <cell r="O181" t="str">
            <v>039104000057202</v>
          </cell>
        </row>
        <row r="182">
          <cell r="E182" t="str">
            <v>983051</v>
          </cell>
          <cell r="F182" t="str">
            <v>Deu Ganpat Lakhan</v>
          </cell>
          <cell r="G182" t="str">
            <v>T2</v>
          </cell>
          <cell r="H182" t="str">
            <v>SR21</v>
          </cell>
          <cell r="I182" t="str">
            <v>SAM</v>
          </cell>
          <cell r="J182" t="str">
            <v>T</v>
          </cell>
          <cell r="K182" t="str">
            <v>OT HRS</v>
          </cell>
          <cell r="L182">
            <v>1</v>
          </cell>
          <cell r="M182">
            <v>44.91</v>
          </cell>
          <cell r="N182" t="str">
            <v>B</v>
          </cell>
          <cell r="O182" t="str">
            <v>039104000057202</v>
          </cell>
        </row>
        <row r="183">
          <cell r="E183" t="str">
            <v>983051</v>
          </cell>
          <cell r="F183" t="str">
            <v>Deu Ganpat Lakhan</v>
          </cell>
          <cell r="G183" t="str">
            <v>T2</v>
          </cell>
          <cell r="H183" t="str">
            <v>SR21</v>
          </cell>
          <cell r="I183" t="str">
            <v>SAM</v>
          </cell>
          <cell r="J183" t="str">
            <v>T</v>
          </cell>
          <cell r="K183" t="str">
            <v>OT HRS</v>
          </cell>
          <cell r="L183">
            <v>1.5</v>
          </cell>
          <cell r="M183">
            <v>67.36</v>
          </cell>
          <cell r="N183" t="str">
            <v>B</v>
          </cell>
          <cell r="O183" t="str">
            <v>039104000057202</v>
          </cell>
        </row>
        <row r="184">
          <cell r="E184" t="str">
            <v>983051</v>
          </cell>
          <cell r="F184" t="str">
            <v>Deu Ganpat Lakhan</v>
          </cell>
          <cell r="G184" t="str">
            <v>T2</v>
          </cell>
          <cell r="H184" t="str">
            <v>SR21</v>
          </cell>
          <cell r="I184" t="str">
            <v>SAM</v>
          </cell>
          <cell r="J184" t="str">
            <v>T</v>
          </cell>
          <cell r="K184" t="str">
            <v>OT HRS</v>
          </cell>
          <cell r="L184">
            <v>1</v>
          </cell>
          <cell r="M184">
            <v>44.91</v>
          </cell>
          <cell r="N184" t="str">
            <v>B</v>
          </cell>
          <cell r="O184" t="str">
            <v>039104000057202</v>
          </cell>
        </row>
        <row r="185">
          <cell r="E185" t="str">
            <v>983051</v>
          </cell>
          <cell r="F185" t="str">
            <v>Deu Ganpat Lakhan</v>
          </cell>
          <cell r="G185" t="str">
            <v>T2</v>
          </cell>
          <cell r="H185" t="str">
            <v>SR21</v>
          </cell>
          <cell r="I185" t="str">
            <v>SAM</v>
          </cell>
          <cell r="J185" t="str">
            <v>T</v>
          </cell>
          <cell r="K185" t="str">
            <v>OT HRS</v>
          </cell>
          <cell r="L185">
            <v>3</v>
          </cell>
          <cell r="M185">
            <v>134.72999999999999</v>
          </cell>
          <cell r="N185" t="str">
            <v>B</v>
          </cell>
          <cell r="O185" t="str">
            <v>039104000057202</v>
          </cell>
        </row>
        <row r="186">
          <cell r="E186" t="str">
            <v>983051</v>
          </cell>
          <cell r="F186" t="str">
            <v>Deu Ganpat Lakhan</v>
          </cell>
          <cell r="G186" t="str">
            <v>T2</v>
          </cell>
          <cell r="H186" t="str">
            <v>SR21</v>
          </cell>
          <cell r="I186" t="str">
            <v>SAM</v>
          </cell>
          <cell r="J186" t="str">
            <v>T</v>
          </cell>
          <cell r="K186" t="str">
            <v>OT HRS</v>
          </cell>
          <cell r="L186">
            <v>4.5</v>
          </cell>
          <cell r="M186">
            <v>202.1</v>
          </cell>
          <cell r="N186" t="str">
            <v>B</v>
          </cell>
          <cell r="O186" t="str">
            <v>039104000057202</v>
          </cell>
        </row>
        <row r="187">
          <cell r="E187" t="str">
            <v>983051</v>
          </cell>
          <cell r="F187" t="str">
            <v>Deu Ganpat Lakhan</v>
          </cell>
          <cell r="G187" t="str">
            <v>T2</v>
          </cell>
          <cell r="H187" t="str">
            <v>SR21</v>
          </cell>
          <cell r="I187" t="str">
            <v>SAM</v>
          </cell>
          <cell r="J187" t="str">
            <v>T</v>
          </cell>
          <cell r="K187" t="str">
            <v>OT HRS</v>
          </cell>
          <cell r="L187">
            <v>1.5</v>
          </cell>
          <cell r="M187">
            <v>67.36</v>
          </cell>
          <cell r="N187" t="str">
            <v>B</v>
          </cell>
          <cell r="O187" t="str">
            <v>039104000057202</v>
          </cell>
        </row>
        <row r="188">
          <cell r="E188" t="str">
            <v>983051</v>
          </cell>
          <cell r="F188" t="str">
            <v>Deu Ganpat Lakhan</v>
          </cell>
          <cell r="G188" t="str">
            <v>T2</v>
          </cell>
          <cell r="H188" t="str">
            <v>SR21</v>
          </cell>
          <cell r="I188" t="str">
            <v>SAM</v>
          </cell>
          <cell r="J188" t="str">
            <v>T</v>
          </cell>
          <cell r="K188" t="str">
            <v>OT HRS</v>
          </cell>
          <cell r="L188">
            <v>3</v>
          </cell>
          <cell r="M188">
            <v>134.72999999999999</v>
          </cell>
          <cell r="N188" t="str">
            <v>B</v>
          </cell>
          <cell r="O188" t="str">
            <v>039104000057202</v>
          </cell>
        </row>
        <row r="189">
          <cell r="E189" t="str">
            <v>983051</v>
          </cell>
          <cell r="F189" t="str">
            <v>Deu Ganpat Lakhan</v>
          </cell>
          <cell r="G189" t="str">
            <v>T2</v>
          </cell>
          <cell r="H189" t="str">
            <v>SR21</v>
          </cell>
          <cell r="I189" t="str">
            <v>SAM</v>
          </cell>
          <cell r="J189" t="str">
            <v>T</v>
          </cell>
          <cell r="K189" t="str">
            <v>OT HRS</v>
          </cell>
          <cell r="L189">
            <v>4.5</v>
          </cell>
          <cell r="M189">
            <v>202.1</v>
          </cell>
          <cell r="N189" t="str">
            <v>B</v>
          </cell>
          <cell r="O189" t="str">
            <v>039104000057202</v>
          </cell>
        </row>
        <row r="190">
          <cell r="E190" t="str">
            <v>983051</v>
          </cell>
          <cell r="F190" t="str">
            <v>Deu Ganpat Lakhan</v>
          </cell>
          <cell r="G190" t="str">
            <v>T2</v>
          </cell>
          <cell r="H190" t="str">
            <v>SR21</v>
          </cell>
          <cell r="I190" t="str">
            <v>SAM</v>
          </cell>
          <cell r="J190" t="str">
            <v>T</v>
          </cell>
          <cell r="K190" t="str">
            <v>OT HRS</v>
          </cell>
          <cell r="L190">
            <v>3</v>
          </cell>
          <cell r="M190">
            <v>134.72999999999999</v>
          </cell>
          <cell r="N190" t="str">
            <v>B</v>
          </cell>
          <cell r="O190" t="str">
            <v>039104000057202</v>
          </cell>
        </row>
        <row r="191">
          <cell r="E191" t="str">
            <v>983051</v>
          </cell>
          <cell r="F191" t="str">
            <v>Deu Ganpat Lakhan</v>
          </cell>
          <cell r="G191" t="str">
            <v>T2</v>
          </cell>
          <cell r="H191" t="str">
            <v>SR21</v>
          </cell>
          <cell r="I191" t="str">
            <v>SAM</v>
          </cell>
          <cell r="J191" t="str">
            <v>T</v>
          </cell>
          <cell r="K191" t="str">
            <v>OT HRS</v>
          </cell>
          <cell r="L191">
            <v>9.5</v>
          </cell>
          <cell r="M191">
            <v>426.65</v>
          </cell>
          <cell r="N191" t="str">
            <v>B</v>
          </cell>
          <cell r="O191" t="str">
            <v>039104000057202</v>
          </cell>
        </row>
        <row r="192">
          <cell r="E192" t="str">
            <v>982218</v>
          </cell>
          <cell r="F192" t="str">
            <v>Narmada S. Tirole</v>
          </cell>
          <cell r="G192" t="str">
            <v>T2</v>
          </cell>
          <cell r="H192" t="str">
            <v>MP11</v>
          </cell>
          <cell r="I192" t="str">
            <v>EXT</v>
          </cell>
          <cell r="J192" t="str">
            <v>T</v>
          </cell>
          <cell r="K192" t="str">
            <v>OT HRS</v>
          </cell>
          <cell r="L192">
            <v>8</v>
          </cell>
          <cell r="M192">
            <v>350.9</v>
          </cell>
          <cell r="N192" t="str">
            <v>B</v>
          </cell>
          <cell r="O192" t="str">
            <v>0131050837600</v>
          </cell>
        </row>
        <row r="193">
          <cell r="E193" t="str">
            <v>982218</v>
          </cell>
          <cell r="F193" t="str">
            <v>Narmada S. Tirole</v>
          </cell>
          <cell r="G193" t="str">
            <v>T2</v>
          </cell>
          <cell r="H193" t="str">
            <v>MP11</v>
          </cell>
          <cell r="I193" t="str">
            <v>EXT</v>
          </cell>
          <cell r="J193" t="str">
            <v>T</v>
          </cell>
          <cell r="K193" t="str">
            <v>OT HRS</v>
          </cell>
          <cell r="L193">
            <v>8</v>
          </cell>
          <cell r="M193">
            <v>350.9</v>
          </cell>
          <cell r="N193" t="str">
            <v>B</v>
          </cell>
          <cell r="O193" t="str">
            <v>0131050837600</v>
          </cell>
        </row>
        <row r="194">
          <cell r="E194" t="str">
            <v>982218</v>
          </cell>
          <cell r="F194" t="str">
            <v>Narmada S. Tirole</v>
          </cell>
          <cell r="G194" t="str">
            <v>T2</v>
          </cell>
          <cell r="H194" t="str">
            <v>MP11</v>
          </cell>
          <cell r="I194" t="str">
            <v>EXT</v>
          </cell>
          <cell r="J194" t="str">
            <v>T</v>
          </cell>
          <cell r="K194" t="str">
            <v>OT HRS</v>
          </cell>
          <cell r="L194">
            <v>4</v>
          </cell>
          <cell r="M194">
            <v>175.45</v>
          </cell>
          <cell r="N194" t="str">
            <v>B</v>
          </cell>
          <cell r="O194" t="str">
            <v>0131050837600</v>
          </cell>
        </row>
        <row r="195">
          <cell r="E195" t="str">
            <v>982218</v>
          </cell>
          <cell r="F195" t="str">
            <v>Narmada S. Tirole</v>
          </cell>
          <cell r="G195" t="str">
            <v>T2</v>
          </cell>
          <cell r="H195" t="str">
            <v>MP11</v>
          </cell>
          <cell r="I195" t="str">
            <v>EXT</v>
          </cell>
          <cell r="J195" t="str">
            <v>T</v>
          </cell>
          <cell r="K195" t="str">
            <v>OT HRS</v>
          </cell>
          <cell r="L195">
            <v>4</v>
          </cell>
          <cell r="M195">
            <v>175.45</v>
          </cell>
          <cell r="N195" t="str">
            <v>B</v>
          </cell>
          <cell r="O195" t="str">
            <v>0131050837600</v>
          </cell>
        </row>
        <row r="196">
          <cell r="E196" t="str">
            <v>992121</v>
          </cell>
          <cell r="F196" t="str">
            <v>Vikas Goliya</v>
          </cell>
          <cell r="G196" t="str">
            <v>T2</v>
          </cell>
          <cell r="H196" t="str">
            <v>MP11</v>
          </cell>
          <cell r="I196" t="str">
            <v>CUT</v>
          </cell>
          <cell r="J196" t="str">
            <v>T</v>
          </cell>
          <cell r="K196" t="str">
            <v>OT HRS</v>
          </cell>
          <cell r="L196">
            <v>3.5</v>
          </cell>
          <cell r="M196">
            <v>149.08000000000001</v>
          </cell>
          <cell r="N196" t="str">
            <v>B</v>
          </cell>
          <cell r="O196" t="str">
            <v>0131050939600</v>
          </cell>
        </row>
        <row r="197">
          <cell r="E197" t="str">
            <v>992121</v>
          </cell>
          <cell r="F197" t="str">
            <v>Vikas Goliya</v>
          </cell>
          <cell r="G197" t="str">
            <v>T2</v>
          </cell>
          <cell r="H197" t="str">
            <v>MP11</v>
          </cell>
          <cell r="I197" t="str">
            <v>CUT</v>
          </cell>
          <cell r="J197" t="str">
            <v>T</v>
          </cell>
          <cell r="K197" t="str">
            <v>OT HRS</v>
          </cell>
          <cell r="L197">
            <v>8</v>
          </cell>
          <cell r="M197">
            <v>340.77</v>
          </cell>
          <cell r="N197" t="str">
            <v>B</v>
          </cell>
          <cell r="O197" t="str">
            <v>0131050939600</v>
          </cell>
        </row>
        <row r="198">
          <cell r="E198" t="str">
            <v>992121</v>
          </cell>
          <cell r="F198" t="str">
            <v>Vikas Goliya</v>
          </cell>
          <cell r="G198" t="str">
            <v>T2</v>
          </cell>
          <cell r="H198" t="str">
            <v>MP11</v>
          </cell>
          <cell r="I198" t="str">
            <v>CUT</v>
          </cell>
          <cell r="J198" t="str">
            <v>T</v>
          </cell>
          <cell r="K198" t="str">
            <v>OT HRS</v>
          </cell>
          <cell r="L198">
            <v>3.5</v>
          </cell>
          <cell r="M198">
            <v>149.08000000000001</v>
          </cell>
          <cell r="N198" t="str">
            <v>B</v>
          </cell>
          <cell r="O198" t="str">
            <v>0131050939600</v>
          </cell>
        </row>
        <row r="199">
          <cell r="E199" t="str">
            <v>002028</v>
          </cell>
          <cell r="F199" t="str">
            <v>Rakesh Warkar</v>
          </cell>
          <cell r="G199" t="str">
            <v>T2</v>
          </cell>
          <cell r="H199" t="str">
            <v>MP12</v>
          </cell>
          <cell r="I199" t="str">
            <v>BLD</v>
          </cell>
          <cell r="J199" t="str">
            <v>T</v>
          </cell>
          <cell r="K199" t="str">
            <v>OT HRS</v>
          </cell>
          <cell r="L199">
            <v>3.5</v>
          </cell>
          <cell r="M199">
            <v>150.69</v>
          </cell>
          <cell r="N199" t="str">
            <v>B</v>
          </cell>
          <cell r="O199" t="str">
            <v>0131078217700</v>
          </cell>
        </row>
        <row r="200">
          <cell r="E200" t="str">
            <v>992120</v>
          </cell>
          <cell r="F200" t="str">
            <v>Sanjay Yadav</v>
          </cell>
          <cell r="G200" t="str">
            <v>T2</v>
          </cell>
          <cell r="H200" t="str">
            <v>MP11</v>
          </cell>
          <cell r="I200" t="str">
            <v>CUT</v>
          </cell>
          <cell r="J200" t="str">
            <v>T</v>
          </cell>
          <cell r="K200" t="str">
            <v>OT HRS</v>
          </cell>
          <cell r="L200">
            <v>4</v>
          </cell>
          <cell r="M200">
            <v>167.87</v>
          </cell>
          <cell r="N200" t="str">
            <v>B</v>
          </cell>
          <cell r="O200" t="str">
            <v>0131078010800</v>
          </cell>
        </row>
        <row r="201">
          <cell r="E201" t="str">
            <v>992120</v>
          </cell>
          <cell r="F201" t="str">
            <v>Sanjay Yadav</v>
          </cell>
          <cell r="G201" t="str">
            <v>T2</v>
          </cell>
          <cell r="H201" t="str">
            <v>MP11</v>
          </cell>
          <cell r="I201" t="str">
            <v>CUT</v>
          </cell>
          <cell r="J201" t="str">
            <v>T</v>
          </cell>
          <cell r="K201" t="str">
            <v>OT HRS</v>
          </cell>
          <cell r="L201">
            <v>4</v>
          </cell>
          <cell r="M201">
            <v>167.87</v>
          </cell>
          <cell r="N201" t="str">
            <v>B</v>
          </cell>
          <cell r="O201" t="str">
            <v>0131078010800</v>
          </cell>
        </row>
        <row r="202">
          <cell r="E202" t="str">
            <v>992119</v>
          </cell>
          <cell r="F202" t="str">
            <v>Ravish Deriya</v>
          </cell>
          <cell r="G202" t="str">
            <v>T2</v>
          </cell>
          <cell r="H202" t="str">
            <v>MP11</v>
          </cell>
          <cell r="I202" t="str">
            <v>CUT</v>
          </cell>
          <cell r="J202" t="str">
            <v>T</v>
          </cell>
          <cell r="K202" t="str">
            <v>OT HRS</v>
          </cell>
          <cell r="L202">
            <v>4</v>
          </cell>
          <cell r="M202">
            <v>172.22</v>
          </cell>
          <cell r="N202" t="str">
            <v>B</v>
          </cell>
          <cell r="O202" t="str">
            <v>0131078010700</v>
          </cell>
        </row>
        <row r="203">
          <cell r="E203" t="str">
            <v>992107</v>
          </cell>
          <cell r="F203" t="str">
            <v>Jitendra Varma</v>
          </cell>
          <cell r="G203" t="str">
            <v>T2</v>
          </cell>
          <cell r="H203" t="str">
            <v>MP12</v>
          </cell>
          <cell r="I203" t="str">
            <v>CUR</v>
          </cell>
          <cell r="J203" t="str">
            <v>T</v>
          </cell>
          <cell r="K203" t="str">
            <v>OT HRS</v>
          </cell>
          <cell r="L203">
            <v>1.5</v>
          </cell>
          <cell r="M203">
            <v>66.27</v>
          </cell>
          <cell r="N203" t="str">
            <v>B</v>
          </cell>
          <cell r="O203" t="str">
            <v>0131078013000</v>
          </cell>
        </row>
        <row r="204">
          <cell r="E204" t="str">
            <v>992076</v>
          </cell>
          <cell r="F204" t="str">
            <v>Ram Vishal Goswami</v>
          </cell>
          <cell r="G204" t="str">
            <v>T2</v>
          </cell>
          <cell r="H204" t="str">
            <v>MP11</v>
          </cell>
          <cell r="I204" t="str">
            <v>BAB</v>
          </cell>
          <cell r="J204" t="str">
            <v>T</v>
          </cell>
          <cell r="K204" t="str">
            <v>OT HRS</v>
          </cell>
          <cell r="L204">
            <v>8</v>
          </cell>
          <cell r="M204">
            <v>338.96</v>
          </cell>
          <cell r="N204" t="str">
            <v>B</v>
          </cell>
          <cell r="O204" t="str">
            <v>0131050836700</v>
          </cell>
        </row>
        <row r="205">
          <cell r="E205" t="str">
            <v>982216</v>
          </cell>
          <cell r="F205" t="str">
            <v>Ajay Verma</v>
          </cell>
          <cell r="G205" t="str">
            <v>T2</v>
          </cell>
          <cell r="H205" t="str">
            <v>MP11</v>
          </cell>
          <cell r="I205" t="str">
            <v>EXT</v>
          </cell>
          <cell r="J205" t="str">
            <v>T</v>
          </cell>
          <cell r="K205" t="str">
            <v>OT HRS</v>
          </cell>
          <cell r="L205">
            <v>4</v>
          </cell>
          <cell r="M205">
            <v>172.22</v>
          </cell>
          <cell r="N205" t="str">
            <v>B</v>
          </cell>
          <cell r="O205" t="str">
            <v>0131050833100</v>
          </cell>
        </row>
        <row r="206">
          <cell r="E206" t="str">
            <v>992008</v>
          </cell>
          <cell r="F206" t="str">
            <v>Santosh Gupta</v>
          </cell>
          <cell r="G206" t="str">
            <v>T2</v>
          </cell>
          <cell r="H206" t="str">
            <v>MP12</v>
          </cell>
          <cell r="I206" t="str">
            <v>FIN</v>
          </cell>
          <cell r="J206" t="str">
            <v>T</v>
          </cell>
          <cell r="K206" t="str">
            <v>OFFHRS</v>
          </cell>
          <cell r="L206">
            <v>8</v>
          </cell>
          <cell r="M206">
            <v>349.61</v>
          </cell>
          <cell r="N206" t="str">
            <v>B</v>
          </cell>
          <cell r="O206" t="str">
            <v>0131050818100</v>
          </cell>
        </row>
        <row r="207">
          <cell r="E207" t="str">
            <v>992028</v>
          </cell>
          <cell r="F207" t="str">
            <v>Laxman Patel</v>
          </cell>
          <cell r="G207" t="str">
            <v>T2</v>
          </cell>
          <cell r="H207" t="str">
            <v>ME12</v>
          </cell>
          <cell r="I207" t="str">
            <v>ELC</v>
          </cell>
          <cell r="J207" t="str">
            <v>T</v>
          </cell>
          <cell r="K207" t="str">
            <v>OT HRS</v>
          </cell>
          <cell r="L207">
            <v>1.5</v>
          </cell>
          <cell r="M207">
            <v>65.06</v>
          </cell>
          <cell r="N207" t="str">
            <v>B</v>
          </cell>
          <cell r="O207" t="str">
            <v>0131050824400</v>
          </cell>
        </row>
        <row r="208">
          <cell r="E208" t="str">
            <v>992028</v>
          </cell>
          <cell r="F208" t="str">
            <v>Laxman Patel</v>
          </cell>
          <cell r="G208" t="str">
            <v>T2</v>
          </cell>
          <cell r="H208" t="str">
            <v>ME12</v>
          </cell>
          <cell r="I208" t="str">
            <v>ELC</v>
          </cell>
          <cell r="J208" t="str">
            <v>T</v>
          </cell>
          <cell r="K208" t="str">
            <v>OT HRS</v>
          </cell>
          <cell r="L208">
            <v>1.5</v>
          </cell>
          <cell r="M208">
            <v>65.06</v>
          </cell>
          <cell r="N208" t="str">
            <v>B</v>
          </cell>
          <cell r="O208" t="str">
            <v>0131050824400</v>
          </cell>
        </row>
        <row r="209">
          <cell r="E209" t="str">
            <v>992028</v>
          </cell>
          <cell r="F209" t="str">
            <v>Laxman Patel</v>
          </cell>
          <cell r="G209" t="str">
            <v>T2</v>
          </cell>
          <cell r="H209" t="str">
            <v>ME12</v>
          </cell>
          <cell r="I209" t="str">
            <v>ELC</v>
          </cell>
          <cell r="J209" t="str">
            <v>T</v>
          </cell>
          <cell r="K209" t="str">
            <v>OT HRS</v>
          </cell>
          <cell r="L209">
            <v>8</v>
          </cell>
          <cell r="M209">
            <v>347.03</v>
          </cell>
          <cell r="N209" t="str">
            <v>B</v>
          </cell>
          <cell r="O209" t="str">
            <v>0131050824400</v>
          </cell>
        </row>
        <row r="210">
          <cell r="E210" t="str">
            <v>992028</v>
          </cell>
          <cell r="F210" t="str">
            <v>Laxman Patel</v>
          </cell>
          <cell r="G210" t="str">
            <v>T2</v>
          </cell>
          <cell r="H210" t="str">
            <v>ME12</v>
          </cell>
          <cell r="I210" t="str">
            <v>ELC</v>
          </cell>
          <cell r="J210" t="str">
            <v>T</v>
          </cell>
          <cell r="K210" t="str">
            <v>OFFHRS</v>
          </cell>
          <cell r="L210">
            <v>8</v>
          </cell>
          <cell r="M210">
            <v>347.03</v>
          </cell>
          <cell r="N210" t="str">
            <v>B</v>
          </cell>
          <cell r="O210" t="str">
            <v>0131050824400</v>
          </cell>
        </row>
        <row r="211">
          <cell r="E211" t="str">
            <v>992043</v>
          </cell>
          <cell r="F211" t="str">
            <v>Dal Prakash Jwala</v>
          </cell>
          <cell r="G211" t="str">
            <v>T2</v>
          </cell>
          <cell r="H211" t="str">
            <v>MC12</v>
          </cell>
          <cell r="I211" t="str">
            <v>FGW</v>
          </cell>
          <cell r="J211" t="str">
            <v>T</v>
          </cell>
          <cell r="K211" t="str">
            <v>OT HRS</v>
          </cell>
          <cell r="L211">
            <v>2.5</v>
          </cell>
          <cell r="M211">
            <v>104.11</v>
          </cell>
          <cell r="N211" t="str">
            <v>B</v>
          </cell>
          <cell r="O211" t="str">
            <v>0131050851100</v>
          </cell>
        </row>
        <row r="212">
          <cell r="E212" t="str">
            <v>992043</v>
          </cell>
          <cell r="F212" t="str">
            <v>Dal Prakash Jwala</v>
          </cell>
          <cell r="G212" t="str">
            <v>T2</v>
          </cell>
          <cell r="H212" t="str">
            <v>MC12</v>
          </cell>
          <cell r="I212" t="str">
            <v>FGW</v>
          </cell>
          <cell r="J212" t="str">
            <v>T</v>
          </cell>
          <cell r="K212" t="str">
            <v>OT HRS</v>
          </cell>
          <cell r="L212">
            <v>2.5</v>
          </cell>
          <cell r="M212">
            <v>104.11</v>
          </cell>
          <cell r="N212" t="str">
            <v>B</v>
          </cell>
          <cell r="O212" t="str">
            <v>0131050851100</v>
          </cell>
        </row>
        <row r="213">
          <cell r="E213" t="str">
            <v>992043</v>
          </cell>
          <cell r="F213" t="str">
            <v>Dal Prakash Jwala</v>
          </cell>
          <cell r="G213" t="str">
            <v>T2</v>
          </cell>
          <cell r="H213" t="str">
            <v>MC12</v>
          </cell>
          <cell r="I213" t="str">
            <v>FGW</v>
          </cell>
          <cell r="J213" t="str">
            <v>T</v>
          </cell>
          <cell r="K213" t="str">
            <v>OT HRS</v>
          </cell>
          <cell r="L213">
            <v>5.5</v>
          </cell>
          <cell r="M213">
            <v>229.04</v>
          </cell>
          <cell r="N213" t="str">
            <v>B</v>
          </cell>
          <cell r="O213" t="str">
            <v>0131050851100</v>
          </cell>
        </row>
        <row r="214">
          <cell r="E214" t="str">
            <v>992043</v>
          </cell>
          <cell r="F214" t="str">
            <v>Dal Prakash Jwala</v>
          </cell>
          <cell r="G214" t="str">
            <v>T2</v>
          </cell>
          <cell r="H214" t="str">
            <v>MC12</v>
          </cell>
          <cell r="I214" t="str">
            <v>FGW</v>
          </cell>
          <cell r="J214" t="str">
            <v>T</v>
          </cell>
          <cell r="K214" t="str">
            <v>OT HRS</v>
          </cell>
          <cell r="L214">
            <v>2.5</v>
          </cell>
          <cell r="M214">
            <v>104.11</v>
          </cell>
          <cell r="N214" t="str">
            <v>B</v>
          </cell>
          <cell r="O214" t="str">
            <v>0131050851100</v>
          </cell>
        </row>
        <row r="215">
          <cell r="E215" t="str">
            <v>992043</v>
          </cell>
          <cell r="F215" t="str">
            <v>Dal Prakash Jwala</v>
          </cell>
          <cell r="G215" t="str">
            <v>T2</v>
          </cell>
          <cell r="H215" t="str">
            <v>MC12</v>
          </cell>
          <cell r="I215" t="str">
            <v>FGW</v>
          </cell>
          <cell r="J215" t="str">
            <v>T</v>
          </cell>
          <cell r="K215" t="str">
            <v>OT HRS</v>
          </cell>
          <cell r="L215">
            <v>2.5</v>
          </cell>
          <cell r="M215">
            <v>104.11</v>
          </cell>
          <cell r="N215" t="str">
            <v>B</v>
          </cell>
          <cell r="O215" t="str">
            <v>0131050851100</v>
          </cell>
        </row>
        <row r="216">
          <cell r="E216" t="str">
            <v>982164</v>
          </cell>
          <cell r="F216" t="str">
            <v>Sanjay Baviskar</v>
          </cell>
          <cell r="G216" t="str">
            <v>T2</v>
          </cell>
          <cell r="H216" t="str">
            <v>MP12</v>
          </cell>
          <cell r="I216" t="str">
            <v>FIN</v>
          </cell>
          <cell r="J216" t="str">
            <v>T</v>
          </cell>
          <cell r="K216" t="str">
            <v>OT HRS</v>
          </cell>
          <cell r="L216">
            <v>3.5</v>
          </cell>
          <cell r="M216">
            <v>152.66999999999999</v>
          </cell>
          <cell r="N216" t="str">
            <v>B</v>
          </cell>
          <cell r="O216" t="str">
            <v>0131050835800</v>
          </cell>
        </row>
        <row r="217">
          <cell r="E217" t="str">
            <v>982091</v>
          </cell>
          <cell r="F217" t="str">
            <v>Narendra Singh</v>
          </cell>
          <cell r="G217" t="str">
            <v>T2</v>
          </cell>
          <cell r="H217" t="str">
            <v>MP12</v>
          </cell>
          <cell r="I217" t="str">
            <v>FIN</v>
          </cell>
          <cell r="J217" t="str">
            <v>T</v>
          </cell>
          <cell r="K217" t="str">
            <v>OT HRS</v>
          </cell>
          <cell r="L217">
            <v>3.5</v>
          </cell>
          <cell r="M217">
            <v>148.29</v>
          </cell>
          <cell r="N217" t="str">
            <v>B</v>
          </cell>
          <cell r="O217" t="str">
            <v>0131050835600</v>
          </cell>
        </row>
        <row r="218">
          <cell r="E218" t="str">
            <v>982055</v>
          </cell>
          <cell r="F218" t="str">
            <v>Laxmikant Sharma</v>
          </cell>
          <cell r="G218" t="str">
            <v>T2</v>
          </cell>
          <cell r="H218" t="str">
            <v>MP12</v>
          </cell>
          <cell r="I218" t="str">
            <v>BLD</v>
          </cell>
          <cell r="J218" t="str">
            <v>T</v>
          </cell>
          <cell r="K218" t="str">
            <v>OT HRS</v>
          </cell>
          <cell r="L218">
            <v>3.5</v>
          </cell>
          <cell r="M218">
            <v>154.08000000000001</v>
          </cell>
          <cell r="N218" t="str">
            <v>B</v>
          </cell>
          <cell r="O218" t="str">
            <v>0131050828700</v>
          </cell>
        </row>
        <row r="219">
          <cell r="E219" t="str">
            <v>982060</v>
          </cell>
          <cell r="F219" t="str">
            <v>Mahesh Karma</v>
          </cell>
          <cell r="G219" t="str">
            <v>T2</v>
          </cell>
          <cell r="H219" t="str">
            <v>MP12</v>
          </cell>
          <cell r="I219" t="str">
            <v>FIN</v>
          </cell>
          <cell r="J219" t="str">
            <v>T</v>
          </cell>
          <cell r="K219" t="str">
            <v>OFFHRS</v>
          </cell>
          <cell r="L219">
            <v>8</v>
          </cell>
          <cell r="M219">
            <v>352.83</v>
          </cell>
          <cell r="N219" t="str">
            <v>B</v>
          </cell>
          <cell r="O219" t="str">
            <v>0131050845200</v>
          </cell>
        </row>
        <row r="220">
          <cell r="E220" t="str">
            <v>982117</v>
          </cell>
          <cell r="F220" t="str">
            <v>Jitendra Dalal</v>
          </cell>
          <cell r="G220" t="str">
            <v>T2</v>
          </cell>
          <cell r="H220" t="str">
            <v>ME12</v>
          </cell>
          <cell r="I220" t="str">
            <v>ELC</v>
          </cell>
          <cell r="J220" t="str">
            <v>T</v>
          </cell>
          <cell r="K220" t="str">
            <v>OT HRS</v>
          </cell>
          <cell r="L220">
            <v>8</v>
          </cell>
          <cell r="M220">
            <v>348.96</v>
          </cell>
          <cell r="N220" t="str">
            <v>B</v>
          </cell>
          <cell r="O220" t="str">
            <v>0131050837200</v>
          </cell>
        </row>
        <row r="221">
          <cell r="E221" t="str">
            <v>982117</v>
          </cell>
          <cell r="F221" t="str">
            <v>Jitendra Dalal</v>
          </cell>
          <cell r="G221" t="str">
            <v>T2</v>
          </cell>
          <cell r="H221" t="str">
            <v>ME12</v>
          </cell>
          <cell r="I221" t="str">
            <v>ELC</v>
          </cell>
          <cell r="J221" t="str">
            <v>T</v>
          </cell>
          <cell r="K221" t="str">
            <v>OT HRS</v>
          </cell>
          <cell r="L221">
            <v>8</v>
          </cell>
          <cell r="M221">
            <v>348.96</v>
          </cell>
          <cell r="N221" t="str">
            <v>B</v>
          </cell>
          <cell r="O221" t="str">
            <v>0131050837200</v>
          </cell>
        </row>
        <row r="222">
          <cell r="E222" t="str">
            <v>982117</v>
          </cell>
          <cell r="F222" t="str">
            <v>Jitendra Dalal</v>
          </cell>
          <cell r="G222" t="str">
            <v>T2</v>
          </cell>
          <cell r="H222" t="str">
            <v>ME12</v>
          </cell>
          <cell r="I222" t="str">
            <v>ELC</v>
          </cell>
          <cell r="J222" t="str">
            <v>T</v>
          </cell>
          <cell r="K222" t="str">
            <v>OT HRS</v>
          </cell>
          <cell r="L222">
            <v>8</v>
          </cell>
          <cell r="M222">
            <v>348.96</v>
          </cell>
          <cell r="N222" t="str">
            <v>B</v>
          </cell>
          <cell r="O222" t="str">
            <v>0131050837200</v>
          </cell>
        </row>
        <row r="223">
          <cell r="E223" t="str">
            <v>982141</v>
          </cell>
          <cell r="F223" t="str">
            <v>Jitendra Yadav</v>
          </cell>
          <cell r="G223" t="str">
            <v>T2</v>
          </cell>
          <cell r="H223" t="str">
            <v>MP12</v>
          </cell>
          <cell r="I223" t="str">
            <v>CUR</v>
          </cell>
          <cell r="J223" t="str">
            <v>T</v>
          </cell>
          <cell r="K223" t="str">
            <v>OT HRS</v>
          </cell>
          <cell r="L223">
            <v>7.5</v>
          </cell>
          <cell r="M223">
            <v>328.36</v>
          </cell>
          <cell r="N223" t="str">
            <v>B</v>
          </cell>
          <cell r="O223" t="str">
            <v>0131050821400</v>
          </cell>
        </row>
        <row r="224">
          <cell r="E224" t="str">
            <v>982141</v>
          </cell>
          <cell r="F224" t="str">
            <v>Jitendra Yadav</v>
          </cell>
          <cell r="G224" t="str">
            <v>T2</v>
          </cell>
          <cell r="H224" t="str">
            <v>MP12</v>
          </cell>
          <cell r="I224" t="str">
            <v>CUR</v>
          </cell>
          <cell r="J224" t="str">
            <v>T</v>
          </cell>
          <cell r="K224" t="str">
            <v>OT HRS</v>
          </cell>
          <cell r="L224">
            <v>4</v>
          </cell>
          <cell r="M224">
            <v>175.12</v>
          </cell>
          <cell r="N224" t="str">
            <v>B</v>
          </cell>
          <cell r="O224" t="str">
            <v>0131050821400</v>
          </cell>
        </row>
        <row r="225">
          <cell r="E225" t="str">
            <v>972228</v>
          </cell>
          <cell r="F225" t="str">
            <v>Jitendra Shrivastava</v>
          </cell>
          <cell r="G225" t="str">
            <v>T2</v>
          </cell>
          <cell r="H225" t="str">
            <v>MP11</v>
          </cell>
          <cell r="I225" t="str">
            <v>EXT</v>
          </cell>
          <cell r="J225" t="str">
            <v>T</v>
          </cell>
          <cell r="K225" t="str">
            <v>OT HRS</v>
          </cell>
          <cell r="L225">
            <v>3.5</v>
          </cell>
          <cell r="M225">
            <v>154.08000000000001</v>
          </cell>
          <cell r="N225" t="str">
            <v>B</v>
          </cell>
          <cell r="O225" t="str">
            <v>0131050832400</v>
          </cell>
        </row>
        <row r="226">
          <cell r="E226" t="str">
            <v>972228</v>
          </cell>
          <cell r="F226" t="str">
            <v>Jitendra Shrivastava</v>
          </cell>
          <cell r="G226" t="str">
            <v>T2</v>
          </cell>
          <cell r="H226" t="str">
            <v>MP11</v>
          </cell>
          <cell r="I226" t="str">
            <v>EXT</v>
          </cell>
          <cell r="J226" t="str">
            <v>T</v>
          </cell>
          <cell r="K226" t="str">
            <v>OT HRS</v>
          </cell>
          <cell r="L226">
            <v>3.5</v>
          </cell>
          <cell r="M226">
            <v>154.08000000000001</v>
          </cell>
          <cell r="N226" t="str">
            <v>B</v>
          </cell>
          <cell r="O226" t="str">
            <v>0131050832400</v>
          </cell>
        </row>
        <row r="227">
          <cell r="E227" t="str">
            <v>972228</v>
          </cell>
          <cell r="F227" t="str">
            <v>Jitendra Shrivastava</v>
          </cell>
          <cell r="G227" t="str">
            <v>T2</v>
          </cell>
          <cell r="H227" t="str">
            <v>MP11</v>
          </cell>
          <cell r="I227" t="str">
            <v>EXT</v>
          </cell>
          <cell r="J227" t="str">
            <v>T</v>
          </cell>
          <cell r="K227" t="str">
            <v>OT HRS</v>
          </cell>
          <cell r="L227">
            <v>3.5</v>
          </cell>
          <cell r="M227">
            <v>154.08000000000001</v>
          </cell>
          <cell r="N227" t="str">
            <v>B</v>
          </cell>
          <cell r="O227" t="str">
            <v>0131050832400</v>
          </cell>
        </row>
        <row r="228">
          <cell r="E228" t="str">
            <v>972228</v>
          </cell>
          <cell r="F228" t="str">
            <v>Jitendra Shrivastava</v>
          </cell>
          <cell r="G228" t="str">
            <v>T2</v>
          </cell>
          <cell r="H228" t="str">
            <v>MP11</v>
          </cell>
          <cell r="I228" t="str">
            <v>EXT</v>
          </cell>
          <cell r="J228" t="str">
            <v>T</v>
          </cell>
          <cell r="K228" t="str">
            <v>OT HRS</v>
          </cell>
          <cell r="L228">
            <v>3.5</v>
          </cell>
          <cell r="M228">
            <v>154.08000000000001</v>
          </cell>
          <cell r="N228" t="str">
            <v>B</v>
          </cell>
          <cell r="O228" t="str">
            <v>0131050832400</v>
          </cell>
        </row>
        <row r="229">
          <cell r="E229" t="str">
            <v>972222</v>
          </cell>
          <cell r="F229" t="str">
            <v>Ashvini Shrivastava</v>
          </cell>
          <cell r="G229" t="str">
            <v>T2</v>
          </cell>
          <cell r="H229" t="str">
            <v>MP12</v>
          </cell>
          <cell r="I229" t="str">
            <v>CUR</v>
          </cell>
          <cell r="J229" t="str">
            <v>T</v>
          </cell>
          <cell r="K229" t="str">
            <v>OT HRS</v>
          </cell>
          <cell r="L229">
            <v>3.5</v>
          </cell>
          <cell r="M229">
            <v>157.75</v>
          </cell>
          <cell r="N229" t="str">
            <v>B</v>
          </cell>
          <cell r="O229" t="str">
            <v>0131050822200</v>
          </cell>
        </row>
        <row r="230">
          <cell r="E230" t="str">
            <v>972266</v>
          </cell>
          <cell r="F230" t="str">
            <v>Mahipal Parihar</v>
          </cell>
          <cell r="G230" t="str">
            <v>T2</v>
          </cell>
          <cell r="H230" t="str">
            <v>MP12</v>
          </cell>
          <cell r="I230" t="str">
            <v>BLD</v>
          </cell>
          <cell r="J230" t="str">
            <v>T</v>
          </cell>
          <cell r="K230" t="str">
            <v>OFFHRS</v>
          </cell>
          <cell r="L230">
            <v>8</v>
          </cell>
          <cell r="M230">
            <v>343.16</v>
          </cell>
          <cell r="N230" t="str">
            <v>B</v>
          </cell>
          <cell r="O230" t="str">
            <v>001104000229029</v>
          </cell>
        </row>
        <row r="231">
          <cell r="E231" t="str">
            <v>982067</v>
          </cell>
          <cell r="F231" t="str">
            <v>Radheshyam Vishwakarma</v>
          </cell>
          <cell r="G231" t="str">
            <v>T2</v>
          </cell>
          <cell r="H231" t="str">
            <v>MP11</v>
          </cell>
          <cell r="I231" t="str">
            <v>EXT</v>
          </cell>
          <cell r="J231" t="str">
            <v>T</v>
          </cell>
          <cell r="K231" t="str">
            <v>OT HRS</v>
          </cell>
          <cell r="L231">
            <v>1.5</v>
          </cell>
          <cell r="M231">
            <v>67.599999999999994</v>
          </cell>
          <cell r="N231" t="str">
            <v>B</v>
          </cell>
          <cell r="O231" t="str">
            <v>0131050881600</v>
          </cell>
        </row>
        <row r="232">
          <cell r="E232" t="str">
            <v>982063</v>
          </cell>
          <cell r="F232" t="str">
            <v>Narendra Patil</v>
          </cell>
          <cell r="G232" t="str">
            <v>T2</v>
          </cell>
          <cell r="H232" t="str">
            <v>MP11</v>
          </cell>
          <cell r="I232" t="str">
            <v>CAL</v>
          </cell>
          <cell r="J232" t="str">
            <v>T</v>
          </cell>
          <cell r="K232" t="str">
            <v>OT HRS</v>
          </cell>
          <cell r="L232">
            <v>1.5</v>
          </cell>
          <cell r="M232">
            <v>65.06</v>
          </cell>
          <cell r="N232" t="str">
            <v>B</v>
          </cell>
          <cell r="O232" t="str">
            <v>0131050835300</v>
          </cell>
        </row>
        <row r="233">
          <cell r="E233" t="str">
            <v>982087</v>
          </cell>
          <cell r="F233" t="str">
            <v>Manish Sharma</v>
          </cell>
          <cell r="G233" t="str">
            <v>T2</v>
          </cell>
          <cell r="H233" t="str">
            <v>MP11</v>
          </cell>
          <cell r="I233" t="str">
            <v>CUT</v>
          </cell>
          <cell r="J233" t="str">
            <v>T</v>
          </cell>
          <cell r="K233" t="str">
            <v>OT HRS</v>
          </cell>
          <cell r="L233">
            <v>4</v>
          </cell>
          <cell r="M233">
            <v>171.41</v>
          </cell>
          <cell r="N233" t="str">
            <v>B</v>
          </cell>
          <cell r="O233" t="str">
            <v>0131050834900</v>
          </cell>
        </row>
        <row r="234">
          <cell r="E234" t="str">
            <v>982087</v>
          </cell>
          <cell r="F234" t="str">
            <v>Manish Sharma</v>
          </cell>
          <cell r="G234" t="str">
            <v>T2</v>
          </cell>
          <cell r="H234" t="str">
            <v>MP11</v>
          </cell>
          <cell r="I234" t="str">
            <v>CUT</v>
          </cell>
          <cell r="J234" t="str">
            <v>T</v>
          </cell>
          <cell r="K234" t="str">
            <v>OT HRS</v>
          </cell>
          <cell r="L234">
            <v>3.5</v>
          </cell>
          <cell r="M234">
            <v>149.99</v>
          </cell>
          <cell r="N234" t="str">
            <v>B</v>
          </cell>
          <cell r="O234" t="str">
            <v>0131050834900</v>
          </cell>
        </row>
        <row r="235">
          <cell r="E235" t="str">
            <v>972135</v>
          </cell>
          <cell r="F235" t="str">
            <v>Dinakar Devadiga</v>
          </cell>
          <cell r="G235" t="str">
            <v>T2</v>
          </cell>
          <cell r="H235" t="str">
            <v>MP12</v>
          </cell>
          <cell r="I235" t="str">
            <v>TUB</v>
          </cell>
          <cell r="J235" t="str">
            <v>T</v>
          </cell>
          <cell r="K235" t="str">
            <v>OT HRS</v>
          </cell>
          <cell r="L235">
            <v>4</v>
          </cell>
          <cell r="M235">
            <v>178.35</v>
          </cell>
          <cell r="N235" t="str">
            <v>B</v>
          </cell>
          <cell r="O235" t="str">
            <v>0131050819800</v>
          </cell>
        </row>
        <row r="236">
          <cell r="E236" t="str">
            <v>972135</v>
          </cell>
          <cell r="F236" t="str">
            <v>Dinakar Devadiga</v>
          </cell>
          <cell r="G236" t="str">
            <v>T2</v>
          </cell>
          <cell r="H236" t="str">
            <v>MP12</v>
          </cell>
          <cell r="I236" t="str">
            <v>TUB</v>
          </cell>
          <cell r="J236" t="str">
            <v>T</v>
          </cell>
          <cell r="K236" t="str">
            <v>OT HRS</v>
          </cell>
          <cell r="L236">
            <v>4</v>
          </cell>
          <cell r="M236">
            <v>178.35</v>
          </cell>
          <cell r="N236" t="str">
            <v>B</v>
          </cell>
          <cell r="O236" t="str">
            <v>0131050819800</v>
          </cell>
        </row>
        <row r="237">
          <cell r="E237" t="str">
            <v>972141</v>
          </cell>
          <cell r="F237" t="str">
            <v>Raj K. Mishra</v>
          </cell>
          <cell r="G237" t="str">
            <v>T2</v>
          </cell>
          <cell r="H237" t="str">
            <v>ME11</v>
          </cell>
          <cell r="I237" t="str">
            <v>UTY</v>
          </cell>
          <cell r="J237" t="str">
            <v>T</v>
          </cell>
          <cell r="K237" t="str">
            <v>OT HRS</v>
          </cell>
          <cell r="L237">
            <v>4</v>
          </cell>
          <cell r="M237">
            <v>167.7</v>
          </cell>
          <cell r="N237" t="str">
            <v>B</v>
          </cell>
          <cell r="O237" t="str">
            <v>0131050815800</v>
          </cell>
        </row>
        <row r="238">
          <cell r="E238" t="str">
            <v>972141</v>
          </cell>
          <cell r="F238" t="str">
            <v>Raj K. Mishra</v>
          </cell>
          <cell r="G238" t="str">
            <v>T2</v>
          </cell>
          <cell r="H238" t="str">
            <v>ME11</v>
          </cell>
          <cell r="I238" t="str">
            <v>UTY</v>
          </cell>
          <cell r="J238" t="str">
            <v>T</v>
          </cell>
          <cell r="K238" t="str">
            <v>OT HRS</v>
          </cell>
          <cell r="L238">
            <v>4</v>
          </cell>
          <cell r="M238">
            <v>167.7</v>
          </cell>
          <cell r="N238" t="str">
            <v>B</v>
          </cell>
          <cell r="O238" t="str">
            <v>0131050815800</v>
          </cell>
        </row>
        <row r="239">
          <cell r="E239" t="str">
            <v>972136</v>
          </cell>
          <cell r="F239" t="str">
            <v>Ramswaroop Panday</v>
          </cell>
          <cell r="G239" t="str">
            <v>T2</v>
          </cell>
          <cell r="H239" t="str">
            <v>ME11</v>
          </cell>
          <cell r="I239" t="str">
            <v>UTY</v>
          </cell>
          <cell r="J239" t="str">
            <v>T</v>
          </cell>
          <cell r="K239" t="str">
            <v>OT HRS</v>
          </cell>
          <cell r="L239">
            <v>1.5</v>
          </cell>
          <cell r="M239">
            <v>63.13</v>
          </cell>
          <cell r="N239" t="str">
            <v>B</v>
          </cell>
          <cell r="O239" t="str">
            <v>0131050824100</v>
          </cell>
        </row>
        <row r="240">
          <cell r="E240" t="str">
            <v>972136</v>
          </cell>
          <cell r="F240" t="str">
            <v>Ramswaroop Panday</v>
          </cell>
          <cell r="G240" t="str">
            <v>T2</v>
          </cell>
          <cell r="H240" t="str">
            <v>ME11</v>
          </cell>
          <cell r="I240" t="str">
            <v>UTY</v>
          </cell>
          <cell r="J240" t="str">
            <v>T</v>
          </cell>
          <cell r="K240" t="str">
            <v>OT HRS</v>
          </cell>
          <cell r="L240">
            <v>1.5</v>
          </cell>
          <cell r="M240">
            <v>63.13</v>
          </cell>
          <cell r="N240" t="str">
            <v>B</v>
          </cell>
          <cell r="O240" t="str">
            <v>0131050824100</v>
          </cell>
        </row>
        <row r="241">
          <cell r="E241" t="str">
            <v>972136</v>
          </cell>
          <cell r="F241" t="str">
            <v>Ramswaroop Panday</v>
          </cell>
          <cell r="G241" t="str">
            <v>T2</v>
          </cell>
          <cell r="H241" t="str">
            <v>ME11</v>
          </cell>
          <cell r="I241" t="str">
            <v>UTY</v>
          </cell>
          <cell r="J241" t="str">
            <v>T</v>
          </cell>
          <cell r="K241" t="str">
            <v>OT HRS</v>
          </cell>
          <cell r="L241">
            <v>4</v>
          </cell>
          <cell r="M241">
            <v>168.35</v>
          </cell>
          <cell r="N241" t="str">
            <v>B</v>
          </cell>
          <cell r="O241" t="str">
            <v>0131050824100</v>
          </cell>
        </row>
        <row r="242">
          <cell r="E242" t="str">
            <v>972136</v>
          </cell>
          <cell r="F242" t="str">
            <v>Ramswaroop Panday</v>
          </cell>
          <cell r="G242" t="str">
            <v>T2</v>
          </cell>
          <cell r="H242" t="str">
            <v>ME11</v>
          </cell>
          <cell r="I242" t="str">
            <v>UTY</v>
          </cell>
          <cell r="J242" t="str">
            <v>T</v>
          </cell>
          <cell r="K242" t="str">
            <v>OT HRS</v>
          </cell>
          <cell r="L242">
            <v>12</v>
          </cell>
          <cell r="M242">
            <v>505.06</v>
          </cell>
          <cell r="N242" t="str">
            <v>B</v>
          </cell>
          <cell r="O242" t="str">
            <v>0131050824100</v>
          </cell>
        </row>
        <row r="243">
          <cell r="E243" t="str">
            <v>972136</v>
          </cell>
          <cell r="F243" t="str">
            <v>Ramswaroop Panday</v>
          </cell>
          <cell r="G243" t="str">
            <v>T2</v>
          </cell>
          <cell r="H243" t="str">
            <v>ME11</v>
          </cell>
          <cell r="I243" t="str">
            <v>UTY</v>
          </cell>
          <cell r="J243" t="str">
            <v>T</v>
          </cell>
          <cell r="K243" t="str">
            <v>OT HRS</v>
          </cell>
          <cell r="L243">
            <v>1.5</v>
          </cell>
          <cell r="M243">
            <v>63.13</v>
          </cell>
          <cell r="N243" t="str">
            <v>B</v>
          </cell>
          <cell r="O243" t="str">
            <v>0131050824100</v>
          </cell>
        </row>
        <row r="244">
          <cell r="E244" t="str">
            <v>972136</v>
          </cell>
          <cell r="F244" t="str">
            <v>Ramswaroop Panday</v>
          </cell>
          <cell r="G244" t="str">
            <v>T2</v>
          </cell>
          <cell r="H244" t="str">
            <v>ME11</v>
          </cell>
          <cell r="I244" t="str">
            <v>UTY</v>
          </cell>
          <cell r="J244" t="str">
            <v>T</v>
          </cell>
          <cell r="K244" t="str">
            <v>OFFHRS</v>
          </cell>
          <cell r="L244">
            <v>8</v>
          </cell>
          <cell r="M244">
            <v>336.7</v>
          </cell>
          <cell r="N244" t="str">
            <v>B</v>
          </cell>
          <cell r="O244" t="str">
            <v>0131050824100</v>
          </cell>
        </row>
        <row r="245">
          <cell r="E245" t="str">
            <v>972238</v>
          </cell>
          <cell r="F245" t="str">
            <v>Akash Awasthi</v>
          </cell>
          <cell r="G245" t="str">
            <v>T2</v>
          </cell>
          <cell r="H245" t="str">
            <v>MP12</v>
          </cell>
          <cell r="I245" t="str">
            <v>FIN</v>
          </cell>
          <cell r="J245" t="str">
            <v>T</v>
          </cell>
          <cell r="K245" t="str">
            <v>OFFHRS</v>
          </cell>
          <cell r="L245">
            <v>8</v>
          </cell>
          <cell r="M245">
            <v>348.96</v>
          </cell>
          <cell r="N245" t="str">
            <v>B</v>
          </cell>
          <cell r="O245" t="str">
            <v>001104000194563</v>
          </cell>
        </row>
        <row r="246">
          <cell r="E246" t="str">
            <v>972233</v>
          </cell>
          <cell r="F246" t="str">
            <v>Nemesh K. Sahu</v>
          </cell>
          <cell r="G246" t="str">
            <v>T2</v>
          </cell>
          <cell r="H246" t="str">
            <v>MP12</v>
          </cell>
          <cell r="I246" t="str">
            <v>FIN</v>
          </cell>
          <cell r="J246" t="str">
            <v>T</v>
          </cell>
          <cell r="K246" t="str">
            <v>OT HRS</v>
          </cell>
          <cell r="L246">
            <v>0</v>
          </cell>
          <cell r="M246">
            <v>0</v>
          </cell>
          <cell r="N246" t="str">
            <v>B</v>
          </cell>
          <cell r="O246" t="str">
            <v>0131050830800</v>
          </cell>
        </row>
        <row r="247">
          <cell r="E247" t="str">
            <v>972115</v>
          </cell>
          <cell r="F247" t="str">
            <v>Arvind Dongre</v>
          </cell>
          <cell r="G247" t="str">
            <v>T2</v>
          </cell>
          <cell r="H247" t="str">
            <v>MP11</v>
          </cell>
          <cell r="I247" t="str">
            <v>CAL</v>
          </cell>
          <cell r="J247" t="str">
            <v>T</v>
          </cell>
          <cell r="K247" t="str">
            <v>OT HRS</v>
          </cell>
          <cell r="L247">
            <v>1.5</v>
          </cell>
          <cell r="M247">
            <v>66.760000000000005</v>
          </cell>
          <cell r="N247" t="str">
            <v>B</v>
          </cell>
          <cell r="O247" t="str">
            <v>0131050736000</v>
          </cell>
        </row>
        <row r="248">
          <cell r="E248" t="str">
            <v>972158</v>
          </cell>
          <cell r="F248" t="str">
            <v>Pawan Sharma</v>
          </cell>
          <cell r="G248" t="str">
            <v>T2</v>
          </cell>
          <cell r="H248" t="str">
            <v>QA11</v>
          </cell>
          <cell r="I248" t="str">
            <v>MTR</v>
          </cell>
          <cell r="J248" t="str">
            <v>T</v>
          </cell>
          <cell r="K248" t="str">
            <v>OFFHRS</v>
          </cell>
          <cell r="L248">
            <v>8</v>
          </cell>
          <cell r="M248">
            <v>351.54</v>
          </cell>
          <cell r="N248" t="str">
            <v>B</v>
          </cell>
          <cell r="O248" t="str">
            <v>064104000093888</v>
          </cell>
        </row>
        <row r="249">
          <cell r="E249" t="str">
            <v>972174</v>
          </cell>
          <cell r="F249" t="str">
            <v>Sanjay Ambedore</v>
          </cell>
          <cell r="G249" t="str">
            <v>T2</v>
          </cell>
          <cell r="H249" t="str">
            <v>MP11</v>
          </cell>
          <cell r="I249" t="str">
            <v>CUT</v>
          </cell>
          <cell r="J249" t="str">
            <v>T</v>
          </cell>
          <cell r="K249" t="str">
            <v>OT HRS</v>
          </cell>
          <cell r="L249">
            <v>3.5</v>
          </cell>
          <cell r="M249">
            <v>148.43</v>
          </cell>
          <cell r="N249" t="str">
            <v>B</v>
          </cell>
          <cell r="O249" t="str">
            <v>0131050833600</v>
          </cell>
        </row>
        <row r="250">
          <cell r="E250" t="str">
            <v>972077</v>
          </cell>
          <cell r="F250" t="str">
            <v>Pushkar Lal</v>
          </cell>
          <cell r="G250" t="str">
            <v>T2</v>
          </cell>
          <cell r="H250" t="str">
            <v>ME12</v>
          </cell>
          <cell r="I250" t="str">
            <v>MEC</v>
          </cell>
          <cell r="J250" t="str">
            <v>T</v>
          </cell>
          <cell r="K250" t="str">
            <v>OT HRS</v>
          </cell>
          <cell r="L250">
            <v>1.5</v>
          </cell>
          <cell r="M250">
            <v>65.430000000000007</v>
          </cell>
          <cell r="N250" t="str">
            <v>B</v>
          </cell>
          <cell r="O250" t="str">
            <v>0131078012800</v>
          </cell>
        </row>
        <row r="251">
          <cell r="E251" t="str">
            <v>972077</v>
          </cell>
          <cell r="F251" t="str">
            <v>Pushkar Lal</v>
          </cell>
          <cell r="G251" t="str">
            <v>T2</v>
          </cell>
          <cell r="H251" t="str">
            <v>ME12</v>
          </cell>
          <cell r="I251" t="str">
            <v>MEC</v>
          </cell>
          <cell r="J251" t="str">
            <v>T</v>
          </cell>
          <cell r="K251" t="str">
            <v>OT HRS</v>
          </cell>
          <cell r="L251">
            <v>4</v>
          </cell>
          <cell r="M251">
            <v>174.48</v>
          </cell>
          <cell r="N251" t="str">
            <v>B</v>
          </cell>
          <cell r="O251" t="str">
            <v>0131078012800</v>
          </cell>
        </row>
        <row r="252">
          <cell r="E252" t="str">
            <v>972077</v>
          </cell>
          <cell r="F252" t="str">
            <v>Pushkar Lal</v>
          </cell>
          <cell r="G252" t="str">
            <v>T2</v>
          </cell>
          <cell r="H252" t="str">
            <v>ME12</v>
          </cell>
          <cell r="I252" t="str">
            <v>MEC</v>
          </cell>
          <cell r="J252" t="str">
            <v>T</v>
          </cell>
          <cell r="K252" t="str">
            <v>OT HRS</v>
          </cell>
          <cell r="L252">
            <v>1.5</v>
          </cell>
          <cell r="M252">
            <v>65.430000000000007</v>
          </cell>
          <cell r="N252" t="str">
            <v>B</v>
          </cell>
          <cell r="O252" t="str">
            <v>0131078012800</v>
          </cell>
        </row>
        <row r="253">
          <cell r="E253" t="str">
            <v>972077</v>
          </cell>
          <cell r="F253" t="str">
            <v>Pushkar Lal</v>
          </cell>
          <cell r="G253" t="str">
            <v>T2</v>
          </cell>
          <cell r="H253" t="str">
            <v>ME12</v>
          </cell>
          <cell r="I253" t="str">
            <v>MEC</v>
          </cell>
          <cell r="J253" t="str">
            <v>T</v>
          </cell>
          <cell r="K253" t="str">
            <v>OFFHRS</v>
          </cell>
          <cell r="L253">
            <v>16</v>
          </cell>
          <cell r="M253">
            <v>697.93</v>
          </cell>
          <cell r="N253" t="str">
            <v>B</v>
          </cell>
          <cell r="O253" t="str">
            <v>0131078012800</v>
          </cell>
        </row>
        <row r="254">
          <cell r="E254" t="str">
            <v>972078</v>
          </cell>
          <cell r="F254" t="str">
            <v>Prakash Dixit</v>
          </cell>
          <cell r="G254" t="str">
            <v>T2</v>
          </cell>
          <cell r="H254" t="str">
            <v>ME12</v>
          </cell>
          <cell r="I254" t="str">
            <v>ELC</v>
          </cell>
          <cell r="J254" t="str">
            <v>T</v>
          </cell>
          <cell r="K254" t="str">
            <v>OT HRS</v>
          </cell>
          <cell r="L254">
            <v>4</v>
          </cell>
          <cell r="M254">
            <v>175.77</v>
          </cell>
          <cell r="N254" t="str">
            <v>B</v>
          </cell>
          <cell r="O254" t="str">
            <v>0131050822600</v>
          </cell>
        </row>
        <row r="255">
          <cell r="E255" t="str">
            <v>972024</v>
          </cell>
          <cell r="F255" t="str">
            <v>Bhagabandas Mahato</v>
          </cell>
          <cell r="G255" t="str">
            <v>T2</v>
          </cell>
          <cell r="H255" t="str">
            <v>ME12</v>
          </cell>
          <cell r="I255" t="str">
            <v>MEC</v>
          </cell>
          <cell r="J255" t="str">
            <v>T</v>
          </cell>
          <cell r="K255" t="str">
            <v>OT HRS</v>
          </cell>
          <cell r="L255">
            <v>1.5</v>
          </cell>
          <cell r="M255">
            <v>65.67</v>
          </cell>
          <cell r="N255" t="str">
            <v>B</v>
          </cell>
          <cell r="O255" t="str">
            <v>0131050823800</v>
          </cell>
        </row>
        <row r="256">
          <cell r="E256" t="str">
            <v>972024</v>
          </cell>
          <cell r="F256" t="str">
            <v>Bhagabandas Mahato</v>
          </cell>
          <cell r="G256" t="str">
            <v>T2</v>
          </cell>
          <cell r="H256" t="str">
            <v>ME12</v>
          </cell>
          <cell r="I256" t="str">
            <v>MEC</v>
          </cell>
          <cell r="J256" t="str">
            <v>T</v>
          </cell>
          <cell r="K256" t="str">
            <v>OT HRS</v>
          </cell>
          <cell r="L256">
            <v>4</v>
          </cell>
          <cell r="M256">
            <v>175.12</v>
          </cell>
          <cell r="N256" t="str">
            <v>B</v>
          </cell>
          <cell r="O256" t="str">
            <v>0131050823800</v>
          </cell>
        </row>
        <row r="257">
          <cell r="E257" t="str">
            <v>972024</v>
          </cell>
          <cell r="F257" t="str">
            <v>Bhagabandas Mahato</v>
          </cell>
          <cell r="G257" t="str">
            <v>T2</v>
          </cell>
          <cell r="H257" t="str">
            <v>ME12</v>
          </cell>
          <cell r="I257" t="str">
            <v>MEC</v>
          </cell>
          <cell r="J257" t="str">
            <v>T</v>
          </cell>
          <cell r="K257" t="str">
            <v>OT HRS</v>
          </cell>
          <cell r="L257">
            <v>4</v>
          </cell>
          <cell r="M257">
            <v>175.12</v>
          </cell>
          <cell r="N257" t="str">
            <v>B</v>
          </cell>
          <cell r="O257" t="str">
            <v>0131050823800</v>
          </cell>
        </row>
        <row r="258">
          <cell r="E258" t="str">
            <v>972024</v>
          </cell>
          <cell r="F258" t="str">
            <v>Bhagabandas Mahato</v>
          </cell>
          <cell r="G258" t="str">
            <v>T2</v>
          </cell>
          <cell r="H258" t="str">
            <v>ME12</v>
          </cell>
          <cell r="I258" t="str">
            <v>MEC</v>
          </cell>
          <cell r="J258" t="str">
            <v>T</v>
          </cell>
          <cell r="K258" t="str">
            <v>OFFHRS</v>
          </cell>
          <cell r="L258">
            <v>12.5</v>
          </cell>
          <cell r="M258">
            <v>547.27</v>
          </cell>
          <cell r="N258" t="str">
            <v>B</v>
          </cell>
          <cell r="O258" t="str">
            <v>0131050823800</v>
          </cell>
        </row>
        <row r="259">
          <cell r="E259" t="str">
            <v>972024</v>
          </cell>
          <cell r="F259" t="str">
            <v>Bhagabandas Mahato</v>
          </cell>
          <cell r="G259" t="str">
            <v>T2</v>
          </cell>
          <cell r="H259" t="str">
            <v>ME12</v>
          </cell>
          <cell r="I259" t="str">
            <v>MEC</v>
          </cell>
          <cell r="J259" t="str">
            <v>T</v>
          </cell>
          <cell r="K259" t="str">
            <v>OT HRS</v>
          </cell>
          <cell r="L259">
            <v>1.5</v>
          </cell>
          <cell r="M259">
            <v>65.67</v>
          </cell>
          <cell r="N259" t="str">
            <v>B</v>
          </cell>
          <cell r="O259" t="str">
            <v>0131050823800</v>
          </cell>
        </row>
        <row r="260">
          <cell r="E260" t="str">
            <v>972024</v>
          </cell>
          <cell r="F260" t="str">
            <v>Bhagabandas Mahato</v>
          </cell>
          <cell r="G260" t="str">
            <v>T2</v>
          </cell>
          <cell r="H260" t="str">
            <v>ME12</v>
          </cell>
          <cell r="I260" t="str">
            <v>MEC</v>
          </cell>
          <cell r="J260" t="str">
            <v>T</v>
          </cell>
          <cell r="K260" t="str">
            <v>OT HRS</v>
          </cell>
          <cell r="L260">
            <v>4</v>
          </cell>
          <cell r="M260">
            <v>175.12</v>
          </cell>
          <cell r="N260" t="str">
            <v>B</v>
          </cell>
          <cell r="O260" t="str">
            <v>0131050823800</v>
          </cell>
        </row>
        <row r="261">
          <cell r="E261" t="str">
            <v>972024</v>
          </cell>
          <cell r="F261" t="str">
            <v>Bhagabandas Mahato</v>
          </cell>
          <cell r="G261" t="str">
            <v>T2</v>
          </cell>
          <cell r="H261" t="str">
            <v>ME12</v>
          </cell>
          <cell r="I261" t="str">
            <v>MEC</v>
          </cell>
          <cell r="J261" t="str">
            <v>T</v>
          </cell>
          <cell r="K261" t="str">
            <v>OT HRS</v>
          </cell>
          <cell r="L261">
            <v>8</v>
          </cell>
          <cell r="M261">
            <v>350.25</v>
          </cell>
          <cell r="N261" t="str">
            <v>B</v>
          </cell>
          <cell r="O261" t="str">
            <v>0131050823800</v>
          </cell>
        </row>
        <row r="262">
          <cell r="E262" t="str">
            <v>982099</v>
          </cell>
          <cell r="F262" t="str">
            <v>Sadanand Mandal</v>
          </cell>
          <cell r="G262" t="str">
            <v>T2</v>
          </cell>
          <cell r="H262" t="str">
            <v>MP11</v>
          </cell>
          <cell r="I262" t="str">
            <v>EXT</v>
          </cell>
          <cell r="J262" t="str">
            <v>T</v>
          </cell>
          <cell r="K262" t="str">
            <v>OT HRS</v>
          </cell>
          <cell r="L262">
            <v>4</v>
          </cell>
          <cell r="M262">
            <v>168.83</v>
          </cell>
          <cell r="N262" t="str">
            <v>B</v>
          </cell>
          <cell r="O262" t="str">
            <v>0131050859500</v>
          </cell>
        </row>
        <row r="263">
          <cell r="E263" t="str">
            <v>012042</v>
          </cell>
          <cell r="F263" t="str">
            <v>Sandeep K Narkhede</v>
          </cell>
          <cell r="G263" t="str">
            <v>T2</v>
          </cell>
          <cell r="H263" t="str">
            <v>MP12</v>
          </cell>
          <cell r="I263" t="str">
            <v>TUB</v>
          </cell>
          <cell r="J263" t="str">
            <v>T</v>
          </cell>
          <cell r="K263" t="str">
            <v>OT HRS</v>
          </cell>
          <cell r="L263">
            <v>3.5</v>
          </cell>
          <cell r="M263">
            <v>151.26</v>
          </cell>
          <cell r="N263" t="str">
            <v>B</v>
          </cell>
          <cell r="O263" t="str">
            <v>001104000035413</v>
          </cell>
        </row>
        <row r="264">
          <cell r="E264" t="str">
            <v>012042</v>
          </cell>
          <cell r="F264" t="str">
            <v>Sandeep K Narkhede</v>
          </cell>
          <cell r="G264" t="str">
            <v>T2</v>
          </cell>
          <cell r="H264" t="str">
            <v>MP12</v>
          </cell>
          <cell r="I264" t="str">
            <v>TUB</v>
          </cell>
          <cell r="J264" t="str">
            <v>T</v>
          </cell>
          <cell r="K264" t="str">
            <v>OT HRS</v>
          </cell>
          <cell r="L264">
            <v>3.5</v>
          </cell>
          <cell r="M264">
            <v>151.26</v>
          </cell>
          <cell r="N264" t="str">
            <v>B</v>
          </cell>
          <cell r="O264" t="str">
            <v>001104000035413</v>
          </cell>
        </row>
        <row r="265">
          <cell r="E265" t="str">
            <v>012042</v>
          </cell>
          <cell r="F265" t="str">
            <v>Sandeep K Narkhede</v>
          </cell>
          <cell r="G265" t="str">
            <v>T2</v>
          </cell>
          <cell r="H265" t="str">
            <v>MP12</v>
          </cell>
          <cell r="I265" t="str">
            <v>TUB</v>
          </cell>
          <cell r="J265" t="str">
            <v>T</v>
          </cell>
          <cell r="K265" t="str">
            <v>OT HRS</v>
          </cell>
          <cell r="L265">
            <v>3.5</v>
          </cell>
          <cell r="M265">
            <v>151.26</v>
          </cell>
          <cell r="N265" t="str">
            <v>B</v>
          </cell>
          <cell r="O265" t="str">
            <v>001104000035413</v>
          </cell>
        </row>
        <row r="266">
          <cell r="E266" t="str">
            <v>012042</v>
          </cell>
          <cell r="F266" t="str">
            <v>Sandeep K Narkhede</v>
          </cell>
          <cell r="G266" t="str">
            <v>T2</v>
          </cell>
          <cell r="H266" t="str">
            <v>MP12</v>
          </cell>
          <cell r="I266" t="str">
            <v>TUB</v>
          </cell>
          <cell r="J266" t="str">
            <v>T</v>
          </cell>
          <cell r="K266" t="str">
            <v>OT HRS</v>
          </cell>
          <cell r="L266">
            <v>3.5</v>
          </cell>
          <cell r="M266">
            <v>151.26</v>
          </cell>
          <cell r="N266" t="str">
            <v>B</v>
          </cell>
          <cell r="O266" t="str">
            <v>001104000035413</v>
          </cell>
        </row>
        <row r="267">
          <cell r="E267" t="str">
            <v>012054</v>
          </cell>
          <cell r="F267" t="str">
            <v>Ashish Khare</v>
          </cell>
          <cell r="G267" t="str">
            <v>T2</v>
          </cell>
          <cell r="H267" t="str">
            <v>ME12</v>
          </cell>
          <cell r="I267" t="str">
            <v>ELC</v>
          </cell>
          <cell r="J267" t="str">
            <v>T</v>
          </cell>
          <cell r="K267" t="str">
            <v>OT HRS</v>
          </cell>
          <cell r="L267">
            <v>1.5</v>
          </cell>
          <cell r="M267">
            <v>64.819999999999993</v>
          </cell>
          <cell r="N267" t="str">
            <v>B</v>
          </cell>
          <cell r="O267" t="str">
            <v>001104000005418</v>
          </cell>
        </row>
        <row r="268">
          <cell r="E268" t="str">
            <v>012054</v>
          </cell>
          <cell r="F268" t="str">
            <v>Ashish Khare</v>
          </cell>
          <cell r="G268" t="str">
            <v>T2</v>
          </cell>
          <cell r="H268" t="str">
            <v>ME12</v>
          </cell>
          <cell r="I268" t="str">
            <v>ELC</v>
          </cell>
          <cell r="J268" t="str">
            <v>T</v>
          </cell>
          <cell r="K268" t="str">
            <v>OT HRS</v>
          </cell>
          <cell r="L268">
            <v>4</v>
          </cell>
          <cell r="M268">
            <v>172.87</v>
          </cell>
          <cell r="N268" t="str">
            <v>B</v>
          </cell>
          <cell r="O268" t="str">
            <v>001104000005418</v>
          </cell>
        </row>
        <row r="269">
          <cell r="E269" t="str">
            <v>012054</v>
          </cell>
          <cell r="F269" t="str">
            <v>Ashish Khare</v>
          </cell>
          <cell r="G269" t="str">
            <v>T2</v>
          </cell>
          <cell r="H269" t="str">
            <v>ME12</v>
          </cell>
          <cell r="I269" t="str">
            <v>ELC</v>
          </cell>
          <cell r="J269" t="str">
            <v>T</v>
          </cell>
          <cell r="K269" t="str">
            <v>OT HRS</v>
          </cell>
          <cell r="L269">
            <v>4</v>
          </cell>
          <cell r="M269">
            <v>172.87</v>
          </cell>
          <cell r="N269" t="str">
            <v>B</v>
          </cell>
          <cell r="O269" t="str">
            <v>001104000005418</v>
          </cell>
        </row>
        <row r="270">
          <cell r="E270" t="str">
            <v>012054</v>
          </cell>
          <cell r="F270" t="str">
            <v>Ashish Khare</v>
          </cell>
          <cell r="G270" t="str">
            <v>T2</v>
          </cell>
          <cell r="H270" t="str">
            <v>ME12</v>
          </cell>
          <cell r="I270" t="str">
            <v>ELC</v>
          </cell>
          <cell r="J270" t="str">
            <v>T</v>
          </cell>
          <cell r="K270" t="str">
            <v>OFFHRS</v>
          </cell>
          <cell r="L270">
            <v>10</v>
          </cell>
          <cell r="M270">
            <v>432.17</v>
          </cell>
          <cell r="N270" t="str">
            <v>B</v>
          </cell>
          <cell r="O270" t="str">
            <v>001104000005418</v>
          </cell>
        </row>
        <row r="271">
          <cell r="E271" t="str">
            <v>992027</v>
          </cell>
          <cell r="F271" t="str">
            <v>Ghanshyam Sharma</v>
          </cell>
          <cell r="G271" t="str">
            <v>T2</v>
          </cell>
          <cell r="H271" t="str">
            <v>MP11</v>
          </cell>
          <cell r="I271" t="str">
            <v>EXT</v>
          </cell>
          <cell r="J271" t="str">
            <v>T</v>
          </cell>
          <cell r="K271" t="str">
            <v>OT HRS</v>
          </cell>
          <cell r="L271">
            <v>4</v>
          </cell>
          <cell r="M271">
            <v>174.48</v>
          </cell>
          <cell r="N271" t="str">
            <v>B</v>
          </cell>
          <cell r="O271" t="str">
            <v>0131050836100</v>
          </cell>
        </row>
        <row r="272">
          <cell r="E272" t="str">
            <v>012052</v>
          </cell>
          <cell r="F272" t="str">
            <v>Ritesh Sharma</v>
          </cell>
          <cell r="G272" t="str">
            <v>T2</v>
          </cell>
          <cell r="H272" t="str">
            <v>MP11</v>
          </cell>
          <cell r="I272" t="str">
            <v>EXT</v>
          </cell>
          <cell r="J272" t="str">
            <v>T</v>
          </cell>
          <cell r="K272" t="str">
            <v>OT HRS</v>
          </cell>
          <cell r="L272">
            <v>3.5</v>
          </cell>
          <cell r="M272">
            <v>149.56</v>
          </cell>
          <cell r="N272" t="str">
            <v>B</v>
          </cell>
          <cell r="O272" t="str">
            <v>001104000202695</v>
          </cell>
        </row>
        <row r="273">
          <cell r="E273" t="str">
            <v>012053</v>
          </cell>
          <cell r="F273" t="str">
            <v>Tarachand Gwala</v>
          </cell>
          <cell r="G273" t="str">
            <v>T2</v>
          </cell>
          <cell r="H273" t="str">
            <v>MP12</v>
          </cell>
          <cell r="I273" t="str">
            <v>BLD</v>
          </cell>
          <cell r="J273" t="str">
            <v>T</v>
          </cell>
          <cell r="K273" t="str">
            <v>OT HRS</v>
          </cell>
          <cell r="L273">
            <v>4</v>
          </cell>
          <cell r="M273">
            <v>169.32</v>
          </cell>
          <cell r="N273" t="str">
            <v>B</v>
          </cell>
          <cell r="O273" t="str">
            <v>001104000050980</v>
          </cell>
        </row>
        <row r="274">
          <cell r="E274" t="str">
            <v>012069</v>
          </cell>
          <cell r="F274" t="str">
            <v>Ashok Dhobre</v>
          </cell>
          <cell r="G274" t="str">
            <v>T2</v>
          </cell>
          <cell r="H274" t="str">
            <v>MP11</v>
          </cell>
          <cell r="I274" t="str">
            <v>EXT</v>
          </cell>
          <cell r="J274" t="str">
            <v>T</v>
          </cell>
          <cell r="K274" t="str">
            <v>OT HRS</v>
          </cell>
          <cell r="L274">
            <v>3.5</v>
          </cell>
          <cell r="M274">
            <v>148.72</v>
          </cell>
          <cell r="N274" t="str">
            <v>B</v>
          </cell>
          <cell r="O274" t="str">
            <v>001104000088567</v>
          </cell>
        </row>
        <row r="275">
          <cell r="E275" t="str">
            <v>012071</v>
          </cell>
          <cell r="F275" t="str">
            <v>Mukesh Pachlodkar</v>
          </cell>
          <cell r="G275" t="str">
            <v>T2</v>
          </cell>
          <cell r="H275" t="str">
            <v>MP12</v>
          </cell>
          <cell r="I275" t="str">
            <v>TUB</v>
          </cell>
          <cell r="J275" t="str">
            <v>T</v>
          </cell>
          <cell r="K275" t="str">
            <v>OT HRS</v>
          </cell>
          <cell r="L275">
            <v>1.5</v>
          </cell>
          <cell r="M275">
            <v>64.099999999999994</v>
          </cell>
          <cell r="N275" t="str">
            <v>B</v>
          </cell>
          <cell r="O275" t="str">
            <v>001104000055107</v>
          </cell>
        </row>
        <row r="276">
          <cell r="E276" t="str">
            <v>012072</v>
          </cell>
          <cell r="F276" t="str">
            <v>Nandkishore Girate</v>
          </cell>
          <cell r="G276" t="str">
            <v>T2</v>
          </cell>
          <cell r="H276" t="str">
            <v>MP11</v>
          </cell>
          <cell r="I276" t="str">
            <v>CUT</v>
          </cell>
          <cell r="J276" t="str">
            <v>T</v>
          </cell>
          <cell r="K276" t="str">
            <v>OT HRS</v>
          </cell>
          <cell r="L276">
            <v>1.5</v>
          </cell>
          <cell r="M276">
            <v>64.22</v>
          </cell>
          <cell r="N276" t="str">
            <v>B</v>
          </cell>
          <cell r="O276" t="str">
            <v>01104000066112</v>
          </cell>
        </row>
        <row r="277">
          <cell r="E277" t="str">
            <v>012085</v>
          </cell>
          <cell r="F277" t="str">
            <v>Pradeep Sharma</v>
          </cell>
          <cell r="G277" t="str">
            <v>T2</v>
          </cell>
          <cell r="H277" t="str">
            <v>MP11</v>
          </cell>
          <cell r="I277" t="str">
            <v>BAB</v>
          </cell>
          <cell r="J277" t="str">
            <v>T</v>
          </cell>
          <cell r="K277" t="str">
            <v>OT HRS</v>
          </cell>
          <cell r="L277">
            <v>1.5</v>
          </cell>
          <cell r="M277">
            <v>65.06</v>
          </cell>
          <cell r="N277" t="str">
            <v>B</v>
          </cell>
          <cell r="O277" t="str">
            <v>001104000075952</v>
          </cell>
        </row>
        <row r="278">
          <cell r="E278" t="str">
            <v>012085</v>
          </cell>
          <cell r="F278" t="str">
            <v>Pradeep Sharma</v>
          </cell>
          <cell r="G278" t="str">
            <v>T2</v>
          </cell>
          <cell r="H278" t="str">
            <v>MP11</v>
          </cell>
          <cell r="I278" t="str">
            <v>BAB</v>
          </cell>
          <cell r="J278" t="str">
            <v>T</v>
          </cell>
          <cell r="K278" t="str">
            <v>OT HRS</v>
          </cell>
          <cell r="L278">
            <v>1.5</v>
          </cell>
          <cell r="M278">
            <v>65.06</v>
          </cell>
          <cell r="N278" t="str">
            <v>B</v>
          </cell>
          <cell r="O278" t="str">
            <v>001104000075952</v>
          </cell>
        </row>
        <row r="279">
          <cell r="E279" t="str">
            <v>012085</v>
          </cell>
          <cell r="F279" t="str">
            <v>Pradeep Sharma</v>
          </cell>
          <cell r="G279" t="str">
            <v>T2</v>
          </cell>
          <cell r="H279" t="str">
            <v>MP11</v>
          </cell>
          <cell r="I279" t="str">
            <v>BAB</v>
          </cell>
          <cell r="J279" t="str">
            <v>T</v>
          </cell>
          <cell r="K279" t="str">
            <v>OT HRS</v>
          </cell>
          <cell r="L279">
            <v>1.5</v>
          </cell>
          <cell r="M279">
            <v>65.06</v>
          </cell>
          <cell r="N279" t="str">
            <v>B</v>
          </cell>
          <cell r="O279" t="str">
            <v>001104000075952</v>
          </cell>
        </row>
        <row r="280">
          <cell r="E280" t="str">
            <v>012085</v>
          </cell>
          <cell r="F280" t="str">
            <v>Pradeep Sharma</v>
          </cell>
          <cell r="G280" t="str">
            <v>T2</v>
          </cell>
          <cell r="H280" t="str">
            <v>MP11</v>
          </cell>
          <cell r="I280" t="str">
            <v>BAB</v>
          </cell>
          <cell r="J280" t="str">
            <v>T</v>
          </cell>
          <cell r="K280" t="str">
            <v>OT HRS</v>
          </cell>
          <cell r="L280">
            <v>4</v>
          </cell>
          <cell r="M280">
            <v>173.51</v>
          </cell>
          <cell r="N280" t="str">
            <v>B</v>
          </cell>
          <cell r="O280" t="str">
            <v>001104000075952</v>
          </cell>
        </row>
        <row r="281">
          <cell r="E281" t="str">
            <v>012110</v>
          </cell>
          <cell r="F281" t="str">
            <v>Gattu Singh</v>
          </cell>
          <cell r="G281" t="str">
            <v>T2</v>
          </cell>
          <cell r="H281" t="str">
            <v>MP11</v>
          </cell>
          <cell r="I281" t="str">
            <v>BAB</v>
          </cell>
          <cell r="J281" t="str">
            <v>T</v>
          </cell>
          <cell r="K281" t="str">
            <v>OT HRS</v>
          </cell>
          <cell r="L281">
            <v>8</v>
          </cell>
          <cell r="M281">
            <v>341.87</v>
          </cell>
          <cell r="N281" t="str">
            <v>B</v>
          </cell>
          <cell r="O281" t="str">
            <v>001104000086781</v>
          </cell>
        </row>
        <row r="282">
          <cell r="E282" t="str">
            <v>012118</v>
          </cell>
          <cell r="F282" t="str">
            <v>Surendra Dhote</v>
          </cell>
          <cell r="G282" t="str">
            <v>T2</v>
          </cell>
          <cell r="H282" t="str">
            <v>ME12</v>
          </cell>
          <cell r="I282" t="str">
            <v>MEC</v>
          </cell>
          <cell r="J282" t="str">
            <v>T</v>
          </cell>
          <cell r="K282" t="str">
            <v>OT HRS</v>
          </cell>
          <cell r="L282">
            <v>8</v>
          </cell>
          <cell r="M282">
            <v>343.16</v>
          </cell>
          <cell r="N282" t="str">
            <v>B</v>
          </cell>
          <cell r="O282" t="str">
            <v>001104000070832</v>
          </cell>
        </row>
        <row r="283">
          <cell r="E283" t="str">
            <v>012118</v>
          </cell>
          <cell r="F283" t="str">
            <v>Surendra Dhote</v>
          </cell>
          <cell r="G283" t="str">
            <v>T2</v>
          </cell>
          <cell r="H283" t="str">
            <v>ME12</v>
          </cell>
          <cell r="I283" t="str">
            <v>MEC</v>
          </cell>
          <cell r="J283" t="str">
            <v>T</v>
          </cell>
          <cell r="K283" t="str">
            <v>OT HRS</v>
          </cell>
          <cell r="L283">
            <v>4</v>
          </cell>
          <cell r="M283">
            <v>171.58</v>
          </cell>
          <cell r="N283" t="str">
            <v>B</v>
          </cell>
          <cell r="O283" t="str">
            <v>001104000070832</v>
          </cell>
        </row>
        <row r="284">
          <cell r="E284" t="str">
            <v>012118</v>
          </cell>
          <cell r="F284" t="str">
            <v>Surendra Dhote</v>
          </cell>
          <cell r="G284" t="str">
            <v>T2</v>
          </cell>
          <cell r="H284" t="str">
            <v>ME12</v>
          </cell>
          <cell r="I284" t="str">
            <v>MEC</v>
          </cell>
          <cell r="J284" t="str">
            <v>T</v>
          </cell>
          <cell r="K284" t="str">
            <v>OT HRS</v>
          </cell>
          <cell r="L284">
            <v>3.5</v>
          </cell>
          <cell r="M284">
            <v>150.13</v>
          </cell>
          <cell r="N284" t="str">
            <v>B</v>
          </cell>
          <cell r="O284" t="str">
            <v>001104000070832</v>
          </cell>
        </row>
        <row r="285">
          <cell r="E285" t="str">
            <v>012118</v>
          </cell>
          <cell r="F285" t="str">
            <v>Surendra Dhote</v>
          </cell>
          <cell r="G285" t="str">
            <v>T2</v>
          </cell>
          <cell r="H285" t="str">
            <v>ME12</v>
          </cell>
          <cell r="I285" t="str">
            <v>MEC</v>
          </cell>
          <cell r="J285" t="str">
            <v>T</v>
          </cell>
          <cell r="K285" t="str">
            <v>OT HRS</v>
          </cell>
          <cell r="L285">
            <v>4</v>
          </cell>
          <cell r="M285">
            <v>171.58</v>
          </cell>
          <cell r="N285" t="str">
            <v>B</v>
          </cell>
          <cell r="O285" t="str">
            <v>001104000070832</v>
          </cell>
        </row>
        <row r="286">
          <cell r="E286" t="str">
            <v>012118</v>
          </cell>
          <cell r="F286" t="str">
            <v>Surendra Dhote</v>
          </cell>
          <cell r="G286" t="str">
            <v>T2</v>
          </cell>
          <cell r="H286" t="str">
            <v>ME12</v>
          </cell>
          <cell r="I286" t="str">
            <v>MEC</v>
          </cell>
          <cell r="J286" t="str">
            <v>T</v>
          </cell>
          <cell r="K286" t="str">
            <v>OT HRS</v>
          </cell>
          <cell r="L286">
            <v>5.5</v>
          </cell>
          <cell r="M286">
            <v>235.92</v>
          </cell>
          <cell r="N286" t="str">
            <v>B</v>
          </cell>
          <cell r="O286" t="str">
            <v>001104000070832</v>
          </cell>
        </row>
        <row r="287">
          <cell r="E287" t="str">
            <v>012129</v>
          </cell>
          <cell r="F287" t="str">
            <v>Prabhakar Sengar</v>
          </cell>
          <cell r="G287" t="str">
            <v>T2</v>
          </cell>
          <cell r="H287" t="str">
            <v>MP11</v>
          </cell>
          <cell r="I287" t="str">
            <v>CUT</v>
          </cell>
          <cell r="J287" t="str">
            <v>T</v>
          </cell>
          <cell r="K287" t="str">
            <v>OT HRS</v>
          </cell>
          <cell r="L287">
            <v>4</v>
          </cell>
          <cell r="M287">
            <v>169.96</v>
          </cell>
          <cell r="N287" t="str">
            <v>B</v>
          </cell>
          <cell r="O287" t="str">
            <v>001104000072308</v>
          </cell>
        </row>
        <row r="288">
          <cell r="E288" t="str">
            <v>012129</v>
          </cell>
          <cell r="F288" t="str">
            <v>Prabhakar Sengar</v>
          </cell>
          <cell r="G288" t="str">
            <v>T2</v>
          </cell>
          <cell r="H288" t="str">
            <v>MP11</v>
          </cell>
          <cell r="I288" t="str">
            <v>CUT</v>
          </cell>
          <cell r="J288" t="str">
            <v>T</v>
          </cell>
          <cell r="K288" t="str">
            <v>OT HRS</v>
          </cell>
          <cell r="L288">
            <v>4</v>
          </cell>
          <cell r="M288">
            <v>169.96</v>
          </cell>
          <cell r="N288" t="str">
            <v>B</v>
          </cell>
          <cell r="O288" t="str">
            <v>001104000072308</v>
          </cell>
        </row>
        <row r="289">
          <cell r="E289" t="str">
            <v>022006</v>
          </cell>
          <cell r="F289" t="str">
            <v>Sanjiv Kumar</v>
          </cell>
          <cell r="G289" t="str">
            <v>T2</v>
          </cell>
          <cell r="H289" t="str">
            <v>MP12</v>
          </cell>
          <cell r="I289" t="str">
            <v>BLD</v>
          </cell>
          <cell r="J289" t="str">
            <v>T</v>
          </cell>
          <cell r="K289" t="str">
            <v>OT HRS</v>
          </cell>
          <cell r="L289">
            <v>3.5</v>
          </cell>
          <cell r="M289">
            <v>148.72</v>
          </cell>
          <cell r="N289" t="str">
            <v>B</v>
          </cell>
          <cell r="O289" t="str">
            <v>053104000024763</v>
          </cell>
        </row>
        <row r="290">
          <cell r="E290" t="str">
            <v>022027</v>
          </cell>
          <cell r="F290" t="str">
            <v>Kailash Dhade</v>
          </cell>
          <cell r="G290" t="str">
            <v>T2</v>
          </cell>
          <cell r="H290" t="str">
            <v>MP12</v>
          </cell>
          <cell r="I290" t="str">
            <v>CUR</v>
          </cell>
          <cell r="J290" t="str">
            <v>T</v>
          </cell>
          <cell r="K290" t="str">
            <v>OT HRS</v>
          </cell>
          <cell r="L290">
            <v>4</v>
          </cell>
          <cell r="M290">
            <v>169.32</v>
          </cell>
          <cell r="N290" t="str">
            <v>B</v>
          </cell>
          <cell r="O290" t="str">
            <v>032104000055046</v>
          </cell>
        </row>
        <row r="291">
          <cell r="E291" t="str">
            <v>022032</v>
          </cell>
          <cell r="F291" t="str">
            <v>Kripal S. Chauhan</v>
          </cell>
          <cell r="G291" t="str">
            <v>T2</v>
          </cell>
          <cell r="H291" t="str">
            <v>ME12</v>
          </cell>
          <cell r="I291" t="str">
            <v>MEC</v>
          </cell>
          <cell r="J291" t="str">
            <v>T</v>
          </cell>
          <cell r="K291" t="str">
            <v>OT HRS</v>
          </cell>
          <cell r="L291">
            <v>1.5</v>
          </cell>
          <cell r="M291">
            <v>63.85</v>
          </cell>
          <cell r="N291" t="str">
            <v>B</v>
          </cell>
          <cell r="O291" t="str">
            <v>001104000087364</v>
          </cell>
        </row>
        <row r="292">
          <cell r="E292" t="str">
            <v>022032</v>
          </cell>
          <cell r="F292" t="str">
            <v>Kripal S. Chauhan</v>
          </cell>
          <cell r="G292" t="str">
            <v>T2</v>
          </cell>
          <cell r="H292" t="str">
            <v>ME12</v>
          </cell>
          <cell r="I292" t="str">
            <v>MEC</v>
          </cell>
          <cell r="J292" t="str">
            <v>T</v>
          </cell>
          <cell r="K292" t="str">
            <v>OT HRS</v>
          </cell>
          <cell r="L292">
            <v>1.5</v>
          </cell>
          <cell r="M292">
            <v>63.85</v>
          </cell>
          <cell r="N292" t="str">
            <v>B</v>
          </cell>
          <cell r="O292" t="str">
            <v>001104000087364</v>
          </cell>
        </row>
        <row r="293">
          <cell r="E293" t="str">
            <v>022032</v>
          </cell>
          <cell r="F293" t="str">
            <v>Kripal S. Chauhan</v>
          </cell>
          <cell r="G293" t="str">
            <v>T2</v>
          </cell>
          <cell r="H293" t="str">
            <v>ME12</v>
          </cell>
          <cell r="I293" t="str">
            <v>MEC</v>
          </cell>
          <cell r="J293" t="str">
            <v>T</v>
          </cell>
          <cell r="K293" t="str">
            <v>OT HRS</v>
          </cell>
          <cell r="L293">
            <v>4</v>
          </cell>
          <cell r="M293">
            <v>170.29</v>
          </cell>
          <cell r="N293" t="str">
            <v>B</v>
          </cell>
          <cell r="O293" t="str">
            <v>001104000087364</v>
          </cell>
        </row>
        <row r="294">
          <cell r="E294" t="str">
            <v>022032</v>
          </cell>
          <cell r="F294" t="str">
            <v>Kripal S. Chauhan</v>
          </cell>
          <cell r="G294" t="str">
            <v>T2</v>
          </cell>
          <cell r="H294" t="str">
            <v>ME12</v>
          </cell>
          <cell r="I294" t="str">
            <v>MEC</v>
          </cell>
          <cell r="J294" t="str">
            <v>T</v>
          </cell>
          <cell r="K294" t="str">
            <v>OFFHRS</v>
          </cell>
          <cell r="L294">
            <v>8</v>
          </cell>
          <cell r="M294">
            <v>340.58</v>
          </cell>
          <cell r="N294" t="str">
            <v>B</v>
          </cell>
          <cell r="O294" t="str">
            <v>001104000087364</v>
          </cell>
        </row>
        <row r="295">
          <cell r="E295" t="str">
            <v>022032</v>
          </cell>
          <cell r="F295" t="str">
            <v>Kripal S. Chauhan</v>
          </cell>
          <cell r="G295" t="str">
            <v>T2</v>
          </cell>
          <cell r="H295" t="str">
            <v>ME12</v>
          </cell>
          <cell r="I295" t="str">
            <v>MEC</v>
          </cell>
          <cell r="J295" t="str">
            <v>T</v>
          </cell>
          <cell r="K295" t="str">
            <v>OT HRS</v>
          </cell>
          <cell r="L295">
            <v>1.5</v>
          </cell>
          <cell r="M295">
            <v>63.85</v>
          </cell>
          <cell r="N295" t="str">
            <v>B</v>
          </cell>
          <cell r="O295" t="str">
            <v>001104000087364</v>
          </cell>
        </row>
        <row r="296">
          <cell r="E296" t="str">
            <v>022032</v>
          </cell>
          <cell r="F296" t="str">
            <v>Kripal S. Chauhan</v>
          </cell>
          <cell r="G296" t="str">
            <v>T2</v>
          </cell>
          <cell r="H296" t="str">
            <v>ME12</v>
          </cell>
          <cell r="I296" t="str">
            <v>MEC</v>
          </cell>
          <cell r="J296" t="str">
            <v>T</v>
          </cell>
          <cell r="K296" t="str">
            <v>OT HRS</v>
          </cell>
          <cell r="L296">
            <v>4</v>
          </cell>
          <cell r="M296">
            <v>170.29</v>
          </cell>
          <cell r="N296" t="str">
            <v>B</v>
          </cell>
          <cell r="O296" t="str">
            <v>001104000087364</v>
          </cell>
        </row>
        <row r="297">
          <cell r="E297" t="str">
            <v>022032</v>
          </cell>
          <cell r="F297" t="str">
            <v>Kripal S. Chauhan</v>
          </cell>
          <cell r="G297" t="str">
            <v>T2</v>
          </cell>
          <cell r="H297" t="str">
            <v>ME12</v>
          </cell>
          <cell r="I297" t="str">
            <v>MEC</v>
          </cell>
          <cell r="J297" t="str">
            <v>T</v>
          </cell>
          <cell r="K297" t="str">
            <v>OFFHRS</v>
          </cell>
          <cell r="L297">
            <v>12</v>
          </cell>
          <cell r="M297">
            <v>510.87</v>
          </cell>
          <cell r="N297" t="str">
            <v>B</v>
          </cell>
          <cell r="O297" t="str">
            <v>001104000087364</v>
          </cell>
        </row>
        <row r="298">
          <cell r="E298" t="str">
            <v>022032</v>
          </cell>
          <cell r="F298" t="str">
            <v>Kripal S. Chauhan</v>
          </cell>
          <cell r="G298" t="str">
            <v>T2</v>
          </cell>
          <cell r="H298" t="str">
            <v>ME12</v>
          </cell>
          <cell r="I298" t="str">
            <v>MEC</v>
          </cell>
          <cell r="J298" t="str">
            <v>T</v>
          </cell>
          <cell r="K298" t="str">
            <v>OT HRS</v>
          </cell>
          <cell r="L298">
            <v>8</v>
          </cell>
          <cell r="M298">
            <v>340.58</v>
          </cell>
          <cell r="N298" t="str">
            <v>B</v>
          </cell>
          <cell r="O298" t="str">
            <v>001104000087364</v>
          </cell>
        </row>
        <row r="299">
          <cell r="E299" t="str">
            <v>022035</v>
          </cell>
          <cell r="F299" t="str">
            <v>Santosh Sahu</v>
          </cell>
          <cell r="G299" t="str">
            <v>T2</v>
          </cell>
          <cell r="H299" t="str">
            <v>MP11</v>
          </cell>
          <cell r="I299" t="str">
            <v>EXT</v>
          </cell>
          <cell r="J299" t="str">
            <v>T</v>
          </cell>
          <cell r="K299" t="str">
            <v>OT HRS</v>
          </cell>
          <cell r="L299">
            <v>3.5</v>
          </cell>
          <cell r="M299">
            <v>145.88999999999999</v>
          </cell>
          <cell r="N299" t="str">
            <v>B</v>
          </cell>
          <cell r="O299" t="str">
            <v>001104000154338</v>
          </cell>
        </row>
        <row r="300">
          <cell r="E300" t="str">
            <v>022047</v>
          </cell>
          <cell r="F300" t="str">
            <v>Tuta Kanade</v>
          </cell>
          <cell r="G300" t="str">
            <v>T2</v>
          </cell>
          <cell r="H300" t="str">
            <v>FP11</v>
          </cell>
          <cell r="I300" t="str">
            <v>RMW</v>
          </cell>
          <cell r="J300" t="str">
            <v>T</v>
          </cell>
          <cell r="K300" t="str">
            <v>OT HRS</v>
          </cell>
          <cell r="L300">
            <v>1.5</v>
          </cell>
          <cell r="M300">
            <v>64.34</v>
          </cell>
          <cell r="N300" t="str">
            <v>B</v>
          </cell>
          <cell r="O300" t="str">
            <v>001104000144452</v>
          </cell>
        </row>
        <row r="301">
          <cell r="E301" t="str">
            <v>022047</v>
          </cell>
          <cell r="F301" t="str">
            <v>Tuta Kanade</v>
          </cell>
          <cell r="G301" t="str">
            <v>T2</v>
          </cell>
          <cell r="H301" t="str">
            <v>FP11</v>
          </cell>
          <cell r="I301" t="str">
            <v>RMW</v>
          </cell>
          <cell r="J301" t="str">
            <v>T</v>
          </cell>
          <cell r="K301" t="str">
            <v>OT HRS</v>
          </cell>
          <cell r="L301">
            <v>1.5</v>
          </cell>
          <cell r="M301">
            <v>64.34</v>
          </cell>
          <cell r="N301" t="str">
            <v>B</v>
          </cell>
          <cell r="O301" t="str">
            <v>001104000144452</v>
          </cell>
        </row>
        <row r="302">
          <cell r="E302" t="str">
            <v>022060</v>
          </cell>
          <cell r="F302" t="str">
            <v>Dnyaneshwar Mahajan</v>
          </cell>
          <cell r="G302" t="str">
            <v>T2</v>
          </cell>
          <cell r="H302" t="str">
            <v>MP12</v>
          </cell>
          <cell r="I302" t="str">
            <v>BLD</v>
          </cell>
          <cell r="J302" t="str">
            <v>T</v>
          </cell>
          <cell r="K302" t="str">
            <v>OT HRS</v>
          </cell>
          <cell r="L302">
            <v>4</v>
          </cell>
          <cell r="M302">
            <v>169.96</v>
          </cell>
          <cell r="N302" t="str">
            <v>B</v>
          </cell>
          <cell r="O302" t="str">
            <v>001104000075615</v>
          </cell>
        </row>
        <row r="303">
          <cell r="E303" t="str">
            <v>032017</v>
          </cell>
          <cell r="F303" t="str">
            <v>Ashutosh Chourey</v>
          </cell>
          <cell r="G303" t="str">
            <v>T2</v>
          </cell>
          <cell r="H303" t="str">
            <v>MP11</v>
          </cell>
          <cell r="I303" t="str">
            <v>EXT</v>
          </cell>
          <cell r="J303" t="str">
            <v>T</v>
          </cell>
          <cell r="K303" t="str">
            <v>OT HRS</v>
          </cell>
          <cell r="L303">
            <v>3.5</v>
          </cell>
          <cell r="M303">
            <v>148.72</v>
          </cell>
          <cell r="N303" t="str">
            <v>B</v>
          </cell>
          <cell r="O303" t="str">
            <v>001104000112826</v>
          </cell>
        </row>
        <row r="304">
          <cell r="E304" t="str">
            <v>032066</v>
          </cell>
          <cell r="F304" t="str">
            <v>Girjesh Mandloi</v>
          </cell>
          <cell r="G304" t="str">
            <v>T2</v>
          </cell>
          <cell r="H304" t="str">
            <v>MP12</v>
          </cell>
          <cell r="I304" t="str">
            <v>TUB</v>
          </cell>
          <cell r="J304" t="str">
            <v>T</v>
          </cell>
          <cell r="K304" t="str">
            <v>OT HRS</v>
          </cell>
          <cell r="L304">
            <v>3.5</v>
          </cell>
          <cell r="M304">
            <v>149.85</v>
          </cell>
          <cell r="N304" t="str">
            <v>B</v>
          </cell>
          <cell r="O304" t="str">
            <v>001104000154512</v>
          </cell>
        </row>
        <row r="305">
          <cell r="E305" t="str">
            <v>032070</v>
          </cell>
          <cell r="F305" t="str">
            <v>Vinod Chore</v>
          </cell>
          <cell r="G305" t="str">
            <v>T2</v>
          </cell>
          <cell r="H305" t="str">
            <v>ME12</v>
          </cell>
          <cell r="I305" t="str">
            <v>MEC</v>
          </cell>
          <cell r="J305" t="str">
            <v>T</v>
          </cell>
          <cell r="K305" t="str">
            <v>OT HRS</v>
          </cell>
          <cell r="L305">
            <v>5.5</v>
          </cell>
          <cell r="M305">
            <v>238.14</v>
          </cell>
          <cell r="N305" t="str">
            <v>B</v>
          </cell>
          <cell r="O305" t="str">
            <v>001104000156042</v>
          </cell>
        </row>
        <row r="306">
          <cell r="E306" t="str">
            <v>032070</v>
          </cell>
          <cell r="F306" t="str">
            <v>Vinod Chore</v>
          </cell>
          <cell r="G306" t="str">
            <v>T2</v>
          </cell>
          <cell r="H306" t="str">
            <v>ME12</v>
          </cell>
          <cell r="I306" t="str">
            <v>MEC</v>
          </cell>
          <cell r="J306" t="str">
            <v>T</v>
          </cell>
          <cell r="K306" t="str">
            <v>OT HRS</v>
          </cell>
          <cell r="L306">
            <v>1.5</v>
          </cell>
          <cell r="M306">
            <v>64.94</v>
          </cell>
          <cell r="N306" t="str">
            <v>B</v>
          </cell>
          <cell r="O306" t="str">
            <v>001104000156042</v>
          </cell>
        </row>
        <row r="307">
          <cell r="E307" t="str">
            <v>032070</v>
          </cell>
          <cell r="F307" t="str">
            <v>Vinod Chore</v>
          </cell>
          <cell r="G307" t="str">
            <v>T2</v>
          </cell>
          <cell r="H307" t="str">
            <v>ME12</v>
          </cell>
          <cell r="I307" t="str">
            <v>MEC</v>
          </cell>
          <cell r="J307" t="str">
            <v>T</v>
          </cell>
          <cell r="K307" t="str">
            <v>OT HRS</v>
          </cell>
          <cell r="L307">
            <v>4</v>
          </cell>
          <cell r="M307">
            <v>173.19</v>
          </cell>
          <cell r="N307" t="str">
            <v>B</v>
          </cell>
          <cell r="O307" t="str">
            <v>001104000156042</v>
          </cell>
        </row>
        <row r="308">
          <cell r="E308" t="str">
            <v>032070</v>
          </cell>
          <cell r="F308" t="str">
            <v>Vinod Chore</v>
          </cell>
          <cell r="G308" t="str">
            <v>T2</v>
          </cell>
          <cell r="H308" t="str">
            <v>ME12</v>
          </cell>
          <cell r="I308" t="str">
            <v>MEC</v>
          </cell>
          <cell r="J308" t="str">
            <v>T</v>
          </cell>
          <cell r="K308" t="str">
            <v>OT HRS</v>
          </cell>
          <cell r="L308">
            <v>1.5</v>
          </cell>
          <cell r="M308">
            <v>64.94</v>
          </cell>
          <cell r="N308" t="str">
            <v>B</v>
          </cell>
          <cell r="O308" t="str">
            <v>001104000156042</v>
          </cell>
        </row>
        <row r="309">
          <cell r="E309" t="str">
            <v>032070</v>
          </cell>
          <cell r="F309" t="str">
            <v>Vinod Chore</v>
          </cell>
          <cell r="G309" t="str">
            <v>T2</v>
          </cell>
          <cell r="H309" t="str">
            <v>ME12</v>
          </cell>
          <cell r="I309" t="str">
            <v>MEC</v>
          </cell>
          <cell r="J309" t="str">
            <v>T</v>
          </cell>
          <cell r="K309" t="str">
            <v>OT HRS</v>
          </cell>
          <cell r="L309">
            <v>1.5</v>
          </cell>
          <cell r="M309">
            <v>64.94</v>
          </cell>
          <cell r="N309" t="str">
            <v>B</v>
          </cell>
          <cell r="O309" t="str">
            <v>001104000156042</v>
          </cell>
        </row>
        <row r="310">
          <cell r="E310" t="str">
            <v>032070</v>
          </cell>
          <cell r="F310" t="str">
            <v>Vinod Chore</v>
          </cell>
          <cell r="G310" t="str">
            <v>T2</v>
          </cell>
          <cell r="H310" t="str">
            <v>ME12</v>
          </cell>
          <cell r="I310" t="str">
            <v>MEC</v>
          </cell>
          <cell r="J310" t="str">
            <v>T</v>
          </cell>
          <cell r="K310" t="str">
            <v>OT HRS</v>
          </cell>
          <cell r="L310">
            <v>4</v>
          </cell>
          <cell r="M310">
            <v>173.19</v>
          </cell>
          <cell r="N310" t="str">
            <v>B</v>
          </cell>
          <cell r="O310" t="str">
            <v>001104000156042</v>
          </cell>
        </row>
        <row r="311">
          <cell r="E311" t="str">
            <v>032070</v>
          </cell>
          <cell r="F311" t="str">
            <v>Vinod Chore</v>
          </cell>
          <cell r="G311" t="str">
            <v>T2</v>
          </cell>
          <cell r="H311" t="str">
            <v>ME12</v>
          </cell>
          <cell r="I311" t="str">
            <v>MEC</v>
          </cell>
          <cell r="J311" t="str">
            <v>T</v>
          </cell>
          <cell r="K311" t="str">
            <v>OT HRS</v>
          </cell>
          <cell r="L311">
            <v>1.5</v>
          </cell>
          <cell r="M311">
            <v>64.94</v>
          </cell>
          <cell r="N311" t="str">
            <v>B</v>
          </cell>
          <cell r="O311" t="str">
            <v>001104000156042</v>
          </cell>
        </row>
        <row r="312">
          <cell r="E312" t="str">
            <v>032070</v>
          </cell>
          <cell r="F312" t="str">
            <v>Vinod Chore</v>
          </cell>
          <cell r="G312" t="str">
            <v>T2</v>
          </cell>
          <cell r="H312" t="str">
            <v>ME12</v>
          </cell>
          <cell r="I312" t="str">
            <v>MEC</v>
          </cell>
          <cell r="J312" t="str">
            <v>T</v>
          </cell>
          <cell r="K312" t="str">
            <v>OT HRS</v>
          </cell>
          <cell r="L312">
            <v>3</v>
          </cell>
          <cell r="M312">
            <v>129.88999999999999</v>
          </cell>
          <cell r="N312" t="str">
            <v>B</v>
          </cell>
          <cell r="O312" t="str">
            <v>001104000156042</v>
          </cell>
        </row>
        <row r="313">
          <cell r="E313" t="str">
            <v>032070</v>
          </cell>
          <cell r="F313" t="str">
            <v>Vinod Chore</v>
          </cell>
          <cell r="G313" t="str">
            <v>T2</v>
          </cell>
          <cell r="H313" t="str">
            <v>ME12</v>
          </cell>
          <cell r="I313" t="str">
            <v>MEC</v>
          </cell>
          <cell r="J313" t="str">
            <v>T</v>
          </cell>
          <cell r="K313" t="str">
            <v>OT HRS</v>
          </cell>
          <cell r="L313">
            <v>11.5</v>
          </cell>
          <cell r="M313">
            <v>497.93</v>
          </cell>
          <cell r="N313" t="str">
            <v>B</v>
          </cell>
          <cell r="O313" t="str">
            <v>001104000156042</v>
          </cell>
        </row>
        <row r="314">
          <cell r="E314" t="str">
            <v>032070</v>
          </cell>
          <cell r="F314" t="str">
            <v>Vinod Chore</v>
          </cell>
          <cell r="G314" t="str">
            <v>T2</v>
          </cell>
          <cell r="H314" t="str">
            <v>ME12</v>
          </cell>
          <cell r="I314" t="str">
            <v>MEC</v>
          </cell>
          <cell r="J314" t="str">
            <v>T</v>
          </cell>
          <cell r="K314" t="str">
            <v>OT HRS</v>
          </cell>
          <cell r="L314">
            <v>1.5</v>
          </cell>
          <cell r="M314">
            <v>64.94</v>
          </cell>
          <cell r="N314" t="str">
            <v>B</v>
          </cell>
          <cell r="O314" t="str">
            <v>001104000156042</v>
          </cell>
        </row>
        <row r="315">
          <cell r="E315" t="str">
            <v>032070</v>
          </cell>
          <cell r="F315" t="str">
            <v>Vinod Chore</v>
          </cell>
          <cell r="G315" t="str">
            <v>T2</v>
          </cell>
          <cell r="H315" t="str">
            <v>ME12</v>
          </cell>
          <cell r="I315" t="str">
            <v>MEC</v>
          </cell>
          <cell r="J315" t="str">
            <v>T</v>
          </cell>
          <cell r="K315" t="str">
            <v>OT HRS</v>
          </cell>
          <cell r="L315">
            <v>1.5</v>
          </cell>
          <cell r="M315">
            <v>64.94</v>
          </cell>
          <cell r="N315" t="str">
            <v>B</v>
          </cell>
          <cell r="O315" t="str">
            <v>001104000156042</v>
          </cell>
        </row>
        <row r="316">
          <cell r="E316" t="str">
            <v>032070</v>
          </cell>
          <cell r="F316" t="str">
            <v>Vinod Chore</v>
          </cell>
          <cell r="G316" t="str">
            <v>T2</v>
          </cell>
          <cell r="H316" t="str">
            <v>ME12</v>
          </cell>
          <cell r="I316" t="str">
            <v>MEC</v>
          </cell>
          <cell r="J316" t="str">
            <v>T</v>
          </cell>
          <cell r="K316" t="str">
            <v>OT HRS</v>
          </cell>
          <cell r="L316">
            <v>4</v>
          </cell>
          <cell r="M316">
            <v>173.19</v>
          </cell>
          <cell r="N316" t="str">
            <v>B</v>
          </cell>
          <cell r="O316" t="str">
            <v>001104000156042</v>
          </cell>
        </row>
        <row r="317">
          <cell r="E317" t="str">
            <v>032070</v>
          </cell>
          <cell r="F317" t="str">
            <v>Vinod Chore</v>
          </cell>
          <cell r="G317" t="str">
            <v>T2</v>
          </cell>
          <cell r="H317" t="str">
            <v>ME12</v>
          </cell>
          <cell r="I317" t="str">
            <v>MEC</v>
          </cell>
          <cell r="J317" t="str">
            <v>T</v>
          </cell>
          <cell r="K317" t="str">
            <v>OT HRS</v>
          </cell>
          <cell r="L317">
            <v>6</v>
          </cell>
          <cell r="M317">
            <v>259.79000000000002</v>
          </cell>
          <cell r="N317" t="str">
            <v>B</v>
          </cell>
          <cell r="O317" t="str">
            <v>001104000156042</v>
          </cell>
        </row>
        <row r="318">
          <cell r="E318" t="str">
            <v>032070</v>
          </cell>
          <cell r="F318" t="str">
            <v>Vinod Chore</v>
          </cell>
          <cell r="G318" t="str">
            <v>T2</v>
          </cell>
          <cell r="H318" t="str">
            <v>ME12</v>
          </cell>
          <cell r="I318" t="str">
            <v>MEC</v>
          </cell>
          <cell r="J318" t="str">
            <v>T</v>
          </cell>
          <cell r="K318" t="str">
            <v>OT HRS</v>
          </cell>
          <cell r="L318">
            <v>3</v>
          </cell>
          <cell r="M318">
            <v>129.88999999999999</v>
          </cell>
          <cell r="N318" t="str">
            <v>B</v>
          </cell>
          <cell r="O318" t="str">
            <v>001104000156042</v>
          </cell>
        </row>
        <row r="319">
          <cell r="E319" t="str">
            <v>032070</v>
          </cell>
          <cell r="F319" t="str">
            <v>Vinod Chore</v>
          </cell>
          <cell r="G319" t="str">
            <v>T2</v>
          </cell>
          <cell r="H319" t="str">
            <v>ME12</v>
          </cell>
          <cell r="I319" t="str">
            <v>MEC</v>
          </cell>
          <cell r="J319" t="str">
            <v>T</v>
          </cell>
          <cell r="K319" t="str">
            <v>OFFHRS</v>
          </cell>
          <cell r="L319">
            <v>12</v>
          </cell>
          <cell r="M319">
            <v>519.58000000000004</v>
          </cell>
          <cell r="N319" t="str">
            <v>B</v>
          </cell>
          <cell r="O319" t="str">
            <v>001104000156042</v>
          </cell>
        </row>
        <row r="320">
          <cell r="E320" t="str">
            <v>032107</v>
          </cell>
          <cell r="F320" t="str">
            <v>K. Shrinivas Rao</v>
          </cell>
          <cell r="G320" t="str">
            <v>T2</v>
          </cell>
          <cell r="H320" t="str">
            <v>MP11</v>
          </cell>
          <cell r="I320" t="str">
            <v>CUT</v>
          </cell>
          <cell r="J320" t="str">
            <v>T</v>
          </cell>
          <cell r="K320" t="str">
            <v>OT HRS</v>
          </cell>
          <cell r="L320">
            <v>3.5</v>
          </cell>
          <cell r="M320">
            <v>147.87</v>
          </cell>
          <cell r="N320" t="str">
            <v>B</v>
          </cell>
          <cell r="O320" t="str">
            <v>001104000154345</v>
          </cell>
        </row>
        <row r="321">
          <cell r="E321" t="str">
            <v>032117</v>
          </cell>
          <cell r="F321" t="str">
            <v>Deepak Verma</v>
          </cell>
          <cell r="G321" t="str">
            <v>T2</v>
          </cell>
          <cell r="H321" t="str">
            <v>MP12</v>
          </cell>
          <cell r="I321" t="str">
            <v>TUB</v>
          </cell>
          <cell r="J321" t="str">
            <v>T</v>
          </cell>
          <cell r="K321" t="str">
            <v>OT HRS</v>
          </cell>
          <cell r="L321">
            <v>7.5</v>
          </cell>
          <cell r="M321">
            <v>315.66000000000003</v>
          </cell>
          <cell r="N321" t="str">
            <v>B</v>
          </cell>
          <cell r="O321" t="str">
            <v>001104000154277</v>
          </cell>
        </row>
        <row r="322">
          <cell r="E322" t="str">
            <v>032119</v>
          </cell>
          <cell r="F322" t="str">
            <v>Narendra Verma</v>
          </cell>
          <cell r="G322" t="str">
            <v>T2</v>
          </cell>
          <cell r="H322" t="str">
            <v>MP11</v>
          </cell>
          <cell r="I322" t="str">
            <v>CUT</v>
          </cell>
          <cell r="J322" t="str">
            <v>T</v>
          </cell>
          <cell r="K322" t="str">
            <v>OT HRS</v>
          </cell>
          <cell r="L322">
            <v>4</v>
          </cell>
          <cell r="M322">
            <v>169.32</v>
          </cell>
          <cell r="N322" t="str">
            <v>B</v>
          </cell>
          <cell r="O322" t="str">
            <v>001104000154208</v>
          </cell>
        </row>
        <row r="323">
          <cell r="E323" t="str">
            <v>032121</v>
          </cell>
          <cell r="F323" t="str">
            <v>Rajendra Dwivedi</v>
          </cell>
          <cell r="G323" t="str">
            <v>T2</v>
          </cell>
          <cell r="H323" t="str">
            <v>MP11</v>
          </cell>
          <cell r="I323" t="str">
            <v>CUT</v>
          </cell>
          <cell r="J323" t="str">
            <v>T</v>
          </cell>
          <cell r="K323" t="str">
            <v>OT HRS</v>
          </cell>
          <cell r="L323">
            <v>4</v>
          </cell>
          <cell r="M323">
            <v>167.38</v>
          </cell>
          <cell r="N323" t="str">
            <v>B</v>
          </cell>
          <cell r="O323" t="str">
            <v>001104000156349</v>
          </cell>
        </row>
        <row r="324">
          <cell r="E324" t="str">
            <v>032122</v>
          </cell>
          <cell r="F324" t="str">
            <v>Sunil Chouhan</v>
          </cell>
          <cell r="G324" t="str">
            <v>T2</v>
          </cell>
          <cell r="H324" t="str">
            <v>MP11</v>
          </cell>
          <cell r="I324" t="str">
            <v>CUT</v>
          </cell>
          <cell r="J324" t="str">
            <v>T</v>
          </cell>
          <cell r="K324" t="str">
            <v>OT HRS</v>
          </cell>
          <cell r="L324">
            <v>3.5</v>
          </cell>
          <cell r="M324">
            <v>147.31</v>
          </cell>
          <cell r="N324" t="str">
            <v>B</v>
          </cell>
          <cell r="O324" t="str">
            <v>001104000173773</v>
          </cell>
        </row>
        <row r="325">
          <cell r="E325" t="str">
            <v>032130</v>
          </cell>
          <cell r="F325" t="str">
            <v>Atul Pashiney</v>
          </cell>
          <cell r="G325" t="str">
            <v>T2</v>
          </cell>
          <cell r="H325" t="str">
            <v>MP11</v>
          </cell>
          <cell r="I325" t="str">
            <v>EXT</v>
          </cell>
          <cell r="J325" t="str">
            <v>T</v>
          </cell>
          <cell r="K325" t="str">
            <v>OT HRS</v>
          </cell>
          <cell r="L325">
            <v>3.5</v>
          </cell>
          <cell r="M325">
            <v>147.31</v>
          </cell>
          <cell r="N325" t="str">
            <v>B</v>
          </cell>
          <cell r="O325" t="str">
            <v>001104000154178</v>
          </cell>
        </row>
        <row r="326">
          <cell r="E326" t="str">
            <v>032014</v>
          </cell>
          <cell r="F326" t="str">
            <v>Bijo Gregorios</v>
          </cell>
          <cell r="G326" t="str">
            <v>T2</v>
          </cell>
          <cell r="H326" t="str">
            <v>MP11</v>
          </cell>
          <cell r="I326" t="str">
            <v>CUT</v>
          </cell>
          <cell r="J326" t="str">
            <v>T</v>
          </cell>
          <cell r="K326" t="str">
            <v>OT HRS</v>
          </cell>
          <cell r="L326">
            <v>4</v>
          </cell>
          <cell r="M326">
            <v>168.35</v>
          </cell>
          <cell r="N326" t="str">
            <v>B</v>
          </cell>
          <cell r="O326" t="str">
            <v>001104000212373</v>
          </cell>
        </row>
        <row r="327">
          <cell r="E327" t="str">
            <v>032040</v>
          </cell>
          <cell r="F327" t="str">
            <v>Dinesh Thakur</v>
          </cell>
          <cell r="G327" t="str">
            <v>T2</v>
          </cell>
          <cell r="H327" t="str">
            <v>MP12</v>
          </cell>
          <cell r="I327" t="str">
            <v>BLD</v>
          </cell>
          <cell r="J327" t="str">
            <v>T</v>
          </cell>
          <cell r="K327" t="str">
            <v>OT HRS</v>
          </cell>
          <cell r="L327">
            <v>3.5</v>
          </cell>
          <cell r="M327">
            <v>147.31</v>
          </cell>
          <cell r="N327" t="str">
            <v>B</v>
          </cell>
          <cell r="O327" t="str">
            <v>001104000173803</v>
          </cell>
        </row>
        <row r="328">
          <cell r="E328" t="str">
            <v>032041</v>
          </cell>
          <cell r="F328" t="str">
            <v>Kishore  Kandalkar</v>
          </cell>
          <cell r="G328" t="str">
            <v>T2</v>
          </cell>
          <cell r="H328" t="str">
            <v>MP11</v>
          </cell>
          <cell r="I328" t="str">
            <v>CUT</v>
          </cell>
          <cell r="J328" t="str">
            <v>T</v>
          </cell>
          <cell r="K328" t="str">
            <v>OT HRS</v>
          </cell>
          <cell r="L328">
            <v>3.5</v>
          </cell>
          <cell r="M328">
            <v>146.46</v>
          </cell>
          <cell r="N328" t="str">
            <v>B</v>
          </cell>
          <cell r="O328" t="str">
            <v>001104000191623</v>
          </cell>
        </row>
        <row r="329">
          <cell r="E329" t="str">
            <v>032041</v>
          </cell>
          <cell r="F329" t="str">
            <v>Kishore  Kandalkar</v>
          </cell>
          <cell r="G329" t="str">
            <v>T2</v>
          </cell>
          <cell r="H329" t="str">
            <v>MP11</v>
          </cell>
          <cell r="I329" t="str">
            <v>CUT</v>
          </cell>
          <cell r="J329" t="str">
            <v>T</v>
          </cell>
          <cell r="K329" t="str">
            <v>OT HRS</v>
          </cell>
          <cell r="L329">
            <v>3.5</v>
          </cell>
          <cell r="M329">
            <v>146.46</v>
          </cell>
          <cell r="N329" t="str">
            <v>B</v>
          </cell>
          <cell r="O329" t="str">
            <v>001104000191623</v>
          </cell>
        </row>
        <row r="330">
          <cell r="E330" t="str">
            <v>032149</v>
          </cell>
          <cell r="F330" t="str">
            <v>Mukesh Pawar</v>
          </cell>
          <cell r="G330" t="str">
            <v>T2</v>
          </cell>
          <cell r="H330" t="str">
            <v>MP11</v>
          </cell>
          <cell r="I330" t="str">
            <v>EXT</v>
          </cell>
          <cell r="J330" t="str">
            <v>T</v>
          </cell>
          <cell r="K330" t="str">
            <v>OT HRS</v>
          </cell>
          <cell r="L330">
            <v>4</v>
          </cell>
          <cell r="M330">
            <v>165.77</v>
          </cell>
          <cell r="N330" t="str">
            <v>B</v>
          </cell>
          <cell r="O330" t="str">
            <v>032104000106719</v>
          </cell>
        </row>
        <row r="331">
          <cell r="E331" t="str">
            <v>032155</v>
          </cell>
          <cell r="F331" t="str">
            <v>Rahul Patil</v>
          </cell>
          <cell r="G331" t="str">
            <v>T2</v>
          </cell>
          <cell r="H331" t="str">
            <v>MP11</v>
          </cell>
          <cell r="I331" t="str">
            <v>EXT</v>
          </cell>
          <cell r="J331" t="str">
            <v>T</v>
          </cell>
          <cell r="K331" t="str">
            <v>OT HRS</v>
          </cell>
          <cell r="L331">
            <v>3.5</v>
          </cell>
          <cell r="M331">
            <v>145.05000000000001</v>
          </cell>
          <cell r="N331" t="str">
            <v>B</v>
          </cell>
          <cell r="O331" t="str">
            <v>001104000207447</v>
          </cell>
        </row>
        <row r="332">
          <cell r="E332" t="str">
            <v>032172</v>
          </cell>
          <cell r="F332" t="str">
            <v>Ritesh Shah</v>
          </cell>
          <cell r="G332" t="str">
            <v>T2</v>
          </cell>
          <cell r="H332" t="str">
            <v>ME12</v>
          </cell>
          <cell r="I332" t="str">
            <v>MEC</v>
          </cell>
          <cell r="J332" t="str">
            <v>T</v>
          </cell>
          <cell r="K332" t="str">
            <v>OT HRS</v>
          </cell>
          <cell r="L332">
            <v>1.5</v>
          </cell>
          <cell r="M332">
            <v>62.16</v>
          </cell>
          <cell r="N332" t="str">
            <v>B</v>
          </cell>
          <cell r="O332" t="str">
            <v>001104000198455</v>
          </cell>
        </row>
        <row r="333">
          <cell r="E333" t="str">
            <v>032172</v>
          </cell>
          <cell r="F333" t="str">
            <v>Ritesh Shah</v>
          </cell>
          <cell r="G333" t="str">
            <v>T2</v>
          </cell>
          <cell r="H333" t="str">
            <v>ME12</v>
          </cell>
          <cell r="I333" t="str">
            <v>MEC</v>
          </cell>
          <cell r="J333" t="str">
            <v>T</v>
          </cell>
          <cell r="K333" t="str">
            <v>OT HRS</v>
          </cell>
          <cell r="L333">
            <v>4</v>
          </cell>
          <cell r="M333">
            <v>165.77</v>
          </cell>
          <cell r="N333" t="str">
            <v>B</v>
          </cell>
          <cell r="O333" t="str">
            <v>001104000198455</v>
          </cell>
        </row>
        <row r="334">
          <cell r="E334" t="str">
            <v>032172</v>
          </cell>
          <cell r="F334" t="str">
            <v>Ritesh Shah</v>
          </cell>
          <cell r="G334" t="str">
            <v>T2</v>
          </cell>
          <cell r="H334" t="str">
            <v>ME12</v>
          </cell>
          <cell r="I334" t="str">
            <v>MEC</v>
          </cell>
          <cell r="J334" t="str">
            <v>T</v>
          </cell>
          <cell r="K334" t="str">
            <v>OFFHRS</v>
          </cell>
          <cell r="L334">
            <v>4</v>
          </cell>
          <cell r="M334">
            <v>165.77</v>
          </cell>
          <cell r="N334" t="str">
            <v>B</v>
          </cell>
          <cell r="O334" t="str">
            <v>001104000198455</v>
          </cell>
        </row>
        <row r="335">
          <cell r="E335" t="str">
            <v>032172</v>
          </cell>
          <cell r="F335" t="str">
            <v>Ritesh Shah</v>
          </cell>
          <cell r="G335" t="str">
            <v>T2</v>
          </cell>
          <cell r="H335" t="str">
            <v>ME12</v>
          </cell>
          <cell r="I335" t="str">
            <v>MEC</v>
          </cell>
          <cell r="J335" t="str">
            <v>T</v>
          </cell>
          <cell r="K335" t="str">
            <v>OT HRS</v>
          </cell>
          <cell r="L335">
            <v>7.5</v>
          </cell>
          <cell r="M335">
            <v>310.82</v>
          </cell>
          <cell r="N335" t="str">
            <v>B</v>
          </cell>
          <cell r="O335" t="str">
            <v>001104000198455</v>
          </cell>
        </row>
        <row r="336">
          <cell r="E336" t="str">
            <v>032172</v>
          </cell>
          <cell r="F336" t="str">
            <v>Ritesh Shah</v>
          </cell>
          <cell r="G336" t="str">
            <v>T2</v>
          </cell>
          <cell r="H336" t="str">
            <v>ME12</v>
          </cell>
          <cell r="I336" t="str">
            <v>MEC</v>
          </cell>
          <cell r="J336" t="str">
            <v>T</v>
          </cell>
          <cell r="K336" t="str">
            <v>OT HRS</v>
          </cell>
          <cell r="L336">
            <v>6.5</v>
          </cell>
          <cell r="M336">
            <v>269.38</v>
          </cell>
          <cell r="N336" t="str">
            <v>B</v>
          </cell>
          <cell r="O336" t="str">
            <v>001104000198455</v>
          </cell>
        </row>
        <row r="337">
          <cell r="E337" t="str">
            <v>032172</v>
          </cell>
          <cell r="F337" t="str">
            <v>Ritesh Shah</v>
          </cell>
          <cell r="G337" t="str">
            <v>T2</v>
          </cell>
          <cell r="H337" t="str">
            <v>ME12</v>
          </cell>
          <cell r="I337" t="str">
            <v>MEC</v>
          </cell>
          <cell r="J337" t="str">
            <v>T</v>
          </cell>
          <cell r="K337" t="str">
            <v>OT HRS</v>
          </cell>
          <cell r="L337">
            <v>8</v>
          </cell>
          <cell r="M337">
            <v>331.54</v>
          </cell>
          <cell r="N337" t="str">
            <v>B</v>
          </cell>
          <cell r="O337" t="str">
            <v>001104000198455</v>
          </cell>
        </row>
        <row r="338">
          <cell r="E338" t="str">
            <v>032175</v>
          </cell>
          <cell r="F338" t="str">
            <v>Lokendra S Choundawat</v>
          </cell>
          <cell r="G338" t="str">
            <v>T2</v>
          </cell>
          <cell r="H338" t="str">
            <v>ME12</v>
          </cell>
          <cell r="I338" t="str">
            <v>MEC</v>
          </cell>
          <cell r="J338" t="str">
            <v>T</v>
          </cell>
          <cell r="K338" t="str">
            <v>OT HRS</v>
          </cell>
          <cell r="L338">
            <v>7.5</v>
          </cell>
          <cell r="M338">
            <v>310.82</v>
          </cell>
          <cell r="N338" t="str">
            <v>B</v>
          </cell>
          <cell r="O338" t="str">
            <v>001104000198554</v>
          </cell>
        </row>
        <row r="339">
          <cell r="E339" t="str">
            <v>032175</v>
          </cell>
          <cell r="F339" t="str">
            <v>Lokendra S Choundawat</v>
          </cell>
          <cell r="G339" t="str">
            <v>T2</v>
          </cell>
          <cell r="H339" t="str">
            <v>ME12</v>
          </cell>
          <cell r="I339" t="str">
            <v>MEC</v>
          </cell>
          <cell r="J339" t="str">
            <v>T</v>
          </cell>
          <cell r="K339" t="str">
            <v>OT HRS</v>
          </cell>
          <cell r="L339">
            <v>1.5</v>
          </cell>
          <cell r="M339">
            <v>62.16</v>
          </cell>
          <cell r="N339" t="str">
            <v>B</v>
          </cell>
          <cell r="O339" t="str">
            <v>001104000198554</v>
          </cell>
        </row>
        <row r="340">
          <cell r="E340" t="str">
            <v>032175</v>
          </cell>
          <cell r="F340" t="str">
            <v>Lokendra S Choundawat</v>
          </cell>
          <cell r="G340" t="str">
            <v>T2</v>
          </cell>
          <cell r="H340" t="str">
            <v>ME12</v>
          </cell>
          <cell r="I340" t="str">
            <v>MEC</v>
          </cell>
          <cell r="J340" t="str">
            <v>T</v>
          </cell>
          <cell r="K340" t="str">
            <v>OT HRS</v>
          </cell>
          <cell r="L340">
            <v>4</v>
          </cell>
          <cell r="M340">
            <v>165.77</v>
          </cell>
          <cell r="N340" t="str">
            <v>B</v>
          </cell>
          <cell r="O340" t="str">
            <v>001104000198554</v>
          </cell>
        </row>
        <row r="341">
          <cell r="E341" t="str">
            <v>032194</v>
          </cell>
          <cell r="F341" t="str">
            <v>Jeetendra Kumar Dewangan</v>
          </cell>
          <cell r="G341" t="str">
            <v>T2</v>
          </cell>
          <cell r="H341" t="str">
            <v>ME12</v>
          </cell>
          <cell r="I341" t="str">
            <v>MEC</v>
          </cell>
          <cell r="J341" t="str">
            <v>T</v>
          </cell>
          <cell r="K341" t="str">
            <v>OT HRS</v>
          </cell>
          <cell r="L341">
            <v>4</v>
          </cell>
          <cell r="M341">
            <v>166.74</v>
          </cell>
          <cell r="N341" t="str">
            <v>B</v>
          </cell>
          <cell r="O341" t="str">
            <v>001104000233613</v>
          </cell>
        </row>
        <row r="342">
          <cell r="E342" t="str">
            <v>032194</v>
          </cell>
          <cell r="F342" t="str">
            <v>Jeetendra Kumar Dewangan</v>
          </cell>
          <cell r="G342" t="str">
            <v>T2</v>
          </cell>
          <cell r="H342" t="str">
            <v>ME12</v>
          </cell>
          <cell r="I342" t="str">
            <v>MEC</v>
          </cell>
          <cell r="J342" t="str">
            <v>T</v>
          </cell>
          <cell r="K342" t="str">
            <v>OT HRS</v>
          </cell>
          <cell r="L342">
            <v>4</v>
          </cell>
          <cell r="M342">
            <v>166.74</v>
          </cell>
          <cell r="N342" t="str">
            <v>B</v>
          </cell>
          <cell r="O342" t="str">
            <v>001104000233613</v>
          </cell>
        </row>
        <row r="343">
          <cell r="E343" t="str">
            <v>032194</v>
          </cell>
          <cell r="F343" t="str">
            <v>Jeetendra Kumar Dewangan</v>
          </cell>
          <cell r="G343" t="str">
            <v>T2</v>
          </cell>
          <cell r="H343" t="str">
            <v>ME12</v>
          </cell>
          <cell r="I343" t="str">
            <v>MEC</v>
          </cell>
          <cell r="J343" t="str">
            <v>T</v>
          </cell>
          <cell r="K343" t="str">
            <v>OT HRS</v>
          </cell>
          <cell r="L343">
            <v>1.5</v>
          </cell>
          <cell r="M343">
            <v>62.52</v>
          </cell>
          <cell r="N343" t="str">
            <v>B</v>
          </cell>
          <cell r="O343" t="str">
            <v>001104000233613</v>
          </cell>
        </row>
        <row r="344">
          <cell r="E344" t="str">
            <v>032194</v>
          </cell>
          <cell r="F344" t="str">
            <v>Jeetendra Kumar Dewangan</v>
          </cell>
          <cell r="G344" t="str">
            <v>T2</v>
          </cell>
          <cell r="H344" t="str">
            <v>ME12</v>
          </cell>
          <cell r="I344" t="str">
            <v>MEC</v>
          </cell>
          <cell r="J344" t="str">
            <v>T</v>
          </cell>
          <cell r="K344" t="str">
            <v>OT HRS</v>
          </cell>
          <cell r="L344">
            <v>1.5</v>
          </cell>
          <cell r="M344">
            <v>62.52</v>
          </cell>
          <cell r="N344" t="str">
            <v>B</v>
          </cell>
          <cell r="O344" t="str">
            <v>001104000233613</v>
          </cell>
        </row>
        <row r="345">
          <cell r="E345" t="str">
            <v>032194</v>
          </cell>
          <cell r="F345" t="str">
            <v>Jeetendra Kumar Dewangan</v>
          </cell>
          <cell r="G345" t="str">
            <v>T2</v>
          </cell>
          <cell r="H345" t="str">
            <v>ME12</v>
          </cell>
          <cell r="I345" t="str">
            <v>MEC</v>
          </cell>
          <cell r="J345" t="str">
            <v>T</v>
          </cell>
          <cell r="K345" t="str">
            <v>OT HRS</v>
          </cell>
          <cell r="L345">
            <v>1.5</v>
          </cell>
          <cell r="M345">
            <v>62.52</v>
          </cell>
          <cell r="N345" t="str">
            <v>B</v>
          </cell>
          <cell r="O345" t="str">
            <v>001104000233613</v>
          </cell>
        </row>
        <row r="346">
          <cell r="E346" t="str">
            <v>032194</v>
          </cell>
          <cell r="F346" t="str">
            <v>Jeetendra Kumar Dewangan</v>
          </cell>
          <cell r="G346" t="str">
            <v>T2</v>
          </cell>
          <cell r="H346" t="str">
            <v>ME12</v>
          </cell>
          <cell r="I346" t="str">
            <v>MEC</v>
          </cell>
          <cell r="J346" t="str">
            <v>T</v>
          </cell>
          <cell r="K346" t="str">
            <v>OT HRS</v>
          </cell>
          <cell r="L346">
            <v>1.5</v>
          </cell>
          <cell r="M346">
            <v>62.52</v>
          </cell>
          <cell r="N346" t="str">
            <v>B</v>
          </cell>
          <cell r="O346" t="str">
            <v>001104000233613</v>
          </cell>
        </row>
        <row r="347">
          <cell r="E347" t="str">
            <v>032194</v>
          </cell>
          <cell r="F347" t="str">
            <v>Jeetendra Kumar Dewangan</v>
          </cell>
          <cell r="G347" t="str">
            <v>T2</v>
          </cell>
          <cell r="H347" t="str">
            <v>ME12</v>
          </cell>
          <cell r="I347" t="str">
            <v>MEC</v>
          </cell>
          <cell r="J347" t="str">
            <v>T</v>
          </cell>
          <cell r="K347" t="str">
            <v>OT HRS</v>
          </cell>
          <cell r="L347">
            <v>4</v>
          </cell>
          <cell r="M347">
            <v>166.74</v>
          </cell>
          <cell r="N347" t="str">
            <v>B</v>
          </cell>
          <cell r="O347" t="str">
            <v>001104000233613</v>
          </cell>
        </row>
        <row r="348">
          <cell r="E348" t="str">
            <v>032194</v>
          </cell>
          <cell r="F348" t="str">
            <v>Jeetendra Kumar Dewangan</v>
          </cell>
          <cell r="G348" t="str">
            <v>T2</v>
          </cell>
          <cell r="H348" t="str">
            <v>ME12</v>
          </cell>
          <cell r="I348" t="str">
            <v>MEC</v>
          </cell>
          <cell r="J348" t="str">
            <v>T</v>
          </cell>
          <cell r="K348" t="str">
            <v>OT HRS</v>
          </cell>
          <cell r="L348">
            <v>1.5</v>
          </cell>
          <cell r="M348">
            <v>62.52</v>
          </cell>
          <cell r="N348" t="str">
            <v>B</v>
          </cell>
          <cell r="O348" t="str">
            <v>001104000233613</v>
          </cell>
        </row>
        <row r="349">
          <cell r="E349" t="str">
            <v>032194</v>
          </cell>
          <cell r="F349" t="str">
            <v>Jeetendra Kumar Dewangan</v>
          </cell>
          <cell r="G349" t="str">
            <v>T2</v>
          </cell>
          <cell r="H349" t="str">
            <v>ME12</v>
          </cell>
          <cell r="I349" t="str">
            <v>MEC</v>
          </cell>
          <cell r="J349" t="str">
            <v>T</v>
          </cell>
          <cell r="K349" t="str">
            <v>OFFHRS</v>
          </cell>
          <cell r="L349">
            <v>8</v>
          </cell>
          <cell r="M349">
            <v>333.48</v>
          </cell>
          <cell r="N349" t="str">
            <v>B</v>
          </cell>
          <cell r="O349" t="str">
            <v>001104000233613</v>
          </cell>
        </row>
        <row r="350">
          <cell r="E350" t="str">
            <v>032194</v>
          </cell>
          <cell r="F350" t="str">
            <v>Jeetendra Kumar Dewangan</v>
          </cell>
          <cell r="G350" t="str">
            <v>T2</v>
          </cell>
          <cell r="H350" t="str">
            <v>ME12</v>
          </cell>
          <cell r="I350" t="str">
            <v>MEC</v>
          </cell>
          <cell r="J350" t="str">
            <v>T</v>
          </cell>
          <cell r="K350" t="str">
            <v>OT HRS</v>
          </cell>
          <cell r="L350">
            <v>1.5</v>
          </cell>
          <cell r="M350">
            <v>62.52</v>
          </cell>
          <cell r="N350" t="str">
            <v>B</v>
          </cell>
          <cell r="O350" t="str">
            <v>001104000233613</v>
          </cell>
        </row>
        <row r="351">
          <cell r="E351" t="str">
            <v>032194</v>
          </cell>
          <cell r="F351" t="str">
            <v>Jeetendra Kumar Dewangan</v>
          </cell>
          <cell r="G351" t="str">
            <v>T2</v>
          </cell>
          <cell r="H351" t="str">
            <v>ME12</v>
          </cell>
          <cell r="I351" t="str">
            <v>MEC</v>
          </cell>
          <cell r="J351" t="str">
            <v>T</v>
          </cell>
          <cell r="K351" t="str">
            <v>OT HRS</v>
          </cell>
          <cell r="L351">
            <v>4</v>
          </cell>
          <cell r="M351">
            <v>166.74</v>
          </cell>
          <cell r="N351" t="str">
            <v>B</v>
          </cell>
          <cell r="O351" t="str">
            <v>001104000233613</v>
          </cell>
        </row>
        <row r="352">
          <cell r="E352" t="str">
            <v>032194</v>
          </cell>
          <cell r="F352" t="str">
            <v>Jeetendra Kumar Dewangan</v>
          </cell>
          <cell r="G352" t="str">
            <v>T2</v>
          </cell>
          <cell r="H352" t="str">
            <v>ME12</v>
          </cell>
          <cell r="I352" t="str">
            <v>MEC</v>
          </cell>
          <cell r="J352" t="str">
            <v>T</v>
          </cell>
          <cell r="K352" t="str">
            <v>OT HRS</v>
          </cell>
          <cell r="L352">
            <v>1.5</v>
          </cell>
          <cell r="M352">
            <v>62.52</v>
          </cell>
          <cell r="N352" t="str">
            <v>B</v>
          </cell>
          <cell r="O352" t="str">
            <v>001104000233613</v>
          </cell>
        </row>
        <row r="353">
          <cell r="E353" t="str">
            <v>032194</v>
          </cell>
          <cell r="F353" t="str">
            <v>Jeetendra Kumar Dewangan</v>
          </cell>
          <cell r="G353" t="str">
            <v>T2</v>
          </cell>
          <cell r="H353" t="str">
            <v>ME12</v>
          </cell>
          <cell r="I353" t="str">
            <v>MEC</v>
          </cell>
          <cell r="J353" t="str">
            <v>T</v>
          </cell>
          <cell r="K353" t="str">
            <v>OT HRS</v>
          </cell>
          <cell r="L353">
            <v>4</v>
          </cell>
          <cell r="M353">
            <v>166.74</v>
          </cell>
          <cell r="N353" t="str">
            <v>B</v>
          </cell>
          <cell r="O353" t="str">
            <v>001104000233613</v>
          </cell>
        </row>
        <row r="354">
          <cell r="E354" t="str">
            <v>032194</v>
          </cell>
          <cell r="F354" t="str">
            <v>Jeetendra Kumar Dewangan</v>
          </cell>
          <cell r="G354" t="str">
            <v>T2</v>
          </cell>
          <cell r="H354" t="str">
            <v>ME12</v>
          </cell>
          <cell r="I354" t="str">
            <v>MEC</v>
          </cell>
          <cell r="J354" t="str">
            <v>T</v>
          </cell>
          <cell r="K354" t="str">
            <v>OT HRS</v>
          </cell>
          <cell r="L354">
            <v>1.5</v>
          </cell>
          <cell r="M354">
            <v>62.52</v>
          </cell>
          <cell r="N354" t="str">
            <v>B</v>
          </cell>
          <cell r="O354" t="str">
            <v>001104000233613</v>
          </cell>
        </row>
        <row r="355">
          <cell r="E355" t="str">
            <v>042014</v>
          </cell>
          <cell r="F355" t="str">
            <v>Ramesh Kumar Rathod</v>
          </cell>
          <cell r="G355" t="str">
            <v>T2</v>
          </cell>
          <cell r="H355" t="str">
            <v>MP11</v>
          </cell>
          <cell r="I355" t="str">
            <v>BAB</v>
          </cell>
          <cell r="J355" t="str">
            <v>T</v>
          </cell>
          <cell r="K355" t="str">
            <v>OT HRS</v>
          </cell>
          <cell r="L355">
            <v>8</v>
          </cell>
          <cell r="M355">
            <v>333.48</v>
          </cell>
          <cell r="N355" t="str">
            <v>B</v>
          </cell>
          <cell r="O355" t="str">
            <v>001104000241212</v>
          </cell>
        </row>
        <row r="356">
          <cell r="E356" t="str">
            <v>042014</v>
          </cell>
          <cell r="F356" t="str">
            <v>Ramesh Kumar Rathod</v>
          </cell>
          <cell r="G356" t="str">
            <v>T2</v>
          </cell>
          <cell r="H356" t="str">
            <v>MP11</v>
          </cell>
          <cell r="I356" t="str">
            <v>BAB</v>
          </cell>
          <cell r="J356" t="str">
            <v>T</v>
          </cell>
          <cell r="K356" t="str">
            <v>OT HRS</v>
          </cell>
          <cell r="L356">
            <v>8</v>
          </cell>
          <cell r="M356">
            <v>333.48</v>
          </cell>
          <cell r="N356" t="str">
            <v>B</v>
          </cell>
          <cell r="O356" t="str">
            <v>001104000241212</v>
          </cell>
        </row>
        <row r="357">
          <cell r="E357" t="str">
            <v>042014</v>
          </cell>
          <cell r="F357" t="str">
            <v>Ramesh Kumar Rathod</v>
          </cell>
          <cell r="G357" t="str">
            <v>T2</v>
          </cell>
          <cell r="H357" t="str">
            <v>MP11</v>
          </cell>
          <cell r="I357" t="str">
            <v>BAB</v>
          </cell>
          <cell r="J357" t="str">
            <v>T</v>
          </cell>
          <cell r="K357" t="str">
            <v>OT HRS</v>
          </cell>
          <cell r="L357">
            <v>2</v>
          </cell>
          <cell r="M357">
            <v>83.37</v>
          </cell>
          <cell r="N357" t="str">
            <v>B</v>
          </cell>
          <cell r="O357" t="str">
            <v>001104000241212</v>
          </cell>
        </row>
        <row r="358">
          <cell r="E358" t="str">
            <v>042029</v>
          </cell>
          <cell r="F358" t="str">
            <v>Mahendra Prajapati</v>
          </cell>
          <cell r="G358" t="str">
            <v>T2</v>
          </cell>
          <cell r="H358" t="str">
            <v>MP11</v>
          </cell>
          <cell r="I358" t="str">
            <v>BAB</v>
          </cell>
          <cell r="J358" t="str">
            <v>T</v>
          </cell>
          <cell r="K358" t="str">
            <v>OT HRS</v>
          </cell>
          <cell r="L358">
            <v>8</v>
          </cell>
          <cell r="M358">
            <v>333.48</v>
          </cell>
          <cell r="N358" t="str">
            <v>B</v>
          </cell>
          <cell r="O358" t="str">
            <v>001104000228718</v>
          </cell>
        </row>
        <row r="359">
          <cell r="E359" t="str">
            <v>042029</v>
          </cell>
          <cell r="F359" t="str">
            <v>Mahendra Prajapati</v>
          </cell>
          <cell r="G359" t="str">
            <v>T2</v>
          </cell>
          <cell r="H359" t="str">
            <v>MP11</v>
          </cell>
          <cell r="I359" t="str">
            <v>BAB</v>
          </cell>
          <cell r="J359" t="str">
            <v>T</v>
          </cell>
          <cell r="K359" t="str">
            <v>OT HRS</v>
          </cell>
          <cell r="L359">
            <v>1.5</v>
          </cell>
          <cell r="M359">
            <v>62.52</v>
          </cell>
          <cell r="N359" t="str">
            <v>B</v>
          </cell>
          <cell r="O359" t="str">
            <v>001104000228718</v>
          </cell>
        </row>
        <row r="360">
          <cell r="E360" t="str">
            <v>042046</v>
          </cell>
          <cell r="F360" t="str">
            <v>Dharmendra Meena</v>
          </cell>
          <cell r="G360" t="str">
            <v>T2</v>
          </cell>
          <cell r="H360" t="str">
            <v>MP12</v>
          </cell>
          <cell r="I360" t="str">
            <v>FIN</v>
          </cell>
          <cell r="J360" t="str">
            <v>T</v>
          </cell>
          <cell r="K360" t="str">
            <v>OT HRS</v>
          </cell>
          <cell r="L360">
            <v>7.5</v>
          </cell>
          <cell r="M360">
            <v>312.64</v>
          </cell>
          <cell r="N360" t="str">
            <v>B</v>
          </cell>
          <cell r="O360" t="str">
            <v>001104000241779</v>
          </cell>
        </row>
        <row r="361">
          <cell r="E361" t="str">
            <v>042047</v>
          </cell>
          <cell r="F361" t="str">
            <v>Rajesh Choukikar</v>
          </cell>
          <cell r="G361" t="str">
            <v>T2</v>
          </cell>
          <cell r="H361" t="str">
            <v>MP11</v>
          </cell>
          <cell r="I361" t="str">
            <v>BAB</v>
          </cell>
          <cell r="J361" t="str">
            <v>T</v>
          </cell>
          <cell r="K361" t="str">
            <v>OT HRS</v>
          </cell>
          <cell r="L361">
            <v>8</v>
          </cell>
          <cell r="M361">
            <v>333.48</v>
          </cell>
          <cell r="N361" t="str">
            <v>B</v>
          </cell>
          <cell r="O361" t="str">
            <v>001104000224574</v>
          </cell>
        </row>
        <row r="362">
          <cell r="E362" t="str">
            <v>042059</v>
          </cell>
          <cell r="F362" t="str">
            <v>Dinesh K. Karanjiya</v>
          </cell>
          <cell r="G362" t="str">
            <v>T2</v>
          </cell>
          <cell r="H362" t="str">
            <v>MP12</v>
          </cell>
          <cell r="I362" t="str">
            <v>TUB</v>
          </cell>
          <cell r="J362" t="str">
            <v>T</v>
          </cell>
          <cell r="K362" t="str">
            <v>OT HRS</v>
          </cell>
          <cell r="L362">
            <v>3.5</v>
          </cell>
          <cell r="M362">
            <v>145.88999999999999</v>
          </cell>
          <cell r="N362" t="str">
            <v>C</v>
          </cell>
          <cell r="O362" t="str">
            <v/>
          </cell>
        </row>
        <row r="363">
          <cell r="E363" t="str">
            <v>042060</v>
          </cell>
          <cell r="F363" t="str">
            <v>Eshwar Lal Panchal</v>
          </cell>
          <cell r="G363" t="str">
            <v>T2</v>
          </cell>
          <cell r="H363" t="str">
            <v>MP12</v>
          </cell>
          <cell r="I363" t="str">
            <v>CUR</v>
          </cell>
          <cell r="J363" t="str">
            <v>T</v>
          </cell>
          <cell r="K363" t="str">
            <v>OT HRS</v>
          </cell>
          <cell r="L363">
            <v>7.5</v>
          </cell>
          <cell r="M363">
            <v>312.64</v>
          </cell>
          <cell r="N363" t="str">
            <v>B</v>
          </cell>
          <cell r="O363" t="str">
            <v>001104000222969</v>
          </cell>
        </row>
        <row r="364">
          <cell r="E364" t="str">
            <v>042070</v>
          </cell>
          <cell r="F364" t="str">
            <v>Sanjay Kumar Joshi</v>
          </cell>
          <cell r="G364" t="str">
            <v>T2</v>
          </cell>
          <cell r="H364" t="str">
            <v>MP12</v>
          </cell>
          <cell r="I364" t="str">
            <v>BLD</v>
          </cell>
          <cell r="J364" t="str">
            <v>T</v>
          </cell>
          <cell r="K364" t="str">
            <v>OT HRS</v>
          </cell>
          <cell r="L364">
            <v>4</v>
          </cell>
          <cell r="M364">
            <v>166.74</v>
          </cell>
          <cell r="N364" t="str">
            <v>B</v>
          </cell>
          <cell r="O364" t="str">
            <v>032104000116589</v>
          </cell>
        </row>
        <row r="365">
          <cell r="E365" t="str">
            <v>042073</v>
          </cell>
          <cell r="F365" t="str">
            <v>Ravindra Singh Moury</v>
          </cell>
          <cell r="G365" t="str">
            <v>T2</v>
          </cell>
          <cell r="H365" t="str">
            <v>MP12</v>
          </cell>
          <cell r="I365" t="str">
            <v>BLD</v>
          </cell>
          <cell r="J365" t="str">
            <v>T</v>
          </cell>
          <cell r="K365" t="str">
            <v>OT HRS</v>
          </cell>
          <cell r="L365">
            <v>3.5</v>
          </cell>
          <cell r="M365">
            <v>145.88999999999999</v>
          </cell>
          <cell r="N365" t="str">
            <v>B</v>
          </cell>
          <cell r="O365" t="str">
            <v>001104000216234</v>
          </cell>
        </row>
        <row r="366">
          <cell r="E366" t="str">
            <v>042082</v>
          </cell>
          <cell r="F366" t="str">
            <v>Lokendra Singh Devada</v>
          </cell>
          <cell r="G366" t="str">
            <v>T2</v>
          </cell>
          <cell r="H366" t="str">
            <v>MP12</v>
          </cell>
          <cell r="I366" t="str">
            <v>CUR</v>
          </cell>
          <cell r="J366" t="str">
            <v>T</v>
          </cell>
          <cell r="K366" t="str">
            <v>OT HRS</v>
          </cell>
          <cell r="L366">
            <v>4</v>
          </cell>
          <cell r="M366">
            <v>166.74</v>
          </cell>
          <cell r="N366" t="str">
            <v>B</v>
          </cell>
          <cell r="O366" t="str">
            <v>001104000222976</v>
          </cell>
        </row>
        <row r="367">
          <cell r="E367" t="str">
            <v>042089</v>
          </cell>
          <cell r="F367" t="str">
            <v>Santosh Patil</v>
          </cell>
          <cell r="G367" t="str">
            <v>T2</v>
          </cell>
          <cell r="H367" t="str">
            <v>MC12</v>
          </cell>
          <cell r="I367" t="str">
            <v>FGW</v>
          </cell>
          <cell r="J367" t="str">
            <v>T</v>
          </cell>
          <cell r="K367" t="str">
            <v>OFFHRS</v>
          </cell>
          <cell r="L367">
            <v>8</v>
          </cell>
          <cell r="M367">
            <v>328.96</v>
          </cell>
          <cell r="N367" t="str">
            <v>B</v>
          </cell>
          <cell r="O367" t="str">
            <v>001104000222327</v>
          </cell>
        </row>
        <row r="368">
          <cell r="E368" t="str">
            <v>042094</v>
          </cell>
          <cell r="F368" t="str">
            <v>Ramakant Mishra</v>
          </cell>
          <cell r="G368" t="str">
            <v>T2</v>
          </cell>
          <cell r="H368" t="str">
            <v>MC12</v>
          </cell>
          <cell r="I368" t="str">
            <v>FGW</v>
          </cell>
          <cell r="J368" t="str">
            <v>T</v>
          </cell>
          <cell r="K368" t="str">
            <v>OT HRS</v>
          </cell>
          <cell r="L368">
            <v>1.5</v>
          </cell>
          <cell r="M368">
            <v>61.68</v>
          </cell>
          <cell r="N368" t="str">
            <v>C</v>
          </cell>
          <cell r="O368" t="str">
            <v/>
          </cell>
        </row>
        <row r="369">
          <cell r="E369" t="str">
            <v>042097</v>
          </cell>
          <cell r="F369" t="str">
            <v>Shibu Devadas</v>
          </cell>
          <cell r="G369" t="str">
            <v>T2</v>
          </cell>
          <cell r="H369" t="str">
            <v>AH13</v>
          </cell>
          <cell r="I369" t="str">
            <v>HRD</v>
          </cell>
          <cell r="J369" t="str">
            <v>T</v>
          </cell>
          <cell r="K369" t="str">
            <v>OT HRS</v>
          </cell>
          <cell r="L369">
            <v>4</v>
          </cell>
          <cell r="M369">
            <v>168.35</v>
          </cell>
          <cell r="N369" t="str">
            <v>B</v>
          </cell>
          <cell r="O369" t="str">
            <v>001104000219808</v>
          </cell>
        </row>
        <row r="370">
          <cell r="E370" t="str">
            <v>042097</v>
          </cell>
          <cell r="F370" t="str">
            <v>Shibu Devadas</v>
          </cell>
          <cell r="G370" t="str">
            <v>T2</v>
          </cell>
          <cell r="H370" t="str">
            <v>AH13</v>
          </cell>
          <cell r="I370" t="str">
            <v>HRD</v>
          </cell>
          <cell r="J370" t="str">
            <v>T</v>
          </cell>
          <cell r="K370" t="str">
            <v>OT HRS</v>
          </cell>
          <cell r="L370">
            <v>1.5</v>
          </cell>
          <cell r="M370">
            <v>63.13</v>
          </cell>
          <cell r="N370" t="str">
            <v>B</v>
          </cell>
          <cell r="O370" t="str">
            <v>001104000219808</v>
          </cell>
        </row>
        <row r="371">
          <cell r="E371" t="str">
            <v>042097</v>
          </cell>
          <cell r="F371" t="str">
            <v>Shibu Devadas</v>
          </cell>
          <cell r="G371" t="str">
            <v>T2</v>
          </cell>
          <cell r="H371" t="str">
            <v>AH13</v>
          </cell>
          <cell r="I371" t="str">
            <v>HRD</v>
          </cell>
          <cell r="J371" t="str">
            <v>T</v>
          </cell>
          <cell r="K371" t="str">
            <v>OT HRS</v>
          </cell>
          <cell r="L371">
            <v>4</v>
          </cell>
          <cell r="M371">
            <v>168.35</v>
          </cell>
          <cell r="N371" t="str">
            <v>B</v>
          </cell>
          <cell r="O371" t="str">
            <v>001104000219808</v>
          </cell>
        </row>
        <row r="372">
          <cell r="E372" t="str">
            <v>042097</v>
          </cell>
          <cell r="F372" t="str">
            <v>Shibu Devadas</v>
          </cell>
          <cell r="G372" t="str">
            <v>T2</v>
          </cell>
          <cell r="H372" t="str">
            <v>AH13</v>
          </cell>
          <cell r="I372" t="str">
            <v>HRD</v>
          </cell>
          <cell r="J372" t="str">
            <v>T</v>
          </cell>
          <cell r="K372" t="str">
            <v>OT HRS</v>
          </cell>
          <cell r="L372">
            <v>1.5</v>
          </cell>
          <cell r="M372">
            <v>63.13</v>
          </cell>
          <cell r="N372" t="str">
            <v>B</v>
          </cell>
          <cell r="O372" t="str">
            <v>001104000219808</v>
          </cell>
        </row>
        <row r="373">
          <cell r="E373" t="str">
            <v>042097</v>
          </cell>
          <cell r="F373" t="str">
            <v>Shibu Devadas</v>
          </cell>
          <cell r="G373" t="str">
            <v>T2</v>
          </cell>
          <cell r="H373" t="str">
            <v>AH13</v>
          </cell>
          <cell r="I373" t="str">
            <v>HRD</v>
          </cell>
          <cell r="J373" t="str">
            <v>T</v>
          </cell>
          <cell r="K373" t="str">
            <v>OT HRS</v>
          </cell>
          <cell r="L373">
            <v>1.5</v>
          </cell>
          <cell r="M373">
            <v>63.13</v>
          </cell>
          <cell r="N373" t="str">
            <v>B</v>
          </cell>
          <cell r="O373" t="str">
            <v>001104000219808</v>
          </cell>
        </row>
        <row r="374">
          <cell r="E374" t="str">
            <v>042097</v>
          </cell>
          <cell r="F374" t="str">
            <v>Shibu Devadas</v>
          </cell>
          <cell r="G374" t="str">
            <v>T2</v>
          </cell>
          <cell r="H374" t="str">
            <v>AH13</v>
          </cell>
          <cell r="I374" t="str">
            <v>HRD</v>
          </cell>
          <cell r="J374" t="str">
            <v>T</v>
          </cell>
          <cell r="K374" t="str">
            <v>OT HRS</v>
          </cell>
          <cell r="L374">
            <v>4</v>
          </cell>
          <cell r="M374">
            <v>168.35</v>
          </cell>
          <cell r="N374" t="str">
            <v>B</v>
          </cell>
          <cell r="O374" t="str">
            <v>001104000219808</v>
          </cell>
        </row>
        <row r="375">
          <cell r="E375" t="str">
            <v>042097</v>
          </cell>
          <cell r="F375" t="str">
            <v>Shibu Devadas</v>
          </cell>
          <cell r="G375" t="str">
            <v>T2</v>
          </cell>
          <cell r="H375" t="str">
            <v>AH13</v>
          </cell>
          <cell r="I375" t="str">
            <v>HRD</v>
          </cell>
          <cell r="J375" t="str">
            <v>T</v>
          </cell>
          <cell r="K375" t="str">
            <v>OT HRS</v>
          </cell>
          <cell r="L375">
            <v>5</v>
          </cell>
          <cell r="M375">
            <v>210.44</v>
          </cell>
          <cell r="N375" t="str">
            <v>B</v>
          </cell>
          <cell r="O375" t="str">
            <v>001104000219808</v>
          </cell>
        </row>
        <row r="376">
          <cell r="E376" t="str">
            <v>042097</v>
          </cell>
          <cell r="F376" t="str">
            <v>Shibu Devadas</v>
          </cell>
          <cell r="G376" t="str">
            <v>T2</v>
          </cell>
          <cell r="H376" t="str">
            <v>AH13</v>
          </cell>
          <cell r="I376" t="str">
            <v>HRD</v>
          </cell>
          <cell r="J376" t="str">
            <v>T</v>
          </cell>
          <cell r="K376" t="str">
            <v>OT HRS</v>
          </cell>
          <cell r="L376">
            <v>1.5</v>
          </cell>
          <cell r="M376">
            <v>63.13</v>
          </cell>
          <cell r="N376" t="str">
            <v>B</v>
          </cell>
          <cell r="O376" t="str">
            <v>001104000219808</v>
          </cell>
        </row>
        <row r="377">
          <cell r="E377" t="str">
            <v>042097</v>
          </cell>
          <cell r="F377" t="str">
            <v>Shibu Devadas</v>
          </cell>
          <cell r="G377" t="str">
            <v>T2</v>
          </cell>
          <cell r="H377" t="str">
            <v>AH13</v>
          </cell>
          <cell r="I377" t="str">
            <v>HRD</v>
          </cell>
          <cell r="J377" t="str">
            <v>T</v>
          </cell>
          <cell r="K377" t="str">
            <v>OT HRS</v>
          </cell>
          <cell r="L377">
            <v>1.5</v>
          </cell>
          <cell r="M377">
            <v>63.13</v>
          </cell>
          <cell r="N377" t="str">
            <v>B</v>
          </cell>
          <cell r="O377" t="str">
            <v>001104000219808</v>
          </cell>
        </row>
        <row r="378">
          <cell r="E378" t="str">
            <v>042098</v>
          </cell>
          <cell r="F378" t="str">
            <v>Ritesh Shakle</v>
          </cell>
          <cell r="G378" t="str">
            <v>T2</v>
          </cell>
          <cell r="H378" t="str">
            <v>ME12</v>
          </cell>
          <cell r="I378" t="str">
            <v>MEC</v>
          </cell>
          <cell r="J378" t="str">
            <v>T</v>
          </cell>
          <cell r="K378" t="str">
            <v>OT HRS</v>
          </cell>
          <cell r="L378">
            <v>1.5</v>
          </cell>
          <cell r="M378">
            <v>61.68</v>
          </cell>
          <cell r="N378" t="str">
            <v>B</v>
          </cell>
          <cell r="O378" t="str">
            <v>032104000109802</v>
          </cell>
        </row>
        <row r="379">
          <cell r="E379" t="str">
            <v>042098</v>
          </cell>
          <cell r="F379" t="str">
            <v>Ritesh Shakle</v>
          </cell>
          <cell r="G379" t="str">
            <v>T2</v>
          </cell>
          <cell r="H379" t="str">
            <v>ME12</v>
          </cell>
          <cell r="I379" t="str">
            <v>MEC</v>
          </cell>
          <cell r="J379" t="str">
            <v>T</v>
          </cell>
          <cell r="K379" t="str">
            <v>OT HRS</v>
          </cell>
          <cell r="L379">
            <v>8</v>
          </cell>
          <cell r="M379">
            <v>328.96</v>
          </cell>
          <cell r="N379" t="str">
            <v>B</v>
          </cell>
          <cell r="O379" t="str">
            <v>032104000109802</v>
          </cell>
        </row>
        <row r="380">
          <cell r="E380" t="str">
            <v>042098</v>
          </cell>
          <cell r="F380" t="str">
            <v>Ritesh Shakle</v>
          </cell>
          <cell r="G380" t="str">
            <v>T2</v>
          </cell>
          <cell r="H380" t="str">
            <v>ME12</v>
          </cell>
          <cell r="I380" t="str">
            <v>MEC</v>
          </cell>
          <cell r="J380" t="str">
            <v>T</v>
          </cell>
          <cell r="K380" t="str">
            <v>OT HRS</v>
          </cell>
          <cell r="L380">
            <v>1.5</v>
          </cell>
          <cell r="M380">
            <v>61.68</v>
          </cell>
          <cell r="N380" t="str">
            <v>B</v>
          </cell>
          <cell r="O380" t="str">
            <v>032104000109802</v>
          </cell>
        </row>
        <row r="381">
          <cell r="E381" t="str">
            <v>042098</v>
          </cell>
          <cell r="F381" t="str">
            <v>Ritesh Shakle</v>
          </cell>
          <cell r="G381" t="str">
            <v>T2</v>
          </cell>
          <cell r="H381" t="str">
            <v>ME12</v>
          </cell>
          <cell r="I381" t="str">
            <v>MEC</v>
          </cell>
          <cell r="J381" t="str">
            <v>T</v>
          </cell>
          <cell r="K381" t="str">
            <v>OT HRS</v>
          </cell>
          <cell r="L381">
            <v>1.5</v>
          </cell>
          <cell r="M381">
            <v>61.68</v>
          </cell>
          <cell r="N381" t="str">
            <v>B</v>
          </cell>
          <cell r="O381" t="str">
            <v>032104000109802</v>
          </cell>
        </row>
        <row r="382">
          <cell r="E382" t="str">
            <v>042098</v>
          </cell>
          <cell r="F382" t="str">
            <v>Ritesh Shakle</v>
          </cell>
          <cell r="G382" t="str">
            <v>T2</v>
          </cell>
          <cell r="H382" t="str">
            <v>ME12</v>
          </cell>
          <cell r="I382" t="str">
            <v>MEC</v>
          </cell>
          <cell r="J382" t="str">
            <v>T</v>
          </cell>
          <cell r="K382" t="str">
            <v>OT HRS</v>
          </cell>
          <cell r="L382">
            <v>4</v>
          </cell>
          <cell r="M382">
            <v>164.48</v>
          </cell>
          <cell r="N382" t="str">
            <v>B</v>
          </cell>
          <cell r="O382" t="str">
            <v>032104000109802</v>
          </cell>
        </row>
        <row r="383">
          <cell r="E383" t="str">
            <v>042098</v>
          </cell>
          <cell r="F383" t="str">
            <v>Ritesh Shakle</v>
          </cell>
          <cell r="G383" t="str">
            <v>T2</v>
          </cell>
          <cell r="H383" t="str">
            <v>ME12</v>
          </cell>
          <cell r="I383" t="str">
            <v>MEC</v>
          </cell>
          <cell r="J383" t="str">
            <v>T</v>
          </cell>
          <cell r="K383" t="str">
            <v>OT HRS</v>
          </cell>
          <cell r="L383">
            <v>8</v>
          </cell>
          <cell r="M383">
            <v>328.96</v>
          </cell>
          <cell r="N383" t="str">
            <v>B</v>
          </cell>
          <cell r="O383" t="str">
            <v>032104000109802</v>
          </cell>
        </row>
        <row r="384">
          <cell r="E384" t="str">
            <v>042098</v>
          </cell>
          <cell r="F384" t="str">
            <v>Ritesh Shakle</v>
          </cell>
          <cell r="G384" t="str">
            <v>T2</v>
          </cell>
          <cell r="H384" t="str">
            <v>ME12</v>
          </cell>
          <cell r="I384" t="str">
            <v>MEC</v>
          </cell>
          <cell r="J384" t="str">
            <v>T</v>
          </cell>
          <cell r="K384" t="str">
            <v>OFFHRS</v>
          </cell>
          <cell r="L384">
            <v>8</v>
          </cell>
          <cell r="M384">
            <v>328.96</v>
          </cell>
          <cell r="N384" t="str">
            <v>B</v>
          </cell>
          <cell r="O384" t="str">
            <v>032104000109802</v>
          </cell>
        </row>
        <row r="385">
          <cell r="E385" t="str">
            <v>042098</v>
          </cell>
          <cell r="F385" t="str">
            <v>Ritesh Shakle</v>
          </cell>
          <cell r="G385" t="str">
            <v>T2</v>
          </cell>
          <cell r="H385" t="str">
            <v>ME12</v>
          </cell>
          <cell r="I385" t="str">
            <v>MEC</v>
          </cell>
          <cell r="J385" t="str">
            <v>T</v>
          </cell>
          <cell r="K385" t="str">
            <v>OT HRS</v>
          </cell>
          <cell r="L385">
            <v>4</v>
          </cell>
          <cell r="M385">
            <v>164.48</v>
          </cell>
          <cell r="N385" t="str">
            <v>B</v>
          </cell>
          <cell r="O385" t="str">
            <v>032104000109802</v>
          </cell>
        </row>
        <row r="386">
          <cell r="E386" t="str">
            <v>042098</v>
          </cell>
          <cell r="F386" t="str">
            <v>Ritesh Shakle</v>
          </cell>
          <cell r="G386" t="str">
            <v>T2</v>
          </cell>
          <cell r="H386" t="str">
            <v>ME12</v>
          </cell>
          <cell r="I386" t="str">
            <v>MEC</v>
          </cell>
          <cell r="J386" t="str">
            <v>T</v>
          </cell>
          <cell r="K386" t="str">
            <v>OT HRS</v>
          </cell>
          <cell r="L386">
            <v>1.5</v>
          </cell>
          <cell r="M386">
            <v>61.68</v>
          </cell>
          <cell r="N386" t="str">
            <v>B</v>
          </cell>
          <cell r="O386" t="str">
            <v>032104000109802</v>
          </cell>
        </row>
        <row r="387">
          <cell r="E387" t="str">
            <v>042098</v>
          </cell>
          <cell r="F387" t="str">
            <v>Ritesh Shakle</v>
          </cell>
          <cell r="G387" t="str">
            <v>T2</v>
          </cell>
          <cell r="H387" t="str">
            <v>ME12</v>
          </cell>
          <cell r="I387" t="str">
            <v>MEC</v>
          </cell>
          <cell r="J387" t="str">
            <v>T</v>
          </cell>
          <cell r="K387" t="str">
            <v>OT HRS</v>
          </cell>
          <cell r="L387">
            <v>1.5</v>
          </cell>
          <cell r="M387">
            <v>61.68</v>
          </cell>
          <cell r="N387" t="str">
            <v>B</v>
          </cell>
          <cell r="O387" t="str">
            <v>032104000109802</v>
          </cell>
        </row>
        <row r="388">
          <cell r="E388" t="str">
            <v>042098</v>
          </cell>
          <cell r="F388" t="str">
            <v>Ritesh Shakle</v>
          </cell>
          <cell r="G388" t="str">
            <v>T2</v>
          </cell>
          <cell r="H388" t="str">
            <v>ME12</v>
          </cell>
          <cell r="I388" t="str">
            <v>MEC</v>
          </cell>
          <cell r="J388" t="str">
            <v>T</v>
          </cell>
          <cell r="K388" t="str">
            <v>OT HRS</v>
          </cell>
          <cell r="L388">
            <v>4</v>
          </cell>
          <cell r="M388">
            <v>164.48</v>
          </cell>
          <cell r="N388" t="str">
            <v>B</v>
          </cell>
          <cell r="O388" t="str">
            <v>032104000109802</v>
          </cell>
        </row>
        <row r="389">
          <cell r="E389" t="str">
            <v>042098</v>
          </cell>
          <cell r="F389" t="str">
            <v>Ritesh Shakle</v>
          </cell>
          <cell r="G389" t="str">
            <v>T2</v>
          </cell>
          <cell r="H389" t="str">
            <v>ME12</v>
          </cell>
          <cell r="I389" t="str">
            <v>MEC</v>
          </cell>
          <cell r="J389" t="str">
            <v>T</v>
          </cell>
          <cell r="K389" t="str">
            <v>OFFHRS</v>
          </cell>
          <cell r="L389">
            <v>12</v>
          </cell>
          <cell r="M389">
            <v>493.45</v>
          </cell>
          <cell r="N389" t="str">
            <v>B</v>
          </cell>
          <cell r="O389" t="str">
            <v>032104000109802</v>
          </cell>
        </row>
        <row r="390">
          <cell r="E390" t="str">
            <v>042098</v>
          </cell>
          <cell r="F390" t="str">
            <v>Ritesh Shakle</v>
          </cell>
          <cell r="G390" t="str">
            <v>T2</v>
          </cell>
          <cell r="H390" t="str">
            <v>ME12</v>
          </cell>
          <cell r="I390" t="str">
            <v>MEC</v>
          </cell>
          <cell r="J390" t="str">
            <v>T</v>
          </cell>
          <cell r="K390" t="str">
            <v>OT HRS</v>
          </cell>
          <cell r="L390">
            <v>5.5</v>
          </cell>
          <cell r="M390">
            <v>226.16</v>
          </cell>
          <cell r="N390" t="str">
            <v>B</v>
          </cell>
          <cell r="O390" t="str">
            <v>032104000109802</v>
          </cell>
        </row>
        <row r="391">
          <cell r="E391" t="str">
            <v>042110</v>
          </cell>
          <cell r="F391" t="str">
            <v>Ravindra Pal</v>
          </cell>
          <cell r="G391" t="str">
            <v>T2</v>
          </cell>
          <cell r="H391" t="str">
            <v>ME12</v>
          </cell>
          <cell r="I391" t="str">
            <v>MEC</v>
          </cell>
          <cell r="J391" t="str">
            <v>T</v>
          </cell>
          <cell r="K391" t="str">
            <v>OT HRS</v>
          </cell>
          <cell r="L391">
            <v>2</v>
          </cell>
          <cell r="M391">
            <v>84.17</v>
          </cell>
          <cell r="N391" t="str">
            <v>B</v>
          </cell>
          <cell r="O391" t="str">
            <v>001104000224598</v>
          </cell>
        </row>
        <row r="392">
          <cell r="E392" t="str">
            <v>042110</v>
          </cell>
          <cell r="F392" t="str">
            <v>Ravindra Pal</v>
          </cell>
          <cell r="G392" t="str">
            <v>T2</v>
          </cell>
          <cell r="H392" t="str">
            <v>ME12</v>
          </cell>
          <cell r="I392" t="str">
            <v>MEC</v>
          </cell>
          <cell r="J392" t="str">
            <v>T</v>
          </cell>
          <cell r="K392" t="str">
            <v>OT HRS</v>
          </cell>
          <cell r="L392">
            <v>4</v>
          </cell>
          <cell r="M392">
            <v>168.35</v>
          </cell>
          <cell r="N392" t="str">
            <v>B</v>
          </cell>
          <cell r="O392" t="str">
            <v>001104000224598</v>
          </cell>
        </row>
        <row r="393">
          <cell r="E393" t="str">
            <v>042110</v>
          </cell>
          <cell r="F393" t="str">
            <v>Ravindra Pal</v>
          </cell>
          <cell r="G393" t="str">
            <v>T2</v>
          </cell>
          <cell r="H393" t="str">
            <v>ME12</v>
          </cell>
          <cell r="I393" t="str">
            <v>MEC</v>
          </cell>
          <cell r="J393" t="str">
            <v>T</v>
          </cell>
          <cell r="K393" t="str">
            <v>OT HRS</v>
          </cell>
          <cell r="L393">
            <v>1.5</v>
          </cell>
          <cell r="M393">
            <v>63.13</v>
          </cell>
          <cell r="N393" t="str">
            <v>B</v>
          </cell>
          <cell r="O393" t="str">
            <v>001104000224598</v>
          </cell>
        </row>
        <row r="394">
          <cell r="E394" t="str">
            <v>042110</v>
          </cell>
          <cell r="F394" t="str">
            <v>Ravindra Pal</v>
          </cell>
          <cell r="G394" t="str">
            <v>T2</v>
          </cell>
          <cell r="H394" t="str">
            <v>ME12</v>
          </cell>
          <cell r="I394" t="str">
            <v>MEC</v>
          </cell>
          <cell r="J394" t="str">
            <v>T</v>
          </cell>
          <cell r="K394" t="str">
            <v>OT HRS</v>
          </cell>
          <cell r="L394">
            <v>4</v>
          </cell>
          <cell r="M394">
            <v>168.35</v>
          </cell>
          <cell r="N394" t="str">
            <v>B</v>
          </cell>
          <cell r="O394" t="str">
            <v>001104000224598</v>
          </cell>
        </row>
        <row r="395">
          <cell r="E395" t="str">
            <v>042110</v>
          </cell>
          <cell r="F395" t="str">
            <v>Ravindra Pal</v>
          </cell>
          <cell r="G395" t="str">
            <v>T2</v>
          </cell>
          <cell r="H395" t="str">
            <v>ME12</v>
          </cell>
          <cell r="I395" t="str">
            <v>MEC</v>
          </cell>
          <cell r="J395" t="str">
            <v>T</v>
          </cell>
          <cell r="K395" t="str">
            <v>OT HRS</v>
          </cell>
          <cell r="L395">
            <v>4</v>
          </cell>
          <cell r="M395">
            <v>168.35</v>
          </cell>
          <cell r="N395" t="str">
            <v>B</v>
          </cell>
          <cell r="O395" t="str">
            <v>001104000224598</v>
          </cell>
        </row>
        <row r="396">
          <cell r="E396" t="str">
            <v>042110</v>
          </cell>
          <cell r="F396" t="str">
            <v>Ravindra Pal</v>
          </cell>
          <cell r="G396" t="str">
            <v>T2</v>
          </cell>
          <cell r="H396" t="str">
            <v>ME12</v>
          </cell>
          <cell r="I396" t="str">
            <v>MEC</v>
          </cell>
          <cell r="J396" t="str">
            <v>T</v>
          </cell>
          <cell r="K396" t="str">
            <v>OT HRS</v>
          </cell>
          <cell r="L396">
            <v>8</v>
          </cell>
          <cell r="M396">
            <v>336.7</v>
          </cell>
          <cell r="N396" t="str">
            <v>B</v>
          </cell>
          <cell r="O396" t="str">
            <v>001104000224598</v>
          </cell>
        </row>
        <row r="397">
          <cell r="E397" t="str">
            <v>042110</v>
          </cell>
          <cell r="F397" t="str">
            <v>Ravindra Pal</v>
          </cell>
          <cell r="G397" t="str">
            <v>T2</v>
          </cell>
          <cell r="H397" t="str">
            <v>ME12</v>
          </cell>
          <cell r="I397" t="str">
            <v>MEC</v>
          </cell>
          <cell r="J397" t="str">
            <v>T</v>
          </cell>
          <cell r="K397" t="str">
            <v>OT HRS</v>
          </cell>
          <cell r="L397">
            <v>8</v>
          </cell>
          <cell r="M397">
            <v>336.7</v>
          </cell>
          <cell r="N397" t="str">
            <v>B</v>
          </cell>
          <cell r="O397" t="str">
            <v>001104000224598</v>
          </cell>
        </row>
        <row r="398">
          <cell r="E398" t="str">
            <v>042111</v>
          </cell>
          <cell r="F398" t="str">
            <v>Vijay Kudale</v>
          </cell>
          <cell r="G398" t="str">
            <v>T2</v>
          </cell>
          <cell r="H398" t="str">
            <v>ME12</v>
          </cell>
          <cell r="I398" t="str">
            <v>MEC</v>
          </cell>
          <cell r="J398" t="str">
            <v>T</v>
          </cell>
          <cell r="K398" t="str">
            <v>OT HRS</v>
          </cell>
          <cell r="L398">
            <v>4</v>
          </cell>
          <cell r="M398">
            <v>168.35</v>
          </cell>
          <cell r="N398" t="str">
            <v>B</v>
          </cell>
          <cell r="O398" t="str">
            <v>001104000224567</v>
          </cell>
        </row>
        <row r="399">
          <cell r="E399" t="str">
            <v>042111</v>
          </cell>
          <cell r="F399" t="str">
            <v>Vijay Kudale</v>
          </cell>
          <cell r="G399" t="str">
            <v>T2</v>
          </cell>
          <cell r="H399" t="str">
            <v>ME12</v>
          </cell>
          <cell r="I399" t="str">
            <v>MEC</v>
          </cell>
          <cell r="J399" t="str">
            <v>T</v>
          </cell>
          <cell r="K399" t="str">
            <v>OT HRS</v>
          </cell>
          <cell r="L399">
            <v>1.5</v>
          </cell>
          <cell r="M399">
            <v>63.13</v>
          </cell>
          <cell r="N399" t="str">
            <v>B</v>
          </cell>
          <cell r="O399" t="str">
            <v>001104000224567</v>
          </cell>
        </row>
        <row r="400">
          <cell r="E400" t="str">
            <v>042111</v>
          </cell>
          <cell r="F400" t="str">
            <v>Vijay Kudale</v>
          </cell>
          <cell r="G400" t="str">
            <v>T2</v>
          </cell>
          <cell r="H400" t="str">
            <v>ME12</v>
          </cell>
          <cell r="I400" t="str">
            <v>MEC</v>
          </cell>
          <cell r="J400" t="str">
            <v>T</v>
          </cell>
          <cell r="K400" t="str">
            <v>OT HRS</v>
          </cell>
          <cell r="L400">
            <v>1.5</v>
          </cell>
          <cell r="M400">
            <v>63.13</v>
          </cell>
          <cell r="N400" t="str">
            <v>B</v>
          </cell>
          <cell r="O400" t="str">
            <v>001104000224567</v>
          </cell>
        </row>
        <row r="401">
          <cell r="E401" t="str">
            <v>042111</v>
          </cell>
          <cell r="F401" t="str">
            <v>Vijay Kudale</v>
          </cell>
          <cell r="G401" t="str">
            <v>T2</v>
          </cell>
          <cell r="H401" t="str">
            <v>ME12</v>
          </cell>
          <cell r="I401" t="str">
            <v>MEC</v>
          </cell>
          <cell r="J401" t="str">
            <v>T</v>
          </cell>
          <cell r="K401" t="str">
            <v>OT HRS</v>
          </cell>
          <cell r="L401">
            <v>4</v>
          </cell>
          <cell r="M401">
            <v>168.35</v>
          </cell>
          <cell r="N401" t="str">
            <v>B</v>
          </cell>
          <cell r="O401" t="str">
            <v>001104000224567</v>
          </cell>
        </row>
        <row r="402">
          <cell r="E402" t="str">
            <v>042111</v>
          </cell>
          <cell r="F402" t="str">
            <v>Vijay Kudale</v>
          </cell>
          <cell r="G402" t="str">
            <v>T2</v>
          </cell>
          <cell r="H402" t="str">
            <v>ME12</v>
          </cell>
          <cell r="I402" t="str">
            <v>MEC</v>
          </cell>
          <cell r="J402" t="str">
            <v>T</v>
          </cell>
          <cell r="K402" t="str">
            <v>OT HRS</v>
          </cell>
          <cell r="L402">
            <v>1.5</v>
          </cell>
          <cell r="M402">
            <v>63.13</v>
          </cell>
          <cell r="N402" t="str">
            <v>B</v>
          </cell>
          <cell r="O402" t="str">
            <v>001104000224567</v>
          </cell>
        </row>
        <row r="403">
          <cell r="E403" t="str">
            <v>042111</v>
          </cell>
          <cell r="F403" t="str">
            <v>Vijay Kudale</v>
          </cell>
          <cell r="G403" t="str">
            <v>T2</v>
          </cell>
          <cell r="H403" t="str">
            <v>ME12</v>
          </cell>
          <cell r="I403" t="str">
            <v>MEC</v>
          </cell>
          <cell r="J403" t="str">
            <v>T</v>
          </cell>
          <cell r="K403" t="str">
            <v>OT HRS</v>
          </cell>
          <cell r="L403">
            <v>1.5</v>
          </cell>
          <cell r="M403">
            <v>63.13</v>
          </cell>
          <cell r="N403" t="str">
            <v>B</v>
          </cell>
          <cell r="O403" t="str">
            <v>001104000224567</v>
          </cell>
        </row>
        <row r="404">
          <cell r="E404" t="str">
            <v>042111</v>
          </cell>
          <cell r="F404" t="str">
            <v>Vijay Kudale</v>
          </cell>
          <cell r="G404" t="str">
            <v>T2</v>
          </cell>
          <cell r="H404" t="str">
            <v>ME12</v>
          </cell>
          <cell r="I404" t="str">
            <v>MEC</v>
          </cell>
          <cell r="J404" t="str">
            <v>T</v>
          </cell>
          <cell r="K404" t="str">
            <v>OT HRS</v>
          </cell>
          <cell r="L404">
            <v>1.5</v>
          </cell>
          <cell r="M404">
            <v>63.13</v>
          </cell>
          <cell r="N404" t="str">
            <v>B</v>
          </cell>
          <cell r="O404" t="str">
            <v>001104000224567</v>
          </cell>
        </row>
        <row r="405">
          <cell r="E405" t="str">
            <v>042111</v>
          </cell>
          <cell r="F405" t="str">
            <v>Vijay Kudale</v>
          </cell>
          <cell r="G405" t="str">
            <v>T2</v>
          </cell>
          <cell r="H405" t="str">
            <v>ME12</v>
          </cell>
          <cell r="I405" t="str">
            <v>MEC</v>
          </cell>
          <cell r="J405" t="str">
            <v>T</v>
          </cell>
          <cell r="K405" t="str">
            <v>OT HRS</v>
          </cell>
          <cell r="L405">
            <v>1.5</v>
          </cell>
          <cell r="M405">
            <v>63.13</v>
          </cell>
          <cell r="N405" t="str">
            <v>B</v>
          </cell>
          <cell r="O405" t="str">
            <v>001104000224567</v>
          </cell>
        </row>
        <row r="406">
          <cell r="E406" t="str">
            <v>042111</v>
          </cell>
          <cell r="F406" t="str">
            <v>Vijay Kudale</v>
          </cell>
          <cell r="G406" t="str">
            <v>T2</v>
          </cell>
          <cell r="H406" t="str">
            <v>ME12</v>
          </cell>
          <cell r="I406" t="str">
            <v>MEC</v>
          </cell>
          <cell r="J406" t="str">
            <v>T</v>
          </cell>
          <cell r="K406" t="str">
            <v>OT HRS</v>
          </cell>
          <cell r="L406">
            <v>1.5</v>
          </cell>
          <cell r="M406">
            <v>63.13</v>
          </cell>
          <cell r="N406" t="str">
            <v>B</v>
          </cell>
          <cell r="O406" t="str">
            <v>001104000224567</v>
          </cell>
        </row>
        <row r="407">
          <cell r="E407" t="str">
            <v>042111</v>
          </cell>
          <cell r="F407" t="str">
            <v>Vijay Kudale</v>
          </cell>
          <cell r="G407" t="str">
            <v>T2</v>
          </cell>
          <cell r="H407" t="str">
            <v>ME12</v>
          </cell>
          <cell r="I407" t="str">
            <v>MEC</v>
          </cell>
          <cell r="J407" t="str">
            <v>T</v>
          </cell>
          <cell r="K407" t="str">
            <v>OT HRS</v>
          </cell>
          <cell r="L407">
            <v>1.5</v>
          </cell>
          <cell r="M407">
            <v>63.13</v>
          </cell>
          <cell r="N407" t="str">
            <v>B</v>
          </cell>
          <cell r="O407" t="str">
            <v>001104000224567</v>
          </cell>
        </row>
        <row r="408">
          <cell r="E408" t="str">
            <v>042111</v>
          </cell>
          <cell r="F408" t="str">
            <v>Vijay Kudale</v>
          </cell>
          <cell r="G408" t="str">
            <v>T2</v>
          </cell>
          <cell r="H408" t="str">
            <v>ME12</v>
          </cell>
          <cell r="I408" t="str">
            <v>MEC</v>
          </cell>
          <cell r="J408" t="str">
            <v>T</v>
          </cell>
          <cell r="K408" t="str">
            <v>OT HRS</v>
          </cell>
          <cell r="L408">
            <v>1.5</v>
          </cell>
          <cell r="M408">
            <v>63.13</v>
          </cell>
          <cell r="N408" t="str">
            <v>B</v>
          </cell>
          <cell r="O408" t="str">
            <v>001104000224567</v>
          </cell>
        </row>
        <row r="409">
          <cell r="E409" t="str">
            <v>042111</v>
          </cell>
          <cell r="F409" t="str">
            <v>Vijay Kudale</v>
          </cell>
          <cell r="G409" t="str">
            <v>T2</v>
          </cell>
          <cell r="H409" t="str">
            <v>ME12</v>
          </cell>
          <cell r="I409" t="str">
            <v>MEC</v>
          </cell>
          <cell r="J409" t="str">
            <v>T</v>
          </cell>
          <cell r="K409" t="str">
            <v>OT HRS</v>
          </cell>
          <cell r="L409">
            <v>4</v>
          </cell>
          <cell r="M409">
            <v>168.35</v>
          </cell>
          <cell r="N409" t="str">
            <v>B</v>
          </cell>
          <cell r="O409" t="str">
            <v>001104000224567</v>
          </cell>
        </row>
        <row r="410">
          <cell r="E410" t="str">
            <v>042111</v>
          </cell>
          <cell r="F410" t="str">
            <v>Vijay Kudale</v>
          </cell>
          <cell r="G410" t="str">
            <v>T2</v>
          </cell>
          <cell r="H410" t="str">
            <v>ME12</v>
          </cell>
          <cell r="I410" t="str">
            <v>MEC</v>
          </cell>
          <cell r="J410" t="str">
            <v>T</v>
          </cell>
          <cell r="K410" t="str">
            <v>OFFHRS</v>
          </cell>
          <cell r="L410">
            <v>14.5</v>
          </cell>
          <cell r="M410">
            <v>610.28</v>
          </cell>
          <cell r="N410" t="str">
            <v>B</v>
          </cell>
          <cell r="O410" t="str">
            <v>001104000224567</v>
          </cell>
        </row>
        <row r="411">
          <cell r="E411" t="str">
            <v>042111</v>
          </cell>
          <cell r="F411" t="str">
            <v>Vijay Kudale</v>
          </cell>
          <cell r="G411" t="str">
            <v>T2</v>
          </cell>
          <cell r="H411" t="str">
            <v>ME12</v>
          </cell>
          <cell r="I411" t="str">
            <v>MEC</v>
          </cell>
          <cell r="J411" t="str">
            <v>T</v>
          </cell>
          <cell r="K411" t="str">
            <v>OT HRS</v>
          </cell>
          <cell r="L411">
            <v>8</v>
          </cell>
          <cell r="M411">
            <v>336.7</v>
          </cell>
          <cell r="N411" t="str">
            <v>B</v>
          </cell>
          <cell r="O411" t="str">
            <v>001104000224567</v>
          </cell>
        </row>
        <row r="412">
          <cell r="E412" t="str">
            <v>042136</v>
          </cell>
          <cell r="F412" t="str">
            <v>Pradeep Singh Chauhan</v>
          </cell>
          <cell r="G412" t="str">
            <v>T2</v>
          </cell>
          <cell r="H412" t="str">
            <v>MP12</v>
          </cell>
          <cell r="I412" t="str">
            <v>FIN</v>
          </cell>
          <cell r="J412" t="str">
            <v>T</v>
          </cell>
          <cell r="K412" t="str">
            <v>OT HRS</v>
          </cell>
          <cell r="L412">
            <v>3.5</v>
          </cell>
          <cell r="M412">
            <v>143.91999999999999</v>
          </cell>
          <cell r="N412" t="str">
            <v>B</v>
          </cell>
          <cell r="O412" t="str">
            <v>032104000118873</v>
          </cell>
        </row>
        <row r="413">
          <cell r="E413" t="str">
            <v>972188</v>
          </cell>
          <cell r="F413" t="str">
            <v>Birendra Kumar</v>
          </cell>
          <cell r="G413" t="str">
            <v>T1</v>
          </cell>
          <cell r="H413" t="str">
            <v>MP11</v>
          </cell>
          <cell r="I413" t="str">
            <v>EXT</v>
          </cell>
          <cell r="J413" t="str">
            <v>T</v>
          </cell>
          <cell r="K413" t="str">
            <v>OT HRS</v>
          </cell>
          <cell r="L413">
            <v>4</v>
          </cell>
          <cell r="M413">
            <v>163.66999999999999</v>
          </cell>
          <cell r="N413" t="str">
            <v>B</v>
          </cell>
          <cell r="O413" t="str">
            <v>0131050834800</v>
          </cell>
        </row>
        <row r="414">
          <cell r="E414" t="str">
            <v>972185</v>
          </cell>
          <cell r="F414" t="str">
            <v>Santosh Rai</v>
          </cell>
          <cell r="G414" t="str">
            <v>T1</v>
          </cell>
          <cell r="H414" t="str">
            <v>MP11</v>
          </cell>
          <cell r="I414" t="str">
            <v>CUT</v>
          </cell>
          <cell r="J414" t="str">
            <v>T</v>
          </cell>
          <cell r="K414" t="str">
            <v>OT HRS</v>
          </cell>
          <cell r="L414">
            <v>4</v>
          </cell>
          <cell r="M414">
            <v>157.87</v>
          </cell>
          <cell r="N414" t="str">
            <v>B</v>
          </cell>
          <cell r="O414" t="str">
            <v>0131050833800</v>
          </cell>
        </row>
        <row r="415">
          <cell r="E415" t="str">
            <v>992006</v>
          </cell>
          <cell r="F415" t="str">
            <v>Shyam K. Sahu</v>
          </cell>
          <cell r="G415" t="str">
            <v>T1</v>
          </cell>
          <cell r="H415" t="str">
            <v>MC12</v>
          </cell>
          <cell r="I415" t="str">
            <v>FGW</v>
          </cell>
          <cell r="J415" t="str">
            <v>T</v>
          </cell>
          <cell r="K415" t="str">
            <v>OT HRS</v>
          </cell>
          <cell r="L415">
            <v>7.5</v>
          </cell>
          <cell r="M415">
            <v>299.63</v>
          </cell>
          <cell r="N415" t="str">
            <v>B</v>
          </cell>
          <cell r="O415" t="str">
            <v>0131050889500</v>
          </cell>
        </row>
        <row r="416">
          <cell r="E416" t="str">
            <v>992006</v>
          </cell>
          <cell r="F416" t="str">
            <v>Shyam K. Sahu</v>
          </cell>
          <cell r="G416" t="str">
            <v>T1</v>
          </cell>
          <cell r="H416" t="str">
            <v>MC12</v>
          </cell>
          <cell r="I416" t="str">
            <v>FGW</v>
          </cell>
          <cell r="J416" t="str">
            <v>T</v>
          </cell>
          <cell r="K416" t="str">
            <v>OT HRS</v>
          </cell>
          <cell r="L416">
            <v>4</v>
          </cell>
          <cell r="M416">
            <v>159.80000000000001</v>
          </cell>
          <cell r="N416" t="str">
            <v>B</v>
          </cell>
          <cell r="O416" t="str">
            <v>0131050889500</v>
          </cell>
        </row>
        <row r="417">
          <cell r="E417" t="str">
            <v>992036</v>
          </cell>
          <cell r="F417" t="str">
            <v>Amit Sharma</v>
          </cell>
          <cell r="G417" t="str">
            <v>T1</v>
          </cell>
          <cell r="H417" t="str">
            <v>MP11</v>
          </cell>
          <cell r="I417" t="str">
            <v>CUT</v>
          </cell>
          <cell r="J417" t="str">
            <v>T</v>
          </cell>
          <cell r="K417" t="str">
            <v>OT HRS</v>
          </cell>
          <cell r="L417">
            <v>8</v>
          </cell>
          <cell r="M417">
            <v>315.08999999999997</v>
          </cell>
          <cell r="N417" t="str">
            <v>B</v>
          </cell>
          <cell r="O417" t="str">
            <v>0131050832000</v>
          </cell>
        </row>
        <row r="418">
          <cell r="E418" t="str">
            <v>992049</v>
          </cell>
          <cell r="F418" t="str">
            <v>Kamal S. Raghuvanshi</v>
          </cell>
          <cell r="G418" t="str">
            <v>T1</v>
          </cell>
          <cell r="H418" t="str">
            <v>MP11</v>
          </cell>
          <cell r="I418" t="str">
            <v>CUT</v>
          </cell>
          <cell r="J418" t="str">
            <v>T</v>
          </cell>
          <cell r="K418" t="str">
            <v>OT HRS</v>
          </cell>
          <cell r="L418">
            <v>4</v>
          </cell>
          <cell r="M418">
            <v>159.80000000000001</v>
          </cell>
          <cell r="N418" t="str">
            <v>B</v>
          </cell>
          <cell r="O418" t="str">
            <v>0131050832100</v>
          </cell>
        </row>
        <row r="419">
          <cell r="E419" t="str">
            <v>992049</v>
          </cell>
          <cell r="F419" t="str">
            <v>Kamal S. Raghuvanshi</v>
          </cell>
          <cell r="G419" t="str">
            <v>T1</v>
          </cell>
          <cell r="H419" t="str">
            <v>MP11</v>
          </cell>
          <cell r="I419" t="str">
            <v>CUT</v>
          </cell>
          <cell r="J419" t="str">
            <v>T</v>
          </cell>
          <cell r="K419" t="str">
            <v>OT HRS</v>
          </cell>
          <cell r="L419">
            <v>4</v>
          </cell>
          <cell r="M419">
            <v>159.80000000000001</v>
          </cell>
          <cell r="N419" t="str">
            <v>B</v>
          </cell>
          <cell r="O419" t="str">
            <v>0131050832100</v>
          </cell>
        </row>
        <row r="420">
          <cell r="E420" t="str">
            <v>992050</v>
          </cell>
          <cell r="F420" t="str">
            <v>Lal Kumar Rai</v>
          </cell>
          <cell r="G420" t="str">
            <v>T1</v>
          </cell>
          <cell r="H420" t="str">
            <v>MP11</v>
          </cell>
          <cell r="I420" t="str">
            <v>EXT</v>
          </cell>
          <cell r="J420" t="str">
            <v>T</v>
          </cell>
          <cell r="K420" t="str">
            <v>OT HRS</v>
          </cell>
          <cell r="L420">
            <v>4</v>
          </cell>
          <cell r="M420">
            <v>160.44999999999999</v>
          </cell>
          <cell r="N420" t="str">
            <v>B</v>
          </cell>
          <cell r="O420" t="str">
            <v>0131050847100</v>
          </cell>
        </row>
        <row r="421">
          <cell r="E421" t="str">
            <v>982153</v>
          </cell>
          <cell r="F421" t="str">
            <v>Ritesh Atre</v>
          </cell>
          <cell r="G421" t="str">
            <v>T1</v>
          </cell>
          <cell r="H421" t="str">
            <v>MC12</v>
          </cell>
          <cell r="I421" t="str">
            <v>FGW</v>
          </cell>
          <cell r="J421" t="str">
            <v>T</v>
          </cell>
          <cell r="K421" t="str">
            <v>OT HRS</v>
          </cell>
          <cell r="L421">
            <v>2.5</v>
          </cell>
          <cell r="M421">
            <v>98.26</v>
          </cell>
          <cell r="N421" t="str">
            <v>B</v>
          </cell>
          <cell r="O421" t="str">
            <v>0131050829400</v>
          </cell>
        </row>
        <row r="422">
          <cell r="E422" t="str">
            <v>982153</v>
          </cell>
          <cell r="F422" t="str">
            <v>Ritesh Atre</v>
          </cell>
          <cell r="G422" t="str">
            <v>T1</v>
          </cell>
          <cell r="H422" t="str">
            <v>MC12</v>
          </cell>
          <cell r="I422" t="str">
            <v>FGW</v>
          </cell>
          <cell r="J422" t="str">
            <v>T</v>
          </cell>
          <cell r="K422" t="str">
            <v>OT HRS</v>
          </cell>
          <cell r="L422">
            <v>1.5</v>
          </cell>
          <cell r="M422">
            <v>58.95</v>
          </cell>
          <cell r="N422" t="str">
            <v>B</v>
          </cell>
          <cell r="O422" t="str">
            <v>0131050829400</v>
          </cell>
        </row>
        <row r="423">
          <cell r="E423" t="str">
            <v>982184</v>
          </cell>
          <cell r="F423" t="str">
            <v>Santosh Thakur</v>
          </cell>
          <cell r="G423" t="str">
            <v>T1</v>
          </cell>
          <cell r="H423" t="str">
            <v>MC12</v>
          </cell>
          <cell r="I423" t="str">
            <v>FGW</v>
          </cell>
          <cell r="J423" t="str">
            <v>T</v>
          </cell>
          <cell r="K423" t="str">
            <v>OFFHRS</v>
          </cell>
          <cell r="L423">
            <v>8</v>
          </cell>
          <cell r="M423">
            <v>322.83</v>
          </cell>
          <cell r="N423" t="str">
            <v>B</v>
          </cell>
          <cell r="O423" t="str">
            <v>0131050849900</v>
          </cell>
        </row>
        <row r="424">
          <cell r="E424" t="str">
            <v>982184</v>
          </cell>
          <cell r="F424" t="str">
            <v>Santosh Thakur</v>
          </cell>
          <cell r="G424" t="str">
            <v>T1</v>
          </cell>
          <cell r="H424" t="str">
            <v>MC12</v>
          </cell>
          <cell r="I424" t="str">
            <v>FGW</v>
          </cell>
          <cell r="J424" t="str">
            <v>T</v>
          </cell>
          <cell r="K424" t="str">
            <v>OT HRS</v>
          </cell>
          <cell r="L424">
            <v>7.5</v>
          </cell>
          <cell r="M424">
            <v>302.66000000000003</v>
          </cell>
          <cell r="N424" t="str">
            <v>B</v>
          </cell>
          <cell r="O424" t="str">
            <v>0131050849900</v>
          </cell>
        </row>
        <row r="425">
          <cell r="E425" t="str">
            <v>982184</v>
          </cell>
          <cell r="F425" t="str">
            <v>Santosh Thakur</v>
          </cell>
          <cell r="G425" t="str">
            <v>T1</v>
          </cell>
          <cell r="H425" t="str">
            <v>MC12</v>
          </cell>
          <cell r="I425" t="str">
            <v>FGW</v>
          </cell>
          <cell r="J425" t="str">
            <v>T</v>
          </cell>
          <cell r="K425" t="str">
            <v>OT HRS</v>
          </cell>
          <cell r="L425">
            <v>4</v>
          </cell>
          <cell r="M425">
            <v>161.41</v>
          </cell>
          <cell r="N425" t="str">
            <v>B</v>
          </cell>
          <cell r="O425" t="str">
            <v>0131050849900</v>
          </cell>
        </row>
        <row r="426">
          <cell r="E426" t="str">
            <v>982184</v>
          </cell>
          <cell r="F426" t="str">
            <v>Santosh Thakur</v>
          </cell>
          <cell r="G426" t="str">
            <v>T1</v>
          </cell>
          <cell r="H426" t="str">
            <v>MC12</v>
          </cell>
          <cell r="I426" t="str">
            <v>FGW</v>
          </cell>
          <cell r="J426" t="str">
            <v>T</v>
          </cell>
          <cell r="K426" t="str">
            <v>OFFHRS</v>
          </cell>
          <cell r="L426">
            <v>8</v>
          </cell>
          <cell r="M426">
            <v>322.83</v>
          </cell>
          <cell r="N426" t="str">
            <v>B</v>
          </cell>
          <cell r="O426" t="str">
            <v>0131050849900</v>
          </cell>
        </row>
        <row r="427">
          <cell r="E427" t="str">
            <v>982197</v>
          </cell>
          <cell r="F427" t="str">
            <v>Kamal Mattha</v>
          </cell>
          <cell r="G427" t="str">
            <v>T1</v>
          </cell>
          <cell r="H427" t="str">
            <v>MC12</v>
          </cell>
          <cell r="I427" t="str">
            <v>FGW</v>
          </cell>
          <cell r="J427" t="str">
            <v>T</v>
          </cell>
          <cell r="K427" t="str">
            <v>OT HRS</v>
          </cell>
          <cell r="L427">
            <v>7.5</v>
          </cell>
          <cell r="M427">
            <v>300.83999999999997</v>
          </cell>
          <cell r="N427" t="str">
            <v>B</v>
          </cell>
          <cell r="O427" t="str">
            <v>0131050834400</v>
          </cell>
        </row>
        <row r="428">
          <cell r="E428" t="str">
            <v>982197</v>
          </cell>
          <cell r="F428" t="str">
            <v>Kamal Mattha</v>
          </cell>
          <cell r="G428" t="str">
            <v>T1</v>
          </cell>
          <cell r="H428" t="str">
            <v>MC12</v>
          </cell>
          <cell r="I428" t="str">
            <v>FGW</v>
          </cell>
          <cell r="J428" t="str">
            <v>T</v>
          </cell>
          <cell r="K428" t="str">
            <v>OT HRS</v>
          </cell>
          <cell r="L428">
            <v>7.5</v>
          </cell>
          <cell r="M428">
            <v>300.83999999999997</v>
          </cell>
          <cell r="N428" t="str">
            <v>B</v>
          </cell>
          <cell r="O428" t="str">
            <v>0131050834400</v>
          </cell>
        </row>
        <row r="429">
          <cell r="E429" t="str">
            <v>982197</v>
          </cell>
          <cell r="F429" t="str">
            <v>Kamal Mattha</v>
          </cell>
          <cell r="G429" t="str">
            <v>T1</v>
          </cell>
          <cell r="H429" t="str">
            <v>MC12</v>
          </cell>
          <cell r="I429" t="str">
            <v>FGW</v>
          </cell>
          <cell r="J429" t="str">
            <v>T</v>
          </cell>
          <cell r="K429" t="str">
            <v>OT HRS</v>
          </cell>
          <cell r="L429">
            <v>7.5</v>
          </cell>
          <cell r="M429">
            <v>300.83999999999997</v>
          </cell>
          <cell r="N429" t="str">
            <v>B</v>
          </cell>
          <cell r="O429" t="str">
            <v>0131050834400</v>
          </cell>
        </row>
        <row r="430">
          <cell r="E430" t="str">
            <v>982197</v>
          </cell>
          <cell r="F430" t="str">
            <v>Kamal Mattha</v>
          </cell>
          <cell r="G430" t="str">
            <v>T1</v>
          </cell>
          <cell r="H430" t="str">
            <v>MC12</v>
          </cell>
          <cell r="I430" t="str">
            <v>FGW</v>
          </cell>
          <cell r="J430" t="str">
            <v>T</v>
          </cell>
          <cell r="K430" t="str">
            <v>OT HRS</v>
          </cell>
          <cell r="L430">
            <v>7.5</v>
          </cell>
          <cell r="M430">
            <v>300.83999999999997</v>
          </cell>
          <cell r="N430" t="str">
            <v>B</v>
          </cell>
          <cell r="O430" t="str">
            <v>0131050834400</v>
          </cell>
        </row>
        <row r="431">
          <cell r="E431" t="str">
            <v>982197</v>
          </cell>
          <cell r="F431" t="str">
            <v>Kamal Mattha</v>
          </cell>
          <cell r="G431" t="str">
            <v>T1</v>
          </cell>
          <cell r="H431" t="str">
            <v>MC12</v>
          </cell>
          <cell r="I431" t="str">
            <v>FGW</v>
          </cell>
          <cell r="J431" t="str">
            <v>T</v>
          </cell>
          <cell r="K431" t="str">
            <v>OT HRS</v>
          </cell>
          <cell r="L431">
            <v>7.5</v>
          </cell>
          <cell r="M431">
            <v>300.83999999999997</v>
          </cell>
          <cell r="N431" t="str">
            <v>B</v>
          </cell>
          <cell r="O431" t="str">
            <v>0131050834400</v>
          </cell>
        </row>
        <row r="432">
          <cell r="E432" t="str">
            <v>982197</v>
          </cell>
          <cell r="F432" t="str">
            <v>Kamal Mattha</v>
          </cell>
          <cell r="G432" t="str">
            <v>T1</v>
          </cell>
          <cell r="H432" t="str">
            <v>MC12</v>
          </cell>
          <cell r="I432" t="str">
            <v>FGW</v>
          </cell>
          <cell r="J432" t="str">
            <v>T</v>
          </cell>
          <cell r="K432" t="str">
            <v>OT HRS</v>
          </cell>
          <cell r="L432">
            <v>7.5</v>
          </cell>
          <cell r="M432">
            <v>300.83999999999997</v>
          </cell>
          <cell r="N432" t="str">
            <v>B</v>
          </cell>
          <cell r="O432" t="str">
            <v>0131050834400</v>
          </cell>
        </row>
        <row r="433">
          <cell r="E433" t="str">
            <v>982198</v>
          </cell>
          <cell r="F433" t="str">
            <v>Premnarayan Choudhary</v>
          </cell>
          <cell r="G433" t="str">
            <v>T1</v>
          </cell>
          <cell r="H433" t="str">
            <v>MC12</v>
          </cell>
          <cell r="I433" t="str">
            <v>FGW</v>
          </cell>
          <cell r="J433" t="str">
            <v>T</v>
          </cell>
          <cell r="K433" t="str">
            <v>OT HRS</v>
          </cell>
          <cell r="L433">
            <v>5.5</v>
          </cell>
          <cell r="M433">
            <v>223.72</v>
          </cell>
          <cell r="N433" t="str">
            <v>B</v>
          </cell>
          <cell r="O433" t="str">
            <v>0131050851000</v>
          </cell>
        </row>
        <row r="434">
          <cell r="E434" t="str">
            <v>982198</v>
          </cell>
          <cell r="F434" t="str">
            <v>Premnarayan Choudhary</v>
          </cell>
          <cell r="G434" t="str">
            <v>T1</v>
          </cell>
          <cell r="H434" t="str">
            <v>MC12</v>
          </cell>
          <cell r="I434" t="str">
            <v>FGW</v>
          </cell>
          <cell r="J434" t="str">
            <v>T</v>
          </cell>
          <cell r="K434" t="str">
            <v>OT HRS</v>
          </cell>
          <cell r="L434">
            <v>2.5</v>
          </cell>
          <cell r="M434">
            <v>101.69</v>
          </cell>
          <cell r="N434" t="str">
            <v>B</v>
          </cell>
          <cell r="O434" t="str">
            <v>0131050851000</v>
          </cell>
        </row>
        <row r="435">
          <cell r="E435" t="str">
            <v>982198</v>
          </cell>
          <cell r="F435" t="str">
            <v>Premnarayan Choudhary</v>
          </cell>
          <cell r="G435" t="str">
            <v>T1</v>
          </cell>
          <cell r="H435" t="str">
            <v>MC12</v>
          </cell>
          <cell r="I435" t="str">
            <v>FGW</v>
          </cell>
          <cell r="J435" t="str">
            <v>T</v>
          </cell>
          <cell r="K435" t="str">
            <v>OT HRS</v>
          </cell>
          <cell r="L435">
            <v>2.5</v>
          </cell>
          <cell r="M435">
            <v>101.69</v>
          </cell>
          <cell r="N435" t="str">
            <v>B</v>
          </cell>
          <cell r="O435" t="str">
            <v>0131050851000</v>
          </cell>
        </row>
        <row r="436">
          <cell r="E436" t="str">
            <v>982198</v>
          </cell>
          <cell r="F436" t="str">
            <v>Premnarayan Choudhary</v>
          </cell>
          <cell r="G436" t="str">
            <v>T1</v>
          </cell>
          <cell r="H436" t="str">
            <v>MC12</v>
          </cell>
          <cell r="I436" t="str">
            <v>FGW</v>
          </cell>
          <cell r="J436" t="str">
            <v>T</v>
          </cell>
          <cell r="K436" t="str">
            <v>OFFHRS</v>
          </cell>
          <cell r="L436">
            <v>8</v>
          </cell>
          <cell r="M436">
            <v>325.41000000000003</v>
          </cell>
          <cell r="N436" t="str">
            <v>B</v>
          </cell>
          <cell r="O436" t="str">
            <v>0131050851000</v>
          </cell>
        </row>
        <row r="437">
          <cell r="E437" t="str">
            <v>982196</v>
          </cell>
          <cell r="F437" t="str">
            <v>Dilip Raghuwanshi</v>
          </cell>
          <cell r="G437" t="str">
            <v>T1</v>
          </cell>
          <cell r="H437" t="str">
            <v>MC12</v>
          </cell>
          <cell r="I437" t="str">
            <v>FGW</v>
          </cell>
          <cell r="J437" t="str">
            <v>T</v>
          </cell>
          <cell r="K437" t="str">
            <v>OT HRS</v>
          </cell>
          <cell r="L437">
            <v>7.5</v>
          </cell>
          <cell r="M437">
            <v>306.29000000000002</v>
          </cell>
          <cell r="N437" t="str">
            <v>B</v>
          </cell>
          <cell r="O437" t="str">
            <v>001104000154529</v>
          </cell>
        </row>
        <row r="438">
          <cell r="E438" t="str">
            <v>982196</v>
          </cell>
          <cell r="F438" t="str">
            <v>Dilip Raghuwanshi</v>
          </cell>
          <cell r="G438" t="str">
            <v>T1</v>
          </cell>
          <cell r="H438" t="str">
            <v>MC12</v>
          </cell>
          <cell r="I438" t="str">
            <v>FGW</v>
          </cell>
          <cell r="J438" t="str">
            <v>T</v>
          </cell>
          <cell r="K438" t="str">
            <v>OT HRS</v>
          </cell>
          <cell r="L438">
            <v>2</v>
          </cell>
          <cell r="M438">
            <v>81.67</v>
          </cell>
          <cell r="N438" t="str">
            <v>B</v>
          </cell>
          <cell r="O438" t="str">
            <v>001104000154529</v>
          </cell>
        </row>
        <row r="439">
          <cell r="E439" t="str">
            <v>982196</v>
          </cell>
          <cell r="F439" t="str">
            <v>Dilip Raghuwanshi</v>
          </cell>
          <cell r="G439" t="str">
            <v>T1</v>
          </cell>
          <cell r="H439" t="str">
            <v>MC12</v>
          </cell>
          <cell r="I439" t="str">
            <v>FGW</v>
          </cell>
          <cell r="J439" t="str">
            <v>T</v>
          </cell>
          <cell r="K439" t="str">
            <v>OT HRS</v>
          </cell>
          <cell r="L439">
            <v>2</v>
          </cell>
          <cell r="M439">
            <v>81.67</v>
          </cell>
          <cell r="N439" t="str">
            <v>B</v>
          </cell>
          <cell r="O439" t="str">
            <v>001104000154529</v>
          </cell>
        </row>
        <row r="440">
          <cell r="E440" t="str">
            <v>982196</v>
          </cell>
          <cell r="F440" t="str">
            <v>Dilip Raghuwanshi</v>
          </cell>
          <cell r="G440" t="str">
            <v>T1</v>
          </cell>
          <cell r="H440" t="str">
            <v>MC12</v>
          </cell>
          <cell r="I440" t="str">
            <v>FGW</v>
          </cell>
          <cell r="J440" t="str">
            <v>T</v>
          </cell>
          <cell r="K440" t="str">
            <v>OT HRS</v>
          </cell>
          <cell r="L440">
            <v>7.5</v>
          </cell>
          <cell r="M440">
            <v>306.29000000000002</v>
          </cell>
          <cell r="N440" t="str">
            <v>B</v>
          </cell>
          <cell r="O440" t="str">
            <v>001104000154529</v>
          </cell>
        </row>
        <row r="441">
          <cell r="E441" t="str">
            <v>982196</v>
          </cell>
          <cell r="F441" t="str">
            <v>Dilip Raghuwanshi</v>
          </cell>
          <cell r="G441" t="str">
            <v>T1</v>
          </cell>
          <cell r="H441" t="str">
            <v>MC12</v>
          </cell>
          <cell r="I441" t="str">
            <v>FGW</v>
          </cell>
          <cell r="J441" t="str">
            <v>T</v>
          </cell>
          <cell r="K441" t="str">
            <v>OT HRS</v>
          </cell>
          <cell r="L441">
            <v>4</v>
          </cell>
          <cell r="M441">
            <v>163.35</v>
          </cell>
          <cell r="N441" t="str">
            <v>B</v>
          </cell>
          <cell r="O441" t="str">
            <v>001104000154529</v>
          </cell>
        </row>
        <row r="442">
          <cell r="E442" t="str">
            <v>982093</v>
          </cell>
          <cell r="F442" t="str">
            <v>Rahul Tongia</v>
          </cell>
          <cell r="G442" t="str">
            <v>T1</v>
          </cell>
          <cell r="H442" t="str">
            <v>MP11</v>
          </cell>
          <cell r="I442" t="str">
            <v>EXT</v>
          </cell>
          <cell r="J442" t="str">
            <v>T</v>
          </cell>
          <cell r="K442" t="str">
            <v>OT HRS</v>
          </cell>
          <cell r="L442">
            <v>3.5</v>
          </cell>
          <cell r="M442">
            <v>137.57</v>
          </cell>
          <cell r="N442" t="str">
            <v>B</v>
          </cell>
          <cell r="O442" t="str">
            <v>0131050835400</v>
          </cell>
        </row>
        <row r="443">
          <cell r="E443" t="str">
            <v>982080</v>
          </cell>
          <cell r="F443" t="str">
            <v>Hari B. Thappa</v>
          </cell>
          <cell r="G443" t="str">
            <v>T1</v>
          </cell>
          <cell r="H443" t="str">
            <v>MP11</v>
          </cell>
          <cell r="I443" t="str">
            <v>BAB</v>
          </cell>
          <cell r="J443" t="str">
            <v>T</v>
          </cell>
          <cell r="K443" t="str">
            <v>OT HRS</v>
          </cell>
          <cell r="L443">
            <v>8</v>
          </cell>
          <cell r="M443">
            <v>314.45</v>
          </cell>
          <cell r="N443" t="str">
            <v>B</v>
          </cell>
          <cell r="O443" t="str">
            <v>0131050834100</v>
          </cell>
        </row>
        <row r="444">
          <cell r="E444" t="str">
            <v>982073</v>
          </cell>
          <cell r="F444" t="str">
            <v>Arvind Singh</v>
          </cell>
          <cell r="G444" t="str">
            <v>T1</v>
          </cell>
          <cell r="H444" t="str">
            <v>MC12</v>
          </cell>
          <cell r="I444" t="str">
            <v>FGW</v>
          </cell>
          <cell r="J444" t="str">
            <v>T</v>
          </cell>
          <cell r="K444" t="str">
            <v>OT HRS</v>
          </cell>
          <cell r="L444">
            <v>7.5</v>
          </cell>
          <cell r="M444">
            <v>301.45</v>
          </cell>
          <cell r="N444" t="str">
            <v>B</v>
          </cell>
          <cell r="O444" t="str">
            <v>0131050829700</v>
          </cell>
        </row>
        <row r="445">
          <cell r="E445" t="str">
            <v>982113</v>
          </cell>
          <cell r="F445" t="str">
            <v>Raju P. Ambone</v>
          </cell>
          <cell r="G445" t="str">
            <v>T1</v>
          </cell>
          <cell r="H445" t="str">
            <v>MC12</v>
          </cell>
          <cell r="I445" t="str">
            <v>FGW</v>
          </cell>
          <cell r="J445" t="str">
            <v>T</v>
          </cell>
          <cell r="K445" t="str">
            <v>OT HRS</v>
          </cell>
          <cell r="L445">
            <v>1.5</v>
          </cell>
          <cell r="M445">
            <v>59.92</v>
          </cell>
          <cell r="N445" t="str">
            <v>B</v>
          </cell>
          <cell r="O445" t="str">
            <v>0131050830200</v>
          </cell>
        </row>
        <row r="446">
          <cell r="E446" t="str">
            <v>982083</v>
          </cell>
          <cell r="F446" t="str">
            <v>Haridas Argal</v>
          </cell>
          <cell r="G446" t="str">
            <v>T1</v>
          </cell>
          <cell r="H446" t="str">
            <v>MC12</v>
          </cell>
          <cell r="I446" t="str">
            <v>FGW</v>
          </cell>
          <cell r="J446" t="str">
            <v>T</v>
          </cell>
          <cell r="K446" t="str">
            <v>OT HRS</v>
          </cell>
          <cell r="L446">
            <v>7.5</v>
          </cell>
          <cell r="M446">
            <v>308.10000000000002</v>
          </cell>
          <cell r="N446" t="str">
            <v>B</v>
          </cell>
          <cell r="O446" t="str">
            <v>0131050834600</v>
          </cell>
        </row>
        <row r="447">
          <cell r="E447" t="str">
            <v>982149</v>
          </cell>
          <cell r="F447" t="str">
            <v>Anish Diwan</v>
          </cell>
          <cell r="G447" t="str">
            <v>T1</v>
          </cell>
          <cell r="H447" t="str">
            <v>MP11</v>
          </cell>
          <cell r="I447" t="str">
            <v>BAB</v>
          </cell>
          <cell r="J447" t="str">
            <v>T</v>
          </cell>
          <cell r="K447" t="str">
            <v>OT HRS</v>
          </cell>
          <cell r="L447">
            <v>1.5</v>
          </cell>
          <cell r="M447">
            <v>59.92</v>
          </cell>
          <cell r="N447" t="str">
            <v>B</v>
          </cell>
          <cell r="O447" t="str">
            <v>0131050836600</v>
          </cell>
        </row>
        <row r="448">
          <cell r="E448" t="str">
            <v>972191</v>
          </cell>
          <cell r="F448" t="str">
            <v>Lalit Kumar</v>
          </cell>
          <cell r="G448" t="str">
            <v>T1</v>
          </cell>
          <cell r="H448" t="str">
            <v>MP12</v>
          </cell>
          <cell r="I448" t="str">
            <v>BLD</v>
          </cell>
          <cell r="J448" t="str">
            <v>T</v>
          </cell>
          <cell r="K448" t="str">
            <v>OT HRS</v>
          </cell>
          <cell r="L448">
            <v>3.5</v>
          </cell>
          <cell r="M448">
            <v>142.37</v>
          </cell>
          <cell r="N448" t="str">
            <v>B</v>
          </cell>
          <cell r="O448" t="str">
            <v>0131050844700</v>
          </cell>
        </row>
        <row r="449">
          <cell r="E449" t="str">
            <v>972192</v>
          </cell>
          <cell r="F449" t="str">
            <v>Sant Ram Verma</v>
          </cell>
          <cell r="G449" t="str">
            <v>T1</v>
          </cell>
          <cell r="H449" t="str">
            <v>MP12</v>
          </cell>
          <cell r="I449" t="str">
            <v>CUR</v>
          </cell>
          <cell r="J449" t="str">
            <v>T</v>
          </cell>
          <cell r="K449" t="str">
            <v>OT HRS</v>
          </cell>
          <cell r="L449">
            <v>7.5</v>
          </cell>
          <cell r="M449">
            <v>307.5</v>
          </cell>
          <cell r="N449" t="str">
            <v>B</v>
          </cell>
          <cell r="O449" t="str">
            <v>0131050820800</v>
          </cell>
        </row>
        <row r="450">
          <cell r="E450" t="str">
            <v>972241</v>
          </cell>
          <cell r="F450" t="str">
            <v>Jitendra K. Chaturvedi</v>
          </cell>
          <cell r="G450" t="str">
            <v>T1</v>
          </cell>
          <cell r="H450" t="str">
            <v>MP11</v>
          </cell>
          <cell r="I450" t="str">
            <v>CUT</v>
          </cell>
          <cell r="J450" t="str">
            <v>T</v>
          </cell>
          <cell r="K450" t="str">
            <v>OT HRS</v>
          </cell>
          <cell r="L450">
            <v>4</v>
          </cell>
          <cell r="M450">
            <v>163.66999999999999</v>
          </cell>
          <cell r="N450" t="str">
            <v>B</v>
          </cell>
          <cell r="O450" t="str">
            <v>0131050831700</v>
          </cell>
        </row>
        <row r="451">
          <cell r="E451" t="str">
            <v>972245</v>
          </cell>
          <cell r="F451" t="str">
            <v>Rajesh K. Salve</v>
          </cell>
          <cell r="G451" t="str">
            <v>T1</v>
          </cell>
          <cell r="H451" t="str">
            <v>ME11</v>
          </cell>
          <cell r="I451" t="str">
            <v>UTY</v>
          </cell>
          <cell r="J451" t="str">
            <v>T</v>
          </cell>
          <cell r="K451" t="str">
            <v>OT HRS</v>
          </cell>
          <cell r="L451">
            <v>1.5</v>
          </cell>
          <cell r="M451">
            <v>58.11</v>
          </cell>
          <cell r="N451" t="str">
            <v>B</v>
          </cell>
          <cell r="O451" t="str">
            <v>0131050827000</v>
          </cell>
        </row>
        <row r="452">
          <cell r="E452" t="str">
            <v>972245</v>
          </cell>
          <cell r="F452" t="str">
            <v>Rajesh K. Salve</v>
          </cell>
          <cell r="G452" t="str">
            <v>T1</v>
          </cell>
          <cell r="H452" t="str">
            <v>ME11</v>
          </cell>
          <cell r="I452" t="str">
            <v>UTY</v>
          </cell>
          <cell r="J452" t="str">
            <v>T</v>
          </cell>
          <cell r="K452" t="str">
            <v>OT HRS</v>
          </cell>
          <cell r="L452">
            <v>5.5</v>
          </cell>
          <cell r="M452">
            <v>213.08</v>
          </cell>
          <cell r="N452" t="str">
            <v>B</v>
          </cell>
          <cell r="O452" t="str">
            <v>0131050827000</v>
          </cell>
        </row>
        <row r="453">
          <cell r="E453" t="str">
            <v>972245</v>
          </cell>
          <cell r="F453" t="str">
            <v>Rajesh K. Salve</v>
          </cell>
          <cell r="G453" t="str">
            <v>T1</v>
          </cell>
          <cell r="H453" t="str">
            <v>ME11</v>
          </cell>
          <cell r="I453" t="str">
            <v>UTY</v>
          </cell>
          <cell r="J453" t="str">
            <v>T</v>
          </cell>
          <cell r="K453" t="str">
            <v>OT HRS</v>
          </cell>
          <cell r="L453">
            <v>4</v>
          </cell>
          <cell r="M453">
            <v>154.96</v>
          </cell>
          <cell r="N453" t="str">
            <v>B</v>
          </cell>
          <cell r="O453" t="str">
            <v>0131050827000</v>
          </cell>
        </row>
        <row r="454">
          <cell r="E454" t="str">
            <v>972245</v>
          </cell>
          <cell r="F454" t="str">
            <v>Rajesh K. Salve</v>
          </cell>
          <cell r="G454" t="str">
            <v>T1</v>
          </cell>
          <cell r="H454" t="str">
            <v>ME11</v>
          </cell>
          <cell r="I454" t="str">
            <v>UTY</v>
          </cell>
          <cell r="J454" t="str">
            <v>T</v>
          </cell>
          <cell r="K454" t="str">
            <v>OT HRS</v>
          </cell>
          <cell r="L454">
            <v>4</v>
          </cell>
          <cell r="M454">
            <v>154.96</v>
          </cell>
          <cell r="N454" t="str">
            <v>B</v>
          </cell>
          <cell r="O454" t="str">
            <v>0131050827000</v>
          </cell>
        </row>
        <row r="455">
          <cell r="E455" t="str">
            <v>972245</v>
          </cell>
          <cell r="F455" t="str">
            <v>Rajesh K. Salve</v>
          </cell>
          <cell r="G455" t="str">
            <v>T1</v>
          </cell>
          <cell r="H455" t="str">
            <v>ME11</v>
          </cell>
          <cell r="I455" t="str">
            <v>UTY</v>
          </cell>
          <cell r="J455" t="str">
            <v>T</v>
          </cell>
          <cell r="K455" t="str">
            <v>OT HRS</v>
          </cell>
          <cell r="L455">
            <v>4</v>
          </cell>
          <cell r="M455">
            <v>154.96</v>
          </cell>
          <cell r="N455" t="str">
            <v>B</v>
          </cell>
          <cell r="O455" t="str">
            <v>0131050827000</v>
          </cell>
        </row>
        <row r="456">
          <cell r="E456" t="str">
            <v>972245</v>
          </cell>
          <cell r="F456" t="str">
            <v>Rajesh K. Salve</v>
          </cell>
          <cell r="G456" t="str">
            <v>T1</v>
          </cell>
          <cell r="H456" t="str">
            <v>ME11</v>
          </cell>
          <cell r="I456" t="str">
            <v>UTY</v>
          </cell>
          <cell r="J456" t="str">
            <v>T</v>
          </cell>
          <cell r="K456" t="str">
            <v>OT HRS</v>
          </cell>
          <cell r="L456">
            <v>1.5</v>
          </cell>
          <cell r="M456">
            <v>58.11</v>
          </cell>
          <cell r="N456" t="str">
            <v>B</v>
          </cell>
          <cell r="O456" t="str">
            <v>0131050827000</v>
          </cell>
        </row>
        <row r="457">
          <cell r="E457" t="str">
            <v>972245</v>
          </cell>
          <cell r="F457" t="str">
            <v>Rajesh K. Salve</v>
          </cell>
          <cell r="G457" t="str">
            <v>T1</v>
          </cell>
          <cell r="H457" t="str">
            <v>ME11</v>
          </cell>
          <cell r="I457" t="str">
            <v>UTY</v>
          </cell>
          <cell r="J457" t="str">
            <v>T</v>
          </cell>
          <cell r="K457" t="str">
            <v>OT HRS</v>
          </cell>
          <cell r="L457">
            <v>1.5</v>
          </cell>
          <cell r="M457">
            <v>58.11</v>
          </cell>
          <cell r="N457" t="str">
            <v>B</v>
          </cell>
          <cell r="O457" t="str">
            <v>0131050827000</v>
          </cell>
        </row>
        <row r="458">
          <cell r="E458" t="str">
            <v>972245</v>
          </cell>
          <cell r="F458" t="str">
            <v>Rajesh K. Salve</v>
          </cell>
          <cell r="G458" t="str">
            <v>T1</v>
          </cell>
          <cell r="H458" t="str">
            <v>ME11</v>
          </cell>
          <cell r="I458" t="str">
            <v>UTY</v>
          </cell>
          <cell r="J458" t="str">
            <v>T</v>
          </cell>
          <cell r="K458" t="str">
            <v>OT HRS</v>
          </cell>
          <cell r="L458">
            <v>1.5</v>
          </cell>
          <cell r="M458">
            <v>58.11</v>
          </cell>
          <cell r="N458" t="str">
            <v>B</v>
          </cell>
          <cell r="O458" t="str">
            <v>0131050827000</v>
          </cell>
        </row>
        <row r="459">
          <cell r="E459" t="str">
            <v>972245</v>
          </cell>
          <cell r="F459" t="str">
            <v>Rajesh K. Salve</v>
          </cell>
          <cell r="G459" t="str">
            <v>T1</v>
          </cell>
          <cell r="H459" t="str">
            <v>ME11</v>
          </cell>
          <cell r="I459" t="str">
            <v>UTY</v>
          </cell>
          <cell r="J459" t="str">
            <v>T</v>
          </cell>
          <cell r="K459" t="str">
            <v>OT HRS</v>
          </cell>
          <cell r="L459">
            <v>8</v>
          </cell>
          <cell r="M459">
            <v>309.93</v>
          </cell>
          <cell r="N459" t="str">
            <v>B</v>
          </cell>
          <cell r="O459" t="str">
            <v>0131050827000</v>
          </cell>
        </row>
        <row r="460">
          <cell r="E460" t="str">
            <v>972245</v>
          </cell>
          <cell r="F460" t="str">
            <v>Rajesh K. Salve</v>
          </cell>
          <cell r="G460" t="str">
            <v>T1</v>
          </cell>
          <cell r="H460" t="str">
            <v>ME11</v>
          </cell>
          <cell r="I460" t="str">
            <v>UTY</v>
          </cell>
          <cell r="J460" t="str">
            <v>T</v>
          </cell>
          <cell r="K460" t="str">
            <v>OT HRS</v>
          </cell>
          <cell r="L460">
            <v>1.5</v>
          </cell>
          <cell r="M460">
            <v>58.11</v>
          </cell>
          <cell r="N460" t="str">
            <v>B</v>
          </cell>
          <cell r="O460" t="str">
            <v>0131050827000</v>
          </cell>
        </row>
        <row r="461">
          <cell r="E461" t="str">
            <v>972245</v>
          </cell>
          <cell r="F461" t="str">
            <v>Rajesh K. Salve</v>
          </cell>
          <cell r="G461" t="str">
            <v>T1</v>
          </cell>
          <cell r="H461" t="str">
            <v>ME11</v>
          </cell>
          <cell r="I461" t="str">
            <v>UTY</v>
          </cell>
          <cell r="J461" t="str">
            <v>T</v>
          </cell>
          <cell r="K461" t="str">
            <v>OT HRS</v>
          </cell>
          <cell r="L461">
            <v>4</v>
          </cell>
          <cell r="M461">
            <v>154.96</v>
          </cell>
          <cell r="N461" t="str">
            <v>B</v>
          </cell>
          <cell r="O461" t="str">
            <v>0131050827000</v>
          </cell>
        </row>
        <row r="462">
          <cell r="E462" t="str">
            <v>972245</v>
          </cell>
          <cell r="F462" t="str">
            <v>Rajesh K. Salve</v>
          </cell>
          <cell r="G462" t="str">
            <v>T1</v>
          </cell>
          <cell r="H462" t="str">
            <v>ME11</v>
          </cell>
          <cell r="I462" t="str">
            <v>UTY</v>
          </cell>
          <cell r="J462" t="str">
            <v>T</v>
          </cell>
          <cell r="K462" t="str">
            <v>OFFHRS</v>
          </cell>
          <cell r="L462">
            <v>8</v>
          </cell>
          <cell r="M462">
            <v>309.93</v>
          </cell>
          <cell r="N462" t="str">
            <v>B</v>
          </cell>
          <cell r="O462" t="str">
            <v>0131050827000</v>
          </cell>
        </row>
        <row r="463">
          <cell r="E463" t="str">
            <v>972246</v>
          </cell>
          <cell r="F463" t="str">
            <v>Rajesh Yadav</v>
          </cell>
          <cell r="G463" t="str">
            <v>T1</v>
          </cell>
          <cell r="H463" t="str">
            <v>MP12</v>
          </cell>
          <cell r="I463" t="str">
            <v>TUB</v>
          </cell>
          <cell r="J463" t="str">
            <v>T</v>
          </cell>
          <cell r="K463" t="str">
            <v>OT HRS</v>
          </cell>
          <cell r="L463">
            <v>1.5</v>
          </cell>
          <cell r="M463">
            <v>61.37</v>
          </cell>
          <cell r="N463" t="str">
            <v>B</v>
          </cell>
          <cell r="O463" t="str">
            <v>0131050831300</v>
          </cell>
        </row>
        <row r="464">
          <cell r="E464" t="str">
            <v>972113</v>
          </cell>
          <cell r="F464" t="str">
            <v>Suresh Patidar</v>
          </cell>
          <cell r="G464" t="str">
            <v>T1</v>
          </cell>
          <cell r="H464" t="str">
            <v>MC12</v>
          </cell>
          <cell r="I464" t="str">
            <v>FGW</v>
          </cell>
          <cell r="J464" t="str">
            <v>T</v>
          </cell>
          <cell r="K464" t="str">
            <v>OT HRS</v>
          </cell>
          <cell r="L464">
            <v>1.5</v>
          </cell>
          <cell r="M464">
            <v>60.04</v>
          </cell>
          <cell r="N464" t="str">
            <v>B</v>
          </cell>
          <cell r="O464" t="str">
            <v>001104000080927</v>
          </cell>
        </row>
        <row r="465">
          <cell r="E465" t="str">
            <v>972113</v>
          </cell>
          <cell r="F465" t="str">
            <v>Suresh Patidar</v>
          </cell>
          <cell r="G465" t="str">
            <v>T1</v>
          </cell>
          <cell r="H465" t="str">
            <v>MC12</v>
          </cell>
          <cell r="I465" t="str">
            <v>FGW</v>
          </cell>
          <cell r="J465" t="str">
            <v>T</v>
          </cell>
          <cell r="K465" t="str">
            <v>OT HRS</v>
          </cell>
          <cell r="L465">
            <v>1.5</v>
          </cell>
          <cell r="M465">
            <v>60.04</v>
          </cell>
          <cell r="N465" t="str">
            <v>B</v>
          </cell>
          <cell r="O465" t="str">
            <v>001104000080927</v>
          </cell>
        </row>
        <row r="466">
          <cell r="E466" t="str">
            <v>972113</v>
          </cell>
          <cell r="F466" t="str">
            <v>Suresh Patidar</v>
          </cell>
          <cell r="G466" t="str">
            <v>T1</v>
          </cell>
          <cell r="H466" t="str">
            <v>MC12</v>
          </cell>
          <cell r="I466" t="str">
            <v>FGW</v>
          </cell>
          <cell r="J466" t="str">
            <v>T</v>
          </cell>
          <cell r="K466" t="str">
            <v>OT HRS</v>
          </cell>
          <cell r="L466">
            <v>1.5</v>
          </cell>
          <cell r="M466">
            <v>60.04</v>
          </cell>
          <cell r="N466" t="str">
            <v>B</v>
          </cell>
          <cell r="O466" t="str">
            <v>001104000080927</v>
          </cell>
        </row>
        <row r="467">
          <cell r="E467" t="str">
            <v>972113</v>
          </cell>
          <cell r="F467" t="str">
            <v>Suresh Patidar</v>
          </cell>
          <cell r="G467" t="str">
            <v>T1</v>
          </cell>
          <cell r="H467" t="str">
            <v>MC12</v>
          </cell>
          <cell r="I467" t="str">
            <v>FGW</v>
          </cell>
          <cell r="J467" t="str">
            <v>T</v>
          </cell>
          <cell r="K467" t="str">
            <v>OT HRS</v>
          </cell>
          <cell r="L467">
            <v>1.5</v>
          </cell>
          <cell r="M467">
            <v>60.04</v>
          </cell>
          <cell r="N467" t="str">
            <v>B</v>
          </cell>
          <cell r="O467" t="str">
            <v>001104000080927</v>
          </cell>
        </row>
        <row r="468">
          <cell r="E468" t="str">
            <v>972113</v>
          </cell>
          <cell r="F468" t="str">
            <v>Suresh Patidar</v>
          </cell>
          <cell r="G468" t="str">
            <v>T1</v>
          </cell>
          <cell r="H468" t="str">
            <v>MC12</v>
          </cell>
          <cell r="I468" t="str">
            <v>FGW</v>
          </cell>
          <cell r="J468" t="str">
            <v>T</v>
          </cell>
          <cell r="K468" t="str">
            <v>OT HRS</v>
          </cell>
          <cell r="L468">
            <v>4</v>
          </cell>
          <cell r="M468">
            <v>160.12</v>
          </cell>
          <cell r="N468" t="str">
            <v>B</v>
          </cell>
          <cell r="O468" t="str">
            <v>001104000080927</v>
          </cell>
        </row>
        <row r="469">
          <cell r="E469" t="str">
            <v>972179</v>
          </cell>
          <cell r="F469" t="str">
            <v>Sudhir K.Divade</v>
          </cell>
          <cell r="G469" t="str">
            <v>T1</v>
          </cell>
          <cell r="H469" t="str">
            <v>MP12</v>
          </cell>
          <cell r="I469" t="str">
            <v>TUB</v>
          </cell>
          <cell r="J469" t="str">
            <v>T</v>
          </cell>
          <cell r="K469" t="str">
            <v>OT HRS</v>
          </cell>
          <cell r="L469">
            <v>4</v>
          </cell>
          <cell r="M469">
            <v>163.77000000000001</v>
          </cell>
          <cell r="N469" t="str">
            <v>B</v>
          </cell>
          <cell r="O469" t="str">
            <v>0131050827300</v>
          </cell>
        </row>
        <row r="470">
          <cell r="E470" t="str">
            <v>012030</v>
          </cell>
          <cell r="F470" t="str">
            <v>Dileep Soni</v>
          </cell>
          <cell r="G470" t="str">
            <v>T1</v>
          </cell>
          <cell r="H470" t="str">
            <v>FP11</v>
          </cell>
          <cell r="I470" t="str">
            <v>RMW</v>
          </cell>
          <cell r="J470" t="str">
            <v>T</v>
          </cell>
          <cell r="K470" t="str">
            <v>OT HRS</v>
          </cell>
          <cell r="L470">
            <v>1.5</v>
          </cell>
          <cell r="M470">
            <v>59.44</v>
          </cell>
          <cell r="N470" t="str">
            <v>B</v>
          </cell>
          <cell r="O470" t="str">
            <v>001104000006255</v>
          </cell>
        </row>
        <row r="471">
          <cell r="E471" t="str">
            <v>012030</v>
          </cell>
          <cell r="F471" t="str">
            <v>Dileep Soni</v>
          </cell>
          <cell r="G471" t="str">
            <v>T1</v>
          </cell>
          <cell r="H471" t="str">
            <v>FP11</v>
          </cell>
          <cell r="I471" t="str">
            <v>RMW</v>
          </cell>
          <cell r="J471" t="str">
            <v>T</v>
          </cell>
          <cell r="K471" t="str">
            <v>OFFHRS</v>
          </cell>
          <cell r="L471">
            <v>8</v>
          </cell>
          <cell r="M471">
            <v>317.02999999999997</v>
          </cell>
          <cell r="N471" t="str">
            <v>B</v>
          </cell>
          <cell r="O471" t="str">
            <v>001104000006255</v>
          </cell>
        </row>
        <row r="472">
          <cell r="E472" t="str">
            <v>012031</v>
          </cell>
          <cell r="F472" t="str">
            <v>Jagdish Ram</v>
          </cell>
          <cell r="G472" t="str">
            <v>T1</v>
          </cell>
          <cell r="H472" t="str">
            <v>MP11</v>
          </cell>
          <cell r="I472" t="str">
            <v>CUT</v>
          </cell>
          <cell r="J472" t="str">
            <v>T</v>
          </cell>
          <cell r="K472" t="str">
            <v>OT HRS</v>
          </cell>
          <cell r="L472">
            <v>4</v>
          </cell>
          <cell r="M472">
            <v>158.19</v>
          </cell>
          <cell r="N472" t="str">
            <v>B</v>
          </cell>
          <cell r="O472" t="str">
            <v>001104000103640</v>
          </cell>
        </row>
        <row r="473">
          <cell r="E473" t="str">
            <v>012032</v>
          </cell>
          <cell r="F473" t="str">
            <v>Amit Solanki</v>
          </cell>
          <cell r="G473" t="str">
            <v>T1</v>
          </cell>
          <cell r="H473" t="str">
            <v>MP12</v>
          </cell>
          <cell r="I473" t="str">
            <v>TUB</v>
          </cell>
          <cell r="J473" t="str">
            <v>T</v>
          </cell>
          <cell r="K473" t="str">
            <v>OT HRS</v>
          </cell>
          <cell r="L473">
            <v>3.5</v>
          </cell>
          <cell r="M473">
            <v>138.41</v>
          </cell>
          <cell r="N473" t="str">
            <v>B</v>
          </cell>
          <cell r="O473" t="str">
            <v>001104000035097</v>
          </cell>
        </row>
        <row r="474">
          <cell r="E474" t="str">
            <v>982062</v>
          </cell>
          <cell r="F474" t="str">
            <v>Narendra Gome</v>
          </cell>
          <cell r="G474" t="str">
            <v>T1</v>
          </cell>
          <cell r="H474" t="str">
            <v>AH13</v>
          </cell>
          <cell r="I474" t="str">
            <v>HRD</v>
          </cell>
          <cell r="J474" t="str">
            <v>T</v>
          </cell>
          <cell r="K474" t="str">
            <v>OT HRS</v>
          </cell>
          <cell r="L474">
            <v>4.5</v>
          </cell>
          <cell r="M474">
            <v>185.22</v>
          </cell>
          <cell r="N474" t="str">
            <v>B</v>
          </cell>
          <cell r="O474" t="str">
            <v>0131050838100</v>
          </cell>
        </row>
        <row r="475">
          <cell r="E475" t="str">
            <v>982062</v>
          </cell>
          <cell r="F475" t="str">
            <v>Narendra Gome</v>
          </cell>
          <cell r="G475" t="str">
            <v>T1</v>
          </cell>
          <cell r="H475" t="str">
            <v>AH13</v>
          </cell>
          <cell r="I475" t="str">
            <v>HRD</v>
          </cell>
          <cell r="J475" t="str">
            <v>T</v>
          </cell>
          <cell r="K475" t="str">
            <v>OT HRS</v>
          </cell>
          <cell r="L475">
            <v>0.5</v>
          </cell>
          <cell r="M475">
            <v>20.58</v>
          </cell>
          <cell r="N475" t="str">
            <v>B</v>
          </cell>
          <cell r="O475" t="str">
            <v>0131050838100</v>
          </cell>
        </row>
        <row r="476">
          <cell r="E476" t="str">
            <v>982062</v>
          </cell>
          <cell r="F476" t="str">
            <v>Narendra Gome</v>
          </cell>
          <cell r="G476" t="str">
            <v>T1</v>
          </cell>
          <cell r="H476" t="str">
            <v>AH13</v>
          </cell>
          <cell r="I476" t="str">
            <v>HRD</v>
          </cell>
          <cell r="J476" t="str">
            <v>T</v>
          </cell>
          <cell r="K476" t="str">
            <v>OT HRS</v>
          </cell>
          <cell r="L476">
            <v>2</v>
          </cell>
          <cell r="M476">
            <v>82.32</v>
          </cell>
          <cell r="N476" t="str">
            <v>B</v>
          </cell>
          <cell r="O476" t="str">
            <v>0131050838100</v>
          </cell>
        </row>
        <row r="477">
          <cell r="E477" t="str">
            <v>982062</v>
          </cell>
          <cell r="F477" t="str">
            <v>Narendra Gome</v>
          </cell>
          <cell r="G477" t="str">
            <v>T1</v>
          </cell>
          <cell r="H477" t="str">
            <v>AH13</v>
          </cell>
          <cell r="I477" t="str">
            <v>HRD</v>
          </cell>
          <cell r="J477" t="str">
            <v>T</v>
          </cell>
          <cell r="K477" t="str">
            <v>OT HRS</v>
          </cell>
          <cell r="L477">
            <v>1.5</v>
          </cell>
          <cell r="M477">
            <v>61.74</v>
          </cell>
          <cell r="N477" t="str">
            <v>B</v>
          </cell>
          <cell r="O477" t="str">
            <v>0131050838100</v>
          </cell>
        </row>
        <row r="478">
          <cell r="E478" t="str">
            <v>982062</v>
          </cell>
          <cell r="F478" t="str">
            <v>Narendra Gome</v>
          </cell>
          <cell r="G478" t="str">
            <v>T1</v>
          </cell>
          <cell r="H478" t="str">
            <v>AH13</v>
          </cell>
          <cell r="I478" t="str">
            <v>HRD</v>
          </cell>
          <cell r="J478" t="str">
            <v>T</v>
          </cell>
          <cell r="K478" t="str">
            <v>OT HRS</v>
          </cell>
          <cell r="L478">
            <v>4.5</v>
          </cell>
          <cell r="M478">
            <v>185.22</v>
          </cell>
          <cell r="N478" t="str">
            <v>B</v>
          </cell>
          <cell r="O478" t="str">
            <v>0131050838100</v>
          </cell>
        </row>
        <row r="479">
          <cell r="E479" t="str">
            <v>982062</v>
          </cell>
          <cell r="F479" t="str">
            <v>Narendra Gome</v>
          </cell>
          <cell r="G479" t="str">
            <v>T1</v>
          </cell>
          <cell r="H479" t="str">
            <v>AH13</v>
          </cell>
          <cell r="I479" t="str">
            <v>HRD</v>
          </cell>
          <cell r="J479" t="str">
            <v>T</v>
          </cell>
          <cell r="K479" t="str">
            <v>OT HRS</v>
          </cell>
          <cell r="L479">
            <v>1.5</v>
          </cell>
          <cell r="M479">
            <v>61.74</v>
          </cell>
          <cell r="N479" t="str">
            <v>B</v>
          </cell>
          <cell r="O479" t="str">
            <v>0131050838100</v>
          </cell>
        </row>
        <row r="480">
          <cell r="E480" t="str">
            <v>982062</v>
          </cell>
          <cell r="F480" t="str">
            <v>Narendra Gome</v>
          </cell>
          <cell r="G480" t="str">
            <v>T1</v>
          </cell>
          <cell r="H480" t="str">
            <v>AH13</v>
          </cell>
          <cell r="I480" t="str">
            <v>HRD</v>
          </cell>
          <cell r="J480" t="str">
            <v>T</v>
          </cell>
          <cell r="K480" t="str">
            <v>OT HRS</v>
          </cell>
          <cell r="L480">
            <v>1.5</v>
          </cell>
          <cell r="M480">
            <v>61.74</v>
          </cell>
          <cell r="N480" t="str">
            <v>B</v>
          </cell>
          <cell r="O480" t="str">
            <v>0131050838100</v>
          </cell>
        </row>
        <row r="481">
          <cell r="E481" t="str">
            <v>982062</v>
          </cell>
          <cell r="F481" t="str">
            <v>Narendra Gome</v>
          </cell>
          <cell r="G481" t="str">
            <v>T1</v>
          </cell>
          <cell r="H481" t="str">
            <v>AH13</v>
          </cell>
          <cell r="I481" t="str">
            <v>HRD</v>
          </cell>
          <cell r="J481" t="str">
            <v>T</v>
          </cell>
          <cell r="K481" t="str">
            <v>OT HRS</v>
          </cell>
          <cell r="L481">
            <v>5</v>
          </cell>
          <cell r="M481">
            <v>205.8</v>
          </cell>
          <cell r="N481" t="str">
            <v>B</v>
          </cell>
          <cell r="O481" t="str">
            <v>0131050838100</v>
          </cell>
        </row>
        <row r="482">
          <cell r="E482" t="str">
            <v>982062</v>
          </cell>
          <cell r="F482" t="str">
            <v>Narendra Gome</v>
          </cell>
          <cell r="G482" t="str">
            <v>T1</v>
          </cell>
          <cell r="H482" t="str">
            <v>AH13</v>
          </cell>
          <cell r="I482" t="str">
            <v>HRD</v>
          </cell>
          <cell r="J482" t="str">
            <v>T</v>
          </cell>
          <cell r="K482" t="str">
            <v>OT HRS</v>
          </cell>
          <cell r="L482">
            <v>4.5</v>
          </cell>
          <cell r="M482">
            <v>185.22</v>
          </cell>
          <cell r="N482" t="str">
            <v>B</v>
          </cell>
          <cell r="O482" t="str">
            <v>0131050838100</v>
          </cell>
        </row>
        <row r="483">
          <cell r="E483" t="str">
            <v>982062</v>
          </cell>
          <cell r="F483" t="str">
            <v>Narendra Gome</v>
          </cell>
          <cell r="G483" t="str">
            <v>T1</v>
          </cell>
          <cell r="H483" t="str">
            <v>AH13</v>
          </cell>
          <cell r="I483" t="str">
            <v>HRD</v>
          </cell>
          <cell r="J483" t="str">
            <v>T</v>
          </cell>
          <cell r="K483" t="str">
            <v>OT HRS</v>
          </cell>
          <cell r="L483">
            <v>1.5</v>
          </cell>
          <cell r="M483">
            <v>61.74</v>
          </cell>
          <cell r="N483" t="str">
            <v>B</v>
          </cell>
          <cell r="O483" t="str">
            <v>0131050838100</v>
          </cell>
        </row>
        <row r="484">
          <cell r="E484" t="str">
            <v>982062</v>
          </cell>
          <cell r="F484" t="str">
            <v>Narendra Gome</v>
          </cell>
          <cell r="G484" t="str">
            <v>T1</v>
          </cell>
          <cell r="H484" t="str">
            <v>AH13</v>
          </cell>
          <cell r="I484" t="str">
            <v>HRD</v>
          </cell>
          <cell r="J484" t="str">
            <v>T</v>
          </cell>
          <cell r="K484" t="str">
            <v>OT HRS</v>
          </cell>
          <cell r="L484">
            <v>1.5</v>
          </cell>
          <cell r="M484">
            <v>61.74</v>
          </cell>
          <cell r="N484" t="str">
            <v>B</v>
          </cell>
          <cell r="O484" t="str">
            <v>0131050838100</v>
          </cell>
        </row>
        <row r="485">
          <cell r="E485" t="str">
            <v>982062</v>
          </cell>
          <cell r="F485" t="str">
            <v>Narendra Gome</v>
          </cell>
          <cell r="G485" t="str">
            <v>T1</v>
          </cell>
          <cell r="H485" t="str">
            <v>AH13</v>
          </cell>
          <cell r="I485" t="str">
            <v>HRD</v>
          </cell>
          <cell r="J485" t="str">
            <v>T</v>
          </cell>
          <cell r="K485" t="str">
            <v>OT HRS</v>
          </cell>
          <cell r="L485">
            <v>4.5</v>
          </cell>
          <cell r="M485">
            <v>185.22</v>
          </cell>
          <cell r="N485" t="str">
            <v>B</v>
          </cell>
          <cell r="O485" t="str">
            <v>0131050838100</v>
          </cell>
        </row>
        <row r="486">
          <cell r="E486" t="str">
            <v>982062</v>
          </cell>
          <cell r="F486" t="str">
            <v>Narendra Gome</v>
          </cell>
          <cell r="G486" t="str">
            <v>T1</v>
          </cell>
          <cell r="H486" t="str">
            <v>AH13</v>
          </cell>
          <cell r="I486" t="str">
            <v>HRD</v>
          </cell>
          <cell r="J486" t="str">
            <v>T</v>
          </cell>
          <cell r="K486" t="str">
            <v>OT HRS</v>
          </cell>
          <cell r="L486">
            <v>4</v>
          </cell>
          <cell r="M486">
            <v>164.64</v>
          </cell>
          <cell r="N486" t="str">
            <v>B</v>
          </cell>
          <cell r="O486" t="str">
            <v>0131050838100</v>
          </cell>
        </row>
        <row r="487">
          <cell r="E487" t="str">
            <v>982062</v>
          </cell>
          <cell r="F487" t="str">
            <v>Narendra Gome</v>
          </cell>
          <cell r="G487" t="str">
            <v>T1</v>
          </cell>
          <cell r="H487" t="str">
            <v>AH13</v>
          </cell>
          <cell r="I487" t="str">
            <v>HRD</v>
          </cell>
          <cell r="J487" t="str">
            <v>T</v>
          </cell>
          <cell r="K487" t="str">
            <v>OT HRS</v>
          </cell>
          <cell r="L487">
            <v>1.5</v>
          </cell>
          <cell r="M487">
            <v>61.74</v>
          </cell>
          <cell r="N487" t="str">
            <v>B</v>
          </cell>
          <cell r="O487" t="str">
            <v>0131050838100</v>
          </cell>
        </row>
        <row r="488">
          <cell r="E488" t="str">
            <v>982062</v>
          </cell>
          <cell r="F488" t="str">
            <v>Narendra Gome</v>
          </cell>
          <cell r="G488" t="str">
            <v>T1</v>
          </cell>
          <cell r="H488" t="str">
            <v>AH13</v>
          </cell>
          <cell r="I488" t="str">
            <v>HRD</v>
          </cell>
          <cell r="J488" t="str">
            <v>T</v>
          </cell>
          <cell r="K488" t="str">
            <v>OT HRS</v>
          </cell>
          <cell r="L488">
            <v>4</v>
          </cell>
          <cell r="M488">
            <v>164.64</v>
          </cell>
          <cell r="N488" t="str">
            <v>B</v>
          </cell>
          <cell r="O488" t="str">
            <v>0131050838100</v>
          </cell>
        </row>
        <row r="489">
          <cell r="E489" t="str">
            <v>982062</v>
          </cell>
          <cell r="F489" t="str">
            <v>Narendra Gome</v>
          </cell>
          <cell r="G489" t="str">
            <v>T1</v>
          </cell>
          <cell r="H489" t="str">
            <v>AH13</v>
          </cell>
          <cell r="I489" t="str">
            <v>HRD</v>
          </cell>
          <cell r="J489" t="str">
            <v>T</v>
          </cell>
          <cell r="K489" t="str">
            <v>OT HRS</v>
          </cell>
          <cell r="L489">
            <v>4</v>
          </cell>
          <cell r="M489">
            <v>164.64</v>
          </cell>
          <cell r="N489" t="str">
            <v>B</v>
          </cell>
          <cell r="O489" t="str">
            <v>0131050838100</v>
          </cell>
        </row>
        <row r="490">
          <cell r="E490" t="str">
            <v>982062</v>
          </cell>
          <cell r="F490" t="str">
            <v>Narendra Gome</v>
          </cell>
          <cell r="G490" t="str">
            <v>T1</v>
          </cell>
          <cell r="H490" t="str">
            <v>AH13</v>
          </cell>
          <cell r="I490" t="str">
            <v>HRD</v>
          </cell>
          <cell r="J490" t="str">
            <v>T</v>
          </cell>
          <cell r="K490" t="str">
            <v>OT HRS</v>
          </cell>
          <cell r="L490">
            <v>4</v>
          </cell>
          <cell r="M490">
            <v>164.64</v>
          </cell>
          <cell r="N490" t="str">
            <v>B</v>
          </cell>
          <cell r="O490" t="str">
            <v>0131050838100</v>
          </cell>
        </row>
        <row r="491">
          <cell r="E491" t="str">
            <v>982062</v>
          </cell>
          <cell r="F491" t="str">
            <v>Narendra Gome</v>
          </cell>
          <cell r="G491" t="str">
            <v>T1</v>
          </cell>
          <cell r="H491" t="str">
            <v>AH13</v>
          </cell>
          <cell r="I491" t="str">
            <v>HRD</v>
          </cell>
          <cell r="J491" t="str">
            <v>T</v>
          </cell>
          <cell r="K491" t="str">
            <v>OT HRS</v>
          </cell>
          <cell r="L491">
            <v>4.5</v>
          </cell>
          <cell r="M491">
            <v>185.22</v>
          </cell>
          <cell r="N491" t="str">
            <v>B</v>
          </cell>
          <cell r="O491" t="str">
            <v>0131050838100</v>
          </cell>
        </row>
        <row r="492">
          <cell r="E492" t="str">
            <v>012078</v>
          </cell>
          <cell r="F492" t="str">
            <v>Rakesh Kumar</v>
          </cell>
          <cell r="G492" t="str">
            <v>T1</v>
          </cell>
          <cell r="H492" t="str">
            <v>MP12</v>
          </cell>
          <cell r="I492" t="str">
            <v>BLD</v>
          </cell>
          <cell r="J492" t="str">
            <v>T</v>
          </cell>
          <cell r="K492" t="str">
            <v>OT HRS</v>
          </cell>
          <cell r="L492">
            <v>3.5</v>
          </cell>
          <cell r="M492">
            <v>139.26</v>
          </cell>
          <cell r="N492" t="str">
            <v>B</v>
          </cell>
          <cell r="O492" t="str">
            <v>001104000082420</v>
          </cell>
        </row>
        <row r="493">
          <cell r="E493" t="str">
            <v>012079</v>
          </cell>
          <cell r="F493" t="str">
            <v>Sheshrao Savarkar</v>
          </cell>
          <cell r="G493" t="str">
            <v>T1</v>
          </cell>
          <cell r="H493" t="str">
            <v>MP12</v>
          </cell>
          <cell r="I493" t="str">
            <v>TUB</v>
          </cell>
          <cell r="J493" t="str">
            <v>T</v>
          </cell>
          <cell r="K493" t="str">
            <v>OT HRS</v>
          </cell>
          <cell r="L493">
            <v>4</v>
          </cell>
          <cell r="M493">
            <v>157.22</v>
          </cell>
          <cell r="N493" t="str">
            <v>B</v>
          </cell>
          <cell r="O493" t="str">
            <v>001104000035079</v>
          </cell>
        </row>
        <row r="494">
          <cell r="E494" t="str">
            <v>012080</v>
          </cell>
          <cell r="F494" t="str">
            <v>Vimlesh Parsai</v>
          </cell>
          <cell r="G494" t="str">
            <v>T1</v>
          </cell>
          <cell r="H494" t="str">
            <v>MC12</v>
          </cell>
          <cell r="I494" t="str">
            <v>FGW</v>
          </cell>
          <cell r="J494" t="str">
            <v>T</v>
          </cell>
          <cell r="K494" t="str">
            <v>OT HRS</v>
          </cell>
          <cell r="L494">
            <v>7.5</v>
          </cell>
          <cell r="M494">
            <v>296.61</v>
          </cell>
          <cell r="N494" t="str">
            <v>B</v>
          </cell>
          <cell r="O494" t="str">
            <v>001104000080918</v>
          </cell>
        </row>
        <row r="495">
          <cell r="E495" t="str">
            <v>012080</v>
          </cell>
          <cell r="F495" t="str">
            <v>Vimlesh Parsai</v>
          </cell>
          <cell r="G495" t="str">
            <v>T1</v>
          </cell>
          <cell r="H495" t="str">
            <v>MC12</v>
          </cell>
          <cell r="I495" t="str">
            <v>FGW</v>
          </cell>
          <cell r="J495" t="str">
            <v>T</v>
          </cell>
          <cell r="K495" t="str">
            <v>OT HRS</v>
          </cell>
          <cell r="L495">
            <v>1.5</v>
          </cell>
          <cell r="M495">
            <v>59.32</v>
          </cell>
          <cell r="N495" t="str">
            <v>B</v>
          </cell>
          <cell r="O495" t="str">
            <v>001104000080918</v>
          </cell>
        </row>
        <row r="496">
          <cell r="E496" t="str">
            <v>012080</v>
          </cell>
          <cell r="F496" t="str">
            <v>Vimlesh Parsai</v>
          </cell>
          <cell r="G496" t="str">
            <v>T1</v>
          </cell>
          <cell r="H496" t="str">
            <v>MC12</v>
          </cell>
          <cell r="I496" t="str">
            <v>FGW</v>
          </cell>
          <cell r="J496" t="str">
            <v>T</v>
          </cell>
          <cell r="K496" t="str">
            <v>OT HRS</v>
          </cell>
          <cell r="L496">
            <v>7.5</v>
          </cell>
          <cell r="M496">
            <v>296.61</v>
          </cell>
          <cell r="N496" t="str">
            <v>B</v>
          </cell>
          <cell r="O496" t="str">
            <v>001104000080918</v>
          </cell>
        </row>
        <row r="497">
          <cell r="E497" t="str">
            <v>012088</v>
          </cell>
          <cell r="F497" t="str">
            <v>Rakesh Sharma</v>
          </cell>
          <cell r="G497" t="str">
            <v>T1</v>
          </cell>
          <cell r="H497" t="str">
            <v>MC12</v>
          </cell>
          <cell r="I497" t="str">
            <v>FGW</v>
          </cell>
          <cell r="J497" t="str">
            <v>T</v>
          </cell>
          <cell r="K497" t="str">
            <v>OT HRS</v>
          </cell>
          <cell r="L497">
            <v>5.5</v>
          </cell>
          <cell r="M497">
            <v>217.51</v>
          </cell>
          <cell r="N497" t="str">
            <v>B</v>
          </cell>
          <cell r="O497" t="str">
            <v>001104000072867</v>
          </cell>
        </row>
        <row r="498">
          <cell r="E498" t="str">
            <v>012088</v>
          </cell>
          <cell r="F498" t="str">
            <v>Rakesh Sharma</v>
          </cell>
          <cell r="G498" t="str">
            <v>T1</v>
          </cell>
          <cell r="H498" t="str">
            <v>MC12</v>
          </cell>
          <cell r="I498" t="str">
            <v>FGW</v>
          </cell>
          <cell r="J498" t="str">
            <v>T</v>
          </cell>
          <cell r="K498" t="str">
            <v>OT HRS</v>
          </cell>
          <cell r="L498">
            <v>5.5</v>
          </cell>
          <cell r="M498">
            <v>217.51</v>
          </cell>
          <cell r="N498" t="str">
            <v>B</v>
          </cell>
          <cell r="O498" t="str">
            <v>001104000072867</v>
          </cell>
        </row>
        <row r="499">
          <cell r="E499" t="str">
            <v>012088</v>
          </cell>
          <cell r="F499" t="str">
            <v>Rakesh Sharma</v>
          </cell>
          <cell r="G499" t="str">
            <v>T1</v>
          </cell>
          <cell r="H499" t="str">
            <v>MC12</v>
          </cell>
          <cell r="I499" t="str">
            <v>FGW</v>
          </cell>
          <cell r="J499" t="str">
            <v>T</v>
          </cell>
          <cell r="K499" t="str">
            <v>OT HRS</v>
          </cell>
          <cell r="L499">
            <v>5</v>
          </cell>
          <cell r="M499">
            <v>197.74</v>
          </cell>
          <cell r="N499" t="str">
            <v>B</v>
          </cell>
          <cell r="O499" t="str">
            <v>001104000072867</v>
          </cell>
        </row>
        <row r="500">
          <cell r="E500" t="str">
            <v>012088</v>
          </cell>
          <cell r="F500" t="str">
            <v>Rakesh Sharma</v>
          </cell>
          <cell r="G500" t="str">
            <v>T1</v>
          </cell>
          <cell r="H500" t="str">
            <v>MC12</v>
          </cell>
          <cell r="I500" t="str">
            <v>FGW</v>
          </cell>
          <cell r="J500" t="str">
            <v>T</v>
          </cell>
          <cell r="K500" t="str">
            <v>OT HRS</v>
          </cell>
          <cell r="L500">
            <v>1.5</v>
          </cell>
          <cell r="M500">
            <v>59.32</v>
          </cell>
          <cell r="N500" t="str">
            <v>B</v>
          </cell>
          <cell r="O500" t="str">
            <v>001104000072867</v>
          </cell>
        </row>
        <row r="501">
          <cell r="E501" t="str">
            <v>012088</v>
          </cell>
          <cell r="F501" t="str">
            <v>Rakesh Sharma</v>
          </cell>
          <cell r="G501" t="str">
            <v>T1</v>
          </cell>
          <cell r="H501" t="str">
            <v>MC12</v>
          </cell>
          <cell r="I501" t="str">
            <v>FGW</v>
          </cell>
          <cell r="J501" t="str">
            <v>T</v>
          </cell>
          <cell r="K501" t="str">
            <v>OT HRS</v>
          </cell>
          <cell r="L501">
            <v>2.5</v>
          </cell>
          <cell r="M501">
            <v>98.87</v>
          </cell>
          <cell r="N501" t="str">
            <v>B</v>
          </cell>
          <cell r="O501" t="str">
            <v>001104000072867</v>
          </cell>
        </row>
        <row r="502">
          <cell r="E502" t="str">
            <v>012088</v>
          </cell>
          <cell r="F502" t="str">
            <v>Rakesh Sharma</v>
          </cell>
          <cell r="G502" t="str">
            <v>T1</v>
          </cell>
          <cell r="H502" t="str">
            <v>MC12</v>
          </cell>
          <cell r="I502" t="str">
            <v>FGW</v>
          </cell>
          <cell r="J502" t="str">
            <v>T</v>
          </cell>
          <cell r="K502" t="str">
            <v>OT HRS</v>
          </cell>
          <cell r="L502">
            <v>2.5</v>
          </cell>
          <cell r="M502">
            <v>98.87</v>
          </cell>
          <cell r="N502" t="str">
            <v>B</v>
          </cell>
          <cell r="O502" t="str">
            <v>001104000072867</v>
          </cell>
        </row>
        <row r="503">
          <cell r="E503" t="str">
            <v>012088</v>
          </cell>
          <cell r="F503" t="str">
            <v>Rakesh Sharma</v>
          </cell>
          <cell r="G503" t="str">
            <v>T1</v>
          </cell>
          <cell r="H503" t="str">
            <v>MC12</v>
          </cell>
          <cell r="I503" t="str">
            <v>FGW</v>
          </cell>
          <cell r="J503" t="str">
            <v>T</v>
          </cell>
          <cell r="K503" t="str">
            <v>OT HRS</v>
          </cell>
          <cell r="L503">
            <v>2.5</v>
          </cell>
          <cell r="M503">
            <v>98.87</v>
          </cell>
          <cell r="N503" t="str">
            <v>B</v>
          </cell>
          <cell r="O503" t="str">
            <v>001104000072867</v>
          </cell>
        </row>
        <row r="504">
          <cell r="E504" t="str">
            <v>012088</v>
          </cell>
          <cell r="F504" t="str">
            <v>Rakesh Sharma</v>
          </cell>
          <cell r="G504" t="str">
            <v>T1</v>
          </cell>
          <cell r="H504" t="str">
            <v>MC12</v>
          </cell>
          <cell r="I504" t="str">
            <v>FGW</v>
          </cell>
          <cell r="J504" t="str">
            <v>T</v>
          </cell>
          <cell r="K504" t="str">
            <v>OT HRS</v>
          </cell>
          <cell r="L504">
            <v>5.5</v>
          </cell>
          <cell r="M504">
            <v>217.51</v>
          </cell>
          <cell r="N504" t="str">
            <v>B</v>
          </cell>
          <cell r="O504" t="str">
            <v>001104000072867</v>
          </cell>
        </row>
        <row r="505">
          <cell r="E505" t="str">
            <v>012088</v>
          </cell>
          <cell r="F505" t="str">
            <v>Rakesh Sharma</v>
          </cell>
          <cell r="G505" t="str">
            <v>T1</v>
          </cell>
          <cell r="H505" t="str">
            <v>MC12</v>
          </cell>
          <cell r="I505" t="str">
            <v>FGW</v>
          </cell>
          <cell r="J505" t="str">
            <v>T</v>
          </cell>
          <cell r="K505" t="str">
            <v>OT HRS</v>
          </cell>
          <cell r="L505">
            <v>2.5</v>
          </cell>
          <cell r="M505">
            <v>98.87</v>
          </cell>
          <cell r="N505" t="str">
            <v>B</v>
          </cell>
          <cell r="O505" t="str">
            <v>001104000072867</v>
          </cell>
        </row>
        <row r="506">
          <cell r="E506" t="str">
            <v>012124</v>
          </cell>
          <cell r="F506" t="str">
            <v>Sebastion Thomas</v>
          </cell>
          <cell r="G506" t="str">
            <v>T1</v>
          </cell>
          <cell r="H506" t="str">
            <v>MP12</v>
          </cell>
          <cell r="I506" t="str">
            <v>TUB</v>
          </cell>
          <cell r="J506" t="str">
            <v>T</v>
          </cell>
          <cell r="K506" t="str">
            <v>OT HRS</v>
          </cell>
          <cell r="L506">
            <v>3.5</v>
          </cell>
          <cell r="M506">
            <v>137.57</v>
          </cell>
          <cell r="N506" t="str">
            <v>B</v>
          </cell>
          <cell r="O506" t="str">
            <v>001104000051688</v>
          </cell>
        </row>
        <row r="507">
          <cell r="E507" t="str">
            <v>022017</v>
          </cell>
          <cell r="F507" t="str">
            <v>Ranjeet Singh</v>
          </cell>
          <cell r="G507" t="str">
            <v>T1</v>
          </cell>
          <cell r="H507" t="str">
            <v>MP11</v>
          </cell>
          <cell r="I507" t="str">
            <v>CUT</v>
          </cell>
          <cell r="J507" t="str">
            <v>T</v>
          </cell>
          <cell r="K507" t="str">
            <v>OT HRS</v>
          </cell>
          <cell r="L507">
            <v>4</v>
          </cell>
          <cell r="M507">
            <v>157.22</v>
          </cell>
          <cell r="N507" t="str">
            <v>B</v>
          </cell>
          <cell r="O507" t="str">
            <v>001104000070124</v>
          </cell>
        </row>
        <row r="508">
          <cell r="E508" t="str">
            <v>022016</v>
          </cell>
          <cell r="F508" t="str">
            <v>Arvind Dixit</v>
          </cell>
          <cell r="G508" t="str">
            <v>T1</v>
          </cell>
          <cell r="H508" t="str">
            <v>MP11</v>
          </cell>
          <cell r="I508" t="str">
            <v>CAL</v>
          </cell>
          <cell r="J508" t="str">
            <v>T</v>
          </cell>
          <cell r="K508" t="str">
            <v>OT HRS</v>
          </cell>
          <cell r="L508">
            <v>1.5</v>
          </cell>
          <cell r="M508">
            <v>60.16</v>
          </cell>
          <cell r="N508" t="str">
            <v>B</v>
          </cell>
          <cell r="O508" t="str">
            <v>001104000088716</v>
          </cell>
        </row>
        <row r="509">
          <cell r="E509" t="str">
            <v>022030</v>
          </cell>
          <cell r="F509" t="str">
            <v>Anil Vishwakarma</v>
          </cell>
          <cell r="G509" t="str">
            <v>T1</v>
          </cell>
          <cell r="H509" t="str">
            <v>MP12</v>
          </cell>
          <cell r="I509" t="str">
            <v>BLD</v>
          </cell>
          <cell r="J509" t="str">
            <v>T</v>
          </cell>
          <cell r="K509" t="str">
            <v>OFFHRS</v>
          </cell>
          <cell r="L509">
            <v>8</v>
          </cell>
          <cell r="M509">
            <v>320.25</v>
          </cell>
          <cell r="N509" t="str">
            <v>B</v>
          </cell>
          <cell r="O509" t="str">
            <v>001104000075624</v>
          </cell>
        </row>
        <row r="510">
          <cell r="E510" t="str">
            <v>032112</v>
          </cell>
          <cell r="F510" t="str">
            <v>Santosh Junwal</v>
          </cell>
          <cell r="G510" t="str">
            <v>T1</v>
          </cell>
          <cell r="H510" t="str">
            <v>MP12</v>
          </cell>
          <cell r="I510" t="str">
            <v>BLD</v>
          </cell>
          <cell r="J510" t="str">
            <v>T</v>
          </cell>
          <cell r="K510" t="str">
            <v>OT HRS</v>
          </cell>
          <cell r="L510">
            <v>3.5</v>
          </cell>
          <cell r="M510">
            <v>137.57</v>
          </cell>
          <cell r="N510" t="str">
            <v>B</v>
          </cell>
          <cell r="O510" t="str">
            <v>001104000152204</v>
          </cell>
        </row>
        <row r="511">
          <cell r="E511" t="str">
            <v>032124</v>
          </cell>
          <cell r="F511" t="str">
            <v>Prashant Gawai</v>
          </cell>
          <cell r="G511" t="str">
            <v>T1</v>
          </cell>
          <cell r="H511" t="str">
            <v>MP12</v>
          </cell>
          <cell r="I511" t="str">
            <v>BLD</v>
          </cell>
          <cell r="J511" t="str">
            <v>T</v>
          </cell>
          <cell r="K511" t="str">
            <v>OT HRS</v>
          </cell>
          <cell r="L511">
            <v>4</v>
          </cell>
          <cell r="M511">
            <v>157.22</v>
          </cell>
          <cell r="N511" t="str">
            <v>B</v>
          </cell>
          <cell r="O511" t="str">
            <v>001104000216227</v>
          </cell>
        </row>
        <row r="512">
          <cell r="E512" t="str">
            <v>032133</v>
          </cell>
          <cell r="F512" t="str">
            <v>Ziaul Khan</v>
          </cell>
          <cell r="G512" t="str">
            <v>T1</v>
          </cell>
          <cell r="H512" t="str">
            <v>MP11</v>
          </cell>
          <cell r="I512" t="str">
            <v>CAL</v>
          </cell>
          <cell r="J512" t="str">
            <v>T</v>
          </cell>
          <cell r="K512" t="str">
            <v>OT HRS</v>
          </cell>
          <cell r="L512">
            <v>1.5</v>
          </cell>
          <cell r="M512">
            <v>58.47</v>
          </cell>
          <cell r="N512" t="str">
            <v>B</v>
          </cell>
          <cell r="O512" t="str">
            <v>001104000154307</v>
          </cell>
        </row>
        <row r="513">
          <cell r="E513" t="str">
            <v>032027</v>
          </cell>
          <cell r="F513" t="str">
            <v>Kamlesh Rajpoot</v>
          </cell>
          <cell r="G513" t="str">
            <v>T1</v>
          </cell>
          <cell r="H513" t="str">
            <v>MP12</v>
          </cell>
          <cell r="I513" t="str">
            <v>TUB</v>
          </cell>
          <cell r="J513" t="str">
            <v>T</v>
          </cell>
          <cell r="K513" t="str">
            <v>OT HRS</v>
          </cell>
          <cell r="L513">
            <v>3.5</v>
          </cell>
          <cell r="M513">
            <v>136.44</v>
          </cell>
          <cell r="N513" t="str">
            <v>B</v>
          </cell>
          <cell r="O513" t="str">
            <v>001104000228992</v>
          </cell>
        </row>
        <row r="514">
          <cell r="E514" t="str">
            <v>032027</v>
          </cell>
          <cell r="F514" t="str">
            <v>Kamlesh Rajpoot</v>
          </cell>
          <cell r="G514" t="str">
            <v>T1</v>
          </cell>
          <cell r="H514" t="str">
            <v>MP12</v>
          </cell>
          <cell r="I514" t="str">
            <v>TUB</v>
          </cell>
          <cell r="J514" t="str">
            <v>T</v>
          </cell>
          <cell r="K514" t="str">
            <v>OT HRS</v>
          </cell>
          <cell r="L514">
            <v>3.5</v>
          </cell>
          <cell r="M514">
            <v>136.44</v>
          </cell>
          <cell r="N514" t="str">
            <v>B</v>
          </cell>
          <cell r="O514" t="str">
            <v>001104000228992</v>
          </cell>
        </row>
        <row r="515">
          <cell r="E515" t="str">
            <v>032037</v>
          </cell>
          <cell r="F515" t="str">
            <v>Deepak Sharma</v>
          </cell>
          <cell r="G515" t="str">
            <v>T1</v>
          </cell>
          <cell r="H515" t="str">
            <v>MP11</v>
          </cell>
          <cell r="I515" t="str">
            <v>EXT</v>
          </cell>
          <cell r="J515" t="str">
            <v>T</v>
          </cell>
          <cell r="K515" t="str">
            <v>OT HRS</v>
          </cell>
          <cell r="L515">
            <v>3.5</v>
          </cell>
          <cell r="M515">
            <v>136.44</v>
          </cell>
          <cell r="N515" t="str">
            <v>B</v>
          </cell>
          <cell r="O515" t="str">
            <v>001104000230032</v>
          </cell>
        </row>
        <row r="516">
          <cell r="E516" t="str">
            <v>032046</v>
          </cell>
          <cell r="F516" t="str">
            <v>Brajendra Pal Yadav</v>
          </cell>
          <cell r="G516" t="str">
            <v>T1</v>
          </cell>
          <cell r="H516" t="str">
            <v>MP11</v>
          </cell>
          <cell r="I516" t="str">
            <v>CAL</v>
          </cell>
          <cell r="J516" t="str">
            <v>T</v>
          </cell>
          <cell r="K516" t="str">
            <v>OT HRS</v>
          </cell>
          <cell r="L516">
            <v>1.5</v>
          </cell>
          <cell r="M516">
            <v>58.47</v>
          </cell>
          <cell r="N516" t="str">
            <v>B</v>
          </cell>
          <cell r="O516" t="str">
            <v>001104000230551</v>
          </cell>
        </row>
        <row r="517">
          <cell r="E517" t="str">
            <v>032046</v>
          </cell>
          <cell r="F517" t="str">
            <v>Brajendra Pal Yadav</v>
          </cell>
          <cell r="G517" t="str">
            <v>T1</v>
          </cell>
          <cell r="H517" t="str">
            <v>MP11</v>
          </cell>
          <cell r="I517" t="str">
            <v>CAL</v>
          </cell>
          <cell r="J517" t="str">
            <v>T</v>
          </cell>
          <cell r="K517" t="str">
            <v>OT HRS</v>
          </cell>
          <cell r="L517">
            <v>4</v>
          </cell>
          <cell r="M517">
            <v>155.93</v>
          </cell>
          <cell r="N517" t="str">
            <v>B</v>
          </cell>
          <cell r="O517" t="str">
            <v>001104000230551</v>
          </cell>
        </row>
        <row r="518">
          <cell r="E518" t="str">
            <v>032046</v>
          </cell>
          <cell r="F518" t="str">
            <v>Brajendra Pal Yadav</v>
          </cell>
          <cell r="G518" t="str">
            <v>T1</v>
          </cell>
          <cell r="H518" t="str">
            <v>MP11</v>
          </cell>
          <cell r="I518" t="str">
            <v>CAL</v>
          </cell>
          <cell r="J518" t="str">
            <v>T</v>
          </cell>
          <cell r="K518" t="str">
            <v>OT HRS</v>
          </cell>
          <cell r="L518">
            <v>4</v>
          </cell>
          <cell r="M518">
            <v>155.93</v>
          </cell>
          <cell r="N518" t="str">
            <v>B</v>
          </cell>
          <cell r="O518" t="str">
            <v>001104000230551</v>
          </cell>
        </row>
        <row r="519">
          <cell r="E519" t="str">
            <v>032046</v>
          </cell>
          <cell r="F519" t="str">
            <v>Brajendra Pal Yadav</v>
          </cell>
          <cell r="G519" t="str">
            <v>T1</v>
          </cell>
          <cell r="H519" t="str">
            <v>MP11</v>
          </cell>
          <cell r="I519" t="str">
            <v>CAL</v>
          </cell>
          <cell r="J519" t="str">
            <v>T</v>
          </cell>
          <cell r="K519" t="str">
            <v>OT HRS</v>
          </cell>
          <cell r="L519">
            <v>4</v>
          </cell>
          <cell r="M519">
            <v>155.93</v>
          </cell>
          <cell r="N519" t="str">
            <v>B</v>
          </cell>
          <cell r="O519" t="str">
            <v>001104000230551</v>
          </cell>
        </row>
        <row r="520">
          <cell r="E520" t="str">
            <v>032046</v>
          </cell>
          <cell r="F520" t="str">
            <v>Brajendra Pal Yadav</v>
          </cell>
          <cell r="G520" t="str">
            <v>T1</v>
          </cell>
          <cell r="H520" t="str">
            <v>MP11</v>
          </cell>
          <cell r="I520" t="str">
            <v>CAL</v>
          </cell>
          <cell r="J520" t="str">
            <v>T</v>
          </cell>
          <cell r="K520" t="str">
            <v>OT HRS</v>
          </cell>
          <cell r="L520">
            <v>1.5</v>
          </cell>
          <cell r="M520">
            <v>58.47</v>
          </cell>
          <cell r="N520" t="str">
            <v>B</v>
          </cell>
          <cell r="O520" t="str">
            <v>001104000230551</v>
          </cell>
        </row>
        <row r="521">
          <cell r="E521" t="str">
            <v>032064</v>
          </cell>
          <cell r="F521" t="str">
            <v>Ramprakash Sharma</v>
          </cell>
          <cell r="G521" t="str">
            <v>T1</v>
          </cell>
          <cell r="H521" t="str">
            <v>MP11</v>
          </cell>
          <cell r="I521" t="str">
            <v>CUT</v>
          </cell>
          <cell r="J521" t="str">
            <v>T</v>
          </cell>
          <cell r="K521" t="str">
            <v>OT HRS</v>
          </cell>
          <cell r="L521">
            <v>2.5</v>
          </cell>
          <cell r="M521">
            <v>97.45</v>
          </cell>
          <cell r="N521" t="str">
            <v>B</v>
          </cell>
          <cell r="O521" t="str">
            <v>032104000095813</v>
          </cell>
        </row>
        <row r="522">
          <cell r="E522" t="str">
            <v>032075</v>
          </cell>
          <cell r="F522" t="str">
            <v>Dharmendra Singh</v>
          </cell>
          <cell r="G522" t="str">
            <v>T1</v>
          </cell>
          <cell r="H522" t="str">
            <v>MP11</v>
          </cell>
          <cell r="I522" t="str">
            <v>CUT</v>
          </cell>
          <cell r="J522" t="str">
            <v>T</v>
          </cell>
          <cell r="K522" t="str">
            <v>OT HRS</v>
          </cell>
          <cell r="L522">
            <v>4</v>
          </cell>
          <cell r="M522">
            <v>155.93</v>
          </cell>
          <cell r="N522" t="str">
            <v>B</v>
          </cell>
          <cell r="O522" t="str">
            <v>001104000184151</v>
          </cell>
        </row>
        <row r="523">
          <cell r="E523" t="str">
            <v>032078</v>
          </cell>
          <cell r="F523" t="str">
            <v>Prakash Bagdawat</v>
          </cell>
          <cell r="G523" t="str">
            <v>T1</v>
          </cell>
          <cell r="H523" t="str">
            <v>MP12</v>
          </cell>
          <cell r="I523" t="str">
            <v>FIN</v>
          </cell>
          <cell r="J523" t="str">
            <v>T</v>
          </cell>
          <cell r="K523" t="str">
            <v>OT HRS</v>
          </cell>
          <cell r="L523">
            <v>1.5</v>
          </cell>
          <cell r="M523">
            <v>58.47</v>
          </cell>
          <cell r="N523" t="str">
            <v>B</v>
          </cell>
          <cell r="O523" t="str">
            <v>001104000212557</v>
          </cell>
        </row>
        <row r="524">
          <cell r="E524" t="str">
            <v>032079</v>
          </cell>
          <cell r="F524" t="str">
            <v>Sunil Tomar</v>
          </cell>
          <cell r="G524" t="str">
            <v>T1</v>
          </cell>
          <cell r="H524" t="str">
            <v>MP11</v>
          </cell>
          <cell r="I524" t="str">
            <v>CAL</v>
          </cell>
          <cell r="J524" t="str">
            <v>T</v>
          </cell>
          <cell r="K524" t="str">
            <v>OT HRS</v>
          </cell>
          <cell r="L524">
            <v>1.5</v>
          </cell>
          <cell r="M524">
            <v>58.47</v>
          </cell>
          <cell r="N524" t="str">
            <v>B</v>
          </cell>
          <cell r="O524" t="str">
            <v>001104000191616</v>
          </cell>
        </row>
        <row r="525">
          <cell r="E525" t="str">
            <v>032079</v>
          </cell>
          <cell r="F525" t="str">
            <v>Sunil Tomar</v>
          </cell>
          <cell r="G525" t="str">
            <v>T1</v>
          </cell>
          <cell r="H525" t="str">
            <v>MP11</v>
          </cell>
          <cell r="I525" t="str">
            <v>CAL</v>
          </cell>
          <cell r="J525" t="str">
            <v>T</v>
          </cell>
          <cell r="K525" t="str">
            <v>OT HRS</v>
          </cell>
          <cell r="L525">
            <v>1.5</v>
          </cell>
          <cell r="M525">
            <v>58.47</v>
          </cell>
          <cell r="N525" t="str">
            <v>B</v>
          </cell>
          <cell r="O525" t="str">
            <v>001104000191616</v>
          </cell>
        </row>
        <row r="526">
          <cell r="E526" t="str">
            <v>032081</v>
          </cell>
          <cell r="F526" t="str">
            <v>Jaiprakash Choudhary</v>
          </cell>
          <cell r="G526" t="str">
            <v>T1</v>
          </cell>
          <cell r="H526" t="str">
            <v>MP11</v>
          </cell>
          <cell r="I526" t="str">
            <v>CUT</v>
          </cell>
          <cell r="J526" t="str">
            <v>T</v>
          </cell>
          <cell r="K526" t="str">
            <v>OT HRS</v>
          </cell>
          <cell r="L526">
            <v>3.5</v>
          </cell>
          <cell r="M526">
            <v>136.44</v>
          </cell>
          <cell r="N526" t="str">
            <v>C</v>
          </cell>
          <cell r="O526" t="str">
            <v/>
          </cell>
        </row>
        <row r="527">
          <cell r="E527" t="str">
            <v>032085</v>
          </cell>
          <cell r="F527" t="str">
            <v>Jitendra Chouhan</v>
          </cell>
          <cell r="G527" t="str">
            <v>T1</v>
          </cell>
          <cell r="H527" t="str">
            <v>MP12</v>
          </cell>
          <cell r="I527" t="str">
            <v>BLD</v>
          </cell>
          <cell r="J527" t="str">
            <v>T</v>
          </cell>
          <cell r="K527" t="str">
            <v>OT HRS</v>
          </cell>
          <cell r="L527">
            <v>4</v>
          </cell>
          <cell r="M527">
            <v>155.93</v>
          </cell>
          <cell r="N527" t="str">
            <v>B</v>
          </cell>
          <cell r="O527" t="str">
            <v>001104000239721</v>
          </cell>
        </row>
        <row r="528">
          <cell r="E528" t="str">
            <v>032152</v>
          </cell>
          <cell r="F528" t="str">
            <v>Chandrashekhar Choudhary</v>
          </cell>
          <cell r="G528" t="str">
            <v>T1</v>
          </cell>
          <cell r="H528" t="str">
            <v>FP11</v>
          </cell>
          <cell r="I528" t="str">
            <v>RMW</v>
          </cell>
          <cell r="J528" t="str">
            <v>T</v>
          </cell>
          <cell r="K528" t="str">
            <v>OT HRS</v>
          </cell>
          <cell r="L528">
            <v>1.5</v>
          </cell>
          <cell r="M528">
            <v>57.62</v>
          </cell>
          <cell r="N528" t="str">
            <v>B</v>
          </cell>
          <cell r="O528" t="str">
            <v>001104000224048</v>
          </cell>
        </row>
        <row r="529">
          <cell r="E529" t="str">
            <v>032152</v>
          </cell>
          <cell r="F529" t="str">
            <v>Chandrashekhar Choudhary</v>
          </cell>
          <cell r="G529" t="str">
            <v>T1</v>
          </cell>
          <cell r="H529" t="str">
            <v>FP11</v>
          </cell>
          <cell r="I529" t="str">
            <v>RMW</v>
          </cell>
          <cell r="J529" t="str">
            <v>T</v>
          </cell>
          <cell r="K529" t="str">
            <v>OT HRS</v>
          </cell>
          <cell r="L529">
            <v>1.5</v>
          </cell>
          <cell r="M529">
            <v>57.62</v>
          </cell>
          <cell r="N529" t="str">
            <v>B</v>
          </cell>
          <cell r="O529" t="str">
            <v>001104000224048</v>
          </cell>
        </row>
        <row r="530">
          <cell r="E530" t="str">
            <v>032152</v>
          </cell>
          <cell r="F530" t="str">
            <v>Chandrashekhar Choudhary</v>
          </cell>
          <cell r="G530" t="str">
            <v>T1</v>
          </cell>
          <cell r="H530" t="str">
            <v>FP11</v>
          </cell>
          <cell r="I530" t="str">
            <v>RMW</v>
          </cell>
          <cell r="J530" t="str">
            <v>T</v>
          </cell>
          <cell r="K530" t="str">
            <v>OT HRS</v>
          </cell>
          <cell r="L530">
            <v>3</v>
          </cell>
          <cell r="M530">
            <v>115.25</v>
          </cell>
          <cell r="N530" t="str">
            <v>B</v>
          </cell>
          <cell r="O530" t="str">
            <v>001104000224048</v>
          </cell>
        </row>
        <row r="531">
          <cell r="E531" t="str">
            <v>032152</v>
          </cell>
          <cell r="F531" t="str">
            <v>Chandrashekhar Choudhary</v>
          </cell>
          <cell r="G531" t="str">
            <v>T1</v>
          </cell>
          <cell r="H531" t="str">
            <v>FP11</v>
          </cell>
          <cell r="I531" t="str">
            <v>RMW</v>
          </cell>
          <cell r="J531" t="str">
            <v>T</v>
          </cell>
          <cell r="K531" t="str">
            <v>OT HRS</v>
          </cell>
          <cell r="L531">
            <v>1.5</v>
          </cell>
          <cell r="M531">
            <v>57.62</v>
          </cell>
          <cell r="N531" t="str">
            <v>B</v>
          </cell>
          <cell r="O531" t="str">
            <v>001104000224048</v>
          </cell>
        </row>
        <row r="532">
          <cell r="E532" t="str">
            <v>032152</v>
          </cell>
          <cell r="F532" t="str">
            <v>Chandrashekhar Choudhary</v>
          </cell>
          <cell r="G532" t="str">
            <v>T1</v>
          </cell>
          <cell r="H532" t="str">
            <v>FP11</v>
          </cell>
          <cell r="I532" t="str">
            <v>RMW</v>
          </cell>
          <cell r="J532" t="str">
            <v>T</v>
          </cell>
          <cell r="K532" t="str">
            <v>OT HRS</v>
          </cell>
          <cell r="L532">
            <v>1.5</v>
          </cell>
          <cell r="M532">
            <v>57.62</v>
          </cell>
          <cell r="N532" t="str">
            <v>B</v>
          </cell>
          <cell r="O532" t="str">
            <v>001104000224048</v>
          </cell>
        </row>
        <row r="533">
          <cell r="E533" t="str">
            <v>032152</v>
          </cell>
          <cell r="F533" t="str">
            <v>Chandrashekhar Choudhary</v>
          </cell>
          <cell r="G533" t="str">
            <v>T1</v>
          </cell>
          <cell r="H533" t="str">
            <v>FP11</v>
          </cell>
          <cell r="I533" t="str">
            <v>RMW</v>
          </cell>
          <cell r="J533" t="str">
            <v>T</v>
          </cell>
          <cell r="K533" t="str">
            <v>OFFHRS</v>
          </cell>
          <cell r="L533">
            <v>8</v>
          </cell>
          <cell r="M533">
            <v>307.35000000000002</v>
          </cell>
          <cell r="N533" t="str">
            <v>B</v>
          </cell>
          <cell r="O533" t="str">
            <v>001104000224048</v>
          </cell>
        </row>
        <row r="534">
          <cell r="E534" t="str">
            <v>032152</v>
          </cell>
          <cell r="F534" t="str">
            <v>Chandrashekhar Choudhary</v>
          </cell>
          <cell r="G534" t="str">
            <v>T1</v>
          </cell>
          <cell r="H534" t="str">
            <v>FP11</v>
          </cell>
          <cell r="I534" t="str">
            <v>RMW</v>
          </cell>
          <cell r="J534" t="str">
            <v>T</v>
          </cell>
          <cell r="K534" t="str">
            <v>OT HRS</v>
          </cell>
          <cell r="L534">
            <v>1.5</v>
          </cell>
          <cell r="M534">
            <v>57.62</v>
          </cell>
          <cell r="N534" t="str">
            <v>B</v>
          </cell>
          <cell r="O534" t="str">
            <v>001104000224048</v>
          </cell>
        </row>
        <row r="535">
          <cell r="E535" t="str">
            <v>032191</v>
          </cell>
          <cell r="F535" t="str">
            <v>Anokhilal Rathore</v>
          </cell>
          <cell r="G535" t="str">
            <v>T1</v>
          </cell>
          <cell r="H535" t="str">
            <v>MP11</v>
          </cell>
          <cell r="I535" t="str">
            <v>BAB</v>
          </cell>
          <cell r="J535" t="str">
            <v>T</v>
          </cell>
          <cell r="K535" t="str">
            <v>OT HRS</v>
          </cell>
          <cell r="L535">
            <v>3.5</v>
          </cell>
          <cell r="M535">
            <v>135.31</v>
          </cell>
          <cell r="N535" t="str">
            <v>B</v>
          </cell>
          <cell r="O535" t="str">
            <v>001104000230544</v>
          </cell>
        </row>
        <row r="536">
          <cell r="E536" t="str">
            <v>032193</v>
          </cell>
          <cell r="F536" t="str">
            <v>Lakesh Kumar Damare</v>
          </cell>
          <cell r="G536" t="str">
            <v>T1</v>
          </cell>
          <cell r="H536" t="str">
            <v>MP11</v>
          </cell>
          <cell r="I536" t="str">
            <v>CUT</v>
          </cell>
          <cell r="J536" t="str">
            <v>T</v>
          </cell>
          <cell r="K536" t="str">
            <v>OT HRS</v>
          </cell>
          <cell r="L536">
            <v>4</v>
          </cell>
          <cell r="M536">
            <v>154.63999999999999</v>
          </cell>
          <cell r="N536" t="str">
            <v>B</v>
          </cell>
          <cell r="O536" t="str">
            <v>001104000234283</v>
          </cell>
        </row>
        <row r="537">
          <cell r="E537" t="str">
            <v>032193</v>
          </cell>
          <cell r="F537" t="str">
            <v>Lakesh Kumar Damare</v>
          </cell>
          <cell r="G537" t="str">
            <v>T1</v>
          </cell>
          <cell r="H537" t="str">
            <v>MP11</v>
          </cell>
          <cell r="I537" t="str">
            <v>CUT</v>
          </cell>
          <cell r="J537" t="str">
            <v>T</v>
          </cell>
          <cell r="K537" t="str">
            <v>OT HRS</v>
          </cell>
          <cell r="L537">
            <v>4</v>
          </cell>
          <cell r="M537">
            <v>154.63999999999999</v>
          </cell>
          <cell r="N537" t="str">
            <v>B</v>
          </cell>
          <cell r="O537" t="str">
            <v>001104000234283</v>
          </cell>
        </row>
        <row r="538">
          <cell r="E538" t="str">
            <v>042036</v>
          </cell>
          <cell r="F538" t="str">
            <v>Sachin Vishwakarma</v>
          </cell>
          <cell r="G538" t="str">
            <v>T1</v>
          </cell>
          <cell r="H538" t="str">
            <v>MP12</v>
          </cell>
          <cell r="I538" t="str">
            <v>FIN</v>
          </cell>
          <cell r="J538" t="str">
            <v>T</v>
          </cell>
          <cell r="K538" t="str">
            <v>OT HRS</v>
          </cell>
          <cell r="L538">
            <v>4</v>
          </cell>
          <cell r="M538">
            <v>154.63999999999999</v>
          </cell>
          <cell r="N538" t="str">
            <v>C</v>
          </cell>
          <cell r="O538" t="str">
            <v/>
          </cell>
        </row>
        <row r="539">
          <cell r="E539" t="str">
            <v>042050</v>
          </cell>
          <cell r="F539" t="str">
            <v>Anurag Mishra</v>
          </cell>
          <cell r="G539" t="str">
            <v>T1</v>
          </cell>
          <cell r="H539" t="str">
            <v>MP12</v>
          </cell>
          <cell r="I539" t="str">
            <v>FIN</v>
          </cell>
          <cell r="J539" t="str">
            <v>T</v>
          </cell>
          <cell r="K539" t="str">
            <v>OT HRS</v>
          </cell>
          <cell r="L539">
            <v>7.5</v>
          </cell>
          <cell r="M539">
            <v>289.95</v>
          </cell>
          <cell r="N539" t="str">
            <v>B</v>
          </cell>
          <cell r="O539" t="str">
            <v>001104000223928</v>
          </cell>
        </row>
        <row r="540">
          <cell r="E540" t="str">
            <v>042088</v>
          </cell>
          <cell r="F540" t="str">
            <v>Gurucharan Prasad</v>
          </cell>
          <cell r="G540" t="str">
            <v>T1</v>
          </cell>
          <cell r="H540" t="str">
            <v>ME12</v>
          </cell>
          <cell r="I540" t="str">
            <v>MEC</v>
          </cell>
          <cell r="J540" t="str">
            <v>T</v>
          </cell>
          <cell r="K540" t="str">
            <v>OT HRS</v>
          </cell>
          <cell r="L540">
            <v>4</v>
          </cell>
          <cell r="M540">
            <v>155.93</v>
          </cell>
          <cell r="N540" t="str">
            <v>B</v>
          </cell>
          <cell r="O540" t="str">
            <v>032104000025221</v>
          </cell>
        </row>
        <row r="541">
          <cell r="E541" t="str">
            <v>042088</v>
          </cell>
          <cell r="F541" t="str">
            <v>Gurucharan Prasad</v>
          </cell>
          <cell r="G541" t="str">
            <v>T1</v>
          </cell>
          <cell r="H541" t="str">
            <v>ME12</v>
          </cell>
          <cell r="I541" t="str">
            <v>MEC</v>
          </cell>
          <cell r="J541" t="str">
            <v>T</v>
          </cell>
          <cell r="K541" t="str">
            <v>OT HRS</v>
          </cell>
          <cell r="L541">
            <v>8</v>
          </cell>
          <cell r="M541">
            <v>311.87</v>
          </cell>
          <cell r="N541" t="str">
            <v>B</v>
          </cell>
          <cell r="O541" t="str">
            <v>032104000025221</v>
          </cell>
        </row>
        <row r="542">
          <cell r="E542" t="str">
            <v>042088</v>
          </cell>
          <cell r="F542" t="str">
            <v>Gurucharan Prasad</v>
          </cell>
          <cell r="G542" t="str">
            <v>T1</v>
          </cell>
          <cell r="H542" t="str">
            <v>ME12</v>
          </cell>
          <cell r="I542" t="str">
            <v>MEC</v>
          </cell>
          <cell r="J542" t="str">
            <v>T</v>
          </cell>
          <cell r="K542" t="str">
            <v>OFFHRS</v>
          </cell>
          <cell r="L542">
            <v>8</v>
          </cell>
          <cell r="M542">
            <v>311.87</v>
          </cell>
          <cell r="N542" t="str">
            <v>B</v>
          </cell>
          <cell r="O542" t="str">
            <v>032104000025221</v>
          </cell>
        </row>
        <row r="543">
          <cell r="E543" t="str">
            <v>042088</v>
          </cell>
          <cell r="F543" t="str">
            <v>Gurucharan Prasad</v>
          </cell>
          <cell r="G543" t="str">
            <v>T1</v>
          </cell>
          <cell r="H543" t="str">
            <v>ME12</v>
          </cell>
          <cell r="I543" t="str">
            <v>MEC</v>
          </cell>
          <cell r="J543" t="str">
            <v>T</v>
          </cell>
          <cell r="K543" t="str">
            <v>OT HRS</v>
          </cell>
          <cell r="L543">
            <v>7.5</v>
          </cell>
          <cell r="M543">
            <v>292.37</v>
          </cell>
          <cell r="N543" t="str">
            <v>B</v>
          </cell>
          <cell r="O543" t="str">
            <v>032104000025221</v>
          </cell>
        </row>
        <row r="544">
          <cell r="E544" t="str">
            <v>042088</v>
          </cell>
          <cell r="F544" t="str">
            <v>Gurucharan Prasad</v>
          </cell>
          <cell r="G544" t="str">
            <v>T1</v>
          </cell>
          <cell r="H544" t="str">
            <v>ME12</v>
          </cell>
          <cell r="I544" t="str">
            <v>MEC</v>
          </cell>
          <cell r="J544" t="str">
            <v>T</v>
          </cell>
          <cell r="K544" t="str">
            <v>OT HRS</v>
          </cell>
          <cell r="L544">
            <v>3.5</v>
          </cell>
          <cell r="M544">
            <v>136.44</v>
          </cell>
          <cell r="N544" t="str">
            <v>B</v>
          </cell>
          <cell r="O544" t="str">
            <v>032104000025221</v>
          </cell>
        </row>
        <row r="545">
          <cell r="E545" t="str">
            <v>042088</v>
          </cell>
          <cell r="F545" t="str">
            <v>Gurucharan Prasad</v>
          </cell>
          <cell r="G545" t="str">
            <v>T1</v>
          </cell>
          <cell r="H545" t="str">
            <v>ME12</v>
          </cell>
          <cell r="I545" t="str">
            <v>MEC</v>
          </cell>
          <cell r="J545" t="str">
            <v>T</v>
          </cell>
          <cell r="K545" t="str">
            <v>OT HRS</v>
          </cell>
          <cell r="L545">
            <v>7.5</v>
          </cell>
          <cell r="M545">
            <v>292.37</v>
          </cell>
          <cell r="N545" t="str">
            <v>B</v>
          </cell>
          <cell r="O545" t="str">
            <v>032104000025221</v>
          </cell>
        </row>
        <row r="546">
          <cell r="E546" t="str">
            <v>042103</v>
          </cell>
          <cell r="F546" t="str">
            <v>Pradeep Patidar</v>
          </cell>
          <cell r="G546" t="str">
            <v>T1</v>
          </cell>
          <cell r="H546" t="str">
            <v>MP12</v>
          </cell>
          <cell r="I546" t="str">
            <v>CUR</v>
          </cell>
          <cell r="J546" t="str">
            <v>T</v>
          </cell>
          <cell r="K546" t="str">
            <v>OT HRS</v>
          </cell>
          <cell r="L546">
            <v>3.5</v>
          </cell>
          <cell r="M546">
            <v>133.62</v>
          </cell>
          <cell r="N546" t="str">
            <v>C</v>
          </cell>
          <cell r="O546" t="str">
            <v/>
          </cell>
        </row>
        <row r="547">
          <cell r="E547" t="str">
            <v>042104</v>
          </cell>
          <cell r="F547" t="str">
            <v>Rajendra Varma</v>
          </cell>
          <cell r="G547" t="str">
            <v>T1</v>
          </cell>
          <cell r="H547" t="str">
            <v>MP12</v>
          </cell>
          <cell r="I547" t="str">
            <v>CUR</v>
          </cell>
          <cell r="J547" t="str">
            <v>T</v>
          </cell>
          <cell r="K547" t="str">
            <v>OT HRS</v>
          </cell>
          <cell r="L547">
            <v>7.5</v>
          </cell>
          <cell r="M547">
            <v>286.33</v>
          </cell>
          <cell r="N547" t="str">
            <v>C</v>
          </cell>
          <cell r="O547" t="str">
            <v/>
          </cell>
        </row>
        <row r="548">
          <cell r="E548" t="str">
            <v>972162</v>
          </cell>
          <cell r="F548" t="str">
            <v>Rupchand Gautam</v>
          </cell>
          <cell r="G548" t="str">
            <v>AS1</v>
          </cell>
          <cell r="H548" t="str">
            <v>MP11</v>
          </cell>
          <cell r="I548" t="str">
            <v>CAL</v>
          </cell>
          <cell r="J548" t="str">
            <v>T</v>
          </cell>
          <cell r="K548" t="str">
            <v>OT HRS</v>
          </cell>
          <cell r="L548">
            <v>1.5</v>
          </cell>
          <cell r="M548">
            <v>74.8</v>
          </cell>
          <cell r="N548" t="str">
            <v>B</v>
          </cell>
          <cell r="O548" t="str">
            <v>0131050833400</v>
          </cell>
        </row>
        <row r="549">
          <cell r="E549" t="str">
            <v>972162</v>
          </cell>
          <cell r="F549" t="str">
            <v>Rupchand Gautam</v>
          </cell>
          <cell r="G549" t="str">
            <v>AS1</v>
          </cell>
          <cell r="H549" t="str">
            <v>MP11</v>
          </cell>
          <cell r="I549" t="str">
            <v>CAL</v>
          </cell>
          <cell r="J549" t="str">
            <v>T</v>
          </cell>
          <cell r="K549" t="str">
            <v>OT HRS</v>
          </cell>
          <cell r="L549">
            <v>1.5</v>
          </cell>
          <cell r="M549">
            <v>74.8</v>
          </cell>
          <cell r="N549" t="str">
            <v>B</v>
          </cell>
          <cell r="O549" t="str">
            <v>0131050833400</v>
          </cell>
        </row>
        <row r="550">
          <cell r="E550" t="str">
            <v>972171</v>
          </cell>
          <cell r="F550" t="str">
            <v>Dwarka Prasad</v>
          </cell>
          <cell r="G550" t="str">
            <v>AS1</v>
          </cell>
          <cell r="H550" t="str">
            <v>MC12</v>
          </cell>
          <cell r="I550" t="str">
            <v>FGW</v>
          </cell>
          <cell r="J550" t="str">
            <v>T</v>
          </cell>
          <cell r="K550" t="str">
            <v>OFFHRS</v>
          </cell>
          <cell r="L550">
            <v>8</v>
          </cell>
          <cell r="M550">
            <v>405.41</v>
          </cell>
          <cell r="N550" t="str">
            <v>B</v>
          </cell>
          <cell r="O550" t="str">
            <v>0131050829900</v>
          </cell>
        </row>
        <row r="551">
          <cell r="E551" t="str">
            <v>972171</v>
          </cell>
          <cell r="F551" t="str">
            <v>Dwarka Prasad</v>
          </cell>
          <cell r="G551" t="str">
            <v>AS1</v>
          </cell>
          <cell r="H551" t="str">
            <v>MC12</v>
          </cell>
          <cell r="I551" t="str">
            <v>FGW</v>
          </cell>
          <cell r="J551" t="str">
            <v>T</v>
          </cell>
          <cell r="K551" t="str">
            <v>OFFHRS</v>
          </cell>
          <cell r="L551">
            <v>8</v>
          </cell>
          <cell r="M551">
            <v>405.41</v>
          </cell>
          <cell r="N551" t="str">
            <v>B</v>
          </cell>
          <cell r="O551" t="str">
            <v>0131050829900</v>
          </cell>
        </row>
        <row r="552">
          <cell r="E552" t="str">
            <v>972112</v>
          </cell>
          <cell r="F552" t="str">
            <v>Santosh K. Ray</v>
          </cell>
          <cell r="G552" t="str">
            <v>AS1</v>
          </cell>
          <cell r="H552" t="str">
            <v>FP11</v>
          </cell>
          <cell r="I552" t="str">
            <v>RMW</v>
          </cell>
          <cell r="J552" t="str">
            <v>T</v>
          </cell>
          <cell r="K552" t="str">
            <v>OT HRS</v>
          </cell>
          <cell r="L552">
            <v>1.5</v>
          </cell>
          <cell r="M552">
            <v>73.83</v>
          </cell>
          <cell r="N552" t="str">
            <v>B</v>
          </cell>
          <cell r="O552" t="str">
            <v>0131050830100</v>
          </cell>
        </row>
        <row r="553">
          <cell r="E553" t="str">
            <v>972112</v>
          </cell>
          <cell r="F553" t="str">
            <v>Santosh K. Ray</v>
          </cell>
          <cell r="G553" t="str">
            <v>AS1</v>
          </cell>
          <cell r="H553" t="str">
            <v>FP11</v>
          </cell>
          <cell r="I553" t="str">
            <v>RMW</v>
          </cell>
          <cell r="J553" t="str">
            <v>T</v>
          </cell>
          <cell r="K553" t="str">
            <v>OT HRS</v>
          </cell>
          <cell r="L553">
            <v>1.5</v>
          </cell>
          <cell r="M553">
            <v>73.83</v>
          </cell>
          <cell r="N553" t="str">
            <v>B</v>
          </cell>
          <cell r="O553" t="str">
            <v>0131050830100</v>
          </cell>
        </row>
        <row r="554">
          <cell r="E554" t="str">
            <v>972112</v>
          </cell>
          <cell r="F554" t="str">
            <v>Santosh K. Ray</v>
          </cell>
          <cell r="G554" t="str">
            <v>AS1</v>
          </cell>
          <cell r="H554" t="str">
            <v>FP11</v>
          </cell>
          <cell r="I554" t="str">
            <v>RMW</v>
          </cell>
          <cell r="J554" t="str">
            <v>T</v>
          </cell>
          <cell r="K554" t="str">
            <v>OFFHRS</v>
          </cell>
          <cell r="L554">
            <v>8</v>
          </cell>
          <cell r="M554">
            <v>393.8</v>
          </cell>
          <cell r="N554" t="str">
            <v>B</v>
          </cell>
          <cell r="O554" t="str">
            <v>0131050830100</v>
          </cell>
        </row>
        <row r="555">
          <cell r="E555" t="str">
            <v>972159</v>
          </cell>
          <cell r="F555" t="str">
            <v>Shyam Kishore Singh</v>
          </cell>
          <cell r="G555" t="str">
            <v>AS1</v>
          </cell>
          <cell r="H555" t="str">
            <v>MP12</v>
          </cell>
          <cell r="I555" t="str">
            <v>CUR</v>
          </cell>
          <cell r="J555" t="str">
            <v>T</v>
          </cell>
          <cell r="K555" t="str">
            <v>OT HRS</v>
          </cell>
          <cell r="L555">
            <v>1.5</v>
          </cell>
          <cell r="M555">
            <v>71.540000000000006</v>
          </cell>
          <cell r="N555" t="str">
            <v>B</v>
          </cell>
          <cell r="O555" t="str">
            <v>0131050820700</v>
          </cell>
        </row>
        <row r="556">
          <cell r="E556" t="str">
            <v>972159</v>
          </cell>
          <cell r="F556" t="str">
            <v>Shyam Kishore Singh</v>
          </cell>
          <cell r="G556" t="str">
            <v>AS1</v>
          </cell>
          <cell r="H556" t="str">
            <v>MP12</v>
          </cell>
          <cell r="I556" t="str">
            <v>CUR</v>
          </cell>
          <cell r="J556" t="str">
            <v>T</v>
          </cell>
          <cell r="K556" t="str">
            <v>OT HRS</v>
          </cell>
          <cell r="L556">
            <v>1.5</v>
          </cell>
          <cell r="M556">
            <v>71.540000000000006</v>
          </cell>
          <cell r="N556" t="str">
            <v>B</v>
          </cell>
          <cell r="O556" t="str">
            <v>0131050820700</v>
          </cell>
        </row>
        <row r="557">
          <cell r="E557" t="str">
            <v>972149</v>
          </cell>
          <cell r="F557" t="str">
            <v>S. Chinnam Naidu</v>
          </cell>
          <cell r="G557" t="str">
            <v>ESS2</v>
          </cell>
          <cell r="H557" t="str">
            <v>ME11</v>
          </cell>
          <cell r="I557" t="str">
            <v>UTY</v>
          </cell>
          <cell r="J557" t="str">
            <v>T</v>
          </cell>
          <cell r="K557" t="str">
            <v>OT HRS</v>
          </cell>
          <cell r="L557">
            <v>4</v>
          </cell>
          <cell r="M557">
            <v>184.96</v>
          </cell>
          <cell r="N557" t="str">
            <v>B</v>
          </cell>
          <cell r="O557" t="str">
            <v>001104000075712</v>
          </cell>
        </row>
        <row r="558">
          <cell r="E558" t="str">
            <v>972149</v>
          </cell>
          <cell r="F558" t="str">
            <v>S. Chinnam Naidu</v>
          </cell>
          <cell r="G558" t="str">
            <v>ESS2</v>
          </cell>
          <cell r="H558" t="str">
            <v>ME11</v>
          </cell>
          <cell r="I558" t="str">
            <v>UTY</v>
          </cell>
          <cell r="J558" t="str">
            <v>T</v>
          </cell>
          <cell r="K558" t="str">
            <v>OT HRS</v>
          </cell>
          <cell r="L558">
            <v>3</v>
          </cell>
          <cell r="M558">
            <v>138.72</v>
          </cell>
          <cell r="N558" t="str">
            <v>B</v>
          </cell>
          <cell r="O558" t="str">
            <v>001104000075712</v>
          </cell>
        </row>
        <row r="559">
          <cell r="E559" t="str">
            <v>972149</v>
          </cell>
          <cell r="F559" t="str">
            <v>S. Chinnam Naidu</v>
          </cell>
          <cell r="G559" t="str">
            <v>ESS2</v>
          </cell>
          <cell r="H559" t="str">
            <v>ME11</v>
          </cell>
          <cell r="I559" t="str">
            <v>UTY</v>
          </cell>
          <cell r="J559" t="str">
            <v>T</v>
          </cell>
          <cell r="K559" t="str">
            <v>OT HRS</v>
          </cell>
          <cell r="L559">
            <v>4</v>
          </cell>
          <cell r="M559">
            <v>184.96</v>
          </cell>
          <cell r="N559" t="str">
            <v>B</v>
          </cell>
          <cell r="O559" t="str">
            <v>001104000075712</v>
          </cell>
        </row>
        <row r="560">
          <cell r="E560" t="str">
            <v>972149</v>
          </cell>
          <cell r="F560" t="str">
            <v>S. Chinnam Naidu</v>
          </cell>
          <cell r="G560" t="str">
            <v>ESS2</v>
          </cell>
          <cell r="H560" t="str">
            <v>ME11</v>
          </cell>
          <cell r="I560" t="str">
            <v>UTY</v>
          </cell>
          <cell r="J560" t="str">
            <v>T</v>
          </cell>
          <cell r="K560" t="str">
            <v>OT HRS</v>
          </cell>
          <cell r="L560">
            <v>1.5</v>
          </cell>
          <cell r="M560">
            <v>69.36</v>
          </cell>
          <cell r="N560" t="str">
            <v>B</v>
          </cell>
          <cell r="O560" t="str">
            <v>001104000075712</v>
          </cell>
        </row>
        <row r="561">
          <cell r="E561" t="str">
            <v>972137</v>
          </cell>
          <cell r="F561" t="str">
            <v>Dinesh Ghodeta</v>
          </cell>
          <cell r="G561" t="str">
            <v>ESS2</v>
          </cell>
          <cell r="H561" t="str">
            <v>ME11</v>
          </cell>
          <cell r="I561" t="str">
            <v>UTY</v>
          </cell>
          <cell r="J561" t="str">
            <v>T</v>
          </cell>
          <cell r="K561" t="str">
            <v>OT HRS</v>
          </cell>
          <cell r="L561">
            <v>1.5</v>
          </cell>
          <cell r="M561">
            <v>69.36</v>
          </cell>
          <cell r="N561" t="str">
            <v>B</v>
          </cell>
          <cell r="O561" t="str">
            <v>0131050825100</v>
          </cell>
        </row>
        <row r="562">
          <cell r="E562" t="str">
            <v>972137</v>
          </cell>
          <cell r="F562" t="str">
            <v>Dinesh Ghodeta</v>
          </cell>
          <cell r="G562" t="str">
            <v>ESS2</v>
          </cell>
          <cell r="H562" t="str">
            <v>ME11</v>
          </cell>
          <cell r="I562" t="str">
            <v>UTY</v>
          </cell>
          <cell r="J562" t="str">
            <v>T</v>
          </cell>
          <cell r="K562" t="str">
            <v>OT HRS</v>
          </cell>
          <cell r="L562">
            <v>1.5</v>
          </cell>
          <cell r="M562">
            <v>69.36</v>
          </cell>
          <cell r="N562" t="str">
            <v>B</v>
          </cell>
          <cell r="O562" t="str">
            <v>0131050825100</v>
          </cell>
        </row>
        <row r="563">
          <cell r="E563" t="str">
            <v>972137</v>
          </cell>
          <cell r="F563" t="str">
            <v>Dinesh Ghodeta</v>
          </cell>
          <cell r="G563" t="str">
            <v>ESS2</v>
          </cell>
          <cell r="H563" t="str">
            <v>ME11</v>
          </cell>
          <cell r="I563" t="str">
            <v>UTY</v>
          </cell>
          <cell r="J563" t="str">
            <v>T</v>
          </cell>
          <cell r="K563" t="str">
            <v>OT HRS</v>
          </cell>
          <cell r="L563">
            <v>1.5</v>
          </cell>
          <cell r="M563">
            <v>69.36</v>
          </cell>
          <cell r="N563" t="str">
            <v>B</v>
          </cell>
          <cell r="O563" t="str">
            <v>0131050825100</v>
          </cell>
        </row>
        <row r="564">
          <cell r="E564" t="str">
            <v>012127</v>
          </cell>
          <cell r="F564" t="str">
            <v>M Srinivasa Rao</v>
          </cell>
          <cell r="G564" t="str">
            <v>ESS2</v>
          </cell>
          <cell r="H564" t="str">
            <v>ME11</v>
          </cell>
          <cell r="I564" t="str">
            <v>UTY</v>
          </cell>
          <cell r="J564" t="str">
            <v>T</v>
          </cell>
          <cell r="K564" t="str">
            <v>OT HRS</v>
          </cell>
          <cell r="L564">
            <v>1.5</v>
          </cell>
          <cell r="M564">
            <v>68.150000000000006</v>
          </cell>
          <cell r="N564" t="str">
            <v>B</v>
          </cell>
          <cell r="O564" t="str">
            <v>001104000154550</v>
          </cell>
        </row>
        <row r="565">
          <cell r="E565" t="str">
            <v>012127</v>
          </cell>
          <cell r="F565" t="str">
            <v>M Srinivasa Rao</v>
          </cell>
          <cell r="G565" t="str">
            <v>ESS2</v>
          </cell>
          <cell r="H565" t="str">
            <v>ME11</v>
          </cell>
          <cell r="I565" t="str">
            <v>UTY</v>
          </cell>
          <cell r="J565" t="str">
            <v>T</v>
          </cell>
          <cell r="K565" t="str">
            <v>OT HRS</v>
          </cell>
          <cell r="L565">
            <v>2.5</v>
          </cell>
          <cell r="M565">
            <v>113.58</v>
          </cell>
          <cell r="N565" t="str">
            <v>B</v>
          </cell>
          <cell r="O565" t="str">
            <v>001104000154550</v>
          </cell>
        </row>
        <row r="566">
          <cell r="E566" t="str">
            <v>012127</v>
          </cell>
          <cell r="F566" t="str">
            <v>M Srinivasa Rao</v>
          </cell>
          <cell r="G566" t="str">
            <v>ESS2</v>
          </cell>
          <cell r="H566" t="str">
            <v>ME11</v>
          </cell>
          <cell r="I566" t="str">
            <v>UTY</v>
          </cell>
          <cell r="J566" t="str">
            <v>T</v>
          </cell>
          <cell r="K566" t="str">
            <v>OT HRS</v>
          </cell>
          <cell r="L566">
            <v>4</v>
          </cell>
          <cell r="M566">
            <v>181.74</v>
          </cell>
          <cell r="N566" t="str">
            <v>B</v>
          </cell>
          <cell r="O566" t="str">
            <v>001104000154550</v>
          </cell>
        </row>
        <row r="567">
          <cell r="E567" t="str">
            <v>982128</v>
          </cell>
          <cell r="F567" t="str">
            <v>Rajesh Srivastava</v>
          </cell>
          <cell r="G567" t="str">
            <v>ESS3</v>
          </cell>
          <cell r="H567" t="str">
            <v>ME11</v>
          </cell>
          <cell r="I567" t="str">
            <v>UTY</v>
          </cell>
          <cell r="J567" t="str">
            <v>T</v>
          </cell>
          <cell r="K567" t="str">
            <v>OT HRS</v>
          </cell>
          <cell r="L567">
            <v>4</v>
          </cell>
          <cell r="M567">
            <v>190.12</v>
          </cell>
          <cell r="N567" t="str">
            <v>B</v>
          </cell>
          <cell r="O567" t="str">
            <v>0131050825200</v>
          </cell>
        </row>
        <row r="568">
          <cell r="E568" t="str">
            <v>982128</v>
          </cell>
          <cell r="F568" t="str">
            <v>Rajesh Srivastava</v>
          </cell>
          <cell r="G568" t="str">
            <v>ESS3</v>
          </cell>
          <cell r="H568" t="str">
            <v>ME11</v>
          </cell>
          <cell r="I568" t="str">
            <v>UTY</v>
          </cell>
          <cell r="J568" t="str">
            <v>T</v>
          </cell>
          <cell r="K568" t="str">
            <v>OT HRS</v>
          </cell>
          <cell r="L568">
            <v>4</v>
          </cell>
          <cell r="M568">
            <v>190.12</v>
          </cell>
          <cell r="N568" t="str">
            <v>B</v>
          </cell>
          <cell r="O568" t="str">
            <v>0131050825200</v>
          </cell>
        </row>
        <row r="569">
          <cell r="E569" t="str">
            <v>982128</v>
          </cell>
          <cell r="F569" t="str">
            <v>Rajesh Srivastava</v>
          </cell>
          <cell r="G569" t="str">
            <v>ESS3</v>
          </cell>
          <cell r="H569" t="str">
            <v>ME11</v>
          </cell>
          <cell r="I569" t="str">
            <v>UTY</v>
          </cell>
          <cell r="J569" t="str">
            <v>T</v>
          </cell>
          <cell r="K569" t="str">
            <v>OT HRS</v>
          </cell>
          <cell r="L569">
            <v>1.5</v>
          </cell>
          <cell r="M569">
            <v>71.290000000000006</v>
          </cell>
          <cell r="N569" t="str">
            <v>B</v>
          </cell>
          <cell r="O569" t="str">
            <v>0131050825200</v>
          </cell>
        </row>
        <row r="570">
          <cell r="E570" t="str">
            <v>982128</v>
          </cell>
          <cell r="F570" t="str">
            <v>Rajesh Srivastava</v>
          </cell>
          <cell r="G570" t="str">
            <v>ESS3</v>
          </cell>
          <cell r="H570" t="str">
            <v>ME11</v>
          </cell>
          <cell r="I570" t="str">
            <v>UTY</v>
          </cell>
          <cell r="J570" t="str">
            <v>T</v>
          </cell>
          <cell r="K570" t="str">
            <v>OT HRS</v>
          </cell>
          <cell r="L570">
            <v>4</v>
          </cell>
          <cell r="M570">
            <v>190.12</v>
          </cell>
          <cell r="N570" t="str">
            <v>B</v>
          </cell>
          <cell r="O570" t="str">
            <v>0131050825200</v>
          </cell>
        </row>
        <row r="571">
          <cell r="E571" t="str">
            <v>982128</v>
          </cell>
          <cell r="F571" t="str">
            <v>Rajesh Srivastava</v>
          </cell>
          <cell r="G571" t="str">
            <v>ESS3</v>
          </cell>
          <cell r="H571" t="str">
            <v>ME11</v>
          </cell>
          <cell r="I571" t="str">
            <v>UTY</v>
          </cell>
          <cell r="J571" t="str">
            <v>T</v>
          </cell>
          <cell r="K571" t="str">
            <v>OT HRS</v>
          </cell>
          <cell r="L571">
            <v>1.5</v>
          </cell>
          <cell r="M571">
            <v>71.290000000000006</v>
          </cell>
          <cell r="N571" t="str">
            <v>B</v>
          </cell>
          <cell r="O571" t="str">
            <v>0131050825200</v>
          </cell>
        </row>
        <row r="572">
          <cell r="E572" t="str">
            <v>982128</v>
          </cell>
          <cell r="F572" t="str">
            <v>Rajesh Srivastava</v>
          </cell>
          <cell r="G572" t="str">
            <v>ESS3</v>
          </cell>
          <cell r="H572" t="str">
            <v>ME11</v>
          </cell>
          <cell r="I572" t="str">
            <v>UTY</v>
          </cell>
          <cell r="J572" t="str">
            <v>T</v>
          </cell>
          <cell r="K572" t="str">
            <v>OFFHRS</v>
          </cell>
          <cell r="L572">
            <v>8</v>
          </cell>
          <cell r="M572">
            <v>380.25</v>
          </cell>
          <cell r="N572" t="str">
            <v>B</v>
          </cell>
          <cell r="O572" t="str">
            <v>0131050825200</v>
          </cell>
        </row>
        <row r="573">
          <cell r="E573" t="str">
            <v>982128</v>
          </cell>
          <cell r="F573" t="str">
            <v>Rajesh Srivastava</v>
          </cell>
          <cell r="G573" t="str">
            <v>ESS3</v>
          </cell>
          <cell r="H573" t="str">
            <v>ME11</v>
          </cell>
          <cell r="I573" t="str">
            <v>UTY</v>
          </cell>
          <cell r="J573" t="str">
            <v>T</v>
          </cell>
          <cell r="K573" t="str">
            <v>OT HRS</v>
          </cell>
          <cell r="L573">
            <v>3.5</v>
          </cell>
          <cell r="M573">
            <v>166.36</v>
          </cell>
          <cell r="N573" t="str">
            <v>B</v>
          </cell>
          <cell r="O573" t="str">
            <v>0131050825200</v>
          </cell>
        </row>
        <row r="574">
          <cell r="E574" t="str">
            <v>982171</v>
          </cell>
          <cell r="F574" t="str">
            <v>Dhiraj Verma</v>
          </cell>
          <cell r="G574" t="str">
            <v>ESS3</v>
          </cell>
          <cell r="H574" t="str">
            <v>ME11</v>
          </cell>
          <cell r="I574" t="str">
            <v>UTY</v>
          </cell>
          <cell r="J574" t="str">
            <v>T</v>
          </cell>
          <cell r="K574" t="str">
            <v>OT HRS</v>
          </cell>
          <cell r="L574">
            <v>4</v>
          </cell>
          <cell r="M574">
            <v>193.03</v>
          </cell>
          <cell r="N574" t="str">
            <v>B</v>
          </cell>
          <cell r="O574" t="str">
            <v>0131050816000</v>
          </cell>
        </row>
        <row r="575">
          <cell r="E575" t="str">
            <v>982171</v>
          </cell>
          <cell r="F575" t="str">
            <v>Dhiraj Verma</v>
          </cell>
          <cell r="G575" t="str">
            <v>ESS3</v>
          </cell>
          <cell r="H575" t="str">
            <v>ME11</v>
          </cell>
          <cell r="I575" t="str">
            <v>UTY</v>
          </cell>
          <cell r="J575" t="str">
            <v>T</v>
          </cell>
          <cell r="K575" t="str">
            <v>OT HRS</v>
          </cell>
          <cell r="L575">
            <v>5.5</v>
          </cell>
          <cell r="M575">
            <v>265.41000000000003</v>
          </cell>
          <cell r="N575" t="str">
            <v>B</v>
          </cell>
          <cell r="O575" t="str">
            <v>0131050816000</v>
          </cell>
        </row>
        <row r="576">
          <cell r="E576" t="str">
            <v>982171</v>
          </cell>
          <cell r="F576" t="str">
            <v>Dhiraj Verma</v>
          </cell>
          <cell r="G576" t="str">
            <v>ESS3</v>
          </cell>
          <cell r="H576" t="str">
            <v>ME11</v>
          </cell>
          <cell r="I576" t="str">
            <v>UTY</v>
          </cell>
          <cell r="J576" t="str">
            <v>T</v>
          </cell>
          <cell r="K576" t="str">
            <v>OT HRS</v>
          </cell>
          <cell r="L576">
            <v>2.5</v>
          </cell>
          <cell r="M576">
            <v>120.64</v>
          </cell>
          <cell r="N576" t="str">
            <v>B</v>
          </cell>
          <cell r="O576" t="str">
            <v>0131050816000</v>
          </cell>
        </row>
        <row r="577">
          <cell r="E577" t="str">
            <v>982171</v>
          </cell>
          <cell r="F577" t="str">
            <v>Dhiraj Verma</v>
          </cell>
          <cell r="G577" t="str">
            <v>ESS3</v>
          </cell>
          <cell r="H577" t="str">
            <v>ME11</v>
          </cell>
          <cell r="I577" t="str">
            <v>UTY</v>
          </cell>
          <cell r="J577" t="str">
            <v>T</v>
          </cell>
          <cell r="K577" t="str">
            <v>OT HRS</v>
          </cell>
          <cell r="L577">
            <v>4</v>
          </cell>
          <cell r="M577">
            <v>193.03</v>
          </cell>
          <cell r="N577" t="str">
            <v>B</v>
          </cell>
          <cell r="O577" t="str">
            <v>0131050816000</v>
          </cell>
        </row>
        <row r="578">
          <cell r="E578" t="str">
            <v>982171</v>
          </cell>
          <cell r="F578" t="str">
            <v>Dhiraj Verma</v>
          </cell>
          <cell r="G578" t="str">
            <v>ESS3</v>
          </cell>
          <cell r="H578" t="str">
            <v>ME11</v>
          </cell>
          <cell r="I578" t="str">
            <v>UTY</v>
          </cell>
          <cell r="J578" t="str">
            <v>T</v>
          </cell>
          <cell r="K578" t="str">
            <v>OT HRS</v>
          </cell>
          <cell r="L578">
            <v>1.5</v>
          </cell>
          <cell r="M578">
            <v>72.38</v>
          </cell>
          <cell r="N578" t="str">
            <v>B</v>
          </cell>
          <cell r="O578" t="str">
            <v>0131050816000</v>
          </cell>
        </row>
        <row r="579">
          <cell r="E579" t="str">
            <v>982171</v>
          </cell>
          <cell r="F579" t="str">
            <v>Dhiraj Verma</v>
          </cell>
          <cell r="G579" t="str">
            <v>ESS3</v>
          </cell>
          <cell r="H579" t="str">
            <v>ME11</v>
          </cell>
          <cell r="I579" t="str">
            <v>UTY</v>
          </cell>
          <cell r="J579" t="str">
            <v>T</v>
          </cell>
          <cell r="K579" t="str">
            <v>OT HRS</v>
          </cell>
          <cell r="L579">
            <v>8</v>
          </cell>
          <cell r="M579">
            <v>386.06</v>
          </cell>
          <cell r="N579" t="str">
            <v>B</v>
          </cell>
          <cell r="O579" t="str">
            <v>0131050816000</v>
          </cell>
        </row>
        <row r="580">
          <cell r="E580" t="str">
            <v>982171</v>
          </cell>
          <cell r="F580" t="str">
            <v>Dhiraj Verma</v>
          </cell>
          <cell r="G580" t="str">
            <v>ESS3</v>
          </cell>
          <cell r="H580" t="str">
            <v>ME11</v>
          </cell>
          <cell r="I580" t="str">
            <v>UTY</v>
          </cell>
          <cell r="J580" t="str">
            <v>T</v>
          </cell>
          <cell r="K580" t="str">
            <v>OT HRS</v>
          </cell>
          <cell r="L580">
            <v>1.5</v>
          </cell>
          <cell r="M580">
            <v>72.38</v>
          </cell>
          <cell r="N580" t="str">
            <v>B</v>
          </cell>
          <cell r="O580" t="str">
            <v>0131050816000</v>
          </cell>
        </row>
        <row r="581">
          <cell r="E581" t="str">
            <v>982171</v>
          </cell>
          <cell r="F581" t="str">
            <v>Dhiraj Verma</v>
          </cell>
          <cell r="G581" t="str">
            <v>ESS3</v>
          </cell>
          <cell r="H581" t="str">
            <v>ME11</v>
          </cell>
          <cell r="I581" t="str">
            <v>UTY</v>
          </cell>
          <cell r="J581" t="str">
            <v>T</v>
          </cell>
          <cell r="K581" t="str">
            <v>OT HRS</v>
          </cell>
          <cell r="L581">
            <v>1.5</v>
          </cell>
          <cell r="M581">
            <v>72.38</v>
          </cell>
          <cell r="N581" t="str">
            <v>B</v>
          </cell>
          <cell r="O581" t="str">
            <v>0131050816000</v>
          </cell>
        </row>
        <row r="582">
          <cell r="E582" t="str">
            <v>982171</v>
          </cell>
          <cell r="F582" t="str">
            <v>Dhiraj Verma</v>
          </cell>
          <cell r="G582" t="str">
            <v>ESS3</v>
          </cell>
          <cell r="H582" t="str">
            <v>ME11</v>
          </cell>
          <cell r="I582" t="str">
            <v>UTY</v>
          </cell>
          <cell r="J582" t="str">
            <v>T</v>
          </cell>
          <cell r="K582" t="str">
            <v>OT HRS</v>
          </cell>
          <cell r="L582">
            <v>4</v>
          </cell>
          <cell r="M582">
            <v>193.03</v>
          </cell>
          <cell r="N582" t="str">
            <v>B</v>
          </cell>
          <cell r="O582" t="str">
            <v>0131050816000</v>
          </cell>
        </row>
        <row r="583">
          <cell r="E583" t="str">
            <v>982171</v>
          </cell>
          <cell r="F583" t="str">
            <v>Dhiraj Verma</v>
          </cell>
          <cell r="G583" t="str">
            <v>ESS3</v>
          </cell>
          <cell r="H583" t="str">
            <v>ME11</v>
          </cell>
          <cell r="I583" t="str">
            <v>UTY</v>
          </cell>
          <cell r="J583" t="str">
            <v>T</v>
          </cell>
          <cell r="K583" t="str">
            <v>OT HRS</v>
          </cell>
          <cell r="L583">
            <v>4</v>
          </cell>
          <cell r="M583">
            <v>193.03</v>
          </cell>
          <cell r="N583" t="str">
            <v>B</v>
          </cell>
          <cell r="O583" t="str">
            <v>0131050816000</v>
          </cell>
        </row>
        <row r="584">
          <cell r="E584" t="str">
            <v>982171</v>
          </cell>
          <cell r="F584" t="str">
            <v>Dhiraj Verma</v>
          </cell>
          <cell r="G584" t="str">
            <v>ESS3</v>
          </cell>
          <cell r="H584" t="str">
            <v>ME11</v>
          </cell>
          <cell r="I584" t="str">
            <v>UTY</v>
          </cell>
          <cell r="J584" t="str">
            <v>T</v>
          </cell>
          <cell r="K584" t="str">
            <v>OFFHRS</v>
          </cell>
          <cell r="L584">
            <v>12</v>
          </cell>
          <cell r="M584">
            <v>579.09</v>
          </cell>
          <cell r="N584" t="str">
            <v>B</v>
          </cell>
          <cell r="O584" t="str">
            <v>0131050816000</v>
          </cell>
        </row>
        <row r="585">
          <cell r="E585" t="str">
            <v>972166</v>
          </cell>
          <cell r="F585" t="str">
            <v>Sanjay Mishra</v>
          </cell>
          <cell r="G585" t="str">
            <v>ESS3</v>
          </cell>
          <cell r="H585" t="str">
            <v>ME11</v>
          </cell>
          <cell r="I585" t="str">
            <v>UTY</v>
          </cell>
          <cell r="J585" t="str">
            <v>T</v>
          </cell>
          <cell r="K585" t="str">
            <v>OT HRS</v>
          </cell>
          <cell r="L585">
            <v>4</v>
          </cell>
          <cell r="M585">
            <v>195.93</v>
          </cell>
          <cell r="N585" t="str">
            <v>B</v>
          </cell>
          <cell r="O585" t="str">
            <v>0131050837500</v>
          </cell>
        </row>
        <row r="586">
          <cell r="E586" t="str">
            <v>972166</v>
          </cell>
          <cell r="F586" t="str">
            <v>Sanjay Mishra</v>
          </cell>
          <cell r="G586" t="str">
            <v>ESS3</v>
          </cell>
          <cell r="H586" t="str">
            <v>ME11</v>
          </cell>
          <cell r="I586" t="str">
            <v>UTY</v>
          </cell>
          <cell r="J586" t="str">
            <v>T</v>
          </cell>
          <cell r="K586" t="str">
            <v>OT HRS</v>
          </cell>
          <cell r="L586">
            <v>5.5</v>
          </cell>
          <cell r="M586">
            <v>269.41000000000003</v>
          </cell>
          <cell r="N586" t="str">
            <v>B</v>
          </cell>
          <cell r="O586" t="str">
            <v>0131050837500</v>
          </cell>
        </row>
        <row r="587">
          <cell r="E587" t="str">
            <v>972166</v>
          </cell>
          <cell r="F587" t="str">
            <v>Sanjay Mishra</v>
          </cell>
          <cell r="G587" t="str">
            <v>ESS3</v>
          </cell>
          <cell r="H587" t="str">
            <v>ME11</v>
          </cell>
          <cell r="I587" t="str">
            <v>UTY</v>
          </cell>
          <cell r="J587" t="str">
            <v>T</v>
          </cell>
          <cell r="K587" t="str">
            <v>OT HRS</v>
          </cell>
          <cell r="L587">
            <v>4</v>
          </cell>
          <cell r="M587">
            <v>195.93</v>
          </cell>
          <cell r="N587" t="str">
            <v>B</v>
          </cell>
          <cell r="O587" t="str">
            <v>0131050837500</v>
          </cell>
        </row>
        <row r="588">
          <cell r="E588" t="str">
            <v>972166</v>
          </cell>
          <cell r="F588" t="str">
            <v>Sanjay Mishra</v>
          </cell>
          <cell r="G588" t="str">
            <v>ESS3</v>
          </cell>
          <cell r="H588" t="str">
            <v>ME11</v>
          </cell>
          <cell r="I588" t="str">
            <v>UTY</v>
          </cell>
          <cell r="J588" t="str">
            <v>T</v>
          </cell>
          <cell r="K588" t="str">
            <v>OT HRS</v>
          </cell>
          <cell r="L588">
            <v>4</v>
          </cell>
          <cell r="M588">
            <v>195.93</v>
          </cell>
          <cell r="N588" t="str">
            <v>B</v>
          </cell>
          <cell r="O588" t="str">
            <v>0131050837500</v>
          </cell>
        </row>
        <row r="589">
          <cell r="E589" t="str">
            <v>972166</v>
          </cell>
          <cell r="F589" t="str">
            <v>Sanjay Mishra</v>
          </cell>
          <cell r="G589" t="str">
            <v>ESS3</v>
          </cell>
          <cell r="H589" t="str">
            <v>ME11</v>
          </cell>
          <cell r="I589" t="str">
            <v>UTY</v>
          </cell>
          <cell r="J589" t="str">
            <v>T</v>
          </cell>
          <cell r="K589" t="str">
            <v>OT HRS</v>
          </cell>
          <cell r="L589">
            <v>4</v>
          </cell>
          <cell r="M589">
            <v>195.93</v>
          </cell>
          <cell r="N589" t="str">
            <v>B</v>
          </cell>
          <cell r="O589" t="str">
            <v>0131050837500</v>
          </cell>
        </row>
        <row r="590">
          <cell r="E590" t="str">
            <v>972166</v>
          </cell>
          <cell r="F590" t="str">
            <v>Sanjay Mishra</v>
          </cell>
          <cell r="G590" t="str">
            <v>ESS3</v>
          </cell>
          <cell r="H590" t="str">
            <v>ME11</v>
          </cell>
          <cell r="I590" t="str">
            <v>UTY</v>
          </cell>
          <cell r="J590" t="str">
            <v>T</v>
          </cell>
          <cell r="K590" t="str">
            <v>OT HRS</v>
          </cell>
          <cell r="L590">
            <v>8</v>
          </cell>
          <cell r="M590">
            <v>391.87</v>
          </cell>
          <cell r="N590" t="str">
            <v>B</v>
          </cell>
          <cell r="O590" t="str">
            <v>0131050837500</v>
          </cell>
        </row>
        <row r="591">
          <cell r="E591" t="str">
            <v>972166</v>
          </cell>
          <cell r="F591" t="str">
            <v>Sanjay Mishra</v>
          </cell>
          <cell r="G591" t="str">
            <v>ESS3</v>
          </cell>
          <cell r="H591" t="str">
            <v>ME11</v>
          </cell>
          <cell r="I591" t="str">
            <v>UTY</v>
          </cell>
          <cell r="J591" t="str">
            <v>T</v>
          </cell>
          <cell r="K591" t="str">
            <v>OT HRS</v>
          </cell>
          <cell r="L591">
            <v>1.5</v>
          </cell>
          <cell r="M591">
            <v>73.47</v>
          </cell>
          <cell r="N591" t="str">
            <v>B</v>
          </cell>
          <cell r="O591" t="str">
            <v>0131050837500</v>
          </cell>
        </row>
        <row r="592">
          <cell r="E592" t="str">
            <v>972166</v>
          </cell>
          <cell r="F592" t="str">
            <v>Sanjay Mishra</v>
          </cell>
          <cell r="G592" t="str">
            <v>ESS3</v>
          </cell>
          <cell r="H592" t="str">
            <v>ME11</v>
          </cell>
          <cell r="I592" t="str">
            <v>UTY</v>
          </cell>
          <cell r="J592" t="str">
            <v>T</v>
          </cell>
          <cell r="K592" t="str">
            <v>OT HRS</v>
          </cell>
          <cell r="L592">
            <v>8</v>
          </cell>
          <cell r="M592">
            <v>391.87</v>
          </cell>
          <cell r="N592" t="str">
            <v>B</v>
          </cell>
          <cell r="O592" t="str">
            <v>0131050837500</v>
          </cell>
        </row>
        <row r="593">
          <cell r="E593" t="str">
            <v>972166</v>
          </cell>
          <cell r="F593" t="str">
            <v>Sanjay Mishra</v>
          </cell>
          <cell r="G593" t="str">
            <v>ESS3</v>
          </cell>
          <cell r="H593" t="str">
            <v>ME11</v>
          </cell>
          <cell r="I593" t="str">
            <v>UTY</v>
          </cell>
          <cell r="J593" t="str">
            <v>T</v>
          </cell>
          <cell r="K593" t="str">
            <v>OT HRS</v>
          </cell>
          <cell r="L593">
            <v>4</v>
          </cell>
          <cell r="M593">
            <v>195.93</v>
          </cell>
          <cell r="N593" t="str">
            <v>B</v>
          </cell>
          <cell r="O593" t="str">
            <v>0131050837500</v>
          </cell>
        </row>
        <row r="594">
          <cell r="E594" t="str">
            <v>972166</v>
          </cell>
          <cell r="F594" t="str">
            <v>Sanjay Mishra</v>
          </cell>
          <cell r="G594" t="str">
            <v>ESS3</v>
          </cell>
          <cell r="H594" t="str">
            <v>ME11</v>
          </cell>
          <cell r="I594" t="str">
            <v>UTY</v>
          </cell>
          <cell r="J594" t="str">
            <v>T</v>
          </cell>
          <cell r="K594" t="str">
            <v>OT HRS</v>
          </cell>
          <cell r="L594">
            <v>4</v>
          </cell>
          <cell r="M594">
            <v>195.93</v>
          </cell>
          <cell r="N594" t="str">
            <v>B</v>
          </cell>
          <cell r="O594" t="str">
            <v>0131050837500</v>
          </cell>
        </row>
        <row r="595">
          <cell r="E595" t="str">
            <v>972166</v>
          </cell>
          <cell r="F595" t="str">
            <v>Sanjay Mishra</v>
          </cell>
          <cell r="G595" t="str">
            <v>ESS3</v>
          </cell>
          <cell r="H595" t="str">
            <v>ME11</v>
          </cell>
          <cell r="I595" t="str">
            <v>UTY</v>
          </cell>
          <cell r="J595" t="str">
            <v>T</v>
          </cell>
          <cell r="K595" t="str">
            <v>OFFHRS</v>
          </cell>
          <cell r="L595">
            <v>15</v>
          </cell>
          <cell r="M595">
            <v>734.75</v>
          </cell>
          <cell r="N595" t="str">
            <v>B</v>
          </cell>
          <cell r="O595" t="str">
            <v>0131050837500</v>
          </cell>
        </row>
        <row r="596">
          <cell r="E596" t="str">
            <v>972017</v>
          </cell>
          <cell r="F596" t="str">
            <v>Samir Manohar</v>
          </cell>
          <cell r="G596" t="str">
            <v>ESS3</v>
          </cell>
          <cell r="H596" t="str">
            <v>ME11</v>
          </cell>
          <cell r="I596" t="str">
            <v>UTY</v>
          </cell>
          <cell r="J596" t="str">
            <v>T</v>
          </cell>
          <cell r="K596" t="str">
            <v>OT HRS</v>
          </cell>
          <cell r="L596">
            <v>1.5</v>
          </cell>
          <cell r="M596">
            <v>78.069999999999993</v>
          </cell>
          <cell r="N596" t="str">
            <v>B</v>
          </cell>
          <cell r="O596" t="str">
            <v>0131050824500</v>
          </cell>
        </row>
        <row r="597">
          <cell r="E597" t="str">
            <v>972017</v>
          </cell>
          <cell r="F597" t="str">
            <v>Samir Manohar</v>
          </cell>
          <cell r="G597" t="str">
            <v>ESS3</v>
          </cell>
          <cell r="H597" t="str">
            <v>ME11</v>
          </cell>
          <cell r="I597" t="str">
            <v>UTY</v>
          </cell>
          <cell r="J597" t="str">
            <v>T</v>
          </cell>
          <cell r="K597" t="str">
            <v>OFFHRS</v>
          </cell>
          <cell r="L597">
            <v>8</v>
          </cell>
          <cell r="M597">
            <v>416.38</v>
          </cell>
          <cell r="N597" t="str">
            <v>B</v>
          </cell>
          <cell r="O597" t="str">
            <v>0131050824500</v>
          </cell>
        </row>
        <row r="598">
          <cell r="E598" t="str">
            <v>972048</v>
          </cell>
          <cell r="F598" t="str">
            <v>Bhola S. Chandra</v>
          </cell>
          <cell r="G598" t="str">
            <v>ESS3</v>
          </cell>
          <cell r="H598" t="str">
            <v>ME11</v>
          </cell>
          <cell r="I598" t="str">
            <v>UTY</v>
          </cell>
          <cell r="J598" t="str">
            <v>T</v>
          </cell>
          <cell r="K598" t="str">
            <v>OT HRS</v>
          </cell>
          <cell r="L598">
            <v>8</v>
          </cell>
          <cell r="M598">
            <v>390.58</v>
          </cell>
          <cell r="N598" t="str">
            <v>B</v>
          </cell>
          <cell r="O598" t="str">
            <v>0131050825000</v>
          </cell>
        </row>
        <row r="599">
          <cell r="E599" t="str">
            <v>972048</v>
          </cell>
          <cell r="F599" t="str">
            <v>Bhola S. Chandra</v>
          </cell>
          <cell r="G599" t="str">
            <v>ESS3</v>
          </cell>
          <cell r="H599" t="str">
            <v>ME11</v>
          </cell>
          <cell r="I599" t="str">
            <v>UTY</v>
          </cell>
          <cell r="J599" t="str">
            <v>T</v>
          </cell>
          <cell r="K599" t="str">
            <v>OFFHRS</v>
          </cell>
          <cell r="L599">
            <v>8</v>
          </cell>
          <cell r="M599">
            <v>390.58</v>
          </cell>
          <cell r="N599" t="str">
            <v>B</v>
          </cell>
          <cell r="O599" t="str">
            <v>0131050825000</v>
          </cell>
        </row>
        <row r="600">
          <cell r="E600" t="str">
            <v>972022</v>
          </cell>
          <cell r="F600" t="str">
            <v>Vidya S Pandey</v>
          </cell>
          <cell r="G600" t="str">
            <v>EMS3</v>
          </cell>
          <cell r="H600" t="str">
            <v>ME12</v>
          </cell>
          <cell r="I600" t="str">
            <v>MEC</v>
          </cell>
          <cell r="J600" t="str">
            <v>T</v>
          </cell>
          <cell r="K600" t="str">
            <v>OT HRS</v>
          </cell>
          <cell r="L600">
            <v>1.5</v>
          </cell>
          <cell r="M600">
            <v>74.2</v>
          </cell>
          <cell r="N600" t="str">
            <v>B</v>
          </cell>
          <cell r="O600" t="str">
            <v>0131050823000</v>
          </cell>
        </row>
        <row r="601">
          <cell r="E601" t="str">
            <v>972022</v>
          </cell>
          <cell r="F601" t="str">
            <v>Vidya S Pandey</v>
          </cell>
          <cell r="G601" t="str">
            <v>EMS3</v>
          </cell>
          <cell r="H601" t="str">
            <v>ME12</v>
          </cell>
          <cell r="I601" t="str">
            <v>MEC</v>
          </cell>
          <cell r="J601" t="str">
            <v>T</v>
          </cell>
          <cell r="K601" t="str">
            <v>OT HRS</v>
          </cell>
          <cell r="L601">
            <v>6</v>
          </cell>
          <cell r="M601">
            <v>296.8</v>
          </cell>
          <cell r="N601" t="str">
            <v>B</v>
          </cell>
          <cell r="O601" t="str">
            <v>0131050823000</v>
          </cell>
        </row>
        <row r="602">
          <cell r="E602" t="str">
            <v>972022</v>
          </cell>
          <cell r="F602" t="str">
            <v>Vidya S Pandey</v>
          </cell>
          <cell r="G602" t="str">
            <v>EMS3</v>
          </cell>
          <cell r="H602" t="str">
            <v>ME12</v>
          </cell>
          <cell r="I602" t="str">
            <v>MEC</v>
          </cell>
          <cell r="J602" t="str">
            <v>T</v>
          </cell>
          <cell r="K602" t="str">
            <v>OT HRS</v>
          </cell>
          <cell r="L602">
            <v>3</v>
          </cell>
          <cell r="M602">
            <v>148.4</v>
          </cell>
          <cell r="N602" t="str">
            <v>B</v>
          </cell>
          <cell r="O602" t="str">
            <v>0131050823000</v>
          </cell>
        </row>
        <row r="603">
          <cell r="E603" t="str">
            <v>972022</v>
          </cell>
          <cell r="F603" t="str">
            <v>Vidya S Pandey</v>
          </cell>
          <cell r="G603" t="str">
            <v>EMS3</v>
          </cell>
          <cell r="H603" t="str">
            <v>ME12</v>
          </cell>
          <cell r="I603" t="str">
            <v>MEC</v>
          </cell>
          <cell r="J603" t="str">
            <v>T</v>
          </cell>
          <cell r="K603" t="str">
            <v>OFFHRS</v>
          </cell>
          <cell r="L603">
            <v>12.5</v>
          </cell>
          <cell r="M603">
            <v>618.34</v>
          </cell>
          <cell r="N603" t="str">
            <v>B</v>
          </cell>
          <cell r="O603" t="str">
            <v>0131050823000</v>
          </cell>
        </row>
        <row r="604">
          <cell r="E604" t="str">
            <v>972022</v>
          </cell>
          <cell r="F604" t="str">
            <v>Vidya S Pandey</v>
          </cell>
          <cell r="G604" t="str">
            <v>EMS3</v>
          </cell>
          <cell r="H604" t="str">
            <v>ME12</v>
          </cell>
          <cell r="I604" t="str">
            <v>MEC</v>
          </cell>
          <cell r="J604" t="str">
            <v>T</v>
          </cell>
          <cell r="K604" t="str">
            <v>OT HRS</v>
          </cell>
          <cell r="L604">
            <v>5.5</v>
          </cell>
          <cell r="M604">
            <v>272.07</v>
          </cell>
          <cell r="N604" t="str">
            <v>B</v>
          </cell>
          <cell r="O604" t="str">
            <v>0131050823000</v>
          </cell>
        </row>
        <row r="605">
          <cell r="E605" t="str">
            <v>972014</v>
          </cell>
          <cell r="F605" t="str">
            <v>Mukesh Sharma</v>
          </cell>
          <cell r="G605" t="str">
            <v>AF1</v>
          </cell>
          <cell r="H605" t="str">
            <v>ME12</v>
          </cell>
          <cell r="I605" t="str">
            <v>ELC</v>
          </cell>
          <cell r="J605" t="str">
            <v>T</v>
          </cell>
          <cell r="K605" t="str">
            <v>OT HRS</v>
          </cell>
          <cell r="L605">
            <v>4</v>
          </cell>
          <cell r="M605">
            <v>197.54</v>
          </cell>
          <cell r="N605" t="str">
            <v>B</v>
          </cell>
          <cell r="O605" t="str">
            <v>0131050825500</v>
          </cell>
        </row>
        <row r="606">
          <cell r="E606" t="str">
            <v>972014</v>
          </cell>
          <cell r="F606" t="str">
            <v>Mukesh Sharma</v>
          </cell>
          <cell r="G606" t="str">
            <v>AF1</v>
          </cell>
          <cell r="H606" t="str">
            <v>ME12</v>
          </cell>
          <cell r="I606" t="str">
            <v>ELC</v>
          </cell>
          <cell r="J606" t="str">
            <v>T</v>
          </cell>
          <cell r="K606" t="str">
            <v>OT HRS</v>
          </cell>
          <cell r="L606">
            <v>1.5</v>
          </cell>
          <cell r="M606">
            <v>74.08</v>
          </cell>
          <cell r="N606" t="str">
            <v>B</v>
          </cell>
          <cell r="O606" t="str">
            <v>0131050825500</v>
          </cell>
        </row>
        <row r="607">
          <cell r="E607" t="str">
            <v>992026</v>
          </cell>
          <cell r="F607" t="str">
            <v>Akhilanand Dubey</v>
          </cell>
          <cell r="G607" t="str">
            <v>AF1</v>
          </cell>
          <cell r="H607" t="str">
            <v>ME11</v>
          </cell>
          <cell r="I607" t="str">
            <v>UTY</v>
          </cell>
          <cell r="J607" t="str">
            <v>T</v>
          </cell>
          <cell r="K607" t="str">
            <v>OT HRS</v>
          </cell>
          <cell r="L607">
            <v>4</v>
          </cell>
          <cell r="M607">
            <v>195.29</v>
          </cell>
          <cell r="N607" t="str">
            <v>B</v>
          </cell>
          <cell r="O607" t="str">
            <v>0131050824300</v>
          </cell>
        </row>
        <row r="608">
          <cell r="E608" t="str">
            <v>992026</v>
          </cell>
          <cell r="F608" t="str">
            <v>Akhilanand Dubey</v>
          </cell>
          <cell r="G608" t="str">
            <v>AF1</v>
          </cell>
          <cell r="H608" t="str">
            <v>ME11</v>
          </cell>
          <cell r="I608" t="str">
            <v>UTY</v>
          </cell>
          <cell r="J608" t="str">
            <v>T</v>
          </cell>
          <cell r="K608" t="str">
            <v>OT HRS</v>
          </cell>
          <cell r="L608">
            <v>5.5</v>
          </cell>
          <cell r="M608">
            <v>268.52</v>
          </cell>
          <cell r="N608" t="str">
            <v>B</v>
          </cell>
          <cell r="O608" t="str">
            <v>0131050824300</v>
          </cell>
        </row>
        <row r="609">
          <cell r="E609" t="str">
            <v>992026</v>
          </cell>
          <cell r="F609" t="str">
            <v>Akhilanand Dubey</v>
          </cell>
          <cell r="G609" t="str">
            <v>AF1</v>
          </cell>
          <cell r="H609" t="str">
            <v>ME11</v>
          </cell>
          <cell r="I609" t="str">
            <v>UTY</v>
          </cell>
          <cell r="J609" t="str">
            <v>T</v>
          </cell>
          <cell r="K609" t="str">
            <v>OT HRS</v>
          </cell>
          <cell r="L609">
            <v>4</v>
          </cell>
          <cell r="M609">
            <v>195.29</v>
          </cell>
          <cell r="N609" t="str">
            <v>B</v>
          </cell>
          <cell r="O609" t="str">
            <v>0131050824300</v>
          </cell>
        </row>
        <row r="610">
          <cell r="E610" t="str">
            <v>992026</v>
          </cell>
          <cell r="F610" t="str">
            <v>Akhilanand Dubey</v>
          </cell>
          <cell r="G610" t="str">
            <v>AF1</v>
          </cell>
          <cell r="H610" t="str">
            <v>ME11</v>
          </cell>
          <cell r="I610" t="str">
            <v>UTY</v>
          </cell>
          <cell r="J610" t="str">
            <v>T</v>
          </cell>
          <cell r="K610" t="str">
            <v>OT HRS</v>
          </cell>
          <cell r="L610">
            <v>1.5</v>
          </cell>
          <cell r="M610">
            <v>73.23</v>
          </cell>
          <cell r="N610" t="str">
            <v>B</v>
          </cell>
          <cell r="O610" t="str">
            <v>0131050824300</v>
          </cell>
        </row>
        <row r="611">
          <cell r="E611" t="str">
            <v>992026</v>
          </cell>
          <cell r="F611" t="str">
            <v>Akhilanand Dubey</v>
          </cell>
          <cell r="G611" t="str">
            <v>AF1</v>
          </cell>
          <cell r="H611" t="str">
            <v>ME11</v>
          </cell>
          <cell r="I611" t="str">
            <v>UTY</v>
          </cell>
          <cell r="J611" t="str">
            <v>T</v>
          </cell>
          <cell r="K611" t="str">
            <v>OT HRS</v>
          </cell>
          <cell r="L611">
            <v>1.5</v>
          </cell>
          <cell r="M611">
            <v>73.23</v>
          </cell>
          <cell r="N611" t="str">
            <v>B</v>
          </cell>
          <cell r="O611" t="str">
            <v>0131050824300</v>
          </cell>
        </row>
        <row r="612">
          <cell r="E612" t="str">
            <v>992026</v>
          </cell>
          <cell r="F612" t="str">
            <v>Akhilanand Dubey</v>
          </cell>
          <cell r="G612" t="str">
            <v>AF1</v>
          </cell>
          <cell r="H612" t="str">
            <v>ME11</v>
          </cell>
          <cell r="I612" t="str">
            <v>UTY</v>
          </cell>
          <cell r="J612" t="str">
            <v>T</v>
          </cell>
          <cell r="K612" t="str">
            <v>OT HRS</v>
          </cell>
          <cell r="L612">
            <v>4</v>
          </cell>
          <cell r="M612">
            <v>195.29</v>
          </cell>
          <cell r="N612" t="str">
            <v>B</v>
          </cell>
          <cell r="O612" t="str">
            <v>0131050824300</v>
          </cell>
        </row>
        <row r="613">
          <cell r="E613" t="str">
            <v>992026</v>
          </cell>
          <cell r="F613" t="str">
            <v>Akhilanand Dubey</v>
          </cell>
          <cell r="G613" t="str">
            <v>AF1</v>
          </cell>
          <cell r="H613" t="str">
            <v>ME11</v>
          </cell>
          <cell r="I613" t="str">
            <v>UTY</v>
          </cell>
          <cell r="J613" t="str">
            <v>T</v>
          </cell>
          <cell r="K613" t="str">
            <v>OT HRS</v>
          </cell>
          <cell r="L613">
            <v>1</v>
          </cell>
          <cell r="M613">
            <v>48.82</v>
          </cell>
          <cell r="N613" t="str">
            <v>B</v>
          </cell>
          <cell r="O613" t="str">
            <v>0131050824300</v>
          </cell>
        </row>
        <row r="614">
          <cell r="E614" t="str">
            <v>992026</v>
          </cell>
          <cell r="F614" t="str">
            <v>Akhilanand Dubey</v>
          </cell>
          <cell r="G614" t="str">
            <v>AF1</v>
          </cell>
          <cell r="H614" t="str">
            <v>ME11</v>
          </cell>
          <cell r="I614" t="str">
            <v>UTY</v>
          </cell>
          <cell r="J614" t="str">
            <v>T</v>
          </cell>
          <cell r="K614" t="str">
            <v>OT HRS</v>
          </cell>
          <cell r="L614">
            <v>4</v>
          </cell>
          <cell r="M614">
            <v>195.29</v>
          </cell>
          <cell r="N614" t="str">
            <v>B</v>
          </cell>
          <cell r="O614" t="str">
            <v>0131050824300</v>
          </cell>
        </row>
        <row r="615">
          <cell r="E615" t="str">
            <v>992026</v>
          </cell>
          <cell r="F615" t="str">
            <v>Akhilanand Dubey</v>
          </cell>
          <cell r="G615" t="str">
            <v>AF1</v>
          </cell>
          <cell r="H615" t="str">
            <v>ME11</v>
          </cell>
          <cell r="I615" t="str">
            <v>UTY</v>
          </cell>
          <cell r="J615" t="str">
            <v>T</v>
          </cell>
          <cell r="K615" t="str">
            <v>OT HRS</v>
          </cell>
          <cell r="L615">
            <v>0.5</v>
          </cell>
          <cell r="M615">
            <v>24.41</v>
          </cell>
          <cell r="N615" t="str">
            <v>B</v>
          </cell>
          <cell r="O615" t="str">
            <v>0131050824300</v>
          </cell>
        </row>
        <row r="616">
          <cell r="E616" t="str">
            <v>992026</v>
          </cell>
          <cell r="F616" t="str">
            <v>Akhilanand Dubey</v>
          </cell>
          <cell r="G616" t="str">
            <v>AF1</v>
          </cell>
          <cell r="H616" t="str">
            <v>ME11</v>
          </cell>
          <cell r="I616" t="str">
            <v>UTY</v>
          </cell>
          <cell r="J616" t="str">
            <v>T</v>
          </cell>
          <cell r="K616" t="str">
            <v>OT HRS</v>
          </cell>
          <cell r="L616">
            <v>4</v>
          </cell>
          <cell r="M616">
            <v>195.29</v>
          </cell>
          <cell r="N616" t="str">
            <v>B</v>
          </cell>
          <cell r="O616" t="str">
            <v>0131050824300</v>
          </cell>
        </row>
        <row r="617">
          <cell r="E617" t="str">
            <v>992026</v>
          </cell>
          <cell r="F617" t="str">
            <v>Akhilanand Dubey</v>
          </cell>
          <cell r="G617" t="str">
            <v>AF1</v>
          </cell>
          <cell r="H617" t="str">
            <v>ME11</v>
          </cell>
          <cell r="I617" t="str">
            <v>UTY</v>
          </cell>
          <cell r="J617" t="str">
            <v>T</v>
          </cell>
          <cell r="K617" t="str">
            <v>OT HRS</v>
          </cell>
          <cell r="L617">
            <v>4</v>
          </cell>
          <cell r="M617">
            <v>195.29</v>
          </cell>
          <cell r="N617" t="str">
            <v>B</v>
          </cell>
          <cell r="O617" t="str">
            <v>0131050824300</v>
          </cell>
        </row>
        <row r="618">
          <cell r="E618" t="str">
            <v>972221</v>
          </cell>
          <cell r="F618" t="str">
            <v>Balasaheb Pawar</v>
          </cell>
          <cell r="G618" t="str">
            <v>AF1</v>
          </cell>
          <cell r="H618" t="str">
            <v>ME11</v>
          </cell>
          <cell r="I618" t="str">
            <v>UTY</v>
          </cell>
          <cell r="J618" t="str">
            <v>T</v>
          </cell>
          <cell r="K618" t="str">
            <v>OT HRS</v>
          </cell>
          <cell r="L618">
            <v>1.5</v>
          </cell>
          <cell r="M618">
            <v>71.540000000000006</v>
          </cell>
          <cell r="N618" t="str">
            <v>B</v>
          </cell>
          <cell r="O618" t="str">
            <v>0131050889600</v>
          </cell>
        </row>
        <row r="619">
          <cell r="E619" t="str">
            <v>972221</v>
          </cell>
          <cell r="F619" t="str">
            <v>Balasaheb Pawar</v>
          </cell>
          <cell r="G619" t="str">
            <v>AF1</v>
          </cell>
          <cell r="H619" t="str">
            <v>ME11</v>
          </cell>
          <cell r="I619" t="str">
            <v>UTY</v>
          </cell>
          <cell r="J619" t="str">
            <v>T</v>
          </cell>
          <cell r="K619" t="str">
            <v>OFFHRS</v>
          </cell>
          <cell r="L619">
            <v>12</v>
          </cell>
          <cell r="M619">
            <v>572.32000000000005</v>
          </cell>
          <cell r="N619" t="str">
            <v>B</v>
          </cell>
          <cell r="O619" t="str">
            <v>0131050889600</v>
          </cell>
        </row>
        <row r="620">
          <cell r="E620" t="str">
            <v>972168</v>
          </cell>
          <cell r="F620" t="str">
            <v>Satish Gupta</v>
          </cell>
          <cell r="G620" t="str">
            <v>AF1</v>
          </cell>
          <cell r="H620" t="str">
            <v>ME12</v>
          </cell>
          <cell r="I620" t="str">
            <v>MEC</v>
          </cell>
          <cell r="J620" t="str">
            <v>T</v>
          </cell>
          <cell r="K620" t="str">
            <v>OT HRS</v>
          </cell>
          <cell r="L620">
            <v>1.5</v>
          </cell>
          <cell r="M620">
            <v>71.540000000000006</v>
          </cell>
          <cell r="N620" t="str">
            <v>B</v>
          </cell>
          <cell r="O620" t="str">
            <v>0131050826000</v>
          </cell>
        </row>
        <row r="621">
          <cell r="E621" t="str">
            <v>972168</v>
          </cell>
          <cell r="F621" t="str">
            <v>Satish Gupta</v>
          </cell>
          <cell r="G621" t="str">
            <v>AF1</v>
          </cell>
          <cell r="H621" t="str">
            <v>ME12</v>
          </cell>
          <cell r="I621" t="str">
            <v>MEC</v>
          </cell>
          <cell r="J621" t="str">
            <v>T</v>
          </cell>
          <cell r="K621" t="str">
            <v>OT HRS</v>
          </cell>
          <cell r="L621">
            <v>1.5</v>
          </cell>
          <cell r="M621">
            <v>71.540000000000006</v>
          </cell>
          <cell r="N621" t="str">
            <v>B</v>
          </cell>
          <cell r="O621" t="str">
            <v>0131050826000</v>
          </cell>
        </row>
        <row r="622">
          <cell r="E622" t="str">
            <v>972168</v>
          </cell>
          <cell r="F622" t="str">
            <v>Satish Gupta</v>
          </cell>
          <cell r="G622" t="str">
            <v>AF1</v>
          </cell>
          <cell r="H622" t="str">
            <v>ME12</v>
          </cell>
          <cell r="I622" t="str">
            <v>MEC</v>
          </cell>
          <cell r="J622" t="str">
            <v>T</v>
          </cell>
          <cell r="K622" t="str">
            <v>OT HRS</v>
          </cell>
          <cell r="L622">
            <v>4</v>
          </cell>
          <cell r="M622">
            <v>190.77</v>
          </cell>
          <cell r="N622" t="str">
            <v>B</v>
          </cell>
          <cell r="O622" t="str">
            <v>0131050826000</v>
          </cell>
        </row>
        <row r="623">
          <cell r="E623" t="str">
            <v>972168</v>
          </cell>
          <cell r="F623" t="str">
            <v>Satish Gupta</v>
          </cell>
          <cell r="G623" t="str">
            <v>AF1</v>
          </cell>
          <cell r="H623" t="str">
            <v>ME12</v>
          </cell>
          <cell r="I623" t="str">
            <v>MEC</v>
          </cell>
          <cell r="J623" t="str">
            <v>T</v>
          </cell>
          <cell r="K623" t="str">
            <v>OT HRS</v>
          </cell>
          <cell r="L623">
            <v>8</v>
          </cell>
          <cell r="M623">
            <v>381.54</v>
          </cell>
          <cell r="N623" t="str">
            <v>B</v>
          </cell>
          <cell r="O623" t="str">
            <v>0131050826000</v>
          </cell>
        </row>
        <row r="624">
          <cell r="E624" t="str">
            <v>972168</v>
          </cell>
          <cell r="F624" t="str">
            <v>Satish Gupta</v>
          </cell>
          <cell r="G624" t="str">
            <v>AF1</v>
          </cell>
          <cell r="H624" t="str">
            <v>ME12</v>
          </cell>
          <cell r="I624" t="str">
            <v>MEC</v>
          </cell>
          <cell r="J624" t="str">
            <v>T</v>
          </cell>
          <cell r="K624" t="str">
            <v>OT HRS</v>
          </cell>
          <cell r="L624">
            <v>9.5</v>
          </cell>
          <cell r="M624">
            <v>453.08</v>
          </cell>
          <cell r="N624" t="str">
            <v>B</v>
          </cell>
          <cell r="O624" t="str">
            <v>0131050826000</v>
          </cell>
        </row>
        <row r="625">
          <cell r="E625" t="str">
            <v>972168</v>
          </cell>
          <cell r="F625" t="str">
            <v>Satish Gupta</v>
          </cell>
          <cell r="G625" t="str">
            <v>AF1</v>
          </cell>
          <cell r="H625" t="str">
            <v>ME12</v>
          </cell>
          <cell r="I625" t="str">
            <v>MEC</v>
          </cell>
          <cell r="J625" t="str">
            <v>T</v>
          </cell>
          <cell r="K625" t="str">
            <v>OT HRS</v>
          </cell>
          <cell r="L625">
            <v>11</v>
          </cell>
          <cell r="M625">
            <v>524.62</v>
          </cell>
          <cell r="N625" t="str">
            <v>B</v>
          </cell>
          <cell r="O625" t="str">
            <v>0131050826000</v>
          </cell>
        </row>
        <row r="626">
          <cell r="E626" t="str">
            <v>972168</v>
          </cell>
          <cell r="F626" t="str">
            <v>Satish Gupta</v>
          </cell>
          <cell r="G626" t="str">
            <v>AF1</v>
          </cell>
          <cell r="H626" t="str">
            <v>ME12</v>
          </cell>
          <cell r="I626" t="str">
            <v>MEC</v>
          </cell>
          <cell r="J626" t="str">
            <v>T</v>
          </cell>
          <cell r="K626" t="str">
            <v>OT HRS</v>
          </cell>
          <cell r="L626">
            <v>1.5</v>
          </cell>
          <cell r="M626">
            <v>71.540000000000006</v>
          </cell>
          <cell r="N626" t="str">
            <v>B</v>
          </cell>
          <cell r="O626" t="str">
            <v>0131050826000</v>
          </cell>
        </row>
        <row r="627">
          <cell r="E627" t="str">
            <v>972168</v>
          </cell>
          <cell r="F627" t="str">
            <v>Satish Gupta</v>
          </cell>
          <cell r="G627" t="str">
            <v>AF1</v>
          </cell>
          <cell r="H627" t="str">
            <v>ME12</v>
          </cell>
          <cell r="I627" t="str">
            <v>MEC</v>
          </cell>
          <cell r="J627" t="str">
            <v>T</v>
          </cell>
          <cell r="K627" t="str">
            <v>OT HRS</v>
          </cell>
          <cell r="L627">
            <v>4</v>
          </cell>
          <cell r="M627">
            <v>190.77</v>
          </cell>
          <cell r="N627" t="str">
            <v>B</v>
          </cell>
          <cell r="O627" t="str">
            <v>0131050826000</v>
          </cell>
        </row>
        <row r="628">
          <cell r="E628" t="str">
            <v>972168</v>
          </cell>
          <cell r="F628" t="str">
            <v>Satish Gupta</v>
          </cell>
          <cell r="G628" t="str">
            <v>AF1</v>
          </cell>
          <cell r="H628" t="str">
            <v>ME12</v>
          </cell>
          <cell r="I628" t="str">
            <v>MEC</v>
          </cell>
          <cell r="J628" t="str">
            <v>T</v>
          </cell>
          <cell r="K628" t="str">
            <v>OT HRS</v>
          </cell>
          <cell r="L628">
            <v>4</v>
          </cell>
          <cell r="M628">
            <v>190.77</v>
          </cell>
          <cell r="N628" t="str">
            <v>B</v>
          </cell>
          <cell r="O628" t="str">
            <v>0131050826000</v>
          </cell>
        </row>
        <row r="629">
          <cell r="E629" t="str">
            <v>972168</v>
          </cell>
          <cell r="F629" t="str">
            <v>Satish Gupta</v>
          </cell>
          <cell r="G629" t="str">
            <v>AF1</v>
          </cell>
          <cell r="H629" t="str">
            <v>ME12</v>
          </cell>
          <cell r="I629" t="str">
            <v>MEC</v>
          </cell>
          <cell r="J629" t="str">
            <v>T</v>
          </cell>
          <cell r="K629" t="str">
            <v>OT HRS</v>
          </cell>
          <cell r="L629">
            <v>1.5</v>
          </cell>
          <cell r="M629">
            <v>71.540000000000006</v>
          </cell>
          <cell r="N629" t="str">
            <v>B</v>
          </cell>
          <cell r="O629" t="str">
            <v>0131050826000</v>
          </cell>
        </row>
        <row r="630">
          <cell r="E630" t="str">
            <v>972168</v>
          </cell>
          <cell r="F630" t="str">
            <v>Satish Gupta</v>
          </cell>
          <cell r="G630" t="str">
            <v>AF1</v>
          </cell>
          <cell r="H630" t="str">
            <v>ME12</v>
          </cell>
          <cell r="I630" t="str">
            <v>MEC</v>
          </cell>
          <cell r="J630" t="str">
            <v>T</v>
          </cell>
          <cell r="K630" t="str">
            <v>OT HRS</v>
          </cell>
          <cell r="L630">
            <v>5.5</v>
          </cell>
          <cell r="M630">
            <v>262.31</v>
          </cell>
          <cell r="N630" t="str">
            <v>B</v>
          </cell>
          <cell r="O630" t="str">
            <v>0131050826000</v>
          </cell>
        </row>
        <row r="631">
          <cell r="E631" t="str">
            <v>972168</v>
          </cell>
          <cell r="F631" t="str">
            <v>Satish Gupta</v>
          </cell>
          <cell r="G631" t="str">
            <v>AF1</v>
          </cell>
          <cell r="H631" t="str">
            <v>ME12</v>
          </cell>
          <cell r="I631" t="str">
            <v>MEC</v>
          </cell>
          <cell r="J631" t="str">
            <v>T</v>
          </cell>
          <cell r="K631" t="str">
            <v>OFFHRS</v>
          </cell>
          <cell r="L631">
            <v>14.5</v>
          </cell>
          <cell r="M631">
            <v>691.55</v>
          </cell>
          <cell r="N631" t="str">
            <v>B</v>
          </cell>
          <cell r="O631" t="str">
            <v>0131050826000</v>
          </cell>
        </row>
        <row r="632">
          <cell r="E632" t="str">
            <v>972080</v>
          </cell>
          <cell r="F632" t="str">
            <v>Dilip Sonare</v>
          </cell>
          <cell r="G632" t="str">
            <v>AF1</v>
          </cell>
          <cell r="H632" t="str">
            <v>ME12</v>
          </cell>
          <cell r="I632" t="str">
            <v>ELC</v>
          </cell>
          <cell r="J632" t="str">
            <v>T</v>
          </cell>
          <cell r="K632" t="str">
            <v>OT HRS</v>
          </cell>
          <cell r="L632">
            <v>1.5</v>
          </cell>
          <cell r="M632">
            <v>72.02</v>
          </cell>
          <cell r="N632" t="str">
            <v>B</v>
          </cell>
          <cell r="O632" t="str">
            <v>0131050823600</v>
          </cell>
        </row>
        <row r="633">
          <cell r="E633" t="str">
            <v>972080</v>
          </cell>
          <cell r="F633" t="str">
            <v>Dilip Sonare</v>
          </cell>
          <cell r="G633" t="str">
            <v>AF1</v>
          </cell>
          <cell r="H633" t="str">
            <v>ME12</v>
          </cell>
          <cell r="I633" t="str">
            <v>ELC</v>
          </cell>
          <cell r="J633" t="str">
            <v>T</v>
          </cell>
          <cell r="K633" t="str">
            <v>OT HRS</v>
          </cell>
          <cell r="L633">
            <v>1.5</v>
          </cell>
          <cell r="M633">
            <v>72.02</v>
          </cell>
          <cell r="N633" t="str">
            <v>B</v>
          </cell>
          <cell r="O633" t="str">
            <v>0131050823600</v>
          </cell>
        </row>
        <row r="634">
          <cell r="E634" t="str">
            <v>972080</v>
          </cell>
          <cell r="F634" t="str">
            <v>Dilip Sonare</v>
          </cell>
          <cell r="G634" t="str">
            <v>AF1</v>
          </cell>
          <cell r="H634" t="str">
            <v>ME12</v>
          </cell>
          <cell r="I634" t="str">
            <v>ELC</v>
          </cell>
          <cell r="J634" t="str">
            <v>T</v>
          </cell>
          <cell r="K634" t="str">
            <v>OFFHRS</v>
          </cell>
          <cell r="L634">
            <v>5.5</v>
          </cell>
          <cell r="M634">
            <v>264.08</v>
          </cell>
          <cell r="N634" t="str">
            <v>B</v>
          </cell>
          <cell r="O634" t="str">
            <v>0131050823600</v>
          </cell>
        </row>
        <row r="635">
          <cell r="E635" t="str">
            <v>972080</v>
          </cell>
          <cell r="F635" t="str">
            <v>Dilip Sonare</v>
          </cell>
          <cell r="G635" t="str">
            <v>AF1</v>
          </cell>
          <cell r="H635" t="str">
            <v>ME12</v>
          </cell>
          <cell r="I635" t="str">
            <v>ELC</v>
          </cell>
          <cell r="J635" t="str">
            <v>T</v>
          </cell>
          <cell r="K635" t="str">
            <v>OT HRS</v>
          </cell>
          <cell r="L635">
            <v>4</v>
          </cell>
          <cell r="M635">
            <v>192.06</v>
          </cell>
          <cell r="N635" t="str">
            <v>B</v>
          </cell>
          <cell r="O635" t="str">
            <v>0131050823600</v>
          </cell>
        </row>
        <row r="636">
          <cell r="E636" t="str">
            <v>972080</v>
          </cell>
          <cell r="F636" t="str">
            <v>Dilip Sonare</v>
          </cell>
          <cell r="G636" t="str">
            <v>AF1</v>
          </cell>
          <cell r="H636" t="str">
            <v>ME12</v>
          </cell>
          <cell r="I636" t="str">
            <v>ELC</v>
          </cell>
          <cell r="J636" t="str">
            <v>T</v>
          </cell>
          <cell r="K636" t="str">
            <v>OT HRS</v>
          </cell>
          <cell r="L636">
            <v>8</v>
          </cell>
          <cell r="M636">
            <v>384.12</v>
          </cell>
          <cell r="N636" t="str">
            <v>B</v>
          </cell>
          <cell r="O636" t="str">
            <v>0131050823600</v>
          </cell>
        </row>
        <row r="637">
          <cell r="E637" t="str">
            <v>972080</v>
          </cell>
          <cell r="F637" t="str">
            <v>Dilip Sonare</v>
          </cell>
          <cell r="G637" t="str">
            <v>AF1</v>
          </cell>
          <cell r="H637" t="str">
            <v>ME12</v>
          </cell>
          <cell r="I637" t="str">
            <v>ELC</v>
          </cell>
          <cell r="J637" t="str">
            <v>T</v>
          </cell>
          <cell r="K637" t="str">
            <v>OFFHRS</v>
          </cell>
          <cell r="L637">
            <v>10</v>
          </cell>
          <cell r="M637">
            <v>480.16</v>
          </cell>
          <cell r="N637" t="str">
            <v>B</v>
          </cell>
          <cell r="O637" t="str">
            <v>0131050823600</v>
          </cell>
        </row>
        <row r="638">
          <cell r="E638" t="str">
            <v>972082</v>
          </cell>
          <cell r="F638" t="str">
            <v>Kundan S Pawar</v>
          </cell>
          <cell r="G638" t="str">
            <v>AF1</v>
          </cell>
          <cell r="H638" t="str">
            <v>ME12</v>
          </cell>
          <cell r="I638" t="str">
            <v>ELC</v>
          </cell>
          <cell r="J638" t="str">
            <v>T</v>
          </cell>
          <cell r="K638" t="str">
            <v>OT HRS</v>
          </cell>
          <cell r="L638">
            <v>1.5</v>
          </cell>
          <cell r="M638">
            <v>71.540000000000006</v>
          </cell>
          <cell r="N638" t="str">
            <v>B</v>
          </cell>
          <cell r="O638" t="str">
            <v>0131050837300</v>
          </cell>
        </row>
        <row r="639">
          <cell r="E639" t="str">
            <v>972082</v>
          </cell>
          <cell r="F639" t="str">
            <v>Kundan S Pawar</v>
          </cell>
          <cell r="G639" t="str">
            <v>AF1</v>
          </cell>
          <cell r="H639" t="str">
            <v>ME12</v>
          </cell>
          <cell r="I639" t="str">
            <v>ELC</v>
          </cell>
          <cell r="J639" t="str">
            <v>T</v>
          </cell>
          <cell r="K639" t="str">
            <v>OT HRS</v>
          </cell>
          <cell r="L639">
            <v>3.5</v>
          </cell>
          <cell r="M639">
            <v>166.92</v>
          </cell>
          <cell r="N639" t="str">
            <v>B</v>
          </cell>
          <cell r="O639" t="str">
            <v>0131050837300</v>
          </cell>
        </row>
        <row r="640">
          <cell r="E640" t="str">
            <v>972018</v>
          </cell>
          <cell r="F640" t="str">
            <v>Suresh P Yadav</v>
          </cell>
          <cell r="G640" t="str">
            <v>AF1</v>
          </cell>
          <cell r="H640" t="str">
            <v>ME11</v>
          </cell>
          <cell r="I640" t="str">
            <v>UTY</v>
          </cell>
          <cell r="J640" t="str">
            <v>T</v>
          </cell>
          <cell r="K640" t="str">
            <v>OFFHRS</v>
          </cell>
          <cell r="L640">
            <v>12</v>
          </cell>
          <cell r="M640">
            <v>594.58000000000004</v>
          </cell>
          <cell r="N640" t="str">
            <v>B</v>
          </cell>
          <cell r="O640" t="str">
            <v>0131050824600</v>
          </cell>
        </row>
        <row r="641">
          <cell r="E641" t="str">
            <v>972230</v>
          </cell>
          <cell r="F641" t="str">
            <v>Lajjaram Singh</v>
          </cell>
          <cell r="G641" t="str">
            <v>AF2</v>
          </cell>
          <cell r="H641" t="str">
            <v>ME12</v>
          </cell>
          <cell r="I641" t="str">
            <v>ELC</v>
          </cell>
          <cell r="J641" t="str">
            <v>T</v>
          </cell>
          <cell r="K641" t="str">
            <v>OT HRS</v>
          </cell>
          <cell r="L641">
            <v>1.5</v>
          </cell>
          <cell r="M641">
            <v>80</v>
          </cell>
          <cell r="N641" t="str">
            <v>B</v>
          </cell>
          <cell r="O641" t="str">
            <v>0131050826100</v>
          </cell>
        </row>
        <row r="642">
          <cell r="E642" t="str">
            <v>972230</v>
          </cell>
          <cell r="F642" t="str">
            <v>Lajjaram Singh</v>
          </cell>
          <cell r="G642" t="str">
            <v>AF2</v>
          </cell>
          <cell r="H642" t="str">
            <v>ME12</v>
          </cell>
          <cell r="I642" t="str">
            <v>ELC</v>
          </cell>
          <cell r="J642" t="str">
            <v>T</v>
          </cell>
          <cell r="K642" t="str">
            <v>OT HRS</v>
          </cell>
          <cell r="L642">
            <v>4</v>
          </cell>
          <cell r="M642">
            <v>213.35</v>
          </cell>
          <cell r="N642" t="str">
            <v>B</v>
          </cell>
          <cell r="O642" t="str">
            <v>0131050826100</v>
          </cell>
        </row>
        <row r="643">
          <cell r="E643" t="str">
            <v>972230</v>
          </cell>
          <cell r="F643" t="str">
            <v>Lajjaram Singh</v>
          </cell>
          <cell r="G643" t="str">
            <v>AF2</v>
          </cell>
          <cell r="H643" t="str">
            <v>ME12</v>
          </cell>
          <cell r="I643" t="str">
            <v>ELC</v>
          </cell>
          <cell r="J643" t="str">
            <v>T</v>
          </cell>
          <cell r="K643" t="str">
            <v>OT HRS</v>
          </cell>
          <cell r="L643">
            <v>1.5</v>
          </cell>
          <cell r="M643">
            <v>80</v>
          </cell>
          <cell r="N643" t="str">
            <v>B</v>
          </cell>
          <cell r="O643" t="str">
            <v>0131050826100</v>
          </cell>
        </row>
        <row r="644">
          <cell r="E644" t="str">
            <v>972081</v>
          </cell>
          <cell r="F644" t="str">
            <v>Vijay Chouhan</v>
          </cell>
          <cell r="G644" t="str">
            <v>AF2</v>
          </cell>
          <cell r="H644" t="str">
            <v>ME12</v>
          </cell>
          <cell r="I644" t="str">
            <v>MEC</v>
          </cell>
          <cell r="J644" t="str">
            <v>T</v>
          </cell>
          <cell r="K644" t="str">
            <v>OT HRS</v>
          </cell>
          <cell r="L644">
            <v>1.5</v>
          </cell>
          <cell r="M644">
            <v>80</v>
          </cell>
          <cell r="N644" t="str">
            <v>B</v>
          </cell>
          <cell r="O644" t="str">
            <v>0131050825900</v>
          </cell>
        </row>
        <row r="645">
          <cell r="E645" t="str">
            <v>972081</v>
          </cell>
          <cell r="F645" t="str">
            <v>Vijay Chouhan</v>
          </cell>
          <cell r="G645" t="str">
            <v>AF2</v>
          </cell>
          <cell r="H645" t="str">
            <v>ME12</v>
          </cell>
          <cell r="I645" t="str">
            <v>MEC</v>
          </cell>
          <cell r="J645" t="str">
            <v>T</v>
          </cell>
          <cell r="K645" t="str">
            <v>OT HRS</v>
          </cell>
          <cell r="L645">
            <v>1.5</v>
          </cell>
          <cell r="M645">
            <v>80</v>
          </cell>
          <cell r="N645" t="str">
            <v>B</v>
          </cell>
          <cell r="O645" t="str">
            <v>0131050825900</v>
          </cell>
        </row>
        <row r="646">
          <cell r="E646" t="str">
            <v>972081</v>
          </cell>
          <cell r="F646" t="str">
            <v>Vijay Chouhan</v>
          </cell>
          <cell r="G646" t="str">
            <v>AF2</v>
          </cell>
          <cell r="H646" t="str">
            <v>ME12</v>
          </cell>
          <cell r="I646" t="str">
            <v>MEC</v>
          </cell>
          <cell r="J646" t="str">
            <v>T</v>
          </cell>
          <cell r="K646" t="str">
            <v>OT HRS</v>
          </cell>
          <cell r="L646">
            <v>3</v>
          </cell>
          <cell r="M646">
            <v>160.01</v>
          </cell>
          <cell r="N646" t="str">
            <v>B</v>
          </cell>
          <cell r="O646" t="str">
            <v>0131050825900</v>
          </cell>
        </row>
        <row r="647">
          <cell r="E647" t="str">
            <v>972023</v>
          </cell>
          <cell r="F647" t="str">
            <v>Sunil L Francis</v>
          </cell>
          <cell r="G647" t="str">
            <v>AF2</v>
          </cell>
          <cell r="H647" t="str">
            <v>ME12</v>
          </cell>
          <cell r="I647" t="str">
            <v>MEC</v>
          </cell>
          <cell r="J647" t="str">
            <v>T</v>
          </cell>
          <cell r="K647" t="str">
            <v>OT HRS</v>
          </cell>
          <cell r="L647">
            <v>5</v>
          </cell>
          <cell r="M647">
            <v>266.69</v>
          </cell>
          <cell r="N647" t="str">
            <v>B</v>
          </cell>
          <cell r="O647" t="str">
            <v>0131050823100</v>
          </cell>
        </row>
        <row r="648">
          <cell r="E648" t="str">
            <v>972023</v>
          </cell>
          <cell r="F648" t="str">
            <v>Sunil L Francis</v>
          </cell>
          <cell r="G648" t="str">
            <v>AF2</v>
          </cell>
          <cell r="H648" t="str">
            <v>ME12</v>
          </cell>
          <cell r="I648" t="str">
            <v>MEC</v>
          </cell>
          <cell r="J648" t="str">
            <v>T</v>
          </cell>
          <cell r="K648" t="str">
            <v>OT HRS</v>
          </cell>
          <cell r="L648">
            <v>1.5</v>
          </cell>
          <cell r="M648">
            <v>80</v>
          </cell>
          <cell r="N648" t="str">
            <v>B</v>
          </cell>
          <cell r="O648" t="str">
            <v>0131050823100</v>
          </cell>
        </row>
        <row r="649">
          <cell r="E649" t="str">
            <v>972023</v>
          </cell>
          <cell r="F649" t="str">
            <v>Sunil L Francis</v>
          </cell>
          <cell r="G649" t="str">
            <v>AF2</v>
          </cell>
          <cell r="H649" t="str">
            <v>ME12</v>
          </cell>
          <cell r="I649" t="str">
            <v>MEC</v>
          </cell>
          <cell r="J649" t="str">
            <v>T</v>
          </cell>
          <cell r="K649" t="str">
            <v>OT HRS</v>
          </cell>
          <cell r="L649">
            <v>1.5</v>
          </cell>
          <cell r="M649">
            <v>80</v>
          </cell>
          <cell r="N649" t="str">
            <v>B</v>
          </cell>
          <cell r="O649" t="str">
            <v>0131050823100</v>
          </cell>
        </row>
        <row r="650">
          <cell r="E650" t="str">
            <v>972023</v>
          </cell>
          <cell r="F650" t="str">
            <v>Sunil L Francis</v>
          </cell>
          <cell r="G650" t="str">
            <v>AF2</v>
          </cell>
          <cell r="H650" t="str">
            <v>ME12</v>
          </cell>
          <cell r="I650" t="str">
            <v>MEC</v>
          </cell>
          <cell r="J650" t="str">
            <v>T</v>
          </cell>
          <cell r="K650" t="str">
            <v>OT HRS</v>
          </cell>
          <cell r="L650">
            <v>7.5</v>
          </cell>
          <cell r="M650">
            <v>400.04</v>
          </cell>
          <cell r="N650" t="str">
            <v>B</v>
          </cell>
          <cell r="O650" t="str">
            <v>0131050823100</v>
          </cell>
        </row>
        <row r="651">
          <cell r="E651" t="str">
            <v>992030</v>
          </cell>
          <cell r="F651" t="str">
            <v>Ritesh Gupta</v>
          </cell>
          <cell r="G651" t="str">
            <v>AF3</v>
          </cell>
          <cell r="H651" t="str">
            <v>ME12</v>
          </cell>
          <cell r="I651" t="str">
            <v>MEC</v>
          </cell>
          <cell r="J651" t="str">
            <v>T</v>
          </cell>
          <cell r="K651" t="str">
            <v>OT HRS</v>
          </cell>
          <cell r="L651">
            <v>0</v>
          </cell>
          <cell r="M651">
            <v>0</v>
          </cell>
          <cell r="N651" t="str">
            <v>B</v>
          </cell>
          <cell r="O651" t="str">
            <v>0131050824700</v>
          </cell>
        </row>
        <row r="652">
          <cell r="E652" t="str">
            <v>972050</v>
          </cell>
          <cell r="F652" t="str">
            <v>Rameshwar Kose</v>
          </cell>
          <cell r="G652" t="str">
            <v>AF3</v>
          </cell>
          <cell r="H652" t="str">
            <v>ME12</v>
          </cell>
          <cell r="I652" t="str">
            <v>MEC</v>
          </cell>
          <cell r="J652" t="str">
            <v>T</v>
          </cell>
          <cell r="K652" t="str">
            <v>OT HRS</v>
          </cell>
          <cell r="L652">
            <v>3</v>
          </cell>
          <cell r="M652">
            <v>171.14</v>
          </cell>
          <cell r="N652" t="str">
            <v>B</v>
          </cell>
          <cell r="O652" t="str">
            <v>0131050823300</v>
          </cell>
        </row>
        <row r="653">
          <cell r="E653" t="str">
            <v>972050</v>
          </cell>
          <cell r="F653" t="str">
            <v>Rameshwar Kose</v>
          </cell>
          <cell r="G653" t="str">
            <v>AF3</v>
          </cell>
          <cell r="H653" t="str">
            <v>ME12</v>
          </cell>
          <cell r="I653" t="str">
            <v>MEC</v>
          </cell>
          <cell r="J653" t="str">
            <v>T</v>
          </cell>
          <cell r="K653" t="str">
            <v>OT HRS</v>
          </cell>
          <cell r="L653">
            <v>1.5</v>
          </cell>
          <cell r="M653">
            <v>85.57</v>
          </cell>
          <cell r="N653" t="str">
            <v>B</v>
          </cell>
          <cell r="O653" t="str">
            <v>0131050823300</v>
          </cell>
        </row>
        <row r="654">
          <cell r="E654" t="str">
            <v>972050</v>
          </cell>
          <cell r="F654" t="str">
            <v>Rameshwar Kose</v>
          </cell>
          <cell r="G654" t="str">
            <v>AF3</v>
          </cell>
          <cell r="H654" t="str">
            <v>ME12</v>
          </cell>
          <cell r="I654" t="str">
            <v>MEC</v>
          </cell>
          <cell r="J654" t="str">
            <v>T</v>
          </cell>
          <cell r="K654" t="str">
            <v>OT HRS</v>
          </cell>
          <cell r="L654">
            <v>4</v>
          </cell>
          <cell r="M654">
            <v>228.19</v>
          </cell>
          <cell r="N654" t="str">
            <v>B</v>
          </cell>
          <cell r="O654" t="str">
            <v>0131050823300</v>
          </cell>
        </row>
        <row r="655">
          <cell r="E655" t="str">
            <v>972050</v>
          </cell>
          <cell r="F655" t="str">
            <v>Rameshwar Kose</v>
          </cell>
          <cell r="G655" t="str">
            <v>AF3</v>
          </cell>
          <cell r="H655" t="str">
            <v>ME12</v>
          </cell>
          <cell r="I655" t="str">
            <v>MEC</v>
          </cell>
          <cell r="J655" t="str">
            <v>T</v>
          </cell>
          <cell r="K655" t="str">
            <v>OT HRS</v>
          </cell>
          <cell r="L655">
            <v>1.5</v>
          </cell>
          <cell r="M655">
            <v>85.57</v>
          </cell>
          <cell r="N655" t="str">
            <v>B</v>
          </cell>
          <cell r="O655" t="str">
            <v>0131050823300</v>
          </cell>
        </row>
        <row r="656">
          <cell r="E656" t="str">
            <v>972050</v>
          </cell>
          <cell r="F656" t="str">
            <v>Rameshwar Kose</v>
          </cell>
          <cell r="G656" t="str">
            <v>AF3</v>
          </cell>
          <cell r="H656" t="str">
            <v>ME12</v>
          </cell>
          <cell r="I656" t="str">
            <v>MEC</v>
          </cell>
          <cell r="J656" t="str">
            <v>T</v>
          </cell>
          <cell r="K656" t="str">
            <v>OT HRS</v>
          </cell>
          <cell r="L656">
            <v>1.5</v>
          </cell>
          <cell r="M656">
            <v>85.57</v>
          </cell>
          <cell r="N656" t="str">
            <v>B</v>
          </cell>
          <cell r="O656" t="str">
            <v>0131050823300</v>
          </cell>
        </row>
        <row r="657">
          <cell r="E657" t="str">
            <v>972050</v>
          </cell>
          <cell r="F657" t="str">
            <v>Rameshwar Kose</v>
          </cell>
          <cell r="G657" t="str">
            <v>AF3</v>
          </cell>
          <cell r="H657" t="str">
            <v>ME12</v>
          </cell>
          <cell r="I657" t="str">
            <v>MEC</v>
          </cell>
          <cell r="J657" t="str">
            <v>T</v>
          </cell>
          <cell r="K657" t="str">
            <v>OT HRS</v>
          </cell>
          <cell r="L657">
            <v>1.5</v>
          </cell>
          <cell r="M657">
            <v>85.57</v>
          </cell>
          <cell r="N657" t="str">
            <v>B</v>
          </cell>
          <cell r="O657" t="str">
            <v>0131050823300</v>
          </cell>
        </row>
        <row r="658">
          <cell r="E658" t="str">
            <v>972050</v>
          </cell>
          <cell r="F658" t="str">
            <v>Rameshwar Kose</v>
          </cell>
          <cell r="G658" t="str">
            <v>AF3</v>
          </cell>
          <cell r="H658" t="str">
            <v>ME12</v>
          </cell>
          <cell r="I658" t="str">
            <v>MEC</v>
          </cell>
          <cell r="J658" t="str">
            <v>T</v>
          </cell>
          <cell r="K658" t="str">
            <v>OT HRS</v>
          </cell>
          <cell r="L658">
            <v>1.5</v>
          </cell>
          <cell r="M658">
            <v>85.57</v>
          </cell>
          <cell r="N658" t="str">
            <v>B</v>
          </cell>
          <cell r="O658" t="str">
            <v>0131050823300</v>
          </cell>
        </row>
        <row r="659">
          <cell r="E659" t="str">
            <v>972050</v>
          </cell>
          <cell r="F659" t="str">
            <v>Rameshwar Kose</v>
          </cell>
          <cell r="G659" t="str">
            <v>AF3</v>
          </cell>
          <cell r="H659" t="str">
            <v>ME12</v>
          </cell>
          <cell r="I659" t="str">
            <v>MEC</v>
          </cell>
          <cell r="J659" t="str">
            <v>T</v>
          </cell>
          <cell r="K659" t="str">
            <v>OT HRS</v>
          </cell>
          <cell r="L659">
            <v>1.5</v>
          </cell>
          <cell r="M659">
            <v>85.57</v>
          </cell>
          <cell r="N659" t="str">
            <v>B</v>
          </cell>
          <cell r="O659" t="str">
            <v>0131050823300</v>
          </cell>
        </row>
        <row r="660">
          <cell r="E660" t="str">
            <v>972050</v>
          </cell>
          <cell r="F660" t="str">
            <v>Rameshwar Kose</v>
          </cell>
          <cell r="G660" t="str">
            <v>AF3</v>
          </cell>
          <cell r="H660" t="str">
            <v>ME12</v>
          </cell>
          <cell r="I660" t="str">
            <v>MEC</v>
          </cell>
          <cell r="J660" t="str">
            <v>T</v>
          </cell>
          <cell r="K660" t="str">
            <v>OT HRS</v>
          </cell>
          <cell r="L660">
            <v>1.5</v>
          </cell>
          <cell r="M660">
            <v>85.57</v>
          </cell>
          <cell r="N660" t="str">
            <v>B</v>
          </cell>
          <cell r="O660" t="str">
            <v>0131050823300</v>
          </cell>
        </row>
        <row r="661">
          <cell r="E661" t="str">
            <v>972050</v>
          </cell>
          <cell r="F661" t="str">
            <v>Rameshwar Kose</v>
          </cell>
          <cell r="G661" t="str">
            <v>AF3</v>
          </cell>
          <cell r="H661" t="str">
            <v>ME12</v>
          </cell>
          <cell r="I661" t="str">
            <v>MEC</v>
          </cell>
          <cell r="J661" t="str">
            <v>T</v>
          </cell>
          <cell r="K661" t="str">
            <v>OFFHRS</v>
          </cell>
          <cell r="L661">
            <v>12</v>
          </cell>
          <cell r="M661">
            <v>684.58</v>
          </cell>
          <cell r="N661" t="str">
            <v>B</v>
          </cell>
          <cell r="O661" t="str">
            <v>0131050823300</v>
          </cell>
        </row>
        <row r="662">
          <cell r="E662" t="str">
            <v>972086</v>
          </cell>
          <cell r="F662" t="str">
            <v>Akhilesh Pandey</v>
          </cell>
          <cell r="G662" t="str">
            <v>AF3</v>
          </cell>
          <cell r="H662" t="str">
            <v>ME12</v>
          </cell>
          <cell r="I662" t="str">
            <v>MEC</v>
          </cell>
          <cell r="J662" t="str">
            <v>T</v>
          </cell>
          <cell r="K662" t="str">
            <v>OT HRS</v>
          </cell>
          <cell r="L662">
            <v>3.5</v>
          </cell>
          <cell r="M662">
            <v>197.97</v>
          </cell>
          <cell r="N662" t="str">
            <v>B</v>
          </cell>
          <cell r="O662" t="str">
            <v>0131050823400</v>
          </cell>
        </row>
        <row r="663">
          <cell r="E663" t="str">
            <v>972086</v>
          </cell>
          <cell r="F663" t="str">
            <v>Akhilesh Pandey</v>
          </cell>
          <cell r="G663" t="str">
            <v>AF3</v>
          </cell>
          <cell r="H663" t="str">
            <v>ME12</v>
          </cell>
          <cell r="I663" t="str">
            <v>MEC</v>
          </cell>
          <cell r="J663" t="str">
            <v>T</v>
          </cell>
          <cell r="K663" t="str">
            <v>OFFHRS</v>
          </cell>
          <cell r="L663">
            <v>8</v>
          </cell>
          <cell r="M663">
            <v>452.51</v>
          </cell>
          <cell r="N663" t="str">
            <v>B</v>
          </cell>
          <cell r="O663" t="str">
            <v>0131050823400</v>
          </cell>
        </row>
        <row r="664">
          <cell r="E664" t="str">
            <v>972086</v>
          </cell>
          <cell r="F664" t="str">
            <v>Akhilesh Pandey</v>
          </cell>
          <cell r="G664" t="str">
            <v>AF3</v>
          </cell>
          <cell r="H664" t="str">
            <v>ME12</v>
          </cell>
          <cell r="I664" t="str">
            <v>MEC</v>
          </cell>
          <cell r="J664" t="str">
            <v>T</v>
          </cell>
          <cell r="K664" t="str">
            <v>OT HRS</v>
          </cell>
          <cell r="L664">
            <v>3.5</v>
          </cell>
          <cell r="M664">
            <v>197.97</v>
          </cell>
          <cell r="N664" t="str">
            <v>B</v>
          </cell>
          <cell r="O664" t="str">
            <v>0131050823400</v>
          </cell>
        </row>
        <row r="665">
          <cell r="E665" t="str">
            <v>972086</v>
          </cell>
          <cell r="F665" t="str">
            <v>Akhilesh Pandey</v>
          </cell>
          <cell r="G665" t="str">
            <v>AF3</v>
          </cell>
          <cell r="H665" t="str">
            <v>ME12</v>
          </cell>
          <cell r="I665" t="str">
            <v>MEC</v>
          </cell>
          <cell r="J665" t="str">
            <v>T</v>
          </cell>
          <cell r="K665" t="str">
            <v>OFFHRS</v>
          </cell>
          <cell r="L665">
            <v>8</v>
          </cell>
          <cell r="M665">
            <v>452.51</v>
          </cell>
          <cell r="N665" t="str">
            <v>B</v>
          </cell>
          <cell r="O665" t="str">
            <v>0131050823400</v>
          </cell>
        </row>
        <row r="666">
          <cell r="E666" t="str">
            <v>972015</v>
          </cell>
          <cell r="F666" t="str">
            <v>Bharat R Ghule</v>
          </cell>
          <cell r="G666" t="str">
            <v>AF3</v>
          </cell>
          <cell r="H666" t="str">
            <v>ME12</v>
          </cell>
          <cell r="I666" t="str">
            <v>ELC</v>
          </cell>
          <cell r="J666" t="str">
            <v>T</v>
          </cell>
          <cell r="K666" t="str">
            <v>OT HRS</v>
          </cell>
          <cell r="L666">
            <v>1.5</v>
          </cell>
          <cell r="M666">
            <v>84.84</v>
          </cell>
          <cell r="N666" t="str">
            <v>B</v>
          </cell>
          <cell r="O666" t="str">
            <v>0131050825600</v>
          </cell>
        </row>
        <row r="667">
          <cell r="E667" t="str">
            <v>972015</v>
          </cell>
          <cell r="F667" t="str">
            <v>Bharat R Ghule</v>
          </cell>
          <cell r="G667" t="str">
            <v>AF3</v>
          </cell>
          <cell r="H667" t="str">
            <v>ME12</v>
          </cell>
          <cell r="I667" t="str">
            <v>ELC</v>
          </cell>
          <cell r="J667" t="str">
            <v>T</v>
          </cell>
          <cell r="K667" t="str">
            <v>OT HRS</v>
          </cell>
          <cell r="L667">
            <v>1.5</v>
          </cell>
          <cell r="M667">
            <v>84.84</v>
          </cell>
          <cell r="N667" t="str">
            <v>B</v>
          </cell>
          <cell r="O667" t="str">
            <v>0131050825600</v>
          </cell>
        </row>
        <row r="668">
          <cell r="E668" t="str">
            <v>972015</v>
          </cell>
          <cell r="F668" t="str">
            <v>Bharat R Ghule</v>
          </cell>
          <cell r="G668" t="str">
            <v>AF3</v>
          </cell>
          <cell r="H668" t="str">
            <v>ME12</v>
          </cell>
          <cell r="I668" t="str">
            <v>ELC</v>
          </cell>
          <cell r="J668" t="str">
            <v>T</v>
          </cell>
          <cell r="K668" t="str">
            <v>OT HRS</v>
          </cell>
          <cell r="L668">
            <v>1.5</v>
          </cell>
          <cell r="M668">
            <v>84.84</v>
          </cell>
          <cell r="N668" t="str">
            <v>B</v>
          </cell>
          <cell r="O668" t="str">
            <v>0131050825600</v>
          </cell>
        </row>
        <row r="669">
          <cell r="E669" t="str">
            <v>972015</v>
          </cell>
          <cell r="F669" t="str">
            <v>Bharat R Ghule</v>
          </cell>
          <cell r="G669" t="str">
            <v>AF3</v>
          </cell>
          <cell r="H669" t="str">
            <v>ME12</v>
          </cell>
          <cell r="I669" t="str">
            <v>ELC</v>
          </cell>
          <cell r="J669" t="str">
            <v>T</v>
          </cell>
          <cell r="K669" t="str">
            <v>OT HRS</v>
          </cell>
          <cell r="L669">
            <v>1.5</v>
          </cell>
          <cell r="M669">
            <v>84.84</v>
          </cell>
          <cell r="N669" t="str">
            <v>B</v>
          </cell>
          <cell r="O669" t="str">
            <v>0131050825600</v>
          </cell>
        </row>
        <row r="670">
          <cell r="E670" t="str">
            <v>972015</v>
          </cell>
          <cell r="F670" t="str">
            <v>Bharat R Ghule</v>
          </cell>
          <cell r="G670" t="str">
            <v>AF3</v>
          </cell>
          <cell r="H670" t="str">
            <v>ME12</v>
          </cell>
          <cell r="I670" t="str">
            <v>ELC</v>
          </cell>
          <cell r="J670" t="str">
            <v>T</v>
          </cell>
          <cell r="K670" t="str">
            <v>OT HRS</v>
          </cell>
          <cell r="L670">
            <v>4</v>
          </cell>
          <cell r="M670">
            <v>226.25</v>
          </cell>
          <cell r="N670" t="str">
            <v>B</v>
          </cell>
          <cell r="O670" t="str">
            <v>0131050825600</v>
          </cell>
        </row>
        <row r="671">
          <cell r="E671" t="str">
            <v>972015</v>
          </cell>
          <cell r="F671" t="str">
            <v>Bharat R Ghule</v>
          </cell>
          <cell r="G671" t="str">
            <v>AF3</v>
          </cell>
          <cell r="H671" t="str">
            <v>ME12</v>
          </cell>
          <cell r="I671" t="str">
            <v>ELC</v>
          </cell>
          <cell r="J671" t="str">
            <v>T</v>
          </cell>
          <cell r="K671" t="str">
            <v>OFFHRS</v>
          </cell>
          <cell r="L671">
            <v>10</v>
          </cell>
          <cell r="M671">
            <v>565.64</v>
          </cell>
          <cell r="N671" t="str">
            <v>B</v>
          </cell>
          <cell r="O671" t="str">
            <v>0131050825600</v>
          </cell>
        </row>
      </sheetData>
      <sheetData sheetId="13"/>
      <sheetData sheetId="1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ster"/>
      <sheetName val="Edit"/>
      <sheetName val="Comparision"/>
      <sheetName val=" Shar Sub total"/>
      <sheetName val="Shar Final"/>
      <sheetName val="Exp Allo Ref"/>
      <sheetName val="final"/>
    </sheetNames>
    <sheetDataSet>
      <sheetData sheetId="0"/>
      <sheetData sheetId="1"/>
      <sheetData sheetId="2"/>
      <sheetData sheetId="3"/>
      <sheetData sheetId="4"/>
      <sheetData sheetId="5" refreshError="1">
        <row r="1">
          <cell r="A1">
            <v>90020100</v>
          </cell>
          <cell r="B1" t="str">
            <v>Salary - Basic</v>
          </cell>
          <cell r="C1" t="str">
            <v>Employee Remuneration</v>
          </cell>
        </row>
        <row r="2">
          <cell r="A2">
            <v>90020120</v>
          </cell>
          <cell r="B2" t="str">
            <v>Allowance - House Rent</v>
          </cell>
          <cell r="C2" t="str">
            <v>Employee Remuneration</v>
          </cell>
        </row>
        <row r="3">
          <cell r="A3">
            <v>90020140</v>
          </cell>
          <cell r="B3" t="str">
            <v>Allowance - Special</v>
          </cell>
          <cell r="C3" t="str">
            <v>Employee Remuneration</v>
          </cell>
        </row>
        <row r="4">
          <cell r="A4">
            <v>90020160</v>
          </cell>
          <cell r="B4" t="str">
            <v>Performance Pay</v>
          </cell>
          <cell r="C4" t="str">
            <v>Employee Remuneration</v>
          </cell>
        </row>
        <row r="5">
          <cell r="A5">
            <v>90020170</v>
          </cell>
          <cell r="B5" t="str">
            <v>Contribution Allowance</v>
          </cell>
          <cell r="C5" t="str">
            <v>Employee Remuneration</v>
          </cell>
        </row>
        <row r="6">
          <cell r="A6">
            <v>90020180</v>
          </cell>
          <cell r="B6" t="str">
            <v>Conveyance Allowance</v>
          </cell>
          <cell r="C6" t="str">
            <v>Employee Remuneration</v>
          </cell>
        </row>
        <row r="7">
          <cell r="A7">
            <v>90020190</v>
          </cell>
          <cell r="B7" t="str">
            <v>Other Allowance</v>
          </cell>
          <cell r="C7" t="str">
            <v>Employee Remuneration</v>
          </cell>
        </row>
        <row r="8">
          <cell r="A8">
            <v>90021000</v>
          </cell>
          <cell r="B8" t="str">
            <v>Incentive - BDE</v>
          </cell>
          <cell r="C8" t="str">
            <v>Employee Remuneration</v>
          </cell>
        </row>
        <row r="9">
          <cell r="A9">
            <v>90021100</v>
          </cell>
          <cell r="B9" t="str">
            <v>Incentive - BM</v>
          </cell>
          <cell r="C9" t="str">
            <v>Employee Remuneration</v>
          </cell>
        </row>
        <row r="10">
          <cell r="A10">
            <v>90022000</v>
          </cell>
          <cell r="B10" t="str">
            <v>Consultants' Remuneration</v>
          </cell>
          <cell r="C10" t="str">
            <v>Employee Remuneration</v>
          </cell>
        </row>
        <row r="11">
          <cell r="A11">
            <v>90040100</v>
          </cell>
          <cell r="B11" t="str">
            <v>Comp Cont - Provident Fund</v>
          </cell>
          <cell r="C11" t="str">
            <v>Employee Remuneration</v>
          </cell>
        </row>
        <row r="12">
          <cell r="A12">
            <v>90040300</v>
          </cell>
          <cell r="B12" t="str">
            <v>Comp Cont - Gratuity Trust</v>
          </cell>
          <cell r="C12" t="str">
            <v>Employee Remuneration</v>
          </cell>
        </row>
        <row r="13">
          <cell r="A13">
            <v>90040400</v>
          </cell>
          <cell r="B13" t="str">
            <v>Comp Cont - Group Insurance</v>
          </cell>
          <cell r="C13" t="str">
            <v>Employee Remuneration</v>
          </cell>
        </row>
        <row r="14">
          <cell r="A14">
            <v>90040500</v>
          </cell>
          <cell r="B14" t="str">
            <v>Comp Cont - Superannuation</v>
          </cell>
          <cell r="C14" t="str">
            <v>Employee Remuneration</v>
          </cell>
        </row>
        <row r="15">
          <cell r="A15">
            <v>90040800</v>
          </cell>
          <cell r="B15" t="str">
            <v>Leave Travel Assistance</v>
          </cell>
          <cell r="C15" t="str">
            <v>Employee Remuneration</v>
          </cell>
        </row>
        <row r="16">
          <cell r="A16">
            <v>90040900</v>
          </cell>
          <cell r="B16" t="str">
            <v>Leave Encashment</v>
          </cell>
          <cell r="C16" t="str">
            <v>Employee Remuneration</v>
          </cell>
        </row>
        <row r="17">
          <cell r="A17">
            <v>90041100</v>
          </cell>
          <cell r="B17" t="str">
            <v>Staff Medical Reimbursement</v>
          </cell>
          <cell r="C17" t="str">
            <v>Employee Remuneration</v>
          </cell>
        </row>
        <row r="18">
          <cell r="A18">
            <v>90041120</v>
          </cell>
          <cell r="B18" t="str">
            <v>Staff Medical Ins Claims</v>
          </cell>
          <cell r="C18" t="str">
            <v>Employee Remuneration</v>
          </cell>
        </row>
        <row r="19">
          <cell r="A19">
            <v>90041200</v>
          </cell>
          <cell r="B19" t="str">
            <v>Staff Welfare Exp - Food</v>
          </cell>
          <cell r="C19" t="str">
            <v>Employee Remuneration</v>
          </cell>
        </row>
        <row r="20">
          <cell r="A20">
            <v>90041500</v>
          </cell>
          <cell r="B20" t="str">
            <v>Staff Welfare Exp - Others</v>
          </cell>
          <cell r="C20" t="str">
            <v>Employee Remuneration</v>
          </cell>
        </row>
        <row r="21">
          <cell r="A21">
            <v>90041600</v>
          </cell>
          <cell r="B21" t="str">
            <v>Staff Recruitment Expenses</v>
          </cell>
          <cell r="C21" t="str">
            <v>Employee Remuneration</v>
          </cell>
        </row>
        <row r="22">
          <cell r="A22">
            <v>90060100</v>
          </cell>
          <cell r="B22" t="str">
            <v>In-House Training</v>
          </cell>
          <cell r="C22" t="str">
            <v>Traininig</v>
          </cell>
        </row>
        <row r="23">
          <cell r="A23">
            <v>90060300</v>
          </cell>
          <cell r="B23" t="str">
            <v>External Courses( In India)</v>
          </cell>
          <cell r="C23" t="str">
            <v>Traininig</v>
          </cell>
        </row>
        <row r="24">
          <cell r="A24">
            <v>90080100</v>
          </cell>
          <cell r="B24" t="str">
            <v>Temporary Staff</v>
          </cell>
          <cell r="C24" t="str">
            <v>Employee Remuneration</v>
          </cell>
        </row>
        <row r="25">
          <cell r="A25">
            <v>90080300</v>
          </cell>
          <cell r="B25" t="str">
            <v>Stipend(Trainees)</v>
          </cell>
          <cell r="C25" t="str">
            <v>Employee Remuneration</v>
          </cell>
        </row>
        <row r="26">
          <cell r="A26">
            <v>90100100</v>
          </cell>
          <cell r="B26" t="str">
            <v>Office Cars Running Costs</v>
          </cell>
          <cell r="C26" t="str">
            <v>Travel</v>
          </cell>
        </row>
        <row r="27">
          <cell r="A27">
            <v>90100120</v>
          </cell>
          <cell r="B27" t="str">
            <v>Lease Rentals - Car</v>
          </cell>
          <cell r="C27" t="str">
            <v>Travel</v>
          </cell>
        </row>
        <row r="28">
          <cell r="A28">
            <v>90100200</v>
          </cell>
          <cell r="B28" t="str">
            <v>Travelling Expenses-Local</v>
          </cell>
          <cell r="C28" t="str">
            <v>Travel</v>
          </cell>
        </row>
        <row r="29">
          <cell r="A29">
            <v>90100300</v>
          </cell>
          <cell r="B29" t="str">
            <v>Travelling Expenses-Foreign</v>
          </cell>
          <cell r="C29" t="str">
            <v>Travel</v>
          </cell>
        </row>
        <row r="30">
          <cell r="A30">
            <v>90100400</v>
          </cell>
          <cell r="B30" t="str">
            <v>Business  Development Exps</v>
          </cell>
          <cell r="C30" t="str">
            <v>Travel</v>
          </cell>
        </row>
        <row r="31">
          <cell r="A31">
            <v>90100500</v>
          </cell>
          <cell r="B31" t="str">
            <v>Conveyance</v>
          </cell>
          <cell r="C31" t="str">
            <v>Travel</v>
          </cell>
        </row>
        <row r="32">
          <cell r="A32">
            <v>90120100</v>
          </cell>
          <cell r="B32" t="str">
            <v>Computer Hardware Rental</v>
          </cell>
          <cell r="C32" t="str">
            <v>Repairs</v>
          </cell>
        </row>
        <row r="33">
          <cell r="A33">
            <v>90120300</v>
          </cell>
          <cell r="B33" t="str">
            <v>Computer Expenses</v>
          </cell>
          <cell r="C33" t="str">
            <v>Repairs</v>
          </cell>
        </row>
        <row r="34">
          <cell r="A34">
            <v>90120400</v>
          </cell>
          <cell r="B34" t="str">
            <v>Rent - Moveable Properties</v>
          </cell>
          <cell r="C34" t="str">
            <v>Rent etc.</v>
          </cell>
        </row>
        <row r="35">
          <cell r="A35">
            <v>90120500</v>
          </cell>
          <cell r="B35" t="str">
            <v>Repairs &amp; Maintenance- Othe</v>
          </cell>
          <cell r="C35" t="str">
            <v>Repairs</v>
          </cell>
        </row>
        <row r="36">
          <cell r="A36">
            <v>90120600</v>
          </cell>
          <cell r="B36" t="str">
            <v>Guest House Expenses</v>
          </cell>
          <cell r="C36" t="str">
            <v>Repairs</v>
          </cell>
        </row>
        <row r="37">
          <cell r="A37">
            <v>90140100</v>
          </cell>
          <cell r="B37" t="str">
            <v>Computer Stationery</v>
          </cell>
          <cell r="C37" t="str">
            <v>Printing &amp; Stationery</v>
          </cell>
        </row>
        <row r="38">
          <cell r="A38">
            <v>90140200</v>
          </cell>
          <cell r="B38" t="str">
            <v>Office Stationery</v>
          </cell>
          <cell r="C38" t="str">
            <v>Printing &amp; Stationery</v>
          </cell>
        </row>
        <row r="39">
          <cell r="A39">
            <v>90140300</v>
          </cell>
          <cell r="B39" t="str">
            <v>Printing</v>
          </cell>
          <cell r="C39" t="str">
            <v>Printing &amp; Stationery</v>
          </cell>
        </row>
        <row r="40">
          <cell r="A40">
            <v>90160100</v>
          </cell>
          <cell r="B40" t="str">
            <v>Legal Fees</v>
          </cell>
          <cell r="C40" t="str">
            <v>Legal &amp; Professional</v>
          </cell>
        </row>
        <row r="41">
          <cell r="A41">
            <v>90160200</v>
          </cell>
          <cell r="B41" t="str">
            <v>Auditors' -Audit</v>
          </cell>
          <cell r="C41" t="str">
            <v>Audit Fees</v>
          </cell>
        </row>
        <row r="42">
          <cell r="A42">
            <v>90160500</v>
          </cell>
          <cell r="B42" t="str">
            <v>Auditors' -Out of pocket ex</v>
          </cell>
          <cell r="C42" t="str">
            <v>General Office Expenses</v>
          </cell>
        </row>
        <row r="43">
          <cell r="A43">
            <v>90160900</v>
          </cell>
          <cell r="B43" t="str">
            <v>Consultancy Fees</v>
          </cell>
          <cell r="C43" t="str">
            <v>Legal &amp; Professional</v>
          </cell>
        </row>
        <row r="44">
          <cell r="A44">
            <v>90161000</v>
          </cell>
          <cell r="B44" t="str">
            <v>Membership and Subscription</v>
          </cell>
          <cell r="C44" t="str">
            <v>Legal &amp; Professional</v>
          </cell>
        </row>
        <row r="45">
          <cell r="A45">
            <v>90161100</v>
          </cell>
          <cell r="B45" t="str">
            <v>Professional Fees</v>
          </cell>
          <cell r="C45" t="str">
            <v>Legal &amp; Professional</v>
          </cell>
        </row>
        <row r="46">
          <cell r="A46">
            <v>90161200</v>
          </cell>
          <cell r="B46" t="str">
            <v>Medical Fees - doctors</v>
          </cell>
          <cell r="C46" t="str">
            <v>Medical Fees</v>
          </cell>
        </row>
        <row r="47">
          <cell r="A47">
            <v>90161300</v>
          </cell>
          <cell r="B47" t="str">
            <v>Medical Fees - Clinics</v>
          </cell>
          <cell r="C47" t="str">
            <v>Medical Fees</v>
          </cell>
        </row>
        <row r="48">
          <cell r="A48">
            <v>90161400</v>
          </cell>
          <cell r="B48" t="str">
            <v>Brokerage on Investments</v>
          </cell>
          <cell r="C48" t="str">
            <v>Brokerage on investments</v>
          </cell>
        </row>
        <row r="49">
          <cell r="A49">
            <v>90161450</v>
          </cell>
          <cell r="B49" t="str">
            <v>AMC Fees</v>
          </cell>
          <cell r="C49" t="str">
            <v>Brokerage on investments</v>
          </cell>
        </row>
        <row r="50">
          <cell r="A50">
            <v>90161460</v>
          </cell>
          <cell r="B50" t="str">
            <v>Custodian Fees</v>
          </cell>
          <cell r="C50" t="str">
            <v>Custodial Charges</v>
          </cell>
        </row>
        <row r="51">
          <cell r="A51">
            <v>90180300</v>
          </cell>
          <cell r="B51" t="str">
            <v>Telephone  Charges</v>
          </cell>
          <cell r="C51" t="str">
            <v>Communication</v>
          </cell>
        </row>
        <row r="52">
          <cell r="A52">
            <v>90180400</v>
          </cell>
          <cell r="B52" t="str">
            <v>Internet Charges</v>
          </cell>
          <cell r="C52" t="str">
            <v>Communication</v>
          </cell>
        </row>
        <row r="53">
          <cell r="A53">
            <v>90180500</v>
          </cell>
          <cell r="B53" t="str">
            <v>Leased Circuit  Charges</v>
          </cell>
          <cell r="C53" t="str">
            <v>Communication</v>
          </cell>
        </row>
        <row r="54">
          <cell r="A54">
            <v>90180600</v>
          </cell>
          <cell r="B54" t="str">
            <v>Telecoms Maintenance &amp; Inst</v>
          </cell>
          <cell r="C54" t="str">
            <v>Communication</v>
          </cell>
        </row>
        <row r="55">
          <cell r="A55">
            <v>90180700</v>
          </cell>
          <cell r="B55" t="str">
            <v>Mobile Phone Charges</v>
          </cell>
          <cell r="C55" t="str">
            <v>Communication</v>
          </cell>
        </row>
        <row r="56">
          <cell r="A56">
            <v>90200100</v>
          </cell>
          <cell r="B56" t="str">
            <v>Books &amp; Newspapers</v>
          </cell>
          <cell r="C56" t="str">
            <v>exp</v>
          </cell>
        </row>
        <row r="57">
          <cell r="A57">
            <v>90200200</v>
          </cell>
          <cell r="B57" t="str">
            <v>Information Services</v>
          </cell>
          <cell r="C57" t="str">
            <v>Communication</v>
          </cell>
        </row>
        <row r="58">
          <cell r="A58">
            <v>90220100</v>
          </cell>
          <cell r="B58" t="str">
            <v>Rent</v>
          </cell>
          <cell r="C58" t="str">
            <v>Rent etc.</v>
          </cell>
        </row>
        <row r="59">
          <cell r="A59">
            <v>90220200</v>
          </cell>
          <cell r="B59" t="str">
            <v>Rates &amp; Taxes</v>
          </cell>
          <cell r="C59" t="str">
            <v>Rent etc.</v>
          </cell>
        </row>
        <row r="60">
          <cell r="A60">
            <v>90220300</v>
          </cell>
          <cell r="B60" t="str">
            <v>Service Charge</v>
          </cell>
          <cell r="C60" t="str">
            <v>Rent etc.</v>
          </cell>
        </row>
        <row r="61">
          <cell r="A61">
            <v>90220400</v>
          </cell>
          <cell r="B61" t="str">
            <v>Electricity Charges</v>
          </cell>
          <cell r="C61" t="str">
            <v>Rent etc.</v>
          </cell>
        </row>
        <row r="62">
          <cell r="A62">
            <v>90220500</v>
          </cell>
          <cell r="B62" t="str">
            <v>Office Maintenance</v>
          </cell>
          <cell r="C62" t="str">
            <v>Rent etc.</v>
          </cell>
        </row>
        <row r="63">
          <cell r="A63">
            <v>90220600</v>
          </cell>
          <cell r="B63" t="str">
            <v>Reps &amp; Maintenance - Buildi</v>
          </cell>
          <cell r="C63" t="str">
            <v>Repairs</v>
          </cell>
        </row>
        <row r="64">
          <cell r="A64">
            <v>90220700</v>
          </cell>
          <cell r="B64" t="str">
            <v>Profession Tax/Filing Fee/e</v>
          </cell>
          <cell r="C64" t="str">
            <v>Rent etc.</v>
          </cell>
        </row>
        <row r="65">
          <cell r="A65">
            <v>90221000</v>
          </cell>
          <cell r="B65" t="str">
            <v>Security Charges</v>
          </cell>
          <cell r="C65" t="str">
            <v>Rent etc.</v>
          </cell>
        </row>
        <row r="66">
          <cell r="A66">
            <v>90221100</v>
          </cell>
          <cell r="B66" t="str">
            <v>Water Charges</v>
          </cell>
          <cell r="C66" t="str">
            <v>Rent etc.</v>
          </cell>
        </row>
        <row r="67">
          <cell r="A67">
            <v>90240100</v>
          </cell>
          <cell r="B67" t="str">
            <v>Advertising &amp; Promotion</v>
          </cell>
          <cell r="C67" t="str">
            <v>Advertising</v>
          </cell>
        </row>
        <row r="68">
          <cell r="A68">
            <v>90240200</v>
          </cell>
          <cell r="B68" t="str">
            <v>Advertisement- Sponsorship</v>
          </cell>
          <cell r="C68" t="str">
            <v>Advertising</v>
          </cell>
        </row>
        <row r="69">
          <cell r="A69">
            <v>90240300</v>
          </cell>
          <cell r="B69" t="str">
            <v>Media Placement</v>
          </cell>
          <cell r="C69" t="str">
            <v>Advertising</v>
          </cell>
        </row>
        <row r="70">
          <cell r="A70">
            <v>90240400</v>
          </cell>
          <cell r="B70" t="str">
            <v>Advertisement Expenses</v>
          </cell>
          <cell r="C70" t="str">
            <v>Advertising</v>
          </cell>
        </row>
        <row r="71">
          <cell r="A71">
            <v>90260100</v>
          </cell>
          <cell r="B71" t="str">
            <v>Stamp Duty</v>
          </cell>
          <cell r="C71" t="str">
            <v>Stamp Duty</v>
          </cell>
        </row>
        <row r="72">
          <cell r="A72">
            <v>90280100</v>
          </cell>
          <cell r="B72" t="str">
            <v>Postage</v>
          </cell>
          <cell r="C72" t="str">
            <v>Communication</v>
          </cell>
        </row>
        <row r="73">
          <cell r="A73">
            <v>90300100</v>
          </cell>
          <cell r="B73" t="str">
            <v>Bank Charges</v>
          </cell>
          <cell r="C73" t="str">
            <v>Bank Charges</v>
          </cell>
        </row>
        <row r="74">
          <cell r="A74">
            <v>90300500</v>
          </cell>
          <cell r="B74" t="str">
            <v>General Insurance Charges</v>
          </cell>
          <cell r="C74" t="str">
            <v>Rent etc.</v>
          </cell>
        </row>
        <row r="75">
          <cell r="A75">
            <v>90320100</v>
          </cell>
          <cell r="B75" t="str">
            <v>General Offic Expenses</v>
          </cell>
          <cell r="C75" t="str">
            <v>General Office Expenses</v>
          </cell>
        </row>
        <row r="76">
          <cell r="A76">
            <v>90320400</v>
          </cell>
          <cell r="B76" t="str">
            <v>Directors' Fees</v>
          </cell>
          <cell r="C76" t="str">
            <v>Directors Fees</v>
          </cell>
        </row>
        <row r="77">
          <cell r="A77">
            <v>90320700</v>
          </cell>
          <cell r="B77" t="str">
            <v>Donations</v>
          </cell>
          <cell r="C77" t="str">
            <v>Advertising</v>
          </cell>
        </row>
        <row r="78">
          <cell r="A78">
            <v>90321200</v>
          </cell>
          <cell r="B78" t="str">
            <v>Presentation Articles Exps</v>
          </cell>
          <cell r="C78" t="str">
            <v>Presentation Articles</v>
          </cell>
        </row>
        <row r="79">
          <cell r="A79">
            <v>90321800</v>
          </cell>
          <cell r="B79" t="str">
            <v>Exgratia payments</v>
          </cell>
          <cell r="C79" t="str">
            <v>Exgratia</v>
          </cell>
        </row>
        <row r="80">
          <cell r="A80">
            <v>90321900</v>
          </cell>
          <cell r="B80" t="str">
            <v>Bad Debts / Write off</v>
          </cell>
          <cell r="C80" t="str">
            <v>Bad Debts w/o</v>
          </cell>
        </row>
        <row r="81">
          <cell r="A81">
            <v>90325500</v>
          </cell>
          <cell r="B81" t="str">
            <v>Agents Training Expenses</v>
          </cell>
          <cell r="C81" t="str">
            <v>Agents Training</v>
          </cell>
        </row>
        <row r="82">
          <cell r="A82">
            <v>90327000</v>
          </cell>
          <cell r="B82" t="str">
            <v>Referral Fees</v>
          </cell>
          <cell r="C82" t="str">
            <v>Referral Fees</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B BS"/>
      <sheetName val="Links"/>
      <sheetName val="Summary"/>
      <sheetName val="TB P&amp;L"/>
      <sheetName val="Account 21"/>
      <sheetName val="Art.25"/>
      <sheetName val="SE-46"/>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ssumptions"/>
      <sheetName val="Total Area"/>
      <sheetName val="Mall Areas"/>
      <sheetName val="Summary"/>
      <sheetName val="COP &amp; MOF"/>
      <sheetName val="P&amp;L, dscr"/>
      <sheetName val="IRR Sheet"/>
      <sheetName val="irr"/>
      <sheetName val="Tax"/>
      <sheetName val="BS, loan"/>
      <sheetName val="Asset Schedule (SLM)"/>
      <sheetName val="Cash flow, Paybk"/>
      <sheetName val="Asset Schedule (W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Feb '12"/>
      <sheetName val="Feb '12(Allotment)"/>
      <sheetName val="March '12"/>
      <sheetName val="March '12(Allotment)"/>
      <sheetName val="April '12"/>
      <sheetName val="April '12(Allotment)"/>
      <sheetName val="May '12"/>
      <sheetName val="May '12(Allotment)"/>
      <sheetName val="June '12"/>
      <sheetName val="June '12(Allotment)"/>
      <sheetName val="July '12"/>
      <sheetName val="July '12(Allotment)"/>
      <sheetName val="August"/>
      <sheetName val="August (Allotment)"/>
      <sheetName val="September"/>
      <sheetName val="September (Allotment)"/>
      <sheetName val="October"/>
      <sheetName val="October (Allotment)"/>
      <sheetName val="November (Allotment)"/>
      <sheetName val="December (Allotment)"/>
      <sheetName val="January13 (Allotment)"/>
      <sheetName val="February13 (Allotment)"/>
      <sheetName val="March13 (Allotment)"/>
      <sheetName val="GCV Chart"/>
      <sheetName val="Sheet3"/>
      <sheetName val="Transit Loss Chart"/>
      <sheetName val="Rake Profile"/>
      <sheetName val="Quality Letter Format"/>
      <sheetName val="Comparitive Offer Allotment"/>
      <sheetName val="Costing"/>
      <sheetName val="Sheet1"/>
    </sheetNames>
    <sheetDataSet>
      <sheetData sheetId="0">
        <row r="4">
          <cell r="C4" t="str">
            <v>RCM</v>
          </cell>
          <cell r="I4">
            <v>3923.8</v>
          </cell>
          <cell r="M4">
            <v>11.76</v>
          </cell>
          <cell r="N4">
            <v>5.35</v>
          </cell>
          <cell r="O4">
            <v>24.388361331220285</v>
          </cell>
          <cell r="P4">
            <v>26.16</v>
          </cell>
          <cell r="Q4">
            <v>32.172872688853666</v>
          </cell>
          <cell r="R4">
            <v>34.51</v>
          </cell>
          <cell r="S4">
            <v>31.678765979926055</v>
          </cell>
          <cell r="T4">
            <v>33.979999999999997</v>
          </cell>
          <cell r="U4">
            <v>3991.0770206022185</v>
          </cell>
          <cell r="V4">
            <v>4281</v>
          </cell>
        </row>
        <row r="5">
          <cell r="C5" t="str">
            <v>Dakra</v>
          </cell>
          <cell r="I5">
            <v>3971.6</v>
          </cell>
          <cell r="M5">
            <v>11.01</v>
          </cell>
          <cell r="N5">
            <v>6.24</v>
          </cell>
          <cell r="O5">
            <v>18.327611988054603</v>
          </cell>
          <cell r="P5">
            <v>19.309999999999999</v>
          </cell>
          <cell r="Q5">
            <v>46.962726109215012</v>
          </cell>
          <cell r="R5">
            <v>49.48</v>
          </cell>
          <cell r="S5">
            <v>23.699661902730391</v>
          </cell>
          <cell r="T5">
            <v>24.97</v>
          </cell>
          <cell r="U5">
            <v>2841.6815273037541</v>
          </cell>
          <cell r="V5">
            <v>3065</v>
          </cell>
        </row>
        <row r="6">
          <cell r="C6" t="str">
            <v>RCM</v>
          </cell>
          <cell r="I6">
            <v>3862.2</v>
          </cell>
          <cell r="M6">
            <v>11.43</v>
          </cell>
          <cell r="N6">
            <v>5.77</v>
          </cell>
          <cell r="O6">
            <v>25.246632707205769</v>
          </cell>
          <cell r="P6">
            <v>26.86</v>
          </cell>
          <cell r="Q6">
            <v>32.36193462803778</v>
          </cell>
          <cell r="R6">
            <v>34.43</v>
          </cell>
          <cell r="S6">
            <v>30.961432664756444</v>
          </cell>
          <cell r="T6">
            <v>32.94</v>
          </cell>
          <cell r="U6">
            <v>3789.8147086914992</v>
          </cell>
          <cell r="V6">
            <v>4032</v>
          </cell>
        </row>
        <row r="7">
          <cell r="C7" t="str">
            <v>Dakra</v>
          </cell>
          <cell r="I7">
            <v>3858.8</v>
          </cell>
          <cell r="M7">
            <v>11.16</v>
          </cell>
          <cell r="N7">
            <v>5.7</v>
          </cell>
          <cell r="O7">
            <v>21.018243902439025</v>
          </cell>
          <cell r="P7">
            <v>22.31</v>
          </cell>
          <cell r="Q7">
            <v>39.50223966065748</v>
          </cell>
          <cell r="R7">
            <v>41.93</v>
          </cell>
          <cell r="S7">
            <v>28.319516436903495</v>
          </cell>
          <cell r="T7">
            <v>30.05</v>
          </cell>
          <cell r="U7">
            <v>3279.4489925768826</v>
          </cell>
          <cell r="V7">
            <v>3481</v>
          </cell>
        </row>
        <row r="8">
          <cell r="C8" t="str">
            <v>Dakra</v>
          </cell>
          <cell r="I8">
            <v>3945.5</v>
          </cell>
          <cell r="M8">
            <v>10.210000000000001</v>
          </cell>
          <cell r="N8">
            <v>5.47</v>
          </cell>
          <cell r="O8">
            <v>19.443576642335763</v>
          </cell>
          <cell r="P8">
            <v>20.47</v>
          </cell>
          <cell r="Q8">
            <v>45.023230720406211</v>
          </cell>
          <cell r="R8">
            <v>47.4</v>
          </cell>
          <cell r="S8">
            <v>25.323192637258032</v>
          </cell>
          <cell r="T8">
            <v>26.66</v>
          </cell>
          <cell r="U8">
            <v>3057.5902887972065</v>
          </cell>
          <cell r="V8">
            <v>3271</v>
          </cell>
        </row>
        <row r="9">
          <cell r="C9" t="str">
            <v>Dakra</v>
          </cell>
          <cell r="I9">
            <v>4047.7</v>
          </cell>
          <cell r="M9">
            <v>12.66</v>
          </cell>
          <cell r="N9">
            <v>6.47</v>
          </cell>
          <cell r="O9">
            <v>19.694222174703306</v>
          </cell>
          <cell r="P9">
            <v>21.09</v>
          </cell>
          <cell r="Q9">
            <v>43.375847321714957</v>
          </cell>
          <cell r="R9">
            <v>46.45</v>
          </cell>
          <cell r="S9">
            <v>24.269930503581744</v>
          </cell>
          <cell r="T9">
            <v>25.99</v>
          </cell>
          <cell r="U9">
            <v>2931.2547845611034</v>
          </cell>
          <cell r="V9">
            <v>3286</v>
          </cell>
        </row>
        <row r="10">
          <cell r="C10" t="str">
            <v>Dakra</v>
          </cell>
          <cell r="I10">
            <v>4027.1</v>
          </cell>
          <cell r="M10">
            <v>11.59</v>
          </cell>
          <cell r="N10">
            <v>5.33</v>
          </cell>
          <cell r="O10">
            <v>21.684590683426634</v>
          </cell>
          <cell r="P10">
            <v>23.22</v>
          </cell>
          <cell r="Q10">
            <v>39.521614027675078</v>
          </cell>
          <cell r="R10">
            <v>42.32</v>
          </cell>
          <cell r="S10">
            <v>27.203795288898288</v>
          </cell>
          <cell r="T10">
            <v>29.13</v>
          </cell>
          <cell r="U10">
            <v>3344.2084081546418</v>
          </cell>
          <cell r="V10">
            <v>3581</v>
          </cell>
        </row>
        <row r="11">
          <cell r="C11" t="str">
            <v>Tori</v>
          </cell>
          <cell r="I11">
            <v>4101.6000000000004</v>
          </cell>
          <cell r="M11">
            <v>12.01</v>
          </cell>
          <cell r="N11">
            <v>5.82</v>
          </cell>
          <cell r="O11">
            <v>19.255403482692714</v>
          </cell>
          <cell r="P11">
            <v>20.61</v>
          </cell>
          <cell r="Q11">
            <v>47.713413675939684</v>
          </cell>
          <cell r="R11">
            <v>51.07</v>
          </cell>
          <cell r="S11">
            <v>21.021182841367605</v>
          </cell>
          <cell r="T11">
            <v>22.5</v>
          </cell>
          <cell r="U11">
            <v>2672.9601826290077</v>
          </cell>
          <cell r="V11">
            <v>2919</v>
          </cell>
        </row>
        <row r="12">
          <cell r="C12" t="str">
            <v>Dakra</v>
          </cell>
          <cell r="I12">
            <v>3929.7</v>
          </cell>
          <cell r="M12">
            <v>11.71</v>
          </cell>
          <cell r="N12">
            <v>6.48</v>
          </cell>
          <cell r="O12">
            <v>20.156025449101797</v>
          </cell>
          <cell r="P12">
            <v>21.35</v>
          </cell>
          <cell r="Q12">
            <v>43.22924615055603</v>
          </cell>
          <cell r="R12">
            <v>45.79</v>
          </cell>
          <cell r="S12">
            <v>24.904728400342165</v>
          </cell>
          <cell r="T12">
            <v>26.37</v>
          </cell>
          <cell r="U12">
            <v>3006.8824850299397</v>
          </cell>
          <cell r="V12">
            <v>3351</v>
          </cell>
        </row>
        <row r="13">
          <cell r="C13" t="str">
            <v>RCM</v>
          </cell>
          <cell r="I13">
            <v>3609.2</v>
          </cell>
          <cell r="M13">
            <v>12.6</v>
          </cell>
          <cell r="N13">
            <v>4.4800000000000004</v>
          </cell>
          <cell r="O13">
            <v>24.44857621440536</v>
          </cell>
          <cell r="P13">
            <v>26.72</v>
          </cell>
          <cell r="Q13">
            <v>30.414321608040208</v>
          </cell>
          <cell r="R13">
            <v>33.24</v>
          </cell>
          <cell r="S13">
            <v>32.537102177554424</v>
          </cell>
          <cell r="T13">
            <v>35.56</v>
          </cell>
          <cell r="U13">
            <v>3830.1549413735347</v>
          </cell>
          <cell r="V13">
            <v>4186</v>
          </cell>
        </row>
        <row r="14">
          <cell r="C14" t="str">
            <v>RCM</v>
          </cell>
          <cell r="I14">
            <v>3997.1</v>
          </cell>
          <cell r="M14">
            <v>11.84</v>
          </cell>
          <cell r="N14">
            <v>4.34</v>
          </cell>
          <cell r="O14">
            <v>24.357817269496135</v>
          </cell>
          <cell r="P14">
            <v>26.43</v>
          </cell>
          <cell r="Q14">
            <v>32.799648756010875</v>
          </cell>
          <cell r="R14">
            <v>35.590000000000003</v>
          </cell>
          <cell r="S14">
            <v>31.002533974492987</v>
          </cell>
          <cell r="T14">
            <v>33.64</v>
          </cell>
          <cell r="U14">
            <v>3772.0978465398289</v>
          </cell>
          <cell r="V14">
            <v>4093</v>
          </cell>
        </row>
        <row r="15">
          <cell r="C15" t="str">
            <v>Tori</v>
          </cell>
          <cell r="I15">
            <v>3825.6</v>
          </cell>
          <cell r="M15">
            <v>12.28</v>
          </cell>
          <cell r="N15">
            <v>3.82</v>
          </cell>
          <cell r="O15">
            <v>18.642096069868995</v>
          </cell>
          <cell r="P15">
            <v>20.440000000000001</v>
          </cell>
          <cell r="Q15">
            <v>48.48404242046162</v>
          </cell>
          <cell r="R15">
            <v>53.16</v>
          </cell>
          <cell r="S15">
            <v>20.593861509669381</v>
          </cell>
          <cell r="T15">
            <v>22.59</v>
          </cell>
          <cell r="U15">
            <v>2634.8833437305052</v>
          </cell>
          <cell r="V15">
            <v>2889</v>
          </cell>
        </row>
        <row r="16">
          <cell r="C16" t="str">
            <v>RCM</v>
          </cell>
          <cell r="I16">
            <v>3680</v>
          </cell>
          <cell r="M16">
            <v>11.24</v>
          </cell>
          <cell r="N16">
            <v>5.9</v>
          </cell>
          <cell r="O16">
            <v>23.42094367693943</v>
          </cell>
          <cell r="P16">
            <v>24.83</v>
          </cell>
          <cell r="Q16">
            <v>34.570180658873539</v>
          </cell>
          <cell r="R16">
            <v>36.65</v>
          </cell>
          <cell r="S16">
            <v>30.768875664187028</v>
          </cell>
          <cell r="T16">
            <v>32.619999999999997</v>
          </cell>
          <cell r="U16">
            <v>3847.5243358129655</v>
          </cell>
          <cell r="V16">
            <v>4079</v>
          </cell>
        </row>
        <row r="17">
          <cell r="C17" t="str">
            <v>RCM</v>
          </cell>
          <cell r="I17">
            <v>3677</v>
          </cell>
          <cell r="M17">
            <v>11.39</v>
          </cell>
          <cell r="N17">
            <v>5.76</v>
          </cell>
          <cell r="O17">
            <v>24.860445670628188</v>
          </cell>
          <cell r="P17">
            <v>26.44</v>
          </cell>
          <cell r="Q17">
            <v>32.072231536502549</v>
          </cell>
          <cell r="R17">
            <v>34.11</v>
          </cell>
          <cell r="S17">
            <v>31.677322792869255</v>
          </cell>
          <cell r="T17">
            <v>33.69</v>
          </cell>
          <cell r="U17">
            <v>3876.6875</v>
          </cell>
          <cell r="V17">
            <v>4123</v>
          </cell>
        </row>
        <row r="18">
          <cell r="C18" t="str">
            <v>RCM</v>
          </cell>
          <cell r="I18">
            <v>3388.6</v>
          </cell>
          <cell r="M18">
            <v>11.22</v>
          </cell>
          <cell r="N18">
            <v>5.0199999999999996</v>
          </cell>
          <cell r="O18">
            <v>25.545982312065696</v>
          </cell>
          <cell r="P18">
            <v>27.33</v>
          </cell>
          <cell r="Q18">
            <v>32.771391871973051</v>
          </cell>
          <cell r="R18">
            <v>35.06</v>
          </cell>
          <cell r="S18">
            <v>30.46262581596126</v>
          </cell>
          <cell r="T18">
            <v>32.590000000000003</v>
          </cell>
          <cell r="U18">
            <v>3758.521583491261</v>
          </cell>
          <cell r="V18">
            <v>4021</v>
          </cell>
        </row>
        <row r="19">
          <cell r="C19" t="str">
            <v>RCM</v>
          </cell>
          <cell r="I19">
            <v>3716.6</v>
          </cell>
          <cell r="M19">
            <v>10.97</v>
          </cell>
          <cell r="N19">
            <v>4.84</v>
          </cell>
          <cell r="O19">
            <v>22.276211643547708</v>
          </cell>
          <cell r="P19">
            <v>23.81</v>
          </cell>
          <cell r="Q19">
            <v>38.218531946195881</v>
          </cell>
          <cell r="R19">
            <v>40.85</v>
          </cell>
          <cell r="S19">
            <v>28.535256410256409</v>
          </cell>
          <cell r="T19">
            <v>30.5</v>
          </cell>
          <cell r="U19">
            <v>3595.4423076923076</v>
          </cell>
          <cell r="V19">
            <v>3843</v>
          </cell>
        </row>
        <row r="20">
          <cell r="C20" t="str">
            <v>RCM</v>
          </cell>
          <cell r="I20">
            <v>3874.1</v>
          </cell>
          <cell r="M20">
            <v>10.81</v>
          </cell>
          <cell r="N20">
            <v>4.6100000000000003</v>
          </cell>
          <cell r="O20">
            <v>25.450799874200651</v>
          </cell>
          <cell r="P20">
            <v>27.22</v>
          </cell>
          <cell r="Q20">
            <v>32.884079043924942</v>
          </cell>
          <cell r="R20">
            <v>35.17</v>
          </cell>
          <cell r="S20">
            <v>30.855121081874401</v>
          </cell>
          <cell r="T20">
            <v>33.01</v>
          </cell>
          <cell r="U20">
            <v>3779.2848306950414</v>
          </cell>
          <cell r="V20">
            <v>4042</v>
          </cell>
        </row>
        <row r="21">
          <cell r="C21" t="str">
            <v>RCM</v>
          </cell>
          <cell r="I21">
            <v>3682</v>
          </cell>
          <cell r="M21">
            <v>10.53</v>
          </cell>
          <cell r="N21">
            <v>3.62</v>
          </cell>
          <cell r="O21">
            <v>22.167914505084042</v>
          </cell>
          <cell r="P21">
            <v>23.88</v>
          </cell>
          <cell r="Q21">
            <v>39.100190910977382</v>
          </cell>
          <cell r="R21">
            <v>42.12</v>
          </cell>
          <cell r="S21">
            <v>28.201894583938575</v>
          </cell>
          <cell r="T21">
            <v>30.38</v>
          </cell>
          <cell r="U21">
            <v>3548.9085909939822</v>
          </cell>
          <cell r="V21">
            <v>3823</v>
          </cell>
        </row>
        <row r="22">
          <cell r="C22" t="str">
            <v>RCM</v>
          </cell>
          <cell r="I22">
            <v>3867.2</v>
          </cell>
          <cell r="M22">
            <v>11.13</v>
          </cell>
          <cell r="N22">
            <v>5.42</v>
          </cell>
          <cell r="O22">
            <v>25.492102981602876</v>
          </cell>
          <cell r="P22">
            <v>27.13</v>
          </cell>
          <cell r="Q22">
            <v>32.586293085218863</v>
          </cell>
          <cell r="R22">
            <v>34.68</v>
          </cell>
          <cell r="S22">
            <v>30.791603933178266</v>
          </cell>
          <cell r="T22">
            <v>32.770000000000003</v>
          </cell>
          <cell r="U22">
            <v>3859.0514908014384</v>
          </cell>
          <cell r="V22">
            <v>4107</v>
          </cell>
        </row>
        <row r="23">
          <cell r="C23" t="str">
            <v>Dakra</v>
          </cell>
          <cell r="I23">
            <v>4000.3</v>
          </cell>
          <cell r="M23">
            <v>12.49</v>
          </cell>
          <cell r="N23">
            <v>6.13</v>
          </cell>
          <cell r="O23">
            <v>26.009683604985618</v>
          </cell>
          <cell r="P23">
            <v>27.9</v>
          </cell>
          <cell r="Q23">
            <v>29.142032598274209</v>
          </cell>
          <cell r="R23">
            <v>31.26</v>
          </cell>
          <cell r="S23">
            <v>32.358283796740174</v>
          </cell>
          <cell r="T23">
            <v>34.71</v>
          </cell>
          <cell r="U23">
            <v>3938.742409715564</v>
          </cell>
          <cell r="V23">
            <v>4225</v>
          </cell>
        </row>
        <row r="24">
          <cell r="C24" t="str">
            <v>KDH</v>
          </cell>
          <cell r="I24">
            <v>3870.5</v>
          </cell>
          <cell r="M24">
            <v>11.24</v>
          </cell>
          <cell r="N24">
            <v>6.34</v>
          </cell>
          <cell r="O24">
            <v>18.934708520179374</v>
          </cell>
          <cell r="P24">
            <v>19.98</v>
          </cell>
          <cell r="Q24">
            <v>48.047533632286999</v>
          </cell>
          <cell r="R24">
            <v>50.7</v>
          </cell>
          <cell r="S24">
            <v>21.777757847533628</v>
          </cell>
          <cell r="T24">
            <v>22.98</v>
          </cell>
          <cell r="U24">
            <v>2934.0269058295967</v>
          </cell>
          <cell r="V24">
            <v>3096</v>
          </cell>
        </row>
        <row r="25">
          <cell r="C25" t="str">
            <v>RCM</v>
          </cell>
          <cell r="I25">
            <v>3935.5</v>
          </cell>
          <cell r="M25">
            <v>12.1</v>
          </cell>
          <cell r="N25">
            <v>5</v>
          </cell>
          <cell r="O25">
            <v>24.251147368421055</v>
          </cell>
          <cell r="P25">
            <v>26.21</v>
          </cell>
          <cell r="Q25">
            <v>31.93083157894737</v>
          </cell>
          <cell r="R25">
            <v>34.51</v>
          </cell>
          <cell r="S25">
            <v>31.71802105263157</v>
          </cell>
          <cell r="T25">
            <v>34.29</v>
          </cell>
          <cell r="U25">
            <v>3831.5147368421053</v>
          </cell>
          <cell r="V25">
            <v>4141</v>
          </cell>
        </row>
        <row r="26">
          <cell r="C26" t="str">
            <v>Dakra</v>
          </cell>
          <cell r="I26">
            <v>3862.1</v>
          </cell>
          <cell r="M26">
            <v>10.31</v>
          </cell>
          <cell r="N26">
            <v>3.64</v>
          </cell>
          <cell r="O26">
            <v>18.950689082606889</v>
          </cell>
          <cell r="P26">
            <v>20.36</v>
          </cell>
          <cell r="Q26">
            <v>49.042819634703193</v>
          </cell>
          <cell r="R26">
            <v>52.69</v>
          </cell>
          <cell r="S26">
            <v>21.696491282689919</v>
          </cell>
          <cell r="T26">
            <v>23.28</v>
          </cell>
          <cell r="U26">
            <v>2753.2484433374848</v>
          </cell>
          <cell r="V26">
            <v>2958</v>
          </cell>
        </row>
        <row r="27">
          <cell r="C27" t="str">
            <v>RCM</v>
          </cell>
          <cell r="I27">
            <v>3882.3</v>
          </cell>
          <cell r="M27">
            <v>12.02</v>
          </cell>
          <cell r="N27">
            <v>4.84</v>
          </cell>
          <cell r="O27">
            <v>24.750153425809163</v>
          </cell>
          <cell r="P27">
            <v>26.77</v>
          </cell>
          <cell r="Q27">
            <v>31.554827658680122</v>
          </cell>
          <cell r="R27">
            <v>34.130000000000003</v>
          </cell>
          <cell r="S27">
            <v>31.675018915510716</v>
          </cell>
          <cell r="T27">
            <v>34.25</v>
          </cell>
          <cell r="U27">
            <v>4011.6143337536787</v>
          </cell>
          <cell r="V27">
            <v>4339</v>
          </cell>
        </row>
        <row r="28">
          <cell r="C28" t="str">
            <v>RCM</v>
          </cell>
          <cell r="I28">
            <v>3836.1</v>
          </cell>
          <cell r="M28">
            <v>11.04</v>
          </cell>
          <cell r="N28">
            <v>4.51</v>
          </cell>
          <cell r="O28">
            <v>25.023202429573779</v>
          </cell>
          <cell r="P28">
            <v>26.86</v>
          </cell>
          <cell r="Q28">
            <v>32.504077913917691</v>
          </cell>
          <cell r="R28">
            <v>34.89</v>
          </cell>
          <cell r="S28">
            <v>31.432719656508525</v>
          </cell>
          <cell r="T28">
            <v>33.74</v>
          </cell>
          <cell r="U28">
            <v>3937.9403078856431</v>
          </cell>
          <cell r="V28">
            <v>4227</v>
          </cell>
        </row>
        <row r="29">
          <cell r="C29" t="str">
            <v>RCM</v>
          </cell>
          <cell r="I29">
            <v>3873.2</v>
          </cell>
          <cell r="M29">
            <v>11.79</v>
          </cell>
          <cell r="N29">
            <v>4.25</v>
          </cell>
          <cell r="O29">
            <v>25.555565535248043</v>
          </cell>
          <cell r="P29">
            <v>27.74</v>
          </cell>
          <cell r="Q29">
            <v>32.004338381201045</v>
          </cell>
          <cell r="R29">
            <v>34.74</v>
          </cell>
          <cell r="S29">
            <v>30.65009608355092</v>
          </cell>
          <cell r="T29">
            <v>33.26</v>
          </cell>
          <cell r="U29">
            <v>3664.7454830287206</v>
          </cell>
          <cell r="V29">
            <v>3978</v>
          </cell>
        </row>
        <row r="30">
          <cell r="C30" t="str">
            <v>RCM</v>
          </cell>
          <cell r="I30">
            <v>3934.5</v>
          </cell>
          <cell r="M30">
            <v>12.95</v>
          </cell>
          <cell r="N30">
            <v>5.73</v>
          </cell>
          <cell r="O30">
            <v>21.026079346557758</v>
          </cell>
          <cell r="P30">
            <v>22.77</v>
          </cell>
          <cell r="Q30">
            <v>37.869104699268057</v>
          </cell>
          <cell r="R30">
            <v>41.01</v>
          </cell>
          <cell r="S30">
            <v>28.154815954174179</v>
          </cell>
          <cell r="T30">
            <v>30.49</v>
          </cell>
          <cell r="U30">
            <v>3492.3422085499096</v>
          </cell>
          <cell r="V30">
            <v>3782</v>
          </cell>
        </row>
        <row r="31">
          <cell r="C31" t="str">
            <v>RCM</v>
          </cell>
          <cell r="I31">
            <v>3826.3</v>
          </cell>
          <cell r="M31">
            <v>11.77</v>
          </cell>
          <cell r="N31">
            <v>4.1900000000000004</v>
          </cell>
          <cell r="O31">
            <v>21.760514560066795</v>
          </cell>
          <cell r="P31">
            <v>23.63</v>
          </cell>
          <cell r="Q31">
            <v>39.045527606721635</v>
          </cell>
          <cell r="R31">
            <v>42.4</v>
          </cell>
          <cell r="S31">
            <v>27.423957833211571</v>
          </cell>
          <cell r="T31">
            <v>29.78</v>
          </cell>
          <cell r="U31">
            <v>3411.8792401628225</v>
          </cell>
          <cell r="V31">
            <v>3705</v>
          </cell>
        </row>
        <row r="32">
          <cell r="C32" t="str">
            <v>RCM</v>
          </cell>
          <cell r="I32">
            <v>3890.1</v>
          </cell>
          <cell r="M32">
            <v>10.47</v>
          </cell>
          <cell r="N32">
            <v>5.1100000000000003</v>
          </cell>
          <cell r="O32">
            <v>25.559781852671517</v>
          </cell>
          <cell r="P32">
            <v>27.09</v>
          </cell>
          <cell r="Q32">
            <v>33.277722626198759</v>
          </cell>
          <cell r="R32">
            <v>35.270000000000003</v>
          </cell>
          <cell r="S32">
            <v>30.692495521129722</v>
          </cell>
          <cell r="T32">
            <v>32.529999999999994</v>
          </cell>
          <cell r="U32">
            <v>3751.4098429760779</v>
          </cell>
          <cell r="V32">
            <v>3976</v>
          </cell>
        </row>
        <row r="33">
          <cell r="C33" t="str">
            <v>Dakra</v>
          </cell>
          <cell r="I33">
            <v>3694</v>
          </cell>
          <cell r="M33">
            <v>10.53</v>
          </cell>
          <cell r="N33">
            <v>3.72</v>
          </cell>
          <cell r="O33">
            <v>19.867766929788115</v>
          </cell>
          <cell r="P33">
            <v>21.38</v>
          </cell>
          <cell r="Q33">
            <v>38.453142916493562</v>
          </cell>
          <cell r="R33">
            <v>41.38</v>
          </cell>
          <cell r="S33">
            <v>31.149090153718319</v>
          </cell>
          <cell r="T33">
            <v>33.520000000000003</v>
          </cell>
          <cell r="U33">
            <v>3110.2626713751556</v>
          </cell>
          <cell r="V33">
            <v>3347</v>
          </cell>
        </row>
        <row r="34">
          <cell r="C34" t="str">
            <v>RCM</v>
          </cell>
          <cell r="I34">
            <v>3934.1</v>
          </cell>
          <cell r="M34">
            <v>11.02</v>
          </cell>
          <cell r="N34">
            <v>5.84</v>
          </cell>
          <cell r="O34">
            <v>24.484619796091764</v>
          </cell>
          <cell r="P34">
            <v>25.91</v>
          </cell>
          <cell r="Q34">
            <v>32.895006372132542</v>
          </cell>
          <cell r="R34">
            <v>34.81</v>
          </cell>
          <cell r="S34">
            <v>31.600373831775695</v>
          </cell>
          <cell r="T34">
            <v>33.44</v>
          </cell>
          <cell r="U34">
            <v>3857.4379779099413</v>
          </cell>
          <cell r="V34">
            <v>4082</v>
          </cell>
        </row>
        <row r="35">
          <cell r="C35" t="str">
            <v>KDH</v>
          </cell>
          <cell r="I35">
            <v>4031.4</v>
          </cell>
          <cell r="M35">
            <v>12.72</v>
          </cell>
          <cell r="N35">
            <v>5.44</v>
          </cell>
          <cell r="O35">
            <v>25.179763113367173</v>
          </cell>
          <cell r="P35">
            <v>27.28</v>
          </cell>
          <cell r="Q35">
            <v>31.437783417935702</v>
          </cell>
          <cell r="R35">
            <v>34.06</v>
          </cell>
          <cell r="S35">
            <v>30.662453468697123</v>
          </cell>
          <cell r="T35">
            <v>33.22</v>
          </cell>
          <cell r="U35">
            <v>4056.6370558375629</v>
          </cell>
          <cell r="V35">
            <v>4395</v>
          </cell>
        </row>
        <row r="36">
          <cell r="C36" t="str">
            <v>RCM</v>
          </cell>
          <cell r="I36">
            <v>3927.1</v>
          </cell>
          <cell r="M36">
            <v>11.05</v>
          </cell>
          <cell r="N36">
            <v>5.35</v>
          </cell>
          <cell r="O36">
            <v>25.167258320126784</v>
          </cell>
          <cell r="P36">
            <v>26.78</v>
          </cell>
          <cell r="Q36">
            <v>32.3283676703645</v>
          </cell>
          <cell r="R36">
            <v>34.4</v>
          </cell>
          <cell r="S36">
            <v>31.454374009508708</v>
          </cell>
          <cell r="T36">
            <v>33.47</v>
          </cell>
          <cell r="U36">
            <v>3602.1695721077658</v>
          </cell>
          <cell r="V36">
            <v>3833</v>
          </cell>
        </row>
        <row r="37">
          <cell r="C37" t="str">
            <v>RCM</v>
          </cell>
          <cell r="I37">
            <v>3821.1</v>
          </cell>
          <cell r="M37">
            <v>11.09</v>
          </cell>
          <cell r="N37">
            <v>5.6</v>
          </cell>
          <cell r="O37">
            <v>25.476859110169489</v>
          </cell>
          <cell r="P37">
            <v>27.05</v>
          </cell>
          <cell r="Q37">
            <v>32.248711864406779</v>
          </cell>
          <cell r="R37">
            <v>34.24</v>
          </cell>
          <cell r="S37">
            <v>31.184429025423736</v>
          </cell>
          <cell r="T37">
            <v>33.11</v>
          </cell>
          <cell r="U37">
            <v>3868.1501059322031</v>
          </cell>
          <cell r="V37">
            <v>4107</v>
          </cell>
        </row>
        <row r="38">
          <cell r="C38" t="str">
            <v>RCM</v>
          </cell>
          <cell r="I38">
            <v>3788.9</v>
          </cell>
          <cell r="M38">
            <v>10.97</v>
          </cell>
          <cell r="N38">
            <v>5.88</v>
          </cell>
          <cell r="O38">
            <v>25.237148321291969</v>
          </cell>
          <cell r="P38">
            <v>26.68</v>
          </cell>
          <cell r="Q38">
            <v>32.65316192095198</v>
          </cell>
          <cell r="R38">
            <v>34.520000000000003</v>
          </cell>
          <cell r="S38">
            <v>31.139689757756052</v>
          </cell>
          <cell r="T38">
            <v>32.919999999999987</v>
          </cell>
          <cell r="U38">
            <v>3718.4119209519758</v>
          </cell>
          <cell r="V38">
            <v>3931</v>
          </cell>
        </row>
        <row r="39">
          <cell r="C39" t="str">
            <v>RCM</v>
          </cell>
          <cell r="I39">
            <v>3984.6</v>
          </cell>
          <cell r="M39">
            <v>11.05</v>
          </cell>
          <cell r="N39">
            <v>4.41</v>
          </cell>
          <cell r="O39">
            <v>23.142446908672458</v>
          </cell>
          <cell r="P39">
            <v>24.87</v>
          </cell>
          <cell r="Q39">
            <v>36.728282247096971</v>
          </cell>
          <cell r="R39">
            <v>39.47</v>
          </cell>
          <cell r="S39">
            <v>29.079270844230575</v>
          </cell>
          <cell r="T39">
            <v>31.249999999999996</v>
          </cell>
          <cell r="U39">
            <v>3429.9581546186841</v>
          </cell>
          <cell r="V39">
            <v>3686</v>
          </cell>
        </row>
        <row r="40">
          <cell r="C40" t="str">
            <v>Dakra</v>
          </cell>
          <cell r="I40">
            <v>3970.8</v>
          </cell>
          <cell r="M40">
            <v>9.59</v>
          </cell>
          <cell r="N40">
            <v>4.5599999999999996</v>
          </cell>
          <cell r="O40">
            <v>23.568742665549035</v>
          </cell>
          <cell r="P40">
            <v>24.88</v>
          </cell>
          <cell r="Q40">
            <v>37.958180008382229</v>
          </cell>
          <cell r="R40">
            <v>40.07</v>
          </cell>
          <cell r="S40">
            <v>28.883077326068733</v>
          </cell>
          <cell r="T40">
            <v>30.490000000000006</v>
          </cell>
          <cell r="U40">
            <v>3014.2981978206203</v>
          </cell>
          <cell r="V40">
            <v>3182</v>
          </cell>
        </row>
        <row r="41">
          <cell r="C41" t="str">
            <v>Dakra</v>
          </cell>
          <cell r="I41">
            <v>3937.6</v>
          </cell>
          <cell r="M41">
            <v>12.62</v>
          </cell>
          <cell r="N41">
            <v>4.62</v>
          </cell>
          <cell r="O41">
            <v>22.893963094988464</v>
          </cell>
          <cell r="P41">
            <v>24.99</v>
          </cell>
          <cell r="Q41">
            <v>35.857131474103589</v>
          </cell>
          <cell r="R41">
            <v>39.14</v>
          </cell>
          <cell r="S41">
            <v>28.628905430907949</v>
          </cell>
          <cell r="T41">
            <v>31.250000000000004</v>
          </cell>
          <cell r="U41">
            <v>3421.7267771021179</v>
          </cell>
          <cell r="V41">
            <v>3735</v>
          </cell>
        </row>
        <row r="42">
          <cell r="C42" t="str">
            <v>RCM</v>
          </cell>
          <cell r="I42">
            <v>3955.5</v>
          </cell>
          <cell r="M42">
            <v>10.41</v>
          </cell>
          <cell r="N42">
            <v>5.9</v>
          </cell>
          <cell r="O42">
            <v>24.373049946865041</v>
          </cell>
          <cell r="P42">
            <v>25.6</v>
          </cell>
          <cell r="Q42">
            <v>34.645909670563235</v>
          </cell>
          <cell r="R42">
            <v>36.39</v>
          </cell>
          <cell r="S42">
            <v>30.571040382571727</v>
          </cell>
          <cell r="T42">
            <v>32.110000000000007</v>
          </cell>
          <cell r="U42">
            <v>3714.9859723698196</v>
          </cell>
          <cell r="V42">
            <v>3902</v>
          </cell>
        </row>
        <row r="43">
          <cell r="C43" t="str">
            <v>RCM</v>
          </cell>
          <cell r="I43">
            <v>3883.2</v>
          </cell>
          <cell r="M43">
            <v>10.33</v>
          </cell>
          <cell r="N43">
            <v>5.7</v>
          </cell>
          <cell r="O43">
            <v>25.455629904559917</v>
          </cell>
          <cell r="P43">
            <v>26.77</v>
          </cell>
          <cell r="Q43">
            <v>32.397209968186637</v>
          </cell>
          <cell r="R43">
            <v>34.07</v>
          </cell>
          <cell r="S43">
            <v>31.817160127253452</v>
          </cell>
          <cell r="T43">
            <v>33.46</v>
          </cell>
          <cell r="U43">
            <v>4172.5552492046663</v>
          </cell>
          <cell r="V43">
            <v>4388</v>
          </cell>
        </row>
        <row r="44">
          <cell r="C44" t="str">
            <v>RCM</v>
          </cell>
          <cell r="I44">
            <v>3951.1</v>
          </cell>
          <cell r="M44">
            <v>11.82</v>
          </cell>
          <cell r="N44">
            <v>4.68</v>
          </cell>
          <cell r="O44">
            <v>23.682417121275709</v>
          </cell>
          <cell r="P44">
            <v>25.6</v>
          </cell>
          <cell r="Q44">
            <v>33.090627360470002</v>
          </cell>
          <cell r="R44">
            <v>35.770000000000003</v>
          </cell>
          <cell r="S44">
            <v>31.406955518254293</v>
          </cell>
          <cell r="T44">
            <v>33.950000000000003</v>
          </cell>
          <cell r="U44">
            <v>3715.1791859001264</v>
          </cell>
          <cell r="V44">
            <v>4016</v>
          </cell>
        </row>
        <row r="45">
          <cell r="C45" t="str">
            <v>RCM</v>
          </cell>
          <cell r="I45">
            <v>3986.3</v>
          </cell>
          <cell r="M45">
            <v>10.59</v>
          </cell>
          <cell r="N45">
            <v>4.03</v>
          </cell>
          <cell r="O45">
            <v>20.794323226008128</v>
          </cell>
          <cell r="P45">
            <v>22.32</v>
          </cell>
          <cell r="Q45">
            <v>42.892949880170882</v>
          </cell>
          <cell r="R45">
            <v>46.04</v>
          </cell>
          <cell r="S45">
            <v>25.722726893820987</v>
          </cell>
          <cell r="T45">
            <v>27.610000000000007</v>
          </cell>
          <cell r="U45">
            <v>3090.2674794206519</v>
          </cell>
          <cell r="V45">
            <v>3317</v>
          </cell>
        </row>
        <row r="46">
          <cell r="C46" t="str">
            <v>RCM</v>
          </cell>
          <cell r="I46">
            <v>3958.1</v>
          </cell>
          <cell r="M46">
            <v>11.32</v>
          </cell>
          <cell r="N46">
            <v>4.58</v>
          </cell>
          <cell r="O46">
            <v>25.86422552923915</v>
          </cell>
          <cell r="P46">
            <v>27.83</v>
          </cell>
          <cell r="Q46">
            <v>31.942272060364701</v>
          </cell>
          <cell r="R46">
            <v>34.369999999999997</v>
          </cell>
          <cell r="S46">
            <v>30.873502410396149</v>
          </cell>
          <cell r="T46">
            <v>33.220000000000006</v>
          </cell>
          <cell r="U46">
            <v>3771.3628170194929</v>
          </cell>
          <cell r="V46">
            <v>4058</v>
          </cell>
        </row>
        <row r="47">
          <cell r="C47" t="str">
            <v>RCM</v>
          </cell>
          <cell r="I47">
            <v>3839.2</v>
          </cell>
          <cell r="M47">
            <v>11.14</v>
          </cell>
          <cell r="N47">
            <v>4.5599999999999996</v>
          </cell>
          <cell r="O47">
            <v>25.073342414082148</v>
          </cell>
          <cell r="P47">
            <v>26.93</v>
          </cell>
          <cell r="Q47">
            <v>32.689381810561613</v>
          </cell>
          <cell r="R47">
            <v>35.11</v>
          </cell>
          <cell r="S47">
            <v>31.097275775356238</v>
          </cell>
          <cell r="T47">
            <v>33.399999999999991</v>
          </cell>
          <cell r="U47">
            <v>3700.9482397317688</v>
          </cell>
          <cell r="V47">
            <v>3975</v>
          </cell>
        </row>
        <row r="48">
          <cell r="C48" t="str">
            <v>RCM</v>
          </cell>
          <cell r="I48">
            <v>3861.7</v>
          </cell>
          <cell r="M48">
            <v>10.69</v>
          </cell>
          <cell r="N48">
            <v>4.16</v>
          </cell>
          <cell r="O48">
            <v>22.961168614357266</v>
          </cell>
          <cell r="P48">
            <v>24.64</v>
          </cell>
          <cell r="Q48">
            <v>36.724823664440727</v>
          </cell>
          <cell r="R48">
            <v>39.409999999999997</v>
          </cell>
          <cell r="S48">
            <v>29.624007721202013</v>
          </cell>
          <cell r="T48">
            <v>31.790000000000003</v>
          </cell>
          <cell r="U48">
            <v>3283.8944073455759</v>
          </cell>
          <cell r="V48">
            <v>3524</v>
          </cell>
        </row>
      </sheetData>
      <sheetData sheetId="1" refreshError="1"/>
      <sheetData sheetId="2">
        <row r="4">
          <cell r="C4" t="str">
            <v>Dakra</v>
          </cell>
          <cell r="I4">
            <v>3938.1</v>
          </cell>
          <cell r="M4">
            <v>10.16</v>
          </cell>
          <cell r="N4">
            <v>3.76</v>
          </cell>
          <cell r="O4">
            <v>22.954754779717376</v>
          </cell>
          <cell r="P4">
            <v>24.59</v>
          </cell>
          <cell r="Q4">
            <v>37.470673316708229</v>
          </cell>
          <cell r="R4">
            <v>40.14</v>
          </cell>
          <cell r="S4">
            <v>29.414571903574394</v>
          </cell>
          <cell r="T4">
            <v>31.51</v>
          </cell>
          <cell r="U4">
            <v>3534.2294264339153</v>
          </cell>
          <cell r="V4">
            <v>3786</v>
          </cell>
        </row>
        <row r="5">
          <cell r="C5" t="str">
            <v>RCM</v>
          </cell>
          <cell r="I5">
            <v>3855.6</v>
          </cell>
          <cell r="M5">
            <v>11.21</v>
          </cell>
          <cell r="N5">
            <v>5.25</v>
          </cell>
          <cell r="O5">
            <v>24.748748284960421</v>
          </cell>
          <cell r="P5">
            <v>26.41</v>
          </cell>
          <cell r="Q5">
            <v>32.311126121372027</v>
          </cell>
          <cell r="R5">
            <v>34.479999999999997</v>
          </cell>
          <cell r="S5">
            <v>31.730125593667559</v>
          </cell>
          <cell r="T5">
            <v>33.860000000000007</v>
          </cell>
          <cell r="U5">
            <v>3746.5163060686014</v>
          </cell>
          <cell r="V5">
            <v>3998</v>
          </cell>
        </row>
        <row r="6">
          <cell r="C6" t="str">
            <v>RCM</v>
          </cell>
          <cell r="I6">
            <v>3796.6</v>
          </cell>
          <cell r="M6">
            <v>11.12</v>
          </cell>
          <cell r="N6">
            <v>4.6100000000000003</v>
          </cell>
          <cell r="O6">
            <v>22.753429080616417</v>
          </cell>
          <cell r="P6">
            <v>24.42</v>
          </cell>
          <cell r="Q6">
            <v>35.02462731942552</v>
          </cell>
          <cell r="R6">
            <v>37.590000000000003</v>
          </cell>
          <cell r="S6">
            <v>31.101943599958069</v>
          </cell>
          <cell r="T6">
            <v>33.379999999999995</v>
          </cell>
          <cell r="U6">
            <v>3457.7385470175068</v>
          </cell>
          <cell r="V6">
            <v>3711</v>
          </cell>
        </row>
        <row r="7">
          <cell r="C7" t="str">
            <v>Dakra</v>
          </cell>
          <cell r="I7">
            <v>3889</v>
          </cell>
          <cell r="M7">
            <v>11.49</v>
          </cell>
          <cell r="N7">
            <v>4.75</v>
          </cell>
          <cell r="O7">
            <v>24.271718635170608</v>
          </cell>
          <cell r="P7">
            <v>26.12</v>
          </cell>
          <cell r="Q7">
            <v>32.681330183727034</v>
          </cell>
          <cell r="R7">
            <v>35.17</v>
          </cell>
          <cell r="S7">
            <v>31.556951181102363</v>
          </cell>
          <cell r="T7">
            <v>33.959999999999994</v>
          </cell>
          <cell r="U7">
            <v>3795.0114435695541</v>
          </cell>
          <cell r="V7">
            <v>4084</v>
          </cell>
        </row>
        <row r="8">
          <cell r="C8" t="str">
            <v>RCM</v>
          </cell>
          <cell r="I8">
            <v>3890.9</v>
          </cell>
          <cell r="M8">
            <v>10.74</v>
          </cell>
          <cell r="N8">
            <v>5.3</v>
          </cell>
          <cell r="O8">
            <v>25.137953537486801</v>
          </cell>
          <cell r="P8">
            <v>26.67</v>
          </cell>
          <cell r="Q8">
            <v>32.640694825765578</v>
          </cell>
          <cell r="R8">
            <v>34.630000000000003</v>
          </cell>
          <cell r="S8">
            <v>31.481351636747625</v>
          </cell>
          <cell r="T8">
            <v>33.4</v>
          </cell>
          <cell r="U8">
            <v>3929.5136219640972</v>
          </cell>
          <cell r="V8">
            <v>4169</v>
          </cell>
        </row>
        <row r="9">
          <cell r="C9" t="str">
            <v>RCM</v>
          </cell>
          <cell r="I9">
            <v>3896.6</v>
          </cell>
          <cell r="M9">
            <v>11.18</v>
          </cell>
          <cell r="N9">
            <v>4.2300000000000004</v>
          </cell>
          <cell r="O9">
            <v>22.888979847551422</v>
          </cell>
          <cell r="P9">
            <v>24.68</v>
          </cell>
          <cell r="Q9">
            <v>36.930274616268143</v>
          </cell>
          <cell r="R9">
            <v>39.82</v>
          </cell>
          <cell r="S9">
            <v>29.000745536180432</v>
          </cell>
          <cell r="T9">
            <v>31.269999999999992</v>
          </cell>
          <cell r="U9">
            <v>3485.2830740315339</v>
          </cell>
          <cell r="V9">
            <v>3758</v>
          </cell>
        </row>
        <row r="10">
          <cell r="C10" t="str">
            <v>Dakra</v>
          </cell>
          <cell r="I10">
            <v>3663.5</v>
          </cell>
          <cell r="M10">
            <v>10.98</v>
          </cell>
          <cell r="N10">
            <v>3.93</v>
          </cell>
          <cell r="O10">
            <v>25.565335692724055</v>
          </cell>
          <cell r="P10">
            <v>27.59</v>
          </cell>
          <cell r="Q10">
            <v>32.867069844904755</v>
          </cell>
          <cell r="R10">
            <v>35.47</v>
          </cell>
          <cell r="S10">
            <v>30.587594462371182</v>
          </cell>
          <cell r="T10">
            <v>33.01</v>
          </cell>
          <cell r="U10">
            <v>3603.6096596231914</v>
          </cell>
          <cell r="V10">
            <v>3889</v>
          </cell>
        </row>
        <row r="11">
          <cell r="C11" t="str">
            <v>RCM</v>
          </cell>
          <cell r="I11">
            <v>3969.4</v>
          </cell>
          <cell r="M11">
            <v>11.06</v>
          </cell>
          <cell r="N11">
            <v>3.25</v>
          </cell>
          <cell r="O11">
            <v>25.004320413436687</v>
          </cell>
          <cell r="P11">
            <v>27.2</v>
          </cell>
          <cell r="Q11">
            <v>32.910098191214466</v>
          </cell>
          <cell r="R11">
            <v>35.799999999999997</v>
          </cell>
          <cell r="S11">
            <v>31.025581395348844</v>
          </cell>
          <cell r="T11">
            <v>33.75</v>
          </cell>
          <cell r="U11">
            <v>3738.6974677002581</v>
          </cell>
          <cell r="V11">
            <v>4067</v>
          </cell>
        </row>
        <row r="12">
          <cell r="C12" t="str">
            <v>KDH</v>
          </cell>
          <cell r="I12">
            <v>3710.9</v>
          </cell>
          <cell r="M12">
            <v>10.67</v>
          </cell>
          <cell r="N12">
            <v>4.5</v>
          </cell>
          <cell r="O12">
            <v>25.227540314136125</v>
          </cell>
          <cell r="P12">
            <v>26.97</v>
          </cell>
          <cell r="Q12">
            <v>33.197085863874342</v>
          </cell>
          <cell r="R12">
            <v>35.49</v>
          </cell>
          <cell r="S12">
            <v>30.905373821989535</v>
          </cell>
          <cell r="T12">
            <v>33.04</v>
          </cell>
          <cell r="U12">
            <v>3880.0087958115178</v>
          </cell>
          <cell r="V12">
            <v>4148</v>
          </cell>
        </row>
        <row r="13">
          <cell r="C13" t="str">
            <v>RCM</v>
          </cell>
          <cell r="I13">
            <v>4001.5</v>
          </cell>
          <cell r="M13">
            <v>9.76</v>
          </cell>
          <cell r="N13">
            <v>5.0199999999999996</v>
          </cell>
          <cell r="O13">
            <v>25.633556538218567</v>
          </cell>
          <cell r="P13">
            <v>26.98</v>
          </cell>
          <cell r="Q13">
            <v>33.671358180669607</v>
          </cell>
          <cell r="R13">
            <v>35.44</v>
          </cell>
          <cell r="S13">
            <v>30.935085281111824</v>
          </cell>
          <cell r="T13">
            <v>32.56</v>
          </cell>
          <cell r="U13">
            <v>3725.3215413771318</v>
          </cell>
          <cell r="V13">
            <v>3921</v>
          </cell>
        </row>
        <row r="14">
          <cell r="C14" t="str">
            <v>RCM</v>
          </cell>
          <cell r="I14">
            <v>3917.1</v>
          </cell>
          <cell r="M14">
            <v>10.15</v>
          </cell>
          <cell r="N14">
            <v>4.83</v>
          </cell>
          <cell r="O14">
            <v>23.3192707786067</v>
          </cell>
          <cell r="P14">
            <v>24.7</v>
          </cell>
          <cell r="Q14">
            <v>37.074808237890096</v>
          </cell>
          <cell r="R14">
            <v>39.270000000000003</v>
          </cell>
          <cell r="S14">
            <v>29.455920983503212</v>
          </cell>
          <cell r="T14">
            <v>31.199999999999996</v>
          </cell>
          <cell r="U14">
            <v>3286.4122097299564</v>
          </cell>
          <cell r="V14">
            <v>3481</v>
          </cell>
        </row>
        <row r="15">
          <cell r="C15" t="str">
            <v>Dakra</v>
          </cell>
          <cell r="I15">
            <v>3755.5</v>
          </cell>
          <cell r="M15">
            <v>11.28</v>
          </cell>
          <cell r="N15">
            <v>4.72</v>
          </cell>
          <cell r="O15">
            <v>23.511544920235096</v>
          </cell>
          <cell r="P15">
            <v>25.25</v>
          </cell>
          <cell r="Q15">
            <v>36.342795969773299</v>
          </cell>
          <cell r="R15">
            <v>39.03</v>
          </cell>
          <cell r="S15">
            <v>28.865659109991604</v>
          </cell>
          <cell r="T15">
            <v>31</v>
          </cell>
          <cell r="U15">
            <v>3610.0696893366917</v>
          </cell>
          <cell r="V15">
            <v>3877</v>
          </cell>
        </row>
        <row r="16">
          <cell r="C16" t="str">
            <v>RCM</v>
          </cell>
          <cell r="I16">
            <v>3805.2</v>
          </cell>
          <cell r="M16">
            <v>11.41</v>
          </cell>
          <cell r="N16">
            <v>5.07</v>
          </cell>
          <cell r="O16">
            <v>25.010133782787314</v>
          </cell>
          <cell r="P16">
            <v>26.8</v>
          </cell>
          <cell r="Q16">
            <v>32.018570525650482</v>
          </cell>
          <cell r="R16">
            <v>34.31</v>
          </cell>
          <cell r="S16">
            <v>31.561295691562211</v>
          </cell>
          <cell r="T16">
            <v>33.82</v>
          </cell>
          <cell r="U16">
            <v>3802.8468345096385</v>
          </cell>
          <cell r="V16">
            <v>4075</v>
          </cell>
        </row>
        <row r="17">
          <cell r="C17" t="str">
            <v>RCM</v>
          </cell>
          <cell r="I17">
            <v>3515.2</v>
          </cell>
          <cell r="M17">
            <v>10.6</v>
          </cell>
          <cell r="N17">
            <v>5.03</v>
          </cell>
          <cell r="O17">
            <v>25.491755291144575</v>
          </cell>
          <cell r="P17">
            <v>27.08</v>
          </cell>
          <cell r="Q17">
            <v>32.91900600189534</v>
          </cell>
          <cell r="R17">
            <v>34.97</v>
          </cell>
          <cell r="S17">
            <v>30.989238706960087</v>
          </cell>
          <cell r="T17">
            <v>32.92</v>
          </cell>
          <cell r="U17">
            <v>3615.7249657786674</v>
          </cell>
          <cell r="V17">
            <v>3841</v>
          </cell>
        </row>
        <row r="18">
          <cell r="C18" t="str">
            <v>RCM</v>
          </cell>
          <cell r="I18">
            <v>3708.6</v>
          </cell>
          <cell r="M18">
            <v>11.37</v>
          </cell>
          <cell r="N18">
            <v>4.75</v>
          </cell>
          <cell r="O18">
            <v>25.11415958005249</v>
          </cell>
          <cell r="P18">
            <v>26.99</v>
          </cell>
          <cell r="Q18">
            <v>32.641893963254589</v>
          </cell>
          <cell r="R18">
            <v>35.08</v>
          </cell>
          <cell r="S18">
            <v>30.873946456692927</v>
          </cell>
          <cell r="T18">
            <v>33.180000000000007</v>
          </cell>
          <cell r="U18">
            <v>3724.7862467191599</v>
          </cell>
          <cell r="V18">
            <v>4003</v>
          </cell>
        </row>
        <row r="19">
          <cell r="C19" t="str">
            <v>Dakra</v>
          </cell>
          <cell r="I19">
            <v>4061.6</v>
          </cell>
          <cell r="M19">
            <v>10</v>
          </cell>
          <cell r="N19">
            <v>3.46</v>
          </cell>
          <cell r="O19">
            <v>22.961466749533869</v>
          </cell>
          <cell r="P19">
            <v>24.63</v>
          </cell>
          <cell r="Q19">
            <v>37.047855811062774</v>
          </cell>
          <cell r="R19">
            <v>39.74</v>
          </cell>
          <cell r="S19">
            <v>29.990677439403356</v>
          </cell>
          <cell r="T19">
            <v>32.17</v>
          </cell>
          <cell r="U19">
            <v>3240.5220633934118</v>
          </cell>
          <cell r="V19">
            <v>3476</v>
          </cell>
        </row>
        <row r="20">
          <cell r="C20" t="str">
            <v>RCM</v>
          </cell>
          <cell r="I20">
            <v>3536.4</v>
          </cell>
          <cell r="M20">
            <v>10.94</v>
          </cell>
          <cell r="N20">
            <v>3.9</v>
          </cell>
          <cell r="O20">
            <v>25.263013527575449</v>
          </cell>
          <cell r="P20">
            <v>27.26</v>
          </cell>
          <cell r="Q20">
            <v>32.519411030176904</v>
          </cell>
          <cell r="R20">
            <v>35.090000000000003</v>
          </cell>
          <cell r="S20">
            <v>31.277575442247645</v>
          </cell>
          <cell r="T20">
            <v>33.749999999999993</v>
          </cell>
          <cell r="U20">
            <v>3778.3311134235173</v>
          </cell>
          <cell r="V20">
            <v>4077</v>
          </cell>
        </row>
        <row r="21">
          <cell r="C21" t="str">
            <v>RCM</v>
          </cell>
          <cell r="I21">
            <v>3883.2</v>
          </cell>
          <cell r="M21">
            <v>11.93</v>
          </cell>
          <cell r="N21">
            <v>4.16</v>
          </cell>
          <cell r="O21">
            <v>25.224556552587643</v>
          </cell>
          <cell r="P21">
            <v>27.45</v>
          </cell>
          <cell r="Q21">
            <v>31.399748539232053</v>
          </cell>
          <cell r="R21">
            <v>34.17</v>
          </cell>
          <cell r="S21">
            <v>31.445694908180307</v>
          </cell>
          <cell r="T21">
            <v>34.22</v>
          </cell>
          <cell r="U21">
            <v>3853.0624999999995</v>
          </cell>
          <cell r="V21">
            <v>4193</v>
          </cell>
        </row>
        <row r="22">
          <cell r="C22" t="str">
            <v>RCM</v>
          </cell>
          <cell r="I22">
            <v>3738.4</v>
          </cell>
          <cell r="M22">
            <v>10</v>
          </cell>
          <cell r="N22">
            <v>3.99</v>
          </cell>
          <cell r="O22">
            <v>25.347359650036452</v>
          </cell>
          <cell r="P22">
            <v>27.04</v>
          </cell>
          <cell r="Q22">
            <v>32.771586293094465</v>
          </cell>
          <cell r="R22">
            <v>34.96</v>
          </cell>
          <cell r="S22">
            <v>31.881054056869083</v>
          </cell>
          <cell r="T22">
            <v>34.010000000000005</v>
          </cell>
          <cell r="U22">
            <v>3986.7722112279966</v>
          </cell>
          <cell r="V22">
            <v>4253</v>
          </cell>
        </row>
        <row r="23">
          <cell r="C23" t="str">
            <v>RCM</v>
          </cell>
          <cell r="I23">
            <v>3567.3999999999996</v>
          </cell>
          <cell r="M23">
            <v>10.9</v>
          </cell>
          <cell r="N23">
            <v>4.42</v>
          </cell>
          <cell r="O23">
            <v>25.924576271186439</v>
          </cell>
          <cell r="P23">
            <v>27.81</v>
          </cell>
          <cell r="Q23">
            <v>32.384745762711866</v>
          </cell>
          <cell r="R23">
            <v>34.74</v>
          </cell>
          <cell r="S23">
            <v>30.790677966101697</v>
          </cell>
          <cell r="T23">
            <v>33.029999999999994</v>
          </cell>
          <cell r="U23">
            <v>3865.8474576271183</v>
          </cell>
          <cell r="V23">
            <v>4147</v>
          </cell>
        </row>
        <row r="24">
          <cell r="C24" t="str">
            <v>RCM</v>
          </cell>
          <cell r="I24">
            <v>3876.3</v>
          </cell>
          <cell r="M24">
            <v>11.75</v>
          </cell>
          <cell r="N24">
            <v>3.07</v>
          </cell>
          <cell r="O24">
            <v>25.237697307335189</v>
          </cell>
          <cell r="P24">
            <v>27.72</v>
          </cell>
          <cell r="Q24">
            <v>31.428763024863304</v>
          </cell>
          <cell r="R24">
            <v>34.520000000000003</v>
          </cell>
          <cell r="S24">
            <v>31.583539667801503</v>
          </cell>
          <cell r="T24">
            <v>34.69</v>
          </cell>
          <cell r="U24">
            <v>4037.8494790054674</v>
          </cell>
          <cell r="V24">
            <v>4435</v>
          </cell>
        </row>
        <row r="25">
          <cell r="C25" t="str">
            <v>RCM</v>
          </cell>
          <cell r="I25">
            <v>3751.8</v>
          </cell>
          <cell r="M25">
            <v>10.87</v>
          </cell>
          <cell r="N25">
            <v>4.5999999999999996</v>
          </cell>
          <cell r="O25">
            <v>25.225471698113203</v>
          </cell>
          <cell r="P25">
            <v>27</v>
          </cell>
          <cell r="Q25">
            <v>32.372688679245279</v>
          </cell>
          <cell r="R25">
            <v>34.65</v>
          </cell>
          <cell r="S25">
            <v>31.531839622641513</v>
          </cell>
          <cell r="T25">
            <v>33.75</v>
          </cell>
          <cell r="U25">
            <v>3866.0371069182388</v>
          </cell>
          <cell r="V25">
            <v>4138</v>
          </cell>
        </row>
        <row r="26">
          <cell r="C26" t="str">
            <v>RCM</v>
          </cell>
          <cell r="I26">
            <v>3717.5</v>
          </cell>
          <cell r="M26">
            <v>10.86</v>
          </cell>
          <cell r="N26">
            <v>4.71</v>
          </cell>
          <cell r="O26">
            <v>25.715800188897049</v>
          </cell>
          <cell r="P26">
            <v>27.49</v>
          </cell>
          <cell r="Q26">
            <v>33.068517158148808</v>
          </cell>
          <cell r="R26">
            <v>35.35</v>
          </cell>
          <cell r="S26">
            <v>30.355682652954144</v>
          </cell>
          <cell r="T26">
            <v>32.450000000000003</v>
          </cell>
          <cell r="U26">
            <v>3694.1322279357746</v>
          </cell>
          <cell r="V26">
            <v>3949</v>
          </cell>
        </row>
        <row r="27">
          <cell r="C27" t="str">
            <v>RCM</v>
          </cell>
          <cell r="I27">
            <v>3391.9</v>
          </cell>
          <cell r="M27">
            <v>10.54</v>
          </cell>
          <cell r="N27">
            <v>4.42</v>
          </cell>
          <cell r="O27">
            <v>25.467740112994356</v>
          </cell>
          <cell r="P27">
            <v>27.21</v>
          </cell>
          <cell r="Q27">
            <v>32.506233521657251</v>
          </cell>
          <cell r="R27">
            <v>34.729999999999997</v>
          </cell>
          <cell r="S27">
            <v>31.486026365348387</v>
          </cell>
          <cell r="T27">
            <v>33.639999999999993</v>
          </cell>
          <cell r="U27">
            <v>3803.7815442561214</v>
          </cell>
          <cell r="V27">
            <v>4064</v>
          </cell>
        </row>
        <row r="28">
          <cell r="C28" t="str">
            <v>RCM</v>
          </cell>
          <cell r="I28">
            <v>3522.4</v>
          </cell>
          <cell r="M28">
            <v>10.94</v>
          </cell>
          <cell r="N28">
            <v>4.88</v>
          </cell>
          <cell r="O28">
            <v>25.382849032800671</v>
          </cell>
          <cell r="P28">
            <v>27.11</v>
          </cell>
          <cell r="Q28">
            <v>32.770185029436497</v>
          </cell>
          <cell r="R28">
            <v>35</v>
          </cell>
          <cell r="S28">
            <v>30.906965937762841</v>
          </cell>
          <cell r="T28">
            <v>33.01</v>
          </cell>
          <cell r="U28">
            <v>3820.0672834314546</v>
          </cell>
          <cell r="V28">
            <v>4080</v>
          </cell>
        </row>
        <row r="29">
          <cell r="C29" t="str">
            <v>RCM</v>
          </cell>
          <cell r="I29">
            <v>3527.2</v>
          </cell>
          <cell r="M29">
            <v>11.09</v>
          </cell>
          <cell r="N29">
            <v>3.92</v>
          </cell>
          <cell r="O29">
            <v>25.410788925895091</v>
          </cell>
          <cell r="P29">
            <v>27.46</v>
          </cell>
          <cell r="Q29">
            <v>32.545427768526231</v>
          </cell>
          <cell r="R29">
            <v>35.17</v>
          </cell>
          <cell r="S29">
            <v>30.953783305578678</v>
          </cell>
          <cell r="T29">
            <v>33.449999999999989</v>
          </cell>
          <cell r="U29">
            <v>3888.4244379683601</v>
          </cell>
          <cell r="V29">
            <v>4202</v>
          </cell>
        </row>
        <row r="30">
          <cell r="C30" t="str">
            <v>Tori</v>
          </cell>
          <cell r="I30">
            <v>3939.7</v>
          </cell>
          <cell r="M30">
            <v>8.4499999999999993</v>
          </cell>
          <cell r="N30">
            <v>3.37</v>
          </cell>
          <cell r="O30">
            <v>18.986463831108349</v>
          </cell>
          <cell r="P30">
            <v>20.04</v>
          </cell>
          <cell r="Q30">
            <v>45.883954258511849</v>
          </cell>
          <cell r="R30">
            <v>48.43</v>
          </cell>
          <cell r="S30">
            <v>26.679581910379799</v>
          </cell>
          <cell r="T30">
            <v>28.16</v>
          </cell>
          <cell r="U30">
            <v>2751.331884507917</v>
          </cell>
          <cell r="V30">
            <v>2904</v>
          </cell>
        </row>
        <row r="31">
          <cell r="C31" t="str">
            <v>Dakra</v>
          </cell>
          <cell r="I31">
            <v>3735.9</v>
          </cell>
          <cell r="M31">
            <v>10.58</v>
          </cell>
          <cell r="N31">
            <v>3.85</v>
          </cell>
          <cell r="O31">
            <v>25.463542381695266</v>
          </cell>
          <cell r="P31">
            <v>27.38</v>
          </cell>
          <cell r="Q31">
            <v>33.117485179407176</v>
          </cell>
          <cell r="R31">
            <v>35.61</v>
          </cell>
          <cell r="S31">
            <v>30.838972438897564</v>
          </cell>
          <cell r="T31">
            <v>33.160000000000004</v>
          </cell>
          <cell r="U31">
            <v>3788.8411856474258</v>
          </cell>
          <cell r="V31">
            <v>4074</v>
          </cell>
        </row>
        <row r="32">
          <cell r="C32" t="str">
            <v>RCM</v>
          </cell>
          <cell r="I32">
            <v>3412.6</v>
          </cell>
          <cell r="M32">
            <v>10.47</v>
          </cell>
          <cell r="N32">
            <v>5.21</v>
          </cell>
          <cell r="O32">
            <v>24.651682666947991</v>
          </cell>
          <cell r="P32">
            <v>26.1</v>
          </cell>
          <cell r="Q32">
            <v>32.812239687730774</v>
          </cell>
          <cell r="R32">
            <v>34.74</v>
          </cell>
          <cell r="S32">
            <v>32.066077645321236</v>
          </cell>
          <cell r="T32">
            <v>33.950000000000003</v>
          </cell>
          <cell r="U32">
            <v>3885.709674016246</v>
          </cell>
          <cell r="V32">
            <v>4114</v>
          </cell>
        </row>
        <row r="33">
          <cell r="C33" t="str">
            <v>RCM</v>
          </cell>
          <cell r="I33">
            <v>3842.1000000000004</v>
          </cell>
          <cell r="M33">
            <v>10.38</v>
          </cell>
          <cell r="N33">
            <v>4.6100000000000003</v>
          </cell>
          <cell r="O33">
            <v>25.545317119194884</v>
          </cell>
          <cell r="P33">
            <v>27.19</v>
          </cell>
          <cell r="Q33">
            <v>33.042618723136599</v>
          </cell>
          <cell r="R33">
            <v>35.17</v>
          </cell>
          <cell r="S33">
            <v>31.032064157668508</v>
          </cell>
          <cell r="T33">
            <v>33.03</v>
          </cell>
          <cell r="U33">
            <v>3854.8155991194049</v>
          </cell>
          <cell r="V33">
            <v>4103</v>
          </cell>
        </row>
        <row r="34">
          <cell r="C34" t="str">
            <v>RCM</v>
          </cell>
          <cell r="I34">
            <v>3848.3999999999996</v>
          </cell>
          <cell r="M34">
            <v>9.18</v>
          </cell>
          <cell r="N34">
            <v>4.17</v>
          </cell>
          <cell r="O34">
            <v>25.683209850777416</v>
          </cell>
          <cell r="P34">
            <v>27.1</v>
          </cell>
          <cell r="Q34">
            <v>34.790798288636125</v>
          </cell>
          <cell r="R34">
            <v>36.71</v>
          </cell>
          <cell r="S34">
            <v>30.345991860586459</v>
          </cell>
          <cell r="T34">
            <v>32.020000000000003</v>
          </cell>
          <cell r="U34">
            <v>3695.1599707815926</v>
          </cell>
          <cell r="V34">
            <v>3899</v>
          </cell>
        </row>
        <row r="35">
          <cell r="C35" t="str">
            <v>RCM</v>
          </cell>
          <cell r="I35">
            <v>3503.5</v>
          </cell>
          <cell r="M35">
            <v>9.99</v>
          </cell>
          <cell r="N35">
            <v>4.5599999999999996</v>
          </cell>
          <cell r="O35">
            <v>25.426127409891034</v>
          </cell>
          <cell r="P35">
            <v>26.96</v>
          </cell>
          <cell r="Q35">
            <v>33.414231978206203</v>
          </cell>
          <cell r="R35">
            <v>35.43</v>
          </cell>
          <cell r="S35">
            <v>31.169640611902757</v>
          </cell>
          <cell r="T35">
            <v>33.04999999999999</v>
          </cell>
          <cell r="U35">
            <v>3779.0242036881814</v>
          </cell>
          <cell r="V35">
            <v>4007</v>
          </cell>
        </row>
        <row r="36">
          <cell r="C36" t="str">
            <v>RCM</v>
          </cell>
          <cell r="I36">
            <v>3873.6</v>
          </cell>
          <cell r="M36">
            <v>9.0299999999999994</v>
          </cell>
          <cell r="N36">
            <v>4.5</v>
          </cell>
          <cell r="O36">
            <v>25.433497382198951</v>
          </cell>
          <cell r="P36">
            <v>26.7</v>
          </cell>
          <cell r="Q36">
            <v>33.94</v>
          </cell>
          <cell r="R36">
            <v>35.630000000000003</v>
          </cell>
          <cell r="S36">
            <v>31.59650261780105</v>
          </cell>
          <cell r="T36">
            <v>33.169999999999995</v>
          </cell>
          <cell r="U36">
            <v>3849.3169633507855</v>
          </cell>
          <cell r="V36">
            <v>4041</v>
          </cell>
        </row>
        <row r="37">
          <cell r="C37" t="str">
            <v>RCM</v>
          </cell>
          <cell r="I37">
            <v>4015</v>
          </cell>
          <cell r="M37">
            <v>9.0399999999999991</v>
          </cell>
          <cell r="N37">
            <v>3.51</v>
          </cell>
          <cell r="O37">
            <v>25.396024458493113</v>
          </cell>
          <cell r="P37">
            <v>26.94</v>
          </cell>
          <cell r="Q37">
            <v>33.785950875738429</v>
          </cell>
          <cell r="R37">
            <v>35.840000000000003</v>
          </cell>
          <cell r="S37">
            <v>31.778024665768456</v>
          </cell>
          <cell r="T37">
            <v>33.71</v>
          </cell>
          <cell r="U37">
            <v>3637.8343869831074</v>
          </cell>
          <cell r="V37">
            <v>3859</v>
          </cell>
        </row>
        <row r="38">
          <cell r="C38" t="str">
            <v>Tori</v>
          </cell>
          <cell r="I38">
            <v>3946.4</v>
          </cell>
          <cell r="M38">
            <v>9.01</v>
          </cell>
          <cell r="N38">
            <v>2.77</v>
          </cell>
          <cell r="O38">
            <v>19.343446467139771</v>
          </cell>
          <cell r="P38">
            <v>20.67</v>
          </cell>
          <cell r="Q38">
            <v>44.311184819500156</v>
          </cell>
          <cell r="R38">
            <v>47.35</v>
          </cell>
          <cell r="S38">
            <v>27.335368713360076</v>
          </cell>
          <cell r="T38">
            <v>29.209999999999997</v>
          </cell>
          <cell r="U38">
            <v>2608.1366862079603</v>
          </cell>
          <cell r="V38">
            <v>2787</v>
          </cell>
        </row>
        <row r="39">
          <cell r="C39" t="str">
            <v>RCM</v>
          </cell>
          <cell r="I39">
            <v>3862.5</v>
          </cell>
          <cell r="M39">
            <v>9.56</v>
          </cell>
          <cell r="N39">
            <v>4.5</v>
          </cell>
          <cell r="O39">
            <v>24.868632460732986</v>
          </cell>
          <cell r="P39">
            <v>26.26</v>
          </cell>
          <cell r="Q39">
            <v>34.727065968586388</v>
          </cell>
          <cell r="R39">
            <v>36.67</v>
          </cell>
          <cell r="S39">
            <v>30.844301570680628</v>
          </cell>
          <cell r="T39">
            <v>32.569999999999993</v>
          </cell>
          <cell r="U39">
            <v>3646.0104712041884</v>
          </cell>
          <cell r="V39">
            <v>3850</v>
          </cell>
        </row>
        <row r="40">
          <cell r="C40" t="str">
            <v>KDH</v>
          </cell>
          <cell r="I40">
            <v>3530.1</v>
          </cell>
          <cell r="M40">
            <v>11.57</v>
          </cell>
          <cell r="N40">
            <v>3.85</v>
          </cell>
          <cell r="O40">
            <v>25.475933437337492</v>
          </cell>
          <cell r="P40">
            <v>27.7</v>
          </cell>
          <cell r="Q40">
            <v>32.199004680187201</v>
          </cell>
          <cell r="R40">
            <v>35.01</v>
          </cell>
          <cell r="S40">
            <v>30.75506188247531</v>
          </cell>
          <cell r="T40">
            <v>33.44</v>
          </cell>
          <cell r="U40">
            <v>3754.343244929797</v>
          </cell>
          <cell r="V40">
            <v>4082.1</v>
          </cell>
        </row>
        <row r="41">
          <cell r="C41" t="str">
            <v>RCM</v>
          </cell>
          <cell r="I41">
            <v>3531.6000000000004</v>
          </cell>
          <cell r="M41">
            <v>10.71</v>
          </cell>
          <cell r="N41">
            <v>4.5199999999999996</v>
          </cell>
          <cell r="O41">
            <v>23.117394218684538</v>
          </cell>
          <cell r="P41">
            <v>24.72</v>
          </cell>
          <cell r="Q41">
            <v>36.368748428990358</v>
          </cell>
          <cell r="R41">
            <v>38.89</v>
          </cell>
          <cell r="S41">
            <v>29.803857352325103</v>
          </cell>
          <cell r="T41">
            <v>31.86</v>
          </cell>
          <cell r="U41">
            <v>3606.9494134897354</v>
          </cell>
          <cell r="V41">
            <v>3857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ref_dereg_impact"/>
      <sheetName val="Sing_margins"/>
      <sheetName val="Domestic_premium"/>
      <sheetName val="intl_margins"/>
      <sheetName val="import_duties"/>
      <sheetName val="Sing_margins_monthly"/>
      <sheetName val="Sing_op_rate"/>
      <sheetName val="Asia_sup_dem"/>
      <sheetName val="GDP forecasts"/>
      <sheetName val="cap_add_Asia"/>
      <sheetName val="India_sup_dem"/>
      <sheetName val="India_dem"/>
      <sheetName val="cap_add_India"/>
      <sheetName val="dom_margin"/>
      <sheetName val="imp_duty_cons"/>
      <sheetName val="RO_eco"/>
      <sheetName val="local_intl_diff_price"/>
      <sheetName val="upside"/>
      <sheetName val="BP_sens"/>
      <sheetName val="HP_sens"/>
      <sheetName val="RPL_sens"/>
      <sheetName val="ref_bal_As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C4" t="str">
            <v>End-2000</v>
          </cell>
          <cell r="G4" t="str">
            <v>Capacity additions (b/d)</v>
          </cell>
        </row>
        <row r="5">
          <cell r="C5" t="str">
            <v>capacity</v>
          </cell>
          <cell r="E5">
            <v>1996</v>
          </cell>
          <cell r="F5">
            <v>1997</v>
          </cell>
          <cell r="G5">
            <v>1998</v>
          </cell>
          <cell r="H5">
            <v>1999</v>
          </cell>
          <cell r="I5">
            <v>2000</v>
          </cell>
          <cell r="J5" t="str">
            <v>2001E</v>
          </cell>
        </row>
        <row r="6">
          <cell r="A6" t="str">
            <v>Australia</v>
          </cell>
          <cell r="C6">
            <v>837000</v>
          </cell>
          <cell r="E6">
            <v>20000</v>
          </cell>
          <cell r="F6">
            <v>0</v>
          </cell>
          <cell r="G6">
            <v>27000</v>
          </cell>
          <cell r="H6">
            <v>0</v>
          </cell>
          <cell r="I6">
            <v>0</v>
          </cell>
          <cell r="J6">
            <v>19000</v>
          </cell>
        </row>
        <row r="7">
          <cell r="A7" t="str">
            <v>Bangladesh</v>
          </cell>
          <cell r="C7">
            <v>31000</v>
          </cell>
          <cell r="E7">
            <v>0</v>
          </cell>
          <cell r="F7">
            <v>0</v>
          </cell>
          <cell r="G7">
            <v>0</v>
          </cell>
          <cell r="H7">
            <v>0</v>
          </cell>
          <cell r="I7">
            <v>0</v>
          </cell>
          <cell r="J7">
            <v>0</v>
          </cell>
        </row>
        <row r="8">
          <cell r="A8" t="str">
            <v>Brunei</v>
          </cell>
          <cell r="C8">
            <v>10000</v>
          </cell>
          <cell r="E8">
            <v>0</v>
          </cell>
          <cell r="F8">
            <v>0</v>
          </cell>
          <cell r="G8">
            <v>0</v>
          </cell>
          <cell r="H8">
            <v>0</v>
          </cell>
          <cell r="I8">
            <v>0</v>
          </cell>
          <cell r="J8">
            <v>0</v>
          </cell>
        </row>
        <row r="9">
          <cell r="A9" t="str">
            <v>China (a)</v>
          </cell>
          <cell r="C9">
            <v>4543150</v>
          </cell>
          <cell r="E9">
            <v>70000</v>
          </cell>
          <cell r="F9">
            <v>197900</v>
          </cell>
          <cell r="G9">
            <v>163500</v>
          </cell>
          <cell r="H9">
            <v>180000</v>
          </cell>
          <cell r="I9">
            <v>530335.02774394315</v>
          </cell>
          <cell r="J9">
            <v>131062.28177019887</v>
          </cell>
        </row>
        <row r="10">
          <cell r="A10" t="str">
            <v>India</v>
          </cell>
          <cell r="C10">
            <v>2419400</v>
          </cell>
          <cell r="E10">
            <v>83000</v>
          </cell>
          <cell r="F10">
            <v>20000</v>
          </cell>
          <cell r="G10">
            <v>78560</v>
          </cell>
          <cell r="H10">
            <v>438140</v>
          </cell>
          <cell r="I10">
            <v>582160</v>
          </cell>
          <cell r="J10">
            <v>34263</v>
          </cell>
        </row>
        <row r="11">
          <cell r="A11" t="str">
            <v>Indonesia</v>
          </cell>
          <cell r="C11">
            <v>1113420</v>
          </cell>
          <cell r="E11">
            <v>0</v>
          </cell>
          <cell r="F11">
            <v>20000</v>
          </cell>
          <cell r="G11">
            <v>0</v>
          </cell>
          <cell r="H11">
            <v>48000</v>
          </cell>
          <cell r="I11">
            <v>0</v>
          </cell>
          <cell r="J11">
            <v>0</v>
          </cell>
        </row>
        <row r="12">
          <cell r="A12" t="str">
            <v>Japan</v>
          </cell>
          <cell r="C12">
            <v>5273610</v>
          </cell>
          <cell r="E12">
            <v>0</v>
          </cell>
          <cell r="F12">
            <v>53000</v>
          </cell>
          <cell r="G12">
            <v>92000</v>
          </cell>
          <cell r="H12">
            <v>-77000</v>
          </cell>
          <cell r="I12">
            <v>-90000</v>
          </cell>
          <cell r="J12">
            <v>-331000</v>
          </cell>
        </row>
        <row r="13">
          <cell r="A13" t="str">
            <v>Malaysia</v>
          </cell>
          <cell r="C13">
            <v>603500</v>
          </cell>
          <cell r="E13">
            <v>0</v>
          </cell>
          <cell r="F13">
            <v>0</v>
          </cell>
          <cell r="G13">
            <v>100000</v>
          </cell>
          <cell r="H13">
            <v>50000</v>
          </cell>
          <cell r="I13">
            <v>63500</v>
          </cell>
          <cell r="J13">
            <v>0</v>
          </cell>
        </row>
        <row r="14">
          <cell r="A14" t="str">
            <v>Myanmar</v>
          </cell>
          <cell r="C14">
            <v>32000</v>
          </cell>
          <cell r="E14">
            <v>0</v>
          </cell>
          <cell r="F14">
            <v>0</v>
          </cell>
          <cell r="G14">
            <v>0</v>
          </cell>
          <cell r="H14">
            <v>0</v>
          </cell>
          <cell r="I14">
            <v>0</v>
          </cell>
          <cell r="J14">
            <v>0</v>
          </cell>
        </row>
        <row r="15">
          <cell r="A15" t="str">
            <v>New Zealand</v>
          </cell>
          <cell r="C15">
            <v>110000</v>
          </cell>
          <cell r="E15">
            <v>0</v>
          </cell>
          <cell r="F15">
            <v>0</v>
          </cell>
          <cell r="G15">
            <v>0</v>
          </cell>
          <cell r="H15">
            <v>0</v>
          </cell>
          <cell r="I15">
            <v>0</v>
          </cell>
          <cell r="J15">
            <v>0</v>
          </cell>
        </row>
        <row r="16">
          <cell r="A16" t="str">
            <v>North Korea</v>
          </cell>
          <cell r="C16">
            <v>70000</v>
          </cell>
          <cell r="E16">
            <v>0</v>
          </cell>
          <cell r="F16">
            <v>0</v>
          </cell>
          <cell r="G16">
            <v>0</v>
          </cell>
          <cell r="H16">
            <v>0</v>
          </cell>
          <cell r="I16">
            <v>0</v>
          </cell>
          <cell r="J16">
            <v>0</v>
          </cell>
        </row>
        <row r="17">
          <cell r="A17" t="str">
            <v>Pakistan</v>
          </cell>
          <cell r="C17">
            <v>143000</v>
          </cell>
          <cell r="E17">
            <v>0</v>
          </cell>
          <cell r="F17">
            <v>0</v>
          </cell>
          <cell r="G17">
            <v>0</v>
          </cell>
          <cell r="H17">
            <v>4500</v>
          </cell>
          <cell r="I17">
            <v>0</v>
          </cell>
          <cell r="J17">
            <v>100000</v>
          </cell>
        </row>
        <row r="18">
          <cell r="A18" t="str">
            <v>Papua New Guinea</v>
          </cell>
          <cell r="C18">
            <v>0</v>
          </cell>
          <cell r="E18">
            <v>0</v>
          </cell>
          <cell r="F18">
            <v>0</v>
          </cell>
          <cell r="G18">
            <v>0</v>
          </cell>
          <cell r="H18">
            <v>0</v>
          </cell>
          <cell r="I18">
            <v>0</v>
          </cell>
          <cell r="J18">
            <v>0</v>
          </cell>
        </row>
        <row r="19">
          <cell r="A19" t="str">
            <v>Philippines</v>
          </cell>
          <cell r="C19">
            <v>419000</v>
          </cell>
          <cell r="E19">
            <v>10000</v>
          </cell>
          <cell r="F19">
            <v>0</v>
          </cell>
          <cell r="G19">
            <v>15000</v>
          </cell>
          <cell r="H19">
            <v>0</v>
          </cell>
          <cell r="I19">
            <v>0</v>
          </cell>
          <cell r="J19">
            <v>0</v>
          </cell>
        </row>
        <row r="20">
          <cell r="A20" t="str">
            <v>Singapore</v>
          </cell>
          <cell r="C20">
            <v>1375000</v>
          </cell>
          <cell r="E20">
            <v>60000</v>
          </cell>
          <cell r="F20">
            <v>20000</v>
          </cell>
          <cell r="G20">
            <v>0</v>
          </cell>
          <cell r="H20">
            <v>45000</v>
          </cell>
          <cell r="I20">
            <v>70000</v>
          </cell>
          <cell r="J20">
            <v>0</v>
          </cell>
        </row>
        <row r="21">
          <cell r="A21" t="str">
            <v>South Korea</v>
          </cell>
          <cell r="C21">
            <v>2590000</v>
          </cell>
          <cell r="E21">
            <v>620000</v>
          </cell>
          <cell r="F21">
            <v>40000</v>
          </cell>
          <cell r="G21">
            <v>30000</v>
          </cell>
          <cell r="H21">
            <v>0</v>
          </cell>
          <cell r="I21">
            <v>0</v>
          </cell>
          <cell r="J21">
            <v>0</v>
          </cell>
        </row>
        <row r="22">
          <cell r="A22" t="str">
            <v>Sri Lanka</v>
          </cell>
          <cell r="C22">
            <v>50000</v>
          </cell>
          <cell r="E22">
            <v>0</v>
          </cell>
          <cell r="F22">
            <v>0</v>
          </cell>
          <cell r="G22">
            <v>0</v>
          </cell>
          <cell r="H22">
            <v>0</v>
          </cell>
          <cell r="I22">
            <v>0</v>
          </cell>
          <cell r="J22">
            <v>0</v>
          </cell>
        </row>
        <row r="23">
          <cell r="A23" t="str">
            <v>Taiwan</v>
          </cell>
          <cell r="C23">
            <v>920000</v>
          </cell>
          <cell r="E23">
            <v>0</v>
          </cell>
          <cell r="F23">
            <v>0</v>
          </cell>
          <cell r="G23">
            <v>0</v>
          </cell>
          <cell r="H23">
            <v>0</v>
          </cell>
          <cell r="I23">
            <v>150000</v>
          </cell>
          <cell r="J23">
            <v>37500</v>
          </cell>
        </row>
        <row r="24">
          <cell r="A24" t="str">
            <v>Thailand</v>
          </cell>
          <cell r="C24">
            <v>882500</v>
          </cell>
          <cell r="E24">
            <v>422000</v>
          </cell>
          <cell r="F24">
            <v>0</v>
          </cell>
          <cell r="G24">
            <v>0</v>
          </cell>
          <cell r="H24">
            <v>30000</v>
          </cell>
          <cell r="I24">
            <v>37500</v>
          </cell>
          <cell r="J24">
            <v>47500</v>
          </cell>
        </row>
        <row r="25">
          <cell r="A25" t="str">
            <v>Vietnam</v>
          </cell>
          <cell r="C25">
            <v>0</v>
          </cell>
          <cell r="E25">
            <v>0</v>
          </cell>
          <cell r="F25">
            <v>0</v>
          </cell>
          <cell r="G25">
            <v>0</v>
          </cell>
          <cell r="H25">
            <v>0</v>
          </cell>
          <cell r="I25">
            <v>0</v>
          </cell>
          <cell r="J25">
            <v>0</v>
          </cell>
        </row>
        <row r="26">
          <cell r="A26" t="str">
            <v>Capacity creep (1% p.a.)</v>
          </cell>
          <cell r="C26">
            <v>0</v>
          </cell>
          <cell r="E26">
            <v>0</v>
          </cell>
          <cell r="F26">
            <v>0</v>
          </cell>
          <cell r="G26">
            <v>0</v>
          </cell>
          <cell r="H26">
            <v>0</v>
          </cell>
          <cell r="I26">
            <v>0</v>
          </cell>
          <cell r="J26">
            <v>214225.80000000002</v>
          </cell>
        </row>
        <row r="27">
          <cell r="A27" t="str">
            <v>Total</v>
          </cell>
          <cell r="C27">
            <v>21422580</v>
          </cell>
          <cell r="E27">
            <v>1285000</v>
          </cell>
          <cell r="F27">
            <v>350900</v>
          </cell>
          <cell r="G27">
            <v>506060</v>
          </cell>
          <cell r="H27">
            <v>718640</v>
          </cell>
          <cell r="I27">
            <v>1343495.027743943</v>
          </cell>
          <cell r="J27">
            <v>252551.08177019889</v>
          </cell>
        </row>
        <row r="29">
          <cell r="A29" t="str">
            <v>Cumulative capacity</v>
          </cell>
          <cell r="E29">
            <v>19147220</v>
          </cell>
          <cell r="F29">
            <v>19498120</v>
          </cell>
          <cell r="G29">
            <v>20004180</v>
          </cell>
          <cell r="H29">
            <v>20722820</v>
          </cell>
          <cell r="I29">
            <v>21422580</v>
          </cell>
          <cell r="J29">
            <v>21544068.800000001</v>
          </cell>
        </row>
        <row r="30">
          <cell r="A30" t="str">
            <v>Average capacity</v>
          </cell>
          <cell r="E30">
            <v>18504720</v>
          </cell>
          <cell r="F30">
            <v>19322670</v>
          </cell>
          <cell r="G30">
            <v>19751150</v>
          </cell>
          <cell r="H30">
            <v>20363500</v>
          </cell>
          <cell r="I30">
            <v>21072700</v>
          </cell>
          <cell r="J30">
            <v>21483324.399999999</v>
          </cell>
        </row>
        <row r="31">
          <cell r="A31" t="str">
            <v>Average capacity growth rate (%)</v>
          </cell>
          <cell r="F31">
            <v>1.8326420232284368</v>
          </cell>
          <cell r="G31">
            <v>2.5954297132236404</v>
          </cell>
          <cell r="H31">
            <v>3.5924491781217816</v>
          </cell>
          <cell r="I31">
            <v>3.3767604988124145</v>
          </cell>
          <cell r="J31">
            <v>0.56710629625376097</v>
          </cell>
        </row>
        <row r="33">
          <cell r="A33" t="str">
            <v>Demand (IEA)</v>
          </cell>
        </row>
        <row r="34">
          <cell r="A34" t="str">
            <v>Demand, 3.5% growth per annum</v>
          </cell>
          <cell r="E34">
            <v>18930000</v>
          </cell>
          <cell r="F34">
            <v>19780000</v>
          </cell>
          <cell r="G34">
            <v>19350000</v>
          </cell>
          <cell r="H34">
            <v>20160000.000000004</v>
          </cell>
          <cell r="I34">
            <v>20640000</v>
          </cell>
          <cell r="J34">
            <v>21362400</v>
          </cell>
        </row>
        <row r="35">
          <cell r="A35" t="str">
            <v>Demand, 3.0% growth per annum</v>
          </cell>
          <cell r="E35">
            <v>18930000</v>
          </cell>
          <cell r="F35">
            <v>19780000</v>
          </cell>
          <cell r="G35">
            <v>19350000</v>
          </cell>
          <cell r="H35">
            <v>20160000.000000004</v>
          </cell>
          <cell r="I35">
            <v>20640000</v>
          </cell>
          <cell r="J35">
            <v>21259200</v>
          </cell>
        </row>
        <row r="36">
          <cell r="A36" t="str">
            <v>Demand, 2.5% growth per annum</v>
          </cell>
          <cell r="E36">
            <v>18930000</v>
          </cell>
          <cell r="F36">
            <v>19780000</v>
          </cell>
          <cell r="G36">
            <v>19350000</v>
          </cell>
          <cell r="H36">
            <v>20160000.000000004</v>
          </cell>
          <cell r="I36">
            <v>20640000</v>
          </cell>
          <cell r="J36">
            <v>21156000</v>
          </cell>
        </row>
        <row r="38">
          <cell r="A38" t="str">
            <v>Regional (deficit)/surplus</v>
          </cell>
        </row>
        <row r="39">
          <cell r="A39" t="str">
            <v>At 3.5% demand growth</v>
          </cell>
          <cell r="F39">
            <v>-457330</v>
          </cell>
          <cell r="G39">
            <v>401150</v>
          </cell>
          <cell r="H39">
            <v>203499.99999999627</v>
          </cell>
          <cell r="I39">
            <v>432700</v>
          </cell>
          <cell r="J39">
            <v>120924.39999999851</v>
          </cell>
        </row>
        <row r="40">
          <cell r="A40" t="str">
            <v>At 3.0% demand growth</v>
          </cell>
          <cell r="E40">
            <v>-425280</v>
          </cell>
          <cell r="F40">
            <v>-457330</v>
          </cell>
          <cell r="G40">
            <v>401150</v>
          </cell>
          <cell r="H40">
            <v>203499.99999999627</v>
          </cell>
          <cell r="I40">
            <v>432700</v>
          </cell>
          <cell r="J40">
            <v>224124.39999999851</v>
          </cell>
        </row>
        <row r="41">
          <cell r="A41" t="str">
            <v>At 2.5% demand growth</v>
          </cell>
          <cell r="F41">
            <v>-457330</v>
          </cell>
          <cell r="G41">
            <v>401150</v>
          </cell>
          <cell r="H41">
            <v>203499.99999999627</v>
          </cell>
          <cell r="I41">
            <v>432700</v>
          </cell>
          <cell r="J41">
            <v>327324.39999999851</v>
          </cell>
        </row>
        <row r="43">
          <cell r="A43" t="str">
            <v>(a) Effective capacity addition from 2000 - 2003E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000000"/>
      <sheetName val="ICGSIP"/>
      <sheetName val="GSIP"/>
      <sheetName val="Rates"/>
      <sheetName val="Criteria"/>
      <sheetName val="Summary"/>
      <sheetName val="TB"/>
      <sheetName val="Journal"/>
      <sheetName val="SAF"/>
      <sheetName val="Computer"/>
      <sheetName val="Land"/>
      <sheetName val="Add"/>
      <sheetName val="Dec02"/>
      <sheetName val="Opg Stk"/>
      <sheetName val="Nov02"/>
      <sheetName val="Project"/>
      <sheetName val="cashflow"/>
      <sheetName val="APPROVED PROJECT BUDGETS"/>
      <sheetName val="LATEST FORECAST"/>
      <sheetName val="PLAN"/>
    </sheetNames>
    <sheetDataSet>
      <sheetData sheetId="0" refreshError="1"/>
      <sheetData sheetId="1" refreshError="1">
        <row r="5">
          <cell r="B5" t="str">
            <v>Account</v>
          </cell>
          <cell r="C5" t="str">
            <v>Reference</v>
          </cell>
          <cell r="E5" t="str">
            <v>Period</v>
          </cell>
          <cell r="F5" t="str">
            <v>Description</v>
          </cell>
          <cell r="G5" t="str">
            <v>Cost B/F</v>
          </cell>
          <cell r="H5" t="str">
            <v>Additions</v>
          </cell>
          <cell r="I5" t="str">
            <v>Cost C/F</v>
          </cell>
          <cell r="J5" t="str">
            <v>Dep. B/F</v>
          </cell>
          <cell r="K5" t="str">
            <v>Dep YTD</v>
          </cell>
          <cell r="L5" t="str">
            <v>Month</v>
          </cell>
          <cell r="M5" t="str">
            <v>Dep. C/F</v>
          </cell>
          <cell r="N5" t="str">
            <v>NBV</v>
          </cell>
          <cell r="O5" t="str">
            <v>Rate</v>
          </cell>
          <cell r="P5" t="str">
            <v>Reclass</v>
          </cell>
          <cell r="Q5" t="str">
            <v>Transfer</v>
          </cell>
          <cell r="R5" t="str">
            <v>Reversed</v>
          </cell>
          <cell r="S5" t="str">
            <v>Dep</v>
          </cell>
          <cell r="T5" t="str">
            <v>Cost D</v>
          </cell>
          <cell r="U5" t="str">
            <v>Dep D</v>
          </cell>
          <cell r="V5" t="str">
            <v>Fully Dep</v>
          </cell>
        </row>
        <row r="8">
          <cell r="B8">
            <v>9009646</v>
          </cell>
          <cell r="E8">
            <v>37348</v>
          </cell>
          <cell r="F8" t="str">
            <v>ICN Building</v>
          </cell>
          <cell r="G8">
            <v>36609478.530000001</v>
          </cell>
          <cell r="H8">
            <v>0</v>
          </cell>
          <cell r="I8">
            <v>0</v>
          </cell>
          <cell r="J8">
            <v>0</v>
          </cell>
          <cell r="K8">
            <v>0</v>
          </cell>
          <cell r="L8">
            <v>0</v>
          </cell>
          <cell r="M8">
            <v>0</v>
          </cell>
          <cell r="N8">
            <v>0</v>
          </cell>
          <cell r="O8">
            <v>0</v>
          </cell>
          <cell r="P8">
            <v>-36609478.530000001</v>
          </cell>
        </row>
        <row r="9">
          <cell r="B9">
            <v>9009660</v>
          </cell>
          <cell r="E9">
            <v>37348</v>
          </cell>
          <cell r="F9" t="str">
            <v>ASRS - Import Duty &amp; Inland</v>
          </cell>
          <cell r="G9">
            <v>0</v>
          </cell>
          <cell r="H9">
            <v>1696600.48</v>
          </cell>
          <cell r="I9">
            <v>0</v>
          </cell>
          <cell r="J9">
            <v>0</v>
          </cell>
          <cell r="K9">
            <v>0</v>
          </cell>
          <cell r="L9">
            <v>0</v>
          </cell>
          <cell r="M9">
            <v>0</v>
          </cell>
          <cell r="N9">
            <v>0</v>
          </cell>
          <cell r="O9">
            <v>0</v>
          </cell>
          <cell r="P9">
            <v>-1696600.48</v>
          </cell>
        </row>
        <row r="10">
          <cell r="B10">
            <v>9009661</v>
          </cell>
          <cell r="E10">
            <v>37348</v>
          </cell>
          <cell r="F10" t="str">
            <v>ASRS - Conveyor System</v>
          </cell>
          <cell r="G10">
            <v>1796895.6600000001</v>
          </cell>
          <cell r="H10">
            <v>463893.94</v>
          </cell>
          <cell r="I10">
            <v>0</v>
          </cell>
          <cell r="J10">
            <v>0</v>
          </cell>
          <cell r="K10">
            <v>0</v>
          </cell>
          <cell r="L10">
            <v>0</v>
          </cell>
          <cell r="M10">
            <v>0</v>
          </cell>
          <cell r="N10">
            <v>0</v>
          </cell>
          <cell r="O10">
            <v>0</v>
          </cell>
          <cell r="P10">
            <v>-2260789.6</v>
          </cell>
        </row>
        <row r="11">
          <cell r="B11">
            <v>9009662</v>
          </cell>
          <cell r="E11">
            <v>37348</v>
          </cell>
          <cell r="F11" t="str">
            <v>ASRS - Conveyor (Civil Works)</v>
          </cell>
          <cell r="G11">
            <v>1459217.7600000002</v>
          </cell>
          <cell r="H11">
            <v>64569.599999999999</v>
          </cell>
          <cell r="I11">
            <v>0</v>
          </cell>
          <cell r="J11">
            <v>0</v>
          </cell>
          <cell r="K11">
            <v>0</v>
          </cell>
          <cell r="L11">
            <v>0</v>
          </cell>
          <cell r="M11">
            <v>0</v>
          </cell>
          <cell r="N11">
            <v>0</v>
          </cell>
          <cell r="O11">
            <v>0</v>
          </cell>
          <cell r="P11">
            <v>-1523787.3600000003</v>
          </cell>
        </row>
        <row r="12">
          <cell r="B12">
            <v>9009663</v>
          </cell>
          <cell r="E12">
            <v>37348</v>
          </cell>
          <cell r="F12" t="str">
            <v>ASRS - Bar Code System</v>
          </cell>
          <cell r="G12">
            <v>667849.11</v>
          </cell>
          <cell r="H12">
            <v>196.99</v>
          </cell>
          <cell r="I12">
            <v>0</v>
          </cell>
          <cell r="J12">
            <v>0</v>
          </cell>
          <cell r="K12">
            <v>0</v>
          </cell>
          <cell r="L12">
            <v>0</v>
          </cell>
          <cell r="M12">
            <v>0</v>
          </cell>
          <cell r="N12">
            <v>0</v>
          </cell>
          <cell r="O12">
            <v>0</v>
          </cell>
          <cell r="P12">
            <v>-668046.1</v>
          </cell>
        </row>
        <row r="13">
          <cell r="B13">
            <v>9009664</v>
          </cell>
          <cell r="E13">
            <v>37348</v>
          </cell>
          <cell r="F13" t="str">
            <v>ASRS - Pallets</v>
          </cell>
          <cell r="G13">
            <v>3390</v>
          </cell>
          <cell r="H13">
            <v>1575809.53</v>
          </cell>
          <cell r="I13">
            <v>0</v>
          </cell>
          <cell r="J13">
            <v>0</v>
          </cell>
          <cell r="K13">
            <v>0</v>
          </cell>
          <cell r="L13">
            <v>0</v>
          </cell>
          <cell r="M13">
            <v>0</v>
          </cell>
          <cell r="N13">
            <v>0</v>
          </cell>
          <cell r="O13">
            <v>0</v>
          </cell>
          <cell r="P13">
            <v>-1579199.53</v>
          </cell>
        </row>
        <row r="14">
          <cell r="B14">
            <v>9009665</v>
          </cell>
          <cell r="E14">
            <v>37348</v>
          </cell>
          <cell r="F14" t="str">
            <v>ASRS - Networking</v>
          </cell>
          <cell r="G14">
            <v>66676</v>
          </cell>
          <cell r="H14">
            <v>5205</v>
          </cell>
          <cell r="I14">
            <v>0</v>
          </cell>
          <cell r="J14">
            <v>0</v>
          </cell>
          <cell r="K14">
            <v>0</v>
          </cell>
          <cell r="L14">
            <v>0</v>
          </cell>
          <cell r="M14">
            <v>0</v>
          </cell>
          <cell r="N14">
            <v>0</v>
          </cell>
          <cell r="O14">
            <v>0</v>
          </cell>
          <cell r="P14">
            <v>-71881</v>
          </cell>
        </row>
        <row r="15">
          <cell r="B15">
            <v>9009666</v>
          </cell>
          <cell r="E15">
            <v>37348</v>
          </cell>
          <cell r="F15" t="str">
            <v>ASRS - Insurance</v>
          </cell>
          <cell r="G15">
            <v>180491.17800000004</v>
          </cell>
          <cell r="H15">
            <v>1911859.23</v>
          </cell>
          <cell r="I15">
            <v>0</v>
          </cell>
          <cell r="J15">
            <v>0</v>
          </cell>
          <cell r="K15">
            <v>0</v>
          </cell>
          <cell r="L15">
            <v>0</v>
          </cell>
          <cell r="M15">
            <v>0</v>
          </cell>
          <cell r="N15">
            <v>0</v>
          </cell>
          <cell r="O15">
            <v>0</v>
          </cell>
          <cell r="P15">
            <v>-2092350.4080000001</v>
          </cell>
        </row>
        <row r="16">
          <cell r="B16">
            <v>9009667</v>
          </cell>
          <cell r="E16">
            <v>37348</v>
          </cell>
          <cell r="F16" t="str">
            <v>ASRS - Consultant's Fee</v>
          </cell>
          <cell r="G16">
            <v>7459.85</v>
          </cell>
          <cell r="H16">
            <v>321938.01</v>
          </cell>
          <cell r="I16">
            <v>0</v>
          </cell>
          <cell r="J16">
            <v>0</v>
          </cell>
          <cell r="K16">
            <v>0</v>
          </cell>
          <cell r="L16">
            <v>0</v>
          </cell>
          <cell r="M16">
            <v>0</v>
          </cell>
          <cell r="N16">
            <v>0</v>
          </cell>
          <cell r="O16">
            <v>0</v>
          </cell>
          <cell r="P16">
            <v>-329397.86</v>
          </cell>
        </row>
        <row r="17">
          <cell r="B17">
            <v>9009668</v>
          </cell>
          <cell r="E17">
            <v>37348</v>
          </cell>
          <cell r="F17" t="str">
            <v>ASRS - Incidental Costs</v>
          </cell>
          <cell r="G17">
            <v>25579.54</v>
          </cell>
          <cell r="H17">
            <v>3370314.6</v>
          </cell>
          <cell r="I17">
            <v>0</v>
          </cell>
          <cell r="J17">
            <v>0</v>
          </cell>
          <cell r="K17">
            <v>0</v>
          </cell>
          <cell r="L17">
            <v>0</v>
          </cell>
          <cell r="M17">
            <v>0</v>
          </cell>
          <cell r="N17">
            <v>0</v>
          </cell>
          <cell r="O17">
            <v>0</v>
          </cell>
          <cell r="P17">
            <v>-3395894.14</v>
          </cell>
        </row>
        <row r="18">
          <cell r="B18">
            <v>9009669</v>
          </cell>
          <cell r="E18">
            <v>37348</v>
          </cell>
          <cell r="F18" t="str">
            <v>ASRS - Racking System</v>
          </cell>
          <cell r="G18">
            <v>64.099999999999994</v>
          </cell>
          <cell r="H18">
            <v>34375.870000000003</v>
          </cell>
          <cell r="I18">
            <v>0</v>
          </cell>
          <cell r="J18">
            <v>0</v>
          </cell>
          <cell r="K18">
            <v>0</v>
          </cell>
          <cell r="L18">
            <v>0</v>
          </cell>
          <cell r="M18">
            <v>0</v>
          </cell>
          <cell r="N18">
            <v>0</v>
          </cell>
          <cell r="O18">
            <v>0</v>
          </cell>
          <cell r="P18">
            <v>-34439.97</v>
          </cell>
        </row>
        <row r="19">
          <cell r="B19">
            <v>9009670</v>
          </cell>
          <cell r="E19">
            <v>37348</v>
          </cell>
          <cell r="F19" t="str">
            <v>ASRS - Electrication</v>
          </cell>
          <cell r="G19">
            <v>242537.02000000002</v>
          </cell>
          <cell r="H19">
            <v>486651.64999999997</v>
          </cell>
          <cell r="I19">
            <v>0</v>
          </cell>
          <cell r="J19">
            <v>0</v>
          </cell>
          <cell r="K19">
            <v>0</v>
          </cell>
          <cell r="L19">
            <v>0</v>
          </cell>
          <cell r="M19">
            <v>0</v>
          </cell>
          <cell r="N19">
            <v>0</v>
          </cell>
          <cell r="O19">
            <v>0</v>
          </cell>
          <cell r="P19">
            <v>-729188.66999999993</v>
          </cell>
        </row>
        <row r="20">
          <cell r="B20">
            <v>9009671</v>
          </cell>
          <cell r="E20">
            <v>37348</v>
          </cell>
          <cell r="F20" t="str">
            <v>ASRS Project - Building</v>
          </cell>
          <cell r="G20">
            <v>4509533.561999999</v>
          </cell>
          <cell r="H20">
            <v>2469988.2600000002</v>
          </cell>
          <cell r="I20">
            <v>0</v>
          </cell>
          <cell r="J20">
            <v>0</v>
          </cell>
          <cell r="K20">
            <v>0</v>
          </cell>
          <cell r="L20">
            <v>0</v>
          </cell>
          <cell r="M20">
            <v>0</v>
          </cell>
          <cell r="N20">
            <v>0</v>
          </cell>
          <cell r="O20">
            <v>0</v>
          </cell>
          <cell r="P20">
            <v>-6979521.8219999988</v>
          </cell>
        </row>
        <row r="22">
          <cell r="G22">
            <v>45569172.310000002</v>
          </cell>
          <cell r="H22">
            <v>12401403.159999998</v>
          </cell>
          <cell r="I22">
            <v>0</v>
          </cell>
          <cell r="J22">
            <v>0</v>
          </cell>
          <cell r="K22">
            <v>0</v>
          </cell>
          <cell r="L22">
            <v>0</v>
          </cell>
          <cell r="M22">
            <v>0</v>
          </cell>
          <cell r="N22">
            <v>0</v>
          </cell>
          <cell r="P22">
            <v>-57970575.469999999</v>
          </cell>
          <cell r="Q22">
            <v>0</v>
          </cell>
          <cell r="R22">
            <v>0</v>
          </cell>
          <cell r="S22">
            <v>0</v>
          </cell>
          <cell r="T22">
            <v>0</v>
          </cell>
          <cell r="U22">
            <v>0</v>
          </cell>
          <cell r="V22">
            <v>0</v>
          </cell>
        </row>
        <row r="26">
          <cell r="B26">
            <v>9006934</v>
          </cell>
          <cell r="C26" t="str">
            <v>GJ 29383</v>
          </cell>
          <cell r="E26">
            <v>37043</v>
          </cell>
          <cell r="F26" t="str">
            <v>Consultancy Fees - EIA study 15% Payment</v>
          </cell>
          <cell r="G26">
            <v>39795.5</v>
          </cell>
          <cell r="I26">
            <v>39795.5</v>
          </cell>
          <cell r="J26">
            <v>0</v>
          </cell>
          <cell r="K26">
            <v>0</v>
          </cell>
          <cell r="L26">
            <v>0</v>
          </cell>
          <cell r="M26">
            <v>0</v>
          </cell>
          <cell r="N26">
            <v>39795.5</v>
          </cell>
          <cell r="O26">
            <v>0</v>
          </cell>
        </row>
        <row r="27">
          <cell r="B27">
            <v>9006935</v>
          </cell>
          <cell r="C27" t="str">
            <v>GJ 29373</v>
          </cell>
          <cell r="E27">
            <v>37043</v>
          </cell>
          <cell r="F27" t="str">
            <v>Gift (Thermos) for annual dinner 2000.</v>
          </cell>
          <cell r="G27">
            <v>1066.03</v>
          </cell>
          <cell r="I27">
            <v>1066.03</v>
          </cell>
          <cell r="J27">
            <v>0</v>
          </cell>
          <cell r="K27">
            <v>0</v>
          </cell>
          <cell r="L27">
            <v>0</v>
          </cell>
          <cell r="M27">
            <v>0</v>
          </cell>
          <cell r="N27">
            <v>1066.03</v>
          </cell>
          <cell r="O27">
            <v>0</v>
          </cell>
        </row>
        <row r="28">
          <cell r="B28">
            <v>9006935</v>
          </cell>
          <cell r="C28" t="str">
            <v>GJ 29383</v>
          </cell>
          <cell r="E28">
            <v>37043</v>
          </cell>
          <cell r="F28" t="str">
            <v>Consultancy service &amp; analysis of sludge sample.</v>
          </cell>
          <cell r="G28">
            <v>23517.919999999998</v>
          </cell>
          <cell r="I28">
            <v>23517.919999999998</v>
          </cell>
          <cell r="J28">
            <v>0</v>
          </cell>
          <cell r="K28">
            <v>0</v>
          </cell>
          <cell r="L28">
            <v>0</v>
          </cell>
          <cell r="M28">
            <v>0</v>
          </cell>
          <cell r="N28">
            <v>23517.919999999998</v>
          </cell>
          <cell r="O28">
            <v>0</v>
          </cell>
        </row>
        <row r="29">
          <cell r="B29">
            <v>9006935</v>
          </cell>
          <cell r="C29" t="str">
            <v>GJ 29608</v>
          </cell>
          <cell r="E29">
            <v>37043</v>
          </cell>
          <cell r="F29" t="str">
            <v>Planimetric &amp; topographic survey for the proposed biomass waste to energy plant.</v>
          </cell>
          <cell r="G29">
            <v>5929.3</v>
          </cell>
          <cell r="I29">
            <v>5929.3</v>
          </cell>
          <cell r="J29">
            <v>0</v>
          </cell>
          <cell r="K29">
            <v>0</v>
          </cell>
          <cell r="L29">
            <v>0</v>
          </cell>
          <cell r="M29">
            <v>0</v>
          </cell>
          <cell r="N29">
            <v>5929.3</v>
          </cell>
          <cell r="O29">
            <v>0</v>
          </cell>
        </row>
        <row r="30">
          <cell r="B30">
            <v>9006934</v>
          </cell>
          <cell r="C30" t="str">
            <v>PV 239409,10</v>
          </cell>
          <cell r="E30">
            <v>37073</v>
          </cell>
          <cell r="F30" t="str">
            <v>Honorarium pmt for expenditure of panel members meeting (TOR)</v>
          </cell>
          <cell r="G30">
            <v>300</v>
          </cell>
          <cell r="I30">
            <v>300</v>
          </cell>
          <cell r="J30">
            <v>0</v>
          </cell>
          <cell r="K30">
            <v>0</v>
          </cell>
          <cell r="L30">
            <v>0</v>
          </cell>
          <cell r="M30">
            <v>0</v>
          </cell>
          <cell r="N30">
            <v>300</v>
          </cell>
          <cell r="O30">
            <v>0</v>
          </cell>
        </row>
        <row r="31">
          <cell r="B31">
            <v>9006935</v>
          </cell>
          <cell r="C31" t="str">
            <v>PV 241507</v>
          </cell>
          <cell r="E31">
            <v>37104</v>
          </cell>
          <cell r="F31" t="str">
            <v>Notice / announcement AD on 19/7/01.(EIA)</v>
          </cell>
          <cell r="G31">
            <v>3577.6</v>
          </cell>
          <cell r="I31">
            <v>3577.6</v>
          </cell>
          <cell r="J31">
            <v>0</v>
          </cell>
          <cell r="K31">
            <v>0</v>
          </cell>
          <cell r="L31">
            <v>0</v>
          </cell>
          <cell r="M31">
            <v>0</v>
          </cell>
          <cell r="N31">
            <v>3577.6</v>
          </cell>
          <cell r="O31">
            <v>0</v>
          </cell>
        </row>
        <row r="32">
          <cell r="B32">
            <v>9006935</v>
          </cell>
          <cell r="C32" t="str">
            <v>PV 241508</v>
          </cell>
          <cell r="E32">
            <v>37104</v>
          </cell>
          <cell r="F32" t="str">
            <v>Notice / announcement AD on 12/7/01.(EIA)</v>
          </cell>
          <cell r="G32">
            <v>3577.6</v>
          </cell>
          <cell r="I32">
            <v>3577.6</v>
          </cell>
          <cell r="J32">
            <v>0</v>
          </cell>
          <cell r="K32">
            <v>0</v>
          </cell>
          <cell r="L32">
            <v>0</v>
          </cell>
          <cell r="M32">
            <v>0</v>
          </cell>
          <cell r="N32">
            <v>3577.6</v>
          </cell>
          <cell r="O32">
            <v>0</v>
          </cell>
        </row>
        <row r="33">
          <cell r="B33">
            <v>9006935</v>
          </cell>
          <cell r="C33" t="str">
            <v>PV 241509</v>
          </cell>
          <cell r="E33">
            <v>37104</v>
          </cell>
          <cell r="F33" t="str">
            <v>Notice / announcement AD on 19/7/01.(EIA)</v>
          </cell>
          <cell r="G33">
            <v>3577.6</v>
          </cell>
          <cell r="I33">
            <v>3577.6</v>
          </cell>
          <cell r="J33">
            <v>0</v>
          </cell>
          <cell r="K33">
            <v>0</v>
          </cell>
          <cell r="L33">
            <v>0</v>
          </cell>
          <cell r="M33">
            <v>0</v>
          </cell>
          <cell r="N33">
            <v>3577.6</v>
          </cell>
          <cell r="O33">
            <v>0</v>
          </cell>
        </row>
        <row r="34">
          <cell r="B34">
            <v>9006935</v>
          </cell>
          <cell r="C34" t="str">
            <v>PV 241510</v>
          </cell>
          <cell r="E34">
            <v>37104</v>
          </cell>
          <cell r="F34" t="str">
            <v>Notice / announcement AD on 12/7/01.(EIA)</v>
          </cell>
          <cell r="G34">
            <v>3577.6</v>
          </cell>
          <cell r="I34">
            <v>3577.6</v>
          </cell>
          <cell r="J34">
            <v>0</v>
          </cell>
          <cell r="K34">
            <v>0</v>
          </cell>
          <cell r="L34">
            <v>0</v>
          </cell>
          <cell r="M34">
            <v>0</v>
          </cell>
          <cell r="N34">
            <v>3577.6</v>
          </cell>
          <cell r="O34">
            <v>0</v>
          </cell>
        </row>
        <row r="35">
          <cell r="B35">
            <v>9006934</v>
          </cell>
          <cell r="C35" t="str">
            <v>PV 241615</v>
          </cell>
          <cell r="E35">
            <v>37135</v>
          </cell>
          <cell r="F35" t="str">
            <v>Performance of soil investigation work.</v>
          </cell>
          <cell r="G35">
            <v>20253</v>
          </cell>
          <cell r="I35">
            <v>20253</v>
          </cell>
          <cell r="J35">
            <v>0</v>
          </cell>
          <cell r="K35">
            <v>0</v>
          </cell>
          <cell r="L35">
            <v>0</v>
          </cell>
          <cell r="M35">
            <v>0</v>
          </cell>
          <cell r="N35">
            <v>20253</v>
          </cell>
          <cell r="O35">
            <v>0</v>
          </cell>
        </row>
        <row r="36">
          <cell r="B36">
            <v>9006934</v>
          </cell>
          <cell r="C36" t="str">
            <v>PV 241614</v>
          </cell>
          <cell r="E36">
            <v>37135</v>
          </cell>
          <cell r="F36" t="str">
            <v>Consultancy service rendered &amp; work.</v>
          </cell>
          <cell r="G36">
            <v>20000</v>
          </cell>
          <cell r="I36">
            <v>20000</v>
          </cell>
          <cell r="J36">
            <v>0</v>
          </cell>
          <cell r="K36">
            <v>0</v>
          </cell>
          <cell r="L36">
            <v>0</v>
          </cell>
          <cell r="M36">
            <v>0</v>
          </cell>
          <cell r="N36">
            <v>20000</v>
          </cell>
          <cell r="O36">
            <v>0</v>
          </cell>
        </row>
        <row r="37">
          <cell r="B37">
            <v>9006934</v>
          </cell>
          <cell r="C37" t="str">
            <v>PV 246085</v>
          </cell>
          <cell r="E37">
            <v>37165</v>
          </cell>
          <cell r="F37" t="str">
            <v>Consultancy service for the proposed waste-to-energy plant.</v>
          </cell>
          <cell r="G37">
            <v>138717.46</v>
          </cell>
          <cell r="I37">
            <v>138717.46</v>
          </cell>
          <cell r="J37">
            <v>0</v>
          </cell>
          <cell r="K37">
            <v>0</v>
          </cell>
          <cell r="L37">
            <v>0</v>
          </cell>
          <cell r="M37">
            <v>0</v>
          </cell>
          <cell r="N37">
            <v>138717.46</v>
          </cell>
          <cell r="O37">
            <v>0</v>
          </cell>
        </row>
        <row r="38">
          <cell r="B38">
            <v>9006935</v>
          </cell>
          <cell r="C38" t="str">
            <v>PV 248634</v>
          </cell>
          <cell r="E38">
            <v>37165</v>
          </cell>
          <cell r="F38" t="str">
            <v>HP laserjet 5000 laser printer for incinerator site office.</v>
          </cell>
          <cell r="G38">
            <v>5690</v>
          </cell>
          <cell r="I38">
            <v>5690</v>
          </cell>
          <cell r="J38">
            <v>0</v>
          </cell>
          <cell r="K38">
            <v>0</v>
          </cell>
          <cell r="L38">
            <v>0</v>
          </cell>
          <cell r="M38">
            <v>0</v>
          </cell>
          <cell r="N38">
            <v>5690</v>
          </cell>
          <cell r="O38">
            <v>0</v>
          </cell>
        </row>
        <row r="39">
          <cell r="B39">
            <v>9006935</v>
          </cell>
          <cell r="C39" t="str">
            <v>PV 248633</v>
          </cell>
          <cell r="E39">
            <v>37165</v>
          </cell>
          <cell r="F39" t="str">
            <v>3 Com US Robotics Data/ fax modem.</v>
          </cell>
          <cell r="G39">
            <v>1710</v>
          </cell>
          <cell r="I39">
            <v>1710</v>
          </cell>
          <cell r="J39">
            <v>0</v>
          </cell>
          <cell r="K39">
            <v>0</v>
          </cell>
          <cell r="L39">
            <v>0</v>
          </cell>
          <cell r="M39">
            <v>0</v>
          </cell>
          <cell r="N39">
            <v>1710</v>
          </cell>
          <cell r="O39">
            <v>0</v>
          </cell>
        </row>
        <row r="40">
          <cell r="B40">
            <v>9006935</v>
          </cell>
          <cell r="C40" t="str">
            <v>PV 248632</v>
          </cell>
          <cell r="E40">
            <v>37165</v>
          </cell>
          <cell r="F40" t="str">
            <v>HP CD-RW with USB interface [model 8230E].</v>
          </cell>
          <cell r="G40">
            <v>690</v>
          </cell>
          <cell r="I40">
            <v>690</v>
          </cell>
          <cell r="J40">
            <v>0</v>
          </cell>
          <cell r="K40">
            <v>0</v>
          </cell>
          <cell r="L40">
            <v>0</v>
          </cell>
          <cell r="M40">
            <v>0</v>
          </cell>
          <cell r="N40">
            <v>690</v>
          </cell>
          <cell r="O40">
            <v>0</v>
          </cell>
        </row>
        <row r="41">
          <cell r="B41">
            <v>9006935</v>
          </cell>
          <cell r="C41" t="str">
            <v>PV 249785</v>
          </cell>
          <cell r="E41">
            <v>37165</v>
          </cell>
          <cell r="F41" t="str">
            <v>6unit Dell dimension 4300 Desktop for incinerator site office.</v>
          </cell>
          <cell r="G41">
            <v>24198</v>
          </cell>
          <cell r="I41">
            <v>24198</v>
          </cell>
          <cell r="J41">
            <v>0</v>
          </cell>
          <cell r="K41">
            <v>0</v>
          </cell>
          <cell r="L41">
            <v>0</v>
          </cell>
          <cell r="M41">
            <v>0</v>
          </cell>
          <cell r="N41">
            <v>24198</v>
          </cell>
          <cell r="O41">
            <v>0</v>
          </cell>
        </row>
        <row r="42">
          <cell r="B42">
            <v>9006935</v>
          </cell>
          <cell r="C42" t="str">
            <v>PV 247478, 9</v>
          </cell>
          <cell r="E42">
            <v>37165</v>
          </cell>
          <cell r="F42" t="str">
            <v>Third announcement AD on 26/7/01.(EIA)</v>
          </cell>
          <cell r="G42">
            <v>7155.2</v>
          </cell>
          <cell r="I42">
            <v>7155.2</v>
          </cell>
          <cell r="J42">
            <v>0</v>
          </cell>
          <cell r="K42">
            <v>0</v>
          </cell>
          <cell r="L42">
            <v>0</v>
          </cell>
          <cell r="M42">
            <v>0</v>
          </cell>
          <cell r="N42">
            <v>7155.2</v>
          </cell>
          <cell r="O42">
            <v>0</v>
          </cell>
        </row>
        <row r="43">
          <cell r="B43">
            <v>9006932</v>
          </cell>
          <cell r="C43" t="str">
            <v>PV 249457</v>
          </cell>
          <cell r="E43">
            <v>37196</v>
          </cell>
          <cell r="F43" t="str">
            <v>Claim#1 - EPC contractor.</v>
          </cell>
          <cell r="G43">
            <v>2050421.08</v>
          </cell>
          <cell r="I43">
            <v>2050421.08</v>
          </cell>
          <cell r="J43">
            <v>0</v>
          </cell>
          <cell r="K43">
            <v>0</v>
          </cell>
          <cell r="L43">
            <v>0</v>
          </cell>
          <cell r="M43">
            <v>0</v>
          </cell>
          <cell r="N43">
            <v>2050421.08</v>
          </cell>
          <cell r="O43">
            <v>0</v>
          </cell>
        </row>
        <row r="44">
          <cell r="B44">
            <v>9006935</v>
          </cell>
          <cell r="C44" t="str">
            <v>GJ 31502</v>
          </cell>
          <cell r="E44">
            <v>37196</v>
          </cell>
          <cell r="F44" t="str">
            <v>GIN#15745 - cable armoured 95mm x 4c.</v>
          </cell>
          <cell r="G44">
            <v>23740.25</v>
          </cell>
          <cell r="I44">
            <v>23740.25</v>
          </cell>
          <cell r="J44">
            <v>0</v>
          </cell>
          <cell r="K44">
            <v>0</v>
          </cell>
          <cell r="L44">
            <v>0</v>
          </cell>
          <cell r="M44">
            <v>0</v>
          </cell>
          <cell r="N44">
            <v>23740.25</v>
          </cell>
          <cell r="O44">
            <v>0</v>
          </cell>
        </row>
        <row r="45">
          <cell r="B45">
            <v>9006935</v>
          </cell>
          <cell r="C45" t="str">
            <v>PV 248607</v>
          </cell>
          <cell r="E45">
            <v>37196</v>
          </cell>
          <cell r="F45" t="str">
            <v>Supply &amp; install viking roll carpet &amp; floor mat 3M.</v>
          </cell>
          <cell r="G45">
            <v>3500</v>
          </cell>
          <cell r="I45">
            <v>3500</v>
          </cell>
          <cell r="J45">
            <v>0</v>
          </cell>
          <cell r="K45">
            <v>0</v>
          </cell>
          <cell r="L45">
            <v>0</v>
          </cell>
          <cell r="M45">
            <v>0</v>
          </cell>
          <cell r="N45">
            <v>3500</v>
          </cell>
          <cell r="O45">
            <v>0</v>
          </cell>
        </row>
        <row r="46">
          <cell r="B46">
            <v>9006935</v>
          </cell>
          <cell r="C46" t="str">
            <v>PV 248608</v>
          </cell>
          <cell r="E46">
            <v>37196</v>
          </cell>
          <cell r="F46" t="str">
            <v>Dismantle, chemical clean service &amp; refill gas.</v>
          </cell>
          <cell r="G46">
            <v>1180</v>
          </cell>
          <cell r="I46">
            <v>1180</v>
          </cell>
          <cell r="J46">
            <v>0</v>
          </cell>
          <cell r="K46">
            <v>0</v>
          </cell>
          <cell r="L46">
            <v>0</v>
          </cell>
          <cell r="M46">
            <v>0</v>
          </cell>
          <cell r="N46">
            <v>1180</v>
          </cell>
          <cell r="O46">
            <v>0</v>
          </cell>
        </row>
        <row r="47">
          <cell r="B47">
            <v>9006935</v>
          </cell>
          <cell r="C47" t="str">
            <v>PV 248637</v>
          </cell>
          <cell r="E47">
            <v>37196</v>
          </cell>
          <cell r="F47" t="str">
            <v>Canon Imagerunner GP 225 photocopy machine for site office.</v>
          </cell>
          <cell r="G47">
            <v>22022</v>
          </cell>
          <cell r="I47">
            <v>22022</v>
          </cell>
          <cell r="J47">
            <v>0</v>
          </cell>
          <cell r="K47">
            <v>0</v>
          </cell>
          <cell r="L47">
            <v>0</v>
          </cell>
          <cell r="M47">
            <v>0</v>
          </cell>
          <cell r="N47">
            <v>22022</v>
          </cell>
          <cell r="O47">
            <v>0</v>
          </cell>
        </row>
        <row r="48">
          <cell r="B48">
            <v>9006935</v>
          </cell>
          <cell r="C48" t="str">
            <v>PV 249804</v>
          </cell>
          <cell r="E48">
            <v>37196</v>
          </cell>
          <cell r="F48" t="str">
            <v>Beldon UTP CAT5E cable &amp; connector RJ45 AMP.</v>
          </cell>
          <cell r="G48">
            <v>880</v>
          </cell>
          <cell r="I48">
            <v>880</v>
          </cell>
          <cell r="J48">
            <v>0</v>
          </cell>
          <cell r="K48">
            <v>0</v>
          </cell>
          <cell r="L48">
            <v>0</v>
          </cell>
          <cell r="M48">
            <v>0</v>
          </cell>
          <cell r="N48">
            <v>880</v>
          </cell>
          <cell r="O48">
            <v>0</v>
          </cell>
        </row>
        <row r="49">
          <cell r="B49">
            <v>9006935</v>
          </cell>
          <cell r="C49" t="str">
            <v>PV 250418</v>
          </cell>
          <cell r="E49">
            <v>37196</v>
          </cell>
          <cell r="F49" t="str">
            <v>Insurance for all risks.</v>
          </cell>
          <cell r="G49">
            <v>1129.7</v>
          </cell>
          <cell r="I49">
            <v>1129.7</v>
          </cell>
          <cell r="J49">
            <v>0</v>
          </cell>
          <cell r="K49">
            <v>0</v>
          </cell>
          <cell r="L49">
            <v>0</v>
          </cell>
          <cell r="M49">
            <v>0</v>
          </cell>
          <cell r="N49">
            <v>1129.7</v>
          </cell>
          <cell r="O49">
            <v>0</v>
          </cell>
        </row>
        <row r="50">
          <cell r="B50">
            <v>9006932</v>
          </cell>
          <cell r="C50" t="str">
            <v>PV 251772</v>
          </cell>
          <cell r="E50">
            <v>37226</v>
          </cell>
          <cell r="F50" t="str">
            <v>Claim#2 - EPC contractor.</v>
          </cell>
          <cell r="G50">
            <v>1329268.48</v>
          </cell>
          <cell r="I50">
            <v>1329268.48</v>
          </cell>
          <cell r="J50">
            <v>0</v>
          </cell>
          <cell r="K50">
            <v>0</v>
          </cell>
          <cell r="L50">
            <v>0</v>
          </cell>
          <cell r="M50">
            <v>0</v>
          </cell>
          <cell r="N50">
            <v>1329268.48</v>
          </cell>
          <cell r="O50">
            <v>0</v>
          </cell>
        </row>
        <row r="51">
          <cell r="B51">
            <v>9006935</v>
          </cell>
          <cell r="C51" t="str">
            <v>PV 252153</v>
          </cell>
          <cell r="E51">
            <v>37226</v>
          </cell>
          <cell r="F51" t="str">
            <v>Processor PIII, harddisk, CD ROM.</v>
          </cell>
          <cell r="G51">
            <v>7359</v>
          </cell>
          <cell r="I51">
            <v>7359</v>
          </cell>
          <cell r="J51">
            <v>0</v>
          </cell>
          <cell r="K51">
            <v>0</v>
          </cell>
          <cell r="L51">
            <v>0</v>
          </cell>
          <cell r="M51">
            <v>0</v>
          </cell>
          <cell r="N51">
            <v>7359</v>
          </cell>
          <cell r="O51">
            <v>0</v>
          </cell>
        </row>
        <row r="52">
          <cell r="B52">
            <v>9006935</v>
          </cell>
          <cell r="C52" t="str">
            <v>PV 252149</v>
          </cell>
          <cell r="E52">
            <v>37226</v>
          </cell>
          <cell r="F52" t="str">
            <v>Safety sign board size:2ft x 4ft.</v>
          </cell>
          <cell r="G52">
            <v>360</v>
          </cell>
          <cell r="I52">
            <v>360</v>
          </cell>
          <cell r="J52">
            <v>0</v>
          </cell>
          <cell r="K52">
            <v>0</v>
          </cell>
          <cell r="L52">
            <v>0</v>
          </cell>
          <cell r="M52">
            <v>0</v>
          </cell>
          <cell r="N52">
            <v>360</v>
          </cell>
          <cell r="O52">
            <v>0</v>
          </cell>
        </row>
        <row r="53">
          <cell r="B53">
            <v>9006932</v>
          </cell>
          <cell r="C53" t="str">
            <v>PV 254616</v>
          </cell>
          <cell r="E53">
            <v>37258</v>
          </cell>
          <cell r="F53" t="str">
            <v>Claim#3 - EPC contractor.</v>
          </cell>
          <cell r="G53">
            <v>0</v>
          </cell>
          <cell r="H53">
            <v>1477721.18</v>
          </cell>
          <cell r="I53">
            <v>1477721.18</v>
          </cell>
          <cell r="J53">
            <v>0</v>
          </cell>
          <cell r="K53">
            <v>0</v>
          </cell>
          <cell r="L53">
            <v>0</v>
          </cell>
          <cell r="M53">
            <v>0</v>
          </cell>
          <cell r="N53">
            <v>1477721.18</v>
          </cell>
          <cell r="O53">
            <v>0</v>
          </cell>
        </row>
        <row r="54">
          <cell r="B54">
            <v>9006935</v>
          </cell>
          <cell r="C54" t="str">
            <v>PV 257824</v>
          </cell>
          <cell r="E54">
            <v>37258</v>
          </cell>
          <cell r="F54" t="str">
            <v>ABC dry powder fire extinguishers &amp; first aid kit.</v>
          </cell>
          <cell r="G54">
            <v>0</v>
          </cell>
          <cell r="H54">
            <v>1000</v>
          </cell>
          <cell r="I54">
            <v>1000</v>
          </cell>
          <cell r="J54">
            <v>0</v>
          </cell>
          <cell r="K54">
            <v>0</v>
          </cell>
          <cell r="L54">
            <v>0</v>
          </cell>
          <cell r="M54">
            <v>0</v>
          </cell>
          <cell r="N54">
            <v>1000</v>
          </cell>
          <cell r="O54">
            <v>0</v>
          </cell>
        </row>
        <row r="55">
          <cell r="B55">
            <v>9006935</v>
          </cell>
          <cell r="C55" t="str">
            <v>PV 255257</v>
          </cell>
          <cell r="E55">
            <v>37258</v>
          </cell>
          <cell r="F55" t="str">
            <v>Copy Charges for Nov'01.</v>
          </cell>
          <cell r="G55">
            <v>0</v>
          </cell>
          <cell r="H55">
            <v>460.19</v>
          </cell>
          <cell r="I55">
            <v>460.19</v>
          </cell>
          <cell r="J55">
            <v>0</v>
          </cell>
          <cell r="K55">
            <v>0</v>
          </cell>
          <cell r="L55">
            <v>0</v>
          </cell>
          <cell r="M55">
            <v>0</v>
          </cell>
          <cell r="N55">
            <v>460.19</v>
          </cell>
          <cell r="O55">
            <v>0</v>
          </cell>
        </row>
        <row r="56">
          <cell r="B56">
            <v>9006932</v>
          </cell>
          <cell r="C56" t="str">
            <v>PV 258305</v>
          </cell>
          <cell r="E56">
            <v>37317</v>
          </cell>
          <cell r="F56" t="str">
            <v>Claim#4 - EPC contractor.</v>
          </cell>
          <cell r="G56">
            <v>0</v>
          </cell>
          <cell r="H56">
            <v>1198436.3799999999</v>
          </cell>
          <cell r="I56">
            <v>1198436.3799999999</v>
          </cell>
          <cell r="J56">
            <v>0</v>
          </cell>
          <cell r="K56">
            <v>0</v>
          </cell>
          <cell r="L56">
            <v>0</v>
          </cell>
          <cell r="M56">
            <v>0</v>
          </cell>
          <cell r="N56">
            <v>1198436.3799999999</v>
          </cell>
          <cell r="O56">
            <v>0</v>
          </cell>
        </row>
        <row r="57">
          <cell r="B57">
            <v>9006935</v>
          </cell>
          <cell r="C57" t="str">
            <v>PV 258932</v>
          </cell>
          <cell r="E57">
            <v>37317</v>
          </cell>
          <cell r="F57" t="str">
            <v>Copy Charges for Dec'01.</v>
          </cell>
          <cell r="G57">
            <v>0</v>
          </cell>
          <cell r="H57">
            <v>25.97</v>
          </cell>
          <cell r="I57">
            <v>25.97</v>
          </cell>
          <cell r="J57">
            <v>0</v>
          </cell>
          <cell r="K57">
            <v>0</v>
          </cell>
          <cell r="L57">
            <v>0</v>
          </cell>
          <cell r="M57">
            <v>0</v>
          </cell>
          <cell r="N57">
            <v>25.97</v>
          </cell>
          <cell r="O57">
            <v>0</v>
          </cell>
        </row>
        <row r="58">
          <cell r="B58">
            <v>9006932</v>
          </cell>
          <cell r="C58" t="str">
            <v>PV 262067</v>
          </cell>
          <cell r="E58">
            <v>37348</v>
          </cell>
          <cell r="F58" t="str">
            <v>Claim#5 - EPC contractor.</v>
          </cell>
          <cell r="G58">
            <v>0</v>
          </cell>
          <cell r="H58">
            <v>4979691.3600000003</v>
          </cell>
          <cell r="I58">
            <v>4979691.3600000003</v>
          </cell>
          <cell r="J58">
            <v>0</v>
          </cell>
          <cell r="K58">
            <v>0</v>
          </cell>
          <cell r="L58">
            <v>0</v>
          </cell>
          <cell r="M58">
            <v>0</v>
          </cell>
          <cell r="N58">
            <v>4979691.3600000003</v>
          </cell>
          <cell r="O58">
            <v>0</v>
          </cell>
        </row>
        <row r="59">
          <cell r="B59">
            <v>9006935</v>
          </cell>
          <cell r="C59" t="str">
            <v>PV 261233</v>
          </cell>
          <cell r="E59">
            <v>37348</v>
          </cell>
          <cell r="F59" t="str">
            <v>Green house site office renovation.</v>
          </cell>
          <cell r="G59">
            <v>0</v>
          </cell>
          <cell r="H59">
            <v>29761.4</v>
          </cell>
          <cell r="I59">
            <v>29761.4</v>
          </cell>
          <cell r="J59">
            <v>0</v>
          </cell>
          <cell r="K59">
            <v>0</v>
          </cell>
          <cell r="L59">
            <v>0</v>
          </cell>
          <cell r="M59">
            <v>0</v>
          </cell>
          <cell r="N59">
            <v>29761.4</v>
          </cell>
          <cell r="O59">
            <v>0</v>
          </cell>
        </row>
        <row r="60">
          <cell r="B60">
            <v>9006935</v>
          </cell>
          <cell r="C60" t="str">
            <v>PV 264759</v>
          </cell>
          <cell r="E60">
            <v>37348</v>
          </cell>
          <cell r="F60" t="str">
            <v>Copy Charges for Jan'02.</v>
          </cell>
          <cell r="G60">
            <v>0</v>
          </cell>
          <cell r="H60">
            <v>258.83999999999997</v>
          </cell>
          <cell r="I60">
            <v>258.83999999999997</v>
          </cell>
          <cell r="J60">
            <v>0</v>
          </cell>
          <cell r="K60">
            <v>0</v>
          </cell>
          <cell r="L60">
            <v>0</v>
          </cell>
          <cell r="M60">
            <v>0</v>
          </cell>
          <cell r="N60">
            <v>258.83999999999997</v>
          </cell>
          <cell r="O60">
            <v>0</v>
          </cell>
        </row>
        <row r="61">
          <cell r="B61">
            <v>9006935</v>
          </cell>
          <cell r="C61" t="str">
            <v>PV 262428</v>
          </cell>
          <cell r="E61">
            <v>37348</v>
          </cell>
          <cell r="F61" t="str">
            <v>Repair 3HP ceilling air cond.</v>
          </cell>
          <cell r="G61">
            <v>0</v>
          </cell>
          <cell r="H61">
            <v>280</v>
          </cell>
          <cell r="I61">
            <v>280</v>
          </cell>
          <cell r="J61">
            <v>0</v>
          </cell>
          <cell r="K61">
            <v>0</v>
          </cell>
          <cell r="L61">
            <v>0</v>
          </cell>
          <cell r="M61">
            <v>0</v>
          </cell>
          <cell r="N61">
            <v>280</v>
          </cell>
          <cell r="O61">
            <v>0</v>
          </cell>
        </row>
        <row r="62">
          <cell r="B62">
            <v>9006935</v>
          </cell>
          <cell r="C62" t="str">
            <v>PV 262068</v>
          </cell>
          <cell r="E62">
            <v>37348</v>
          </cell>
          <cell r="F62" t="str">
            <v>Vacuum cleaner for incinerator project.</v>
          </cell>
          <cell r="G62">
            <v>0</v>
          </cell>
          <cell r="H62">
            <v>179</v>
          </cell>
          <cell r="I62">
            <v>179</v>
          </cell>
          <cell r="J62">
            <v>0</v>
          </cell>
          <cell r="K62">
            <v>0</v>
          </cell>
          <cell r="L62">
            <v>0</v>
          </cell>
          <cell r="M62">
            <v>0</v>
          </cell>
          <cell r="N62">
            <v>179</v>
          </cell>
          <cell r="O62">
            <v>0</v>
          </cell>
        </row>
        <row r="63">
          <cell r="B63">
            <v>9006935</v>
          </cell>
          <cell r="C63" t="str">
            <v>PV 269245</v>
          </cell>
          <cell r="E63">
            <v>37378</v>
          </cell>
          <cell r="F63" t="str">
            <v>Copy Charges for Mar'02.</v>
          </cell>
          <cell r="G63">
            <v>0</v>
          </cell>
          <cell r="H63">
            <v>278.07</v>
          </cell>
          <cell r="I63">
            <v>278.07</v>
          </cell>
          <cell r="J63">
            <v>0</v>
          </cell>
          <cell r="K63">
            <v>0</v>
          </cell>
          <cell r="L63">
            <v>0</v>
          </cell>
          <cell r="M63">
            <v>0</v>
          </cell>
          <cell r="N63">
            <v>278.07</v>
          </cell>
          <cell r="O63">
            <v>0</v>
          </cell>
        </row>
        <row r="64">
          <cell r="B64">
            <v>9006932</v>
          </cell>
          <cell r="C64" t="str">
            <v>PV 266591</v>
          </cell>
          <cell r="E64">
            <v>37409</v>
          </cell>
          <cell r="F64" t="str">
            <v>Claim#6 - EPC contractor.</v>
          </cell>
          <cell r="G64">
            <v>0</v>
          </cell>
          <cell r="H64">
            <v>981589.86</v>
          </cell>
          <cell r="I64">
            <v>981589.86</v>
          </cell>
          <cell r="J64">
            <v>0</v>
          </cell>
          <cell r="K64">
            <v>0</v>
          </cell>
          <cell r="L64">
            <v>0</v>
          </cell>
          <cell r="M64">
            <v>0</v>
          </cell>
          <cell r="N64">
            <v>981589.86</v>
          </cell>
          <cell r="O64">
            <v>0</v>
          </cell>
        </row>
        <row r="65">
          <cell r="B65">
            <v>9006935</v>
          </cell>
          <cell r="C65" t="str">
            <v>PV 272291</v>
          </cell>
          <cell r="E65">
            <v>37409</v>
          </cell>
          <cell r="F65" t="str">
            <v>Project signboard.</v>
          </cell>
          <cell r="G65">
            <v>0</v>
          </cell>
          <cell r="H65">
            <v>1500</v>
          </cell>
          <cell r="I65">
            <v>1500</v>
          </cell>
          <cell r="J65">
            <v>0</v>
          </cell>
          <cell r="K65">
            <v>0</v>
          </cell>
          <cell r="L65">
            <v>0</v>
          </cell>
          <cell r="M65">
            <v>0</v>
          </cell>
          <cell r="N65">
            <v>1500</v>
          </cell>
          <cell r="O65">
            <v>0</v>
          </cell>
        </row>
        <row r="66">
          <cell r="B66">
            <v>9006932</v>
          </cell>
          <cell r="C66" t="str">
            <v>PV 270531</v>
          </cell>
          <cell r="E66">
            <v>37439</v>
          </cell>
          <cell r="F66" t="str">
            <v>Claim#7 - EPC contractor.</v>
          </cell>
          <cell r="G66">
            <v>0</v>
          </cell>
          <cell r="H66">
            <v>1573942.93</v>
          </cell>
          <cell r="I66">
            <v>1573942.93</v>
          </cell>
          <cell r="J66">
            <v>0</v>
          </cell>
          <cell r="K66">
            <v>0</v>
          </cell>
          <cell r="L66">
            <v>0</v>
          </cell>
          <cell r="M66">
            <v>0</v>
          </cell>
          <cell r="N66">
            <v>1573942.93</v>
          </cell>
          <cell r="O66">
            <v>0</v>
          </cell>
        </row>
        <row r="67">
          <cell r="B67">
            <v>9006935</v>
          </cell>
          <cell r="C67" t="str">
            <v>PV 272983</v>
          </cell>
          <cell r="E67">
            <v>37439</v>
          </cell>
          <cell r="F67" t="str">
            <v>Copy Charges for May'02.</v>
          </cell>
          <cell r="G67">
            <v>0</v>
          </cell>
          <cell r="H67">
            <v>827.55</v>
          </cell>
          <cell r="I67">
            <v>827.55</v>
          </cell>
          <cell r="J67">
            <v>0</v>
          </cell>
          <cell r="K67">
            <v>0</v>
          </cell>
          <cell r="L67">
            <v>0</v>
          </cell>
          <cell r="M67">
            <v>0</v>
          </cell>
          <cell r="N67">
            <v>827.55</v>
          </cell>
          <cell r="O67">
            <v>0</v>
          </cell>
        </row>
        <row r="68">
          <cell r="B68">
            <v>9006935</v>
          </cell>
          <cell r="C68" t="str">
            <v>PV 272984</v>
          </cell>
          <cell r="E68">
            <v>37439</v>
          </cell>
          <cell r="F68" t="str">
            <v>Copy Charges for Apr'02.</v>
          </cell>
          <cell r="G68">
            <v>0</v>
          </cell>
          <cell r="H68">
            <v>399.75</v>
          </cell>
          <cell r="I68">
            <v>399.75</v>
          </cell>
          <cell r="J68">
            <v>0</v>
          </cell>
          <cell r="K68">
            <v>0</v>
          </cell>
          <cell r="L68">
            <v>0</v>
          </cell>
          <cell r="M68">
            <v>0</v>
          </cell>
          <cell r="N68">
            <v>399.75</v>
          </cell>
          <cell r="O68">
            <v>0</v>
          </cell>
        </row>
        <row r="69">
          <cell r="B69">
            <v>9006932</v>
          </cell>
          <cell r="C69" t="str">
            <v>PV 273043</v>
          </cell>
          <cell r="E69">
            <v>37470</v>
          </cell>
          <cell r="F69" t="str">
            <v>Claim#8 - EPC contractor.</v>
          </cell>
          <cell r="G69">
            <v>0</v>
          </cell>
          <cell r="H69">
            <v>3068482.41</v>
          </cell>
          <cell r="I69">
            <v>3068482.41</v>
          </cell>
          <cell r="J69">
            <v>0</v>
          </cell>
          <cell r="K69">
            <v>0</v>
          </cell>
          <cell r="L69">
            <v>0</v>
          </cell>
          <cell r="M69">
            <v>0</v>
          </cell>
          <cell r="N69">
            <v>3068482.41</v>
          </cell>
          <cell r="O69">
            <v>0</v>
          </cell>
        </row>
        <row r="70">
          <cell r="B70">
            <v>9006932</v>
          </cell>
          <cell r="C70" t="str">
            <v>PV 274010</v>
          </cell>
          <cell r="E70">
            <v>37470</v>
          </cell>
          <cell r="F70" t="str">
            <v>Claim#1 - Hardstand 7 &amp; civil works.</v>
          </cell>
          <cell r="G70">
            <v>0</v>
          </cell>
          <cell r="H70">
            <v>864000</v>
          </cell>
          <cell r="I70">
            <v>864000</v>
          </cell>
          <cell r="J70">
            <v>0</v>
          </cell>
          <cell r="K70">
            <v>0</v>
          </cell>
          <cell r="L70">
            <v>0</v>
          </cell>
          <cell r="M70">
            <v>0</v>
          </cell>
          <cell r="N70">
            <v>864000</v>
          </cell>
          <cell r="O70">
            <v>0</v>
          </cell>
        </row>
        <row r="71">
          <cell r="B71">
            <v>9006932</v>
          </cell>
          <cell r="C71" t="str">
            <v>PV 274011</v>
          </cell>
          <cell r="E71">
            <v>37470</v>
          </cell>
          <cell r="F71" t="str">
            <v>Claim#9 - EPC contractor.</v>
          </cell>
          <cell r="G71">
            <v>0</v>
          </cell>
          <cell r="H71">
            <v>1683905.6</v>
          </cell>
          <cell r="I71">
            <v>1683905.6</v>
          </cell>
          <cell r="J71">
            <v>0</v>
          </cell>
          <cell r="K71">
            <v>0</v>
          </cell>
          <cell r="L71">
            <v>0</v>
          </cell>
          <cell r="M71">
            <v>0</v>
          </cell>
          <cell r="N71">
            <v>1683905.6</v>
          </cell>
          <cell r="O71">
            <v>0</v>
          </cell>
        </row>
        <row r="72">
          <cell r="B72">
            <v>9006933</v>
          </cell>
          <cell r="C72" t="str">
            <v>GJ 35050</v>
          </cell>
          <cell r="E72">
            <v>37470</v>
          </cell>
          <cell r="F72" t="str">
            <v>STL interest acruals - Feb - Jul 02.</v>
          </cell>
          <cell r="G72">
            <v>0</v>
          </cell>
          <cell r="H72">
            <v>187410</v>
          </cell>
          <cell r="I72">
            <v>187410</v>
          </cell>
          <cell r="J72">
            <v>0</v>
          </cell>
          <cell r="K72">
            <v>0</v>
          </cell>
          <cell r="L72">
            <v>0</v>
          </cell>
          <cell r="M72">
            <v>0</v>
          </cell>
          <cell r="N72">
            <v>187410</v>
          </cell>
          <cell r="O72">
            <v>0</v>
          </cell>
        </row>
        <row r="73">
          <cell r="B73">
            <v>9006935</v>
          </cell>
          <cell r="C73" t="str">
            <v>PV 280891</v>
          </cell>
          <cell r="E73">
            <v>37501</v>
          </cell>
          <cell r="F73" t="str">
            <v>Copy Charges for Jun'02.</v>
          </cell>
          <cell r="G73">
            <v>0</v>
          </cell>
          <cell r="H73">
            <v>330.21</v>
          </cell>
          <cell r="I73">
            <v>330.21</v>
          </cell>
          <cell r="J73">
            <v>0</v>
          </cell>
          <cell r="K73">
            <v>0</v>
          </cell>
          <cell r="L73">
            <v>0</v>
          </cell>
          <cell r="M73">
            <v>0</v>
          </cell>
          <cell r="N73">
            <v>330.21</v>
          </cell>
          <cell r="O73">
            <v>0</v>
          </cell>
        </row>
        <row r="74">
          <cell r="B74">
            <v>9006935</v>
          </cell>
          <cell r="C74" t="str">
            <v>PV 280892</v>
          </cell>
          <cell r="E74">
            <v>37501</v>
          </cell>
          <cell r="F74" t="str">
            <v>Copy Charges for Jul'02.</v>
          </cell>
          <cell r="G74">
            <v>0</v>
          </cell>
          <cell r="H74">
            <v>180.69</v>
          </cell>
          <cell r="I74">
            <v>180.69</v>
          </cell>
          <cell r="J74">
            <v>0</v>
          </cell>
          <cell r="K74">
            <v>0</v>
          </cell>
          <cell r="L74">
            <v>0</v>
          </cell>
          <cell r="M74">
            <v>0</v>
          </cell>
          <cell r="N74">
            <v>180.69</v>
          </cell>
          <cell r="O74">
            <v>0</v>
          </cell>
        </row>
        <row r="75">
          <cell r="B75">
            <v>9006932</v>
          </cell>
          <cell r="C75" t="str">
            <v>PV 278490</v>
          </cell>
          <cell r="E75">
            <v>37531</v>
          </cell>
          <cell r="F75" t="str">
            <v>Claim#10 - EPC contractor.</v>
          </cell>
          <cell r="G75">
            <v>0</v>
          </cell>
          <cell r="H75">
            <v>2874615.12</v>
          </cell>
          <cell r="I75">
            <v>2874615.12</v>
          </cell>
          <cell r="J75">
            <v>0</v>
          </cell>
          <cell r="K75">
            <v>0</v>
          </cell>
          <cell r="L75">
            <v>0</v>
          </cell>
          <cell r="M75">
            <v>0</v>
          </cell>
          <cell r="N75">
            <v>2874615.12</v>
          </cell>
          <cell r="O75">
            <v>0</v>
          </cell>
        </row>
        <row r="76">
          <cell r="B76">
            <v>9006932</v>
          </cell>
          <cell r="C76" t="str">
            <v>PV 279349</v>
          </cell>
          <cell r="E76">
            <v>37531</v>
          </cell>
          <cell r="F76" t="str">
            <v>Building plan submission fee for "Waste to Energy Project".</v>
          </cell>
          <cell r="G76">
            <v>0</v>
          </cell>
          <cell r="H76">
            <v>2885</v>
          </cell>
          <cell r="I76">
            <v>2885</v>
          </cell>
          <cell r="J76">
            <v>0</v>
          </cell>
          <cell r="K76">
            <v>0</v>
          </cell>
          <cell r="L76">
            <v>0</v>
          </cell>
          <cell r="M76">
            <v>0</v>
          </cell>
          <cell r="N76">
            <v>2885</v>
          </cell>
          <cell r="O76">
            <v>0</v>
          </cell>
        </row>
        <row r="77">
          <cell r="B77">
            <v>9006932</v>
          </cell>
          <cell r="C77" t="str">
            <v>PV 279789</v>
          </cell>
          <cell r="E77">
            <v>37531</v>
          </cell>
          <cell r="F77" t="str">
            <v>Earthwork fee for "Waste to Energy" project.</v>
          </cell>
          <cell r="G77">
            <v>0</v>
          </cell>
          <cell r="H77">
            <v>949</v>
          </cell>
          <cell r="I77">
            <v>949</v>
          </cell>
          <cell r="J77">
            <v>0</v>
          </cell>
          <cell r="K77">
            <v>0</v>
          </cell>
          <cell r="L77">
            <v>0</v>
          </cell>
          <cell r="M77">
            <v>0</v>
          </cell>
          <cell r="N77">
            <v>949</v>
          </cell>
          <cell r="O77">
            <v>0</v>
          </cell>
        </row>
        <row r="78">
          <cell r="B78">
            <v>9006933</v>
          </cell>
          <cell r="C78" t="str">
            <v>GJ 35799</v>
          </cell>
          <cell r="E78">
            <v>37531</v>
          </cell>
          <cell r="F78" t="str">
            <v>STL interest acruals - Aug - Sep 02.</v>
          </cell>
          <cell r="G78">
            <v>0</v>
          </cell>
          <cell r="H78">
            <v>139075</v>
          </cell>
          <cell r="I78">
            <v>139075</v>
          </cell>
          <cell r="J78">
            <v>0</v>
          </cell>
          <cell r="K78">
            <v>0</v>
          </cell>
          <cell r="L78">
            <v>0</v>
          </cell>
          <cell r="M78">
            <v>0</v>
          </cell>
          <cell r="N78">
            <v>139075</v>
          </cell>
          <cell r="O78">
            <v>0</v>
          </cell>
        </row>
        <row r="79">
          <cell r="B79">
            <v>9006933</v>
          </cell>
          <cell r="C79" t="str">
            <v>GJ 36036</v>
          </cell>
          <cell r="E79">
            <v>37531</v>
          </cell>
          <cell r="F79" t="str">
            <v>STL interest acruals - Aug 02.</v>
          </cell>
          <cell r="G79">
            <v>0</v>
          </cell>
          <cell r="H79">
            <v>91992</v>
          </cell>
          <cell r="I79">
            <v>91992</v>
          </cell>
          <cell r="J79">
            <v>0</v>
          </cell>
          <cell r="K79">
            <v>0</v>
          </cell>
          <cell r="L79">
            <v>0</v>
          </cell>
          <cell r="M79">
            <v>0</v>
          </cell>
          <cell r="N79">
            <v>91992</v>
          </cell>
          <cell r="O79">
            <v>0</v>
          </cell>
        </row>
        <row r="80">
          <cell r="B80">
            <v>9006935</v>
          </cell>
          <cell r="C80" t="str">
            <v>PV 280893</v>
          </cell>
          <cell r="E80">
            <v>37531</v>
          </cell>
          <cell r="F80" t="str">
            <v>Supply &amp; install 2.5HP Acson brand new slpit wall mounted air cond.</v>
          </cell>
          <cell r="G80">
            <v>0</v>
          </cell>
          <cell r="H80">
            <v>2550</v>
          </cell>
          <cell r="I80">
            <v>2550</v>
          </cell>
          <cell r="J80">
            <v>0</v>
          </cell>
          <cell r="K80">
            <v>0</v>
          </cell>
          <cell r="L80">
            <v>0</v>
          </cell>
          <cell r="M80">
            <v>0</v>
          </cell>
          <cell r="N80">
            <v>2550</v>
          </cell>
          <cell r="O80">
            <v>0</v>
          </cell>
        </row>
        <row r="81">
          <cell r="B81">
            <v>9006932</v>
          </cell>
          <cell r="C81" t="str">
            <v>PV 281417</v>
          </cell>
          <cell r="E81">
            <v>37562</v>
          </cell>
          <cell r="F81" t="str">
            <v>Claim#11 - EPC contractor.</v>
          </cell>
          <cell r="G81">
            <v>0</v>
          </cell>
          <cell r="H81">
            <v>2685824.39</v>
          </cell>
          <cell r="I81">
            <v>2685824.39</v>
          </cell>
          <cell r="J81">
            <v>0</v>
          </cell>
          <cell r="K81">
            <v>0</v>
          </cell>
          <cell r="L81">
            <v>0</v>
          </cell>
          <cell r="M81">
            <v>0</v>
          </cell>
          <cell r="N81">
            <v>2685824.39</v>
          </cell>
          <cell r="O81">
            <v>0</v>
          </cell>
        </row>
        <row r="82">
          <cell r="B82">
            <v>9006933</v>
          </cell>
          <cell r="C82" t="str">
            <v>GJ 36358</v>
          </cell>
          <cell r="E82">
            <v>37562</v>
          </cell>
          <cell r="F82" t="str">
            <v>STL interest acruals.</v>
          </cell>
          <cell r="G82">
            <v>0</v>
          </cell>
          <cell r="H82">
            <v>97747</v>
          </cell>
          <cell r="I82">
            <v>97747</v>
          </cell>
          <cell r="J82">
            <v>0</v>
          </cell>
          <cell r="K82">
            <v>0</v>
          </cell>
          <cell r="L82">
            <v>0</v>
          </cell>
          <cell r="M82">
            <v>0</v>
          </cell>
          <cell r="N82">
            <v>97747</v>
          </cell>
          <cell r="O82">
            <v>0</v>
          </cell>
        </row>
        <row r="83">
          <cell r="B83">
            <v>9006935</v>
          </cell>
          <cell r="C83" t="str">
            <v>PV281426</v>
          </cell>
          <cell r="E83">
            <v>37562</v>
          </cell>
          <cell r="F83" t="str">
            <v>Tuntutan Perbelanjaan bagi menghadiri mesyuarat panel pengulas.</v>
          </cell>
          <cell r="G83">
            <v>0</v>
          </cell>
          <cell r="H83">
            <v>636</v>
          </cell>
          <cell r="I83">
            <v>636</v>
          </cell>
          <cell r="J83">
            <v>0</v>
          </cell>
          <cell r="K83">
            <v>0</v>
          </cell>
          <cell r="L83">
            <v>0</v>
          </cell>
          <cell r="M83">
            <v>0</v>
          </cell>
          <cell r="N83">
            <v>636</v>
          </cell>
          <cell r="O83">
            <v>0</v>
          </cell>
        </row>
        <row r="84">
          <cell r="B84">
            <v>9006935</v>
          </cell>
          <cell r="C84" t="str">
            <v>PV283701,283702</v>
          </cell>
          <cell r="E84">
            <v>37562</v>
          </cell>
          <cell r="F84" t="str">
            <v>Copy Charges for Aug &amp; Feb'02.</v>
          </cell>
          <cell r="G84">
            <v>0</v>
          </cell>
          <cell r="H84">
            <v>559.47</v>
          </cell>
          <cell r="I84">
            <v>559.47</v>
          </cell>
          <cell r="J84">
            <v>0</v>
          </cell>
          <cell r="K84">
            <v>0</v>
          </cell>
          <cell r="L84">
            <v>0</v>
          </cell>
          <cell r="M84">
            <v>0</v>
          </cell>
          <cell r="N84">
            <v>559.47</v>
          </cell>
          <cell r="O84">
            <v>0</v>
          </cell>
        </row>
        <row r="85">
          <cell r="B85">
            <v>9006935</v>
          </cell>
          <cell r="C85" t="str">
            <v>PV283496</v>
          </cell>
          <cell r="E85">
            <v>37562</v>
          </cell>
          <cell r="F85" t="str">
            <v>Copy Charges for Sep'02.</v>
          </cell>
          <cell r="G85">
            <v>0</v>
          </cell>
          <cell r="H85">
            <v>322.26</v>
          </cell>
          <cell r="I85">
            <v>322.26</v>
          </cell>
          <cell r="J85">
            <v>0</v>
          </cell>
          <cell r="K85">
            <v>0</v>
          </cell>
          <cell r="L85">
            <v>0</v>
          </cell>
          <cell r="M85">
            <v>0</v>
          </cell>
          <cell r="N85">
            <v>322.26</v>
          </cell>
          <cell r="O85">
            <v>0</v>
          </cell>
        </row>
        <row r="86">
          <cell r="B86">
            <v>9006935</v>
          </cell>
          <cell r="C86" t="str">
            <v>PV282159</v>
          </cell>
          <cell r="E86">
            <v>37562</v>
          </cell>
          <cell r="F86" t="str">
            <v>Premium for travel Insurance.</v>
          </cell>
          <cell r="G86">
            <v>0</v>
          </cell>
          <cell r="H86">
            <v>210</v>
          </cell>
          <cell r="I86">
            <v>210</v>
          </cell>
          <cell r="J86">
            <v>0</v>
          </cell>
          <cell r="K86">
            <v>0</v>
          </cell>
          <cell r="L86">
            <v>0</v>
          </cell>
          <cell r="M86">
            <v>0</v>
          </cell>
          <cell r="N86">
            <v>210</v>
          </cell>
          <cell r="O86">
            <v>0</v>
          </cell>
        </row>
        <row r="87">
          <cell r="B87">
            <v>9006935</v>
          </cell>
          <cell r="C87" t="str">
            <v>PV282161</v>
          </cell>
          <cell r="E87">
            <v>37562</v>
          </cell>
          <cell r="F87" t="str">
            <v>Premium for travel Insurance.</v>
          </cell>
          <cell r="G87">
            <v>0</v>
          </cell>
          <cell r="H87">
            <v>235</v>
          </cell>
          <cell r="I87">
            <v>235</v>
          </cell>
          <cell r="J87">
            <v>0</v>
          </cell>
          <cell r="K87">
            <v>0</v>
          </cell>
          <cell r="L87">
            <v>0</v>
          </cell>
          <cell r="M87">
            <v>0</v>
          </cell>
          <cell r="N87">
            <v>235</v>
          </cell>
          <cell r="O87">
            <v>0</v>
          </cell>
        </row>
        <row r="88">
          <cell r="B88">
            <v>9006935</v>
          </cell>
          <cell r="C88" t="str">
            <v>PV283433</v>
          </cell>
          <cell r="E88">
            <v>37562</v>
          </cell>
          <cell r="F88" t="str">
            <v>Training WTE Project (Japan Trip) - Tan Kim Joo</v>
          </cell>
          <cell r="G88">
            <v>0</v>
          </cell>
          <cell r="H88">
            <v>358.42</v>
          </cell>
          <cell r="I88">
            <v>358.42</v>
          </cell>
          <cell r="J88">
            <v>0</v>
          </cell>
          <cell r="K88">
            <v>0</v>
          </cell>
          <cell r="L88">
            <v>0</v>
          </cell>
          <cell r="M88">
            <v>0</v>
          </cell>
          <cell r="N88">
            <v>358.42</v>
          </cell>
          <cell r="O88">
            <v>0</v>
          </cell>
        </row>
        <row r="89">
          <cell r="B89">
            <v>9006935</v>
          </cell>
          <cell r="C89" t="str">
            <v>PV283436</v>
          </cell>
          <cell r="E89">
            <v>37562</v>
          </cell>
          <cell r="F89" t="str">
            <v>Recruitment AD - boilerman on 19/10/02.</v>
          </cell>
          <cell r="G89">
            <v>0</v>
          </cell>
          <cell r="H89">
            <v>1512</v>
          </cell>
          <cell r="I89">
            <v>1512</v>
          </cell>
          <cell r="J89">
            <v>0</v>
          </cell>
          <cell r="K89">
            <v>0</v>
          </cell>
          <cell r="L89">
            <v>0</v>
          </cell>
          <cell r="M89">
            <v>0</v>
          </cell>
          <cell r="N89">
            <v>1512</v>
          </cell>
          <cell r="O89">
            <v>0</v>
          </cell>
        </row>
        <row r="90">
          <cell r="B90">
            <v>9006935</v>
          </cell>
          <cell r="C90" t="str">
            <v>PV283447</v>
          </cell>
          <cell r="E90">
            <v>37562</v>
          </cell>
          <cell r="F90" t="str">
            <v>Air ticket for Kumaren.</v>
          </cell>
          <cell r="G90">
            <v>0</v>
          </cell>
          <cell r="H90">
            <v>2647</v>
          </cell>
          <cell r="I90">
            <v>2647</v>
          </cell>
          <cell r="J90">
            <v>0</v>
          </cell>
          <cell r="K90">
            <v>0</v>
          </cell>
          <cell r="L90">
            <v>0</v>
          </cell>
          <cell r="M90">
            <v>0</v>
          </cell>
          <cell r="N90">
            <v>2647</v>
          </cell>
          <cell r="O90">
            <v>0</v>
          </cell>
        </row>
        <row r="91">
          <cell r="B91">
            <v>9006935</v>
          </cell>
          <cell r="C91" t="str">
            <v>PV283448</v>
          </cell>
          <cell r="E91">
            <v>37562</v>
          </cell>
          <cell r="F91" t="str">
            <v>Air ticket for Yap Chan Tho.</v>
          </cell>
          <cell r="G91">
            <v>0</v>
          </cell>
          <cell r="H91">
            <v>2647</v>
          </cell>
          <cell r="I91">
            <v>2647</v>
          </cell>
          <cell r="J91">
            <v>0</v>
          </cell>
          <cell r="K91">
            <v>0</v>
          </cell>
          <cell r="L91">
            <v>0</v>
          </cell>
          <cell r="M91">
            <v>0</v>
          </cell>
          <cell r="N91">
            <v>2647</v>
          </cell>
          <cell r="O91">
            <v>0</v>
          </cell>
        </row>
        <row r="92">
          <cell r="B92">
            <v>9006935</v>
          </cell>
          <cell r="C92" t="str">
            <v>PV283449</v>
          </cell>
          <cell r="E92">
            <v>37562</v>
          </cell>
          <cell r="F92" t="str">
            <v>Air ticket for Ulaganathan.</v>
          </cell>
          <cell r="G92">
            <v>0</v>
          </cell>
          <cell r="H92">
            <v>5294</v>
          </cell>
          <cell r="I92">
            <v>5294</v>
          </cell>
          <cell r="J92">
            <v>0</v>
          </cell>
          <cell r="K92">
            <v>0</v>
          </cell>
          <cell r="L92">
            <v>0</v>
          </cell>
          <cell r="M92">
            <v>0</v>
          </cell>
          <cell r="N92">
            <v>5294</v>
          </cell>
          <cell r="O92">
            <v>0</v>
          </cell>
        </row>
        <row r="93">
          <cell r="B93">
            <v>9006935</v>
          </cell>
          <cell r="C93" t="str">
            <v>PV283450</v>
          </cell>
          <cell r="E93">
            <v>37562</v>
          </cell>
          <cell r="F93" t="str">
            <v>Air ticket for Tan Kim Joo</v>
          </cell>
          <cell r="G93">
            <v>0</v>
          </cell>
          <cell r="H93">
            <v>2647</v>
          </cell>
          <cell r="I93">
            <v>2647</v>
          </cell>
          <cell r="J93">
            <v>0</v>
          </cell>
          <cell r="K93">
            <v>0</v>
          </cell>
          <cell r="L93">
            <v>0</v>
          </cell>
          <cell r="M93">
            <v>0</v>
          </cell>
          <cell r="N93">
            <v>2647</v>
          </cell>
          <cell r="O93">
            <v>0</v>
          </cell>
        </row>
        <row r="94">
          <cell r="B94">
            <v>9006935</v>
          </cell>
          <cell r="C94" t="str">
            <v>PV283451</v>
          </cell>
          <cell r="E94">
            <v>37562</v>
          </cell>
          <cell r="F94" t="str">
            <v>Air ticket for Chia Chee Shan.</v>
          </cell>
          <cell r="G94">
            <v>0</v>
          </cell>
          <cell r="H94">
            <v>2647</v>
          </cell>
          <cell r="I94">
            <v>2647</v>
          </cell>
          <cell r="J94">
            <v>0</v>
          </cell>
          <cell r="K94">
            <v>0</v>
          </cell>
          <cell r="L94">
            <v>0</v>
          </cell>
          <cell r="M94">
            <v>0</v>
          </cell>
          <cell r="N94">
            <v>2647</v>
          </cell>
          <cell r="O94">
            <v>0</v>
          </cell>
        </row>
        <row r="95">
          <cell r="B95">
            <v>9006935</v>
          </cell>
          <cell r="C95" t="str">
            <v>PV283452</v>
          </cell>
          <cell r="E95">
            <v>37562</v>
          </cell>
          <cell r="F95" t="str">
            <v>Air ticket for Leong Chee Wai.</v>
          </cell>
          <cell r="G95">
            <v>0</v>
          </cell>
          <cell r="H95">
            <v>2647</v>
          </cell>
          <cell r="I95">
            <v>2647</v>
          </cell>
          <cell r="J95">
            <v>0</v>
          </cell>
          <cell r="K95">
            <v>0</v>
          </cell>
          <cell r="L95">
            <v>0</v>
          </cell>
          <cell r="M95">
            <v>0</v>
          </cell>
          <cell r="N95">
            <v>2647</v>
          </cell>
          <cell r="O95">
            <v>0</v>
          </cell>
        </row>
        <row r="96">
          <cell r="B96">
            <v>9006933</v>
          </cell>
          <cell r="C96" t="str">
            <v>GJ36608</v>
          </cell>
          <cell r="E96">
            <v>37591</v>
          </cell>
          <cell r="F96" t="str">
            <v>Dec02 TL interest accruals.</v>
          </cell>
          <cell r="G96">
            <v>0</v>
          </cell>
          <cell r="H96">
            <v>101260</v>
          </cell>
          <cell r="I96">
            <v>101260</v>
          </cell>
          <cell r="J96">
            <v>0</v>
          </cell>
          <cell r="K96">
            <v>0</v>
          </cell>
          <cell r="L96">
            <v>0</v>
          </cell>
          <cell r="M96">
            <v>0</v>
          </cell>
          <cell r="N96">
            <v>101260</v>
          </cell>
          <cell r="O96">
            <v>0</v>
          </cell>
        </row>
        <row r="97">
          <cell r="B97">
            <v>9006935</v>
          </cell>
          <cell r="C97" t="str">
            <v>PV284701</v>
          </cell>
          <cell r="E97">
            <v>37591</v>
          </cell>
          <cell r="F97" t="str">
            <v>Building plan contribution fee to Majlis Daerah Kuala Langat.</v>
          </cell>
          <cell r="G97">
            <v>0</v>
          </cell>
          <cell r="H97">
            <v>2521</v>
          </cell>
          <cell r="I97">
            <v>2521</v>
          </cell>
          <cell r="J97">
            <v>0</v>
          </cell>
          <cell r="K97">
            <v>0</v>
          </cell>
          <cell r="L97">
            <v>0</v>
          </cell>
          <cell r="M97">
            <v>0</v>
          </cell>
          <cell r="N97">
            <v>2521</v>
          </cell>
          <cell r="O97">
            <v>0</v>
          </cell>
        </row>
        <row r="99">
          <cell r="G99">
            <v>3743193.3200000003</v>
          </cell>
          <cell r="H99">
            <v>22072442.050000004</v>
          </cell>
          <cell r="I99">
            <v>25815635.370000008</v>
          </cell>
          <cell r="J99">
            <v>0</v>
          </cell>
          <cell r="K99">
            <v>0</v>
          </cell>
          <cell r="L99">
            <v>0</v>
          </cell>
          <cell r="M99">
            <v>0</v>
          </cell>
          <cell r="N99">
            <v>25815635.370000008</v>
          </cell>
          <cell r="P99">
            <v>0</v>
          </cell>
          <cell r="Q99">
            <v>0</v>
          </cell>
          <cell r="R99">
            <v>0</v>
          </cell>
          <cell r="S99">
            <v>0</v>
          </cell>
          <cell r="T99">
            <v>0</v>
          </cell>
          <cell r="U99">
            <v>0</v>
          </cell>
        </row>
        <row r="102">
          <cell r="B102">
            <v>9008753</v>
          </cell>
          <cell r="C102" t="str">
            <v>PV 239303</v>
          </cell>
          <cell r="E102">
            <v>37073</v>
          </cell>
          <cell r="F102" t="str">
            <v>Proposed corrugated carton factory on Lot PTD 46983 - PTD 46990, Kulai Johor.</v>
          </cell>
          <cell r="G102">
            <v>46352.63</v>
          </cell>
          <cell r="I102">
            <v>46352.63</v>
          </cell>
          <cell r="J102">
            <v>0</v>
          </cell>
          <cell r="K102">
            <v>0</v>
          </cell>
          <cell r="L102">
            <v>0</v>
          </cell>
          <cell r="M102">
            <v>0</v>
          </cell>
          <cell r="N102">
            <v>46352.63</v>
          </cell>
          <cell r="O102">
            <v>0</v>
          </cell>
        </row>
        <row r="103">
          <cell r="G103">
            <v>46352.63</v>
          </cell>
          <cell r="H103">
            <v>0</v>
          </cell>
          <cell r="I103">
            <v>46352.63</v>
          </cell>
          <cell r="J103">
            <v>0</v>
          </cell>
          <cell r="K103">
            <v>0</v>
          </cell>
          <cell r="L103">
            <v>0</v>
          </cell>
          <cell r="M103">
            <v>0</v>
          </cell>
          <cell r="N103">
            <v>46352.63</v>
          </cell>
          <cell r="P103">
            <v>0</v>
          </cell>
          <cell r="Q103">
            <v>0</v>
          </cell>
          <cell r="R103">
            <v>0</v>
          </cell>
          <cell r="S103">
            <v>0</v>
          </cell>
          <cell r="T103">
            <v>0</v>
          </cell>
          <cell r="U103">
            <v>0</v>
          </cell>
        </row>
      </sheetData>
      <sheetData sheetId="2" refreshError="1"/>
      <sheetData sheetId="3" refreshError="1"/>
      <sheetData sheetId="4" refreshError="1">
        <row r="81">
          <cell r="C81" t="str">
            <v>Account</v>
          </cell>
        </row>
        <row r="82">
          <cell r="C82">
            <v>9009646</v>
          </cell>
        </row>
        <row r="83">
          <cell r="C83">
            <v>9009660</v>
          </cell>
        </row>
        <row r="84">
          <cell r="C84">
            <v>9009666</v>
          </cell>
        </row>
        <row r="85">
          <cell r="C85">
            <v>9009661</v>
          </cell>
        </row>
        <row r="86">
          <cell r="C86">
            <v>9009662</v>
          </cell>
        </row>
        <row r="87">
          <cell r="C87">
            <v>9009663</v>
          </cell>
        </row>
        <row r="88">
          <cell r="C88">
            <v>9009664</v>
          </cell>
        </row>
        <row r="89">
          <cell r="C89">
            <v>9009665</v>
          </cell>
        </row>
        <row r="90">
          <cell r="C90">
            <v>9009666</v>
          </cell>
        </row>
        <row r="91">
          <cell r="C91">
            <v>9009667</v>
          </cell>
        </row>
        <row r="92">
          <cell r="C92">
            <v>9009668</v>
          </cell>
        </row>
        <row r="93">
          <cell r="C93">
            <v>9009669</v>
          </cell>
        </row>
        <row r="94">
          <cell r="C94">
            <v>9009670</v>
          </cell>
        </row>
        <row r="95">
          <cell r="C95">
            <v>9009671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3)"/>
      <sheetName val="Rep Oct"/>
      <sheetName val="Rep Nov"/>
      <sheetName val="TYRE Positions"/>
      <sheetName val="N (2)"/>
      <sheetName val="Nc (2)"/>
      <sheetName val="N (3 )"/>
      <sheetName val="Nc (3 )"/>
      <sheetName val="N (4)"/>
      <sheetName val="Nc (4)"/>
      <sheetName val="N (7)"/>
      <sheetName val="11 (22)"/>
      <sheetName val="Nc (7)"/>
      <sheetName val="N (5 )"/>
      <sheetName val="Nc (5 )"/>
      <sheetName val="N (6 )"/>
      <sheetName val="Nc (6 )"/>
      <sheetName val="TUBE Pos Trial"/>
      <sheetName val="NTb (3)"/>
      <sheetName val="Ntc (3)"/>
      <sheetName val="NTb (2 )"/>
      <sheetName val="Ntc (2 )"/>
      <sheetName val="TUBE Positions"/>
      <sheetName val="11 (20)"/>
      <sheetName val="11 (21)"/>
      <sheetName val="NTb (0)"/>
      <sheetName val="Ntc (0)"/>
      <sheetName val="NTb (1)"/>
      <sheetName val="Ntc (1)"/>
      <sheetName val="N (0)"/>
      <sheetName val="Nc (0)"/>
      <sheetName val="Spe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amp;L, BS, CF, DCF"/>
      <sheetName val="SML"/>
      <sheetName val="fins"/>
      <sheetName val="Sheet2"/>
      <sheetName val="EV-EBITDA"/>
      <sheetName val="quarterly"/>
      <sheetName val="Depreciation"/>
    </sheetNames>
    <sheetDataSet>
      <sheetData sheetId="0" refreshError="1">
        <row r="1">
          <cell r="A1" t="str">
            <v>Swaraj Mazda</v>
          </cell>
          <cell r="B1">
            <v>37760.627762847223</v>
          </cell>
        </row>
        <row r="54">
          <cell r="C54">
            <v>0</v>
          </cell>
          <cell r="D54">
            <v>0</v>
          </cell>
          <cell r="E54">
            <v>0</v>
          </cell>
          <cell r="H54">
            <v>68.218999999999994</v>
          </cell>
          <cell r="I54">
            <v>107.714</v>
          </cell>
          <cell r="J54">
            <v>50.953000000000003</v>
          </cell>
          <cell r="K54">
            <v>92.513000000000005</v>
          </cell>
          <cell r="L54">
            <v>92.513000000000005</v>
          </cell>
        </row>
        <row r="55">
          <cell r="C55">
            <v>0</v>
          </cell>
          <cell r="D55">
            <v>0</v>
          </cell>
          <cell r="E55">
            <v>0</v>
          </cell>
          <cell r="H55">
            <v>0</v>
          </cell>
          <cell r="I55">
            <v>0</v>
          </cell>
          <cell r="J55">
            <v>0</v>
          </cell>
          <cell r="K55">
            <v>0</v>
          </cell>
          <cell r="L55">
            <v>0</v>
          </cell>
        </row>
        <row r="56">
          <cell r="C56">
            <v>0</v>
          </cell>
          <cell r="D56">
            <v>0</v>
          </cell>
          <cell r="E56">
            <v>0</v>
          </cell>
          <cell r="H56">
            <v>266.66500000000002</v>
          </cell>
          <cell r="I56">
            <v>446.17099999999999</v>
          </cell>
          <cell r="J56">
            <v>596.01</v>
          </cell>
          <cell r="K56">
            <v>638.60699999999997</v>
          </cell>
          <cell r="L56">
            <v>639.62589041095885</v>
          </cell>
        </row>
        <row r="57">
          <cell r="C57">
            <v>0</v>
          </cell>
          <cell r="D57">
            <v>0</v>
          </cell>
          <cell r="E57">
            <v>0</v>
          </cell>
          <cell r="H57">
            <v>411.99400000000003</v>
          </cell>
          <cell r="I57">
            <v>310.88200000000001</v>
          </cell>
          <cell r="J57">
            <v>442.584</v>
          </cell>
          <cell r="K57">
            <v>465.23200000000003</v>
          </cell>
          <cell r="L57">
            <v>523.33027397260275</v>
          </cell>
        </row>
        <row r="58">
          <cell r="C58">
            <v>0</v>
          </cell>
          <cell r="D58">
            <v>0</v>
          </cell>
          <cell r="E58">
            <v>0</v>
          </cell>
          <cell r="H58">
            <v>109.364</v>
          </cell>
          <cell r="I58">
            <v>101.306</v>
          </cell>
          <cell r="J58">
            <v>140.43200000000002</v>
          </cell>
          <cell r="K58">
            <v>148.04899999999998</v>
          </cell>
          <cell r="L58">
            <v>162.85390000000001</v>
          </cell>
        </row>
        <row r="59">
          <cell r="C59" t="str">
            <v>-</v>
          </cell>
          <cell r="D59" t="str">
            <v>-</v>
          </cell>
          <cell r="E59" t="str">
            <v>-</v>
          </cell>
          <cell r="F59" t="str">
            <v>-</v>
          </cell>
          <cell r="G59" t="str">
            <v>-</v>
          </cell>
          <cell r="H59" t="str">
            <v>-</v>
          </cell>
          <cell r="I59" t="str">
            <v>-</v>
          </cell>
          <cell r="J59" t="str">
            <v>-</v>
          </cell>
          <cell r="K59" t="str">
            <v>-</v>
          </cell>
          <cell r="L59" t="str">
            <v>-</v>
          </cell>
        </row>
        <row r="60">
          <cell r="C60">
            <v>0</v>
          </cell>
          <cell r="D60">
            <v>0</v>
          </cell>
          <cell r="E60">
            <v>0</v>
          </cell>
          <cell r="F60">
            <v>0</v>
          </cell>
          <cell r="G60">
            <v>0</v>
          </cell>
          <cell r="H60">
            <v>856.24200000000008</v>
          </cell>
          <cell r="I60">
            <v>966.07300000000009</v>
          </cell>
          <cell r="J60">
            <v>1229.979</v>
          </cell>
          <cell r="K60">
            <v>1344.4010000000001</v>
          </cell>
          <cell r="L60">
            <v>1418.3230643835618</v>
          </cell>
        </row>
        <row r="62">
          <cell r="C62">
            <v>0</v>
          </cell>
          <cell r="D62">
            <v>0</v>
          </cell>
          <cell r="E62">
            <v>0</v>
          </cell>
          <cell r="F62">
            <v>0</v>
          </cell>
          <cell r="G62">
            <v>0</v>
          </cell>
          <cell r="H62">
            <v>250.119</v>
          </cell>
          <cell r="I62">
            <v>253.75799999999998</v>
          </cell>
          <cell r="J62">
            <v>290.92899999999997</v>
          </cell>
          <cell r="K62">
            <v>317.50299999999999</v>
          </cell>
          <cell r="L62">
            <v>321.51284999999996</v>
          </cell>
        </row>
        <row r="63">
          <cell r="C63">
            <v>0</v>
          </cell>
          <cell r="D63">
            <v>0</v>
          </cell>
          <cell r="E63">
            <v>0</v>
          </cell>
          <cell r="F63">
            <v>0</v>
          </cell>
          <cell r="G63">
            <v>0</v>
          </cell>
          <cell r="H63">
            <v>-124</v>
          </cell>
          <cell r="I63">
            <v>-137</v>
          </cell>
          <cell r="J63">
            <v>-152</v>
          </cell>
          <cell r="K63">
            <v>-167</v>
          </cell>
          <cell r="L63">
            <v>-182.96923710999999</v>
          </cell>
        </row>
        <row r="64">
          <cell r="C64" t="str">
            <v>-</v>
          </cell>
          <cell r="D64" t="str">
            <v>-</v>
          </cell>
          <cell r="E64" t="str">
            <v>-</v>
          </cell>
          <cell r="F64" t="str">
            <v>-</v>
          </cell>
          <cell r="G64" t="str">
            <v>-</v>
          </cell>
          <cell r="H64" t="str">
            <v>-</v>
          </cell>
          <cell r="I64" t="str">
            <v>-</v>
          </cell>
          <cell r="J64" t="str">
            <v>-</v>
          </cell>
          <cell r="K64" t="str">
            <v>-</v>
          </cell>
          <cell r="L64" t="str">
            <v>-</v>
          </cell>
        </row>
        <row r="65">
          <cell r="C65">
            <v>0</v>
          </cell>
          <cell r="D65">
            <v>0</v>
          </cell>
          <cell r="E65">
            <v>0</v>
          </cell>
          <cell r="F65">
            <v>0</v>
          </cell>
          <cell r="G65">
            <v>0</v>
          </cell>
          <cell r="H65">
            <v>126.119</v>
          </cell>
          <cell r="I65">
            <v>116.75799999999998</v>
          </cell>
          <cell r="J65">
            <v>138.92899999999997</v>
          </cell>
          <cell r="K65">
            <v>150.50299999999999</v>
          </cell>
          <cell r="L65">
            <v>138.54361288999996</v>
          </cell>
        </row>
        <row r="67">
          <cell r="C67">
            <v>0</v>
          </cell>
          <cell r="D67">
            <v>0</v>
          </cell>
          <cell r="E67">
            <v>0</v>
          </cell>
          <cell r="F67">
            <v>0</v>
          </cell>
          <cell r="G67">
            <v>0</v>
          </cell>
          <cell r="H67">
            <v>0</v>
          </cell>
          <cell r="I67">
            <v>0</v>
          </cell>
          <cell r="J67">
            <v>0</v>
          </cell>
          <cell r="K67">
            <v>0</v>
          </cell>
          <cell r="L67">
            <v>0</v>
          </cell>
        </row>
        <row r="68">
          <cell r="C68">
            <v>0</v>
          </cell>
          <cell r="D68">
            <v>0</v>
          </cell>
          <cell r="E68">
            <v>0</v>
          </cell>
          <cell r="F68">
            <v>0</v>
          </cell>
          <cell r="G68">
            <v>0</v>
          </cell>
          <cell r="H68">
            <v>5.0860000000000003</v>
          </cell>
          <cell r="I68">
            <v>8.9320000000000004</v>
          </cell>
          <cell r="J68">
            <v>10.631</v>
          </cell>
          <cell r="K68">
            <v>19.298000000000002</v>
          </cell>
          <cell r="L68">
            <v>20</v>
          </cell>
        </row>
        <row r="69">
          <cell r="C69">
            <v>0</v>
          </cell>
          <cell r="D69">
            <v>0</v>
          </cell>
          <cell r="E69">
            <v>0</v>
          </cell>
          <cell r="F69">
            <v>0</v>
          </cell>
          <cell r="G69">
            <v>0</v>
          </cell>
          <cell r="H69">
            <v>0</v>
          </cell>
          <cell r="I69">
            <v>0</v>
          </cell>
          <cell r="J69">
            <v>0</v>
          </cell>
          <cell r="K69">
            <v>0</v>
          </cell>
          <cell r="L69">
            <v>0</v>
          </cell>
        </row>
        <row r="70">
          <cell r="C70">
            <v>0</v>
          </cell>
          <cell r="D70">
            <v>0</v>
          </cell>
          <cell r="E70">
            <v>0</v>
          </cell>
          <cell r="F70">
            <v>0</v>
          </cell>
          <cell r="G70">
            <v>0</v>
          </cell>
          <cell r="H70">
            <v>0</v>
          </cell>
          <cell r="I70">
            <v>0</v>
          </cell>
          <cell r="J70">
            <v>0</v>
          </cell>
          <cell r="K70">
            <v>0</v>
          </cell>
          <cell r="L70">
            <v>0</v>
          </cell>
        </row>
        <row r="71">
          <cell r="C71" t="str">
            <v>-</v>
          </cell>
          <cell r="D71" t="str">
            <v>-</v>
          </cell>
          <cell r="E71" t="str">
            <v>-</v>
          </cell>
          <cell r="F71" t="str">
            <v>-</v>
          </cell>
          <cell r="G71" t="str">
            <v>-</v>
          </cell>
          <cell r="H71" t="str">
            <v>-</v>
          </cell>
          <cell r="I71" t="str">
            <v>-</v>
          </cell>
          <cell r="J71" t="str">
            <v>-</v>
          </cell>
          <cell r="K71" t="str">
            <v>-</v>
          </cell>
          <cell r="L71" t="str">
            <v>-</v>
          </cell>
        </row>
        <row r="72">
          <cell r="C72">
            <v>0</v>
          </cell>
          <cell r="D72">
            <v>0</v>
          </cell>
          <cell r="E72">
            <v>0</v>
          </cell>
          <cell r="F72">
            <v>0</v>
          </cell>
          <cell r="G72">
            <v>0</v>
          </cell>
          <cell r="H72">
            <v>987.44700000000012</v>
          </cell>
          <cell r="I72">
            <v>1091.7630000000001</v>
          </cell>
          <cell r="J72">
            <v>1379.539</v>
          </cell>
          <cell r="K72">
            <v>1514.202</v>
          </cell>
          <cell r="L72">
            <v>1576.8666772735619</v>
          </cell>
        </row>
        <row r="73">
          <cell r="C73" t="str">
            <v>=</v>
          </cell>
          <cell r="D73" t="str">
            <v>=</v>
          </cell>
          <cell r="E73" t="str">
            <v>=</v>
          </cell>
          <cell r="F73" t="str">
            <v>=</v>
          </cell>
          <cell r="G73" t="str">
            <v>=</v>
          </cell>
          <cell r="H73" t="str">
            <v>=</v>
          </cell>
          <cell r="I73" t="str">
            <v>=</v>
          </cell>
          <cell r="J73" t="str">
            <v>=</v>
          </cell>
          <cell r="K73" t="str">
            <v>=</v>
          </cell>
          <cell r="L73" t="str">
            <v>=</v>
          </cell>
        </row>
        <row r="75">
          <cell r="C75">
            <v>0</v>
          </cell>
          <cell r="D75">
            <v>0</v>
          </cell>
          <cell r="E75">
            <v>0</v>
          </cell>
          <cell r="H75">
            <v>289.471</v>
          </cell>
          <cell r="I75">
            <v>259.63600000000002</v>
          </cell>
          <cell r="J75">
            <v>270.02400000000006</v>
          </cell>
          <cell r="K75">
            <v>345.91499999999996</v>
          </cell>
          <cell r="L75">
            <v>292.66499999999996</v>
          </cell>
        </row>
        <row r="76">
          <cell r="C76">
            <v>0</v>
          </cell>
          <cell r="D76">
            <v>0</v>
          </cell>
          <cell r="E76">
            <v>0</v>
          </cell>
          <cell r="H76">
            <v>212.87200000000001</v>
          </cell>
          <cell r="I76">
            <v>348.26900000000001</v>
          </cell>
          <cell r="J76">
            <v>569.39</v>
          </cell>
          <cell r="K76">
            <v>517.91600000000005</v>
          </cell>
          <cell r="L76">
            <v>755.92150684931505</v>
          </cell>
        </row>
        <row r="77">
          <cell r="C77">
            <v>0</v>
          </cell>
          <cell r="D77">
            <v>0</v>
          </cell>
          <cell r="E77">
            <v>0</v>
          </cell>
          <cell r="H77">
            <v>326.63299999999998</v>
          </cell>
          <cell r="I77">
            <v>317.57300000000009</v>
          </cell>
          <cell r="J77">
            <v>326.0559999999997</v>
          </cell>
          <cell r="K77">
            <v>393.41199999999992</v>
          </cell>
          <cell r="L77">
            <v>202.89604250000014</v>
          </cell>
        </row>
        <row r="78">
          <cell r="C78" t="str">
            <v>-</v>
          </cell>
          <cell r="D78" t="str">
            <v>-</v>
          </cell>
          <cell r="E78" t="str">
            <v>-</v>
          </cell>
          <cell r="F78" t="str">
            <v>-</v>
          </cell>
          <cell r="G78" t="str">
            <v>-</v>
          </cell>
          <cell r="H78" t="str">
            <v>-</v>
          </cell>
          <cell r="I78" t="str">
            <v>-</v>
          </cell>
          <cell r="J78" t="str">
            <v>-</v>
          </cell>
          <cell r="K78" t="str">
            <v>-</v>
          </cell>
          <cell r="L78" t="str">
            <v>-</v>
          </cell>
        </row>
        <row r="79">
          <cell r="C79">
            <v>0</v>
          </cell>
          <cell r="D79">
            <v>0</v>
          </cell>
          <cell r="E79">
            <v>0</v>
          </cell>
          <cell r="F79">
            <v>0</v>
          </cell>
          <cell r="G79">
            <v>0</v>
          </cell>
          <cell r="H79">
            <v>828.976</v>
          </cell>
          <cell r="I79">
            <v>925.47800000000007</v>
          </cell>
          <cell r="J79">
            <v>1165.4699999999998</v>
          </cell>
          <cell r="K79">
            <v>1257.2429999999999</v>
          </cell>
          <cell r="L79">
            <v>1251.4825493493149</v>
          </cell>
        </row>
        <row r="81">
          <cell r="C81">
            <v>0</v>
          </cell>
          <cell r="D81">
            <v>0</v>
          </cell>
          <cell r="E81">
            <v>0</v>
          </cell>
          <cell r="H81">
            <v>22.467999999999961</v>
          </cell>
          <cell r="I81">
            <v>14.019999999999982</v>
          </cell>
          <cell r="J81">
            <v>39.999999999999943</v>
          </cell>
          <cell r="K81">
            <v>40</v>
          </cell>
          <cell r="L81">
            <v>0</v>
          </cell>
        </row>
        <row r="82">
          <cell r="C82">
            <v>0</v>
          </cell>
          <cell r="D82">
            <v>0</v>
          </cell>
          <cell r="E82">
            <v>0</v>
          </cell>
          <cell r="F82">
            <v>0</v>
          </cell>
          <cell r="G82">
            <v>0</v>
          </cell>
          <cell r="H82">
            <v>0</v>
          </cell>
          <cell r="I82">
            <v>0</v>
          </cell>
          <cell r="J82">
            <v>0</v>
          </cell>
          <cell r="K82">
            <v>0</v>
          </cell>
          <cell r="L82">
            <v>0</v>
          </cell>
        </row>
        <row r="83">
          <cell r="C83">
            <v>0</v>
          </cell>
          <cell r="D83">
            <v>0</v>
          </cell>
          <cell r="E83">
            <v>0</v>
          </cell>
          <cell r="F83">
            <v>0</v>
          </cell>
          <cell r="G83">
            <v>0</v>
          </cell>
          <cell r="H83">
            <v>0</v>
          </cell>
          <cell r="I83">
            <v>0</v>
          </cell>
          <cell r="J83">
            <v>0</v>
          </cell>
          <cell r="K83">
            <v>27.434999999999999</v>
          </cell>
          <cell r="L83">
            <v>22.434999999999999</v>
          </cell>
        </row>
        <row r="84">
          <cell r="C84">
            <v>0</v>
          </cell>
          <cell r="D84">
            <v>0</v>
          </cell>
          <cell r="E84">
            <v>0</v>
          </cell>
          <cell r="F84">
            <v>0</v>
          </cell>
          <cell r="G84">
            <v>0</v>
          </cell>
          <cell r="H84">
            <v>0</v>
          </cell>
          <cell r="I84">
            <v>0</v>
          </cell>
          <cell r="J84">
            <v>0</v>
          </cell>
          <cell r="K84">
            <v>0</v>
          </cell>
          <cell r="L84">
            <v>0</v>
          </cell>
        </row>
        <row r="85">
          <cell r="C85">
            <v>0</v>
          </cell>
          <cell r="D85">
            <v>0</v>
          </cell>
          <cell r="E85">
            <v>0</v>
          </cell>
          <cell r="F85">
            <v>0</v>
          </cell>
          <cell r="G85">
            <v>0</v>
          </cell>
          <cell r="H85">
            <v>0</v>
          </cell>
          <cell r="I85">
            <v>0</v>
          </cell>
          <cell r="J85">
            <v>0</v>
          </cell>
          <cell r="K85">
            <v>0</v>
          </cell>
          <cell r="L85">
            <v>0</v>
          </cell>
        </row>
        <row r="86">
          <cell r="C86">
            <v>0</v>
          </cell>
          <cell r="D86">
            <v>0</v>
          </cell>
          <cell r="E86">
            <v>0</v>
          </cell>
          <cell r="F86">
            <v>0</v>
          </cell>
          <cell r="G86">
            <v>0</v>
          </cell>
          <cell r="H86">
            <v>0</v>
          </cell>
          <cell r="I86">
            <v>0</v>
          </cell>
          <cell r="J86">
            <v>0</v>
          </cell>
          <cell r="K86">
            <v>0</v>
          </cell>
          <cell r="L86">
            <v>0</v>
          </cell>
        </row>
        <row r="87">
          <cell r="C87">
            <v>0</v>
          </cell>
          <cell r="D87">
            <v>0</v>
          </cell>
          <cell r="E87">
            <v>0</v>
          </cell>
          <cell r="F87">
            <v>0</v>
          </cell>
          <cell r="G87">
            <v>0</v>
          </cell>
          <cell r="H87">
            <v>0</v>
          </cell>
          <cell r="I87">
            <v>0</v>
          </cell>
          <cell r="J87">
            <v>0</v>
          </cell>
          <cell r="K87">
            <v>0</v>
          </cell>
          <cell r="L87">
            <v>0</v>
          </cell>
        </row>
        <row r="89">
          <cell r="C89">
            <v>0</v>
          </cell>
          <cell r="D89">
            <v>0</v>
          </cell>
          <cell r="E89">
            <v>0</v>
          </cell>
          <cell r="F89">
            <v>0</v>
          </cell>
          <cell r="G89">
            <v>0</v>
          </cell>
          <cell r="H89">
            <v>104.938</v>
          </cell>
          <cell r="I89">
            <v>104.93799999999999</v>
          </cell>
          <cell r="J89">
            <v>104.93799999999999</v>
          </cell>
          <cell r="K89">
            <v>104.938</v>
          </cell>
          <cell r="L89">
            <v>104.93799999999999</v>
          </cell>
        </row>
        <row r="90">
          <cell r="C90">
            <v>0</v>
          </cell>
          <cell r="D90">
            <v>0</v>
          </cell>
          <cell r="E90">
            <v>0</v>
          </cell>
          <cell r="H90">
            <v>31.210999999999999</v>
          </cell>
          <cell r="I90">
            <v>46.853000000000002</v>
          </cell>
          <cell r="J90">
            <v>69.37</v>
          </cell>
          <cell r="K90">
            <v>83.432000000000002</v>
          </cell>
          <cell r="L90">
            <v>197.9021590754449</v>
          </cell>
        </row>
        <row r="91">
          <cell r="C91">
            <v>0</v>
          </cell>
          <cell r="D91">
            <v>0</v>
          </cell>
          <cell r="E91">
            <v>0</v>
          </cell>
          <cell r="F91">
            <v>0</v>
          </cell>
          <cell r="G91">
            <v>0</v>
          </cell>
          <cell r="H91">
            <v>0</v>
          </cell>
          <cell r="I91">
            <v>0</v>
          </cell>
          <cell r="J91">
            <v>0</v>
          </cell>
          <cell r="K91">
            <v>0</v>
          </cell>
          <cell r="L91">
            <v>0</v>
          </cell>
        </row>
        <row r="92">
          <cell r="C92">
            <v>0</v>
          </cell>
          <cell r="D92">
            <v>0</v>
          </cell>
          <cell r="E92">
            <v>0</v>
          </cell>
          <cell r="F92">
            <v>0</v>
          </cell>
          <cell r="G92">
            <v>0</v>
          </cell>
          <cell r="H92">
            <v>0</v>
          </cell>
          <cell r="I92">
            <v>0</v>
          </cell>
          <cell r="J92">
            <v>0</v>
          </cell>
          <cell r="K92">
            <v>0</v>
          </cell>
          <cell r="L92">
            <v>0</v>
          </cell>
        </row>
        <row r="93">
          <cell r="C93" t="str">
            <v>-</v>
          </cell>
          <cell r="D93" t="str">
            <v>-</v>
          </cell>
          <cell r="E93" t="str">
            <v>-</v>
          </cell>
          <cell r="F93" t="str">
            <v>-</v>
          </cell>
          <cell r="G93" t="str">
            <v>-</v>
          </cell>
          <cell r="H93" t="str">
            <v>-</v>
          </cell>
          <cell r="I93" t="str">
            <v>-</v>
          </cell>
          <cell r="J93" t="str">
            <v>-</v>
          </cell>
          <cell r="K93" t="str">
            <v>-</v>
          </cell>
          <cell r="L93" t="str">
            <v>-</v>
          </cell>
        </row>
        <row r="94">
          <cell r="C94">
            <v>0</v>
          </cell>
          <cell r="D94">
            <v>0</v>
          </cell>
          <cell r="E94">
            <v>0</v>
          </cell>
          <cell r="H94">
            <v>136.149</v>
          </cell>
          <cell r="I94">
            <v>151.791</v>
          </cell>
          <cell r="J94">
            <v>174.30799999999999</v>
          </cell>
          <cell r="K94">
            <v>188.37</v>
          </cell>
          <cell r="L94">
            <v>302.84015907544489</v>
          </cell>
        </row>
        <row r="95">
          <cell r="C95" t="str">
            <v>-</v>
          </cell>
          <cell r="D95" t="str">
            <v>-</v>
          </cell>
          <cell r="E95" t="str">
            <v>-</v>
          </cell>
          <cell r="F95" t="str">
            <v>-</v>
          </cell>
          <cell r="G95" t="str">
            <v>-</v>
          </cell>
          <cell r="H95" t="str">
            <v>-</v>
          </cell>
          <cell r="I95" t="str">
            <v>-</v>
          </cell>
          <cell r="J95" t="str">
            <v>-</v>
          </cell>
          <cell r="K95" t="str">
            <v>-</v>
          </cell>
          <cell r="L95" t="str">
            <v>-</v>
          </cell>
        </row>
        <row r="96">
          <cell r="C96">
            <v>0</v>
          </cell>
          <cell r="D96">
            <v>0</v>
          </cell>
          <cell r="E96">
            <v>0</v>
          </cell>
          <cell r="F96">
            <v>0</v>
          </cell>
          <cell r="G96">
            <v>0</v>
          </cell>
          <cell r="H96">
            <v>987.59299999999996</v>
          </cell>
          <cell r="I96">
            <v>1091.2890000000002</v>
          </cell>
          <cell r="J96">
            <v>1379.7779999999998</v>
          </cell>
          <cell r="K96">
            <v>1513.048</v>
          </cell>
          <cell r="L96">
            <v>1576.7577084247598</v>
          </cell>
        </row>
        <row r="97">
          <cell r="C97" t="str">
            <v>=</v>
          </cell>
          <cell r="D97" t="str">
            <v>=</v>
          </cell>
          <cell r="E97" t="str">
            <v>=</v>
          </cell>
          <cell r="F97" t="str">
            <v>=</v>
          </cell>
          <cell r="G97" t="str">
            <v>=</v>
          </cell>
          <cell r="H97" t="str">
            <v>=</v>
          </cell>
          <cell r="I97" t="str">
            <v>=</v>
          </cell>
          <cell r="J97" t="str">
            <v>=</v>
          </cell>
          <cell r="K97" t="str">
            <v>=</v>
          </cell>
          <cell r="L97" t="str">
            <v>=</v>
          </cell>
        </row>
        <row r="98">
          <cell r="C98">
            <v>0</v>
          </cell>
          <cell r="D98">
            <v>0</v>
          </cell>
          <cell r="E98">
            <v>0</v>
          </cell>
          <cell r="F98">
            <v>0</v>
          </cell>
          <cell r="G98">
            <v>0</v>
          </cell>
          <cell r="H98">
            <v>0.14599999999984448</v>
          </cell>
          <cell r="I98">
            <v>-0.4739999999999327</v>
          </cell>
          <cell r="J98">
            <v>0.23899999999980537</v>
          </cell>
          <cell r="K98">
            <v>-1.1539999999999964</v>
          </cell>
          <cell r="L98">
            <v>-0.10896884880207836</v>
          </cell>
        </row>
        <row r="150">
          <cell r="C150">
            <v>0</v>
          </cell>
          <cell r="D150">
            <v>0</v>
          </cell>
          <cell r="E150">
            <v>0</v>
          </cell>
          <cell r="F150">
            <v>0</v>
          </cell>
          <cell r="G150">
            <v>0</v>
          </cell>
          <cell r="H150">
            <v>856.24200000000008</v>
          </cell>
          <cell r="I150">
            <v>966.07300000000009</v>
          </cell>
          <cell r="J150">
            <v>1229.979</v>
          </cell>
          <cell r="K150">
            <v>1344.4010000000001</v>
          </cell>
          <cell r="L150">
            <v>1418.3230643835618</v>
          </cell>
        </row>
        <row r="151">
          <cell r="C151">
            <v>0</v>
          </cell>
          <cell r="D151">
            <v>0</v>
          </cell>
          <cell r="E151">
            <v>0</v>
          </cell>
          <cell r="F151">
            <v>0</v>
          </cell>
          <cell r="G151">
            <v>0</v>
          </cell>
          <cell r="H151">
            <v>-539.505</v>
          </cell>
          <cell r="I151">
            <v>-665.8420000000001</v>
          </cell>
          <cell r="J151">
            <v>-895.44599999999969</v>
          </cell>
          <cell r="K151">
            <v>-911.32799999999997</v>
          </cell>
          <cell r="L151">
            <v>-958.81754934931519</v>
          </cell>
        </row>
        <row r="152">
          <cell r="C152" t="str">
            <v>-</v>
          </cell>
          <cell r="D152" t="str">
            <v>-</v>
          </cell>
          <cell r="E152" t="str">
            <v>-</v>
          </cell>
          <cell r="F152" t="str">
            <v>-</v>
          </cell>
          <cell r="G152" t="str">
            <v>-</v>
          </cell>
          <cell r="H152" t="str">
            <v>-</v>
          </cell>
          <cell r="I152" t="str">
            <v>-</v>
          </cell>
          <cell r="J152" t="str">
            <v>-</v>
          </cell>
          <cell r="K152" t="str">
            <v>-</v>
          </cell>
          <cell r="L152" t="str">
            <v>-</v>
          </cell>
        </row>
        <row r="153">
          <cell r="C153">
            <v>0</v>
          </cell>
          <cell r="D153">
            <v>0</v>
          </cell>
          <cell r="E153">
            <v>0</v>
          </cell>
          <cell r="F153">
            <v>0</v>
          </cell>
          <cell r="G153">
            <v>0</v>
          </cell>
          <cell r="H153">
            <v>316.73700000000008</v>
          </cell>
          <cell r="I153">
            <v>300.23099999999999</v>
          </cell>
          <cell r="J153">
            <v>334.53300000000036</v>
          </cell>
          <cell r="K153">
            <v>433.07300000000009</v>
          </cell>
          <cell r="L153">
            <v>459.50551503424663</v>
          </cell>
        </row>
        <row r="155">
          <cell r="C155">
            <v>0</v>
          </cell>
          <cell r="D155">
            <v>0</v>
          </cell>
          <cell r="E155">
            <v>0</v>
          </cell>
          <cell r="F155">
            <v>0</v>
          </cell>
          <cell r="G155">
            <v>0</v>
          </cell>
          <cell r="H155">
            <v>126.119</v>
          </cell>
          <cell r="I155">
            <v>116.75799999999998</v>
          </cell>
          <cell r="J155">
            <v>138.92899999999997</v>
          </cell>
          <cell r="K155">
            <v>150.50299999999999</v>
          </cell>
          <cell r="L155">
            <v>138.54361288999996</v>
          </cell>
        </row>
        <row r="156">
          <cell r="C156">
            <v>0</v>
          </cell>
          <cell r="D156">
            <v>0</v>
          </cell>
          <cell r="E156">
            <v>0</v>
          </cell>
          <cell r="F156">
            <v>0</v>
          </cell>
          <cell r="G156">
            <v>0</v>
          </cell>
          <cell r="H156">
            <v>5.0860000000000003</v>
          </cell>
          <cell r="I156">
            <v>8.9320000000000004</v>
          </cell>
          <cell r="J156">
            <v>10.631</v>
          </cell>
          <cell r="K156">
            <v>19.298000000000002</v>
          </cell>
          <cell r="L156">
            <v>20</v>
          </cell>
        </row>
        <row r="157">
          <cell r="C157">
            <v>0</v>
          </cell>
          <cell r="D157">
            <v>0</v>
          </cell>
          <cell r="E157">
            <v>0</v>
          </cell>
          <cell r="F157">
            <v>0</v>
          </cell>
          <cell r="G157">
            <v>0</v>
          </cell>
          <cell r="H157">
            <v>0</v>
          </cell>
          <cell r="I157">
            <v>0</v>
          </cell>
          <cell r="J157">
            <v>0</v>
          </cell>
          <cell r="K157">
            <v>0</v>
          </cell>
          <cell r="L157">
            <v>0</v>
          </cell>
        </row>
        <row r="158">
          <cell r="C158" t="str">
            <v>-</v>
          </cell>
          <cell r="D158" t="str">
            <v>-</v>
          </cell>
          <cell r="E158" t="str">
            <v>-</v>
          </cell>
          <cell r="F158" t="str">
            <v>-</v>
          </cell>
          <cell r="G158" t="str">
            <v>-</v>
          </cell>
          <cell r="H158" t="str">
            <v>-</v>
          </cell>
          <cell r="I158" t="str">
            <v>-</v>
          </cell>
          <cell r="J158" t="str">
            <v>-</v>
          </cell>
          <cell r="K158" t="str">
            <v>-</v>
          </cell>
          <cell r="L158" t="str">
            <v>-</v>
          </cell>
        </row>
        <row r="159">
          <cell r="C159">
            <v>0</v>
          </cell>
          <cell r="D159">
            <v>0</v>
          </cell>
          <cell r="E159">
            <v>0</v>
          </cell>
          <cell r="F159">
            <v>0</v>
          </cell>
          <cell r="G159">
            <v>0</v>
          </cell>
          <cell r="H159">
            <v>447.94200000000012</v>
          </cell>
          <cell r="I159">
            <v>425.92099999999999</v>
          </cell>
          <cell r="J159">
            <v>484.0930000000003</v>
          </cell>
          <cell r="K159">
            <v>602.87400000000002</v>
          </cell>
          <cell r="L159">
            <v>618.04912792424659</v>
          </cell>
        </row>
        <row r="160">
          <cell r="C160" t="str">
            <v>=</v>
          </cell>
          <cell r="D160" t="str">
            <v>=</v>
          </cell>
          <cell r="E160" t="str">
            <v>=</v>
          </cell>
          <cell r="F160" t="str">
            <v>=</v>
          </cell>
          <cell r="G160" t="str">
            <v>=</v>
          </cell>
          <cell r="H160" t="str">
            <v>=</v>
          </cell>
          <cell r="I160" t="str">
            <v>=</v>
          </cell>
          <cell r="J160" t="str">
            <v>=</v>
          </cell>
          <cell r="K160" t="str">
            <v>=</v>
          </cell>
          <cell r="L160" t="str">
            <v>=</v>
          </cell>
        </row>
        <row r="162">
          <cell r="C162">
            <v>0</v>
          </cell>
          <cell r="D162">
            <v>0</v>
          </cell>
          <cell r="E162">
            <v>0</v>
          </cell>
          <cell r="F162">
            <v>0</v>
          </cell>
          <cell r="G162">
            <v>0</v>
          </cell>
          <cell r="H162">
            <v>0</v>
          </cell>
          <cell r="I162">
            <v>0</v>
          </cell>
          <cell r="J162">
            <v>0</v>
          </cell>
          <cell r="K162">
            <v>0</v>
          </cell>
          <cell r="L162">
            <v>0</v>
          </cell>
        </row>
        <row r="163">
          <cell r="C163">
            <v>0</v>
          </cell>
          <cell r="D163">
            <v>0</v>
          </cell>
          <cell r="E163">
            <v>0</v>
          </cell>
          <cell r="F163">
            <v>0</v>
          </cell>
          <cell r="G163">
            <v>0</v>
          </cell>
          <cell r="H163">
            <v>0</v>
          </cell>
          <cell r="I163">
            <v>0</v>
          </cell>
          <cell r="J163">
            <v>0</v>
          </cell>
          <cell r="K163">
            <v>0</v>
          </cell>
          <cell r="L163">
            <v>0</v>
          </cell>
        </row>
        <row r="164">
          <cell r="C164">
            <v>0</v>
          </cell>
          <cell r="D164">
            <v>0</v>
          </cell>
          <cell r="E164">
            <v>0</v>
          </cell>
          <cell r="F164">
            <v>0</v>
          </cell>
          <cell r="G164">
            <v>0</v>
          </cell>
          <cell r="H164">
            <v>0</v>
          </cell>
          <cell r="I164">
            <v>0</v>
          </cell>
          <cell r="J164">
            <v>0</v>
          </cell>
          <cell r="K164">
            <v>0</v>
          </cell>
          <cell r="L164">
            <v>0</v>
          </cell>
        </row>
        <row r="165">
          <cell r="C165">
            <v>0</v>
          </cell>
          <cell r="D165">
            <v>0</v>
          </cell>
          <cell r="E165">
            <v>0</v>
          </cell>
          <cell r="F165">
            <v>0</v>
          </cell>
          <cell r="G165">
            <v>0</v>
          </cell>
          <cell r="H165">
            <v>0</v>
          </cell>
          <cell r="I165">
            <v>0</v>
          </cell>
          <cell r="J165">
            <v>0</v>
          </cell>
          <cell r="K165">
            <v>0</v>
          </cell>
          <cell r="L165">
            <v>0</v>
          </cell>
        </row>
        <row r="166">
          <cell r="C166" t="str">
            <v>-</v>
          </cell>
          <cell r="D166" t="str">
            <v>-</v>
          </cell>
          <cell r="E166" t="str">
            <v>-</v>
          </cell>
          <cell r="F166" t="str">
            <v>-</v>
          </cell>
          <cell r="G166" t="str">
            <v>-</v>
          </cell>
          <cell r="H166" t="str">
            <v>-</v>
          </cell>
          <cell r="I166" t="str">
            <v>-</v>
          </cell>
          <cell r="J166" t="str">
            <v>-</v>
          </cell>
          <cell r="K166" t="str">
            <v>-</v>
          </cell>
          <cell r="L166" t="str">
            <v>-</v>
          </cell>
        </row>
        <row r="167">
          <cell r="C167">
            <v>0</v>
          </cell>
          <cell r="D167">
            <v>0</v>
          </cell>
          <cell r="E167">
            <v>0</v>
          </cell>
          <cell r="F167">
            <v>0</v>
          </cell>
          <cell r="G167">
            <v>0</v>
          </cell>
          <cell r="H167">
            <v>447.94200000000012</v>
          </cell>
          <cell r="I167">
            <v>425.92099999999999</v>
          </cell>
          <cell r="J167">
            <v>484.0930000000003</v>
          </cell>
          <cell r="K167">
            <v>602.87400000000002</v>
          </cell>
          <cell r="L167">
            <v>618.04912792424659</v>
          </cell>
        </row>
        <row r="168">
          <cell r="C168" t="str">
            <v>=</v>
          </cell>
          <cell r="D168" t="str">
            <v>=</v>
          </cell>
          <cell r="E168" t="str">
            <v>=</v>
          </cell>
          <cell r="F168" t="str">
            <v>=</v>
          </cell>
          <cell r="G168" t="str">
            <v>=</v>
          </cell>
          <cell r="H168" t="str">
            <v>=</v>
          </cell>
          <cell r="I168" t="str">
            <v>=</v>
          </cell>
          <cell r="J168" t="str">
            <v>=</v>
          </cell>
          <cell r="K168" t="str">
            <v>=</v>
          </cell>
          <cell r="L168" t="str">
            <v>=</v>
          </cell>
        </row>
        <row r="171">
          <cell r="C171">
            <v>0</v>
          </cell>
          <cell r="D171">
            <v>0</v>
          </cell>
          <cell r="E171">
            <v>0</v>
          </cell>
          <cell r="F171">
            <v>0</v>
          </cell>
          <cell r="G171">
            <v>0</v>
          </cell>
          <cell r="H171">
            <v>136.149</v>
          </cell>
          <cell r="I171">
            <v>151.791</v>
          </cell>
          <cell r="J171">
            <v>174.30799999999999</v>
          </cell>
          <cell r="K171">
            <v>188.37</v>
          </cell>
          <cell r="L171">
            <v>302.84015907544489</v>
          </cell>
        </row>
        <row r="172">
          <cell r="C172">
            <v>0</v>
          </cell>
          <cell r="D172">
            <v>0</v>
          </cell>
          <cell r="E172">
            <v>0</v>
          </cell>
          <cell r="F172">
            <v>0</v>
          </cell>
          <cell r="G172">
            <v>0</v>
          </cell>
          <cell r="H172">
            <v>0</v>
          </cell>
          <cell r="I172">
            <v>0</v>
          </cell>
          <cell r="J172">
            <v>0</v>
          </cell>
          <cell r="K172">
            <v>27.434999999999999</v>
          </cell>
          <cell r="L172">
            <v>22.434999999999999</v>
          </cell>
        </row>
        <row r="173">
          <cell r="C173" t="str">
            <v>-</v>
          </cell>
          <cell r="D173" t="str">
            <v>-</v>
          </cell>
          <cell r="E173" t="str">
            <v>-</v>
          </cell>
          <cell r="F173" t="str">
            <v>-</v>
          </cell>
          <cell r="G173" t="str">
            <v>-</v>
          </cell>
          <cell r="H173" t="str">
            <v>-</v>
          </cell>
          <cell r="I173" t="str">
            <v>-</v>
          </cell>
          <cell r="J173" t="str">
            <v>-</v>
          </cell>
          <cell r="K173" t="str">
            <v>-</v>
          </cell>
          <cell r="L173" t="str">
            <v>-</v>
          </cell>
        </row>
        <row r="174">
          <cell r="C174">
            <v>0</v>
          </cell>
          <cell r="D174">
            <v>0</v>
          </cell>
          <cell r="E174">
            <v>0</v>
          </cell>
          <cell r="F174">
            <v>0</v>
          </cell>
          <cell r="G174">
            <v>0</v>
          </cell>
          <cell r="H174">
            <v>136.149</v>
          </cell>
          <cell r="I174">
            <v>151.791</v>
          </cell>
          <cell r="J174">
            <v>174.30799999999999</v>
          </cell>
          <cell r="K174">
            <v>215.80500000000001</v>
          </cell>
          <cell r="L174">
            <v>325.27515907544489</v>
          </cell>
        </row>
        <row r="175">
          <cell r="C175">
            <v>0</v>
          </cell>
          <cell r="D175">
            <v>0</v>
          </cell>
          <cell r="E175">
            <v>0</v>
          </cell>
          <cell r="F175">
            <v>0</v>
          </cell>
          <cell r="G175">
            <v>0</v>
          </cell>
          <cell r="H175">
            <v>311.93899999999996</v>
          </cell>
          <cell r="I175">
            <v>273.65600000000001</v>
          </cell>
          <cell r="J175">
            <v>310.024</v>
          </cell>
          <cell r="K175">
            <v>385.91499999999996</v>
          </cell>
          <cell r="L175">
            <v>292.66499999999996</v>
          </cell>
        </row>
        <row r="176">
          <cell r="C176">
            <v>0</v>
          </cell>
          <cell r="D176">
            <v>0</v>
          </cell>
          <cell r="E176">
            <v>0</v>
          </cell>
          <cell r="F176">
            <v>0</v>
          </cell>
          <cell r="G176">
            <v>0</v>
          </cell>
          <cell r="H176">
            <v>0</v>
          </cell>
          <cell r="I176">
            <v>0</v>
          </cell>
          <cell r="J176">
            <v>0</v>
          </cell>
          <cell r="K176">
            <v>0</v>
          </cell>
          <cell r="L176">
            <v>0</v>
          </cell>
        </row>
        <row r="177">
          <cell r="C177">
            <v>0</v>
          </cell>
          <cell r="D177">
            <v>0</v>
          </cell>
          <cell r="E177">
            <v>0</v>
          </cell>
          <cell r="F177">
            <v>0</v>
          </cell>
          <cell r="G177">
            <v>0</v>
          </cell>
          <cell r="H177">
            <v>0</v>
          </cell>
          <cell r="I177">
            <v>0</v>
          </cell>
          <cell r="J177">
            <v>0</v>
          </cell>
          <cell r="K177">
            <v>0</v>
          </cell>
          <cell r="L177">
            <v>0</v>
          </cell>
        </row>
        <row r="178">
          <cell r="C178" t="str">
            <v>-</v>
          </cell>
          <cell r="D178" t="str">
            <v>-</v>
          </cell>
          <cell r="E178" t="str">
            <v>-</v>
          </cell>
          <cell r="F178" t="str">
            <v>-</v>
          </cell>
          <cell r="G178" t="str">
            <v>-</v>
          </cell>
          <cell r="H178" t="str">
            <v>-</v>
          </cell>
          <cell r="I178" t="str">
            <v>-</v>
          </cell>
          <cell r="J178" t="str">
            <v>-</v>
          </cell>
          <cell r="K178" t="str">
            <v>-</v>
          </cell>
          <cell r="L178" t="str">
            <v>-</v>
          </cell>
        </row>
        <row r="179">
          <cell r="C179">
            <v>0</v>
          </cell>
          <cell r="D179">
            <v>0</v>
          </cell>
          <cell r="E179">
            <v>0</v>
          </cell>
          <cell r="F179">
            <v>0</v>
          </cell>
          <cell r="G179">
            <v>0</v>
          </cell>
          <cell r="H179">
            <v>448.08799999999997</v>
          </cell>
          <cell r="I179">
            <v>425.447</v>
          </cell>
          <cell r="J179">
            <v>484.33199999999999</v>
          </cell>
          <cell r="K179">
            <v>601.72</v>
          </cell>
          <cell r="L179">
            <v>617.94015907544485</v>
          </cell>
        </row>
        <row r="180">
          <cell r="C180" t="str">
            <v>=</v>
          </cell>
          <cell r="D180" t="str">
            <v>=</v>
          </cell>
          <cell r="E180" t="str">
            <v>=</v>
          </cell>
          <cell r="F180" t="str">
            <v>=</v>
          </cell>
          <cell r="G180" t="str">
            <v>=</v>
          </cell>
          <cell r="H180" t="str">
            <v>=</v>
          </cell>
          <cell r="I180" t="str">
            <v>=</v>
          </cell>
          <cell r="J180" t="str">
            <v>=</v>
          </cell>
          <cell r="K180" t="str">
            <v>=</v>
          </cell>
          <cell r="L180" t="str">
            <v>=</v>
          </cell>
        </row>
        <row r="285">
          <cell r="C285">
            <v>2</v>
          </cell>
        </row>
        <row r="414">
          <cell r="E414" t="str">
            <v>-</v>
          </cell>
        </row>
        <row r="422">
          <cell r="C422">
            <v>0</v>
          </cell>
        </row>
        <row r="574">
          <cell r="AF574" t="e">
            <v>#DIV/0!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1"/>
      <sheetName val="Sheet2"/>
      <sheetName val="Sheet3"/>
      <sheetName val="VALUE2_5"/>
      <sheetName val="DCFModel"/>
      <sheetName val="BS"/>
      <sheetName val="MTNL"/>
      <sheetName val="Ignore"/>
      <sheetName val="q"/>
      <sheetName val="SML"/>
      <sheetName val="QtrFY 01"/>
      <sheetName val="P&amp;L, BS, CF, DCF"/>
      <sheetName val="amforge"/>
      <sheetName val="Chartdata"/>
      <sheetName val="MSSL"/>
      <sheetName val="co-details"/>
      <sheetName val="plc"/>
      <sheetName val="Financials"/>
      <sheetName val="#REF"/>
      <sheetName val="Aladdin Macro1"/>
      <sheetName val="blank"/>
      <sheetName val="InQuart"/>
      <sheetName val="statis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s>
    <sheetDataSet>
      <sheetData sheetId="0">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s>
    <sheetDataSet>
      <sheetData sheetId="0">
        <row r="3">
          <cell r="B3">
            <v>7.8600000000000003E-2</v>
          </cell>
        </row>
      </sheetData>
      <sheetData sheetId="1" refreshError="1"/>
      <sheetData sheetId="2" refreshError="1"/>
      <sheetData sheetId="3" refreshError="1"/>
      <sheetData sheetId="4" refreshError="1"/>
      <sheetData sheetId="5">
        <row r="7">
          <cell r="D7">
            <v>0.1074</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s>
    <sheetDataSet>
      <sheetData sheetId="0">
        <row r="3">
          <cell r="B3">
            <v>7.8600000000000003E-2</v>
          </cell>
        </row>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ist of Findings (Current)"/>
      <sheetName val="List of Findings (Historical)"/>
      <sheetName val="(Do not delete)"/>
    </sheetNames>
    <sheetDataSet>
      <sheetData sheetId="0" refreshError="1"/>
      <sheetData sheetId="1" refreshError="1"/>
      <sheetData sheetId="2" refreshError="1">
        <row r="1">
          <cell r="A1" t="str">
            <v>Major</v>
          </cell>
          <cell r="B1" t="str">
            <v>(EG) 761/2001</v>
          </cell>
          <cell r="C1" t="str">
            <v>O</v>
          </cell>
          <cell r="E1" t="str">
            <v>IV</v>
          </cell>
        </row>
        <row r="2">
          <cell r="A2" t="str">
            <v>Minor</v>
          </cell>
          <cell r="B2" t="str">
            <v>9001/14001/4801</v>
          </cell>
          <cell r="C2" t="str">
            <v>A</v>
          </cell>
          <cell r="E2" t="str">
            <v>IA</v>
          </cell>
        </row>
        <row r="3">
          <cell r="A3" t="str">
            <v>Observation</v>
          </cell>
          <cell r="B3" t="str">
            <v>9001:2000 /ISO 14001:2004</v>
          </cell>
          <cell r="C3" t="str">
            <v>C</v>
          </cell>
          <cell r="E3" t="str">
            <v>PA1</v>
          </cell>
        </row>
        <row r="4">
          <cell r="A4" t="str">
            <v>Note- worthy Effort</v>
          </cell>
          <cell r="B4" t="str">
            <v>AFS 2001:1</v>
          </cell>
          <cell r="E4" t="str">
            <v>PA2</v>
          </cell>
        </row>
        <row r="5">
          <cell r="A5" t="str">
            <v>Opportunity for Improvement</v>
          </cell>
          <cell r="B5" t="str">
            <v>AQAP</v>
          </cell>
          <cell r="E5" t="str">
            <v>PA3</v>
          </cell>
        </row>
        <row r="6">
          <cell r="B6" t="str">
            <v>AS/EN 9100</v>
          </cell>
          <cell r="E6" t="str">
            <v>PA4</v>
          </cell>
        </row>
        <row r="7">
          <cell r="B7" t="str">
            <v>AS/EN 9110</v>
          </cell>
          <cell r="E7" t="str">
            <v>PA5</v>
          </cell>
        </row>
        <row r="8">
          <cell r="B8" t="str">
            <v>AS/EN 9120</v>
          </cell>
          <cell r="E8" t="str">
            <v>RA</v>
          </cell>
        </row>
        <row r="9">
          <cell r="B9" t="str">
            <v>BRC - Food</v>
          </cell>
          <cell r="E9" t="str">
            <v>FA</v>
          </cell>
        </row>
        <row r="10">
          <cell r="B10" t="str">
            <v>BRC/IOP - Packaging</v>
          </cell>
          <cell r="E10" t="str">
            <v>CA</v>
          </cell>
        </row>
        <row r="11">
          <cell r="B11" t="str">
            <v>BS 7799-2:2002</v>
          </cell>
          <cell r="E11" t="str">
            <v>ETS</v>
          </cell>
        </row>
        <row r="12">
          <cell r="B12" t="str">
            <v>BS15000</v>
          </cell>
        </row>
        <row r="13">
          <cell r="B13" t="str">
            <v>DS 2403</v>
          </cell>
        </row>
        <row r="14">
          <cell r="B14" t="str">
            <v>DS 3027 E:2002</v>
          </cell>
        </row>
        <row r="15">
          <cell r="B15" t="str">
            <v>Dutch HACCP</v>
          </cell>
        </row>
        <row r="16">
          <cell r="B16" t="str">
            <v>EBtrust</v>
          </cell>
        </row>
        <row r="17">
          <cell r="B17" t="str">
            <v>EfBV</v>
          </cell>
        </row>
        <row r="18">
          <cell r="B18" t="str">
            <v>EMAS</v>
          </cell>
        </row>
        <row r="19">
          <cell r="B19" t="str">
            <v>EN 729</v>
          </cell>
        </row>
        <row r="20">
          <cell r="B20" t="str">
            <v>EN 729-2</v>
          </cell>
        </row>
        <row r="21">
          <cell r="B21" t="str">
            <v>EPD</v>
          </cell>
        </row>
        <row r="22">
          <cell r="B22" t="str">
            <v>ESD S20.20</v>
          </cell>
        </row>
        <row r="23">
          <cell r="B23" t="str">
            <v>EUREPGAP</v>
          </cell>
        </row>
        <row r="24">
          <cell r="B24" t="str">
            <v>GMP</v>
          </cell>
        </row>
        <row r="25">
          <cell r="B25" t="str">
            <v>IFS</v>
          </cell>
        </row>
        <row r="26">
          <cell r="B26" t="str">
            <v>ISO 13485</v>
          </cell>
        </row>
        <row r="27">
          <cell r="B27" t="str">
            <v>ISO 13485:2003</v>
          </cell>
        </row>
        <row r="28">
          <cell r="B28" t="str">
            <v xml:space="preserve">ISO 14000:2004 </v>
          </cell>
        </row>
        <row r="29">
          <cell r="B29" t="str">
            <v>ISO 14001 / OHSAS 18001</v>
          </cell>
        </row>
        <row r="30">
          <cell r="B30" t="str">
            <v>ISO 14001:1996</v>
          </cell>
        </row>
        <row r="31">
          <cell r="B31" t="str">
            <v>ISO 14001:2004</v>
          </cell>
        </row>
        <row r="32">
          <cell r="B32" t="str">
            <v>ISO 14001-EMAS</v>
          </cell>
        </row>
        <row r="33">
          <cell r="B33" t="str">
            <v>ISO 14001-ISO 9001-OSHAS</v>
          </cell>
        </row>
        <row r="34">
          <cell r="B34" t="str">
            <v>ISO 22000</v>
          </cell>
        </row>
        <row r="35">
          <cell r="B35" t="str">
            <v>ISO 29001</v>
          </cell>
        </row>
        <row r="36">
          <cell r="B36" t="str">
            <v>ISO 9001 / ISO 14001</v>
          </cell>
        </row>
        <row r="37">
          <cell r="B37" t="str">
            <v>ISO 9001 / ISO 29001</v>
          </cell>
        </row>
        <row r="38">
          <cell r="B38" t="str">
            <v>ISO 9001 / OHSAS 18001</v>
          </cell>
        </row>
        <row r="39">
          <cell r="B39" t="str">
            <v>ISO 9001:2000</v>
          </cell>
        </row>
        <row r="40">
          <cell r="B40" t="str">
            <v>ISO/TS 16949:2002</v>
          </cell>
        </row>
        <row r="41">
          <cell r="B41" t="str">
            <v>ISO9001-TickIT</v>
          </cell>
        </row>
        <row r="42">
          <cell r="B42" t="str">
            <v>JAS-ANZ 4801</v>
          </cell>
        </row>
        <row r="43">
          <cell r="B43" t="str">
            <v>OHSAS 18001 / AFS 2001:1</v>
          </cell>
        </row>
        <row r="44">
          <cell r="B44" t="str">
            <v>OHSAS 18001:1999</v>
          </cell>
        </row>
        <row r="45">
          <cell r="B45" t="str">
            <v>QS 9000</v>
          </cell>
        </row>
        <row r="46">
          <cell r="B46" t="str">
            <v xml:space="preserve">RC 14001 </v>
          </cell>
        </row>
        <row r="47">
          <cell r="B47" t="str">
            <v>SA 8000</v>
          </cell>
        </row>
        <row r="48">
          <cell r="B48" t="str">
            <v>SCC / VDA</v>
          </cell>
        </row>
        <row r="49">
          <cell r="B49" t="str">
            <v>SCC**:1998</v>
          </cell>
        </row>
        <row r="50">
          <cell r="B50" t="str">
            <v>SCC**:2002</v>
          </cell>
        </row>
        <row r="51">
          <cell r="B51" t="str">
            <v>SCC*:1998</v>
          </cell>
        </row>
        <row r="52">
          <cell r="B52" t="str">
            <v>SCC*:2002</v>
          </cell>
        </row>
        <row r="53">
          <cell r="B53" t="str">
            <v>SCP</v>
          </cell>
        </row>
        <row r="54">
          <cell r="B54" t="str">
            <v>SS 624070</v>
          </cell>
        </row>
        <row r="55">
          <cell r="B55" t="str">
            <v>SS 627799</v>
          </cell>
        </row>
        <row r="56">
          <cell r="B56" t="str">
            <v>TE 9000</v>
          </cell>
        </row>
        <row r="57">
          <cell r="B57" t="str">
            <v>TL 9000</v>
          </cell>
        </row>
        <row r="58">
          <cell r="B58" t="str">
            <v>VCA* 2000</v>
          </cell>
        </row>
        <row r="59">
          <cell r="B59" t="str">
            <v>VCA* 2004</v>
          </cell>
        </row>
        <row r="60">
          <cell r="B60" t="str">
            <v>VCA** 2000</v>
          </cell>
        </row>
        <row r="61">
          <cell r="B61" t="str">
            <v>VCA** 2004</v>
          </cell>
        </row>
        <row r="62">
          <cell r="B62" t="str">
            <v>VDA 6.1</v>
          </cell>
        </row>
        <row r="63">
          <cell r="B63" t="str">
            <v>VDA 6.2</v>
          </cell>
        </row>
        <row r="64">
          <cell r="B64" t="str">
            <v>VDA 6.4</v>
          </cell>
        </row>
        <row r="65">
          <cell r="B65" t="str">
            <v>WLA</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rofile"/>
      <sheetName val="Capital"/>
      <sheetName val="Sales"/>
      <sheetName val="Input"/>
      <sheetName val="Debt"/>
      <sheetName val="Tax"/>
      <sheetName val="CapEx"/>
      <sheetName val="QuanOP"/>
      <sheetName val="Formats"/>
      <sheetName val="Projections"/>
      <sheetName val="Costs"/>
      <sheetName val="Revenues"/>
      <sheetName val="Calc"/>
      <sheetName val="VarName"/>
      <sheetName val="CoSheet"/>
      <sheetName val="Half Yearly"/>
    </sheetNames>
    <sheetDataSet>
      <sheetData sheetId="0" refreshError="1"/>
      <sheetData sheetId="1" refreshError="1"/>
      <sheetData sheetId="2" refreshError="1"/>
      <sheetData sheetId="3" refreshError="1">
        <row r="162">
          <cell r="L162">
            <v>0</v>
          </cell>
          <cell r="M162">
            <v>0</v>
          </cell>
          <cell r="N162">
            <v>659115.96751565917</v>
          </cell>
          <cell r="O162">
            <v>673420.58649872069</v>
          </cell>
          <cell r="P162">
            <v>723229.01682177139</v>
          </cell>
          <cell r="Q162">
            <v>0</v>
          </cell>
          <cell r="R162">
            <v>847979.80539207777</v>
          </cell>
          <cell r="S162">
            <v>0</v>
          </cell>
          <cell r="T162">
            <v>964689.38644783257</v>
          </cell>
          <cell r="U162">
            <v>0</v>
          </cell>
          <cell r="V162">
            <v>1049190.4149973544</v>
          </cell>
          <cell r="W162">
            <v>0</v>
          </cell>
          <cell r="X162">
            <v>0</v>
          </cell>
        </row>
        <row r="180">
          <cell r="L180">
            <v>0</v>
          </cell>
          <cell r="M180">
            <v>0</v>
          </cell>
          <cell r="N180">
            <v>11342.713258578682</v>
          </cell>
          <cell r="O180">
            <v>11220.712776884169</v>
          </cell>
          <cell r="P180">
            <v>11192.387929822427</v>
          </cell>
          <cell r="Q180">
            <v>0</v>
          </cell>
          <cell r="R180">
            <v>12139.090015196211</v>
          </cell>
          <cell r="S180">
            <v>0</v>
          </cell>
          <cell r="T180">
            <v>11559.128891338354</v>
          </cell>
          <cell r="U180">
            <v>0</v>
          </cell>
          <cell r="V180">
            <v>10555.316159728296</v>
          </cell>
          <cell r="W180">
            <v>0</v>
          </cell>
          <cell r="X180">
            <v>0</v>
          </cell>
        </row>
        <row r="198">
          <cell r="L198">
            <v>0</v>
          </cell>
          <cell r="M198">
            <v>0</v>
          </cell>
          <cell r="N198">
            <v>161435.2318548387</v>
          </cell>
          <cell r="O198">
            <v>276800.84745762713</v>
          </cell>
          <cell r="P198">
            <v>371383.50608382153</v>
          </cell>
          <cell r="Q198">
            <v>0</v>
          </cell>
          <cell r="R198">
            <v>513252.03252032521</v>
          </cell>
          <cell r="S198">
            <v>0</v>
          </cell>
          <cell r="T198">
            <v>511678.83211678831</v>
          </cell>
          <cell r="U198">
            <v>0</v>
          </cell>
          <cell r="V198">
            <v>482373.67802585196</v>
          </cell>
          <cell r="W198">
            <v>0</v>
          </cell>
          <cell r="X198">
            <v>0</v>
          </cell>
        </row>
        <row r="216">
          <cell r="L216">
            <v>0</v>
          </cell>
          <cell r="M216">
            <v>0</v>
          </cell>
          <cell r="N216">
            <v>50837.541569158762</v>
          </cell>
          <cell r="O216">
            <v>60158.501440922191</v>
          </cell>
          <cell r="P216">
            <v>65732.27402188578</v>
          </cell>
          <cell r="Q216">
            <v>0</v>
          </cell>
          <cell r="R216">
            <v>61737.671922173766</v>
          </cell>
          <cell r="S216">
            <v>0</v>
          </cell>
          <cell r="T216">
            <v>58249.536914527656</v>
          </cell>
          <cell r="U216">
            <v>0</v>
          </cell>
          <cell r="V216">
            <v>61308.468358300212</v>
          </cell>
          <cell r="W216">
            <v>0</v>
          </cell>
          <cell r="X216">
            <v>0</v>
          </cell>
        </row>
        <row r="234">
          <cell r="L234">
            <v>0</v>
          </cell>
          <cell r="M234">
            <v>0</v>
          </cell>
          <cell r="N234">
            <v>97580.475489164732</v>
          </cell>
          <cell r="O234">
            <v>113171.09884596086</v>
          </cell>
          <cell r="P234">
            <v>122933.88429752066</v>
          </cell>
          <cell r="Q234">
            <v>0</v>
          </cell>
          <cell r="R234">
            <v>92955.032119914351</v>
          </cell>
          <cell r="S234">
            <v>0</v>
          </cell>
          <cell r="T234">
            <v>102326.69322709163</v>
          </cell>
          <cell r="U234">
            <v>0</v>
          </cell>
          <cell r="V234">
            <v>90824.330324108334</v>
          </cell>
          <cell r="W234">
            <v>0</v>
          </cell>
          <cell r="X234">
            <v>0</v>
          </cell>
        </row>
        <row r="252">
          <cell r="L252">
            <v>0</v>
          </cell>
          <cell r="M252">
            <v>0</v>
          </cell>
          <cell r="N252">
            <v>50354.947949328984</v>
          </cell>
          <cell r="O252">
            <v>56104.608738799216</v>
          </cell>
          <cell r="P252">
            <v>75574.833656194707</v>
          </cell>
          <cell r="Q252">
            <v>0</v>
          </cell>
          <cell r="R252">
            <v>86447.103729303126</v>
          </cell>
          <cell r="S252">
            <v>0</v>
          </cell>
          <cell r="T252">
            <v>102748.19362652967</v>
          </cell>
          <cell r="U252">
            <v>0</v>
          </cell>
          <cell r="V252">
            <v>96183.965195773766</v>
          </cell>
          <cell r="W252">
            <v>0</v>
          </cell>
          <cell r="X252">
            <v>0</v>
          </cell>
        </row>
        <row r="270">
          <cell r="L270">
            <v>0</v>
          </cell>
          <cell r="M270">
            <v>0</v>
          </cell>
          <cell r="N270">
            <v>0</v>
          </cell>
          <cell r="O270">
            <v>0</v>
          </cell>
          <cell r="P270">
            <v>0</v>
          </cell>
          <cell r="Q270">
            <v>0</v>
          </cell>
          <cell r="R270">
            <v>0</v>
          </cell>
          <cell r="S270">
            <v>0</v>
          </cell>
          <cell r="T270">
            <v>0</v>
          </cell>
          <cell r="U270">
            <v>0</v>
          </cell>
          <cell r="V270">
            <v>0</v>
          </cell>
          <cell r="W270">
            <v>0</v>
          </cell>
          <cell r="X270">
            <v>0</v>
          </cell>
        </row>
        <row r="288">
          <cell r="L288">
            <v>0</v>
          </cell>
          <cell r="M288">
            <v>0</v>
          </cell>
          <cell r="N288">
            <v>0</v>
          </cell>
          <cell r="O288">
            <v>0</v>
          </cell>
          <cell r="P288">
            <v>0</v>
          </cell>
          <cell r="Q288">
            <v>0</v>
          </cell>
          <cell r="R288">
            <v>0</v>
          </cell>
          <cell r="S288">
            <v>0</v>
          </cell>
          <cell r="T288">
            <v>0</v>
          </cell>
          <cell r="U288">
            <v>0</v>
          </cell>
          <cell r="V288">
            <v>0</v>
          </cell>
          <cell r="W288">
            <v>0</v>
          </cell>
          <cell r="X2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RM"/>
      <sheetName val="VALUE2_5"/>
      <sheetName val="TELCO"/>
      <sheetName val="fins"/>
      <sheetName val="Sheet2"/>
      <sheetName val="EV-EBITDA"/>
      <sheetName val="Q4FY02"/>
      <sheetName val="Q4FY03"/>
      <sheetName val="Sheet3"/>
      <sheetName val="quarterly"/>
      <sheetName val="EPS"/>
      <sheetName val="p&amp;L-gdr"/>
      <sheetName val="Sheet1"/>
      <sheetName val="consolidation"/>
      <sheetName val="Database"/>
      <sheetName val="Quarter"/>
      <sheetName val="Depreciation"/>
      <sheetName val="With car"/>
      <sheetName val="Car"/>
      <sheetName val="W-out car1"/>
      <sheetName val="W-out car2"/>
      <sheetName val="W-out car3"/>
      <sheetName val="Stress"/>
      <sheetName val="EVA"/>
      <sheetName val="shareholder"/>
      <sheetName val="Senty"/>
      <sheetName val="sales"/>
      <sheetName val="GEMiUploadError"/>
      <sheetName val="Chart2"/>
    </sheetNames>
    <sheetDataSet>
      <sheetData sheetId="0" refreshError="1"/>
      <sheetData sheetId="1" refreshError="1">
        <row r="1">
          <cell r="A1" t="str">
            <v>COMPANY NAME</v>
          </cell>
          <cell r="B1">
            <v>37844.609429050928</v>
          </cell>
        </row>
        <row r="2">
          <cell r="A2" t="str">
            <v>SCENARIO NAME</v>
          </cell>
          <cell r="B2">
            <v>37844.609429050928</v>
          </cell>
        </row>
        <row r="4">
          <cell r="A4" t="str">
            <v>Last historical year:</v>
          </cell>
          <cell r="B4">
            <v>2003</v>
          </cell>
        </row>
        <row r="5">
          <cell r="M5" t="str">
            <v>Forecast</v>
          </cell>
          <cell r="N5" t="str">
            <v>Forecast</v>
          </cell>
          <cell r="O5" t="str">
            <v>Forecast</v>
          </cell>
          <cell r="P5" t="str">
            <v>Forecast</v>
          </cell>
          <cell r="Q5" t="str">
            <v>Forecast</v>
          </cell>
          <cell r="R5" t="str">
            <v>Forecast</v>
          </cell>
          <cell r="S5" t="str">
            <v>Forecast</v>
          </cell>
          <cell r="T5" t="str">
            <v>Forecast</v>
          </cell>
          <cell r="U5" t="str">
            <v>Forecast</v>
          </cell>
          <cell r="V5" t="str">
            <v>Forecast</v>
          </cell>
        </row>
        <row r="6">
          <cell r="C6">
            <v>1994</v>
          </cell>
          <cell r="D6">
            <v>1995</v>
          </cell>
          <cell r="E6">
            <v>1996</v>
          </cell>
          <cell r="F6">
            <v>1997</v>
          </cell>
          <cell r="G6">
            <v>1998</v>
          </cell>
          <cell r="H6">
            <v>1999</v>
          </cell>
          <cell r="I6">
            <v>2000</v>
          </cell>
          <cell r="J6">
            <v>2001</v>
          </cell>
          <cell r="K6">
            <v>2002</v>
          </cell>
          <cell r="L6">
            <v>2003</v>
          </cell>
          <cell r="M6">
            <v>2004</v>
          </cell>
          <cell r="N6">
            <v>2005</v>
          </cell>
          <cell r="O6">
            <v>2006</v>
          </cell>
          <cell r="P6">
            <v>2007</v>
          </cell>
          <cell r="Q6">
            <v>2008</v>
          </cell>
          <cell r="R6">
            <v>2009</v>
          </cell>
          <cell r="S6">
            <v>2010</v>
          </cell>
          <cell r="T6">
            <v>2011</v>
          </cell>
          <cell r="U6">
            <v>2012</v>
          </cell>
          <cell r="V6">
            <v>2013</v>
          </cell>
          <cell r="W6" t="str">
            <v>Perp</v>
          </cell>
        </row>
        <row r="7">
          <cell r="A7" t="str">
            <v>-</v>
          </cell>
          <cell r="B7" t="str">
            <v>-</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row>
        <row r="8">
          <cell r="A8" t="str">
            <v>Income Statement</v>
          </cell>
        </row>
        <row r="9">
          <cell r="A9" t="str">
            <v>-</v>
          </cell>
          <cell r="B9" t="str">
            <v>-</v>
          </cell>
        </row>
        <row r="10">
          <cell r="A10" t="str">
            <v>Revenues</v>
          </cell>
        </row>
        <row r="11">
          <cell r="A11" t="str">
            <v>Cost of Goods Sold</v>
          </cell>
        </row>
        <row r="12">
          <cell r="A12" t="str">
            <v>Selling, Gen &amp; Admin Expenses</v>
          </cell>
        </row>
        <row r="13">
          <cell r="A13" t="str">
            <v>Depreciation Expense</v>
          </cell>
        </row>
        <row r="14">
          <cell r="A14" t="str">
            <v>Other Oper Income/Expense</v>
          </cell>
        </row>
        <row r="16">
          <cell r="A16" t="str">
            <v>Operating Income</v>
          </cell>
        </row>
        <row r="17">
          <cell r="A17" t="str">
            <v>Amortization of Goodwill</v>
          </cell>
        </row>
        <row r="18">
          <cell r="A18" t="str">
            <v xml:space="preserve">Non-Oper Income </v>
          </cell>
        </row>
        <row r="19">
          <cell r="A19" t="str">
            <v>Interest Income</v>
          </cell>
        </row>
        <row r="20">
          <cell r="A20" t="str">
            <v>Interest Expense</v>
          </cell>
        </row>
        <row r="21">
          <cell r="A21" t="str">
            <v>Special Items</v>
          </cell>
        </row>
        <row r="23">
          <cell r="A23" t="str">
            <v>Earnings Before Taxes</v>
          </cell>
        </row>
        <row r="24">
          <cell r="A24" t="str">
            <v>Income Taxes</v>
          </cell>
        </row>
        <row r="25">
          <cell r="A25" t="str">
            <v>Minority Interest</v>
          </cell>
        </row>
        <row r="27">
          <cell r="A27" t="str">
            <v>Income Before Extra Items</v>
          </cell>
        </row>
        <row r="28">
          <cell r="A28" t="str">
            <v>Extraordinary Items</v>
          </cell>
        </row>
        <row r="30">
          <cell r="A30" t="str">
            <v>Net Income</v>
          </cell>
        </row>
        <row r="33">
          <cell r="A33" t="str">
            <v>Statement of Retained Earnings</v>
          </cell>
        </row>
        <row r="34">
          <cell r="A34" t="str">
            <v>-</v>
          </cell>
          <cell r="B34" t="str">
            <v>-</v>
          </cell>
        </row>
        <row r="35">
          <cell r="A35" t="str">
            <v>Beginning Ret Earnings</v>
          </cell>
        </row>
        <row r="36">
          <cell r="A36" t="str">
            <v>Net Income</v>
          </cell>
        </row>
        <row r="37">
          <cell r="A37" t="str">
            <v>Common Dividends</v>
          </cell>
        </row>
        <row r="38">
          <cell r="A38" t="str">
            <v>Preferred Dividends</v>
          </cell>
        </row>
        <row r="39">
          <cell r="A39" t="str">
            <v>Adj to Retained Earnings</v>
          </cell>
        </row>
        <row r="41">
          <cell r="A41" t="str">
            <v>Ending Ret Earnings</v>
          </cell>
        </row>
        <row r="44">
          <cell r="A44" t="str">
            <v>Off Balance Sheet Items</v>
          </cell>
        </row>
        <row r="45">
          <cell r="A45" t="str">
            <v>-</v>
          </cell>
          <cell r="B45" t="str">
            <v>-----------</v>
          </cell>
        </row>
        <row r="46">
          <cell r="A46" t="str">
            <v>Cap Value of Operating Leases</v>
          </cell>
        </row>
        <row r="47">
          <cell r="A47" t="str">
            <v>Interest Rate on Operating Leases</v>
          </cell>
        </row>
        <row r="48">
          <cell r="A48" t="str">
            <v>Interest Rate on Retmnt Rel Liab</v>
          </cell>
        </row>
        <row r="49">
          <cell r="A49" t="str">
            <v>Marginal Tax Rate</v>
          </cell>
        </row>
        <row r="50">
          <cell r="A50" t="str">
            <v>Wght Avg Cost of Capital</v>
          </cell>
        </row>
        <row r="52">
          <cell r="A52" t="str">
            <v>Balance Sheet</v>
          </cell>
        </row>
        <row r="53">
          <cell r="A53" t="str">
            <v>-</v>
          </cell>
          <cell r="B53" t="str">
            <v>-</v>
          </cell>
        </row>
        <row r="54">
          <cell r="A54" t="str">
            <v>Operating Cash</v>
          </cell>
        </row>
        <row r="55">
          <cell r="A55" t="str">
            <v>Excess Marketable Securities</v>
          </cell>
        </row>
        <row r="56">
          <cell r="A56" t="str">
            <v>Accounts Receivable</v>
          </cell>
        </row>
        <row r="57">
          <cell r="A57" t="str">
            <v>Inventories</v>
          </cell>
        </row>
        <row r="58">
          <cell r="A58" t="str">
            <v>Other Current Assets</v>
          </cell>
        </row>
        <row r="60">
          <cell r="A60" t="str">
            <v>Total Current Assets</v>
          </cell>
        </row>
        <row r="62">
          <cell r="A62" t="str">
            <v>Gross Prop Plant Equip</v>
          </cell>
        </row>
        <row r="63">
          <cell r="A63" t="str">
            <v>Accum. Depreciation</v>
          </cell>
        </row>
        <row r="65">
          <cell r="A65" t="str">
            <v>Net Property Plant and Equip</v>
          </cell>
        </row>
        <row r="67">
          <cell r="A67" t="str">
            <v>Goodwill</v>
          </cell>
        </row>
        <row r="68">
          <cell r="A68" t="str">
            <v>Other Operating Assets</v>
          </cell>
        </row>
        <row r="69">
          <cell r="A69" t="str">
            <v>Investments &amp; Advances</v>
          </cell>
        </row>
        <row r="70">
          <cell r="A70" t="str">
            <v>Other Non-op Assets</v>
          </cell>
        </row>
        <row r="72">
          <cell r="A72" t="str">
            <v>Total Assets</v>
          </cell>
        </row>
        <row r="75">
          <cell r="A75" t="str">
            <v>Short Term Debt</v>
          </cell>
        </row>
        <row r="76">
          <cell r="A76" t="str">
            <v>Accounts Payable</v>
          </cell>
        </row>
        <row r="77">
          <cell r="A77" t="str">
            <v>Other Current Liabilities</v>
          </cell>
        </row>
        <row r="79">
          <cell r="A79" t="str">
            <v>Total Current Liabilities</v>
          </cell>
        </row>
        <row r="81">
          <cell r="A81" t="str">
            <v>Long Term Debt</v>
          </cell>
        </row>
        <row r="82">
          <cell r="A82" t="str">
            <v>New Long-term Debt</v>
          </cell>
        </row>
        <row r="83">
          <cell r="A83" t="str">
            <v>Deferred Income Taxes</v>
          </cell>
        </row>
        <row r="84">
          <cell r="A84" t="str">
            <v>Other Non-Interest Liabilities</v>
          </cell>
        </row>
        <row r="85">
          <cell r="A85" t="str">
            <v>Retirement Related Liabilities</v>
          </cell>
        </row>
        <row r="86">
          <cell r="A86" t="str">
            <v>Minority Interest</v>
          </cell>
        </row>
        <row r="87">
          <cell r="A87" t="str">
            <v>Preferred Stock</v>
          </cell>
        </row>
        <row r="89">
          <cell r="A89" t="str">
            <v>Common Stock &amp; Paid-in Capital</v>
          </cell>
        </row>
        <row r="90">
          <cell r="A90" t="str">
            <v>Retained Earnings</v>
          </cell>
        </row>
        <row r="91">
          <cell r="A91" t="str">
            <v>Treasury Stock</v>
          </cell>
        </row>
        <row r="92">
          <cell r="A92" t="str">
            <v>Cummulative Trans and Other Adj</v>
          </cell>
        </row>
        <row r="94">
          <cell r="A94" t="str">
            <v>Total Common Equity</v>
          </cell>
        </row>
        <row r="96">
          <cell r="A96" t="str">
            <v>Total Liabs and Equity</v>
          </cell>
        </row>
        <row r="98">
          <cell r="A98" t="str">
            <v>Assets - (Liabilities + Equity)</v>
          </cell>
        </row>
        <row r="100">
          <cell r="A100" t="str">
            <v>NOPLAT</v>
          </cell>
        </row>
        <row r="101">
          <cell r="A101" t="str">
            <v>-</v>
          </cell>
          <cell r="B101" t="str">
            <v>-</v>
          </cell>
        </row>
        <row r="102">
          <cell r="A102" t="str">
            <v>Net Sales</v>
          </cell>
        </row>
        <row r="103">
          <cell r="A103" t="str">
            <v>Cost of Goods Sold</v>
          </cell>
        </row>
        <row r="104">
          <cell r="A104" t="str">
            <v>Selling, Gen &amp; Admin Expenses</v>
          </cell>
        </row>
        <row r="105">
          <cell r="A105" t="str">
            <v>Depreciation Expense</v>
          </cell>
        </row>
        <row r="106">
          <cell r="A106" t="str">
            <v>Other Oper Income/Expense</v>
          </cell>
        </row>
        <row r="107">
          <cell r="A107" t="str">
            <v>Adj for Operating Leases</v>
          </cell>
        </row>
        <row r="108">
          <cell r="A108" t="str">
            <v>Adj for Ret Rel Liab</v>
          </cell>
        </row>
        <row r="110">
          <cell r="A110" t="str">
            <v>EBIT</v>
          </cell>
        </row>
        <row r="111">
          <cell r="A111" t="str">
            <v>Taxes on EBIT</v>
          </cell>
        </row>
        <row r="112">
          <cell r="A112" t="str">
            <v>Change in Deferred Taxes</v>
          </cell>
        </row>
        <row r="114">
          <cell r="A114" t="str">
            <v>NOPLAT</v>
          </cell>
        </row>
        <row r="116">
          <cell r="A116" t="str">
            <v>Taxes on EBIT</v>
          </cell>
        </row>
        <row r="117">
          <cell r="A117" t="str">
            <v>-</v>
          </cell>
          <cell r="B117" t="str">
            <v>-</v>
          </cell>
        </row>
        <row r="118">
          <cell r="A118" t="str">
            <v xml:space="preserve">Prov for Inc Taxes </v>
          </cell>
        </row>
        <row r="119">
          <cell r="A119" t="str">
            <v>Tax Shield on Interest Exp</v>
          </cell>
        </row>
        <row r="120">
          <cell r="A120" t="str">
            <v>Tax Shield on Oper Lease Interest</v>
          </cell>
        </row>
        <row r="121">
          <cell r="A121" t="str">
            <v>Tax Shield on Ret Rel Liab Interest</v>
          </cell>
        </row>
        <row r="122">
          <cell r="A122" t="str">
            <v>Tax on Interest Income</v>
          </cell>
        </row>
        <row r="123">
          <cell r="A123" t="str">
            <v>Tax on Nonoperating Income</v>
          </cell>
        </row>
        <row r="125">
          <cell r="A125" t="str">
            <v>Taxes on EBIT</v>
          </cell>
        </row>
        <row r="127">
          <cell r="A127" t="str">
            <v>Reconciliation to Net Income</v>
          </cell>
        </row>
        <row r="128">
          <cell r="A128" t="str">
            <v>-</v>
          </cell>
          <cell r="B128" t="str">
            <v>-</v>
          </cell>
        </row>
        <row r="129">
          <cell r="A129" t="str">
            <v>Net Income</v>
          </cell>
        </row>
        <row r="130">
          <cell r="A130" t="str">
            <v>Add: Increase in Deferred Taxes</v>
          </cell>
        </row>
        <row r="131">
          <cell r="A131" t="str">
            <v>Add: Goodwill Amortization</v>
          </cell>
        </row>
        <row r="132">
          <cell r="A132" t="str">
            <v>Add: Extraordinary Items</v>
          </cell>
        </row>
        <row r="133">
          <cell r="A133" t="str">
            <v>Add: Special Items After Tax</v>
          </cell>
        </row>
        <row r="134">
          <cell r="A134" t="str">
            <v>Add: Minority Interest</v>
          </cell>
        </row>
        <row r="136">
          <cell r="A136" t="str">
            <v>Adjusted Net Income</v>
          </cell>
        </row>
        <row r="137">
          <cell r="A137" t="str">
            <v>Add: Interest Expense After Tax</v>
          </cell>
        </row>
        <row r="138">
          <cell r="A138" t="str">
            <v>Add: Interest Expense on Oper Leases</v>
          </cell>
        </row>
        <row r="139">
          <cell r="A139" t="str">
            <v>Add: Interest Expense on Ret Rel Liab</v>
          </cell>
        </row>
        <row r="141">
          <cell r="A141" t="str">
            <v>Total Income Avail to Investors</v>
          </cell>
        </row>
        <row r="142">
          <cell r="A142" t="str">
            <v>Less: Interest Income After-Tax</v>
          </cell>
        </row>
        <row r="143">
          <cell r="A143" t="str">
            <v>Less: Nonoperating Income After Tax</v>
          </cell>
        </row>
        <row r="145">
          <cell r="A145" t="str">
            <v>NOPLAT</v>
          </cell>
        </row>
        <row r="148">
          <cell r="A148" t="str">
            <v>Invested Capital</v>
          </cell>
        </row>
        <row r="149">
          <cell r="A149" t="str">
            <v>-</v>
          </cell>
          <cell r="B149" t="str">
            <v>-</v>
          </cell>
        </row>
        <row r="150">
          <cell r="A150" t="str">
            <v>Operating Current Assets</v>
          </cell>
        </row>
        <row r="151">
          <cell r="A151" t="str">
            <v>Non-interest Bearing Liabilties</v>
          </cell>
        </row>
        <row r="153">
          <cell r="A153" t="str">
            <v>Operating Working Capital</v>
          </cell>
        </row>
        <row r="155">
          <cell r="A155" t="str">
            <v>Net Property Plant and Equipment</v>
          </cell>
        </row>
        <row r="156">
          <cell r="A156" t="str">
            <v>Other Assets Net of Other Liabs</v>
          </cell>
        </row>
        <row r="157">
          <cell r="A157" t="str">
            <v>Value of Operating Leases</v>
          </cell>
        </row>
        <row r="159">
          <cell r="A159" t="str">
            <v>Operating Invested Capital</v>
          </cell>
        </row>
        <row r="162">
          <cell r="A162" t="str">
            <v>Excess Marketable Securities</v>
          </cell>
        </row>
        <row r="163">
          <cell r="A163" t="str">
            <v>Goodwill</v>
          </cell>
        </row>
        <row r="164">
          <cell r="A164" t="str">
            <v>Investments &amp; Advances</v>
          </cell>
        </row>
        <row r="165">
          <cell r="A165" t="str">
            <v>Non-operating Assets</v>
          </cell>
        </row>
        <row r="167">
          <cell r="A167" t="str">
            <v>Total Investor Funds</v>
          </cell>
        </row>
        <row r="171">
          <cell r="A171" t="str">
            <v>Equity</v>
          </cell>
        </row>
        <row r="172">
          <cell r="A172" t="str">
            <v>Deferred Income Taxes</v>
          </cell>
        </row>
        <row r="174">
          <cell r="A174" t="str">
            <v>Adjusted Equity</v>
          </cell>
        </row>
        <row r="175">
          <cell r="A175" t="str">
            <v>Interest Bearing Debt</v>
          </cell>
        </row>
        <row r="176">
          <cell r="A176" t="str">
            <v>Value of Operating Leases</v>
          </cell>
        </row>
        <row r="177">
          <cell r="A177" t="str">
            <v>Retirement Rel Liab</v>
          </cell>
        </row>
        <row r="179">
          <cell r="A179" t="str">
            <v>Total Investor Funds</v>
          </cell>
        </row>
        <row r="182">
          <cell r="A182" t="str">
            <v>Free Cash Flow</v>
          </cell>
        </row>
        <row r="183">
          <cell r="A183" t="str">
            <v>-</v>
          </cell>
          <cell r="B183" t="str">
            <v>-</v>
          </cell>
        </row>
        <row r="184">
          <cell r="A184" t="str">
            <v>EBIT</v>
          </cell>
        </row>
        <row r="185">
          <cell r="A185" t="str">
            <v>Taxes on EBIT</v>
          </cell>
        </row>
        <row r="186">
          <cell r="A186" t="str">
            <v>Change in Def Taxes</v>
          </cell>
        </row>
        <row r="188">
          <cell r="A188" t="str">
            <v>NOPLAT</v>
          </cell>
        </row>
        <row r="189">
          <cell r="A189" t="str">
            <v>Depreciation</v>
          </cell>
        </row>
        <row r="191">
          <cell r="A191" t="str">
            <v>Gross Cash Flow</v>
          </cell>
        </row>
        <row r="193">
          <cell r="A193" t="str">
            <v>Increase in Working Capital</v>
          </cell>
        </row>
        <row r="194">
          <cell r="A194" t="str">
            <v>Capital Expenditures</v>
          </cell>
        </row>
        <row r="195">
          <cell r="A195" t="str">
            <v>Incr in Other Assets</v>
          </cell>
        </row>
        <row r="196">
          <cell r="A196" t="str">
            <v>Inv in Operating Leases</v>
          </cell>
        </row>
        <row r="198">
          <cell r="A198" t="str">
            <v>Gross Investment</v>
          </cell>
        </row>
        <row r="200">
          <cell r="A200" t="str">
            <v>Free Cash Flow Before Goodwill</v>
          </cell>
        </row>
        <row r="201">
          <cell r="A201" t="str">
            <v>Investment in Goodwill</v>
          </cell>
        </row>
        <row r="203">
          <cell r="A203" t="str">
            <v>Free Cash Flow After Goodwill</v>
          </cell>
        </row>
        <row r="205">
          <cell r="A205" t="str">
            <v>Non-operating Cash Flow</v>
          </cell>
        </row>
        <row r="206">
          <cell r="A206" t="str">
            <v>Foreign Currency Translation Effect</v>
          </cell>
        </row>
        <row r="208">
          <cell r="A208" t="str">
            <v>Cash Flow Available to Investors</v>
          </cell>
        </row>
        <row r="210">
          <cell r="A210" t="str">
            <v>Financing Flow</v>
          </cell>
        </row>
        <row r="211">
          <cell r="A211" t="str">
            <v>-</v>
          </cell>
          <cell r="B211" t="str">
            <v>-</v>
          </cell>
        </row>
        <row r="212">
          <cell r="A212" t="str">
            <v>AT Interest Income</v>
          </cell>
        </row>
        <row r="213">
          <cell r="A213" t="str">
            <v>Incr/(Decr) Excess Mkt Sec</v>
          </cell>
        </row>
        <row r="214">
          <cell r="A214" t="str">
            <v xml:space="preserve">AT Interest Expense </v>
          </cell>
        </row>
        <row r="215">
          <cell r="A215" t="str">
            <v>Interest on Operating Leases</v>
          </cell>
        </row>
        <row r="216">
          <cell r="A216" t="str">
            <v>Interest on Retirement Rel Liab</v>
          </cell>
        </row>
        <row r="217">
          <cell r="A217" t="str">
            <v>Decr/(Incr) in Debt</v>
          </cell>
        </row>
        <row r="218">
          <cell r="A218" t="str">
            <v>Decr/(Incr) in Operating Leases</v>
          </cell>
        </row>
        <row r="219">
          <cell r="A219" t="str">
            <v>Decr/(Incr) in Ret Rel Liab</v>
          </cell>
        </row>
        <row r="220">
          <cell r="A220" t="str">
            <v>Minority Interest(IS and BS)</v>
          </cell>
        </row>
        <row r="221">
          <cell r="A221" t="str">
            <v>Common Dividends</v>
          </cell>
        </row>
        <row r="222">
          <cell r="A222" t="str">
            <v>Preferred Dividends</v>
          </cell>
        </row>
        <row r="223">
          <cell r="A223" t="str">
            <v>Decr/(Incr) in Preferred</v>
          </cell>
        </row>
        <row r="224">
          <cell r="A224" t="str">
            <v>Decr/(Incr) in Common &amp; Treas Stock</v>
          </cell>
        </row>
        <row r="226">
          <cell r="A226" t="str">
            <v>Total Financing Flow</v>
          </cell>
        </row>
        <row r="228">
          <cell r="A228" t="str">
            <v>Pre-Financing - Financing Flows</v>
          </cell>
        </row>
        <row r="230">
          <cell r="A230" t="str">
            <v>Economic Profit</v>
          </cell>
        </row>
        <row r="231">
          <cell r="A231" t="str">
            <v>-</v>
          </cell>
          <cell r="B231" t="str">
            <v>-</v>
          </cell>
        </row>
        <row r="232">
          <cell r="A232" t="str">
            <v>Return on Invested Capital</v>
          </cell>
        </row>
        <row r="233">
          <cell r="A233" t="str">
            <v>WACC</v>
          </cell>
        </row>
        <row r="235">
          <cell r="A235" t="str">
            <v>Spread</v>
          </cell>
        </row>
        <row r="236">
          <cell r="A236" t="str">
            <v>Invested Capital (Beg of Year)</v>
          </cell>
        </row>
        <row r="238">
          <cell r="A238" t="str">
            <v>Economic Profit (before Goodwill)</v>
          </cell>
        </row>
        <row r="241">
          <cell r="A241" t="str">
            <v>NOPLAT</v>
          </cell>
        </row>
        <row r="242">
          <cell r="A242" t="str">
            <v>Capital Charge</v>
          </cell>
        </row>
        <row r="244">
          <cell r="A244" t="str">
            <v>Economic Profit (before Goodwill)</v>
          </cell>
        </row>
        <row r="247">
          <cell r="A247" t="str">
            <v xml:space="preserve">Operating Ratios </v>
          </cell>
        </row>
        <row r="248">
          <cell r="A248" t="str">
            <v>and Forecast Assumptions</v>
          </cell>
        </row>
        <row r="249">
          <cell r="A249" t="str">
            <v>-</v>
          </cell>
          <cell r="B249" t="str">
            <v>-</v>
          </cell>
        </row>
        <row r="250">
          <cell r="A250" t="str">
            <v>Operations</v>
          </cell>
        </row>
        <row r="251">
          <cell r="A251" t="str">
            <v xml:space="preserve">  Revenue Growth</v>
          </cell>
        </row>
        <row r="252">
          <cell r="A252" t="str">
            <v xml:space="preserve">  COGS/Revenues</v>
          </cell>
        </row>
        <row r="253">
          <cell r="A253" t="str">
            <v xml:space="preserve">  SG&amp;A/Revenues</v>
          </cell>
        </row>
        <row r="254">
          <cell r="A254" t="str">
            <v xml:space="preserve">  Other Oper Inc/Exp Growth</v>
          </cell>
        </row>
        <row r="255">
          <cell r="A255" t="str">
            <v xml:space="preserve">  Oper Lease Adj/Revenues</v>
          </cell>
        </row>
        <row r="256">
          <cell r="A256" t="str">
            <v xml:space="preserve">  Ret Rel Liab Adj/Revenues</v>
          </cell>
        </row>
        <row r="257">
          <cell r="A257" t="str">
            <v xml:space="preserve">  EBDIT Margin</v>
          </cell>
        </row>
        <row r="258">
          <cell r="A258" t="str">
            <v xml:space="preserve">  Depreciation/Revenues</v>
          </cell>
        </row>
        <row r="259">
          <cell r="A259" t="str">
            <v xml:space="preserve">  Operating Margin</v>
          </cell>
        </row>
        <row r="261">
          <cell r="A261" t="str">
            <v>Working Capital/Revenues</v>
          </cell>
        </row>
        <row r="262">
          <cell r="A262" t="str">
            <v xml:space="preserve">  Operating Cash</v>
          </cell>
        </row>
        <row r="263">
          <cell r="A263" t="str">
            <v xml:space="preserve">  Accounts Receivable</v>
          </cell>
        </row>
        <row r="264">
          <cell r="A264" t="str">
            <v xml:space="preserve">  Inventories</v>
          </cell>
        </row>
        <row r="265">
          <cell r="A265" t="str">
            <v xml:space="preserve">  Other Current Assets</v>
          </cell>
        </row>
        <row r="266">
          <cell r="A266" t="str">
            <v xml:space="preserve">  Accounts Payable</v>
          </cell>
        </row>
        <row r="267">
          <cell r="A267" t="str">
            <v xml:space="preserve">  Other Current Liabilities</v>
          </cell>
        </row>
        <row r="268">
          <cell r="A268" t="str">
            <v xml:space="preserve">  Net Working Capital</v>
          </cell>
        </row>
        <row r="270">
          <cell r="A270" t="str">
            <v>Prop Plant Equip</v>
          </cell>
        </row>
        <row r="271">
          <cell r="A271" t="str">
            <v>Input Values:</v>
          </cell>
        </row>
        <row r="272">
          <cell r="A272" t="str">
            <v xml:space="preserve">  CapX/Revs (Input, Mode 1)</v>
          </cell>
        </row>
        <row r="273">
          <cell r="A273" t="str">
            <v xml:space="preserve">  NPPE/Revs (Input, Mode 2)</v>
          </cell>
        </row>
        <row r="274">
          <cell r="A274" t="str">
            <v xml:space="preserve">  Depr/Last Yr's GPPE</v>
          </cell>
        </row>
        <row r="275">
          <cell r="A275" t="str">
            <v xml:space="preserve">  Retirements/Last Yr's GPPE</v>
          </cell>
        </row>
        <row r="277">
          <cell r="A277" t="str">
            <v>Calculated Values:</v>
          </cell>
        </row>
        <row r="278">
          <cell r="A278" t="str">
            <v xml:space="preserve">  Gross PPE/Revenues</v>
          </cell>
        </row>
        <row r="279">
          <cell r="A279" t="str">
            <v xml:space="preserve">  NPPE/Revenues</v>
          </cell>
        </row>
        <row r="280">
          <cell r="A280" t="str">
            <v xml:space="preserve">  CapX/Revenues</v>
          </cell>
        </row>
        <row r="281">
          <cell r="A281" t="str">
            <v xml:space="preserve">  Capital Expenditures ($)</v>
          </cell>
        </row>
        <row r="282">
          <cell r="A282" t="str">
            <v xml:space="preserve">  Depreciation Expense ($)</v>
          </cell>
        </row>
        <row r="283">
          <cell r="A283" t="str">
            <v xml:space="preserve">  Retirements ($)</v>
          </cell>
        </row>
        <row r="285">
          <cell r="A285" t="str">
            <v>Forecast Option</v>
          </cell>
        </row>
        <row r="287">
          <cell r="A287" t="str">
            <v>Financing/Other Ratios</v>
          </cell>
        </row>
        <row r="288">
          <cell r="A288" t="str">
            <v>and Forecast Assumptions</v>
          </cell>
        </row>
        <row r="289">
          <cell r="A289" t="str">
            <v>-</v>
          </cell>
          <cell r="B289" t="str">
            <v>-</v>
          </cell>
        </row>
        <row r="290">
          <cell r="A290" t="str">
            <v>Taxes</v>
          </cell>
        </row>
        <row r="291">
          <cell r="A291" t="str">
            <v xml:space="preserve">  EBIT Tax Rate</v>
          </cell>
        </row>
        <row r="292">
          <cell r="A292" t="str">
            <v xml:space="preserve">  Marginal Tax Rate</v>
          </cell>
        </row>
        <row r="293">
          <cell r="A293" t="str">
            <v xml:space="preserve">  Incr Def Tax/Tax on EBIT</v>
          </cell>
        </row>
        <row r="294">
          <cell r="A294" t="str">
            <v xml:space="preserve"> </v>
          </cell>
        </row>
        <row r="295">
          <cell r="A295" t="str">
            <v xml:space="preserve">  Int Rate on Excess Mkt Secs</v>
          </cell>
        </row>
        <row r="296">
          <cell r="A296" t="str">
            <v xml:space="preserve">  Int Rate on Existing Debt</v>
          </cell>
        </row>
        <row r="297">
          <cell r="A297" t="str">
            <v xml:space="preserve">  Int Rate on Short-Term Debt</v>
          </cell>
        </row>
        <row r="298">
          <cell r="A298" t="str">
            <v xml:space="preserve">  Int Rate on Long-Term Debt</v>
          </cell>
        </row>
        <row r="299">
          <cell r="A299" t="str">
            <v xml:space="preserve">  Int Rate on New L-T Debt</v>
          </cell>
        </row>
        <row r="300">
          <cell r="A300" t="str">
            <v xml:space="preserve">  Dividend Payout Ratio</v>
          </cell>
        </row>
        <row r="301">
          <cell r="A301" t="str">
            <v xml:space="preserve">  Int Rate on Operating Leases</v>
          </cell>
        </row>
        <row r="302">
          <cell r="A302" t="str">
            <v xml:space="preserve">  Int Rate on Ret Rel Liab</v>
          </cell>
        </row>
        <row r="303">
          <cell r="A303" t="str">
            <v xml:space="preserve">  Weighted Average Cost of Capital</v>
          </cell>
        </row>
        <row r="305">
          <cell r="A305" t="str">
            <v>Minority Interest</v>
          </cell>
        </row>
        <row r="306">
          <cell r="A306" t="str">
            <v xml:space="preserve">  Min Int(IS)/(Income Aft Tax)</v>
          </cell>
        </row>
        <row r="307">
          <cell r="A307" t="str">
            <v xml:space="preserve">  Minority Int Payout Ratio</v>
          </cell>
        </row>
        <row r="308">
          <cell r="A308" t="str">
            <v xml:space="preserve">  Minority Interest(BS)</v>
          </cell>
        </row>
        <row r="309">
          <cell r="A309" t="str">
            <v xml:space="preserve">  </v>
          </cell>
        </row>
        <row r="310">
          <cell r="A310" t="str">
            <v xml:space="preserve">Other Ratios </v>
          </cell>
        </row>
        <row r="311">
          <cell r="A311" t="str">
            <v xml:space="preserve">  Non-Op Income Growth</v>
          </cell>
        </row>
        <row r="312">
          <cell r="A312" t="str">
            <v xml:space="preserve">  Other Assets/Revenues</v>
          </cell>
        </row>
        <row r="313">
          <cell r="A313" t="str">
            <v xml:space="preserve">  Inv &amp; Advances Growth Rate</v>
          </cell>
        </row>
        <row r="314">
          <cell r="A314" t="str">
            <v xml:space="preserve">  Non-Op Assets Growth Rate</v>
          </cell>
        </row>
        <row r="315">
          <cell r="A315" t="str">
            <v xml:space="preserve">  Other Liabs/Revenues</v>
          </cell>
        </row>
        <row r="316">
          <cell r="A316" t="str">
            <v xml:space="preserve">  Cap Oper Leases/Revenues</v>
          </cell>
        </row>
        <row r="319">
          <cell r="A319" t="str">
            <v xml:space="preserve">Other Values ($) </v>
          </cell>
        </row>
        <row r="320">
          <cell r="A320" t="str">
            <v xml:space="preserve">  Amort of Goodwill ($)</v>
          </cell>
        </row>
        <row r="321">
          <cell r="A321" t="str">
            <v xml:space="preserve">  Special Items ($)</v>
          </cell>
        </row>
        <row r="322">
          <cell r="A322" t="str">
            <v xml:space="preserve">  Extraordinary Items ($)</v>
          </cell>
        </row>
        <row r="323">
          <cell r="A323" t="str">
            <v xml:space="preserve">  Short Term Debt ($)</v>
          </cell>
        </row>
        <row r="324">
          <cell r="A324" t="str">
            <v xml:space="preserve">  Long Term Debt ($)</v>
          </cell>
        </row>
        <row r="325">
          <cell r="A325" t="str">
            <v xml:space="preserve">  Preferred Stock ($)</v>
          </cell>
        </row>
        <row r="326">
          <cell r="A326" t="str">
            <v xml:space="preserve">  Preferred Dividends ($)</v>
          </cell>
        </row>
        <row r="327">
          <cell r="A327" t="str">
            <v xml:space="preserve">  Capitalized Oper Leases ($)</v>
          </cell>
        </row>
        <row r="328">
          <cell r="A328" t="str">
            <v xml:space="preserve">  Retirement Related Liabilities</v>
          </cell>
        </row>
        <row r="330">
          <cell r="A330" t="str">
            <v>Continuing Value Parameters</v>
          </cell>
        </row>
        <row r="331">
          <cell r="A331" t="str">
            <v>-</v>
          </cell>
          <cell r="B331" t="str">
            <v>-</v>
          </cell>
        </row>
        <row r="332">
          <cell r="A332" t="str">
            <v>Return on Net New Investment</v>
          </cell>
        </row>
        <row r="333">
          <cell r="A333" t="str">
            <v>Growth in NOPLAT</v>
          </cell>
        </row>
        <row r="335">
          <cell r="A335" t="str">
            <v>Key Operating Ratios</v>
          </cell>
        </row>
        <row r="336">
          <cell r="A336" t="str">
            <v>-</v>
          </cell>
          <cell r="B336" t="str">
            <v>-</v>
          </cell>
        </row>
        <row r="337">
          <cell r="A337" t="str">
            <v>EBIT/Revenues</v>
          </cell>
        </row>
        <row r="338">
          <cell r="A338" t="str">
            <v xml:space="preserve">  COGS/Revenues</v>
          </cell>
        </row>
        <row r="339">
          <cell r="A339" t="str">
            <v xml:space="preserve">  SG&amp;A/Revenues</v>
          </cell>
        </row>
        <row r="340">
          <cell r="A340" t="str">
            <v xml:space="preserve">  Depreciation/Revenues</v>
          </cell>
        </row>
        <row r="341">
          <cell r="A341" t="str">
            <v xml:space="preserve">  Other Oper Inc/Exp/Revenues</v>
          </cell>
        </row>
        <row r="342">
          <cell r="A342" t="str">
            <v xml:space="preserve">  Oper Lease Adj/Revenues</v>
          </cell>
        </row>
        <row r="343">
          <cell r="A343" t="str">
            <v xml:space="preserve">  Ret Rel Liab Adj/Revenues</v>
          </cell>
        </row>
        <row r="344">
          <cell r="A344" t="str">
            <v xml:space="preserve">  EBIT/Revenues</v>
          </cell>
        </row>
        <row r="346">
          <cell r="A346" t="str">
            <v>Return on Invested Capital (BY)</v>
          </cell>
        </row>
        <row r="347">
          <cell r="A347" t="str">
            <v xml:space="preserve">  Net PPE/Revenues</v>
          </cell>
        </row>
        <row r="348">
          <cell r="A348" t="str">
            <v xml:space="preserve">  Working Capital/Revenues</v>
          </cell>
        </row>
        <row r="349">
          <cell r="A349" t="str">
            <v xml:space="preserve">  Net Other Assets/Revenues</v>
          </cell>
        </row>
        <row r="350">
          <cell r="A350" t="str">
            <v xml:space="preserve">  Revenues/Invested Capital</v>
          </cell>
        </row>
        <row r="351">
          <cell r="A351" t="str">
            <v xml:space="preserve">  Pre-Tax ROIC</v>
          </cell>
        </row>
        <row r="352">
          <cell r="A352" t="str">
            <v xml:space="preserve">  Cash Tax Rate</v>
          </cell>
        </row>
        <row r="353">
          <cell r="A353" t="str">
            <v xml:space="preserve">  After-Tax ROIC</v>
          </cell>
        </row>
        <row r="354">
          <cell r="A354" t="str">
            <v xml:space="preserve">  After-Tax ROIC (Incl. Goodwill)</v>
          </cell>
        </row>
        <row r="356">
          <cell r="A356" t="str">
            <v>Return on Invested Cap (Avg)</v>
          </cell>
        </row>
        <row r="357">
          <cell r="A357" t="str">
            <v xml:space="preserve">  Net PPE/Revenues</v>
          </cell>
        </row>
        <row r="358">
          <cell r="A358" t="str">
            <v xml:space="preserve">  Working Capital/Revenues</v>
          </cell>
        </row>
        <row r="359">
          <cell r="A359" t="str">
            <v xml:space="preserve">  Net Other Assets/Revenues</v>
          </cell>
        </row>
        <row r="360">
          <cell r="A360" t="str">
            <v xml:space="preserve">  Revenues/Invested Capital</v>
          </cell>
        </row>
        <row r="361">
          <cell r="A361" t="str">
            <v xml:space="preserve">  Pre-Tax ROIC</v>
          </cell>
        </row>
        <row r="362">
          <cell r="A362" t="str">
            <v xml:space="preserve">  After-Tax ROIC</v>
          </cell>
        </row>
        <row r="363">
          <cell r="A363" t="str">
            <v xml:space="preserve">  After-Tax ROIC (Incl. Goodwill)</v>
          </cell>
        </row>
        <row r="365">
          <cell r="A365" t="str">
            <v>Growth Rates</v>
          </cell>
        </row>
        <row r="366">
          <cell r="A366" t="str">
            <v xml:space="preserve">  Revenue Growth Rate</v>
          </cell>
        </row>
        <row r="367">
          <cell r="A367" t="str">
            <v xml:space="preserve">  EBIT Growth Rate</v>
          </cell>
        </row>
        <row r="368">
          <cell r="A368" t="str">
            <v xml:space="preserve">  NOPLAT Growth Rate</v>
          </cell>
        </row>
        <row r="369">
          <cell r="A369" t="str">
            <v xml:space="preserve">  Invested Capital Growth Rate</v>
          </cell>
        </row>
        <row r="371">
          <cell r="A371" t="str">
            <v>Investment Rates</v>
          </cell>
        </row>
        <row r="372">
          <cell r="A372" t="str">
            <v xml:space="preserve">  Gross Investment Rate</v>
          </cell>
        </row>
        <row r="373">
          <cell r="A373" t="str">
            <v xml:space="preserve">  Net Investment Rate</v>
          </cell>
        </row>
        <row r="375">
          <cell r="A375" t="str">
            <v>Financing</v>
          </cell>
        </row>
        <row r="376">
          <cell r="A376" t="str">
            <v xml:space="preserve">  Coverage (EBIT/Interest)</v>
          </cell>
        </row>
        <row r="377">
          <cell r="A377" t="str">
            <v xml:space="preserve">  Debt/Total Cap (Book)</v>
          </cell>
        </row>
        <row r="378">
          <cell r="A378" t="str">
            <v xml:space="preserve">  Average ROE</v>
          </cell>
        </row>
        <row r="380">
          <cell r="A380" t="str">
            <v>Change in Working Capital</v>
          </cell>
        </row>
        <row r="381">
          <cell r="A381" t="str">
            <v>-</v>
          </cell>
          <cell r="B381" t="str">
            <v>-</v>
          </cell>
        </row>
        <row r="382">
          <cell r="A382" t="str">
            <v>Incr in Oper Cash</v>
          </cell>
        </row>
        <row r="383">
          <cell r="A383" t="str">
            <v>Incr in Accts Receivable</v>
          </cell>
        </row>
        <row r="384">
          <cell r="A384" t="str">
            <v>Incr in Inventories</v>
          </cell>
        </row>
        <row r="385">
          <cell r="A385" t="str">
            <v>Incr Other Current Assets</v>
          </cell>
        </row>
        <row r="386">
          <cell r="A386" t="str">
            <v>(Incr) in Accts Payable</v>
          </cell>
        </row>
        <row r="387">
          <cell r="A387" t="str">
            <v>(Incr) Other Current Liabs</v>
          </cell>
        </row>
        <row r="389">
          <cell r="A389" t="str">
            <v>Net Change in Working Capital</v>
          </cell>
        </row>
        <row r="391">
          <cell r="A391" t="str">
            <v>Capital Expenditures</v>
          </cell>
        </row>
        <row r="392">
          <cell r="A392" t="str">
            <v>-</v>
          </cell>
          <cell r="B392" t="str">
            <v>-</v>
          </cell>
        </row>
        <row r="393">
          <cell r="A393" t="str">
            <v>Increase in Net PPE</v>
          </cell>
        </row>
        <row r="394">
          <cell r="A394" t="str">
            <v>Depreciation</v>
          </cell>
        </row>
        <row r="396">
          <cell r="A396" t="str">
            <v xml:space="preserve">Cap Exp (Net of Disposals) </v>
          </cell>
        </row>
        <row r="398">
          <cell r="A398" t="str">
            <v>Investment in Goodwill</v>
          </cell>
        </row>
        <row r="399">
          <cell r="A399" t="str">
            <v>-</v>
          </cell>
          <cell r="B399" t="str">
            <v>-</v>
          </cell>
        </row>
        <row r="400">
          <cell r="A400" t="str">
            <v>Inc/(Dec) Bal Sheet Goodwill</v>
          </cell>
        </row>
        <row r="401">
          <cell r="A401" t="str">
            <v>Amort of Goodwill</v>
          </cell>
        </row>
        <row r="403">
          <cell r="A403" t="str">
            <v>Investment in Goodwill</v>
          </cell>
        </row>
        <row r="405">
          <cell r="A405" t="str">
            <v>Non-Op Cash Flow</v>
          </cell>
        </row>
        <row r="406">
          <cell r="A406" t="str">
            <v>-</v>
          </cell>
          <cell r="B406" t="str">
            <v>-</v>
          </cell>
        </row>
        <row r="407">
          <cell r="A407" t="str">
            <v>Extraordinary Items</v>
          </cell>
        </row>
        <row r="408">
          <cell r="A408" t="str">
            <v xml:space="preserve">AT Non-Op Income </v>
          </cell>
        </row>
        <row r="409">
          <cell r="A409" t="str">
            <v>Chg in Investments &amp; Advances</v>
          </cell>
        </row>
        <row r="410">
          <cell r="A410" t="str">
            <v>Change in Non-Op Assets</v>
          </cell>
        </row>
        <row r="412">
          <cell r="A412" t="str">
            <v>Non-Op Cash Flow</v>
          </cell>
        </row>
        <row r="414">
          <cell r="A414" t="str">
            <v>-</v>
          </cell>
          <cell r="B414" t="str">
            <v>-</v>
          </cell>
        </row>
        <row r="415">
          <cell r="A415" t="str">
            <v>DCF Valuation Summary</v>
          </cell>
        </row>
        <row r="416">
          <cell r="A416" t="str">
            <v>-</v>
          </cell>
          <cell r="B416" t="str">
            <v>-</v>
          </cell>
        </row>
        <row r="418">
          <cell r="A418" t="str">
            <v>Operating Value</v>
          </cell>
        </row>
        <row r="420">
          <cell r="A420" t="str">
            <v>Excess Mkt Securities</v>
          </cell>
        </row>
        <row r="421">
          <cell r="A421" t="str">
            <v>Non-Op Assets</v>
          </cell>
        </row>
        <row r="422">
          <cell r="A422" t="str">
            <v>Excess Pension Assets</v>
          </cell>
        </row>
        <row r="424">
          <cell r="A424" t="str">
            <v>Entity Value</v>
          </cell>
        </row>
        <row r="426">
          <cell r="A426" t="str">
            <v>Debt</v>
          </cell>
        </row>
        <row r="427">
          <cell r="A427" t="str">
            <v>Capitalized Operating Leases</v>
          </cell>
        </row>
        <row r="428">
          <cell r="A428" t="str">
            <v>Retirement Related Liability</v>
          </cell>
        </row>
        <row r="429">
          <cell r="A429" t="str">
            <v>Preferred Stock</v>
          </cell>
        </row>
        <row r="430">
          <cell r="A430" t="str">
            <v>Minority Interest</v>
          </cell>
        </row>
        <row r="431">
          <cell r="A431" t="str">
            <v>Stock Options</v>
          </cell>
        </row>
        <row r="433">
          <cell r="A433" t="str">
            <v>Equity Value</v>
          </cell>
        </row>
        <row r="436">
          <cell r="A436" t="str">
            <v>Most Recent Shares Outstanding</v>
          </cell>
        </row>
        <row r="437">
          <cell r="A437" t="str">
            <v>Value per Share</v>
          </cell>
        </row>
        <row r="438">
          <cell r="A438" t="str">
            <v>Most Recent Close Price</v>
          </cell>
        </row>
        <row r="439">
          <cell r="A439" t="str">
            <v>Value Difference</v>
          </cell>
        </row>
        <row r="444">
          <cell r="A444" t="str">
            <v>-</v>
          </cell>
          <cell r="B444" t="str">
            <v>-</v>
          </cell>
        </row>
        <row r="447">
          <cell r="A447" t="str">
            <v>-</v>
          </cell>
          <cell r="B447" t="str">
            <v>-</v>
          </cell>
        </row>
        <row r="448">
          <cell r="A448" t="str">
            <v>Economic Profit Valuation Summary</v>
          </cell>
        </row>
        <row r="449">
          <cell r="A449" t="str">
            <v>-</v>
          </cell>
          <cell r="B449" t="str">
            <v>-</v>
          </cell>
        </row>
        <row r="451">
          <cell r="A451" t="str">
            <v>Operating Value</v>
          </cell>
        </row>
        <row r="453">
          <cell r="A453" t="str">
            <v>Excess Mkt Securities</v>
          </cell>
        </row>
        <row r="454">
          <cell r="A454" t="str">
            <v>Non-Op Assets</v>
          </cell>
        </row>
        <row r="455">
          <cell r="A455" t="str">
            <v>Excess Pension Assets</v>
          </cell>
        </row>
        <row r="457">
          <cell r="A457" t="str">
            <v>Entity Value</v>
          </cell>
        </row>
        <row r="459">
          <cell r="A459" t="str">
            <v>Debt</v>
          </cell>
        </row>
        <row r="460">
          <cell r="A460" t="str">
            <v>Capitalized Operating Leases</v>
          </cell>
        </row>
        <row r="461">
          <cell r="A461" t="str">
            <v>Unfunded Pension Liabilities</v>
          </cell>
        </row>
        <row r="462">
          <cell r="A462" t="str">
            <v>Preferred Stock</v>
          </cell>
        </row>
        <row r="463">
          <cell r="A463" t="str">
            <v>Minority Interest</v>
          </cell>
        </row>
        <row r="464">
          <cell r="A464" t="str">
            <v>Stock Options</v>
          </cell>
        </row>
        <row r="466">
          <cell r="A466" t="str">
            <v>Equity Value</v>
          </cell>
        </row>
        <row r="469">
          <cell r="A469" t="str">
            <v>Most Recent Shares Outstanding</v>
          </cell>
        </row>
        <row r="470">
          <cell r="A470" t="str">
            <v>Value per Share</v>
          </cell>
        </row>
        <row r="471">
          <cell r="A471" t="str">
            <v>Most Recent Close Price</v>
          </cell>
        </row>
        <row r="472">
          <cell r="A472" t="str">
            <v>Value Difference</v>
          </cell>
        </row>
        <row r="476">
          <cell r="A476" t="str">
            <v xml:space="preserve"> </v>
          </cell>
        </row>
        <row r="481">
          <cell r="A481" t="str">
            <v>-</v>
          </cell>
          <cell r="B481" t="str">
            <v>-</v>
          </cell>
        </row>
        <row r="492">
          <cell r="A492"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Publish"/>
      <sheetName val="Quarterly"/>
      <sheetName val="OilandGas"/>
      <sheetName val="Main"/>
      <sheetName val="Chemical Book and  Backgrounder"/>
      <sheetName val="Core"/>
      <sheetName val="Output"/>
      <sheetName val="Module3"/>
      <sheetName val="Total Returns"/>
      <sheetName val="sum of parts"/>
      <sheetName val="Helen"/>
      <sheetName val="steven ho"/>
      <sheetName val="BASF EVA"/>
      <sheetName val="BookTables"/>
      <sheetName val="share dilution works"/>
      <sheetName val="DCF Assum."/>
      <sheetName val="DCF Calc."/>
      <sheetName val="FMCC"/>
      <sheetName val="Valuation data"/>
      <sheetName val="Growth &amp; Risk Metrics"/>
      <sheetName val="Duffy's Data"/>
      <sheetName val="BASF+Rhodia"/>
      <sheetName val="Sheet2"/>
      <sheetName val="Sheet1"/>
      <sheetName val="Module1"/>
      <sheetName val="Oil&amp;Gas"/>
      <sheetName val="Chemical Book &amp; Backgrounder"/>
      <sheetName val="Chemical Book"/>
      <sheetName val="BASF1"/>
      <sheetName val="Rhodia+ChiRex"/>
    </sheetNames>
    <sheetDataSet>
      <sheetData sheetId="0" refreshError="1">
        <row r="17">
          <cell r="A17" t="str">
            <v>BASF - Quarterly Sales and Profit Trend 2000 - 2002E (EURm)</v>
          </cell>
        </row>
        <row r="18">
          <cell r="B18">
            <v>2000</v>
          </cell>
          <cell r="D18">
            <v>2001</v>
          </cell>
          <cell r="O18" t="str">
            <v>2002E</v>
          </cell>
        </row>
        <row r="19">
          <cell r="A19" t="str">
            <v>BASF</v>
          </cell>
          <cell r="B19" t="str">
            <v>Year</v>
          </cell>
          <cell r="D19" t="str">
            <v>Q1</v>
          </cell>
          <cell r="E19" t="str">
            <v>change</v>
          </cell>
          <cell r="F19" t="str">
            <v>Q2</v>
          </cell>
          <cell r="G19" t="str">
            <v>change</v>
          </cell>
          <cell r="H19" t="str">
            <v>Q3</v>
          </cell>
          <cell r="I19" t="str">
            <v>change</v>
          </cell>
          <cell r="J19" t="str">
            <v>Q4E</v>
          </cell>
          <cell r="K19" t="str">
            <v>change</v>
          </cell>
          <cell r="L19" t="str">
            <v>YearE</v>
          </cell>
          <cell r="M19" t="str">
            <v>change</v>
          </cell>
          <cell r="O19" t="str">
            <v>Year</v>
          </cell>
          <cell r="P19" t="str">
            <v>change</v>
          </cell>
        </row>
        <row r="21">
          <cell r="A21" t="str">
            <v>Sales Total</v>
          </cell>
          <cell r="B21">
            <v>35946</v>
          </cell>
          <cell r="D21">
            <v>9289</v>
          </cell>
          <cell r="E21">
            <v>9.6694214876033024E-2</v>
          </cell>
          <cell r="F21">
            <v>8329</v>
          </cell>
          <cell r="G21">
            <v>-7.1356895975025036E-2</v>
          </cell>
          <cell r="H21">
            <v>7199</v>
          </cell>
          <cell r="I21">
            <v>-0.21715963462374943</v>
          </cell>
          <cell r="J21">
            <v>7383</v>
          </cell>
          <cell r="K21">
            <v>-0.20706691010632583</v>
          </cell>
          <cell r="L21">
            <v>32200</v>
          </cell>
          <cell r="M21">
            <v>-0.104211873365604</v>
          </cell>
          <cell r="O21">
            <v>32680</v>
          </cell>
          <cell r="P21">
            <v>1.4906832298136719E-2</v>
          </cell>
        </row>
        <row r="22">
          <cell r="A22" t="str">
            <v xml:space="preserve">     Oil and Gas</v>
          </cell>
          <cell r="B22">
            <v>3957</v>
          </cell>
          <cell r="D22">
            <v>1443</v>
          </cell>
          <cell r="E22">
            <v>0.68969555035128804</v>
          </cell>
          <cell r="F22">
            <v>981</v>
          </cell>
          <cell r="G22">
            <v>0.29078947368421049</v>
          </cell>
          <cell r="H22">
            <v>921</v>
          </cell>
          <cell r="I22">
            <v>-2.6427061310782207E-2</v>
          </cell>
          <cell r="J22">
            <v>1155</v>
          </cell>
          <cell r="K22">
            <v>-0.17322834645669294</v>
          </cell>
          <cell r="L22">
            <v>4500</v>
          </cell>
          <cell r="M22">
            <v>0.13722517058377548</v>
          </cell>
          <cell r="O22">
            <v>3970</v>
          </cell>
          <cell r="P22">
            <v>-0.11777777777777776</v>
          </cell>
        </row>
        <row r="23">
          <cell r="A23" t="str">
            <v xml:space="preserve">     Chemicals</v>
          </cell>
          <cell r="B23">
            <v>4504</v>
          </cell>
          <cell r="D23">
            <v>1122</v>
          </cell>
          <cell r="E23">
            <v>0.1299093655589123</v>
          </cell>
          <cell r="F23">
            <v>1163</v>
          </cell>
          <cell r="G23">
            <v>2.4669603524229089E-2</v>
          </cell>
          <cell r="H23">
            <v>1114</v>
          </cell>
          <cell r="I23">
            <v>-3.3824804856895097E-2</v>
          </cell>
          <cell r="J23">
            <v>1051</v>
          </cell>
          <cell r="K23">
            <v>-0.14063777596075222</v>
          </cell>
          <cell r="L23">
            <v>4450</v>
          </cell>
          <cell r="M23">
            <v>-1.1989342806394299E-2</v>
          </cell>
          <cell r="O23">
            <v>4700</v>
          </cell>
          <cell r="P23">
            <v>5.6179775280898792E-2</v>
          </cell>
        </row>
        <row r="24">
          <cell r="A24" t="str">
            <v xml:space="preserve">     Plastics &amp; Fibres               </v>
          </cell>
          <cell r="B24">
            <v>11030</v>
          </cell>
          <cell r="D24">
            <v>2154</v>
          </cell>
          <cell r="E24">
            <v>-0.21530054644808738</v>
          </cell>
          <cell r="F24">
            <v>2159</v>
          </cell>
          <cell r="G24">
            <v>-0.27330865028609896</v>
          </cell>
          <cell r="H24">
            <v>1944</v>
          </cell>
          <cell r="I24">
            <v>-0.34699361773597581</v>
          </cell>
          <cell r="J24">
            <v>1843</v>
          </cell>
          <cell r="K24">
            <v>-0.21138211382113825</v>
          </cell>
          <cell r="L24">
            <v>8100</v>
          </cell>
          <cell r="M24">
            <v>-0.26563916591115144</v>
          </cell>
          <cell r="O24">
            <v>8500</v>
          </cell>
          <cell r="P24">
            <v>4.9382716049382713E-2</v>
          </cell>
        </row>
        <row r="25">
          <cell r="A25" t="str">
            <v xml:space="preserve">     Performance Products</v>
          </cell>
          <cell r="B25">
            <v>8428</v>
          </cell>
          <cell r="D25">
            <v>2089</v>
          </cell>
          <cell r="E25">
            <v>4.6069103655483223E-2</v>
          </cell>
          <cell r="F25">
            <v>2115</v>
          </cell>
          <cell r="G25">
            <v>-1.0757717492984042E-2</v>
          </cell>
          <cell r="H25">
            <v>1988</v>
          </cell>
          <cell r="I25">
            <v>-8.6397058823529438E-2</v>
          </cell>
          <cell r="J25">
            <v>1908</v>
          </cell>
          <cell r="K25">
            <v>-9.8724610297590942E-2</v>
          </cell>
          <cell r="L25">
            <v>8100</v>
          </cell>
          <cell r="M25">
            <v>-3.8917892738490778E-2</v>
          </cell>
          <cell r="O25">
            <v>8400</v>
          </cell>
          <cell r="P25">
            <v>3.7037037037036979E-2</v>
          </cell>
        </row>
        <row r="26">
          <cell r="A26" t="str">
            <v xml:space="preserve">     Agricultural Products and Nutrition</v>
          </cell>
          <cell r="B26">
            <v>6683</v>
          </cell>
          <cell r="D26">
            <v>2086</v>
          </cell>
          <cell r="E26">
            <v>0.3897401732178547</v>
          </cell>
          <cell r="F26">
            <v>1520</v>
          </cell>
          <cell r="G26">
            <v>-0.11473500291205596</v>
          </cell>
          <cell r="H26">
            <v>1064</v>
          </cell>
          <cell r="I26">
            <v>-0.3520097442143727</v>
          </cell>
          <cell r="J26">
            <v>1244</v>
          </cell>
          <cell r="K26">
            <v>-0.3176083379045529</v>
          </cell>
          <cell r="L26">
            <v>5914</v>
          </cell>
          <cell r="M26">
            <v>-0.11506808319616935</v>
          </cell>
          <cell r="O26">
            <v>5610</v>
          </cell>
          <cell r="P26">
            <v>-5.1403449442002036E-2</v>
          </cell>
        </row>
        <row r="27">
          <cell r="A27" t="str">
            <v xml:space="preserve">           Agricultural Products</v>
          </cell>
          <cell r="B27">
            <v>2428</v>
          </cell>
          <cell r="D27">
            <v>1232</v>
          </cell>
          <cell r="E27">
            <v>1.2730627306273061</v>
          </cell>
          <cell r="F27">
            <v>1038</v>
          </cell>
          <cell r="G27">
            <v>0.41416893732970017</v>
          </cell>
          <cell r="H27">
            <v>530</v>
          </cell>
          <cell r="I27">
            <v>-2.5735294117647078E-2</v>
          </cell>
          <cell r="J27">
            <v>750</v>
          </cell>
          <cell r="K27">
            <v>0.23355263157894735</v>
          </cell>
          <cell r="L27">
            <v>3550</v>
          </cell>
          <cell r="M27">
            <v>0.46210873146622733</v>
          </cell>
          <cell r="O27">
            <v>1200</v>
          </cell>
          <cell r="P27">
            <v>-0.6619718309859155</v>
          </cell>
        </row>
        <row r="28">
          <cell r="A28" t="str">
            <v xml:space="preserve">           Fine Chemicals</v>
          </cell>
          <cell r="B28">
            <v>1729</v>
          </cell>
          <cell r="D28">
            <v>490</v>
          </cell>
          <cell r="E28">
            <v>0.16113744075829395</v>
          </cell>
          <cell r="F28">
            <v>482</v>
          </cell>
          <cell r="G28">
            <v>0.17274939172749382</v>
          </cell>
          <cell r="H28">
            <v>534</v>
          </cell>
          <cell r="I28">
            <v>0.2164009111617311</v>
          </cell>
          <cell r="J28">
            <v>494</v>
          </cell>
          <cell r="K28">
            <v>8.0962800875273633E-2</v>
          </cell>
          <cell r="L28">
            <v>2000</v>
          </cell>
          <cell r="M28">
            <v>0.15673799884326201</v>
          </cell>
          <cell r="O28">
            <v>500</v>
          </cell>
          <cell r="P28">
            <v>-0.75</v>
          </cell>
        </row>
        <row r="29">
          <cell r="A29" t="str">
            <v xml:space="preserve">           Pharmaceuticals</v>
          </cell>
          <cell r="B29">
            <v>2526</v>
          </cell>
          <cell r="D29">
            <v>364</v>
          </cell>
        </row>
        <row r="30">
          <cell r="A30" t="str">
            <v xml:space="preserve">     Other</v>
          </cell>
          <cell r="B30">
            <v>1344</v>
          </cell>
          <cell r="D30">
            <v>395</v>
          </cell>
          <cell r="F30">
            <v>391</v>
          </cell>
          <cell r="H30">
            <v>168</v>
          </cell>
          <cell r="J30">
            <v>182</v>
          </cell>
          <cell r="L30">
            <v>1136</v>
          </cell>
          <cell r="O30">
            <v>1500</v>
          </cell>
        </row>
        <row r="32">
          <cell r="A32" t="str">
            <v>Operating Profit Total (after special Items)</v>
          </cell>
          <cell r="B32">
            <v>3070</v>
          </cell>
          <cell r="D32">
            <v>789</v>
          </cell>
          <cell r="E32">
            <v>-0.18407445708376424</v>
          </cell>
          <cell r="F32">
            <v>304</v>
          </cell>
          <cell r="G32">
            <v>-0.65881032547699214</v>
          </cell>
          <cell r="H32">
            <v>314</v>
          </cell>
          <cell r="I32">
            <v>-0.32618025751072965</v>
          </cell>
          <cell r="J32">
            <v>83</v>
          </cell>
          <cell r="K32">
            <v>-0.88873994638069709</v>
          </cell>
          <cell r="L32">
            <v>1490</v>
          </cell>
          <cell r="M32">
            <v>-0.51465798045602607</v>
          </cell>
          <cell r="O32">
            <v>1935</v>
          </cell>
          <cell r="P32">
            <v>0.29865771812080544</v>
          </cell>
        </row>
        <row r="33">
          <cell r="A33" t="str">
            <v xml:space="preserve">     Oil and Gas</v>
          </cell>
          <cell r="B33">
            <v>1310</v>
          </cell>
          <cell r="D33">
            <v>376</v>
          </cell>
          <cell r="E33">
            <v>0.56666666666666665</v>
          </cell>
          <cell r="F33">
            <v>378</v>
          </cell>
          <cell r="G33">
            <v>0.53036437246963564</v>
          </cell>
          <cell r="H33">
            <v>331</v>
          </cell>
          <cell r="I33">
            <v>-0.1243386243386243</v>
          </cell>
          <cell r="J33">
            <v>315</v>
          </cell>
          <cell r="K33">
            <v>-0.2921348314606742</v>
          </cell>
          <cell r="L33">
            <v>1400</v>
          </cell>
          <cell r="M33">
            <v>6.8702290076335881E-2</v>
          </cell>
          <cell r="O33">
            <v>1150</v>
          </cell>
          <cell r="P33">
            <v>-0.1785714285714286</v>
          </cell>
        </row>
        <row r="34">
          <cell r="A34" t="str">
            <v xml:space="preserve">     Chemicals</v>
          </cell>
          <cell r="B34">
            <v>640</v>
          </cell>
          <cell r="D34">
            <v>101</v>
          </cell>
          <cell r="E34">
            <v>-0.31292517006802723</v>
          </cell>
          <cell r="F34">
            <v>104</v>
          </cell>
          <cell r="G34">
            <v>-0.47738693467336679</v>
          </cell>
          <cell r="H34">
            <v>119</v>
          </cell>
          <cell r="I34">
            <v>-0.18493150684931503</v>
          </cell>
          <cell r="J34">
            <v>1</v>
          </cell>
          <cell r="K34">
            <v>-0.99305555555555558</v>
          </cell>
          <cell r="L34">
            <v>325</v>
          </cell>
          <cell r="M34">
            <v>-0.4921875</v>
          </cell>
          <cell r="O34">
            <v>490</v>
          </cell>
          <cell r="P34">
            <v>0.50769230769230766</v>
          </cell>
        </row>
        <row r="35">
          <cell r="A35" t="str">
            <v xml:space="preserve">     Plastics &amp; Fibres               </v>
          </cell>
          <cell r="B35">
            <v>902</v>
          </cell>
          <cell r="D35">
            <v>75</v>
          </cell>
          <cell r="E35">
            <v>-0.7191011235955056</v>
          </cell>
          <cell r="F35">
            <v>62</v>
          </cell>
          <cell r="G35">
            <v>-0.72072072072072069</v>
          </cell>
          <cell r="H35">
            <v>14</v>
          </cell>
          <cell r="I35">
            <v>-0.94466403162055335</v>
          </cell>
          <cell r="J35">
            <v>-108</v>
          </cell>
          <cell r="K35">
            <v>-1.670807453416149</v>
          </cell>
          <cell r="L35">
            <v>43</v>
          </cell>
          <cell r="M35">
            <v>-0.95232815964523287</v>
          </cell>
          <cell r="O35">
            <v>205</v>
          </cell>
          <cell r="P35">
            <v>3.7674418604651159</v>
          </cell>
        </row>
        <row r="36">
          <cell r="A36" t="str">
            <v xml:space="preserve">     Performance Products</v>
          </cell>
          <cell r="B36">
            <v>588</v>
          </cell>
          <cell r="D36">
            <v>108</v>
          </cell>
          <cell r="E36">
            <v>-0.43455497382198949</v>
          </cell>
          <cell r="F36">
            <v>-54</v>
          </cell>
          <cell r="G36">
            <v>-1.3506493506493507</v>
          </cell>
          <cell r="H36">
            <v>86</v>
          </cell>
          <cell r="I36">
            <v>-0.37681159420289856</v>
          </cell>
          <cell r="J36">
            <v>21</v>
          </cell>
          <cell r="K36">
            <v>-0.80373831775700932</v>
          </cell>
          <cell r="L36">
            <v>161</v>
          </cell>
          <cell r="M36">
            <v>-0.72619047619047616</v>
          </cell>
          <cell r="O36">
            <v>375</v>
          </cell>
          <cell r="P36">
            <v>1.329192546583851</v>
          </cell>
        </row>
        <row r="37">
          <cell r="A37" t="str">
            <v xml:space="preserve">     Agricultural Products and Nutrition</v>
          </cell>
          <cell r="B37">
            <v>-207</v>
          </cell>
          <cell r="D37">
            <v>223</v>
          </cell>
          <cell r="E37">
            <v>0.47682119205298013</v>
          </cell>
          <cell r="F37">
            <v>151</v>
          </cell>
          <cell r="G37" t="str">
            <v>nm</v>
          </cell>
          <cell r="H37">
            <v>-120</v>
          </cell>
          <cell r="I37" t="str">
            <v>nm</v>
          </cell>
          <cell r="J37">
            <v>-26</v>
          </cell>
          <cell r="K37" t="str">
            <v>nm</v>
          </cell>
          <cell r="L37">
            <v>228</v>
          </cell>
          <cell r="M37" t="str">
            <v>nm</v>
          </cell>
          <cell r="O37">
            <v>415</v>
          </cell>
          <cell r="P37">
            <v>0.82017543859649122</v>
          </cell>
        </row>
        <row r="38">
          <cell r="A38" t="str">
            <v xml:space="preserve">           Agricultural Products</v>
          </cell>
          <cell r="B38">
            <v>-443</v>
          </cell>
          <cell r="D38">
            <v>209</v>
          </cell>
          <cell r="E38">
            <v>1.029126213592233</v>
          </cell>
          <cell r="F38">
            <v>126</v>
          </cell>
          <cell r="G38">
            <v>5.0000000000000044E-2</v>
          </cell>
          <cell r="H38">
            <v>-148</v>
          </cell>
          <cell r="I38">
            <v>0</v>
          </cell>
          <cell r="J38">
            <v>-50</v>
          </cell>
          <cell r="K38">
            <v>0</v>
          </cell>
          <cell r="L38">
            <v>137</v>
          </cell>
          <cell r="M38" t="str">
            <v>nm</v>
          </cell>
          <cell r="O38">
            <v>270</v>
          </cell>
          <cell r="P38">
            <v>0.97080291970802923</v>
          </cell>
        </row>
        <row r="39">
          <cell r="A39" t="str">
            <v xml:space="preserve">           Fine Chemicals</v>
          </cell>
          <cell r="B39">
            <v>-7</v>
          </cell>
          <cell r="D39">
            <v>-16</v>
          </cell>
          <cell r="E39">
            <v>-1.6153846153846154</v>
          </cell>
          <cell r="F39">
            <v>25</v>
          </cell>
          <cell r="G39" t="str">
            <v>nm</v>
          </cell>
          <cell r="H39">
            <v>28</v>
          </cell>
          <cell r="I39">
            <v>0</v>
          </cell>
          <cell r="J39">
            <v>24</v>
          </cell>
          <cell r="K39">
            <v>0</v>
          </cell>
          <cell r="L39">
            <v>61</v>
          </cell>
          <cell r="M39" t="str">
            <v>nm</v>
          </cell>
          <cell r="O39">
            <v>30</v>
          </cell>
          <cell r="P39">
            <v>-0.50819672131147542</v>
          </cell>
        </row>
        <row r="40">
          <cell r="A40" t="str">
            <v xml:space="preserve">           Pharmaceuticals</v>
          </cell>
          <cell r="B40">
            <v>243</v>
          </cell>
          <cell r="D40">
            <v>30</v>
          </cell>
          <cell r="L40">
            <v>30</v>
          </cell>
        </row>
        <row r="41">
          <cell r="A41" t="str">
            <v xml:space="preserve">     Other</v>
          </cell>
          <cell r="B41">
            <v>-163</v>
          </cell>
          <cell r="D41">
            <v>-94</v>
          </cell>
          <cell r="F41">
            <v>-337</v>
          </cell>
          <cell r="H41">
            <v>-116</v>
          </cell>
          <cell r="J41">
            <v>-120</v>
          </cell>
          <cell r="K41" t="str">
            <v xml:space="preserve"> </v>
          </cell>
          <cell r="L41">
            <v>-667</v>
          </cell>
          <cell r="O41">
            <v>-700</v>
          </cell>
        </row>
        <row r="43">
          <cell r="A43" t="str">
            <v>Sales Total</v>
          </cell>
          <cell r="B43">
            <v>35946</v>
          </cell>
          <cell r="D43">
            <v>9289</v>
          </cell>
          <cell r="E43">
            <v>9.6694214876033024E-2</v>
          </cell>
          <cell r="F43">
            <v>8329</v>
          </cell>
          <cell r="G43">
            <v>-7.1356895975025036E-2</v>
          </cell>
          <cell r="H43">
            <v>7199</v>
          </cell>
          <cell r="I43">
            <v>-0.21715963462374943</v>
          </cell>
          <cell r="J43">
            <v>7383</v>
          </cell>
          <cell r="K43">
            <v>-0.20706691010632583</v>
          </cell>
          <cell r="L43">
            <v>32200</v>
          </cell>
          <cell r="M43">
            <v>-0.104211873365604</v>
          </cell>
          <cell r="O43">
            <v>32680</v>
          </cell>
          <cell r="P43">
            <v>1.4906832298136719E-2</v>
          </cell>
        </row>
        <row r="45">
          <cell r="A45" t="str">
            <v>Cost of Sales</v>
          </cell>
          <cell r="B45">
            <v>23255.1</v>
          </cell>
          <cell r="D45">
            <v>6131</v>
          </cell>
          <cell r="F45">
            <v>5634</v>
          </cell>
          <cell r="H45">
            <v>4914</v>
          </cell>
          <cell r="J45">
            <v>5160</v>
          </cell>
          <cell r="L45">
            <v>21839</v>
          </cell>
          <cell r="M45">
            <v>-6.0894169451002123E-2</v>
          </cell>
          <cell r="O45">
            <v>21625</v>
          </cell>
        </row>
        <row r="47">
          <cell r="A47" t="str">
            <v>Gross Profit</v>
          </cell>
          <cell r="B47">
            <v>12690.900000000001</v>
          </cell>
          <cell r="D47">
            <v>3158</v>
          </cell>
          <cell r="E47">
            <v>3.2363517489375715E-2</v>
          </cell>
          <cell r="F47">
            <v>2695</v>
          </cell>
          <cell r="G47">
            <v>-0.16795307193578268</v>
          </cell>
          <cell r="H47">
            <v>2285</v>
          </cell>
          <cell r="I47">
            <v>-0.30100948302233099</v>
          </cell>
          <cell r="J47">
            <v>2223</v>
          </cell>
          <cell r="K47">
            <v>-0.28838951310861427</v>
          </cell>
          <cell r="L47">
            <v>10361</v>
          </cell>
          <cell r="M47">
            <v>-0.18358824039272248</v>
          </cell>
          <cell r="O47">
            <v>11055</v>
          </cell>
          <cell r="P47">
            <v>6.6981951549078378E-2</v>
          </cell>
        </row>
        <row r="48">
          <cell r="A48" t="str">
            <v>Gross Margin</v>
          </cell>
          <cell r="B48">
            <v>0.35305458187280925</v>
          </cell>
          <cell r="D48">
            <v>0.33997200990418774</v>
          </cell>
          <cell r="F48">
            <v>0.32356825549285628</v>
          </cell>
          <cell r="H48">
            <v>0.3174051951659953</v>
          </cell>
          <cell r="J48">
            <v>0.3010971149939049</v>
          </cell>
          <cell r="L48">
            <v>0.32177018633540372</v>
          </cell>
          <cell r="O48">
            <v>0.33828029375764995</v>
          </cell>
        </row>
        <row r="50">
          <cell r="A50" t="str">
            <v>Selling Expenses</v>
          </cell>
          <cell r="B50">
            <v>5786.5</v>
          </cell>
          <cell r="D50">
            <v>1386</v>
          </cell>
          <cell r="F50">
            <v>1283</v>
          </cell>
          <cell r="H50">
            <v>1199</v>
          </cell>
          <cell r="J50">
            <v>1430</v>
          </cell>
          <cell r="L50">
            <v>5298</v>
          </cell>
          <cell r="O50">
            <v>5650</v>
          </cell>
        </row>
        <row r="51">
          <cell r="A51" t="str">
            <v>R &amp; D Expenses</v>
          </cell>
          <cell r="B51">
            <v>1525.8</v>
          </cell>
          <cell r="D51">
            <v>377</v>
          </cell>
          <cell r="F51">
            <v>293</v>
          </cell>
          <cell r="H51">
            <v>296</v>
          </cell>
          <cell r="J51">
            <v>300</v>
          </cell>
          <cell r="L51">
            <v>1266</v>
          </cell>
          <cell r="O51">
            <v>1220</v>
          </cell>
        </row>
        <row r="52">
          <cell r="A52" t="str">
            <v>General Admin Expenses</v>
          </cell>
          <cell r="B52">
            <v>772</v>
          </cell>
          <cell r="D52">
            <v>183</v>
          </cell>
          <cell r="F52">
            <v>138</v>
          </cell>
          <cell r="H52">
            <v>167</v>
          </cell>
          <cell r="J52">
            <v>160</v>
          </cell>
          <cell r="L52">
            <v>648</v>
          </cell>
          <cell r="O52">
            <v>650</v>
          </cell>
        </row>
        <row r="53">
          <cell r="A53" t="str">
            <v>Other Expenses (net)</v>
          </cell>
          <cell r="B53">
            <v>1536.6000000000001</v>
          </cell>
          <cell r="D53">
            <v>423</v>
          </cell>
          <cell r="F53">
            <v>677</v>
          </cell>
          <cell r="H53">
            <v>309</v>
          </cell>
          <cell r="J53">
            <v>250</v>
          </cell>
          <cell r="L53">
            <v>1659</v>
          </cell>
          <cell r="O53">
            <v>1600.0000000000002</v>
          </cell>
        </row>
        <row r="55">
          <cell r="A55" t="str">
            <v>Operating Profit</v>
          </cell>
          <cell r="B55">
            <v>3070</v>
          </cell>
          <cell r="D55">
            <v>789</v>
          </cell>
          <cell r="E55">
            <v>-0.18407445708376424</v>
          </cell>
          <cell r="F55">
            <v>304</v>
          </cell>
          <cell r="G55">
            <v>-0.65881032547699214</v>
          </cell>
          <cell r="H55">
            <v>314</v>
          </cell>
          <cell r="I55">
            <v>-0.32618025751072965</v>
          </cell>
          <cell r="J55">
            <v>83</v>
          </cell>
          <cell r="K55">
            <v>-0.88873994638069709</v>
          </cell>
          <cell r="L55">
            <v>1490</v>
          </cell>
          <cell r="M55">
            <v>-0.51465798045602607</v>
          </cell>
          <cell r="O55">
            <v>1935</v>
          </cell>
          <cell r="P55">
            <v>0.29865771812080544</v>
          </cell>
        </row>
        <row r="56">
          <cell r="A56" t="str">
            <v>Other Financial items</v>
          </cell>
          <cell r="B56">
            <v>-37.800000000000011</v>
          </cell>
          <cell r="D56">
            <v>-31</v>
          </cell>
          <cell r="F56">
            <v>-27</v>
          </cell>
          <cell r="H56">
            <v>-30</v>
          </cell>
          <cell r="J56">
            <v>-47</v>
          </cell>
          <cell r="L56">
            <v>-135</v>
          </cell>
          <cell r="O56">
            <v>-140</v>
          </cell>
        </row>
        <row r="57">
          <cell r="A57" t="str">
            <v>Pre - Interest profit</v>
          </cell>
          <cell r="B57">
            <v>3032.2</v>
          </cell>
          <cell r="D57">
            <v>758</v>
          </cell>
          <cell r="F57">
            <v>277</v>
          </cell>
          <cell r="H57">
            <v>284</v>
          </cell>
          <cell r="J57">
            <v>36</v>
          </cell>
          <cell r="L57">
            <v>1355</v>
          </cell>
          <cell r="O57">
            <v>1795</v>
          </cell>
        </row>
        <row r="58">
          <cell r="A58" t="str">
            <v>Net Interest paid</v>
          </cell>
          <cell r="B58">
            <v>204.5</v>
          </cell>
          <cell r="D58">
            <v>127</v>
          </cell>
          <cell r="F58">
            <v>76</v>
          </cell>
          <cell r="H58">
            <v>80</v>
          </cell>
          <cell r="J58">
            <v>80</v>
          </cell>
          <cell r="L58">
            <v>363</v>
          </cell>
          <cell r="O58">
            <v>260</v>
          </cell>
        </row>
        <row r="60">
          <cell r="A60" t="str">
            <v>Pre-Tax Profit</v>
          </cell>
          <cell r="B60">
            <v>2826.7</v>
          </cell>
          <cell r="D60">
            <v>631</v>
          </cell>
          <cell r="E60">
            <v>-0.32296137339055797</v>
          </cell>
          <cell r="F60">
            <v>201</v>
          </cell>
          <cell r="G60">
            <v>-0.78930817610062887</v>
          </cell>
          <cell r="H60">
            <v>204</v>
          </cell>
          <cell r="I60">
            <v>-0.36645962732919257</v>
          </cell>
          <cell r="J60">
            <v>-44</v>
          </cell>
          <cell r="K60">
            <v>-1.0710020977892529</v>
          </cell>
          <cell r="L60">
            <v>992</v>
          </cell>
          <cell r="M60">
            <v>-0.64906074220822862</v>
          </cell>
          <cell r="O60">
            <v>1535</v>
          </cell>
          <cell r="P60">
            <v>0.5473790322580645</v>
          </cell>
        </row>
        <row r="61">
          <cell r="A61" t="str">
            <v>Pre-Tax Margin</v>
          </cell>
          <cell r="B61">
            <v>7.8637400545262331E-2</v>
          </cell>
          <cell r="D61">
            <v>6.7929809452040052E-2</v>
          </cell>
          <cell r="F61">
            <v>2.4132548925441231E-2</v>
          </cell>
          <cell r="H61">
            <v>2.8337269065147937E-2</v>
          </cell>
          <cell r="J61">
            <v>-5.9596370039279424E-3</v>
          </cell>
          <cell r="L61">
            <v>3.0807453416149069E-2</v>
          </cell>
          <cell r="O61">
            <v>4.6970624235006121E-2</v>
          </cell>
        </row>
        <row r="62">
          <cell r="A62" t="str">
            <v>Tax</v>
          </cell>
          <cell r="B62">
            <v>1545</v>
          </cell>
          <cell r="D62">
            <v>295</v>
          </cell>
          <cell r="F62">
            <v>200</v>
          </cell>
          <cell r="H62">
            <v>197</v>
          </cell>
          <cell r="J62">
            <v>7.3600000000000136</v>
          </cell>
          <cell r="L62">
            <v>699.36</v>
          </cell>
          <cell r="O62">
            <v>800.3</v>
          </cell>
        </row>
        <row r="63">
          <cell r="A63" t="str">
            <v>Tax ratio</v>
          </cell>
          <cell r="B63">
            <v>0.54657374323415997</v>
          </cell>
          <cell r="D63">
            <v>0.4675118858954041</v>
          </cell>
          <cell r="F63">
            <v>0.99502487562189057</v>
          </cell>
          <cell r="H63">
            <v>0.96568627450980393</v>
          </cell>
          <cell r="J63">
            <v>-0.16727272727272757</v>
          </cell>
          <cell r="L63">
            <v>0.70499999999999996</v>
          </cell>
          <cell r="O63">
            <v>0.5213680781758957</v>
          </cell>
        </row>
        <row r="64">
          <cell r="A64" t="str">
            <v>Post-Tax Profit</v>
          </cell>
          <cell r="B64">
            <v>1281.6999999999998</v>
          </cell>
          <cell r="D64">
            <v>336</v>
          </cell>
          <cell r="F64">
            <v>1</v>
          </cell>
          <cell r="H64">
            <v>7</v>
          </cell>
          <cell r="J64">
            <v>-51.360000000000014</v>
          </cell>
          <cell r="L64">
            <v>292.64</v>
          </cell>
          <cell r="O64">
            <v>734.7</v>
          </cell>
        </row>
        <row r="65">
          <cell r="A65" t="str">
            <v>Minorities</v>
          </cell>
          <cell r="B65">
            <v>42</v>
          </cell>
          <cell r="D65">
            <v>13</v>
          </cell>
          <cell r="F65">
            <v>-10</v>
          </cell>
          <cell r="H65">
            <v>-5</v>
          </cell>
          <cell r="J65">
            <v>-8</v>
          </cell>
          <cell r="L65">
            <v>-10</v>
          </cell>
          <cell r="O65">
            <v>-20</v>
          </cell>
        </row>
        <row r="67">
          <cell r="A67" t="str">
            <v>Net Profit</v>
          </cell>
          <cell r="B67">
            <v>1239.6999999999998</v>
          </cell>
          <cell r="D67">
            <v>323</v>
          </cell>
          <cell r="E67">
            <v>-0.30387931034482762</v>
          </cell>
          <cell r="F67">
            <v>11</v>
          </cell>
          <cell r="G67">
            <v>-0.9754464285714286</v>
          </cell>
          <cell r="H67">
            <v>12</v>
          </cell>
          <cell r="I67">
            <v>-0.88118811881188119</v>
          </cell>
          <cell r="J67">
            <v>-43.360000000000014</v>
          </cell>
          <cell r="K67">
            <v>-1.1904259991216513</v>
          </cell>
          <cell r="L67">
            <v>302.64</v>
          </cell>
          <cell r="M67">
            <v>-0.75587642171493097</v>
          </cell>
          <cell r="O67">
            <v>754.7</v>
          </cell>
          <cell r="P67">
            <v>1.4937219138250071</v>
          </cell>
        </row>
        <row r="68">
          <cell r="A68" t="str">
            <v>Adjustment for Extraordinary Items (after tax)</v>
          </cell>
          <cell r="B68">
            <v>110.86000000000001</v>
          </cell>
          <cell r="D68">
            <v>133.21</v>
          </cell>
          <cell r="F68">
            <v>257.39</v>
          </cell>
          <cell r="H68">
            <v>14.4</v>
          </cell>
          <cell r="J68">
            <v>129.6</v>
          </cell>
          <cell r="L68">
            <v>534.6</v>
          </cell>
          <cell r="O68">
            <v>180</v>
          </cell>
        </row>
        <row r="69">
          <cell r="A69" t="str">
            <v>Adjusted Net Profit</v>
          </cell>
          <cell r="B69">
            <v>1350.56</v>
          </cell>
          <cell r="D69">
            <v>456.21000000000004</v>
          </cell>
          <cell r="E69">
            <v>4.2527422303473505E-2</v>
          </cell>
          <cell r="F69">
            <v>268.39</v>
          </cell>
          <cell r="G69">
            <v>-0.31143208989686488</v>
          </cell>
          <cell r="H69">
            <v>26.4</v>
          </cell>
          <cell r="I69">
            <v>-0.89706799750467869</v>
          </cell>
          <cell r="J69">
            <v>86.239999999999981</v>
          </cell>
          <cell r="K69">
            <v>-0.6778483376914457</v>
          </cell>
          <cell r="L69">
            <v>837.24</v>
          </cell>
          <cell r="M69">
            <v>-0.38007937448169649</v>
          </cell>
          <cell r="O69">
            <v>934.7</v>
          </cell>
          <cell r="P69">
            <v>0.11640628732502045</v>
          </cell>
        </row>
        <row r="71">
          <cell r="A71" t="str">
            <v>Unadjusted EPS(EUR)</v>
          </cell>
          <cell r="B71">
            <v>2.0229885057471262</v>
          </cell>
          <cell r="D71">
            <v>0.53125</v>
          </cell>
          <cell r="E71">
            <v>-0.29014008620689657</v>
          </cell>
          <cell r="F71">
            <v>1.7915309446254073E-2</v>
          </cell>
          <cell r="G71">
            <v>-0.97531075682204804</v>
          </cell>
          <cell r="H71">
            <v>1.9900497512437811E-2</v>
          </cell>
          <cell r="I71">
            <v>-0.87980887641002903</v>
          </cell>
          <cell r="J71">
            <v>-7.3741496598639475E-2</v>
          </cell>
          <cell r="K71">
            <v>-1.1982713559732194</v>
          </cell>
          <cell r="L71">
            <v>0.50168255283878982</v>
          </cell>
          <cell r="M71">
            <v>-0.75200919263082544</v>
          </cell>
          <cell r="O71">
            <v>1.2967353951890035</v>
          </cell>
          <cell r="P71">
            <v>1.5847727568985146</v>
          </cell>
        </row>
        <row r="72">
          <cell r="A72" t="str">
            <v>Adjusted EPS (EUR)</v>
          </cell>
          <cell r="B72">
            <v>2.2038939713816563</v>
          </cell>
          <cell r="D72">
            <v>0.75034539473684214</v>
          </cell>
          <cell r="E72">
            <v>6.3103621427884171E-2</v>
          </cell>
          <cell r="F72">
            <v>0.43711726384364818</v>
          </cell>
          <cell r="G72">
            <v>-0.31703932043516403</v>
          </cell>
          <cell r="H72">
            <v>5.3781094527363182E-2</v>
          </cell>
          <cell r="I72">
            <v>-0.87208956775697311</v>
          </cell>
          <cell r="J72">
            <v>0.14666666666666664</v>
          </cell>
          <cell r="K72">
            <v>-0.66457601793051935</v>
          </cell>
          <cell r="L72">
            <v>1.3878823041856609</v>
          </cell>
          <cell r="M72">
            <v>-0.37025904049477687</v>
          </cell>
          <cell r="O72">
            <v>1.6163230240549828</v>
          </cell>
          <cell r="P72">
            <v>0.16459660821409439</v>
          </cell>
        </row>
        <row r="75">
          <cell r="A75" t="str">
            <v>Shares(m)</v>
          </cell>
          <cell r="B75">
            <v>612.80624999999998</v>
          </cell>
          <cell r="D75">
            <v>608</v>
          </cell>
          <cell r="F75">
            <v>614</v>
          </cell>
          <cell r="H75">
            <v>603</v>
          </cell>
          <cell r="J75">
            <v>588</v>
          </cell>
          <cell r="L75">
            <v>603.25</v>
          </cell>
        </row>
        <row r="77">
          <cell r="A77" t="str">
            <v>Notes:   In March 2001 BASF sold its Pharma business to Abbott Laboratories for $6.9bn, yielding a gain of EUR9.66 per share. This is excluded from forecasts.</v>
          </cell>
        </row>
        <row r="78">
          <cell r="A78" t="str">
            <v>From October 2000 polyolefin and textile dyestuffs were deconsolidated, following incorporation into respectively Basell (50:50 BASF and Shell) and Dystar (35% BASF).</v>
          </cell>
        </row>
        <row r="79">
          <cell r="A79" t="str">
            <v>In July 2000 the agrochemicals business Cyanamid was acquired for $3.8bn. 2000 second half results carried substantial integration and restructuring charges.</v>
          </cell>
        </row>
        <row r="80">
          <cell r="A80" t="str">
            <v>Share repurchase programme: EUR700m was invested in share repurchase in 2000 and the current programme envisages repurchase of a further EUR 1.3bn during 2001.</v>
          </cell>
        </row>
        <row r="81">
          <cell r="A81" t="str">
            <v>The 2000 dividend payment comprises a basic net dividend of EUR1.30 per share and a special dividend of EUR 0.7 per share.</v>
          </cell>
        </row>
        <row r="82">
          <cell r="A82" t="str">
            <v>% sales changes in 2001E for chemicals (5%) and Colorants (-3%) have been adjusted to reflect prior year base change.</v>
          </cell>
        </row>
        <row r="83">
          <cell r="A83" t="str">
            <v>Source: Company data, GS Research estimates</v>
          </cell>
        </row>
        <row r="85">
          <cell r="A85" t="str">
            <v>BASF - Divisional Sales and Profit Trend 1997-2002E (EURm)</v>
          </cell>
        </row>
        <row r="87">
          <cell r="A87" t="str">
            <v>BASF</v>
          </cell>
          <cell r="B87">
            <v>1997</v>
          </cell>
          <cell r="C87">
            <v>1998</v>
          </cell>
          <cell r="D87">
            <v>1999</v>
          </cell>
          <cell r="E87">
            <v>2000</v>
          </cell>
          <cell r="F87" t="str">
            <v>2001E</v>
          </cell>
          <cell r="G87" t="str">
            <v>2002E</v>
          </cell>
        </row>
        <row r="88">
          <cell r="A88" t="str">
            <v>Sales Total</v>
          </cell>
          <cell r="B88">
            <v>28519.861133125072</v>
          </cell>
          <cell r="C88">
            <v>27642.995556873553</v>
          </cell>
          <cell r="D88">
            <v>29473</v>
          </cell>
          <cell r="E88">
            <v>35946</v>
          </cell>
          <cell r="F88">
            <v>32200</v>
          </cell>
          <cell r="G88">
            <v>32680</v>
          </cell>
        </row>
        <row r="89">
          <cell r="A89" t="str">
            <v xml:space="preserve">     Oil and Gas</v>
          </cell>
          <cell r="B89">
            <v>3198.1307168823469</v>
          </cell>
          <cell r="C89">
            <v>2684.7936681613432</v>
          </cell>
          <cell r="D89">
            <v>3051</v>
          </cell>
          <cell r="E89">
            <v>3957</v>
          </cell>
          <cell r="F89">
            <v>4500</v>
          </cell>
          <cell r="G89">
            <v>3970</v>
          </cell>
        </row>
        <row r="90">
          <cell r="A90" t="str">
            <v xml:space="preserve">     Chemicals</v>
          </cell>
          <cell r="B90">
            <v>5458.0408317696329</v>
          </cell>
          <cell r="C90">
            <v>5185.010967210852</v>
          </cell>
          <cell r="D90">
            <v>4393</v>
          </cell>
          <cell r="E90">
            <v>4504</v>
          </cell>
          <cell r="F90">
            <v>4450</v>
          </cell>
          <cell r="G90">
            <v>4700</v>
          </cell>
        </row>
        <row r="91">
          <cell r="A91" t="str">
            <v xml:space="preserve">     Plastics &amp; Fibres               </v>
          </cell>
          <cell r="B91">
            <v>7394.8144777409079</v>
          </cell>
          <cell r="C91">
            <v>7573.2553442783883</v>
          </cell>
          <cell r="D91">
            <v>8533</v>
          </cell>
          <cell r="E91">
            <v>11030</v>
          </cell>
          <cell r="F91">
            <v>8100</v>
          </cell>
          <cell r="G91">
            <v>8500</v>
          </cell>
        </row>
        <row r="92">
          <cell r="A92" t="str">
            <v xml:space="preserve">     Performance Products</v>
          </cell>
          <cell r="B92">
            <v>6539.9344523808304</v>
          </cell>
          <cell r="C92">
            <v>6188.6769299990283</v>
          </cell>
          <cell r="D92">
            <v>6395</v>
          </cell>
          <cell r="E92">
            <v>8428</v>
          </cell>
          <cell r="F92">
            <v>8100</v>
          </cell>
          <cell r="G92">
            <v>8400</v>
          </cell>
        </row>
        <row r="93">
          <cell r="A93" t="str">
            <v xml:space="preserve">     Agricultural Products and Nutrition</v>
          </cell>
          <cell r="B93">
            <v>4587.3107580924725</v>
          </cell>
          <cell r="C93">
            <v>5097.5800555262986</v>
          </cell>
          <cell r="D93">
            <v>5602</v>
          </cell>
          <cell r="E93">
            <v>6683</v>
          </cell>
          <cell r="F93">
            <v>5914</v>
          </cell>
          <cell r="G93">
            <v>5610</v>
          </cell>
        </row>
        <row r="94">
          <cell r="A94" t="str">
            <v xml:space="preserve">           Agricultural Products</v>
          </cell>
          <cell r="B94">
            <v>1641</v>
          </cell>
          <cell r="C94">
            <v>1750</v>
          </cell>
          <cell r="D94">
            <v>1745</v>
          </cell>
          <cell r="E94">
            <v>2428</v>
          </cell>
          <cell r="F94">
            <v>3550</v>
          </cell>
          <cell r="G94">
            <v>1200</v>
          </cell>
        </row>
        <row r="95">
          <cell r="A95" t="str">
            <v xml:space="preserve">           Fine Chemicals</v>
          </cell>
          <cell r="B95">
            <v>1154</v>
          </cell>
          <cell r="C95">
            <v>1256</v>
          </cell>
          <cell r="D95">
            <v>1374</v>
          </cell>
          <cell r="E95">
            <v>1729</v>
          </cell>
          <cell r="F95">
            <v>2000</v>
          </cell>
          <cell r="G95">
            <v>500</v>
          </cell>
        </row>
        <row r="96">
          <cell r="A96" t="str">
            <v xml:space="preserve">           Pharmaceuticals</v>
          </cell>
          <cell r="B96">
            <v>1792</v>
          </cell>
          <cell r="C96">
            <v>2091</v>
          </cell>
          <cell r="D96">
            <v>2483</v>
          </cell>
          <cell r="E96">
            <v>2526</v>
          </cell>
          <cell r="F96">
            <v>364</v>
          </cell>
          <cell r="G96">
            <v>0</v>
          </cell>
        </row>
        <row r="97">
          <cell r="A97" t="str">
            <v xml:space="preserve">     Other</v>
          </cell>
          <cell r="B97">
            <v>1341.6298962588774</v>
          </cell>
          <cell r="C97">
            <v>913.67859169764245</v>
          </cell>
          <cell r="D97">
            <v>1499</v>
          </cell>
          <cell r="E97">
            <v>1344</v>
          </cell>
          <cell r="F97">
            <v>1136</v>
          </cell>
          <cell r="G97">
            <v>1500</v>
          </cell>
        </row>
        <row r="99">
          <cell r="A99" t="str">
            <v>Operating Profit Excluding Special Items</v>
          </cell>
          <cell r="B99">
            <v>2974</v>
          </cell>
          <cell r="C99">
            <v>2553</v>
          </cell>
          <cell r="D99">
            <v>2950</v>
          </cell>
          <cell r="E99">
            <v>3400</v>
          </cell>
          <cell r="F99">
            <v>2340</v>
          </cell>
          <cell r="G99">
            <v>2235</v>
          </cell>
        </row>
        <row r="100">
          <cell r="A100" t="str">
            <v xml:space="preserve">     Oil and Gas</v>
          </cell>
          <cell r="B100">
            <v>500</v>
          </cell>
          <cell r="C100">
            <v>257</v>
          </cell>
          <cell r="D100">
            <v>603</v>
          </cell>
          <cell r="E100">
            <v>1266</v>
          </cell>
          <cell r="F100">
            <v>1400</v>
          </cell>
          <cell r="G100">
            <v>1150</v>
          </cell>
        </row>
        <row r="101">
          <cell r="A101" t="str">
            <v xml:space="preserve">     Chemicals</v>
          </cell>
          <cell r="B101">
            <v>1095</v>
          </cell>
          <cell r="C101">
            <v>903</v>
          </cell>
          <cell r="D101">
            <v>735</v>
          </cell>
          <cell r="E101">
            <v>645</v>
          </cell>
          <cell r="F101">
            <v>430</v>
          </cell>
          <cell r="G101">
            <v>490</v>
          </cell>
        </row>
        <row r="102">
          <cell r="A102" t="str">
            <v xml:space="preserve">     Plastics &amp; Fibres               </v>
          </cell>
          <cell r="B102">
            <v>450</v>
          </cell>
          <cell r="C102">
            <v>520</v>
          </cell>
          <cell r="D102">
            <v>638</v>
          </cell>
          <cell r="E102">
            <v>801</v>
          </cell>
          <cell r="F102">
            <v>160</v>
          </cell>
          <cell r="G102">
            <v>205</v>
          </cell>
        </row>
        <row r="103">
          <cell r="A103" t="str">
            <v xml:space="preserve">     Performance Products</v>
          </cell>
          <cell r="B103">
            <v>528</v>
          </cell>
          <cell r="C103">
            <v>623</v>
          </cell>
          <cell r="D103">
            <v>682</v>
          </cell>
          <cell r="E103">
            <v>620</v>
          </cell>
          <cell r="F103">
            <v>410</v>
          </cell>
          <cell r="G103">
            <v>375</v>
          </cell>
        </row>
        <row r="104">
          <cell r="A104" t="str">
            <v xml:space="preserve">     Agricultural Products and Nutrition</v>
          </cell>
          <cell r="B104">
            <v>457</v>
          </cell>
          <cell r="C104">
            <v>391</v>
          </cell>
          <cell r="D104">
            <v>408</v>
          </cell>
          <cell r="E104">
            <v>246</v>
          </cell>
          <cell r="F104">
            <v>330</v>
          </cell>
          <cell r="G104">
            <v>415</v>
          </cell>
        </row>
        <row r="105">
          <cell r="A105" t="str">
            <v xml:space="preserve">           Agricultural Products</v>
          </cell>
          <cell r="B105">
            <v>251.3215207865714</v>
          </cell>
          <cell r="C105">
            <v>208.53108910283612</v>
          </cell>
          <cell r="D105">
            <v>198</v>
          </cell>
          <cell r="E105">
            <v>-102</v>
          </cell>
          <cell r="F105">
            <v>230</v>
          </cell>
          <cell r="G105">
            <v>270</v>
          </cell>
        </row>
        <row r="106">
          <cell r="A106" t="str">
            <v xml:space="preserve">           Fine Chemicals</v>
          </cell>
          <cell r="B106">
            <v>219</v>
          </cell>
          <cell r="C106">
            <v>112</v>
          </cell>
          <cell r="D106">
            <v>35</v>
          </cell>
          <cell r="E106">
            <v>43</v>
          </cell>
          <cell r="F106">
            <v>99</v>
          </cell>
          <cell r="G106">
            <v>30</v>
          </cell>
        </row>
        <row r="107">
          <cell r="A107" t="str">
            <v xml:space="preserve">           Pharmaceuticals</v>
          </cell>
          <cell r="B107">
            <v>-13</v>
          </cell>
          <cell r="C107">
            <v>70</v>
          </cell>
          <cell r="D107">
            <v>175</v>
          </cell>
          <cell r="E107">
            <v>305</v>
          </cell>
          <cell r="F107">
            <v>1</v>
          </cell>
          <cell r="G107">
            <v>0</v>
          </cell>
        </row>
        <row r="108">
          <cell r="A108" t="str">
            <v xml:space="preserve">     Other</v>
          </cell>
          <cell r="B108">
            <v>-56</v>
          </cell>
          <cell r="C108">
            <v>-141</v>
          </cell>
          <cell r="D108">
            <v>-116</v>
          </cell>
          <cell r="E108">
            <v>-178</v>
          </cell>
          <cell r="F108">
            <v>-390</v>
          </cell>
          <cell r="G108">
            <v>-400</v>
          </cell>
        </row>
        <row r="110">
          <cell r="A110" t="str">
            <v>Operating Margin Excluding Special items</v>
          </cell>
          <cell r="B110">
            <v>0.10427820760129076</v>
          </cell>
          <cell r="C110">
            <v>9.2356126699343385E-2</v>
          </cell>
          <cell r="D110">
            <v>0.10009160926950091</v>
          </cell>
          <cell r="E110">
            <v>9.4586323930339958E-2</v>
          </cell>
          <cell r="F110">
            <v>7.2670807453416156E-2</v>
          </cell>
          <cell r="G110">
            <v>6.8390452876376989E-2</v>
          </cell>
        </row>
        <row r="111">
          <cell r="A111" t="str">
            <v xml:space="preserve">     Oil and Gas</v>
          </cell>
          <cell r="B111">
            <v>0.15634132693844924</v>
          </cell>
          <cell r="C111">
            <v>9.5724302037707099E-2</v>
          </cell>
          <cell r="D111">
            <v>0.19764011799410031</v>
          </cell>
          <cell r="E111">
            <v>0.31993934799090218</v>
          </cell>
          <cell r="F111">
            <v>0.31111111111111112</v>
          </cell>
          <cell r="G111">
            <v>0.28967254408060455</v>
          </cell>
        </row>
        <row r="112">
          <cell r="A112" t="str">
            <v xml:space="preserve">     Chemicals</v>
          </cell>
          <cell r="B112">
            <v>0.20062143793911005</v>
          </cell>
          <cell r="C112">
            <v>0.1741558514939355</v>
          </cell>
          <cell r="D112">
            <v>0.16731163214204417</v>
          </cell>
          <cell r="E112">
            <v>0.14320603907637655</v>
          </cell>
          <cell r="F112">
            <v>9.662921348314607E-2</v>
          </cell>
          <cell r="G112">
            <v>0.10425531914893617</v>
          </cell>
        </row>
        <row r="113">
          <cell r="A113" t="str">
            <v xml:space="preserve">     Plastics &amp; Fibres               </v>
          </cell>
          <cell r="B113">
            <v>6.0853453640323588E-2</v>
          </cell>
          <cell r="C113">
            <v>6.8662678908992705E-2</v>
          </cell>
          <cell r="D113">
            <v>7.4768545646314313E-2</v>
          </cell>
          <cell r="E113">
            <v>7.2620126926563916E-2</v>
          </cell>
          <cell r="F113">
            <v>1.9753086419753086E-2</v>
          </cell>
          <cell r="G113">
            <v>2.4117647058823528E-2</v>
          </cell>
        </row>
        <row r="114">
          <cell r="A114" t="str">
            <v xml:space="preserve">     Performance Products</v>
          </cell>
          <cell r="B114">
            <v>8.0734754123993432E-2</v>
          </cell>
          <cell r="C114">
            <v>0.1006677205882353</v>
          </cell>
          <cell r="D114">
            <v>0.10664581704456606</v>
          </cell>
          <cell r="E114">
            <v>7.3564309444708112E-2</v>
          </cell>
          <cell r="F114">
            <v>5.0617283950617285E-2</v>
          </cell>
          <cell r="G114">
            <v>4.4642857142857144E-2</v>
          </cell>
        </row>
        <row r="115">
          <cell r="A115" t="str">
            <v xml:space="preserve">     Agricultural Products and Nutrition</v>
          </cell>
          <cell r="B115">
            <v>9.9622638207757463E-2</v>
          </cell>
          <cell r="C115">
            <v>7.6703062186559673E-2</v>
          </cell>
          <cell r="D115">
            <v>7.2831131738664762E-2</v>
          </cell>
          <cell r="E115">
            <v>3.6809815950920248E-2</v>
          </cell>
          <cell r="F115">
            <v>5.5799797091646938E-2</v>
          </cell>
          <cell r="G115">
            <v>7.3975044563279857E-2</v>
          </cell>
        </row>
        <row r="116">
          <cell r="A116" t="str">
            <v xml:space="preserve">           Agricultural Products</v>
          </cell>
          <cell r="B116">
            <v>0.15315144472064071</v>
          </cell>
          <cell r="C116">
            <v>0.11916062234447779</v>
          </cell>
          <cell r="D116">
            <v>0.11346704871060172</v>
          </cell>
          <cell r="E116">
            <v>-4.2009884678747944E-2</v>
          </cell>
          <cell r="F116">
            <v>6.4788732394366194E-2</v>
          </cell>
          <cell r="G116">
            <v>0.22500000000000001</v>
          </cell>
        </row>
        <row r="117">
          <cell r="A117" t="str">
            <v xml:space="preserve">           Fine Chemicals</v>
          </cell>
          <cell r="B117">
            <v>0.18977469670710573</v>
          </cell>
          <cell r="C117">
            <v>8.9171974522292988E-2</v>
          </cell>
          <cell r="D117">
            <v>2.5473071324599708E-2</v>
          </cell>
          <cell r="E117">
            <v>2.4869866975130134E-2</v>
          </cell>
          <cell r="F117">
            <v>4.9500000000000002E-2</v>
          </cell>
          <cell r="G117">
            <v>0.06</v>
          </cell>
        </row>
        <row r="118">
          <cell r="A118" t="str">
            <v xml:space="preserve">           Pharmaceuticals</v>
          </cell>
          <cell r="B118">
            <v>-7.254464285714286E-3</v>
          </cell>
          <cell r="C118">
            <v>3.3476805356288858E-2</v>
          </cell>
          <cell r="D118">
            <v>7.0479258960934349E-2</v>
          </cell>
          <cell r="E118">
            <v>0.12074425969912905</v>
          </cell>
        </row>
        <row r="121">
          <cell r="A121" t="str">
            <v>Special Items</v>
          </cell>
          <cell r="B121">
            <v>-242.6787706498007</v>
          </cell>
          <cell r="C121">
            <v>70.949934298993355</v>
          </cell>
          <cell r="D121">
            <v>-941.13419878005743</v>
          </cell>
          <cell r="E121">
            <v>-330</v>
          </cell>
          <cell r="F121">
            <v>-850</v>
          </cell>
          <cell r="G121">
            <v>-300</v>
          </cell>
        </row>
        <row r="122">
          <cell r="A122" t="str">
            <v xml:space="preserve">     Oil and Gas</v>
          </cell>
          <cell r="B122">
            <v>-26.543718012301667</v>
          </cell>
          <cell r="C122">
            <v>19.097615845957989</v>
          </cell>
          <cell r="D122">
            <v>138.37322773451683</v>
          </cell>
          <cell r="E122">
            <v>44</v>
          </cell>
          <cell r="F122">
            <v>0</v>
          </cell>
          <cell r="G122">
            <v>0</v>
          </cell>
        </row>
        <row r="123">
          <cell r="A123" t="str">
            <v xml:space="preserve">     Chemicals</v>
          </cell>
          <cell r="B123">
            <v>31.376014275269426</v>
          </cell>
          <cell r="C123">
            <v>48.514190906162639</v>
          </cell>
          <cell r="D123">
            <v>-37.086582167161737</v>
          </cell>
          <cell r="E123">
            <v>-5</v>
          </cell>
          <cell r="F123">
            <v>-105</v>
          </cell>
          <cell r="G123">
            <v>0</v>
          </cell>
        </row>
        <row r="125">
          <cell r="A125" t="str">
            <v xml:space="preserve">     Performance Products</v>
          </cell>
          <cell r="B125">
            <v>-47.896923556750835</v>
          </cell>
          <cell r="C125">
            <v>19.182602782450431</v>
          </cell>
          <cell r="D125">
            <v>-74.073953257696189</v>
          </cell>
          <cell r="E125">
            <v>-32</v>
          </cell>
          <cell r="F125">
            <v>-249</v>
          </cell>
          <cell r="G125">
            <v>0</v>
          </cell>
        </row>
        <row r="126">
          <cell r="A126" t="str">
            <v xml:space="preserve">     Agricultural Products and Nutrition</v>
          </cell>
          <cell r="B126">
            <v>-109.3215207865714</v>
          </cell>
          <cell r="C126">
            <v>-7.5310891028361198</v>
          </cell>
          <cell r="D126">
            <v>-995.98566337565126</v>
          </cell>
          <cell r="E126">
            <v>-453</v>
          </cell>
          <cell r="F126">
            <v>-102</v>
          </cell>
          <cell r="G126">
            <v>0</v>
          </cell>
        </row>
        <row r="127">
          <cell r="A127" t="str">
            <v xml:space="preserve">           Agricultural Products</v>
          </cell>
          <cell r="B127">
            <v>-50.321520786571398</v>
          </cell>
          <cell r="C127">
            <v>-5.5310891028361198</v>
          </cell>
          <cell r="D127">
            <v>-2.9856633756512565</v>
          </cell>
          <cell r="E127">
            <v>-341</v>
          </cell>
          <cell r="F127">
            <v>-93</v>
          </cell>
          <cell r="G127">
            <v>0</v>
          </cell>
        </row>
        <row r="128">
          <cell r="A128" t="str">
            <v xml:space="preserve">           Fine Chemicals</v>
          </cell>
          <cell r="B128">
            <v>-37</v>
          </cell>
          <cell r="C128">
            <v>2</v>
          </cell>
          <cell r="D128">
            <v>-829</v>
          </cell>
          <cell r="E128">
            <v>-50</v>
          </cell>
          <cell r="F128">
            <v>-38</v>
          </cell>
          <cell r="G128">
            <v>0</v>
          </cell>
        </row>
        <row r="129">
          <cell r="A129" t="str">
            <v xml:space="preserve">           Pharmaceuticals</v>
          </cell>
          <cell r="B129">
            <v>-22</v>
          </cell>
          <cell r="C129">
            <v>-4</v>
          </cell>
          <cell r="D129">
            <v>-164</v>
          </cell>
          <cell r="E129">
            <v>-62</v>
          </cell>
          <cell r="F129">
            <v>29</v>
          </cell>
          <cell r="G129">
            <v>0</v>
          </cell>
        </row>
        <row r="130">
          <cell r="A130" t="str">
            <v xml:space="preserve">     Other</v>
          </cell>
          <cell r="B130">
            <v>-8.4227770307235375</v>
          </cell>
          <cell r="C130">
            <v>-27.215028913555898</v>
          </cell>
          <cell r="D130">
            <v>26.012628909465548</v>
          </cell>
          <cell r="E130">
            <v>15</v>
          </cell>
          <cell r="F130">
            <v>-277</v>
          </cell>
          <cell r="G130">
            <v>-300</v>
          </cell>
        </row>
        <row r="132">
          <cell r="A132" t="str">
            <v>Operating Profit Including Special Items</v>
          </cell>
          <cell r="B132">
            <v>2731.3212293501992</v>
          </cell>
          <cell r="C132">
            <v>2623.949934298993</v>
          </cell>
          <cell r="D132">
            <v>2008.8658012199426</v>
          </cell>
          <cell r="E132">
            <v>3070</v>
          </cell>
          <cell r="F132">
            <v>1490</v>
          </cell>
          <cell r="G132">
            <v>1935</v>
          </cell>
        </row>
        <row r="133">
          <cell r="A133" t="str">
            <v xml:space="preserve">     Oil and Gas</v>
          </cell>
          <cell r="B133">
            <v>473.45628198769833</v>
          </cell>
          <cell r="C133">
            <v>276.09761584595799</v>
          </cell>
          <cell r="D133">
            <v>741.37322773451683</v>
          </cell>
          <cell r="E133">
            <v>1310</v>
          </cell>
          <cell r="F133">
            <v>1400</v>
          </cell>
          <cell r="G133">
            <v>1150</v>
          </cell>
        </row>
        <row r="134">
          <cell r="A134" t="str">
            <v xml:space="preserve">     Chemicals</v>
          </cell>
          <cell r="B134">
            <v>1126.3760142752694</v>
          </cell>
          <cell r="C134">
            <v>951.51419090616264</v>
          </cell>
          <cell r="D134">
            <v>697.91341783283826</v>
          </cell>
          <cell r="E134">
            <v>640</v>
          </cell>
          <cell r="F134">
            <v>325</v>
          </cell>
          <cell r="G134">
            <v>490</v>
          </cell>
        </row>
        <row r="135">
          <cell r="A135" t="str">
            <v xml:space="preserve">     Plastics &amp; Fibres               </v>
          </cell>
          <cell r="B135">
            <v>368.1301544612773</v>
          </cell>
          <cell r="C135">
            <v>538.90164278081431</v>
          </cell>
          <cell r="D135">
            <v>639.62614337646937</v>
          </cell>
          <cell r="E135">
            <v>902</v>
          </cell>
          <cell r="F135">
            <v>43</v>
          </cell>
          <cell r="G135">
            <v>205</v>
          </cell>
        </row>
        <row r="136">
          <cell r="A136" t="str">
            <v xml:space="preserve">     Performance Products</v>
          </cell>
          <cell r="B136">
            <v>480.10307644324917</v>
          </cell>
          <cell r="C136">
            <v>642.18260278245043</v>
          </cell>
          <cell r="D136">
            <v>607.92604674230381</v>
          </cell>
          <cell r="E136">
            <v>588</v>
          </cell>
          <cell r="F136">
            <v>161</v>
          </cell>
          <cell r="G136">
            <v>375</v>
          </cell>
        </row>
        <row r="137">
          <cell r="A137" t="str">
            <v xml:space="preserve">     Agricultural Products and Nutrition</v>
          </cell>
          <cell r="B137">
            <v>347.6784792134286</v>
          </cell>
          <cell r="C137">
            <v>383.46891089716388</v>
          </cell>
          <cell r="D137">
            <v>-587.98566337565126</v>
          </cell>
          <cell r="E137">
            <v>-207</v>
          </cell>
          <cell r="F137">
            <v>228</v>
          </cell>
          <cell r="G137">
            <v>415</v>
          </cell>
        </row>
        <row r="138">
          <cell r="A138" t="str">
            <v xml:space="preserve">           Agricultural Products</v>
          </cell>
          <cell r="B138">
            <v>201</v>
          </cell>
          <cell r="C138">
            <v>203</v>
          </cell>
          <cell r="D138">
            <v>195</v>
          </cell>
          <cell r="E138">
            <v>-443</v>
          </cell>
          <cell r="F138">
            <v>137</v>
          </cell>
          <cell r="G138">
            <v>270</v>
          </cell>
        </row>
        <row r="139">
          <cell r="A139" t="str">
            <v xml:space="preserve">           Fine Chemicals</v>
          </cell>
          <cell r="B139">
            <v>182</v>
          </cell>
          <cell r="C139">
            <v>114</v>
          </cell>
          <cell r="D139">
            <v>-794</v>
          </cell>
          <cell r="E139">
            <v>-7</v>
          </cell>
          <cell r="F139">
            <v>61</v>
          </cell>
          <cell r="G139">
            <v>30</v>
          </cell>
        </row>
        <row r="140">
          <cell r="A140" t="str">
            <v xml:space="preserve">           Pharmaceuticals</v>
          </cell>
          <cell r="B140">
            <v>-35</v>
          </cell>
          <cell r="C140">
            <v>66</v>
          </cell>
          <cell r="D140">
            <v>11</v>
          </cell>
          <cell r="E140">
            <v>243</v>
          </cell>
          <cell r="F140">
            <v>30</v>
          </cell>
          <cell r="G140">
            <v>0</v>
          </cell>
        </row>
        <row r="141">
          <cell r="A141" t="str">
            <v xml:space="preserve">     Other</v>
          </cell>
          <cell r="B141">
            <v>-64.422777030723537</v>
          </cell>
          <cell r="C141">
            <v>-168.2150289135559</v>
          </cell>
          <cell r="D141">
            <v>-89.987371090534452</v>
          </cell>
          <cell r="E141">
            <v>-163</v>
          </cell>
          <cell r="F141">
            <v>-667</v>
          </cell>
          <cell r="G141">
            <v>-700</v>
          </cell>
        </row>
        <row r="143">
          <cell r="A143" t="str">
            <v>Operating Margin Including Special Items</v>
          </cell>
          <cell r="B143">
            <v>9.5769092864826086E-2</v>
          </cell>
          <cell r="C143">
            <v>9.4922778137427152E-2</v>
          </cell>
          <cell r="D143">
            <v>6.8159529101887911E-2</v>
          </cell>
          <cell r="E143">
            <v>8.5405886607689316E-2</v>
          </cell>
          <cell r="F143">
            <v>4.6273291925465837E-2</v>
          </cell>
          <cell r="G143">
            <v>5.921052631578947E-2</v>
          </cell>
        </row>
        <row r="144">
          <cell r="A144" t="str">
            <v xml:space="preserve">     Oil and Gas</v>
          </cell>
          <cell r="B144">
            <v>0.14804156674660271</v>
          </cell>
          <cell r="C144">
            <v>0.10283755475147591</v>
          </cell>
          <cell r="D144">
            <v>0.24299351941478756</v>
          </cell>
          <cell r="E144">
            <v>0.33105888299216579</v>
          </cell>
          <cell r="F144">
            <v>0.31111111111111112</v>
          </cell>
          <cell r="G144">
            <v>0.28967254408060455</v>
          </cell>
        </row>
        <row r="145">
          <cell r="A145" t="str">
            <v xml:space="preserve">     Chemicals</v>
          </cell>
          <cell r="B145">
            <v>0.20637002341920374</v>
          </cell>
          <cell r="C145">
            <v>0.18351247411497879</v>
          </cell>
          <cell r="D145">
            <v>0.158869432695843</v>
          </cell>
          <cell r="E145">
            <v>0.14209591474245115</v>
          </cell>
          <cell r="F145">
            <v>7.3033707865168537E-2</v>
          </cell>
          <cell r="G145">
            <v>0.10425531914893617</v>
          </cell>
        </row>
        <row r="146">
          <cell r="A146" t="str">
            <v xml:space="preserve">     Plastics &amp; Fibres               </v>
          </cell>
          <cell r="B146">
            <v>4.9782202862476664E-2</v>
          </cell>
          <cell r="C146">
            <v>7.115852011882258E-2</v>
          </cell>
          <cell r="D146">
            <v>7.4959116767428738E-2</v>
          </cell>
          <cell r="E146">
            <v>8.1776971894832282E-2</v>
          </cell>
          <cell r="F146">
            <v>5.3086419753086422E-3</v>
          </cell>
          <cell r="G146">
            <v>2.4117647058823528E-2</v>
          </cell>
        </row>
        <row r="147">
          <cell r="A147" t="str">
            <v xml:space="preserve">     Performance Products</v>
          </cell>
          <cell r="B147">
            <v>7.3410992103823E-2</v>
          </cell>
          <cell r="C147">
            <v>0.10376734963648382</v>
          </cell>
          <cell r="D147">
            <v>9.5062712547662825E-2</v>
          </cell>
          <cell r="E147">
            <v>6.9767441860465115E-2</v>
          </cell>
          <cell r="F147">
            <v>1.9876543209876543E-2</v>
          </cell>
          <cell r="G147">
            <v>4.4642857142857144E-2</v>
          </cell>
        </row>
        <row r="148">
          <cell r="A148" t="str">
            <v xml:space="preserve">     Agricultural Products and Nutrition</v>
          </cell>
          <cell r="B148">
            <v>7.5791350869371374E-2</v>
          </cell>
          <cell r="C148">
            <v>7.5225677031093285E-2</v>
          </cell>
          <cell r="D148">
            <v>-0.10495995419058395</v>
          </cell>
          <cell r="E148">
            <v>-3.0974113422115816E-2</v>
          </cell>
          <cell r="F148">
            <v>3.855258708150152E-2</v>
          </cell>
          <cell r="G148">
            <v>7.3975044563279857E-2</v>
          </cell>
        </row>
        <row r="149">
          <cell r="A149" t="str">
            <v xml:space="preserve">           Agricultural Products</v>
          </cell>
          <cell r="B149">
            <v>0.12248628884826325</v>
          </cell>
          <cell r="C149">
            <v>0.11600000000000001</v>
          </cell>
          <cell r="D149">
            <v>0.11174785100286533</v>
          </cell>
          <cell r="E149">
            <v>-0.18245469522240526</v>
          </cell>
          <cell r="F149">
            <v>3.8591549295774651E-2</v>
          </cell>
          <cell r="G149">
            <v>0.22500000000000001</v>
          </cell>
        </row>
        <row r="150">
          <cell r="A150" t="str">
            <v xml:space="preserve">           Fine Chemicals</v>
          </cell>
          <cell r="B150">
            <v>0.15771230502599654</v>
          </cell>
          <cell r="C150">
            <v>9.0764331210191077E-2</v>
          </cell>
          <cell r="D150">
            <v>-0.57787481804949059</v>
          </cell>
          <cell r="E150">
            <v>-4.048582995951417E-3</v>
          </cell>
          <cell r="F150">
            <v>3.0499999999999999E-2</v>
          </cell>
          <cell r="G150">
            <v>0.06</v>
          </cell>
        </row>
        <row r="151">
          <cell r="A151" t="str">
            <v xml:space="preserve">           Pharmaceuticals</v>
          </cell>
          <cell r="B151">
            <v>-1.953125E-2</v>
          </cell>
          <cell r="C151">
            <v>3.1563845050215207E-2</v>
          </cell>
          <cell r="D151">
            <v>4.4301248489730166E-3</v>
          </cell>
          <cell r="E151">
            <v>9.6199524940617578E-2</v>
          </cell>
        </row>
        <row r="155">
          <cell r="A155" t="str">
            <v>BASF - Profit and Loss Summary 1993-2003E (EURm)</v>
          </cell>
        </row>
        <row r="157">
          <cell r="A157" t="str">
            <v>BASF</v>
          </cell>
          <cell r="B157" t="str">
            <v>1993R</v>
          </cell>
          <cell r="C157" t="str">
            <v>1994R</v>
          </cell>
          <cell r="D157" t="str">
            <v>1995R</v>
          </cell>
          <cell r="E157">
            <v>1996</v>
          </cell>
          <cell r="F157">
            <v>1997</v>
          </cell>
          <cell r="G157">
            <v>1998</v>
          </cell>
          <cell r="H157">
            <v>1999</v>
          </cell>
          <cell r="I157">
            <v>2000</v>
          </cell>
          <cell r="J157" t="str">
            <v>2001E</v>
          </cell>
          <cell r="K157" t="str">
            <v>2002E</v>
          </cell>
          <cell r="L157" t="str">
            <v>2003E</v>
          </cell>
        </row>
        <row r="159">
          <cell r="A159" t="str">
            <v>Sales</v>
          </cell>
          <cell r="B159">
            <v>20742.089036368194</v>
          </cell>
          <cell r="C159">
            <v>22330.161619363647</v>
          </cell>
          <cell r="D159">
            <v>23636.512375819981</v>
          </cell>
          <cell r="E159">
            <v>24938.772797226753</v>
          </cell>
          <cell r="F159">
            <v>28519.861133125069</v>
          </cell>
          <cell r="G159">
            <v>27642.995556873553</v>
          </cell>
          <cell r="H159">
            <v>29473</v>
          </cell>
          <cell r="I159">
            <v>35946</v>
          </cell>
          <cell r="J159">
            <v>32200</v>
          </cell>
          <cell r="K159">
            <v>32680</v>
          </cell>
          <cell r="L159">
            <v>33474.199999999997</v>
          </cell>
        </row>
        <row r="160">
          <cell r="A160" t="str">
            <v xml:space="preserve">            % change</v>
          </cell>
          <cell r="B160">
            <v>-3.25519280757397E-2</v>
          </cell>
          <cell r="C160">
            <v>7.6562808124630122E-2</v>
          </cell>
          <cell r="D160">
            <v>5.8501625681183E-2</v>
          </cell>
          <cell r="E160">
            <v>5.5095286508468844E-2</v>
          </cell>
          <cell r="F160">
            <v>0.14359521075938986</v>
          </cell>
          <cell r="G160">
            <v>-3.0745787020437509E-2</v>
          </cell>
          <cell r="H160">
            <v>6.620137963562378E-2</v>
          </cell>
          <cell r="I160">
            <v>0.21962474128863696</v>
          </cell>
          <cell r="J160">
            <v>-0.104211873365604</v>
          </cell>
          <cell r="K160">
            <v>1.4906832298136719E-2</v>
          </cell>
          <cell r="L160">
            <v>2.4302325581395223E-2</v>
          </cell>
        </row>
        <row r="161">
          <cell r="A161" t="str">
            <v>Cost of Goods Sold</v>
          </cell>
          <cell r="B161">
            <v>14135.686639431855</v>
          </cell>
          <cell r="C161">
            <v>14910.293839444124</v>
          </cell>
          <cell r="D161">
            <v>15219.114135686636</v>
          </cell>
          <cell r="E161">
            <v>15891.360701083428</v>
          </cell>
          <cell r="F161">
            <v>18161.394395218398</v>
          </cell>
          <cell r="G161">
            <v>17274.507498095438</v>
          </cell>
          <cell r="H161">
            <v>18391</v>
          </cell>
          <cell r="I161">
            <v>23255.1</v>
          </cell>
          <cell r="J161">
            <v>21839</v>
          </cell>
          <cell r="K161">
            <v>21625</v>
          </cell>
          <cell r="L161">
            <v>21188.1</v>
          </cell>
        </row>
        <row r="163">
          <cell r="A163" t="str">
            <v>Gross Profit</v>
          </cell>
          <cell r="B163">
            <v>6606.4023969363388</v>
          </cell>
          <cell r="C163">
            <v>7419.8677799195229</v>
          </cell>
          <cell r="D163">
            <v>8417.3982401333451</v>
          </cell>
          <cell r="E163">
            <v>9047.4120961433255</v>
          </cell>
          <cell r="F163">
            <v>10358.466737906669</v>
          </cell>
          <cell r="G163">
            <v>10368.488058778115</v>
          </cell>
          <cell r="H163">
            <v>11082</v>
          </cell>
          <cell r="I163">
            <v>12690.9</v>
          </cell>
          <cell r="J163">
            <v>10361</v>
          </cell>
          <cell r="K163">
            <v>11055</v>
          </cell>
          <cell r="L163">
            <v>12286.1</v>
          </cell>
        </row>
        <row r="164">
          <cell r="A164" t="str">
            <v>Gross Margin</v>
          </cell>
          <cell r="B164">
            <v>0.31850226779727858</v>
          </cell>
          <cell r="C164">
            <v>0.33228007510189128</v>
          </cell>
          <cell r="D164">
            <v>0.35611845378442109</v>
          </cell>
          <cell r="E164">
            <v>0.36278497621781203</v>
          </cell>
          <cell r="F164">
            <v>0.36320186446755109</v>
          </cell>
          <cell r="G164">
            <v>0.37508554517710163</v>
          </cell>
          <cell r="H164">
            <v>0.37600515726257933</v>
          </cell>
          <cell r="I164">
            <v>0.35305458187280919</v>
          </cell>
          <cell r="J164">
            <v>0.32177018633540372</v>
          </cell>
          <cell r="K164">
            <v>0.33828029375764995</v>
          </cell>
          <cell r="L164">
            <v>0.36703192309300897</v>
          </cell>
        </row>
        <row r="166">
          <cell r="A166" t="str">
            <v>Distribution/Selling Costs</v>
          </cell>
          <cell r="B166">
            <v>3881.2166701604947</v>
          </cell>
          <cell r="C166">
            <v>3909.8490155074828</v>
          </cell>
          <cell r="D166">
            <v>3961.4894955083009</v>
          </cell>
          <cell r="E166">
            <v>4322.9728555140273</v>
          </cell>
          <cell r="F166">
            <v>4783.1355485906242</v>
          </cell>
          <cell r="G166">
            <v>4963.1102907716931</v>
          </cell>
          <cell r="H166">
            <v>5280</v>
          </cell>
          <cell r="I166">
            <v>5786.5</v>
          </cell>
          <cell r="J166">
            <v>5298</v>
          </cell>
          <cell r="K166">
            <v>5650</v>
          </cell>
          <cell r="L166">
            <v>5819.5</v>
          </cell>
        </row>
        <row r="167">
          <cell r="A167" t="str">
            <v>Research Costs</v>
          </cell>
          <cell r="B167">
            <v>988.83849823348658</v>
          </cell>
          <cell r="C167">
            <v>979.63524437195463</v>
          </cell>
          <cell r="D167">
            <v>1067.5774479377042</v>
          </cell>
          <cell r="E167">
            <v>1168.7109820383164</v>
          </cell>
          <cell r="F167">
            <v>1303.2318759810414</v>
          </cell>
          <cell r="G167">
            <v>1308.9072158623194</v>
          </cell>
          <cell r="H167">
            <v>1333</v>
          </cell>
          <cell r="I167">
            <v>1525.8</v>
          </cell>
          <cell r="J167">
            <v>1266</v>
          </cell>
          <cell r="K167">
            <v>1220</v>
          </cell>
          <cell r="L167">
            <v>1256.6000000000001</v>
          </cell>
        </row>
        <row r="168">
          <cell r="A168" t="str">
            <v>General Administration Costs</v>
          </cell>
          <cell r="B168">
            <v>537.87905901842191</v>
          </cell>
          <cell r="C168">
            <v>512.31446495861098</v>
          </cell>
          <cell r="D168">
            <v>555.77427486028955</v>
          </cell>
          <cell r="E168">
            <v>612.52767367306978</v>
          </cell>
          <cell r="F168">
            <v>714.01911209051912</v>
          </cell>
          <cell r="G168">
            <v>772.56203248748614</v>
          </cell>
          <cell r="H168">
            <v>677</v>
          </cell>
          <cell r="I168">
            <v>772</v>
          </cell>
          <cell r="J168">
            <v>648</v>
          </cell>
          <cell r="K168">
            <v>650</v>
          </cell>
          <cell r="L168">
            <v>650</v>
          </cell>
        </row>
        <row r="169">
          <cell r="A169" t="str">
            <v>Other Operating Income</v>
          </cell>
          <cell r="B169">
            <v>1079.3371612052172</v>
          </cell>
          <cell r="C169">
            <v>945.88998021300426</v>
          </cell>
          <cell r="D169">
            <v>1029.7418487291841</v>
          </cell>
          <cell r="E169">
            <v>984.49251724331873</v>
          </cell>
          <cell r="F169">
            <v>1093.9089798193095</v>
          </cell>
          <cell r="G169">
            <v>1136.8574978397919</v>
          </cell>
          <cell r="H169">
            <v>978</v>
          </cell>
          <cell r="I169">
            <v>1415.3</v>
          </cell>
          <cell r="J169">
            <v>1415.3</v>
          </cell>
          <cell r="K169">
            <v>1415.3</v>
          </cell>
          <cell r="L169">
            <v>1415.3</v>
          </cell>
        </row>
        <row r="170">
          <cell r="A170" t="str">
            <v>Other Operating Expenses</v>
          </cell>
          <cell r="B170">
            <v>1750.1521093346555</v>
          </cell>
          <cell r="C170">
            <v>1865.1927826038054</v>
          </cell>
          <cell r="D170">
            <v>1805.3716325038481</v>
          </cell>
          <cell r="E170">
            <v>1732.6659269977454</v>
          </cell>
          <cell r="F170">
            <v>1920.9235976541929</v>
          </cell>
          <cell r="G170">
            <v>1836.8160831974151</v>
          </cell>
          <cell r="H170">
            <v>2761</v>
          </cell>
          <cell r="I170">
            <v>2951.9</v>
          </cell>
          <cell r="J170">
            <v>3074.3</v>
          </cell>
          <cell r="K170">
            <v>3015.3</v>
          </cell>
          <cell r="L170">
            <v>3015.3</v>
          </cell>
        </row>
        <row r="172">
          <cell r="A172" t="str">
            <v>Operating Profit</v>
          </cell>
          <cell r="B172">
            <v>527.65322139449745</v>
          </cell>
          <cell r="C172">
            <v>1098.7662526906734</v>
          </cell>
          <cell r="D172">
            <v>2056.9272380523867</v>
          </cell>
          <cell r="E172">
            <v>2194.9760459753661</v>
          </cell>
          <cell r="F172">
            <v>2731.065583409601</v>
          </cell>
          <cell r="G172">
            <v>2623.949934298993</v>
          </cell>
          <cell r="H172">
            <v>2008.8658012199426</v>
          </cell>
          <cell r="I172">
            <v>3070</v>
          </cell>
          <cell r="J172">
            <v>1490</v>
          </cell>
          <cell r="K172">
            <v>1935</v>
          </cell>
          <cell r="L172">
            <v>2960</v>
          </cell>
        </row>
        <row r="173">
          <cell r="A173" t="str">
            <v>Related companies/investments</v>
          </cell>
          <cell r="B173">
            <v>0.20451675247848741</v>
          </cell>
          <cell r="C173">
            <v>58.491791208847395</v>
          </cell>
          <cell r="D173">
            <v>65.598748357474832</v>
          </cell>
          <cell r="E173">
            <v>55.066135604832731</v>
          </cell>
          <cell r="F173">
            <v>-24.542010297418489</v>
          </cell>
          <cell r="G173">
            <v>87.430911684553365</v>
          </cell>
          <cell r="H173">
            <v>727</v>
          </cell>
          <cell r="I173">
            <v>50.004345980990166</v>
          </cell>
          <cell r="J173">
            <v>-20</v>
          </cell>
          <cell r="K173">
            <v>-20</v>
          </cell>
          <cell r="L173">
            <v>50</v>
          </cell>
        </row>
        <row r="174">
          <cell r="A174" t="str">
            <v>Other financial Income</v>
          </cell>
          <cell r="B174">
            <v>-4.857272871364076</v>
          </cell>
          <cell r="C174">
            <v>-55.83307342662706</v>
          </cell>
          <cell r="D174">
            <v>-22.599101148872858</v>
          </cell>
          <cell r="E174">
            <v>-86.715103050878653</v>
          </cell>
          <cell r="F174">
            <v>-32.211388515361769</v>
          </cell>
          <cell r="G174">
            <v>-48.572728713640757</v>
          </cell>
          <cell r="H174">
            <v>-21.800000000000068</v>
          </cell>
          <cell r="I174">
            <v>-87.804345980990178</v>
          </cell>
          <cell r="J174">
            <v>-115</v>
          </cell>
          <cell r="K174">
            <v>-120</v>
          </cell>
          <cell r="L174">
            <v>-60</v>
          </cell>
        </row>
        <row r="175">
          <cell r="A175" t="str">
            <v>Pre-Interest Profit</v>
          </cell>
          <cell r="B175">
            <v>523.00046527561187</v>
          </cell>
          <cell r="C175">
            <v>1101.4249704728936</v>
          </cell>
          <cell r="D175">
            <v>2099.9268852609889</v>
          </cell>
          <cell r="E175">
            <v>2163.3270785293203</v>
          </cell>
          <cell r="F175">
            <v>2674.3121845968208</v>
          </cell>
          <cell r="G175">
            <v>2662.8081172699058</v>
          </cell>
          <cell r="H175">
            <v>2714.0658012199424</v>
          </cell>
          <cell r="I175">
            <v>3032.2000000000003</v>
          </cell>
          <cell r="J175">
            <v>1355</v>
          </cell>
          <cell r="K175">
            <v>1795</v>
          </cell>
          <cell r="L175">
            <v>2950</v>
          </cell>
        </row>
        <row r="176">
          <cell r="A176" t="str">
            <v>Net Interest Paid</v>
          </cell>
          <cell r="B176">
            <v>-17.895215841867646</v>
          </cell>
          <cell r="C176">
            <v>21.985550891437395</v>
          </cell>
          <cell r="D176">
            <v>-10.890517069479454</v>
          </cell>
          <cell r="E176">
            <v>-93.310768318309869</v>
          </cell>
          <cell r="F176">
            <v>-51.435963248339576</v>
          </cell>
          <cell r="G176">
            <v>-107.88258693240211</v>
          </cell>
          <cell r="H176">
            <v>108.4</v>
          </cell>
          <cell r="I176">
            <v>204.5</v>
          </cell>
          <cell r="J176">
            <v>363</v>
          </cell>
          <cell r="K176">
            <v>260</v>
          </cell>
          <cell r="L176">
            <v>200</v>
          </cell>
        </row>
        <row r="177">
          <cell r="A177" t="str">
            <v>Pre-Tax Profit</v>
          </cell>
          <cell r="B177">
            <v>540.89568111747951</v>
          </cell>
          <cell r="C177">
            <v>1079.4394195814561</v>
          </cell>
          <cell r="D177">
            <v>2110.6128855779898</v>
          </cell>
          <cell r="E177">
            <v>2256.63784684763</v>
          </cell>
          <cell r="F177">
            <v>2725.7481478451605</v>
          </cell>
          <cell r="G177">
            <v>2770.6907042023081</v>
          </cell>
          <cell r="H177">
            <v>2605.6658012199423</v>
          </cell>
          <cell r="I177">
            <v>2827.7000000000003</v>
          </cell>
          <cell r="J177">
            <v>992</v>
          </cell>
          <cell r="K177">
            <v>1535</v>
          </cell>
          <cell r="L177">
            <v>2750</v>
          </cell>
        </row>
        <row r="178">
          <cell r="A178" t="str">
            <v>Pre-Tax Margin</v>
          </cell>
          <cell r="B178">
            <v>2.6077203707355546E-2</v>
          </cell>
          <cell r="C178">
            <v>4.8339973439575017E-2</v>
          </cell>
          <cell r="D178">
            <v>8.9294598628566493E-2</v>
          </cell>
          <cell r="E178">
            <v>9.048712481548303E-2</v>
          </cell>
          <cell r="F178">
            <v>9.5573682323413414E-2</v>
          </cell>
          <cell r="G178">
            <v>0.10023120318135578</v>
          </cell>
          <cell r="H178">
            <v>8.840857059749406E-2</v>
          </cell>
          <cell r="I178">
            <v>7.8665220052300686E-2</v>
          </cell>
          <cell r="J178">
            <v>3.0807453416149069E-2</v>
          </cell>
          <cell r="K178">
            <v>4.6970624235006121E-2</v>
          </cell>
          <cell r="L178">
            <v>8.2152822173494816E-2</v>
          </cell>
        </row>
        <row r="179">
          <cell r="A179" t="str">
            <v>Tax</v>
          </cell>
          <cell r="B179">
            <v>151.44465521031992</v>
          </cell>
          <cell r="C179">
            <v>481.12566020564162</v>
          </cell>
          <cell r="D179">
            <v>871.70152825143293</v>
          </cell>
          <cell r="E179">
            <v>805.2847128840441</v>
          </cell>
          <cell r="F179">
            <v>1086.8531518588015</v>
          </cell>
          <cell r="G179">
            <v>1106.6138672584018</v>
          </cell>
          <cell r="H179">
            <v>1360.8</v>
          </cell>
          <cell r="I179">
            <v>1545</v>
          </cell>
          <cell r="J179">
            <v>699.36</v>
          </cell>
          <cell r="K179">
            <v>800.3</v>
          </cell>
          <cell r="L179">
            <v>1281.25</v>
          </cell>
        </row>
        <row r="180">
          <cell r="A180" t="str">
            <v>Tax ratio</v>
          </cell>
          <cell r="B180">
            <v>0.2799886567728519</v>
          </cell>
          <cell r="C180">
            <v>0.44571807502842004</v>
          </cell>
          <cell r="D180">
            <v>0.41300872093023261</v>
          </cell>
          <cell r="E180">
            <v>0.35685154975530176</v>
          </cell>
          <cell r="F180">
            <v>0.39873572058299406</v>
          </cell>
          <cell r="G180">
            <v>0.39939999999999998</v>
          </cell>
          <cell r="H180">
            <v>0.52221966382684781</v>
          </cell>
          <cell r="I180">
            <v>0.54638045054284401</v>
          </cell>
          <cell r="J180">
            <v>0.70499999999999996</v>
          </cell>
          <cell r="K180">
            <v>0.5213680781758957</v>
          </cell>
          <cell r="L180">
            <v>0.46590909090909088</v>
          </cell>
        </row>
        <row r="181">
          <cell r="A181" t="str">
            <v>Post-Tax Profit</v>
          </cell>
          <cell r="B181">
            <v>389.45102590715959</v>
          </cell>
          <cell r="C181">
            <v>598.31375937581447</v>
          </cell>
          <cell r="D181">
            <v>1238.9113573265568</v>
          </cell>
          <cell r="E181">
            <v>1451.3531339635861</v>
          </cell>
          <cell r="F181">
            <v>1638.8949959863589</v>
          </cell>
          <cell r="G181">
            <v>1664.0768369439063</v>
          </cell>
          <cell r="H181">
            <v>1244.8658012199423</v>
          </cell>
          <cell r="I181">
            <v>1282.7000000000003</v>
          </cell>
          <cell r="J181">
            <v>292.64</v>
          </cell>
          <cell r="K181">
            <v>734.7</v>
          </cell>
          <cell r="L181">
            <v>1468.75</v>
          </cell>
        </row>
        <row r="182">
          <cell r="A182" t="str">
            <v>less: Minorities</v>
          </cell>
          <cell r="B182">
            <v>-49.237408159195837</v>
          </cell>
          <cell r="C182">
            <v>-58.287274456368905</v>
          </cell>
          <cell r="D182">
            <v>-24.132976792461516</v>
          </cell>
          <cell r="E182">
            <v>25.053302178614707</v>
          </cell>
          <cell r="F182">
            <v>-15.492144000245421</v>
          </cell>
          <cell r="G182">
            <v>-35.279139802539078</v>
          </cell>
          <cell r="H182">
            <v>7.6693782179432777</v>
          </cell>
          <cell r="I182">
            <v>42</v>
          </cell>
          <cell r="J182">
            <v>-10</v>
          </cell>
          <cell r="K182">
            <v>-20</v>
          </cell>
          <cell r="L182">
            <v>15</v>
          </cell>
        </row>
        <row r="183">
          <cell r="A183" t="str">
            <v>Net Profit</v>
          </cell>
          <cell r="B183">
            <v>438.6884340663554</v>
          </cell>
          <cell r="C183">
            <v>656.60103383218336</v>
          </cell>
          <cell r="D183">
            <v>1263.0443341190182</v>
          </cell>
          <cell r="E183">
            <v>1426.2998317849713</v>
          </cell>
          <cell r="F183">
            <v>1654.3871399866043</v>
          </cell>
          <cell r="G183">
            <v>1699.3559767464453</v>
          </cell>
          <cell r="H183">
            <v>1237.1964230019992</v>
          </cell>
          <cell r="I183">
            <v>1240.7000000000003</v>
          </cell>
          <cell r="J183">
            <v>302.64</v>
          </cell>
          <cell r="K183">
            <v>754.7</v>
          </cell>
          <cell r="L183">
            <v>1453.75</v>
          </cell>
        </row>
        <row r="185">
          <cell r="A185" t="str">
            <v>EPS (EUR) (DVFA until 1998)</v>
          </cell>
          <cell r="B185">
            <v>0.47673315785713266</v>
          </cell>
          <cell r="C185">
            <v>1.059631469193868</v>
          </cell>
          <cell r="D185">
            <v>1.9275703921097433</v>
          </cell>
          <cell r="E185">
            <v>2.251669876801988</v>
          </cell>
          <cell r="F185">
            <v>2.6797863986922899</v>
          </cell>
          <cell r="G185">
            <v>2.7315206659589863</v>
          </cell>
          <cell r="H185">
            <v>2.0019359595501607</v>
          </cell>
          <cell r="I185">
            <v>2.0246189090196025</v>
          </cell>
          <cell r="J185">
            <v>0.50168255283878982</v>
          </cell>
          <cell r="K185">
            <v>1.2967353951890035</v>
          </cell>
          <cell r="L185">
            <v>2.497852233676976</v>
          </cell>
        </row>
        <row r="186">
          <cell r="A186" t="str">
            <v xml:space="preserve">          % change</v>
          </cell>
          <cell r="B186">
            <v>-0.23363642838489118</v>
          </cell>
          <cell r="C186">
            <v>1.2226930343104394</v>
          </cell>
          <cell r="D186">
            <v>0.8190950798924217</v>
          </cell>
          <cell r="E186">
            <v>0.16813885812881524</v>
          </cell>
          <cell r="F186">
            <v>0.11444315430113905</v>
          </cell>
          <cell r="G186">
            <v>8.853363248003232E-2</v>
          </cell>
          <cell r="H186">
            <v>-0.26709836593994141</v>
          </cell>
          <cell r="I186">
            <v>1.1330507033071591E-2</v>
          </cell>
          <cell r="J186">
            <v>-0.75220889689224346</v>
          </cell>
          <cell r="K186">
            <v>1.5847727568985146</v>
          </cell>
          <cell r="L186">
            <v>0.92626209089704514</v>
          </cell>
        </row>
        <row r="187">
          <cell r="A187" t="str">
            <v>Add back special items (after tax)</v>
          </cell>
          <cell r="H187">
            <v>197</v>
          </cell>
          <cell r="I187">
            <v>110.86000000000001</v>
          </cell>
          <cell r="J187">
            <v>510</v>
          </cell>
          <cell r="K187">
            <v>180</v>
          </cell>
          <cell r="L187">
            <v>120</v>
          </cell>
        </row>
        <row r="188">
          <cell r="A188" t="str">
            <v>Adjusted net earnings</v>
          </cell>
          <cell r="H188">
            <v>1434.3306217820566</v>
          </cell>
          <cell r="I188">
            <v>1350.56</v>
          </cell>
          <cell r="J188">
            <v>812.64</v>
          </cell>
          <cell r="K188">
            <v>934.7</v>
          </cell>
          <cell r="L188">
            <v>1573.75</v>
          </cell>
        </row>
        <row r="189">
          <cell r="A189" t="str">
            <v>Adjusted EPS (EUR)</v>
          </cell>
          <cell r="G189">
            <v>2.5401221491100405</v>
          </cell>
          <cell r="H189">
            <v>2.3209233362169202</v>
          </cell>
          <cell r="I189">
            <v>2.2038939713816563</v>
          </cell>
          <cell r="J189">
            <v>1.3878823041856609</v>
          </cell>
          <cell r="K189">
            <v>1.6163230240549828</v>
          </cell>
          <cell r="L189">
            <v>2.7109106529209623</v>
          </cell>
        </row>
        <row r="190">
          <cell r="A190" t="str">
            <v xml:space="preserve">          % change</v>
          </cell>
          <cell r="H190">
            <v>-8.6294595309095334E-2</v>
          </cell>
          <cell r="I190">
            <v>-5.0423623654032634E-2</v>
          </cell>
          <cell r="J190">
            <v>-0.37025904049477687</v>
          </cell>
          <cell r="K190">
            <v>0.16459660821409439</v>
          </cell>
          <cell r="L190">
            <v>0.67720846178377814</v>
          </cell>
        </row>
        <row r="191">
          <cell r="A191" t="str">
            <v>EPS US GAAP (EUR)</v>
          </cell>
          <cell r="G191">
            <v>2.84</v>
          </cell>
          <cell r="H191">
            <v>2.15</v>
          </cell>
          <cell r="I191">
            <v>2.37</v>
          </cell>
        </row>
        <row r="192">
          <cell r="A192" t="str">
            <v>Adjusted net earnings</v>
          </cell>
          <cell r="H192">
            <v>-0.24295774647887325</v>
          </cell>
          <cell r="I192">
            <v>0.10232558139534897</v>
          </cell>
        </row>
        <row r="193">
          <cell r="A193" t="str">
            <v>EPS (EUR) ex GWA</v>
          </cell>
          <cell r="G193">
            <v>2.9238283582666789</v>
          </cell>
          <cell r="H193">
            <v>2.200965085763753</v>
          </cell>
          <cell r="I193">
            <v>2.4586875889653439</v>
          </cell>
          <cell r="J193">
            <v>0.9161044343141318</v>
          </cell>
          <cell r="K193">
            <v>1.7262886597938145</v>
          </cell>
          <cell r="L193">
            <v>2.9274054982817868</v>
          </cell>
        </row>
        <row r="194">
          <cell r="A194" t="str">
            <v xml:space="preserve">          % change in EPS</v>
          </cell>
          <cell r="H194">
            <v>-0.24723177421107501</v>
          </cell>
          <cell r="I194">
            <v>0.11709522557562924</v>
          </cell>
          <cell r="J194">
            <v>-0.62740104174860067</v>
          </cell>
          <cell r="K194">
            <v>0.8843797662503956</v>
          </cell>
          <cell r="L194">
            <v>0.69577983477655003</v>
          </cell>
        </row>
        <row r="196">
          <cell r="A196" t="str">
            <v>CFPS (EUR)</v>
          </cell>
          <cell r="B196">
            <v>4.1071713506836618</v>
          </cell>
          <cell r="C196">
            <v>4.6646583233331054</v>
          </cell>
          <cell r="D196">
            <v>5.3378034213473411</v>
          </cell>
          <cell r="E196">
            <v>5.6238797599019668</v>
          </cell>
          <cell r="F196">
            <v>5.9823616137969768</v>
          </cell>
          <cell r="G196">
            <v>5.7172842023787664</v>
          </cell>
          <cell r="H196">
            <v>4.9807443365695798</v>
          </cell>
          <cell r="I196">
            <v>6.6685024834521514</v>
          </cell>
          <cell r="J196">
            <v>4.9991655273223863</v>
          </cell>
          <cell r="K196">
            <v>5.6935508665931778</v>
          </cell>
          <cell r="L196">
            <v>6.8080903854935215</v>
          </cell>
        </row>
        <row r="201">
          <cell r="A201" t="str">
            <v>Shares (m)</v>
          </cell>
          <cell r="B201">
            <v>577</v>
          </cell>
          <cell r="C201">
            <v>610</v>
          </cell>
          <cell r="D201">
            <v>610</v>
          </cell>
          <cell r="E201">
            <v>618</v>
          </cell>
          <cell r="F201">
            <v>622</v>
          </cell>
          <cell r="G201">
            <v>624</v>
          </cell>
          <cell r="H201">
            <v>618</v>
          </cell>
          <cell r="I201">
            <v>612.80624999999998</v>
          </cell>
          <cell r="J201">
            <v>603.25</v>
          </cell>
          <cell r="K201">
            <v>582</v>
          </cell>
          <cell r="L201">
            <v>582</v>
          </cell>
        </row>
        <row r="203">
          <cell r="A203" t="str">
            <v>EBIT</v>
          </cell>
          <cell r="B203">
            <v>523.00046527561187</v>
          </cell>
          <cell r="C203">
            <v>1101.4249704728936</v>
          </cell>
          <cell r="D203">
            <v>2099.9268852609889</v>
          </cell>
          <cell r="E203">
            <v>2163.3270785293203</v>
          </cell>
          <cell r="F203">
            <v>2674.3121845968208</v>
          </cell>
          <cell r="G203">
            <v>2662.8081172699058</v>
          </cell>
          <cell r="H203">
            <v>2714.0658012199424</v>
          </cell>
          <cell r="I203">
            <v>3032.2000000000003</v>
          </cell>
          <cell r="J203">
            <v>1355</v>
          </cell>
          <cell r="K203">
            <v>1795</v>
          </cell>
          <cell r="L203">
            <v>2950</v>
          </cell>
        </row>
        <row r="204">
          <cell r="A204" t="str">
            <v>EBITDA</v>
          </cell>
          <cell r="B204">
            <v>2331.4398490666367</v>
          </cell>
          <cell r="C204">
            <v>3446.7208295199475</v>
          </cell>
          <cell r="D204">
            <v>4063.287709054468</v>
          </cell>
          <cell r="E204">
            <v>4138.4476155903121</v>
          </cell>
          <cell r="F204">
            <v>4731.2394226492079</v>
          </cell>
          <cell r="G204">
            <v>4772.0153489822733</v>
          </cell>
          <cell r="H204">
            <v>4992.0658012199419</v>
          </cell>
          <cell r="I204">
            <v>5630.2000000000007</v>
          </cell>
          <cell r="J204">
            <v>3698</v>
          </cell>
          <cell r="K204">
            <v>4103.84</v>
          </cell>
          <cell r="L204">
            <v>5208.4519999999993</v>
          </cell>
        </row>
        <row r="206">
          <cell r="A206" t="str">
            <v>Notes:   In March 2001 BASF sold its Pharma business to Abbott Laboratories for $6.9bn, yielding a gain of EUR9.66 per share. This is excluded from forecasts.</v>
          </cell>
        </row>
        <row r="207">
          <cell r="A207" t="str">
            <v>From October 2000 polyolefin and textile dyestuffs were deconsolidated, following incorporation into respectively Basell (50:50 BASF and Shell) and Dystar (35% BASF).</v>
          </cell>
        </row>
        <row r="208">
          <cell r="A208" t="str">
            <v>In July 2000 the agrochemicals business Cyanamid was acquired for $3.8bn. 2000 second half results carried substantial integration and restructuring charges.</v>
          </cell>
        </row>
        <row r="209">
          <cell r="A209" t="str">
            <v>Share repurchase programme: EUR700m was invested in share repurchase in 2000 and the current programme envisages repurchase of a further EUR 1.3bn during 2001.</v>
          </cell>
        </row>
        <row r="210">
          <cell r="A210" t="str">
            <v>The 2000 dividend payment comprises a basic net dividend of EUR1.30 per share and a special dividend of EUR 0.7 per share.</v>
          </cell>
        </row>
        <row r="211">
          <cell r="A211" t="str">
            <v>Source: Company data, GS Research estimates</v>
          </cell>
        </row>
        <row r="215">
          <cell r="A215" t="str">
            <v>BASF - Balance Sheet Summary 1994-2003E (EURm)</v>
          </cell>
        </row>
        <row r="217">
          <cell r="A217" t="str">
            <v>BASF</v>
          </cell>
          <cell r="B217" t="str">
            <v>1994R</v>
          </cell>
          <cell r="C217" t="str">
            <v>1995R</v>
          </cell>
          <cell r="D217">
            <v>1996</v>
          </cell>
          <cell r="E217">
            <v>1997</v>
          </cell>
          <cell r="F217">
            <v>1998</v>
          </cell>
          <cell r="G217">
            <v>1999</v>
          </cell>
          <cell r="H217">
            <v>2000</v>
          </cell>
          <cell r="I217" t="str">
            <v>2001E</v>
          </cell>
          <cell r="J217" t="str">
            <v>2002E</v>
          </cell>
          <cell r="K217" t="str">
            <v>2003E</v>
          </cell>
        </row>
        <row r="219">
          <cell r="A219" t="str">
            <v>Tangible Fixed Assets</v>
          </cell>
          <cell r="B219">
            <v>8177.0910559711228</v>
          </cell>
          <cell r="C219">
            <v>7873.3836785405683</v>
          </cell>
          <cell r="D219">
            <v>8216.9718227044268</v>
          </cell>
          <cell r="E219">
            <v>9075.4308912328779</v>
          </cell>
          <cell r="F219">
            <v>10754.51342908126</v>
          </cell>
          <cell r="G219">
            <v>12416.3</v>
          </cell>
          <cell r="H219">
            <v>13640.6</v>
          </cell>
          <cell r="I219">
            <v>13347.599999999999</v>
          </cell>
          <cell r="J219">
            <v>13688.759999999998</v>
          </cell>
          <cell r="K219">
            <v>13980.307999999999</v>
          </cell>
        </row>
        <row r="220">
          <cell r="A220" t="str">
            <v>Intangible Fixed Assets</v>
          </cell>
          <cell r="B220">
            <v>261.78144317246387</v>
          </cell>
          <cell r="C220">
            <v>884.53495446945794</v>
          </cell>
          <cell r="D220">
            <v>1296.3805647730121</v>
          </cell>
          <cell r="E220">
            <v>1497.0626281425277</v>
          </cell>
          <cell r="F220">
            <v>1964.8946994370676</v>
          </cell>
          <cell r="G220">
            <v>2146.8000000000002</v>
          </cell>
          <cell r="H220">
            <v>4538.2</v>
          </cell>
          <cell r="I220">
            <v>4288.2</v>
          </cell>
          <cell r="J220">
            <v>4038.2</v>
          </cell>
          <cell r="K220">
            <v>3788.2</v>
          </cell>
        </row>
        <row r="221">
          <cell r="A221" t="str">
            <v>Investments/Related Companies</v>
          </cell>
          <cell r="B221">
            <v>1057.3516103137799</v>
          </cell>
          <cell r="C221">
            <v>1337.5395612093075</v>
          </cell>
          <cell r="D221">
            <v>2093.4334783697973</v>
          </cell>
          <cell r="E221">
            <v>2132.0871445882312</v>
          </cell>
          <cell r="F221">
            <v>1826.3345996328924</v>
          </cell>
          <cell r="G221">
            <v>1506.6</v>
          </cell>
          <cell r="H221">
            <v>3589.7</v>
          </cell>
          <cell r="I221">
            <v>3600</v>
          </cell>
          <cell r="J221">
            <v>3700</v>
          </cell>
          <cell r="K221">
            <v>3800</v>
          </cell>
        </row>
        <row r="222">
          <cell r="A222" t="str">
            <v>Fixed Assets</v>
          </cell>
          <cell r="B222">
            <v>9496.2241094573656</v>
          </cell>
          <cell r="C222">
            <v>10095.458194219333</v>
          </cell>
          <cell r="D222">
            <v>11606.785865847236</v>
          </cell>
          <cell r="E222">
            <v>12704.580663963638</v>
          </cell>
          <cell r="F222">
            <v>14545.742728151219</v>
          </cell>
          <cell r="G222">
            <v>16069.699999999999</v>
          </cell>
          <cell r="H222">
            <v>21768.5</v>
          </cell>
          <cell r="I222">
            <v>21235.8</v>
          </cell>
          <cell r="J222">
            <v>21426.959999999999</v>
          </cell>
          <cell r="K222">
            <v>21568.507999999998</v>
          </cell>
        </row>
        <row r="224">
          <cell r="A224" t="str">
            <v>Inventories</v>
          </cell>
          <cell r="B224">
            <v>3201.7097600507204</v>
          </cell>
          <cell r="C224">
            <v>3438.4379010445696</v>
          </cell>
          <cell r="D224">
            <v>3665.7071422362883</v>
          </cell>
          <cell r="E224">
            <v>3875.5924594673361</v>
          </cell>
          <cell r="F224">
            <v>3703.2870955042104</v>
          </cell>
          <cell r="G224">
            <v>4027.7</v>
          </cell>
          <cell r="H224">
            <v>5211.6000000000004</v>
          </cell>
          <cell r="I224">
            <v>5211.6000000000004</v>
          </cell>
          <cell r="J224">
            <v>5461.6</v>
          </cell>
          <cell r="K224">
            <v>5711.6</v>
          </cell>
        </row>
        <row r="225">
          <cell r="A225" t="str">
            <v>Accounts Receivable</v>
          </cell>
          <cell r="B225">
            <v>3314.7052657950844</v>
          </cell>
          <cell r="C225">
            <v>3356.1199081719783</v>
          </cell>
          <cell r="D225">
            <v>3713.4618039400152</v>
          </cell>
          <cell r="E225">
            <v>4298.9421370978052</v>
          </cell>
          <cell r="F225">
            <v>4017.2203105586887</v>
          </cell>
          <cell r="G225">
            <v>4966.7</v>
          </cell>
          <cell r="H225">
            <v>6067.6</v>
          </cell>
          <cell r="I225">
            <v>6067.6</v>
          </cell>
          <cell r="J225">
            <v>6317.6</v>
          </cell>
          <cell r="K225">
            <v>6567.6</v>
          </cell>
        </row>
        <row r="226">
          <cell r="A226" t="str">
            <v>Other Current Assets</v>
          </cell>
          <cell r="B226">
            <v>1325.2685560605983</v>
          </cell>
          <cell r="C226">
            <v>1435.7076023989816</v>
          </cell>
          <cell r="D226">
            <v>1410.2963959035296</v>
          </cell>
          <cell r="E226">
            <v>1810.4845513158098</v>
          </cell>
          <cell r="F226">
            <v>2189.3518352822075</v>
          </cell>
          <cell r="G226">
            <v>2602.4999999999995</v>
          </cell>
          <cell r="H226">
            <v>3369.4</v>
          </cell>
          <cell r="I226">
            <v>3369.4</v>
          </cell>
          <cell r="J226">
            <v>3369.4</v>
          </cell>
          <cell r="K226">
            <v>3369.4</v>
          </cell>
        </row>
        <row r="227">
          <cell r="A227" t="str">
            <v>Cash and Near Cash</v>
          </cell>
          <cell r="B227">
            <v>3041.675401236304</v>
          </cell>
          <cell r="C227">
            <v>3166.4306202481812</v>
          </cell>
          <cell r="D227">
            <v>1956.5606417735692</v>
          </cell>
          <cell r="E227">
            <v>1845.7636911183488</v>
          </cell>
          <cell r="F227">
            <v>1502.6868388356861</v>
          </cell>
          <cell r="G227">
            <v>1507.6</v>
          </cell>
          <cell r="H227">
            <v>869.6</v>
          </cell>
          <cell r="I227">
            <v>1433.5486043572296</v>
          </cell>
          <cell r="J227">
            <v>988.77520871445915</v>
          </cell>
          <cell r="K227">
            <v>1430.6638130716885</v>
          </cell>
        </row>
        <row r="228">
          <cell r="A228" t="str">
            <v>Current Assets</v>
          </cell>
          <cell r="B228">
            <v>10883.358983142707</v>
          </cell>
          <cell r="C228">
            <v>11396.69603186371</v>
          </cell>
          <cell r="D228">
            <v>10746.025983853402</v>
          </cell>
          <cell r="E228">
            <v>11830.782838999299</v>
          </cell>
          <cell r="F228">
            <v>11412.546080180793</v>
          </cell>
          <cell r="G228">
            <v>13104.5</v>
          </cell>
          <cell r="H228">
            <v>15518.2</v>
          </cell>
          <cell r="I228">
            <v>16082.148604357229</v>
          </cell>
          <cell r="J228">
            <v>16137.37520871446</v>
          </cell>
          <cell r="K228">
            <v>17079.263813071688</v>
          </cell>
        </row>
        <row r="230">
          <cell r="A230" t="str">
            <v xml:space="preserve">Accounts Payable </v>
          </cell>
          <cell r="B230">
            <v>1531.3191841826745</v>
          </cell>
          <cell r="C230">
            <v>1416.7898027947215</v>
          </cell>
          <cell r="D230">
            <v>1627.8510913525206</v>
          </cell>
          <cell r="E230">
            <v>1972.564077655011</v>
          </cell>
          <cell r="F230">
            <v>1871.3282851781596</v>
          </cell>
          <cell r="G230">
            <v>2316</v>
          </cell>
          <cell r="H230">
            <v>2848.1</v>
          </cell>
          <cell r="I230">
            <v>2848.1</v>
          </cell>
          <cell r="J230">
            <v>2973.1</v>
          </cell>
          <cell r="K230">
            <v>3098.1</v>
          </cell>
        </row>
        <row r="231">
          <cell r="A231" t="str">
            <v>Other Current Liabilities</v>
          </cell>
          <cell r="B231">
            <v>1470.9867422015207</v>
          </cell>
          <cell r="C231">
            <v>1343.6750637836622</v>
          </cell>
          <cell r="D231">
            <v>1214.8295097222151</v>
          </cell>
          <cell r="E231">
            <v>1487.8593742809958</v>
          </cell>
          <cell r="F231">
            <v>1660.6760301253178</v>
          </cell>
          <cell r="G231">
            <v>2573.4</v>
          </cell>
          <cell r="H231">
            <v>2464.4</v>
          </cell>
          <cell r="I231">
            <v>2464.4</v>
          </cell>
          <cell r="J231">
            <v>2589.4</v>
          </cell>
          <cell r="K231">
            <v>2714.4</v>
          </cell>
        </row>
        <row r="232">
          <cell r="A232" t="str">
            <v>Short Term Debt</v>
          </cell>
          <cell r="B232">
            <v>797.61533466610081</v>
          </cell>
          <cell r="C232">
            <v>485.21599525521134</v>
          </cell>
          <cell r="D232">
            <v>346.80928301539501</v>
          </cell>
          <cell r="E232">
            <v>363.01723564931513</v>
          </cell>
          <cell r="F232">
            <v>652.40844040637478</v>
          </cell>
          <cell r="G232">
            <v>577.20000000000005</v>
          </cell>
          <cell r="H232">
            <v>6080</v>
          </cell>
          <cell r="I232">
            <v>1143</v>
          </cell>
          <cell r="J232">
            <v>1143</v>
          </cell>
          <cell r="K232">
            <v>1143</v>
          </cell>
        </row>
        <row r="233">
          <cell r="A233" t="str">
            <v>Current Liabilities</v>
          </cell>
          <cell r="B233">
            <v>3799.9212610502959</v>
          </cell>
          <cell r="C233">
            <v>3245.6808618335949</v>
          </cell>
          <cell r="D233">
            <v>3189.489884090131</v>
          </cell>
          <cell r="E233">
            <v>3823.4406875853219</v>
          </cell>
          <cell r="F233">
            <v>4184.4127557098527</v>
          </cell>
          <cell r="G233">
            <v>5466.5999999999995</v>
          </cell>
          <cell r="H233">
            <v>11392.5</v>
          </cell>
          <cell r="I233">
            <v>6455.5</v>
          </cell>
          <cell r="J233">
            <v>6705.5</v>
          </cell>
          <cell r="K233">
            <v>6955.5</v>
          </cell>
        </row>
        <row r="234">
          <cell r="A234" t="str">
            <v>Net Current Assets</v>
          </cell>
          <cell r="B234">
            <v>7083.4377220924107</v>
          </cell>
          <cell r="C234">
            <v>8151.0151700301158</v>
          </cell>
          <cell r="D234">
            <v>7556.5360997632706</v>
          </cell>
          <cell r="E234">
            <v>8007.3421514139773</v>
          </cell>
          <cell r="F234">
            <v>7228.1333244709404</v>
          </cell>
          <cell r="G234">
            <v>7637.9000000000005</v>
          </cell>
          <cell r="H234">
            <v>4125.7000000000007</v>
          </cell>
          <cell r="I234">
            <v>9626.6486043572295</v>
          </cell>
          <cell r="J234">
            <v>9431.8752087144603</v>
          </cell>
          <cell r="K234">
            <v>10123.763813071688</v>
          </cell>
        </row>
        <row r="236">
          <cell r="A236" t="str">
            <v>Total Net Assets</v>
          </cell>
          <cell r="B236">
            <v>16579.661831549776</v>
          </cell>
          <cell r="C236">
            <v>18246.473364249447</v>
          </cell>
          <cell r="D236">
            <v>19163.321965610507</v>
          </cell>
          <cell r="E236">
            <v>20711.922815377613</v>
          </cell>
          <cell r="F236">
            <v>21773.876052622159</v>
          </cell>
          <cell r="G236">
            <v>23707.599999999999</v>
          </cell>
          <cell r="H236">
            <v>25894.2</v>
          </cell>
          <cell r="I236">
            <v>30862.448604357229</v>
          </cell>
          <cell r="J236">
            <v>30858.835208714459</v>
          </cell>
          <cell r="K236">
            <v>31692.271813071686</v>
          </cell>
        </row>
        <row r="238">
          <cell r="A238" t="str">
            <v>Shareholders Equity</v>
          </cell>
          <cell r="B238">
            <v>8048.2455019096751</v>
          </cell>
          <cell r="C238">
            <v>8985.4435201423439</v>
          </cell>
          <cell r="D238">
            <v>10227.831662261033</v>
          </cell>
          <cell r="E238">
            <v>11776.074607711304</v>
          </cell>
          <cell r="F238">
            <v>12918.811962184851</v>
          </cell>
          <cell r="G238">
            <v>13815.899999999998</v>
          </cell>
          <cell r="H238">
            <v>13813.5</v>
          </cell>
          <cell r="I238">
            <v>18300.548604357231</v>
          </cell>
          <cell r="J238">
            <v>18526.935208714458</v>
          </cell>
          <cell r="K238">
            <v>19580.371813071688</v>
          </cell>
        </row>
        <row r="239">
          <cell r="A239" t="str">
            <v>Special Reserves</v>
          </cell>
          <cell r="B239">
            <v>25.564594059810926</v>
          </cell>
          <cell r="C239">
            <v>39.880766733305045</v>
          </cell>
          <cell r="D239">
            <v>31.648967446045923</v>
          </cell>
          <cell r="E239">
            <v>17.895215841867646</v>
          </cell>
          <cell r="F239">
            <v>0</v>
          </cell>
          <cell r="G239">
            <v>0</v>
          </cell>
          <cell r="H239">
            <v>0</v>
          </cell>
          <cell r="I239">
            <v>0</v>
          </cell>
          <cell r="J239">
            <v>0</v>
          </cell>
          <cell r="K239">
            <v>0</v>
          </cell>
        </row>
        <row r="240">
          <cell r="A240" t="str">
            <v>Minority Interests</v>
          </cell>
          <cell r="B240">
            <v>91.52124673412311</v>
          </cell>
          <cell r="C240">
            <v>180.48603406226513</v>
          </cell>
          <cell r="D240">
            <v>248.43672507324254</v>
          </cell>
          <cell r="E240">
            <v>254.62335683571681</v>
          </cell>
          <cell r="F240">
            <v>330.80584713395336</v>
          </cell>
          <cell r="G240">
            <v>329.3</v>
          </cell>
          <cell r="H240">
            <v>481.3</v>
          </cell>
          <cell r="I240">
            <v>400</v>
          </cell>
          <cell r="J240">
            <v>420</v>
          </cell>
          <cell r="K240">
            <v>450</v>
          </cell>
        </row>
        <row r="241">
          <cell r="A241" t="str">
            <v>Long Term Debt</v>
          </cell>
          <cell r="B241">
            <v>1059.3967778385647</v>
          </cell>
          <cell r="C241">
            <v>963.27390417367565</v>
          </cell>
          <cell r="D241">
            <v>695.30582923873749</v>
          </cell>
          <cell r="E241">
            <v>762.84748674475804</v>
          </cell>
          <cell r="F241">
            <v>663.65686179269164</v>
          </cell>
          <cell r="G241">
            <v>717.2</v>
          </cell>
          <cell r="H241">
            <v>1811.8999999999996</v>
          </cell>
          <cell r="I241">
            <v>1811.8999999999996</v>
          </cell>
          <cell r="J241">
            <v>1811.8999999999996</v>
          </cell>
          <cell r="K241">
            <v>1811.8999999999996</v>
          </cell>
        </row>
        <row r="242">
          <cell r="A242" t="str">
            <v>Pension Provisions</v>
          </cell>
          <cell r="B242">
            <v>3375.5489996574347</v>
          </cell>
          <cell r="C242">
            <v>3403.6700531232264</v>
          </cell>
          <cell r="D242">
            <v>3449.9930975596039</v>
          </cell>
          <cell r="E242">
            <v>3283.0051691609187</v>
          </cell>
          <cell r="F242">
            <v>4062.2139961039561</v>
          </cell>
          <cell r="G242">
            <v>4170</v>
          </cell>
          <cell r="H242">
            <v>4228.3</v>
          </cell>
          <cell r="I242">
            <v>4350</v>
          </cell>
          <cell r="J242">
            <v>4500</v>
          </cell>
          <cell r="K242">
            <v>4650</v>
          </cell>
        </row>
        <row r="243">
          <cell r="A243" t="str">
            <v>Other Provisions and Liabilities</v>
          </cell>
          <cell r="B243">
            <v>3979.3847113501683</v>
          </cell>
          <cell r="C243">
            <v>4673.7190860146329</v>
          </cell>
          <cell r="D243">
            <v>4510.1056840318433</v>
          </cell>
          <cell r="E243">
            <v>4617.4769790830496</v>
          </cell>
          <cell r="F243">
            <v>3798.3873854067074</v>
          </cell>
          <cell r="G243">
            <v>4675.2</v>
          </cell>
          <cell r="H243">
            <v>5559.2</v>
          </cell>
          <cell r="I243">
            <v>6000</v>
          </cell>
          <cell r="J243">
            <v>5600</v>
          </cell>
          <cell r="K243">
            <v>5200</v>
          </cell>
        </row>
        <row r="244">
          <cell r="B244">
            <v>16579.661831549776</v>
          </cell>
          <cell r="C244">
            <v>18246.47336424945</v>
          </cell>
          <cell r="D244">
            <v>19163.321965610507</v>
          </cell>
          <cell r="E244">
            <v>20711.922815377613</v>
          </cell>
          <cell r="F244">
            <v>21773.876052622159</v>
          </cell>
          <cell r="G244">
            <v>23707.599999999999</v>
          </cell>
          <cell r="H244">
            <v>25894.2</v>
          </cell>
          <cell r="I244">
            <v>30862.448604357232</v>
          </cell>
          <cell r="J244">
            <v>30858.835208714459</v>
          </cell>
          <cell r="K244">
            <v>31692.271813071689</v>
          </cell>
        </row>
        <row r="246">
          <cell r="A246" t="str">
            <v>Net Liquidity</v>
          </cell>
          <cell r="B246">
            <v>2244.0600665702032</v>
          </cell>
          <cell r="C246">
            <v>2681.2146249929697</v>
          </cell>
          <cell r="D246">
            <v>1609.7513587581741</v>
          </cell>
          <cell r="E246">
            <v>1482.7464554690337</v>
          </cell>
          <cell r="F246">
            <v>850.27839842931132</v>
          </cell>
          <cell r="G246">
            <v>930.39999999999986</v>
          </cell>
          <cell r="H246">
            <v>-5210.3999999999996</v>
          </cell>
          <cell r="I246">
            <v>290.54860435722958</v>
          </cell>
          <cell r="J246">
            <v>-154.22479128554085</v>
          </cell>
          <cell r="K246">
            <v>287.66381307168854</v>
          </cell>
        </row>
        <row r="247">
          <cell r="A247" t="str">
            <v>Non-cash Working Capital</v>
          </cell>
          <cell r="B247">
            <v>4839.3776555222084</v>
          </cell>
          <cell r="C247">
            <v>5469.8005450371465</v>
          </cell>
          <cell r="D247">
            <v>5946.7847410050972</v>
          </cell>
          <cell r="E247">
            <v>6524.5956959449431</v>
          </cell>
          <cell r="F247">
            <v>6377.8549260416303</v>
          </cell>
          <cell r="G247">
            <v>6707.5</v>
          </cell>
          <cell r="H247">
            <v>9336.1</v>
          </cell>
          <cell r="I247">
            <v>9336.1</v>
          </cell>
          <cell r="J247">
            <v>9586.1</v>
          </cell>
          <cell r="K247">
            <v>9836.1</v>
          </cell>
        </row>
        <row r="248">
          <cell r="A248" t="str">
            <v>L-T Debt/Total Ass. less Curr Liabs</v>
          </cell>
          <cell r="B248">
            <v>6.3897369476053914E-2</v>
          </cell>
          <cell r="C248">
            <v>5.279233334267381E-2</v>
          </cell>
          <cell r="D248">
            <v>3.6283157507163787E-2</v>
          </cell>
          <cell r="E248">
            <v>3.6831321434742902E-2</v>
          </cell>
          <cell r="F248">
            <v>3.0479500305264643E-2</v>
          </cell>
          <cell r="G248">
            <v>3.0251902343552281E-2</v>
          </cell>
          <cell r="H248">
            <v>6.997319863135372E-2</v>
          </cell>
          <cell r="I248">
            <v>5.8708886751914803E-2</v>
          </cell>
          <cell r="J248">
            <v>5.8715761231594492E-2</v>
          </cell>
          <cell r="K248">
            <v>5.7171666666466919E-2</v>
          </cell>
        </row>
        <row r="249">
          <cell r="A249" t="str">
            <v>Net Debt</v>
          </cell>
          <cell r="B249">
            <v>-1184.6632887316384</v>
          </cell>
          <cell r="C249">
            <v>-1717.9407208192943</v>
          </cell>
          <cell r="D249">
            <v>-914.4455295194366</v>
          </cell>
          <cell r="E249">
            <v>-719.89896872427562</v>
          </cell>
          <cell r="F249">
            <v>-186.62153663661957</v>
          </cell>
          <cell r="G249">
            <v>-213.19999999999982</v>
          </cell>
          <cell r="H249">
            <v>7022.2999999999993</v>
          </cell>
          <cell r="I249">
            <v>1521.3513956427701</v>
          </cell>
          <cell r="J249">
            <v>1966.1247912855406</v>
          </cell>
          <cell r="K249">
            <v>1524.2361869283111</v>
          </cell>
        </row>
        <row r="250">
          <cell r="A250" t="str">
            <v>Net Debt/Shareholders' Equity</v>
          </cell>
          <cell r="B250">
            <v>-0.14719522266692081</v>
          </cell>
          <cell r="C250">
            <v>-0.1911915329463981</v>
          </cell>
          <cell r="D250">
            <v>-8.9407565524722676E-2</v>
          </cell>
          <cell r="E250">
            <v>-6.1132337617228208E-2</v>
          </cell>
          <cell r="F250">
            <v>-1.4445719713460233E-2</v>
          </cell>
          <cell r="G250">
            <v>-1.5431495595654272E-2</v>
          </cell>
          <cell r="H250">
            <v>0.50836500524848871</v>
          </cell>
          <cell r="I250">
            <v>8.3131463899423594E-2</v>
          </cell>
          <cell r="J250">
            <v>0.10612250591564332</v>
          </cell>
          <cell r="K250">
            <v>7.7845109453475447E-2</v>
          </cell>
        </row>
        <row r="251">
          <cell r="A251" t="str">
            <v>Shares Outstanding (m)</v>
          </cell>
          <cell r="B251">
            <v>610</v>
          </cell>
          <cell r="C251">
            <v>610</v>
          </cell>
          <cell r="D251">
            <v>618</v>
          </cell>
          <cell r="E251">
            <v>622</v>
          </cell>
          <cell r="F251">
            <v>624</v>
          </cell>
          <cell r="G251">
            <v>618</v>
          </cell>
          <cell r="H251">
            <v>612.80624999999998</v>
          </cell>
          <cell r="I251">
            <v>603.25</v>
          </cell>
          <cell r="J251">
            <v>582</v>
          </cell>
          <cell r="K251">
            <v>582</v>
          </cell>
        </row>
        <row r="252">
          <cell r="A252" t="str">
            <v>Net Assets per Share (EURm)</v>
          </cell>
          <cell r="B252">
            <v>13.193845085097829</v>
          </cell>
          <cell r="C252">
            <v>14.730235278921874</v>
          </cell>
          <cell r="D252">
            <v>16.549889421134356</v>
          </cell>
          <cell r="E252">
            <v>18.932595832333284</v>
          </cell>
          <cell r="F252">
            <v>20.703224298373158</v>
          </cell>
          <cell r="G252">
            <v>22.355825242718442</v>
          </cell>
          <cell r="H252">
            <v>22.541382370039472</v>
          </cell>
          <cell r="I252">
            <v>30.336591138594663</v>
          </cell>
          <cell r="J252">
            <v>31.833222008100442</v>
          </cell>
          <cell r="K252">
            <v>33.643250537923862</v>
          </cell>
        </row>
        <row r="254">
          <cell r="A254" t="str">
            <v>Source: Company data, GS Research estimates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roject Cost"/>
      <sheetName val="Assumptions"/>
      <sheetName val="Debt"/>
      <sheetName val="Debt_Detail"/>
      <sheetName val="O&amp;M"/>
      <sheetName val="Costing"/>
      <sheetName val="summary"/>
      <sheetName val="F Charge p.u."/>
      <sheetName val="Tariff"/>
      <sheetName val="Tariff-ppa"/>
      <sheetName val="Tariff-1.034"/>
      <sheetName val="DSCR"/>
      <sheetName val="IRR"/>
      <sheetName val="W"/>
      <sheetName val="Controls"/>
      <sheetName val="BS"/>
      <sheetName val="PL"/>
      <sheetName val="Purchase Order"/>
      <sheetName val="tower"/>
    </sheetNames>
    <sheetDataSet>
      <sheetData sheetId="0"/>
      <sheetData sheetId="1" refreshError="1">
        <row r="24">
          <cell r="D24">
            <v>48.8</v>
          </cell>
        </row>
        <row r="78">
          <cell r="E78">
            <v>835.73350430418554</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Boq"/>
      <sheetName val="Lab"/>
      <sheetName val="office"/>
      <sheetName val="Material&amp;equipment"/>
      <sheetName val="SPT_vs_PHI"/>
      <sheetName val="glass_project_concrete"/>
      <sheetName val="glass_project_reift"/>
      <sheetName val="glass_project_indices"/>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Rate Analysis"/>
      <sheetName val="FitOutConfCentre"/>
    </sheetNames>
    <sheetDataSet>
      <sheetData sheetId="0" refreshError="1"/>
      <sheetData sheetId="1" refreshError="1"/>
      <sheetData sheetId="2" refreshError="1"/>
      <sheetData sheetId="3" refreshError="1">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Output"/>
      <sheetName val="Hoechst EVA"/>
      <sheetName val="main"/>
      <sheetName val="Quarterly"/>
      <sheetName val="Sum of Parts"/>
      <sheetName val="Summary"/>
      <sheetName val="Chemical Book"/>
      <sheetName val="Core"/>
      <sheetName val="Helen"/>
      <sheetName val="Publish"/>
      <sheetName val="1996 works"/>
      <sheetName val="underl"/>
      <sheetName val="Module3"/>
      <sheetName val="Module1"/>
      <sheetName val="Client print macro"/>
      <sheetName val="Instructions"/>
    </sheetNames>
    <sheetDataSet>
      <sheetData sheetId="0" refreshError="1"/>
      <sheetData sheetId="1" refreshError="1"/>
      <sheetData sheetId="2" refreshError="1"/>
      <sheetData sheetId="3" refreshError="1"/>
      <sheetData sheetId="4" refreshError="1">
        <row r="594">
          <cell r="AG594" t="str">
            <v>Implied Valuation ranges for Hoechst (1999 valuation base)</v>
          </cell>
        </row>
        <row r="597">
          <cell r="AG597" t="str">
            <v>(1) Total Capitalization to Sales Basis</v>
          </cell>
          <cell r="AH597" t="str">
            <v>Est Sales</v>
          </cell>
          <cell r="AI597" t="str">
            <v xml:space="preserve">Multiple </v>
          </cell>
          <cell r="AJ597" t="str">
            <v>Calculated</v>
          </cell>
          <cell r="AK597" t="str">
            <v>Implied Share Price</v>
          </cell>
        </row>
        <row r="598">
          <cell r="AH598" t="str">
            <v>(DMm)</v>
          </cell>
          <cell r="AI598" t="str">
            <v>Applied</v>
          </cell>
          <cell r="AJ598" t="str">
            <v>Value(DMm)</v>
          </cell>
          <cell r="AK598" t="str">
            <v>Value(DM)</v>
          </cell>
        </row>
        <row r="600">
          <cell r="AG600" t="str">
            <v xml:space="preserve">     Hoechst Marion Roussel</v>
          </cell>
          <cell r="AH600">
            <v>7652.6749009080668</v>
          </cell>
          <cell r="AI600">
            <v>2.4389798138933094</v>
          </cell>
          <cell r="AJ600">
            <v>18664.719605602757</v>
          </cell>
        </row>
        <row r="601">
          <cell r="AG601" t="str">
            <v xml:space="preserve">     AgrEvo</v>
          </cell>
          <cell r="AH601">
            <v>2666.8412533467504</v>
          </cell>
          <cell r="AI601">
            <v>2.3902002176154427</v>
          </cell>
          <cell r="AJ601">
            <v>6374.2845440952424</v>
          </cell>
        </row>
        <row r="602">
          <cell r="AG602" t="str">
            <v xml:space="preserve">     Hoechst Roussel Vet</v>
          </cell>
          <cell r="AH602">
            <v>579.74809855364128</v>
          </cell>
          <cell r="AI602">
            <v>2.0731328418093131</v>
          </cell>
          <cell r="AJ602">
            <v>1201.894823088056</v>
          </cell>
        </row>
        <row r="603">
          <cell r="AG603" t="str">
            <v xml:space="preserve">     Celanese</v>
          </cell>
          <cell r="AH603">
            <v>3942.2870701647616</v>
          </cell>
          <cell r="AI603">
            <v>0.7</v>
          </cell>
          <cell r="AJ603">
            <v>2759.6009491153332</v>
          </cell>
        </row>
        <row r="604">
          <cell r="AG604" t="str">
            <v xml:space="preserve">     Trevira (Fibres)</v>
          </cell>
          <cell r="AH604">
            <v>6400</v>
          </cell>
          <cell r="AI604">
            <v>0.6</v>
          </cell>
          <cell r="AJ604">
            <v>3840</v>
          </cell>
        </row>
        <row r="605">
          <cell r="AG605" t="str">
            <v xml:space="preserve">     Ticona</v>
          </cell>
          <cell r="AH605">
            <v>944.9894006424355</v>
          </cell>
          <cell r="AI605" t="e">
            <v>#DIV/0!</v>
          </cell>
          <cell r="AJ605" t="e">
            <v>#DIV/0!</v>
          </cell>
        </row>
        <row r="606">
          <cell r="AG606" t="str">
            <v xml:space="preserve">     Messer Griesheim</v>
          </cell>
          <cell r="AH606">
            <v>1855.1939153716526</v>
          </cell>
          <cell r="AI606">
            <v>1.6325742241180781</v>
          </cell>
          <cell r="AJ606">
            <v>3028.741766976455</v>
          </cell>
        </row>
        <row r="607">
          <cell r="AG607" t="str">
            <v xml:space="preserve">     Herberts</v>
          </cell>
          <cell r="AH607">
            <v>1843.5989534005796</v>
          </cell>
          <cell r="AI607" t="e">
            <v>#DIV/0!</v>
          </cell>
          <cell r="AJ607" t="e">
            <v>#DIV/0!</v>
          </cell>
        </row>
        <row r="608">
          <cell r="AG608" t="str">
            <v>TOTAL</v>
          </cell>
          <cell r="AH608">
            <v>25885.333592387888</v>
          </cell>
          <cell r="AJ608" t="e">
            <v>#DIV/0!</v>
          </cell>
        </row>
        <row r="609">
          <cell r="AG609" t="str">
            <v xml:space="preserve">      plus: associates</v>
          </cell>
          <cell r="AJ609">
            <v>13074.693600000001</v>
          </cell>
        </row>
        <row r="610">
          <cell r="AG610" t="str">
            <v xml:space="preserve">      less: net debt</v>
          </cell>
          <cell r="AJ610">
            <v>6182.6130082880418</v>
          </cell>
        </row>
        <row r="611">
          <cell r="AG611" t="str">
            <v xml:space="preserve">      less: minorities </v>
          </cell>
          <cell r="AJ611">
            <v>7000</v>
          </cell>
        </row>
        <row r="612">
          <cell r="AG612" t="str">
            <v xml:space="preserve">      less: pension provisions</v>
          </cell>
          <cell r="AJ612">
            <v>3630.1723564931513</v>
          </cell>
        </row>
        <row r="613">
          <cell r="AG613" t="str">
            <v>divided by number of shares</v>
          </cell>
          <cell r="AJ613">
            <v>588</v>
          </cell>
        </row>
        <row r="614">
          <cell r="AG614" t="str">
            <v>IMPLIED SHARE PRICE VALUE</v>
          </cell>
          <cell r="AK614" t="e">
            <v>#DIV/0!</v>
          </cell>
        </row>
        <row r="620">
          <cell r="AG620" t="str">
            <v>(2) Total Capitalization to EBITDA Basis</v>
          </cell>
          <cell r="AH620" t="str">
            <v>Est EBITDA</v>
          </cell>
          <cell r="AI620" t="str">
            <v xml:space="preserve">Multiple </v>
          </cell>
          <cell r="AJ620" t="str">
            <v>Calculated</v>
          </cell>
          <cell r="AK620" t="str">
            <v>Implied Share Price</v>
          </cell>
        </row>
        <row r="621">
          <cell r="AH621" t="str">
            <v>(DMm)</v>
          </cell>
          <cell r="AI621" t="str">
            <v>Applied</v>
          </cell>
          <cell r="AJ621" t="str">
            <v>Value(DMm)</v>
          </cell>
          <cell r="AK621" t="str">
            <v>Value(DM)</v>
          </cell>
        </row>
        <row r="623">
          <cell r="AG623" t="str">
            <v xml:space="preserve">     Hoechst Marion Roussel</v>
          </cell>
          <cell r="AH623">
            <v>1635.7313483832645</v>
          </cell>
          <cell r="AI623">
            <v>11.984171570793519</v>
          </cell>
          <cell r="AJ623">
            <v>19602.885122750467</v>
          </cell>
        </row>
        <row r="624">
          <cell r="AG624" t="str">
            <v xml:space="preserve">     AgrEvo</v>
          </cell>
          <cell r="AH624">
            <v>313.87616404930071</v>
          </cell>
          <cell r="AI624">
            <v>10.486150124444327</v>
          </cell>
          <cell r="AJ624">
            <v>3291.3525767056826</v>
          </cell>
        </row>
        <row r="625">
          <cell r="AG625" t="str">
            <v xml:space="preserve">     Hoechst Roussel Vet</v>
          </cell>
          <cell r="AH625">
            <v>84.254456163457334</v>
          </cell>
          <cell r="AI625">
            <v>10.18654583517449</v>
          </cell>
          <cell r="AJ625">
            <v>858.26187952675798</v>
          </cell>
        </row>
        <row r="626">
          <cell r="AG626" t="str">
            <v xml:space="preserve">     Celanese</v>
          </cell>
          <cell r="AH626">
            <v>351.80046217889662</v>
          </cell>
          <cell r="AI626">
            <v>6</v>
          </cell>
          <cell r="AJ626">
            <v>2110.8027730733797</v>
          </cell>
        </row>
        <row r="627">
          <cell r="AG627" t="str">
            <v xml:space="preserve">     Trevira (Fibres)</v>
          </cell>
          <cell r="AH627">
            <v>768</v>
          </cell>
          <cell r="AI627">
            <v>6</v>
          </cell>
          <cell r="AJ627">
            <v>4608</v>
          </cell>
        </row>
        <row r="628">
          <cell r="AG628" t="str">
            <v xml:space="preserve">     Ticona</v>
          </cell>
          <cell r="AH628">
            <v>122.04921632426763</v>
          </cell>
          <cell r="AI628">
            <v>3.0976358267716537</v>
          </cell>
          <cell r="AJ628">
            <v>378.06402511545519</v>
          </cell>
        </row>
        <row r="629">
          <cell r="AG629" t="str">
            <v xml:space="preserve">     Messer Griesheim</v>
          </cell>
          <cell r="AH629">
            <v>382.61991200464166</v>
          </cell>
          <cell r="AI629">
            <v>6.8324225478979201</v>
          </cell>
          <cell r="AJ629">
            <v>2614.2209140552318</v>
          </cell>
        </row>
        <row r="630">
          <cell r="AG630" t="str">
            <v xml:space="preserve">     Herberts</v>
          </cell>
          <cell r="AH630">
            <v>196.87949707181036</v>
          </cell>
          <cell r="AI630">
            <v>3.5695925430925022</v>
          </cell>
          <cell r="AJ630">
            <v>702.77958463533639</v>
          </cell>
        </row>
        <row r="631">
          <cell r="AG631" t="str">
            <v>TOTAL</v>
          </cell>
          <cell r="AH631">
            <v>3855.2110561756385</v>
          </cell>
          <cell r="AJ631">
            <v>34166.36687586231</v>
          </cell>
        </row>
        <row r="632">
          <cell r="AG632" t="str">
            <v xml:space="preserve">      plus: associates</v>
          </cell>
          <cell r="AJ632">
            <v>13074.693600000001</v>
          </cell>
        </row>
        <row r="633">
          <cell r="AG633" t="str">
            <v xml:space="preserve">      less: net debt</v>
          </cell>
          <cell r="AJ633">
            <v>6182.6130082880418</v>
          </cell>
        </row>
        <row r="634">
          <cell r="AG634" t="str">
            <v xml:space="preserve">      less: minorities </v>
          </cell>
          <cell r="AJ634">
            <v>7000</v>
          </cell>
        </row>
        <row r="635">
          <cell r="AG635" t="str">
            <v xml:space="preserve">      less: pension provisions</v>
          </cell>
          <cell r="AJ635">
            <v>3630.1723564931513</v>
          </cell>
        </row>
        <row r="636">
          <cell r="AG636" t="str">
            <v>divided by number of shares</v>
          </cell>
          <cell r="AJ636">
            <v>588</v>
          </cell>
        </row>
        <row r="638">
          <cell r="AG638" t="str">
            <v>IMPLIED SHARE PRICE VALUE</v>
          </cell>
          <cell r="AK638">
            <v>51.748767195716184</v>
          </cell>
        </row>
        <row r="643">
          <cell r="AG643" t="str">
            <v>(3) Total Capitalization to EBIT Basis</v>
          </cell>
          <cell r="AH643" t="str">
            <v>Est EBIT</v>
          </cell>
          <cell r="AI643" t="str">
            <v xml:space="preserve">Multiple </v>
          </cell>
          <cell r="AJ643" t="str">
            <v>Calculated</v>
          </cell>
          <cell r="AK643" t="str">
            <v>Implied Share Price</v>
          </cell>
        </row>
        <row r="644">
          <cell r="AG644" t="str">
            <v xml:space="preserve"> (not useful here due to goodwill element)</v>
          </cell>
          <cell r="AH644" t="str">
            <v>(DMm)</v>
          </cell>
          <cell r="AI644" t="str">
            <v>Applied</v>
          </cell>
          <cell r="AJ644" t="str">
            <v>Value(DMm)</v>
          </cell>
          <cell r="AK644" t="str">
            <v>Value(DM)</v>
          </cell>
        </row>
        <row r="646">
          <cell r="AG646" t="str">
            <v xml:space="preserve">     Hoechst Marion Roussel</v>
          </cell>
          <cell r="AH646">
            <v>871.12818461232541</v>
          </cell>
          <cell r="AI646">
            <v>15.063414351796531</v>
          </cell>
          <cell r="AJ646">
            <v>13122.164798343762</v>
          </cell>
        </row>
        <row r="647">
          <cell r="AG647" t="str">
            <v xml:space="preserve">     AgrEvo</v>
          </cell>
          <cell r="AH647">
            <v>110.67849097420671</v>
          </cell>
          <cell r="AI647">
            <v>15.063414351796531</v>
          </cell>
          <cell r="AJ647">
            <v>1667.1959693760482</v>
          </cell>
        </row>
        <row r="648">
          <cell r="AG648" t="str">
            <v xml:space="preserve">     Hoechst Roussel Vet</v>
          </cell>
          <cell r="AH648">
            <v>65.29734323869647</v>
          </cell>
          <cell r="AI648">
            <v>12.803902199027052</v>
          </cell>
          <cell r="AJ648">
            <v>836.06079668456994</v>
          </cell>
        </row>
        <row r="649">
          <cell r="AG649" t="str">
            <v xml:space="preserve">     Celanese</v>
          </cell>
          <cell r="AH649">
            <v>128.04355144387296</v>
          </cell>
          <cell r="AI649">
            <v>8</v>
          </cell>
          <cell r="AJ649">
            <v>1024.3484115509837</v>
          </cell>
        </row>
        <row r="650">
          <cell r="AG650" t="str">
            <v xml:space="preserve">     Trevira (Fibres)</v>
          </cell>
          <cell r="AH650">
            <v>359</v>
          </cell>
          <cell r="AI650">
            <v>8</v>
          </cell>
          <cell r="AJ650">
            <v>2872</v>
          </cell>
        </row>
        <row r="651">
          <cell r="AG651" t="str">
            <v xml:space="preserve">     Ticona</v>
          </cell>
          <cell r="AH651">
            <v>70.618673201280146</v>
          </cell>
          <cell r="AI651">
            <v>5.9474607874015746</v>
          </cell>
          <cell r="AJ651">
            <v>420.00178972294009</v>
          </cell>
        </row>
        <row r="652">
          <cell r="AG652" t="str">
            <v xml:space="preserve">     Messer Griesheim</v>
          </cell>
          <cell r="AH652">
            <v>200.25953638349299</v>
          </cell>
          <cell r="AI652">
            <v>10.866579711188479</v>
          </cell>
          <cell r="AJ652">
            <v>2176.1362150368759</v>
          </cell>
        </row>
        <row r="653">
          <cell r="AG653" t="str">
            <v xml:space="preserve">     Herberts</v>
          </cell>
          <cell r="AH653">
            <v>95.519241952724073</v>
          </cell>
          <cell r="AI653">
            <v>5.2040281889763786</v>
          </cell>
          <cell r="AJ653">
            <v>497.08482771163119</v>
          </cell>
        </row>
        <row r="654">
          <cell r="AG654" t="str">
            <v>TOTAL</v>
          </cell>
          <cell r="AH654">
            <v>1900.5450218065989</v>
          </cell>
          <cell r="AJ654">
            <v>22614.99280842681</v>
          </cell>
        </row>
        <row r="655">
          <cell r="AG655" t="str">
            <v xml:space="preserve">      plus: associates</v>
          </cell>
          <cell r="AJ655">
            <v>13074.693600000001</v>
          </cell>
        </row>
        <row r="656">
          <cell r="AG656" t="str">
            <v xml:space="preserve">      less: net debt</v>
          </cell>
          <cell r="AJ656">
            <v>6182.6130082880418</v>
          </cell>
        </row>
        <row r="657">
          <cell r="AG657" t="str">
            <v xml:space="preserve">      less: minorities </v>
          </cell>
          <cell r="AJ657">
            <v>7000</v>
          </cell>
        </row>
        <row r="658">
          <cell r="AG658" t="str">
            <v xml:space="preserve">      less: pension provisions</v>
          </cell>
          <cell r="AJ658">
            <v>3630.1723564931513</v>
          </cell>
        </row>
        <row r="659">
          <cell r="AG659" t="str">
            <v>divided by number of shares</v>
          </cell>
          <cell r="AJ659">
            <v>588</v>
          </cell>
        </row>
        <row r="661">
          <cell r="AG661" t="str">
            <v>IMPLIED SHARE PRICE VALUE</v>
          </cell>
          <cell r="AK661">
            <v>32.103573203478938</v>
          </cell>
        </row>
        <row r="666">
          <cell r="AG666" t="str">
            <v>(4) PE Basis</v>
          </cell>
          <cell r="AH666" t="str">
            <v>Est DVFA EPS</v>
          </cell>
          <cell r="AI666" t="str">
            <v xml:space="preserve">Multiple </v>
          </cell>
          <cell r="AJ666" t="str">
            <v>Calculated</v>
          </cell>
          <cell r="AK666" t="str">
            <v>Implied Share Price</v>
          </cell>
        </row>
        <row r="667">
          <cell r="AH667" t="str">
            <v>(DM)</v>
          </cell>
          <cell r="AI667" t="str">
            <v>Applied</v>
          </cell>
          <cell r="AJ667" t="str">
            <v>Value(DM)</v>
          </cell>
          <cell r="AK667" t="str">
            <v>Value(DM)</v>
          </cell>
        </row>
        <row r="669">
          <cell r="AG669" t="str">
            <v xml:space="preserve">     Hoechst Marion Roussel</v>
          </cell>
          <cell r="AH669">
            <v>1.4987239587893022</v>
          </cell>
          <cell r="AI669">
            <v>20.183892948295892</v>
          </cell>
          <cell r="AJ669">
            <v>30.2500839432495</v>
          </cell>
        </row>
        <row r="670">
          <cell r="AG670" t="str">
            <v xml:space="preserve">     AgrEvo</v>
          </cell>
          <cell r="AH670">
            <v>8.834875990828657E-2</v>
          </cell>
          <cell r="AI670">
            <v>20.183892948295892</v>
          </cell>
          <cell r="AJ670">
            <v>1.7832219121035522</v>
          </cell>
        </row>
        <row r="671">
          <cell r="AG671" t="str">
            <v xml:space="preserve">     Hoechst Roussel Vet</v>
          </cell>
          <cell r="AH671">
            <v>2.4023912049076619E-2</v>
          </cell>
          <cell r="AI671">
            <v>17.156309006051508</v>
          </cell>
          <cell r="AJ671">
            <v>0.41216165864816257</v>
          </cell>
        </row>
        <row r="672">
          <cell r="AG672" t="str">
            <v xml:space="preserve">     Celanese</v>
          </cell>
          <cell r="AH672">
            <v>-0.45621011735406269</v>
          </cell>
          <cell r="AI672">
            <v>11.3</v>
          </cell>
          <cell r="AJ672">
            <v>-5.1551743261009086</v>
          </cell>
        </row>
        <row r="673">
          <cell r="AG673" t="str">
            <v xml:space="preserve">     Trevira (Fibres)</v>
          </cell>
          <cell r="AH673">
            <v>0.21</v>
          </cell>
          <cell r="AI673">
            <v>11.3</v>
          </cell>
          <cell r="AJ673">
            <v>2.3730000000000002</v>
          </cell>
        </row>
        <row r="674">
          <cell r="AG674" t="str">
            <v xml:space="preserve">     Ticona</v>
          </cell>
          <cell r="AH674">
            <v>4.2859115986162481E-2</v>
          </cell>
          <cell r="AI674">
            <v>14.812714946329205</v>
          </cell>
          <cell r="AJ674">
            <v>0.63485986795468596</v>
          </cell>
        </row>
        <row r="675">
          <cell r="AG675" t="str">
            <v xml:space="preserve">     Messer Griesheim</v>
          </cell>
          <cell r="AH675">
            <v>0.11289099262124266</v>
          </cell>
          <cell r="AI675">
            <v>15.411190459683858</v>
          </cell>
          <cell r="AJ675">
            <v>1.7397845884687357</v>
          </cell>
        </row>
        <row r="676">
          <cell r="AG676" t="str">
            <v xml:space="preserve">     Herberts</v>
          </cell>
          <cell r="AH676">
            <v>2.4855766567607906E-2</v>
          </cell>
          <cell r="AI676">
            <v>13.825200616573927</v>
          </cell>
          <cell r="AJ676">
            <v>0.3436359592759104</v>
          </cell>
        </row>
        <row r="677">
          <cell r="AH677">
            <v>1.5454923885676157</v>
          </cell>
        </row>
        <row r="678">
          <cell r="AG678" t="str">
            <v>IMPLIED SHARE PRICE VALUE</v>
          </cell>
          <cell r="AK678">
            <v>32.381573603599627</v>
          </cell>
        </row>
        <row r="683">
          <cell r="AG683" t="str">
            <v>(5) PCF Basis</v>
          </cell>
          <cell r="AH683" t="str">
            <v>Est CFPS</v>
          </cell>
          <cell r="AI683" t="str">
            <v xml:space="preserve">Multiple </v>
          </cell>
          <cell r="AJ683" t="str">
            <v>Calculated</v>
          </cell>
          <cell r="AK683" t="str">
            <v>Implied Share Price</v>
          </cell>
        </row>
        <row r="684">
          <cell r="AH684" t="str">
            <v>(DM)</v>
          </cell>
          <cell r="AI684" t="str">
            <v>Applied</v>
          </cell>
          <cell r="AJ684" t="str">
            <v>Value(DM)</v>
          </cell>
          <cell r="AK684" t="str">
            <v>Value(DM)</v>
          </cell>
        </row>
        <row r="686">
          <cell r="AG686" t="str">
            <v xml:space="preserve">     Hoechst Marion Roussel</v>
          </cell>
          <cell r="AH686">
            <v>2.0008032387321379</v>
          </cell>
          <cell r="AI686">
            <v>13.403600570890458</v>
          </cell>
          <cell r="AJ686">
            <v>26.817967432909562</v>
          </cell>
        </row>
        <row r="687">
          <cell r="AG687" t="str">
            <v xml:space="preserve">     AgrEvo</v>
          </cell>
          <cell r="AH687">
            <v>0.3483800379481628</v>
          </cell>
          <cell r="AI687">
            <v>13.403600570890458</v>
          </cell>
          <cell r="AJ687">
            <v>4.6695468755288339</v>
          </cell>
        </row>
        <row r="688">
          <cell r="AG688" t="str">
            <v xml:space="preserve">     Hoechst Roussel Vet</v>
          </cell>
          <cell r="AH688">
            <v>7.4638906823645212E-2</v>
          </cell>
          <cell r="AI688">
            <v>11.393060485256889</v>
          </cell>
          <cell r="AJ688">
            <v>0.85036557999524309</v>
          </cell>
        </row>
        <row r="689">
          <cell r="AG689" t="str">
            <v xml:space="preserve">     Celanese</v>
          </cell>
          <cell r="AH689">
            <v>4.9278892770571583E-2</v>
          </cell>
          <cell r="AI689">
            <v>4.2</v>
          </cell>
          <cell r="AJ689">
            <v>0.20697134963640065</v>
          </cell>
        </row>
        <row r="690">
          <cell r="AG690" t="str">
            <v xml:space="preserve">     Trevira (Fibres)</v>
          </cell>
          <cell r="AH690">
            <v>0.9</v>
          </cell>
          <cell r="AI690">
            <v>4.2</v>
          </cell>
          <cell r="AJ690">
            <v>3.7800000000000002</v>
          </cell>
        </row>
        <row r="691">
          <cell r="AG691" t="str">
            <v xml:space="preserve">     Ticona</v>
          </cell>
          <cell r="AH691">
            <v>0.16027728715515027</v>
          </cell>
          <cell r="AI691">
            <v>8.1525947059946855</v>
          </cell>
          <cell r="AJ691">
            <v>1.306675762752268</v>
          </cell>
        </row>
        <row r="692">
          <cell r="AG692" t="str">
            <v xml:space="preserve">     Messer Griesheim</v>
          </cell>
          <cell r="AH692">
            <v>0.38658961239971579</v>
          </cell>
          <cell r="AI692">
            <v>7.5513146563345934</v>
          </cell>
          <cell r="AJ692">
            <v>2.9192598061006834</v>
          </cell>
        </row>
        <row r="693">
          <cell r="AG693" t="str">
            <v xml:space="preserve">     Herberts</v>
          </cell>
          <cell r="AH693">
            <v>0.2080506268526863</v>
          </cell>
          <cell r="AI693">
            <v>7.6090883922617065</v>
          </cell>
          <cell r="AJ693">
            <v>1.5830756097875469</v>
          </cell>
        </row>
        <row r="694">
          <cell r="AH694">
            <v>4.1280186026820695</v>
          </cell>
        </row>
        <row r="695">
          <cell r="AG695" t="str">
            <v>IMPLIED SHARE PRICE VALUE</v>
          </cell>
          <cell r="AK695">
            <v>42.133862416710542</v>
          </cell>
        </row>
        <row r="700">
          <cell r="AG700" t="str">
            <v>Note: All estimates have been adjusted to incorporate 'other' and 'corporate cost'items</v>
          </cell>
        </row>
        <row r="701">
          <cell r="AG701" t="str">
            <v>Note: minorities and associates have been estimated at market value</v>
          </cell>
        </row>
      </sheetData>
      <sheetData sheetId="5" refreshError="1"/>
      <sheetData sheetId="6" refreshError="1"/>
      <sheetData sheetId="7" refreshError="1"/>
      <sheetData sheetId="8" refreshError="1"/>
      <sheetData sheetId="9" refreshError="1">
        <row r="13">
          <cell r="A13" t="str">
            <v>Hoechst - Quarterly Divisional  Results and Forecasts 1997 - 1999E (EURm)</v>
          </cell>
        </row>
        <row r="14">
          <cell r="B14">
            <v>1997</v>
          </cell>
          <cell r="D14">
            <v>1998</v>
          </cell>
          <cell r="O14" t="str">
            <v>1999E</v>
          </cell>
        </row>
        <row r="15">
          <cell r="B15" t="str">
            <v>Year</v>
          </cell>
          <cell r="D15" t="str">
            <v>Q1</v>
          </cell>
          <cell r="E15" t="str">
            <v>change</v>
          </cell>
          <cell r="F15" t="str">
            <v>Q2</v>
          </cell>
          <cell r="G15" t="str">
            <v>change</v>
          </cell>
          <cell r="H15" t="str">
            <v>Q3</v>
          </cell>
          <cell r="I15" t="str">
            <v>change</v>
          </cell>
          <cell r="J15" t="str">
            <v>Q4E</v>
          </cell>
          <cell r="K15" t="str">
            <v>change</v>
          </cell>
          <cell r="L15" t="str">
            <v>YearE</v>
          </cell>
          <cell r="M15" t="str">
            <v>Change</v>
          </cell>
          <cell r="O15" t="str">
            <v>Year</v>
          </cell>
          <cell r="P15" t="str">
            <v>Change</v>
          </cell>
        </row>
        <row r="17">
          <cell r="A17" t="str">
            <v>Sales</v>
          </cell>
          <cell r="B17">
            <v>26638.307010322991</v>
          </cell>
          <cell r="D17">
            <v>5771.9740468241107</v>
          </cell>
          <cell r="E17">
            <v>-0.14204286365709073</v>
          </cell>
          <cell r="F17">
            <v>5848.6678290035434</v>
          </cell>
          <cell r="G17">
            <v>-0.2233161325366646</v>
          </cell>
          <cell r="H17">
            <v>5234.6062796868846</v>
          </cell>
          <cell r="I17">
            <v>-0.15178127589063817</v>
          </cell>
          <cell r="J17">
            <v>5490.2522202849932</v>
          </cell>
          <cell r="K17">
            <v>-0.11577733860342587</v>
          </cell>
          <cell r="L17">
            <v>22345.500375799529</v>
          </cell>
          <cell r="M17">
            <v>-0.16115163147792744</v>
          </cell>
          <cell r="O17">
            <v>19485.333592387884</v>
          </cell>
          <cell r="P17">
            <v>-0.12799743730550972</v>
          </cell>
        </row>
        <row r="18">
          <cell r="A18" t="str">
            <v xml:space="preserve">     Hoechst Marion Roussel</v>
          </cell>
          <cell r="B18">
            <v>7143.770164073565</v>
          </cell>
          <cell r="D18">
            <v>1733.7907691363769</v>
          </cell>
          <cell r="E18">
            <v>2.9447480267152271E-2</v>
          </cell>
          <cell r="F18">
            <v>1782.8747897312139</v>
          </cell>
          <cell r="G18">
            <v>-7.6046634870164276E-2</v>
          </cell>
          <cell r="H18">
            <v>1713.8503857697244</v>
          </cell>
          <cell r="I18">
            <v>-4.3105909220667926E-2</v>
          </cell>
          <cell r="J18">
            <v>1793.1006273551384</v>
          </cell>
          <cell r="K18">
            <v>3.1167303734195739E-2</v>
          </cell>
          <cell r="L18">
            <v>7023.6165719924538</v>
          </cell>
          <cell r="M18">
            <v>-1.6819352991697678E-2</v>
          </cell>
          <cell r="O18">
            <v>6749.0528317900844</v>
          </cell>
          <cell r="P18">
            <v>-3.9091504695348389E-2</v>
          </cell>
        </row>
        <row r="19">
          <cell r="A19" t="str">
            <v xml:space="preserve">     Diagnostics</v>
          </cell>
          <cell r="B19">
            <v>371.70919762965082</v>
          </cell>
        </row>
        <row r="20">
          <cell r="A20" t="str">
            <v xml:space="preserve">     AgrEvo</v>
          </cell>
          <cell r="B20">
            <v>2080.4466645874131</v>
          </cell>
          <cell r="D20">
            <v>653.43102416876729</v>
          </cell>
          <cell r="E20">
            <v>6.6777963272120155E-2</v>
          </cell>
          <cell r="F20">
            <v>678.99561822857811</v>
          </cell>
          <cell r="G20">
            <v>5.8167330677290741E-2</v>
          </cell>
          <cell r="H20">
            <v>389.09312159032226</v>
          </cell>
          <cell r="I20">
            <v>-6.6257668711656503E-2</v>
          </cell>
          <cell r="J20">
            <v>447.89168792788746</v>
          </cell>
          <cell r="K20">
            <v>9.3632958801497912E-2</v>
          </cell>
          <cell r="L20">
            <v>2169.4114519155551</v>
          </cell>
          <cell r="M20">
            <v>4.2762349471614503E-2</v>
          </cell>
          <cell r="O20">
            <v>2351.942653502605</v>
          </cell>
          <cell r="P20">
            <v>8.4138581192552353E-2</v>
          </cell>
        </row>
        <row r="21">
          <cell r="A21" t="str">
            <v xml:space="preserve">     Hoechst Roussel Vet</v>
          </cell>
          <cell r="B21">
            <v>460.67398495779287</v>
          </cell>
          <cell r="D21">
            <v>108.90517069479453</v>
          </cell>
          <cell r="E21">
            <v>0.12698412698412698</v>
          </cell>
          <cell r="F21">
            <v>112.99550574436429</v>
          </cell>
          <cell r="G21">
            <v>-2.2123893805309658E-2</v>
          </cell>
          <cell r="H21">
            <v>109.41646257599076</v>
          </cell>
          <cell r="I21">
            <v>-0.13709677419354838</v>
          </cell>
          <cell r="J21">
            <v>117.5971326751303</v>
          </cell>
          <cell r="K21">
            <v>-3.361344537815103E-2</v>
          </cell>
          <cell r="L21">
            <v>448.91427169027986</v>
          </cell>
          <cell r="M21">
            <v>-2.5527192008878985E-2</v>
          </cell>
          <cell r="O21">
            <v>511.29188119621847</v>
          </cell>
          <cell r="P21">
            <v>0.13895216400911159</v>
          </cell>
        </row>
        <row r="22">
          <cell r="A22" t="str">
            <v xml:space="preserve">     Celanese (Basic Chemicals)</v>
          </cell>
          <cell r="B22">
            <v>4389.4408000695357</v>
          </cell>
          <cell r="D22">
            <v>918.28021862840842</v>
          </cell>
          <cell r="E22">
            <v>-7.6131687242798396E-2</v>
          </cell>
          <cell r="F22">
            <v>936.68672635147232</v>
          </cell>
          <cell r="G22">
            <v>-0.11965401249399321</v>
          </cell>
          <cell r="H22">
            <v>822.15734496351934</v>
          </cell>
          <cell r="I22">
            <v>-0.23428571428571421</v>
          </cell>
          <cell r="J22">
            <v>807.32988040882901</v>
          </cell>
          <cell r="K22">
            <v>-0.35813008130081314</v>
          </cell>
          <cell r="L22">
            <v>3484.4541703522291</v>
          </cell>
          <cell r="M22">
            <v>-0.20617355853232378</v>
          </cell>
          <cell r="O22">
            <v>3476.7847921342859</v>
          </cell>
          <cell r="P22">
            <v>-2.2010271460014552E-3</v>
          </cell>
        </row>
        <row r="23">
          <cell r="A23" t="str">
            <v xml:space="preserve">     Speciality Chemicals</v>
          </cell>
          <cell r="B23">
            <v>2185.7727921138339</v>
          </cell>
        </row>
        <row r="24">
          <cell r="A24" t="str">
            <v xml:space="preserve">     Trevira (Fibres)</v>
          </cell>
          <cell r="B24">
            <v>3132.6853560892309</v>
          </cell>
          <cell r="D24">
            <v>784.8330376361954</v>
          </cell>
          <cell r="E24">
            <v>0.12043795620437958</v>
          </cell>
          <cell r="F24">
            <v>727.56834694221891</v>
          </cell>
          <cell r="G24">
            <v>-0.13390139987827143</v>
          </cell>
          <cell r="H24">
            <v>639.62614337646937</v>
          </cell>
          <cell r="I24">
            <v>-0.18976683937823835</v>
          </cell>
          <cell r="J24">
            <v>422.83838574927267</v>
          </cell>
          <cell r="K24">
            <v>-0.47324840764331211</v>
          </cell>
          <cell r="L24">
            <v>2574.8659137041564</v>
          </cell>
          <cell r="M24">
            <v>-0.17806430553288732</v>
          </cell>
        </row>
        <row r="25">
          <cell r="A25" t="str">
            <v xml:space="preserve">     Plastics</v>
          </cell>
          <cell r="B25">
            <v>1095.1872095223</v>
          </cell>
        </row>
        <row r="26">
          <cell r="A26" t="str">
            <v xml:space="preserve">     Ticona (Technical Polymers)</v>
          </cell>
          <cell r="B26">
            <v>742.39581149690923</v>
          </cell>
          <cell r="D26">
            <v>202.98287683489875</v>
          </cell>
          <cell r="E26">
            <v>0.17109144542772858</v>
          </cell>
          <cell r="F26">
            <v>190.71187168618951</v>
          </cell>
          <cell r="G26">
            <v>-1.8421052631578894E-2</v>
          </cell>
          <cell r="H26">
            <v>178.44086653748025</v>
          </cell>
          <cell r="I26">
            <v>-3.0555555555555558E-2</v>
          </cell>
          <cell r="J26">
            <v>177.92957465628399</v>
          </cell>
          <cell r="K26">
            <v>-6.7024128686327344E-2</v>
          </cell>
          <cell r="L26">
            <v>750.06518971485252</v>
          </cell>
          <cell r="M26">
            <v>1.0330578512396604E-2</v>
          </cell>
          <cell r="O26">
            <v>833.4057663498362</v>
          </cell>
          <cell r="P26">
            <v>0.11111111111111116</v>
          </cell>
        </row>
        <row r="27">
          <cell r="A27" t="str">
            <v xml:space="preserve">     Messer Griesheim</v>
          </cell>
          <cell r="B27">
            <v>1434.6850186365891</v>
          </cell>
          <cell r="D27">
            <v>369.15273822366976</v>
          </cell>
          <cell r="E27">
            <v>0.1073619631901841</v>
          </cell>
          <cell r="F27">
            <v>376.31082456041679</v>
          </cell>
          <cell r="G27">
            <v>7.2886297376093312E-2</v>
          </cell>
          <cell r="H27">
            <v>432.55293149200082</v>
          </cell>
          <cell r="I27">
            <v>0.17827298050139273</v>
          </cell>
          <cell r="J27">
            <v>546.05972911756135</v>
          </cell>
          <cell r="K27">
            <v>0.42400000000000015</v>
          </cell>
          <cell r="L27">
            <v>1724.0762233936487</v>
          </cell>
          <cell r="M27">
            <v>0.20171062009978602</v>
          </cell>
          <cell r="O27">
            <v>1636.1340198278992</v>
          </cell>
          <cell r="P27">
            <v>-5.100830367734277E-2</v>
          </cell>
        </row>
        <row r="28">
          <cell r="A28" t="str">
            <v xml:space="preserve">     Herberts</v>
          </cell>
          <cell r="B28">
            <v>1389.6913330913219</v>
          </cell>
          <cell r="D28">
            <v>370.68661386725842</v>
          </cell>
          <cell r="E28">
            <v>0.15814696485623014</v>
          </cell>
          <cell r="F28">
            <v>392.67216475869583</v>
          </cell>
          <cell r="G28">
            <v>7.7138849929873743E-2</v>
          </cell>
          <cell r="H28">
            <v>391.13828911510717</v>
          </cell>
          <cell r="I28">
            <v>7.4438202247190999E-2</v>
          </cell>
          <cell r="J28">
            <v>360.46077624333384</v>
          </cell>
          <cell r="K28">
            <v>5.6971514242878163E-2</v>
          </cell>
          <cell r="L28">
            <v>1514.9578439843954</v>
          </cell>
          <cell r="M28">
            <v>9.0139808682855094E-2</v>
          </cell>
          <cell r="O28">
            <v>1625.9081822039748</v>
          </cell>
          <cell r="P28">
            <v>7.3236584542693217E-2</v>
          </cell>
        </row>
        <row r="29">
          <cell r="A29" t="str">
            <v xml:space="preserve">     Others</v>
          </cell>
          <cell r="B29">
            <v>5010.1491438417452</v>
          </cell>
          <cell r="D29">
            <v>957.13840159932101</v>
          </cell>
          <cell r="E29">
            <v>-0.14246449839670183</v>
          </cell>
          <cell r="F29">
            <v>956.11581783692861</v>
          </cell>
          <cell r="G29">
            <v>-0.13305516921650429</v>
          </cell>
          <cell r="H29">
            <v>853.8574415976849</v>
          </cell>
          <cell r="I29">
            <v>-0.33965994464215099</v>
          </cell>
          <cell r="J29">
            <v>1368.2170740810802</v>
          </cell>
          <cell r="K29">
            <v>-8.6689419795222378E-2</v>
          </cell>
          <cell r="L29">
            <v>4135.3287351150148</v>
          </cell>
          <cell r="M29">
            <v>-0.17460965404633133</v>
          </cell>
          <cell r="O29">
            <v>3323.3972277754201</v>
          </cell>
          <cell r="P29">
            <v>-0.19634025717111769</v>
          </cell>
        </row>
        <row r="30">
          <cell r="A30" t="str">
            <v xml:space="preserve">     Eliminations</v>
          </cell>
          <cell r="B30">
            <v>-2798.3004657869037</v>
          </cell>
          <cell r="D30">
            <v>-327.22680396557985</v>
          </cell>
          <cell r="E30">
            <v>-0.58789439793947196</v>
          </cell>
          <cell r="F30">
            <v>-306.26383683653489</v>
          </cell>
          <cell r="G30">
            <v>-0.5760792639773531</v>
          </cell>
          <cell r="H30">
            <v>-295.52670733141429</v>
          </cell>
          <cell r="I30">
            <v>-0.47069597069597069</v>
          </cell>
          <cell r="J30">
            <v>-551.17264792952358</v>
          </cell>
          <cell r="K30">
            <v>-0.2381625441696108</v>
          </cell>
          <cell r="L30">
            <v>-1480.1899960630526</v>
          </cell>
          <cell r="M30">
            <v>-0.47103964918691754</v>
          </cell>
          <cell r="O30">
            <v>-1022.5837623924369</v>
          </cell>
          <cell r="P30">
            <v>-0.30915371329879104</v>
          </cell>
        </row>
        <row r="32">
          <cell r="A32" t="str">
            <v>Operating Profit</v>
          </cell>
          <cell r="B32">
            <v>1867.7492420097865</v>
          </cell>
          <cell r="D32">
            <v>454.02719050224198</v>
          </cell>
          <cell r="E32">
            <v>-0.13870029097963177</v>
          </cell>
          <cell r="F32">
            <v>492.37408159195843</v>
          </cell>
          <cell r="G32">
            <v>-0.22276029055690072</v>
          </cell>
          <cell r="H32">
            <v>282.23311842031262</v>
          </cell>
          <cell r="I32">
            <v>-7.3825503355704702E-2</v>
          </cell>
          <cell r="J32">
            <v>392.67216475869589</v>
          </cell>
          <cell r="K32">
            <v>-2.4142312579415237E-2</v>
          </cell>
          <cell r="L32">
            <v>1621.3065552732087</v>
          </cell>
          <cell r="M32">
            <v>-0.13194634546947737</v>
          </cell>
          <cell r="O32">
            <v>1541.5450218065987</v>
          </cell>
          <cell r="P32">
            <v>-4.9195837275307408E-2</v>
          </cell>
        </row>
        <row r="33">
          <cell r="A33" t="str">
            <v xml:space="preserve"> (includes capital gains of:)</v>
          </cell>
          <cell r="B33" t="str">
            <v>(186)</v>
          </cell>
          <cell r="L33" t="str">
            <v>(199)</v>
          </cell>
        </row>
        <row r="34">
          <cell r="A34" t="str">
            <v xml:space="preserve">     Hoechst Marion Roussel</v>
          </cell>
          <cell r="B34">
            <v>844.65418773615295</v>
          </cell>
          <cell r="D34">
            <v>103.79225188283236</v>
          </cell>
          <cell r="E34">
            <v>-0.62683823529411753</v>
          </cell>
          <cell r="F34">
            <v>174.3505314879105</v>
          </cell>
          <cell r="G34">
            <v>-0.25545851528384289</v>
          </cell>
          <cell r="H34">
            <v>169.23761267594833</v>
          </cell>
          <cell r="I34">
            <v>6.0790273556230456E-3</v>
          </cell>
          <cell r="J34">
            <v>309.84288000490835</v>
          </cell>
          <cell r="K34">
            <v>0.88785046728971873</v>
          </cell>
          <cell r="L34">
            <v>757.22327605159956</v>
          </cell>
          <cell r="M34">
            <v>-0.10351089588377727</v>
          </cell>
          <cell r="O34">
            <v>920.32538615319334</v>
          </cell>
          <cell r="P34">
            <v>0.2153950033760974</v>
          </cell>
        </row>
        <row r="35">
          <cell r="A35" t="str">
            <v xml:space="preserve">     Diagnostics</v>
          </cell>
          <cell r="B35">
            <v>9.7145457427281521</v>
          </cell>
        </row>
        <row r="36">
          <cell r="A36" t="str">
            <v xml:space="preserve">     AgrEvo</v>
          </cell>
          <cell r="B36">
            <v>160.54565069561261</v>
          </cell>
          <cell r="D36">
            <v>107.88258693240211</v>
          </cell>
          <cell r="E36">
            <v>9.3264248704663322E-2</v>
          </cell>
          <cell r="F36">
            <v>112.99550574436429</v>
          </cell>
          <cell r="G36">
            <v>0.15104166666666674</v>
          </cell>
          <cell r="H36">
            <v>-24.030718416222268</v>
          </cell>
          <cell r="I36">
            <v>8.3999999999999986</v>
          </cell>
          <cell r="J36">
            <v>-16.361340198279009</v>
          </cell>
          <cell r="K36">
            <v>-0.51515151515151503</v>
          </cell>
          <cell r="L36">
            <v>180.48603406226513</v>
          </cell>
          <cell r="M36">
            <v>0.12420382165605104</v>
          </cell>
          <cell r="O36">
            <v>127.82297029905462</v>
          </cell>
          <cell r="P36">
            <v>-0.29178470254957511</v>
          </cell>
        </row>
        <row r="37">
          <cell r="A37" t="str">
            <v xml:space="preserve">     Hoechst Roussel Vet</v>
          </cell>
          <cell r="B37">
            <v>63.400193268331094</v>
          </cell>
          <cell r="D37">
            <v>16.87263207947521</v>
          </cell>
          <cell r="E37">
            <v>0.1785714285714286</v>
          </cell>
          <cell r="F37">
            <v>14.827464554690337</v>
          </cell>
          <cell r="G37">
            <v>7.4074074074074181E-2</v>
          </cell>
          <cell r="H37">
            <v>12.271005148709245</v>
          </cell>
          <cell r="I37">
            <v>-0.36842105263157898</v>
          </cell>
          <cell r="J37">
            <v>16.361340198278995</v>
          </cell>
          <cell r="K37">
            <v>3.2258064516129226E-2</v>
          </cell>
          <cell r="L37">
            <v>60.332441981153785</v>
          </cell>
          <cell r="M37">
            <v>-4.8387096774193505E-2</v>
          </cell>
          <cell r="O37">
            <v>69.024403961489497</v>
          </cell>
          <cell r="P37">
            <v>0.14406779661016955</v>
          </cell>
        </row>
        <row r="38">
          <cell r="A38" t="str">
            <v xml:space="preserve">     Celanese (Basic Chemicals)</v>
          </cell>
          <cell r="B38">
            <v>417.2141750561143</v>
          </cell>
          <cell r="D38">
            <v>69.535695842685712</v>
          </cell>
          <cell r="E38">
            <v>-0.10526315789473695</v>
          </cell>
          <cell r="F38">
            <v>49.595312476033193</v>
          </cell>
          <cell r="G38">
            <v>-0.62109375</v>
          </cell>
          <cell r="H38">
            <v>48.572728713640757</v>
          </cell>
          <cell r="I38">
            <v>-0.59051724137931039</v>
          </cell>
          <cell r="J38">
            <v>84.874452278572306</v>
          </cell>
          <cell r="K38">
            <v>-5.6818181818181435E-2</v>
          </cell>
          <cell r="L38">
            <v>252.57818931093195</v>
          </cell>
          <cell r="M38">
            <v>-0.39460784313725494</v>
          </cell>
          <cell r="O38">
            <v>153.38756435886555</v>
          </cell>
          <cell r="P38">
            <v>-0.39271255060728749</v>
          </cell>
        </row>
        <row r="39">
          <cell r="A39" t="str">
            <v xml:space="preserve">     Speciality Chemicals</v>
          </cell>
          <cell r="B39">
            <v>144.69560237852983</v>
          </cell>
        </row>
        <row r="40">
          <cell r="A40" t="str">
            <v xml:space="preserve">     Trevira (Fibres)</v>
          </cell>
          <cell r="B40">
            <v>144.18431049733363</v>
          </cell>
          <cell r="D40">
            <v>54.19693940679916</v>
          </cell>
          <cell r="E40" t="str">
            <v>5.6x</v>
          </cell>
          <cell r="F40">
            <v>71.580863367470585</v>
          </cell>
          <cell r="G40">
            <v>0.84210526315789447</v>
          </cell>
          <cell r="H40">
            <v>46.527561188855884</v>
          </cell>
          <cell r="I40">
            <v>-4.2105263157894757E-2</v>
          </cell>
          <cell r="J40">
            <v>45.504977426463455</v>
          </cell>
          <cell r="K40">
            <v>-6.3157894736842191E-2</v>
          </cell>
          <cell r="L40">
            <v>217.81034138958907</v>
          </cell>
          <cell r="M40">
            <v>0.51063829787234027</v>
          </cell>
        </row>
        <row r="41">
          <cell r="A41" t="str">
            <v xml:space="preserve">     Plastics</v>
          </cell>
          <cell r="B41">
            <v>62.888901387134872</v>
          </cell>
        </row>
        <row r="42">
          <cell r="A42" t="str">
            <v xml:space="preserve">     Ticona</v>
          </cell>
          <cell r="B42">
            <v>81.806700991394962</v>
          </cell>
          <cell r="D42">
            <v>24.030718416222268</v>
          </cell>
          <cell r="E42">
            <v>6.8181818181818121E-2</v>
          </cell>
          <cell r="F42">
            <v>23.519426535026049</v>
          </cell>
          <cell r="G42">
            <v>-6.1224489795918435E-2</v>
          </cell>
          <cell r="H42">
            <v>10.22583762392437</v>
          </cell>
          <cell r="I42">
            <v>-0.51219512195121952</v>
          </cell>
          <cell r="J42">
            <v>9.7145457427281556</v>
          </cell>
          <cell r="K42">
            <v>-0.26923076923076883</v>
          </cell>
          <cell r="L42">
            <v>67.490528317900839</v>
          </cell>
          <cell r="M42">
            <v>-0.17500000000000004</v>
          </cell>
          <cell r="O42">
            <v>76.693782179432773</v>
          </cell>
          <cell r="P42">
            <v>0.13636363636363646</v>
          </cell>
        </row>
        <row r="43">
          <cell r="A43" t="str">
            <v xml:space="preserve">     Messer Griesheim</v>
          </cell>
          <cell r="B43">
            <v>189.17799604260085</v>
          </cell>
          <cell r="D43">
            <v>42.437226139286132</v>
          </cell>
          <cell r="E43">
            <v>3.7499999999999867E-2</v>
          </cell>
          <cell r="F43">
            <v>48.572728713640757</v>
          </cell>
          <cell r="G43">
            <v>0</v>
          </cell>
          <cell r="H43">
            <v>56.753398812780254</v>
          </cell>
          <cell r="I43">
            <v>0.30588235294117649</v>
          </cell>
          <cell r="J43">
            <v>56.753398812780262</v>
          </cell>
          <cell r="K43">
            <v>9.0909090909092605E-3</v>
          </cell>
          <cell r="L43">
            <v>204.5167524784874</v>
          </cell>
          <cell r="M43">
            <v>8.1081081081081141E-2</v>
          </cell>
          <cell r="O43">
            <v>212.18613069643067</v>
          </cell>
          <cell r="P43">
            <v>3.7499999999999867E-2</v>
          </cell>
        </row>
        <row r="44">
          <cell r="A44" t="str">
            <v xml:space="preserve">     Herberts</v>
          </cell>
          <cell r="B44">
            <v>88.453495446945794</v>
          </cell>
          <cell r="D44">
            <v>24.542010297418489</v>
          </cell>
          <cell r="E44">
            <v>0.45454545454545459</v>
          </cell>
          <cell r="F44">
            <v>29.654929109380674</v>
          </cell>
          <cell r="G44">
            <v>-0.10769230769230775</v>
          </cell>
          <cell r="H44">
            <v>25.053302178614707</v>
          </cell>
          <cell r="I44">
            <v>-0.16949152542372881</v>
          </cell>
          <cell r="J44">
            <v>33.233972277754191</v>
          </cell>
          <cell r="K44">
            <v>3.0625000000000009</v>
          </cell>
          <cell r="L44">
            <v>112.48421386316807</v>
          </cell>
          <cell r="M44">
            <v>0.27167630057803471</v>
          </cell>
          <cell r="O44">
            <v>107.37129505120589</v>
          </cell>
          <cell r="P44">
            <v>-4.5454545454545414E-2</v>
          </cell>
        </row>
        <row r="45">
          <cell r="A45" t="str">
            <v xml:space="preserve">     Others</v>
          </cell>
          <cell r="B45">
            <v>-14.827464554690337</v>
          </cell>
          <cell r="D45">
            <v>73.626030892255457</v>
          </cell>
          <cell r="F45">
            <v>28.632345346988235</v>
          </cell>
          <cell r="H45">
            <v>20.45167524784874</v>
          </cell>
          <cell r="J45">
            <v>-77.205074060628988</v>
          </cell>
          <cell r="L45">
            <v>45.504977426463448</v>
          </cell>
          <cell r="O45">
            <v>130.3794297050357</v>
          </cell>
        </row>
        <row r="46">
          <cell r="A46" t="str">
            <v xml:space="preserve">     Corporate Charges</v>
          </cell>
          <cell r="B46">
            <v>-324.15905267840253</v>
          </cell>
          <cell r="D46">
            <v>-62.888901387134872</v>
          </cell>
          <cell r="F46">
            <v>-61.355025743546221</v>
          </cell>
          <cell r="H46">
            <v>-82.829284753787391</v>
          </cell>
          <cell r="J46">
            <v>-70.046987723881955</v>
          </cell>
          <cell r="L46">
            <v>-277.12019960835045</v>
          </cell>
          <cell r="O46">
            <v>-255.64594059810923</v>
          </cell>
        </row>
        <row r="49">
          <cell r="A49" t="str">
            <v>Operating Margin</v>
          </cell>
          <cell r="B49">
            <v>7.0115163147792703E-2</v>
          </cell>
          <cell r="D49">
            <v>7.8660643103906455E-2</v>
          </cell>
          <cell r="F49">
            <v>8.4185680566483082E-2</v>
          </cell>
          <cell r="H49">
            <v>5.3916780621215084E-2</v>
          </cell>
          <cell r="J49">
            <v>7.1521698640342732E-2</v>
          </cell>
          <cell r="L49">
            <v>7.2556287753981333E-2</v>
          </cell>
          <cell r="O49">
            <v>7.911309367620048E-2</v>
          </cell>
        </row>
        <row r="50">
          <cell r="A50" t="str">
            <v xml:space="preserve">     Hoechst Marion Roussel</v>
          </cell>
          <cell r="B50">
            <v>0.11823647294589178</v>
          </cell>
          <cell r="D50">
            <v>5.9864346800353886E-2</v>
          </cell>
          <cell r="F50">
            <v>9.7791798107255509E-2</v>
          </cell>
          <cell r="H50">
            <v>9.874701670644391E-2</v>
          </cell>
          <cell r="J50">
            <v>0.17279726261762185</v>
          </cell>
          <cell r="L50">
            <v>0.10781102132925674</v>
          </cell>
          <cell r="O50">
            <v>0.13636363636363635</v>
          </cell>
        </row>
        <row r="51">
          <cell r="A51" t="str">
            <v xml:space="preserve">     Diagnostics</v>
          </cell>
          <cell r="B51">
            <v>2.6134800550206332E-2</v>
          </cell>
        </row>
        <row r="52">
          <cell r="A52" t="str">
            <v xml:space="preserve">     AgrEvo</v>
          </cell>
          <cell r="B52">
            <v>7.7168837552224132E-2</v>
          </cell>
          <cell r="D52">
            <v>0.1651017214397496</v>
          </cell>
          <cell r="F52">
            <v>0.16641566265060243</v>
          </cell>
          <cell r="H52">
            <v>-6.1760840998685937E-2</v>
          </cell>
          <cell r="J52">
            <v>-3.6529680365296836E-2</v>
          </cell>
          <cell r="L52">
            <v>8.319585199151544E-2</v>
          </cell>
          <cell r="O52">
            <v>5.434782608695652E-2</v>
          </cell>
        </row>
        <row r="53">
          <cell r="A53" t="str">
            <v xml:space="preserve">     Hoechst Roussel Vet</v>
          </cell>
          <cell r="B53">
            <v>0.13762486126526083</v>
          </cell>
          <cell r="D53">
            <v>0.15492957746478875</v>
          </cell>
          <cell r="F53">
            <v>0.13122171945701358</v>
          </cell>
          <cell r="H53">
            <v>0.11214953271028037</v>
          </cell>
          <cell r="J53">
            <v>0.13913043478260867</v>
          </cell>
          <cell r="L53">
            <v>0.13439635535307518</v>
          </cell>
          <cell r="O53">
            <v>0.13500000000000001</v>
          </cell>
        </row>
        <row r="54">
          <cell r="A54" t="str">
            <v xml:space="preserve">     Celanese (Basic Chemicals)</v>
          </cell>
          <cell r="B54">
            <v>9.5049504950495051E-2</v>
          </cell>
          <cell r="D54">
            <v>7.5723830734966593E-2</v>
          </cell>
          <cell r="F54">
            <v>5.2947598253275108E-2</v>
          </cell>
          <cell r="H54">
            <v>5.9079601990049753E-2</v>
          </cell>
          <cell r="J54">
            <v>0.10512982900569985</v>
          </cell>
          <cell r="L54">
            <v>7.2487160674981663E-2</v>
          </cell>
          <cell r="O54">
            <v>4.4117647058823525E-2</v>
          </cell>
        </row>
        <row r="55">
          <cell r="A55" t="str">
            <v xml:space="preserve">     Speciality Chemicals</v>
          </cell>
          <cell r="B55">
            <v>6.6198830409356729E-2</v>
          </cell>
        </row>
        <row r="56">
          <cell r="A56" t="str">
            <v xml:space="preserve">     Trevira (Fibres)</v>
          </cell>
          <cell r="B56">
            <v>4.6025787497959852E-2</v>
          </cell>
          <cell r="D56">
            <v>6.9055374592833868E-2</v>
          </cell>
          <cell r="F56">
            <v>9.8383696416022487E-2</v>
          </cell>
          <cell r="H56">
            <v>7.2741806554756192E-2</v>
          </cell>
          <cell r="J56">
            <v>0.10761789600967354</v>
          </cell>
          <cell r="L56">
            <v>8.4590945194598879E-2</v>
          </cell>
        </row>
        <row r="57">
          <cell r="A57" t="str">
            <v xml:space="preserve">     Plastics</v>
          </cell>
          <cell r="B57">
            <v>5.7422969187675067E-2</v>
          </cell>
        </row>
        <row r="58">
          <cell r="A58" t="str">
            <v xml:space="preserve">     Ticona</v>
          </cell>
          <cell r="B58">
            <v>0.11019283746556474</v>
          </cell>
          <cell r="D58">
            <v>0.11838790931989923</v>
          </cell>
          <cell r="F58">
            <v>0.12332439678284181</v>
          </cell>
          <cell r="H58">
            <v>5.730659025787966E-2</v>
          </cell>
          <cell r="J58">
            <v>5.4597701149425325E-2</v>
          </cell>
          <cell r="L58">
            <v>8.9979550102249492E-2</v>
          </cell>
          <cell r="O58">
            <v>9.202453987730061E-2</v>
          </cell>
        </row>
        <row r="59">
          <cell r="A59" t="str">
            <v xml:space="preserve">     Messer Griesheim</v>
          </cell>
          <cell r="B59">
            <v>0.13186029935851748</v>
          </cell>
          <cell r="D59">
            <v>0.11495844875346259</v>
          </cell>
          <cell r="F59">
            <v>0.12907608695652176</v>
          </cell>
          <cell r="H59">
            <v>0.13120567375886527</v>
          </cell>
          <cell r="J59">
            <v>0.10393258426966294</v>
          </cell>
          <cell r="L59">
            <v>0.11862396204033215</v>
          </cell>
          <cell r="O59">
            <v>0.12968749999999998</v>
          </cell>
        </row>
        <row r="60">
          <cell r="A60" t="str">
            <v xml:space="preserve">     Herberts</v>
          </cell>
          <cell r="B60">
            <v>6.3649742457689479E-2</v>
          </cell>
          <cell r="D60">
            <v>6.620689655172414E-2</v>
          </cell>
          <cell r="F60">
            <v>7.5520833333333329E-2</v>
          </cell>
          <cell r="H60">
            <v>6.4052287581699341E-2</v>
          </cell>
          <cell r="J60">
            <v>9.219858156028371E-2</v>
          </cell>
          <cell r="L60">
            <v>7.4249071886601417E-2</v>
          </cell>
          <cell r="O60">
            <v>6.6037735849056603E-2</v>
          </cell>
        </row>
        <row r="71">
          <cell r="A71" t="str">
            <v>Hoechst - Quarterly Profit and Loss Account 1997 and 1999E (EURm)</v>
          </cell>
        </row>
        <row r="72">
          <cell r="B72">
            <v>1997</v>
          </cell>
          <cell r="D72">
            <v>1998</v>
          </cell>
          <cell r="O72" t="str">
            <v>1999E</v>
          </cell>
        </row>
        <row r="73">
          <cell r="B73" t="str">
            <v>Year</v>
          </cell>
          <cell r="D73" t="str">
            <v>Q1</v>
          </cell>
          <cell r="E73" t="str">
            <v>Change</v>
          </cell>
          <cell r="F73" t="str">
            <v>Q2</v>
          </cell>
          <cell r="G73" t="str">
            <v>Change</v>
          </cell>
          <cell r="H73" t="str">
            <v>Q3</v>
          </cell>
          <cell r="I73" t="str">
            <v>Change</v>
          </cell>
          <cell r="J73" t="str">
            <v>Q4E</v>
          </cell>
          <cell r="K73" t="str">
            <v>Change</v>
          </cell>
          <cell r="L73" t="str">
            <v>YearE</v>
          </cell>
          <cell r="M73" t="str">
            <v>Change</v>
          </cell>
          <cell r="O73" t="str">
            <v>YearE</v>
          </cell>
          <cell r="P73" t="str">
            <v>Change</v>
          </cell>
        </row>
        <row r="76">
          <cell r="A76" t="str">
            <v>Sales Total</v>
          </cell>
          <cell r="B76">
            <v>26638.307010322991</v>
          </cell>
          <cell r="D76">
            <v>5771.9740468241107</v>
          </cell>
          <cell r="E76">
            <v>-0.14204286365709073</v>
          </cell>
          <cell r="F76">
            <v>5848.6678290035434</v>
          </cell>
          <cell r="G76">
            <v>-0.2233161325366646</v>
          </cell>
          <cell r="H76">
            <v>5234.6062796868846</v>
          </cell>
          <cell r="I76">
            <v>-0.15178127589063817</v>
          </cell>
          <cell r="J76">
            <v>5490.2522202849932</v>
          </cell>
          <cell r="K76">
            <v>-0.11577733860342587</v>
          </cell>
          <cell r="L76">
            <v>22345.500375799529</v>
          </cell>
          <cell r="M76">
            <v>-0.16115163147792744</v>
          </cell>
          <cell r="O76">
            <v>19485.333592387884</v>
          </cell>
          <cell r="P76">
            <v>0.14678562057202837</v>
          </cell>
        </row>
        <row r="77">
          <cell r="A77" t="str">
            <v xml:space="preserve">   - domestic</v>
          </cell>
        </row>
        <row r="78">
          <cell r="A78" t="str">
            <v xml:space="preserve">   - foreign</v>
          </cell>
        </row>
        <row r="80">
          <cell r="A80" t="str">
            <v>Op. Profit before Disposal Gains</v>
          </cell>
          <cell r="B80">
            <v>1867.7492420097865</v>
          </cell>
          <cell r="D80">
            <v>454.02719050224198</v>
          </cell>
          <cell r="E80">
            <v>-0.13870029097963177</v>
          </cell>
          <cell r="F80">
            <v>492.37408159195843</v>
          </cell>
          <cell r="G80">
            <v>-0.22276029055690072</v>
          </cell>
          <cell r="H80">
            <v>282.23311842031262</v>
          </cell>
          <cell r="I80">
            <v>-7.3825503355704702E-2</v>
          </cell>
          <cell r="J80">
            <v>392.67216475869589</v>
          </cell>
          <cell r="K80">
            <v>-2.4142312579415237E-2</v>
          </cell>
          <cell r="L80">
            <v>1621.3065552732087</v>
          </cell>
          <cell r="M80">
            <v>-0.13194634546947737</v>
          </cell>
          <cell r="O80">
            <v>1541.5450218065987</v>
          </cell>
          <cell r="P80">
            <v>5.1741293532338251E-2</v>
          </cell>
        </row>
        <row r="81">
          <cell r="A81" t="str">
            <v>Disposal Gains</v>
          </cell>
          <cell r="B81">
            <v>155.43273188365043</v>
          </cell>
          <cell r="J81">
            <v>-115.55196515034535</v>
          </cell>
          <cell r="L81">
            <v>32.722680396557983</v>
          </cell>
        </row>
        <row r="82">
          <cell r="A82" t="str">
            <v>Operating Profit</v>
          </cell>
          <cell r="B82">
            <v>2023.1819738934369</v>
          </cell>
          <cell r="D82">
            <v>454.02719050224198</v>
          </cell>
          <cell r="E82">
            <v>0</v>
          </cell>
          <cell r="F82">
            <v>656.4987754559445</v>
          </cell>
          <cell r="G82">
            <v>0</v>
          </cell>
          <cell r="H82">
            <v>266.38307010322984</v>
          </cell>
          <cell r="I82">
            <v>0</v>
          </cell>
          <cell r="J82">
            <v>277.1201996083505</v>
          </cell>
          <cell r="K82">
            <v>0</v>
          </cell>
          <cell r="L82">
            <v>1654.0292356697666</v>
          </cell>
          <cell r="M82">
            <v>0</v>
          </cell>
          <cell r="O82">
            <v>1541.5450218065987</v>
          </cell>
        </row>
        <row r="83">
          <cell r="A83" t="str">
            <v>Net Interest Paid</v>
          </cell>
          <cell r="B83">
            <v>521.00642693894667</v>
          </cell>
          <cell r="D83">
            <v>129.8681378238395</v>
          </cell>
          <cell r="F83">
            <v>128.84555406144707</v>
          </cell>
          <cell r="H83">
            <v>130.89072158623193</v>
          </cell>
          <cell r="J83">
            <v>140.60526732896005</v>
          </cell>
          <cell r="L83">
            <v>530.20968080047862</v>
          </cell>
          <cell r="O83">
            <v>485.7272871364076</v>
          </cell>
        </row>
        <row r="84">
          <cell r="A84" t="str">
            <v>Investment Income</v>
          </cell>
          <cell r="B84">
            <v>157.98919128963152</v>
          </cell>
          <cell r="D84">
            <v>119.13100831871891</v>
          </cell>
          <cell r="F84">
            <v>144.18431049733363</v>
          </cell>
          <cell r="H84">
            <v>-7.1580863367470586</v>
          </cell>
          <cell r="J84">
            <v>286.83474535107854</v>
          </cell>
          <cell r="L84">
            <v>542.99197783038403</v>
          </cell>
          <cell r="O84">
            <v>178.95215841867648</v>
          </cell>
        </row>
        <row r="85">
          <cell r="A85" t="str">
            <v>Other Financial Expense</v>
          </cell>
          <cell r="B85">
            <v>46.016269307659663</v>
          </cell>
          <cell r="D85">
            <v>9.2032538615319321</v>
          </cell>
          <cell r="F85">
            <v>-21.985550891437395</v>
          </cell>
          <cell r="H85">
            <v>30.677512871773111</v>
          </cell>
          <cell r="J85">
            <v>62.377609505938658</v>
          </cell>
          <cell r="L85">
            <v>80.272825347806304</v>
          </cell>
          <cell r="O85">
            <v>25.564594059810926</v>
          </cell>
        </row>
        <row r="86">
          <cell r="A86" t="str">
            <v>Net Financial Expenses</v>
          </cell>
          <cell r="B86">
            <v>409.03350495697509</v>
          </cell>
          <cell r="D86">
            <v>19.940383366652512</v>
          </cell>
          <cell r="F86">
            <v>-37.32430732732395</v>
          </cell>
          <cell r="H86">
            <v>168.7263207947521</v>
          </cell>
          <cell r="J86">
            <v>-83.85186851617982</v>
          </cell>
          <cell r="L86">
            <v>67.490528317900953</v>
          </cell>
        </row>
        <row r="88">
          <cell r="A88" t="str">
            <v>Pre-Tax Profit</v>
          </cell>
          <cell r="B88">
            <v>1614.1484689364618</v>
          </cell>
          <cell r="D88">
            <v>434.08680713558948</v>
          </cell>
          <cell r="E88">
            <v>5.8603491271820074E-2</v>
          </cell>
          <cell r="F88">
            <v>693.82308278326843</v>
          </cell>
          <cell r="G88">
            <v>0.1924428822495603</v>
          </cell>
          <cell r="H88">
            <v>97.656749308477742</v>
          </cell>
          <cell r="I88">
            <v>-0.76932367149758452</v>
          </cell>
          <cell r="J88">
            <v>360.97206812453032</v>
          </cell>
          <cell r="K88">
            <v>0.8149100257069406</v>
          </cell>
          <cell r="L88">
            <v>1586.5387073518657</v>
          </cell>
          <cell r="M88">
            <v>-1.7104846373139249E-2</v>
          </cell>
          <cell r="O88">
            <v>1209.2052990290567</v>
          </cell>
          <cell r="P88">
            <v>0.31205073995771637</v>
          </cell>
        </row>
        <row r="89">
          <cell r="A89" t="str">
            <v>Pre-Tax Margin</v>
          </cell>
          <cell r="B89">
            <v>6.0595009596928963E-2</v>
          </cell>
          <cell r="D89">
            <v>7.5205952697315961E-2</v>
          </cell>
          <cell r="F89">
            <v>0.11862925080863711</v>
          </cell>
          <cell r="H89">
            <v>1.8655987497558119E-2</v>
          </cell>
          <cell r="J89">
            <v>6.5747811510523405E-2</v>
          </cell>
          <cell r="L89">
            <v>7.1000366099212883E-2</v>
          </cell>
          <cell r="O89">
            <v>6.205720283390187E-2</v>
          </cell>
        </row>
        <row r="90">
          <cell r="A90" t="str">
            <v>Tax</v>
          </cell>
          <cell r="B90">
            <v>707.11667169437021</v>
          </cell>
          <cell r="D90">
            <v>204.00546059729118</v>
          </cell>
          <cell r="F90">
            <v>278.14278337074285</v>
          </cell>
          <cell r="H90">
            <v>54.708231287995382</v>
          </cell>
          <cell r="J90">
            <v>-54.196939406799117</v>
          </cell>
          <cell r="L90">
            <v>482.65953584923028</v>
          </cell>
          <cell r="O90">
            <v>580.41854353394717</v>
          </cell>
        </row>
        <row r="91">
          <cell r="A91" t="str">
            <v>Tax ratio</v>
          </cell>
          <cell r="B91">
            <v>0.43807412100095028</v>
          </cell>
          <cell r="D91">
            <v>0.46996466431095407</v>
          </cell>
          <cell r="F91">
            <v>0.40088430361090643</v>
          </cell>
          <cell r="H91">
            <v>0.56020942408376961</v>
          </cell>
          <cell r="J91">
            <v>-0.15014164305948993</v>
          </cell>
          <cell r="L91">
            <v>0.30422172091524341</v>
          </cell>
          <cell r="O91">
            <v>0.48</v>
          </cell>
        </row>
        <row r="92">
          <cell r="A92" t="str">
            <v>Post-Tax Profit</v>
          </cell>
          <cell r="B92">
            <v>907.03179724209156</v>
          </cell>
          <cell r="D92">
            <v>230.08134653829831</v>
          </cell>
          <cell r="F92">
            <v>415.68029941252559</v>
          </cell>
          <cell r="H92">
            <v>42.948518020482361</v>
          </cell>
          <cell r="J92">
            <v>415.16900753132944</v>
          </cell>
          <cell r="L92">
            <v>1103.8791715026355</v>
          </cell>
          <cell r="O92">
            <v>628.78675549510956</v>
          </cell>
        </row>
        <row r="93">
          <cell r="A93" t="str">
            <v>less: Minorities</v>
          </cell>
          <cell r="B93">
            <v>220.36680079557019</v>
          </cell>
          <cell r="D93">
            <v>46.016269307659663</v>
          </cell>
          <cell r="F93">
            <v>61.355025743546221</v>
          </cell>
          <cell r="H93">
            <v>12.271005148709245</v>
          </cell>
          <cell r="J93">
            <v>15.338756435886538</v>
          </cell>
          <cell r="L93">
            <v>134.98105663580168</v>
          </cell>
          <cell r="O93">
            <v>122.71005148709244</v>
          </cell>
        </row>
        <row r="95">
          <cell r="A95" t="str">
            <v>Net Profit</v>
          </cell>
          <cell r="B95">
            <v>686.6649964465214</v>
          </cell>
          <cell r="D95">
            <v>184.06507723063865</v>
          </cell>
          <cell r="E95">
            <v>2.7855153203337757E-3</v>
          </cell>
          <cell r="F95">
            <v>354.32527366897938</v>
          </cell>
          <cell r="G95">
            <v>0.80468749999999889</v>
          </cell>
          <cell r="H95">
            <v>30.677512871773118</v>
          </cell>
          <cell r="I95">
            <v>-0.84732824427480913</v>
          </cell>
          <cell r="J95">
            <v>399.83025109544292</v>
          </cell>
          <cell r="K95">
            <v>4.0779220779220822</v>
          </cell>
          <cell r="L95">
            <v>968.89811486683379</v>
          </cell>
          <cell r="M95">
            <v>0.41102010424422897</v>
          </cell>
          <cell r="O95">
            <v>506.07670400801715</v>
          </cell>
          <cell r="P95">
            <v>0.9145281875126281</v>
          </cell>
        </row>
        <row r="97">
          <cell r="A97" t="str">
            <v>Unadjusted EPS(EUR)</v>
          </cell>
          <cell r="B97">
            <v>1.1677976130042882</v>
          </cell>
          <cell r="D97">
            <v>0.31303584563033782</v>
          </cell>
          <cell r="F97">
            <v>0.60259400283840026</v>
          </cell>
          <cell r="H97">
            <v>5.2172640938389657E-2</v>
          </cell>
          <cell r="J97">
            <v>0.67998342023034508</v>
          </cell>
          <cell r="L97">
            <v>1.6477859096374725</v>
          </cell>
          <cell r="O97">
            <v>0.86067466668030124</v>
          </cell>
          <cell r="P97">
            <v>0.9145281875126281</v>
          </cell>
        </row>
        <row r="98">
          <cell r="A98" t="str">
            <v>DVFA EPS (EUR)</v>
          </cell>
          <cell r="B98">
            <v>1.5850048317082774</v>
          </cell>
          <cell r="L98">
            <v>1.3799663528204056</v>
          </cell>
          <cell r="O98">
            <v>1.6867414815381374</v>
          </cell>
          <cell r="P98">
            <v>-0.18187442004330379</v>
          </cell>
        </row>
        <row r="99">
          <cell r="A99" t="str">
            <v>Dividend per share(EUR)</v>
          </cell>
          <cell r="B99">
            <v>0.76693782179432779</v>
          </cell>
          <cell r="L99">
            <v>0.76693782179432779</v>
          </cell>
          <cell r="O99">
            <v>0.8691961980335714</v>
          </cell>
          <cell r="P99">
            <v>-0.11764705882352933</v>
          </cell>
        </row>
        <row r="100">
          <cell r="A100" t="str">
            <v>Shares(m)</v>
          </cell>
          <cell r="B100">
            <v>588</v>
          </cell>
          <cell r="D100">
            <v>588</v>
          </cell>
          <cell r="F100">
            <v>588</v>
          </cell>
          <cell r="H100">
            <v>588</v>
          </cell>
          <cell r="J100">
            <v>588</v>
          </cell>
          <cell r="L100">
            <v>588</v>
          </cell>
          <cell r="O100">
            <v>588</v>
          </cell>
          <cell r="P100">
            <v>0</v>
          </cell>
        </row>
        <row r="107">
          <cell r="A107" t="str">
            <v>Notes: New reporting structure from 1996 shows business results consistent with those for separate subsidiaries.</v>
          </cell>
        </row>
        <row r="108">
          <cell r="A108" t="str">
            <v>Percentage changes for 97  based on comparable figures.</v>
          </cell>
        </row>
        <row r="109">
          <cell r="A109" t="str">
            <v>1997 Q4 and full year not directly comparable with Q1, Q2 and Q3 1997. Jan- Sept 97 pre-tax previously reported as EUR 2884m, is now EUR 2768m.</v>
          </cell>
        </row>
        <row r="111">
          <cell r="A111" t="str">
            <v>Hoechst - Profit and Loss Summary 1989-2000E (EURm)</v>
          </cell>
        </row>
        <row r="114">
          <cell r="A114" t="str">
            <v>Hoechst</v>
          </cell>
          <cell r="B114">
            <v>1989</v>
          </cell>
          <cell r="C114">
            <v>1990</v>
          </cell>
          <cell r="D114">
            <v>1991</v>
          </cell>
          <cell r="E114">
            <v>1992</v>
          </cell>
          <cell r="F114">
            <v>1993</v>
          </cell>
          <cell r="G114">
            <v>1994</v>
          </cell>
          <cell r="H114" t="str">
            <v>1995R</v>
          </cell>
          <cell r="I114">
            <v>1996</v>
          </cell>
          <cell r="J114">
            <v>1997</v>
          </cell>
          <cell r="K114" t="str">
            <v>1998E</v>
          </cell>
          <cell r="L114" t="str">
            <v>1999E</v>
          </cell>
          <cell r="M114" t="str">
            <v>2000E</v>
          </cell>
        </row>
        <row r="116">
          <cell r="A116" t="str">
            <v>Sales</v>
          </cell>
          <cell r="B116">
            <v>23467.274763144036</v>
          </cell>
          <cell r="C116">
            <v>22937.576374224755</v>
          </cell>
          <cell r="D116">
            <v>24125.818706124766</v>
          </cell>
          <cell r="E116">
            <v>23452.958590470542</v>
          </cell>
          <cell r="F116">
            <v>23543.457253442273</v>
          </cell>
          <cell r="G116">
            <v>25378.995106936698</v>
          </cell>
          <cell r="H116">
            <v>24638.716938875641</v>
          </cell>
          <cell r="I116">
            <v>26038.561633679823</v>
          </cell>
          <cell r="J116">
            <v>26638.307010322991</v>
          </cell>
          <cell r="K116">
            <v>22345.500375799529</v>
          </cell>
          <cell r="L116">
            <v>19485.333592387884</v>
          </cell>
          <cell r="M116">
            <v>20078.432174575501</v>
          </cell>
        </row>
        <row r="117">
          <cell r="A117" t="str">
            <v xml:space="preserve">            % change</v>
          </cell>
          <cell r="B117">
            <v>0.12044722195098134</v>
          </cell>
          <cell r="C117">
            <v>-2.257178962046269E-2</v>
          </cell>
          <cell r="D117">
            <v>5.1803307922072106E-2</v>
          </cell>
          <cell r="E117">
            <v>-2.788962827957453E-2</v>
          </cell>
          <cell r="F117">
            <v>3.8587311968607541E-3</v>
          </cell>
          <cell r="G117">
            <v>7.7963819575650906E-2</v>
          </cell>
          <cell r="H117">
            <v>-2.9168931430965994E-2</v>
          </cell>
          <cell r="I117">
            <v>5.6814837326024437E-2</v>
          </cell>
          <cell r="J117">
            <v>2.3032968759204575E-2</v>
          </cell>
          <cell r="K117">
            <v>-0.16115163147792744</v>
          </cell>
          <cell r="L117">
            <v>-0.12799743730550972</v>
          </cell>
          <cell r="M117">
            <v>3.0438205195487011E-2</v>
          </cell>
        </row>
        <row r="118">
          <cell r="A118" t="str">
            <v>Cost of Goods Sold</v>
          </cell>
          <cell r="B118">
            <v>14968.581113900493</v>
          </cell>
          <cell r="C118">
            <v>14633.173639835773</v>
          </cell>
          <cell r="D118">
            <v>15623.034721831653</v>
          </cell>
          <cell r="E118">
            <v>15240.077102815685</v>
          </cell>
          <cell r="F118">
            <v>15592.868500841076</v>
          </cell>
          <cell r="G118">
            <v>16002.924589560444</v>
          </cell>
          <cell r="H118">
            <v>16355.715987585834</v>
          </cell>
          <cell r="I118">
            <v>15799.941712725544</v>
          </cell>
          <cell r="J118">
            <v>16122.566889760357</v>
          </cell>
          <cell r="K118">
            <v>13054.815602583043</v>
          </cell>
          <cell r="L118">
            <v>9839.8122536212213</v>
          </cell>
          <cell r="M118">
            <v>9926.7318734245819</v>
          </cell>
        </row>
        <row r="120">
          <cell r="A120" t="str">
            <v>Gross Profit</v>
          </cell>
          <cell r="B120">
            <v>8498.6936492435434</v>
          </cell>
          <cell r="C120">
            <v>8304.4027343889811</v>
          </cell>
          <cell r="D120">
            <v>8502.7839842931135</v>
          </cell>
          <cell r="E120">
            <v>8212.8814876548568</v>
          </cell>
          <cell r="F120">
            <v>7950.5887526011975</v>
          </cell>
          <cell r="G120">
            <v>9376.0705173762544</v>
          </cell>
          <cell r="H120">
            <v>8283.0009512898068</v>
          </cell>
          <cell r="I120">
            <v>10238.619920954279</v>
          </cell>
          <cell r="J120">
            <v>10515.740120562634</v>
          </cell>
          <cell r="K120">
            <v>9290.6847732164861</v>
          </cell>
          <cell r="L120">
            <v>9645.5213387666627</v>
          </cell>
          <cell r="M120">
            <v>10151.700301150919</v>
          </cell>
        </row>
        <row r="121">
          <cell r="A121" t="str">
            <v>Gross Margin</v>
          </cell>
          <cell r="B121">
            <v>0.36215085624645954</v>
          </cell>
          <cell r="C121">
            <v>0.36204360037448174</v>
          </cell>
          <cell r="D121">
            <v>0.3524350442927987</v>
          </cell>
          <cell r="E121">
            <v>0.35018530630041417</v>
          </cell>
          <cell r="F121">
            <v>0.33769843855191434</v>
          </cell>
          <cell r="G121">
            <v>0.36944215000906577</v>
          </cell>
          <cell r="H121">
            <v>0.33617825846364024</v>
          </cell>
          <cell r="I121">
            <v>0.39320988866416645</v>
          </cell>
          <cell r="J121">
            <v>0.39476007677543207</v>
          </cell>
          <cell r="K121">
            <v>0.41577429983525543</v>
          </cell>
          <cell r="L121">
            <v>0.49501443190763589</v>
          </cell>
          <cell r="M121">
            <v>0.50560224089635852</v>
          </cell>
        </row>
        <row r="123">
          <cell r="A123" t="str">
            <v>Distribution/Selling Costs</v>
          </cell>
          <cell r="B123">
            <v>4409.3811834361886</v>
          </cell>
          <cell r="C123">
            <v>4692.6368856188938</v>
          </cell>
          <cell r="D123">
            <v>5121.6107739425206</v>
          </cell>
          <cell r="E123">
            <v>5099.1139311698871</v>
          </cell>
          <cell r="F123">
            <v>5097.0687636451021</v>
          </cell>
          <cell r="G123">
            <v>5347.6017854312495</v>
          </cell>
          <cell r="H123">
            <v>5542.4039921670083</v>
          </cell>
          <cell r="I123">
            <v>5170.1835026561612</v>
          </cell>
          <cell r="J123">
            <v>5218.2449394886062</v>
          </cell>
          <cell r="K123">
            <v>4570.9494178941932</v>
          </cell>
          <cell r="L123">
            <v>4755.0144951248321</v>
          </cell>
          <cell r="M123">
            <v>4908.4020594836975</v>
          </cell>
        </row>
        <row r="124">
          <cell r="A124" t="str">
            <v>Research Costs</v>
          </cell>
          <cell r="B124">
            <v>1340.0960206152886</v>
          </cell>
          <cell r="C124">
            <v>1373.8412847742391</v>
          </cell>
          <cell r="D124">
            <v>1466.8964071519508</v>
          </cell>
          <cell r="E124">
            <v>1484.7916229938185</v>
          </cell>
          <cell r="F124">
            <v>1553.816026955308</v>
          </cell>
          <cell r="G124">
            <v>1692.8874186406795</v>
          </cell>
          <cell r="H124">
            <v>1778.7844546816441</v>
          </cell>
          <cell r="I124">
            <v>1983.8124990413278</v>
          </cell>
          <cell r="J124">
            <v>2040.0546059729118</v>
          </cell>
          <cell r="K124">
            <v>1953.1349861695546</v>
          </cell>
          <cell r="L124">
            <v>2019.6029307250631</v>
          </cell>
          <cell r="M124">
            <v>2096.296712904496</v>
          </cell>
        </row>
        <row r="125">
          <cell r="A125" t="str">
            <v>General AEURinistration Costs</v>
          </cell>
          <cell r="B125">
            <v>918.28021862840842</v>
          </cell>
          <cell r="C125">
            <v>915.72375922242736</v>
          </cell>
          <cell r="D125">
            <v>919.81409427199708</v>
          </cell>
          <cell r="E125">
            <v>966.34165546085296</v>
          </cell>
          <cell r="F125">
            <v>941.79964516343443</v>
          </cell>
          <cell r="G125">
            <v>971.96586615401134</v>
          </cell>
          <cell r="H125">
            <v>1111.0372578393828</v>
          </cell>
          <cell r="I125">
            <v>1289.478124376863</v>
          </cell>
          <cell r="J125">
            <v>1435.7076023989816</v>
          </cell>
          <cell r="K125">
            <v>1370.2622416058655</v>
          </cell>
          <cell r="L125">
            <v>1329.3588911101681</v>
          </cell>
          <cell r="M125">
            <v>1380.4880792297899</v>
          </cell>
        </row>
        <row r="126">
          <cell r="A126" t="str">
            <v>Other Operating Income</v>
          </cell>
          <cell r="B126">
            <v>473.45628198769833</v>
          </cell>
          <cell r="C126">
            <v>457.60623367061555</v>
          </cell>
          <cell r="D126">
            <v>565.48882060301764</v>
          </cell>
          <cell r="E126">
            <v>540.43551842440297</v>
          </cell>
          <cell r="F126">
            <v>513.33704872100338</v>
          </cell>
          <cell r="G126">
            <v>545.54843723636509</v>
          </cell>
          <cell r="H126">
            <v>828.80413941907022</v>
          </cell>
          <cell r="I126">
            <v>1215.3408016034114</v>
          </cell>
          <cell r="J126">
            <v>937.70931011386472</v>
          </cell>
          <cell r="K126">
            <v>1191.8213750683854</v>
          </cell>
          <cell r="L126">
            <v>1022.5837623924369</v>
          </cell>
          <cell r="M126">
            <v>1073.7129505120588</v>
          </cell>
        </row>
        <row r="127">
          <cell r="A127" t="str">
            <v>Other Operating Expenses</v>
          </cell>
          <cell r="B127">
            <v>238.26201663743782</v>
          </cell>
          <cell r="C127">
            <v>155.43273188365043</v>
          </cell>
          <cell r="D127">
            <v>138.04880792297899</v>
          </cell>
          <cell r="E127">
            <v>102.76966812043992</v>
          </cell>
          <cell r="F127">
            <v>116.57454891273781</v>
          </cell>
          <cell r="G127">
            <v>723.98930377384534</v>
          </cell>
          <cell r="H127">
            <v>882.48978694467314</v>
          </cell>
          <cell r="I127">
            <v>958.67227724290967</v>
          </cell>
          <cell r="J127">
            <v>891.69304080620509</v>
          </cell>
          <cell r="K127">
            <v>966.85294734204922</v>
          </cell>
          <cell r="L127">
            <v>1022.5837623924369</v>
          </cell>
          <cell r="M127">
            <v>1022.5837623924369</v>
          </cell>
        </row>
        <row r="129">
          <cell r="A129" t="str">
            <v>Op.Profit before Disposal Gains</v>
          </cell>
          <cell r="H129">
            <v>-202.91040092383128</v>
          </cell>
          <cell r="I129">
            <v>2051.814319240425</v>
          </cell>
          <cell r="J129">
            <v>1867.7492420097865</v>
          </cell>
          <cell r="K129">
            <v>1621.3065552732087</v>
          </cell>
          <cell r="L129">
            <v>1541.5450218065987</v>
          </cell>
          <cell r="M129">
            <v>1817.6426376525567</v>
          </cell>
        </row>
        <row r="130">
          <cell r="A130" t="str">
            <v>Disposal Gains</v>
          </cell>
          <cell r="H130">
            <v>408.52221307577855</v>
          </cell>
          <cell r="I130">
            <v>916.2350511036235</v>
          </cell>
          <cell r="J130">
            <v>155.43273188365043</v>
          </cell>
          <cell r="K130">
            <v>32.722680396557983</v>
          </cell>
          <cell r="L130">
            <v>0</v>
          </cell>
          <cell r="M130">
            <v>0</v>
          </cell>
        </row>
        <row r="132">
          <cell r="A132" t="str">
            <v>Profit before Interest and Tax</v>
          </cell>
          <cell r="B132">
            <v>2066.1304919139184</v>
          </cell>
          <cell r="C132">
            <v>1624.3743065603858</v>
          </cell>
          <cell r="D132">
            <v>1421.9027216066836</v>
          </cell>
          <cell r="E132">
            <v>1100.3001283342612</v>
          </cell>
          <cell r="F132">
            <v>754.66681664561861</v>
          </cell>
          <cell r="G132">
            <v>1185.1745806128342</v>
          </cell>
          <cell r="H132">
            <v>205.61181215194728</v>
          </cell>
          <cell r="I132">
            <v>2968.0493703440484</v>
          </cell>
          <cell r="J132">
            <v>2023.1819738934369</v>
          </cell>
          <cell r="K132">
            <v>1654.0292356697666</v>
          </cell>
          <cell r="L132">
            <v>1541.5450218065987</v>
          </cell>
          <cell r="M132">
            <v>1817.6426376525567</v>
          </cell>
        </row>
        <row r="133">
          <cell r="A133" t="str">
            <v>Net Interest Paid</v>
          </cell>
          <cell r="B133">
            <v>145.20689425972606</v>
          </cell>
          <cell r="C133">
            <v>206.05062812207606</v>
          </cell>
          <cell r="D133">
            <v>214.23129822121555</v>
          </cell>
          <cell r="E133">
            <v>224.96842772633613</v>
          </cell>
          <cell r="F133">
            <v>171.79407208192941</v>
          </cell>
          <cell r="G133">
            <v>208.60708752805715</v>
          </cell>
          <cell r="H133">
            <v>324.67034455959873</v>
          </cell>
          <cell r="I133">
            <v>379.37857584759411</v>
          </cell>
          <cell r="J133">
            <v>521.00642693894667</v>
          </cell>
          <cell r="K133">
            <v>530.20968080047862</v>
          </cell>
          <cell r="L133">
            <v>485.7272871364076</v>
          </cell>
          <cell r="M133">
            <v>475.50144951248319</v>
          </cell>
        </row>
        <row r="134">
          <cell r="A134" t="str">
            <v>Investment Income</v>
          </cell>
          <cell r="B134">
            <v>198.892541785329</v>
          </cell>
          <cell r="C134">
            <v>225.47971960753236</v>
          </cell>
          <cell r="D134">
            <v>102.2583762392437</v>
          </cell>
          <cell r="E134">
            <v>202.47158495370252</v>
          </cell>
          <cell r="F134">
            <v>44.482393664071012</v>
          </cell>
          <cell r="G134">
            <v>152.87627247766932</v>
          </cell>
          <cell r="H134">
            <v>171.79407208192941</v>
          </cell>
          <cell r="I134">
            <v>176.90699089389159</v>
          </cell>
          <cell r="J134">
            <v>157.98919128963152</v>
          </cell>
          <cell r="K134">
            <v>542.99197783038403</v>
          </cell>
          <cell r="L134">
            <v>178.95215841867648</v>
          </cell>
          <cell r="M134">
            <v>204.5167524784874</v>
          </cell>
        </row>
        <row r="135">
          <cell r="A135" t="str">
            <v>Other Financial Expense</v>
          </cell>
          <cell r="B135">
            <v>0</v>
          </cell>
          <cell r="C135">
            <v>0</v>
          </cell>
          <cell r="D135">
            <v>0</v>
          </cell>
          <cell r="E135">
            <v>0</v>
          </cell>
          <cell r="F135">
            <v>0</v>
          </cell>
          <cell r="G135">
            <v>0</v>
          </cell>
          <cell r="H135">
            <v>0</v>
          </cell>
          <cell r="I135">
            <v>65.956652674312181</v>
          </cell>
          <cell r="J135">
            <v>-1496.8352617558785</v>
          </cell>
          <cell r="K135">
            <v>80.272825347806304</v>
          </cell>
          <cell r="L135">
            <v>25.564594059810926</v>
          </cell>
          <cell r="M135">
            <v>25.564594059810926</v>
          </cell>
        </row>
        <row r="136">
          <cell r="A136" t="str">
            <v>Pre-Tax Profit</v>
          </cell>
          <cell r="B136">
            <v>2119.8161394395211</v>
          </cell>
          <cell r="C136">
            <v>1643.8033980458422</v>
          </cell>
          <cell r="D136">
            <v>1309.9297996247117</v>
          </cell>
          <cell r="E136">
            <v>1077.8032855616275</v>
          </cell>
          <cell r="F136">
            <v>627.35513822776011</v>
          </cell>
          <cell r="G136">
            <v>1129.4437655624465</v>
          </cell>
          <cell r="H136">
            <v>52.735539674277959</v>
          </cell>
          <cell r="I136">
            <v>2699.6211327160336</v>
          </cell>
          <cell r="J136">
            <v>3157</v>
          </cell>
          <cell r="K136">
            <v>1586.5387073518657</v>
          </cell>
          <cell r="L136">
            <v>1209.2052990290567</v>
          </cell>
          <cell r="M136">
            <v>1521.0933465587502</v>
          </cell>
        </row>
        <row r="137">
          <cell r="A137" t="str">
            <v>Pre-Tax Margin</v>
          </cell>
          <cell r="B137">
            <v>9.0330733365288213E-2</v>
          </cell>
          <cell r="C137">
            <v>7.166421470286656E-2</v>
          </cell>
          <cell r="D137">
            <v>5.4295765693214086E-2</v>
          </cell>
          <cell r="E137">
            <v>4.5955962502725045E-2</v>
          </cell>
          <cell r="F137">
            <v>2.664668708059157E-2</v>
          </cell>
          <cell r="G137">
            <v>4.4503092451195672E-2</v>
          </cell>
          <cell r="H137">
            <v>2.140352511257207E-3</v>
          </cell>
          <cell r="I137">
            <v>0.10367781334066407</v>
          </cell>
          <cell r="J137">
            <v>0.11851353761996157</v>
          </cell>
          <cell r="K137">
            <v>7.1000366099212883E-2</v>
          </cell>
          <cell r="L137">
            <v>6.205720283390187E-2</v>
          </cell>
          <cell r="M137">
            <v>7.5757575757575774E-2</v>
          </cell>
        </row>
        <row r="138">
          <cell r="A138" t="str">
            <v>Tax</v>
          </cell>
          <cell r="B138">
            <v>1030.7644324915766</v>
          </cell>
          <cell r="C138">
            <v>776.65236753705585</v>
          </cell>
          <cell r="D138">
            <v>616.10671684144324</v>
          </cell>
          <cell r="E138">
            <v>473.45628198769833</v>
          </cell>
          <cell r="F138">
            <v>240.81847604341891</v>
          </cell>
          <cell r="G138">
            <v>432.55293149200082</v>
          </cell>
          <cell r="H138">
            <v>943.84481268821935</v>
          </cell>
          <cell r="I138">
            <v>1281.2974542777235</v>
          </cell>
          <cell r="J138">
            <v>707.11667169437021</v>
          </cell>
          <cell r="K138">
            <v>482.65953584923028</v>
          </cell>
          <cell r="L138">
            <v>580.41854353394717</v>
          </cell>
          <cell r="M138">
            <v>730.12480634820008</v>
          </cell>
        </row>
        <row r="139">
          <cell r="A139" t="str">
            <v>Tax ratio</v>
          </cell>
          <cell r="B139">
            <v>0.48625180897250386</v>
          </cell>
          <cell r="C139">
            <v>0.47247278382581653</v>
          </cell>
          <cell r="D139">
            <v>0.47033567525370806</v>
          </cell>
          <cell r="E139">
            <v>0.43927893738140461</v>
          </cell>
          <cell r="F139">
            <v>0.38386308068459657</v>
          </cell>
          <cell r="G139">
            <v>0.38297872340425537</v>
          </cell>
          <cell r="H139">
            <v>17.897698943025791</v>
          </cell>
          <cell r="I139">
            <v>0.47462121212121211</v>
          </cell>
          <cell r="J139">
            <v>0.22398374142995572</v>
          </cell>
          <cell r="K139">
            <v>0.30422172091524341</v>
          </cell>
          <cell r="L139">
            <v>0.48</v>
          </cell>
          <cell r="M139">
            <v>0.48</v>
          </cell>
        </row>
        <row r="140">
          <cell r="A140" t="str">
            <v>Post-Tax Profit</v>
          </cell>
          <cell r="B140">
            <v>1089.0517069479445</v>
          </cell>
          <cell r="C140">
            <v>867.15103050878633</v>
          </cell>
          <cell r="D140">
            <v>693.82308278326843</v>
          </cell>
          <cell r="E140">
            <v>604.34700357392921</v>
          </cell>
          <cell r="F140">
            <v>386.5366621843412</v>
          </cell>
          <cell r="G140">
            <v>696.89083407044564</v>
          </cell>
          <cell r="H140">
            <v>-891.10927301394145</v>
          </cell>
          <cell r="I140">
            <v>1418.32367843831</v>
          </cell>
          <cell r="J140">
            <v>2449.8833283056297</v>
          </cell>
          <cell r="K140">
            <v>1103.8791715026355</v>
          </cell>
          <cell r="L140">
            <v>628.78675549510956</v>
          </cell>
          <cell r="M140">
            <v>790.96854021055015</v>
          </cell>
        </row>
        <row r="141">
          <cell r="A141" t="str">
            <v>less: Minorities</v>
          </cell>
          <cell r="B141">
            <v>102.76966812043992</v>
          </cell>
          <cell r="C141">
            <v>101.23579247685126</v>
          </cell>
          <cell r="D141">
            <v>132.93588911101682</v>
          </cell>
          <cell r="E141">
            <v>131.40201346742816</v>
          </cell>
          <cell r="F141">
            <v>148.27464554690337</v>
          </cell>
          <cell r="G141">
            <v>244.39751921179243</v>
          </cell>
          <cell r="H141">
            <v>274.05244832117313</v>
          </cell>
          <cell r="I141">
            <v>337.4526415895042</v>
          </cell>
          <cell r="J141">
            <v>1763.2183318591083</v>
          </cell>
          <cell r="K141">
            <v>134.98105663580168</v>
          </cell>
          <cell r="L141">
            <v>122.71005148709244</v>
          </cell>
          <cell r="M141">
            <v>132.93588911101682</v>
          </cell>
        </row>
        <row r="142">
          <cell r="A142" t="str">
            <v>Net Profit</v>
          </cell>
          <cell r="B142">
            <v>986.28203882750449</v>
          </cell>
          <cell r="C142">
            <v>765.91523803193513</v>
          </cell>
          <cell r="D142">
            <v>560.88719367225167</v>
          </cell>
          <cell r="E142">
            <v>472.94499010650105</v>
          </cell>
          <cell r="F142">
            <v>238.26201663743782</v>
          </cell>
          <cell r="G142">
            <v>452.49331485865321</v>
          </cell>
          <cell r="H142">
            <v>-1165.1617213351146</v>
          </cell>
          <cell r="I142">
            <v>1080.8710368488059</v>
          </cell>
          <cell r="J142">
            <v>686.6649964465214</v>
          </cell>
          <cell r="K142">
            <v>968.89811486683379</v>
          </cell>
          <cell r="L142">
            <v>506.07670400801715</v>
          </cell>
          <cell r="M142">
            <v>658.03265109953327</v>
          </cell>
        </row>
        <row r="144">
          <cell r="A144" t="str">
            <v>EPS(EUR) unadjusted</v>
          </cell>
          <cell r="B144">
            <v>1.7122952062977508</v>
          </cell>
          <cell r="C144">
            <v>1.3228242453055874</v>
          </cell>
          <cell r="D144">
            <v>0.96538243317082906</v>
          </cell>
          <cell r="E144">
            <v>0.81122639812435859</v>
          </cell>
          <cell r="F144">
            <v>0.40589781369239836</v>
          </cell>
          <cell r="G144">
            <v>0.76954645384124698</v>
          </cell>
          <cell r="H144">
            <v>-1.9815675532910113</v>
          </cell>
          <cell r="I144">
            <v>1.8382160490625952</v>
          </cell>
          <cell r="J144">
            <v>1.1677976130042882</v>
          </cell>
          <cell r="K144">
            <v>1.6477859096374725</v>
          </cell>
          <cell r="L144">
            <v>0.86067466668030124</v>
          </cell>
          <cell r="M144">
            <v>1.1191031481284579</v>
          </cell>
        </row>
        <row r="145">
          <cell r="A145" t="str">
            <v>EPS(EUR) unadjusted and fully diluted</v>
          </cell>
          <cell r="B145">
            <v>1.6647112764873495</v>
          </cell>
          <cell r="C145">
            <v>1.2950428424227993</v>
          </cell>
          <cell r="D145">
            <v>0.94769757777278885</v>
          </cell>
          <cell r="E145">
            <v>0.80148457052380018</v>
          </cell>
          <cell r="F145">
            <v>0.40283602760914183</v>
          </cell>
          <cell r="G145">
            <v>0.76177325733779999</v>
          </cell>
          <cell r="H145">
            <v>-1.9815675532910113</v>
          </cell>
          <cell r="I145">
            <v>1.8382160490625952</v>
          </cell>
          <cell r="J145">
            <v>1.1677976130042882</v>
          </cell>
          <cell r="K145">
            <v>1.6477859096374725</v>
          </cell>
          <cell r="L145">
            <v>0.86067466668030124</v>
          </cell>
          <cell r="M145">
            <v>1.1191031481284579</v>
          </cell>
        </row>
        <row r="147">
          <cell r="A147" t="str">
            <v>DVFA adjusted EPS(EUR)</v>
          </cell>
          <cell r="B147">
            <v>1.9430866804488218</v>
          </cell>
          <cell r="C147">
            <v>1.3802231611566309</v>
          </cell>
          <cell r="D147">
            <v>1.022583762392437</v>
          </cell>
          <cell r="E147">
            <v>0.86823149637093533</v>
          </cell>
          <cell r="F147">
            <v>0.61494389799749616</v>
          </cell>
          <cell r="G147">
            <v>1.5759315659816431</v>
          </cell>
          <cell r="H147">
            <v>-2.2406916699516799</v>
          </cell>
          <cell r="I147">
            <v>1.4051831292739612</v>
          </cell>
          <cell r="J147">
            <v>1.5843091964957654</v>
          </cell>
          <cell r="K147">
            <v>1.3799663528204056</v>
          </cell>
          <cell r="L147">
            <v>1.6867414815381374</v>
          </cell>
          <cell r="M147">
            <v>1.945169962986294</v>
          </cell>
        </row>
        <row r="148">
          <cell r="A148" t="str">
            <v xml:space="preserve">          % change in EPS</v>
          </cell>
          <cell r="B148">
            <v>2.7839462884826638E-4</v>
          </cell>
          <cell r="C148">
            <v>-0.28967494088435541</v>
          </cell>
          <cell r="D148">
            <v>-0.25911708253358912</v>
          </cell>
          <cell r="E148">
            <v>-0.15094339622641684</v>
          </cell>
          <cell r="F148">
            <v>-0.29172818474351558</v>
          </cell>
          <cell r="G148">
            <v>1.5627241299791867</v>
          </cell>
          <cell r="H148">
            <v>-2.4218204129669552</v>
          </cell>
          <cell r="I148">
            <v>-1.6271202540348908</v>
          </cell>
          <cell r="J148">
            <v>0.12747524752475226</v>
          </cell>
          <cell r="K148">
            <v>-0.12897914379802444</v>
          </cell>
          <cell r="L148">
            <v>0.22230623818525586</v>
          </cell>
          <cell r="M148">
            <v>0.15321167130632007</v>
          </cell>
        </row>
        <row r="149">
          <cell r="A149" t="str">
            <v>CFPS(EUR)</v>
          </cell>
          <cell r="B149">
            <v>4.3015980143695725</v>
          </cell>
          <cell r="C149">
            <v>4.0320530734748417</v>
          </cell>
          <cell r="D149">
            <v>3.943371634492693</v>
          </cell>
          <cell r="E149">
            <v>4.3262484561594245</v>
          </cell>
          <cell r="F149">
            <v>4.1364993931871235</v>
          </cell>
          <cell r="G149">
            <v>3.9207739665199823</v>
          </cell>
          <cell r="H149">
            <v>7.7670068027210881</v>
          </cell>
          <cell r="I149">
            <v>7.9982993197278915</v>
          </cell>
          <cell r="J149">
            <v>4.3007647013545869</v>
          </cell>
          <cell r="K149">
            <v>3.4451333899649961</v>
          </cell>
          <cell r="L149">
            <v>3.3154495954724723</v>
          </cell>
          <cell r="M149">
            <v>3.6202769455951707</v>
          </cell>
        </row>
        <row r="150">
          <cell r="A150" t="str">
            <v xml:space="preserve">          % change in CFPS</v>
          </cell>
          <cell r="B150">
            <v>-1.6480798957180687E-2</v>
          </cell>
          <cell r="C150">
            <v>-6.2661582973190577E-2</v>
          </cell>
          <cell r="D150">
            <v>-2.1994114999513759E-2</v>
          </cell>
          <cell r="E150">
            <v>9.7093770802048063E-2</v>
          </cell>
          <cell r="F150">
            <v>-4.3859955084675994E-2</v>
          </cell>
          <cell r="G150">
            <v>-5.2151688217927483E-2</v>
          </cell>
          <cell r="H150">
            <v>0.98098815923708083</v>
          </cell>
          <cell r="I150">
            <v>2.9778848259251145E-2</v>
          </cell>
          <cell r="J150">
            <v>-0.46229010325398745</v>
          </cell>
          <cell r="K150">
            <v>-0.19894864536999612</v>
          </cell>
          <cell r="L150">
            <v>-3.764260474507819E-2</v>
          </cell>
          <cell r="M150">
            <v>9.1941482246922446E-2</v>
          </cell>
        </row>
        <row r="151">
          <cell r="A151" t="str">
            <v>DPS(EUR)</v>
          </cell>
          <cell r="B151">
            <v>0.66467944555508407</v>
          </cell>
          <cell r="C151">
            <v>0.66467944555508407</v>
          </cell>
          <cell r="D151">
            <v>0.61355025743546221</v>
          </cell>
          <cell r="E151">
            <v>0.46016269307659668</v>
          </cell>
          <cell r="F151">
            <v>0.35790431683735291</v>
          </cell>
          <cell r="G151">
            <v>0.51129188119621849</v>
          </cell>
          <cell r="H151">
            <v>0.66467944555508407</v>
          </cell>
          <cell r="I151">
            <v>0.71580863367470582</v>
          </cell>
          <cell r="J151">
            <v>0.76693782179432779</v>
          </cell>
          <cell r="K151">
            <v>0.76693782179432779</v>
          </cell>
          <cell r="L151">
            <v>0.8691961980335714</v>
          </cell>
          <cell r="M151">
            <v>0.92032538615319337</v>
          </cell>
        </row>
        <row r="152">
          <cell r="A152" t="str">
            <v xml:space="preserve">          payout ratio (%)</v>
          </cell>
          <cell r="B152">
            <v>0.34207400639561475</v>
          </cell>
          <cell r="C152">
            <v>0.48157389635316711</v>
          </cell>
          <cell r="D152">
            <v>0.6</v>
          </cell>
          <cell r="E152">
            <v>0.53000000000000114</v>
          </cell>
          <cell r="F152">
            <v>0.58201133144475914</v>
          </cell>
          <cell r="G152">
            <v>0.32443787042093819</v>
          </cell>
          <cell r="H152">
            <v>-0.29664029838135553</v>
          </cell>
          <cell r="I152">
            <v>0.5094059405940593</v>
          </cell>
          <cell r="J152">
            <v>0.48408342480790345</v>
          </cell>
          <cell r="K152">
            <v>0.5557655954631382</v>
          </cell>
          <cell r="L152">
            <v>0.51531085678935962</v>
          </cell>
          <cell r="M152">
            <v>0.47313366115333039</v>
          </cell>
        </row>
        <row r="154">
          <cell r="A154" t="str">
            <v>Shares (m)</v>
          </cell>
          <cell r="B154">
            <v>576</v>
          </cell>
          <cell r="C154">
            <v>579</v>
          </cell>
          <cell r="D154">
            <v>581</v>
          </cell>
          <cell r="E154">
            <v>583</v>
          </cell>
          <cell r="F154">
            <v>587</v>
          </cell>
          <cell r="G154">
            <v>588</v>
          </cell>
          <cell r="H154">
            <v>588</v>
          </cell>
          <cell r="I154">
            <v>588</v>
          </cell>
          <cell r="J154">
            <v>588</v>
          </cell>
          <cell r="K154">
            <v>588</v>
          </cell>
          <cell r="L154">
            <v>588</v>
          </cell>
          <cell r="M154">
            <v>588</v>
          </cell>
        </row>
        <row r="156">
          <cell r="A156" t="str">
            <v>EBIT</v>
          </cell>
          <cell r="B156">
            <v>2265.0230336992472</v>
          </cell>
          <cell r="C156">
            <v>1849.8540261679182</v>
          </cell>
          <cell r="D156">
            <v>1524.1610978459273</v>
          </cell>
          <cell r="E156">
            <v>1302.7717132879636</v>
          </cell>
          <cell r="F156">
            <v>799.14921030968958</v>
          </cell>
          <cell r="G156">
            <v>1338.0508530905036</v>
          </cell>
          <cell r="H156">
            <v>377.40588423387669</v>
          </cell>
          <cell r="I156">
            <v>3078.9997085636278</v>
          </cell>
          <cell r="J156">
            <v>3678.0064269389468</v>
          </cell>
          <cell r="K156">
            <v>2116.7483881523444</v>
          </cell>
          <cell r="L156">
            <v>1694.9325861654643</v>
          </cell>
          <cell r="M156">
            <v>1996.5947960712333</v>
          </cell>
        </row>
        <row r="157">
          <cell r="A157" t="str">
            <v>EBITDA</v>
          </cell>
          <cell r="B157">
            <v>3560.6366606504648</v>
          </cell>
          <cell r="C157">
            <v>3215.0033489618218</v>
          </cell>
          <cell r="D157">
            <v>3069.2851628208996</v>
          </cell>
          <cell r="E157">
            <v>2928.6798954919386</v>
          </cell>
          <cell r="F157">
            <v>2497.6608396435272</v>
          </cell>
          <cell r="G157">
            <v>3118.8804752969327</v>
          </cell>
          <cell r="H157">
            <v>2106.0837345582913</v>
          </cell>
          <cell r="I157">
            <v>4936.0118210682931</v>
          </cell>
          <cell r="J157">
            <v>5611.7123216230448</v>
          </cell>
          <cell r="K157">
            <v>3823.9519794665175</v>
          </cell>
          <cell r="L157">
            <v>3240.5986205345043</v>
          </cell>
          <cell r="M157">
            <v>3569.543365220904</v>
          </cell>
        </row>
        <row r="161">
          <cell r="A161" t="str">
            <v>Hoechst  - Balance Sheet Summary 1989-2000E (EURm)</v>
          </cell>
        </row>
        <row r="164">
          <cell r="A164" t="str">
            <v>Hoechst</v>
          </cell>
          <cell r="B164">
            <v>1989</v>
          </cell>
          <cell r="C164">
            <v>1990</v>
          </cell>
          <cell r="D164">
            <v>1991</v>
          </cell>
          <cell r="E164">
            <v>1992</v>
          </cell>
          <cell r="F164">
            <v>1993</v>
          </cell>
          <cell r="G164">
            <v>1994</v>
          </cell>
          <cell r="H164" t="str">
            <v>1995R</v>
          </cell>
          <cell r="I164">
            <v>1996</v>
          </cell>
          <cell r="J164">
            <v>1997</v>
          </cell>
          <cell r="K164" t="str">
            <v>1998E</v>
          </cell>
          <cell r="L164" t="str">
            <v>1999E</v>
          </cell>
          <cell r="M164" t="str">
            <v>2000E</v>
          </cell>
        </row>
        <row r="166">
          <cell r="A166" t="str">
            <v>Tangible Fixed Assets</v>
          </cell>
          <cell r="B166">
            <v>6230.0915723759226</v>
          </cell>
          <cell r="C166">
            <v>6481.6471779244621</v>
          </cell>
          <cell r="D166">
            <v>7099.2877704094935</v>
          </cell>
          <cell r="E166">
            <v>7564.0520904168561</v>
          </cell>
          <cell r="F166">
            <v>8067.163301513935</v>
          </cell>
          <cell r="G166">
            <v>7678.0701799236131</v>
          </cell>
          <cell r="H166">
            <v>8111.13440329681</v>
          </cell>
          <cell r="I166">
            <v>8679.1796833058088</v>
          </cell>
          <cell r="J166">
            <v>8109.6005276532214</v>
          </cell>
          <cell r="K166">
            <v>6625.3201965405997</v>
          </cell>
          <cell r="L166">
            <v>7058.3537424009246</v>
          </cell>
          <cell r="M166">
            <v>7464.1047534806203</v>
          </cell>
        </row>
        <row r="167">
          <cell r="A167" t="str">
            <v>Intangible Fixed Assets</v>
          </cell>
          <cell r="B167">
            <v>65.956652674312181</v>
          </cell>
          <cell r="C167">
            <v>94.588998021300426</v>
          </cell>
          <cell r="D167">
            <v>116.57454891273781</v>
          </cell>
          <cell r="E167">
            <v>153.38756435886555</v>
          </cell>
          <cell r="F167">
            <v>165.14727762637858</v>
          </cell>
          <cell r="G167">
            <v>170.77148831953699</v>
          </cell>
          <cell r="H167">
            <v>5047.4734511690694</v>
          </cell>
          <cell r="I167">
            <v>5556.7201648405025</v>
          </cell>
          <cell r="J167">
            <v>7771.6365941825215</v>
          </cell>
          <cell r="K167">
            <v>7708.7476927953867</v>
          </cell>
          <cell r="L167">
            <v>7059.4070036761896</v>
          </cell>
          <cell r="M167">
            <v>6410.0663145569924</v>
          </cell>
        </row>
        <row r="168">
          <cell r="A168" t="str">
            <v>Investments/Related Companies</v>
          </cell>
          <cell r="B168">
            <v>1167.2793647709668</v>
          </cell>
          <cell r="C168">
            <v>1292.5458756640403</v>
          </cell>
          <cell r="D168">
            <v>1262.8909465546596</v>
          </cell>
          <cell r="E168">
            <v>1451.5576507160642</v>
          </cell>
          <cell r="F168">
            <v>1629.9985172535446</v>
          </cell>
          <cell r="G168">
            <v>1656.5856950757479</v>
          </cell>
          <cell r="H168">
            <v>1934.7284784464907</v>
          </cell>
          <cell r="I168">
            <v>1977.1657045857769</v>
          </cell>
          <cell r="J168">
            <v>3866.3892056058044</v>
          </cell>
          <cell r="K168">
            <v>3750.8372404554589</v>
          </cell>
          <cell r="L168">
            <v>3936.9474852108824</v>
          </cell>
          <cell r="M168">
            <v>3988.0766733305045</v>
          </cell>
        </row>
        <row r="169">
          <cell r="A169" t="str">
            <v>Fixed Assets</v>
          </cell>
          <cell r="B169">
            <v>7463.3275898212014</v>
          </cell>
          <cell r="C169">
            <v>7868.7820516098027</v>
          </cell>
          <cell r="D169">
            <v>8478.7532658768905</v>
          </cell>
          <cell r="E169">
            <v>9168.9973054917864</v>
          </cell>
          <cell r="F169">
            <v>9862.3090963938594</v>
          </cell>
          <cell r="G169">
            <v>9505.4273633188968</v>
          </cell>
          <cell r="H169">
            <v>15093.336332912369</v>
          </cell>
          <cell r="I169">
            <v>16213.065552732089</v>
          </cell>
          <cell r="J169">
            <v>19747.626327441547</v>
          </cell>
          <cell r="K169">
            <v>18084.905129791445</v>
          </cell>
          <cell r="L169">
            <v>18054.708231287997</v>
          </cell>
          <cell r="M169">
            <v>17862.247741368119</v>
          </cell>
        </row>
        <row r="171">
          <cell r="A171" t="str">
            <v>Inventories</v>
          </cell>
          <cell r="B171">
            <v>4051.9881584800314</v>
          </cell>
          <cell r="C171">
            <v>4303.5437640285709</v>
          </cell>
          <cell r="D171">
            <v>4270.8210836320131</v>
          </cell>
          <cell r="E171">
            <v>4370.5230004652758</v>
          </cell>
          <cell r="F171">
            <v>4008.528348578353</v>
          </cell>
          <cell r="G171">
            <v>4270.3097917508167</v>
          </cell>
          <cell r="H171">
            <v>4379.726254326808</v>
          </cell>
          <cell r="I171">
            <v>4062.2139961039561</v>
          </cell>
          <cell r="J171">
            <v>3445.5959873813163</v>
          </cell>
          <cell r="K171">
            <v>2815.6843897475751</v>
          </cell>
          <cell r="L171">
            <v>2917.9427659868188</v>
          </cell>
          <cell r="M171">
            <v>3071.3303303456842</v>
          </cell>
        </row>
        <row r="172">
          <cell r="A172" t="str">
            <v>Accounts Receivable</v>
          </cell>
          <cell r="B172">
            <v>3565.2382875812314</v>
          </cell>
          <cell r="C172">
            <v>3696.6403010486597</v>
          </cell>
          <cell r="D172">
            <v>3799.9212610502959</v>
          </cell>
          <cell r="E172">
            <v>3810.1470986742202</v>
          </cell>
          <cell r="F172">
            <v>4198.7289283833461</v>
          </cell>
          <cell r="G172">
            <v>4556.1219533395033</v>
          </cell>
          <cell r="H172">
            <v>4627.1915248257774</v>
          </cell>
          <cell r="I172">
            <v>4841.934114928189</v>
          </cell>
          <cell r="J172">
            <v>4309.1679747217295</v>
          </cell>
          <cell r="K172">
            <v>3714.5355168905276</v>
          </cell>
          <cell r="L172">
            <v>3816.7938931297713</v>
          </cell>
          <cell r="M172">
            <v>3970.1814574886366</v>
          </cell>
        </row>
        <row r="173">
          <cell r="A173" t="str">
            <v>Other Current Assets</v>
          </cell>
          <cell r="B173">
            <v>211.67483881523447</v>
          </cell>
          <cell r="C173">
            <v>261.78144317246387</v>
          </cell>
          <cell r="D173">
            <v>449.42556357147606</v>
          </cell>
          <cell r="E173">
            <v>545.54843723636509</v>
          </cell>
          <cell r="F173">
            <v>1116.150176651345</v>
          </cell>
          <cell r="G173">
            <v>1406.0526732896008</v>
          </cell>
          <cell r="H173">
            <v>2689.9065869733054</v>
          </cell>
          <cell r="I173">
            <v>2786.5407525193909</v>
          </cell>
          <cell r="J173">
            <v>3313.1713901514959</v>
          </cell>
          <cell r="K173">
            <v>3765.6647050101492</v>
          </cell>
          <cell r="L173">
            <v>3765.6647050101492</v>
          </cell>
          <cell r="M173">
            <v>3765.6647050101492</v>
          </cell>
        </row>
        <row r="174">
          <cell r="A174" t="str">
            <v>Cash and Near Cash</v>
          </cell>
          <cell r="B174">
            <v>1757.8214875525991</v>
          </cell>
          <cell r="C174">
            <v>1350.321858239213</v>
          </cell>
          <cell r="D174">
            <v>1262.8909465546596</v>
          </cell>
          <cell r="E174">
            <v>977.07878496597357</v>
          </cell>
          <cell r="F174">
            <v>811.93150733959499</v>
          </cell>
          <cell r="G174">
            <v>1008.7788816001391</v>
          </cell>
          <cell r="H174">
            <v>577.75982575172691</v>
          </cell>
          <cell r="I174">
            <v>281.21053465792016</v>
          </cell>
          <cell r="J174">
            <v>324.67034455959873</v>
          </cell>
          <cell r="K174">
            <v>199.91512554772143</v>
          </cell>
          <cell r="L174">
            <v>199.91512554772143</v>
          </cell>
          <cell r="M174">
            <v>199.91512554772143</v>
          </cell>
        </row>
        <row r="175">
          <cell r="A175" t="str">
            <v>Current Assets</v>
          </cell>
          <cell r="B175">
            <v>9586.7227724290969</v>
          </cell>
          <cell r="C175">
            <v>9612.2873664889066</v>
          </cell>
          <cell r="D175">
            <v>9783.0588548084452</v>
          </cell>
          <cell r="E175">
            <v>9703.2973213418336</v>
          </cell>
          <cell r="F175">
            <v>10135.33896095264</v>
          </cell>
          <cell r="G175">
            <v>11241.263299980061</v>
          </cell>
          <cell r="H175">
            <v>12274.584191877619</v>
          </cell>
          <cell r="I175">
            <v>11971.899398209458</v>
          </cell>
          <cell r="J175">
            <v>11392.605696814142</v>
          </cell>
          <cell r="K175">
            <v>10495.799737195974</v>
          </cell>
          <cell r="L175">
            <v>10700.31648967446</v>
          </cell>
          <cell r="M175">
            <v>11007.091618392191</v>
          </cell>
        </row>
        <row r="177">
          <cell r="A177" t="str">
            <v xml:space="preserve">Accounts Payable </v>
          </cell>
          <cell r="B177">
            <v>1467.9189909143433</v>
          </cell>
          <cell r="C177">
            <v>1526.2062653707121</v>
          </cell>
          <cell r="D177">
            <v>1428.5495160622345</v>
          </cell>
          <cell r="E177">
            <v>1343.1637719024659</v>
          </cell>
          <cell r="F177">
            <v>1383.5558305169673</v>
          </cell>
          <cell r="G177">
            <v>1686.2406241851286</v>
          </cell>
          <cell r="H177">
            <v>2033.9191033985571</v>
          </cell>
          <cell r="I177">
            <v>2305.415092313749</v>
          </cell>
          <cell r="J177">
            <v>2087.6047509241603</v>
          </cell>
          <cell r="K177">
            <v>1603.9226313125375</v>
          </cell>
          <cell r="L177">
            <v>1655.0518194321594</v>
          </cell>
          <cell r="M177">
            <v>1731.7456016115921</v>
          </cell>
        </row>
        <row r="178">
          <cell r="A178" t="str">
            <v>Other Current Liabilities</v>
          </cell>
          <cell r="B178">
            <v>2773.7584554894852</v>
          </cell>
          <cell r="C178">
            <v>2475.6752887520902</v>
          </cell>
          <cell r="D178">
            <v>2463.4042836033809</v>
          </cell>
          <cell r="E178">
            <v>2566.1739517238207</v>
          </cell>
          <cell r="F178">
            <v>3108.1433457918124</v>
          </cell>
          <cell r="G178">
            <v>3722.2048951084707</v>
          </cell>
          <cell r="H178">
            <v>5518.3732737507862</v>
          </cell>
          <cell r="I178">
            <v>5110.8736444373999</v>
          </cell>
          <cell r="J178">
            <v>5260.6821656278917</v>
          </cell>
          <cell r="K178">
            <v>5154.8447462202748</v>
          </cell>
          <cell r="L178">
            <v>5205.9739343398969</v>
          </cell>
          <cell r="M178">
            <v>5282.6677165193296</v>
          </cell>
        </row>
        <row r="179">
          <cell r="A179" t="str">
            <v>Short Term Debt</v>
          </cell>
          <cell r="B179">
            <v>982.70299565913194</v>
          </cell>
          <cell r="C179">
            <v>1562.5079889356437</v>
          </cell>
          <cell r="D179">
            <v>1667.3228245808684</v>
          </cell>
          <cell r="E179">
            <v>1570.6886590347833</v>
          </cell>
          <cell r="F179">
            <v>1255.7328602179127</v>
          </cell>
          <cell r="G179">
            <v>865.6171548651979</v>
          </cell>
          <cell r="H179">
            <v>1860.5911556730391</v>
          </cell>
          <cell r="I179">
            <v>1643.2921061646462</v>
          </cell>
          <cell r="J179">
            <v>3681.8128364939694</v>
          </cell>
          <cell r="K179">
            <v>2413.8089711273474</v>
          </cell>
          <cell r="L179">
            <v>2656.2329036777223</v>
          </cell>
          <cell r="M179">
            <v>2839.3674296845834</v>
          </cell>
        </row>
        <row r="180">
          <cell r="A180" t="str">
            <v>Current Liabilities</v>
          </cell>
          <cell r="B180">
            <v>5224.3804420629604</v>
          </cell>
          <cell r="C180">
            <v>5564.3895430584462</v>
          </cell>
          <cell r="D180">
            <v>5559.2766242464841</v>
          </cell>
          <cell r="E180">
            <v>5480.0263826610699</v>
          </cell>
          <cell r="F180">
            <v>5747.4320365266922</v>
          </cell>
          <cell r="G180">
            <v>6274.0626741587976</v>
          </cell>
          <cell r="H180">
            <v>9412.8835328223831</v>
          </cell>
          <cell r="I180">
            <v>9059.5808429157951</v>
          </cell>
          <cell r="J180">
            <v>11030.099753046021</v>
          </cell>
          <cell r="K180">
            <v>9172.5763486601591</v>
          </cell>
          <cell r="L180">
            <v>9517.2586574497782</v>
          </cell>
          <cell r="M180">
            <v>9853.7807478155046</v>
          </cell>
        </row>
        <row r="181">
          <cell r="A181" t="str">
            <v>Net Current Assets</v>
          </cell>
          <cell r="B181">
            <v>4362.3423303661366</v>
          </cell>
          <cell r="C181">
            <v>4047.8978234304604</v>
          </cell>
          <cell r="D181">
            <v>4223.7822305619611</v>
          </cell>
          <cell r="E181">
            <v>4223.2709386807637</v>
          </cell>
          <cell r="F181">
            <v>4387.9069244259481</v>
          </cell>
          <cell r="G181">
            <v>4967.2006258212632</v>
          </cell>
          <cell r="H181">
            <v>2861.7006590552355</v>
          </cell>
          <cell r="I181">
            <v>2912.3185552936629</v>
          </cell>
          <cell r="J181">
            <v>362.50594376812114</v>
          </cell>
          <cell r="K181">
            <v>1323.2233885358146</v>
          </cell>
          <cell r="L181">
            <v>1183.057832224682</v>
          </cell>
          <cell r="M181">
            <v>1153.3108705766863</v>
          </cell>
        </row>
        <row r="183">
          <cell r="A183" t="str">
            <v>Total Net Assets</v>
          </cell>
          <cell r="B183">
            <v>11825.669920187338</v>
          </cell>
          <cell r="C183">
            <v>11916.679875040263</v>
          </cell>
          <cell r="D183">
            <v>12702.535496438852</v>
          </cell>
          <cell r="E183">
            <v>13392.26824417255</v>
          </cell>
          <cell r="F183">
            <v>14250.216020819807</v>
          </cell>
          <cell r="G183">
            <v>14472.627989140161</v>
          </cell>
          <cell r="H183">
            <v>17955.036991967605</v>
          </cell>
          <cell r="I183">
            <v>19125.384108025752</v>
          </cell>
          <cell r="J183">
            <v>20110.132271209666</v>
          </cell>
          <cell r="K183">
            <v>19408.128518327259</v>
          </cell>
          <cell r="L183">
            <v>19237.766063512681</v>
          </cell>
          <cell r="M183">
            <v>19015.558611944805</v>
          </cell>
        </row>
        <row r="185">
          <cell r="A185" t="str">
            <v>Shareholders Equity</v>
          </cell>
          <cell r="B185">
            <v>5769.4175874181292</v>
          </cell>
          <cell r="C185">
            <v>5864.0065854394288</v>
          </cell>
          <cell r="D185">
            <v>6072.1023810862898</v>
          </cell>
          <cell r="E185">
            <v>6052.6732896008343</v>
          </cell>
          <cell r="F185">
            <v>5708.5738535557812</v>
          </cell>
          <cell r="G185">
            <v>5737.2061989027679</v>
          </cell>
          <cell r="H185">
            <v>6363.0274614869395</v>
          </cell>
          <cell r="I185">
            <v>1641.7813562528463</v>
          </cell>
          <cell r="J185">
            <v>8186.8056017138515</v>
          </cell>
          <cell r="K185">
            <v>8486.9339359760343</v>
          </cell>
          <cell r="L185">
            <v>8123.303150069285</v>
          </cell>
          <cell r="M185">
            <v>8028.9186688004611</v>
          </cell>
        </row>
        <row r="186">
          <cell r="A186" t="str">
            <v>Minority Interests</v>
          </cell>
          <cell r="B186">
            <v>645.25035406962775</v>
          </cell>
          <cell r="C186">
            <v>649.85198100039372</v>
          </cell>
          <cell r="D186">
            <v>930.55122377711768</v>
          </cell>
          <cell r="E186">
            <v>1031.7870162539689</v>
          </cell>
          <cell r="F186">
            <v>1214.3182178410188</v>
          </cell>
          <cell r="G186">
            <v>1313.5088427930853</v>
          </cell>
          <cell r="H186">
            <v>1563.5305726980362</v>
          </cell>
          <cell r="I186">
            <v>1827.3571833952849</v>
          </cell>
          <cell r="J186">
            <v>1583.4709560646886</v>
          </cell>
          <cell r="K186">
            <v>1319.1330534862436</v>
          </cell>
          <cell r="L186">
            <v>1687.2632079475211</v>
          </cell>
          <cell r="M186">
            <v>1738.392396067143</v>
          </cell>
        </row>
        <row r="187">
          <cell r="A187" t="str">
            <v>Long Term Debt</v>
          </cell>
          <cell r="B187">
            <v>2135.6661877566048</v>
          </cell>
          <cell r="C187">
            <v>1670.901867749242</v>
          </cell>
          <cell r="D187">
            <v>1694.9325861654643</v>
          </cell>
          <cell r="E187">
            <v>1888.200917257635</v>
          </cell>
          <cell r="F187">
            <v>2466.472034890558</v>
          </cell>
          <cell r="G187">
            <v>2433.2380626128038</v>
          </cell>
          <cell r="H187">
            <v>4648.1544919548223</v>
          </cell>
          <cell r="I187">
            <v>10175.707893835353</v>
          </cell>
          <cell r="J187">
            <v>4813.3017695812014</v>
          </cell>
          <cell r="K187">
            <v>3981.9411707561499</v>
          </cell>
          <cell r="L187">
            <v>3726.2952301580408</v>
          </cell>
          <cell r="M187">
            <v>3470.6492895599317</v>
          </cell>
        </row>
        <row r="188">
          <cell r="A188" t="str">
            <v>Pension Provisions</v>
          </cell>
          <cell r="B188">
            <v>2471.0736618213241</v>
          </cell>
          <cell r="C188">
            <v>2638.2661069724873</v>
          </cell>
          <cell r="D188">
            <v>2706.7792190527807</v>
          </cell>
          <cell r="E188">
            <v>2873.9716642039443</v>
          </cell>
          <cell r="F188">
            <v>3110.6998051977935</v>
          </cell>
          <cell r="G188">
            <v>3299.3665093591981</v>
          </cell>
          <cell r="H188">
            <v>3347.9392380728386</v>
          </cell>
          <cell r="I188">
            <v>3498.2590511445269</v>
          </cell>
          <cell r="J188">
            <v>3533.0268990658697</v>
          </cell>
          <cell r="K188">
            <v>3519.2220182735718</v>
          </cell>
          <cell r="L188">
            <v>3630.1723564931513</v>
          </cell>
          <cell r="M188">
            <v>3681.3015446127733</v>
          </cell>
        </row>
        <row r="189">
          <cell r="A189" t="str">
            <v>Other Provisions and Liabilities</v>
          </cell>
          <cell r="B189">
            <v>804.2621291216517</v>
          </cell>
          <cell r="C189">
            <v>1093.6533338787115</v>
          </cell>
          <cell r="D189">
            <v>1298.1700863571987</v>
          </cell>
          <cell r="E189">
            <v>1545.6353568561685</v>
          </cell>
          <cell r="F189">
            <v>1750.152109334656</v>
          </cell>
          <cell r="G189">
            <v>1689.3083754723059</v>
          </cell>
          <cell r="H189">
            <v>2032.3852277549686</v>
          </cell>
          <cell r="I189">
            <v>1982.278623397739</v>
          </cell>
          <cell r="J189">
            <v>1993.527044784056</v>
          </cell>
          <cell r="K189">
            <v>2100.8983398352616</v>
          </cell>
          <cell r="L189">
            <v>2070.7321188446849</v>
          </cell>
          <cell r="M189">
            <v>2096.296712904496</v>
          </cell>
        </row>
        <row r="190">
          <cell r="B190">
            <v>11825.669920187338</v>
          </cell>
          <cell r="C190">
            <v>11916.679875040263</v>
          </cell>
          <cell r="D190">
            <v>12702.535496438852</v>
          </cell>
          <cell r="E190">
            <v>13392.26824417255</v>
          </cell>
          <cell r="F190">
            <v>14250.216020819807</v>
          </cell>
          <cell r="G190">
            <v>14472.627989140161</v>
          </cell>
          <cell r="H190">
            <v>17955.036991967605</v>
          </cell>
          <cell r="I190">
            <v>19125.384108025752</v>
          </cell>
          <cell r="J190">
            <v>20110.132271209666</v>
          </cell>
          <cell r="K190">
            <v>19408.128518327259</v>
          </cell>
          <cell r="L190">
            <v>19237.766063512681</v>
          </cell>
          <cell r="M190">
            <v>19015.558611944805</v>
          </cell>
        </row>
        <row r="192">
          <cell r="A192" t="str">
            <v>Net Liquidity</v>
          </cell>
          <cell r="B192">
            <v>775.11849189346719</v>
          </cell>
          <cell r="C192">
            <v>-212.18613069643061</v>
          </cell>
          <cell r="D192">
            <v>-404.43187802620878</v>
          </cell>
          <cell r="E192">
            <v>-593.60987406880975</v>
          </cell>
          <cell r="F192">
            <v>-443.80135287831774</v>
          </cell>
          <cell r="G192">
            <v>143.16172673494123</v>
          </cell>
          <cell r="H192">
            <v>-1282.8313299213123</v>
          </cell>
          <cell r="I192">
            <v>-1362.081571506726</v>
          </cell>
          <cell r="J192">
            <v>-3357.1424919343708</v>
          </cell>
          <cell r="K192">
            <v>-2213.893845579626</v>
          </cell>
          <cell r="L192">
            <v>-2456.317778130001</v>
          </cell>
          <cell r="M192">
            <v>-2639.452304136862</v>
          </cell>
        </row>
        <row r="193">
          <cell r="A193" t="str">
            <v>Non-cash Working Capital</v>
          </cell>
          <cell r="B193">
            <v>3587.2238384726684</v>
          </cell>
          <cell r="C193">
            <v>4260.0839541268906</v>
          </cell>
          <cell r="D193">
            <v>4628.2141085881703</v>
          </cell>
          <cell r="E193">
            <v>4816.880812749574</v>
          </cell>
          <cell r="F193">
            <v>4831.7082773042657</v>
          </cell>
          <cell r="G193">
            <v>4824.038899086323</v>
          </cell>
          <cell r="H193">
            <v>4144.5319889765478</v>
          </cell>
          <cell r="I193">
            <v>4274.4001268003876</v>
          </cell>
          <cell r="J193">
            <v>3719.648435702491</v>
          </cell>
          <cell r="K193">
            <v>3537.1172341154397</v>
          </cell>
          <cell r="L193">
            <v>3639.375610354683</v>
          </cell>
          <cell r="M193">
            <v>3792.7631747135483</v>
          </cell>
        </row>
        <row r="194">
          <cell r="A194" t="str">
            <v>L-T Debt/Total Net Assets</v>
          </cell>
          <cell r="B194">
            <v>0.18059578883652558</v>
          </cell>
          <cell r="C194">
            <v>0.14021538593555585</v>
          </cell>
          <cell r="D194">
            <v>0.13343261954596683</v>
          </cell>
          <cell r="E194">
            <v>0.14099186805635094</v>
          </cell>
          <cell r="F194">
            <v>0.17308313300563308</v>
          </cell>
          <cell r="G194">
            <v>0.16812689889069454</v>
          </cell>
          <cell r="H194">
            <v>0.25887746675399381</v>
          </cell>
          <cell r="I194">
            <v>0.5320524720633053</v>
          </cell>
          <cell r="J194">
            <v>0.23934709651174618</v>
          </cell>
          <cell r="K194">
            <v>0.20516873468742591</v>
          </cell>
          <cell r="L194">
            <v>0.19369687820591189</v>
          </cell>
          <cell r="M194">
            <v>0.18251629417711715</v>
          </cell>
        </row>
        <row r="195">
          <cell r="A195" t="str">
            <v>Net Debt</v>
          </cell>
          <cell r="B195">
            <v>1360.5476958631375</v>
          </cell>
          <cell r="C195">
            <v>1883.0879984456726</v>
          </cell>
          <cell r="D195">
            <v>2099.3644641916735</v>
          </cell>
          <cell r="E195">
            <v>2481.8107913264448</v>
          </cell>
          <cell r="F195">
            <v>2910.2733877688756</v>
          </cell>
          <cell r="G195">
            <v>2290.0763358778622</v>
          </cell>
          <cell r="H195">
            <v>5930.9858218761347</v>
          </cell>
          <cell r="I195">
            <v>11537.789465342079</v>
          </cell>
          <cell r="J195">
            <v>8170.4442615155722</v>
          </cell>
          <cell r="K195">
            <v>6195.8350163357754</v>
          </cell>
          <cell r="L195">
            <v>6182.6130082880418</v>
          </cell>
          <cell r="M195">
            <v>6110.1015936967933</v>
          </cell>
        </row>
        <row r="196">
          <cell r="A196" t="str">
            <v>Net Debt/Shareholders' Equity</v>
          </cell>
          <cell r="B196">
            <v>0.23582063098192133</v>
          </cell>
          <cell r="C196">
            <v>0.32112651495335254</v>
          </cell>
          <cell r="D196">
            <v>0.34573930616369158</v>
          </cell>
          <cell r="E196">
            <v>0.41003547896604159</v>
          </cell>
          <cell r="F196">
            <v>0.50980743394536487</v>
          </cell>
          <cell r="G196">
            <v>0.39916228500133671</v>
          </cell>
          <cell r="H196">
            <v>0.93210124548011242</v>
          </cell>
          <cell r="I196">
            <v>7.027604145582206</v>
          </cell>
          <cell r="J196">
            <v>0.99800149887584311</v>
          </cell>
          <cell r="K196">
            <v>0.73004397855292458</v>
          </cell>
          <cell r="L196">
            <v>0.76109593524591157</v>
          </cell>
          <cell r="M196">
            <v>0.76101176830200179</v>
          </cell>
        </row>
        <row r="197">
          <cell r="A197" t="str">
            <v>Shares Outstanding (m)</v>
          </cell>
          <cell r="B197">
            <v>576</v>
          </cell>
          <cell r="C197">
            <v>579</v>
          </cell>
          <cell r="D197">
            <v>581</v>
          </cell>
          <cell r="E197">
            <v>583</v>
          </cell>
          <cell r="F197">
            <v>587</v>
          </cell>
          <cell r="G197">
            <v>588</v>
          </cell>
          <cell r="H197">
            <v>588</v>
          </cell>
          <cell r="I197">
            <v>588</v>
          </cell>
          <cell r="J197">
            <v>588</v>
          </cell>
          <cell r="K197">
            <v>588</v>
          </cell>
          <cell r="L197">
            <v>588</v>
          </cell>
          <cell r="M197">
            <v>588</v>
          </cell>
        </row>
        <row r="198">
          <cell r="A198" t="str">
            <v>Net Assets per Share (EUR)</v>
          </cell>
          <cell r="B198">
            <v>10.016349978156475</v>
          </cell>
          <cell r="C198">
            <v>10.127817936855664</v>
          </cell>
          <cell r="D198">
            <v>10.451122859012546</v>
          </cell>
          <cell r="E198">
            <v>10.381943892968842</v>
          </cell>
          <cell r="F198">
            <v>9.7249980469434085</v>
          </cell>
          <cell r="G198">
            <v>9.7571533994945039</v>
          </cell>
          <cell r="H198">
            <v>10.821475274637653</v>
          </cell>
          <cell r="I198">
            <v>2.792145163695317</v>
          </cell>
          <cell r="J198">
            <v>13.923138778424917</v>
          </cell>
          <cell r="K198">
            <v>14.433561115605501</v>
          </cell>
          <cell r="L198">
            <v>13.815141411682458</v>
          </cell>
          <cell r="M198">
            <v>13.654623586395342</v>
          </cell>
        </row>
        <row r="201">
          <cell r="A201" t="str">
            <v>Hoechst - Cash Flow Summary 1989 - 2000E (EURm)</v>
          </cell>
        </row>
        <row r="203">
          <cell r="A203" t="str">
            <v>Net Income</v>
          </cell>
          <cell r="B203">
            <v>986.28203882750449</v>
          </cell>
          <cell r="C203">
            <v>765.91523803193513</v>
          </cell>
          <cell r="D203">
            <v>560.88719367225167</v>
          </cell>
          <cell r="E203">
            <v>472.94499010650105</v>
          </cell>
          <cell r="F203">
            <v>238.26201663743782</v>
          </cell>
          <cell r="G203">
            <v>452.49331485865321</v>
          </cell>
          <cell r="H203">
            <v>-1165.1617213351146</v>
          </cell>
          <cell r="I203">
            <v>1080.8710368488059</v>
          </cell>
          <cell r="J203">
            <v>686.6649964465214</v>
          </cell>
          <cell r="K203">
            <v>968.89811486683379</v>
          </cell>
          <cell r="L203">
            <v>506.07670400801715</v>
          </cell>
          <cell r="M203">
            <v>658.03265109953327</v>
          </cell>
        </row>
        <row r="204">
          <cell r="A204" t="str">
            <v>Depreciation of FA</v>
          </cell>
          <cell r="B204">
            <v>1249.5973576435581</v>
          </cell>
          <cell r="C204">
            <v>1309.4185077435156</v>
          </cell>
          <cell r="D204">
            <v>1481.7238717066411</v>
          </cell>
          <cell r="E204">
            <v>1538.4772705194214</v>
          </cell>
          <cell r="F204">
            <v>1606.9903825997146</v>
          </cell>
          <cell r="G204">
            <v>1653.0066519073744</v>
          </cell>
          <cell r="H204">
            <v>1415.2559271511327</v>
          </cell>
          <cell r="I204">
            <v>1367.7057821998844</v>
          </cell>
          <cell r="J204">
            <v>1301.7491295255722</v>
          </cell>
          <cell r="K204">
            <v>1059.3967778385647</v>
          </cell>
          <cell r="L204">
            <v>896.3253452498426</v>
          </cell>
          <cell r="M204">
            <v>923.60788003047298</v>
          </cell>
        </row>
        <row r="205">
          <cell r="A205" t="str">
            <v>Write-downs/Inc.in long term provs.</v>
          </cell>
          <cell r="B205">
            <v>46.016269307659663</v>
          </cell>
          <cell r="C205">
            <v>55.730815050387818</v>
          </cell>
          <cell r="D205">
            <v>63.400193268331094</v>
          </cell>
          <cell r="E205">
            <v>87.430911684553365</v>
          </cell>
          <cell r="F205">
            <v>91.52124673412311</v>
          </cell>
          <cell r="G205">
            <v>127.82297029905462</v>
          </cell>
          <cell r="H205">
            <v>313.42192317328193</v>
          </cell>
          <cell r="I205">
            <v>489.30633030478111</v>
          </cell>
          <cell r="J205">
            <v>631.95676515852608</v>
          </cell>
          <cell r="K205">
            <v>647.80681347560881</v>
          </cell>
          <cell r="L205">
            <v>649.34068911919746</v>
          </cell>
          <cell r="M205">
            <v>649.34068911919746</v>
          </cell>
        </row>
        <row r="206">
          <cell r="A206" t="str">
            <v>Other non-cash items</v>
          </cell>
          <cell r="B206">
            <v>195.82479049815169</v>
          </cell>
          <cell r="C206">
            <v>203.49416871609498</v>
          </cell>
          <cell r="D206">
            <v>185.08766099303111</v>
          </cell>
          <cell r="E206">
            <v>423.34967763046893</v>
          </cell>
          <cell r="F206">
            <v>491.35149782956597</v>
          </cell>
          <cell r="G206">
            <v>72.092155248666813</v>
          </cell>
          <cell r="H206">
            <v>4003.4838710106997</v>
          </cell>
          <cell r="I206">
            <v>1765.1168506465287</v>
          </cell>
          <cell r="J206">
            <v>-91.521246734122997</v>
          </cell>
          <cell r="K206">
            <v>-650.36327288158964</v>
          </cell>
          <cell r="L206">
            <v>-102.2583762392437</v>
          </cell>
          <cell r="M206">
            <v>-102.2583762392437</v>
          </cell>
        </row>
        <row r="207">
          <cell r="A207" t="str">
            <v>Operating Cash Flow</v>
          </cell>
          <cell r="B207">
            <v>2477.7204562768738</v>
          </cell>
          <cell r="C207">
            <v>2334.5587295419332</v>
          </cell>
          <cell r="D207">
            <v>2291.0989196402547</v>
          </cell>
          <cell r="E207">
            <v>2522.2028499409444</v>
          </cell>
          <cell r="F207">
            <v>2428.1251438008417</v>
          </cell>
          <cell r="G207">
            <v>2305.4150923137495</v>
          </cell>
          <cell r="H207">
            <v>4567</v>
          </cell>
          <cell r="I207">
            <v>4703</v>
          </cell>
          <cell r="J207">
            <v>2528.8496443964968</v>
          </cell>
          <cell r="K207">
            <v>2025.7384332994177</v>
          </cell>
          <cell r="L207">
            <v>1949.4843621378136</v>
          </cell>
          <cell r="M207">
            <v>2128.7228440099602</v>
          </cell>
        </row>
        <row r="209">
          <cell r="A209" t="str">
            <v>Change in Working Capital</v>
          </cell>
          <cell r="B209">
            <v>-113.50679762556051</v>
          </cell>
          <cell r="C209">
            <v>672.86011565422359</v>
          </cell>
          <cell r="D209">
            <v>368.1301544612773</v>
          </cell>
          <cell r="E209">
            <v>188.66670416140462</v>
          </cell>
          <cell r="F209">
            <v>14.827464554690337</v>
          </cell>
          <cell r="G209">
            <v>-7.6693782179432777</v>
          </cell>
          <cell r="H209">
            <v>-287.3460372322748</v>
          </cell>
          <cell r="I209">
            <v>-4.6016269307659661</v>
          </cell>
          <cell r="J209">
            <v>1355.9460689323714</v>
          </cell>
          <cell r="K209">
            <v>295.01541545021809</v>
          </cell>
          <cell r="L209">
            <v>102.2583762392437</v>
          </cell>
          <cell r="M209">
            <v>153.38756435886555</v>
          </cell>
        </row>
        <row r="210">
          <cell r="A210" t="str">
            <v>Capital Expenditure</v>
          </cell>
          <cell r="B210">
            <v>1634.6001441843105</v>
          </cell>
          <cell r="C210">
            <v>1737.8811041859467</v>
          </cell>
          <cell r="D210">
            <v>1833.4926859696395</v>
          </cell>
          <cell r="E210">
            <v>1932.1720190405097</v>
          </cell>
          <cell r="F210">
            <v>1839.1168966627979</v>
          </cell>
          <cell r="G210">
            <v>1606.9903825997146</v>
          </cell>
          <cell r="H210">
            <v>1725.0988071560412</v>
          </cell>
          <cell r="I210">
            <v>1956.2027374567319</v>
          </cell>
          <cell r="J210">
            <v>1884.6218740892614</v>
          </cell>
          <cell r="K210">
            <v>1887.1783334952424</v>
          </cell>
          <cell r="L210">
            <v>1329.3588911101681</v>
          </cell>
          <cell r="M210">
            <v>1329.3588911101681</v>
          </cell>
        </row>
        <row r="211">
          <cell r="A211" t="str">
            <v>Operating Surplus</v>
          </cell>
          <cell r="B211">
            <v>956.62710971812385</v>
          </cell>
          <cell r="C211">
            <v>-76.182490298237099</v>
          </cell>
          <cell r="D211">
            <v>89.476079209337968</v>
          </cell>
          <cell r="E211">
            <v>401.3641267390301</v>
          </cell>
          <cell r="F211">
            <v>574.18078258335345</v>
          </cell>
          <cell r="G211">
            <v>706.09408793197804</v>
          </cell>
          <cell r="H211">
            <v>3129.2472300762338</v>
          </cell>
          <cell r="I211">
            <v>2751.3988894740337</v>
          </cell>
          <cell r="J211">
            <v>-711.71829862513596</v>
          </cell>
          <cell r="K211">
            <v>-156.45531564604289</v>
          </cell>
          <cell r="L211">
            <v>517.8670947884018</v>
          </cell>
          <cell r="M211">
            <v>645.97638854092656</v>
          </cell>
        </row>
        <row r="213">
          <cell r="A213" t="str">
            <v>Distribution</v>
          </cell>
          <cell r="B213">
            <v>347.16718733223234</v>
          </cell>
          <cell r="C213">
            <v>383.46891089716388</v>
          </cell>
          <cell r="D213">
            <v>386.02537030314494</v>
          </cell>
          <cell r="E213">
            <v>356.88173307496049</v>
          </cell>
          <cell r="F213">
            <v>269.45082139040716</v>
          </cell>
          <cell r="G213">
            <v>210.65225505284201</v>
          </cell>
          <cell r="H213">
            <v>300.63962614337646</v>
          </cell>
          <cell r="I213">
            <v>390.83151398638944</v>
          </cell>
          <cell r="J213">
            <v>420.89547660072702</v>
          </cell>
          <cell r="K213">
            <v>450.95943921506472</v>
          </cell>
          <cell r="L213">
            <v>450.95943921506472</v>
          </cell>
          <cell r="M213">
            <v>511.08736444374</v>
          </cell>
        </row>
        <row r="214">
          <cell r="A214" t="str">
            <v>Surplus after Distribution</v>
          </cell>
          <cell r="B214">
            <v>609.45992238589156</v>
          </cell>
          <cell r="C214">
            <v>-459.65140119540098</v>
          </cell>
          <cell r="D214">
            <v>-296.54929109380697</v>
          </cell>
          <cell r="E214">
            <v>44.482393664069605</v>
          </cell>
          <cell r="F214">
            <v>304.72996119294629</v>
          </cell>
          <cell r="G214">
            <v>495.44183287913603</v>
          </cell>
          <cell r="H214">
            <v>2828.6076039328573</v>
          </cell>
          <cell r="I214">
            <v>2360.5673754876443</v>
          </cell>
          <cell r="J214">
            <v>-1132.613775225863</v>
          </cell>
          <cell r="K214">
            <v>-607.41475486110767</v>
          </cell>
          <cell r="L214">
            <v>66.907655573337081</v>
          </cell>
          <cell r="M214">
            <v>134.88902409718656</v>
          </cell>
        </row>
        <row r="216">
          <cell r="A216" t="str">
            <v xml:space="preserve">Issue of Equity </v>
          </cell>
          <cell r="B216">
            <v>69.535695842685712</v>
          </cell>
          <cell r="C216">
            <v>33.233972277754205</v>
          </cell>
          <cell r="D216">
            <v>5.1129188119621851</v>
          </cell>
          <cell r="E216">
            <v>21.474259010241177</v>
          </cell>
          <cell r="F216">
            <v>16.87263207947521</v>
          </cell>
          <cell r="G216" t="str">
            <v>-</v>
          </cell>
          <cell r="H216" t="str">
            <v>-</v>
          </cell>
          <cell r="I216" t="str">
            <v>-</v>
          </cell>
          <cell r="J216" t="str">
            <v>-</v>
          </cell>
          <cell r="K216" t="str">
            <v>-</v>
          </cell>
          <cell r="L216" t="str">
            <v>-</v>
          </cell>
          <cell r="M216" t="str">
            <v>-</v>
          </cell>
        </row>
        <row r="217">
          <cell r="A217" t="str">
            <v>Disposals</v>
          </cell>
          <cell r="B217">
            <v>186.11024475542354</v>
          </cell>
          <cell r="C217">
            <v>139.58268356656765</v>
          </cell>
          <cell r="D217">
            <v>101.23579247685126</v>
          </cell>
          <cell r="E217">
            <v>188.66670416140462</v>
          </cell>
          <cell r="F217">
            <v>302.68479366816138</v>
          </cell>
          <cell r="G217">
            <v>315.97838257926304</v>
          </cell>
          <cell r="H217">
            <v>1057.862902194976</v>
          </cell>
          <cell r="I217">
            <v>1758.8440713149917</v>
          </cell>
          <cell r="J217">
            <v>5013</v>
          </cell>
          <cell r="K217">
            <v>2573.8433299417638</v>
          </cell>
          <cell r="L217">
            <v>153.38756435886555</v>
          </cell>
          <cell r="M217">
            <v>153.38756435886555</v>
          </cell>
        </row>
        <row r="218">
          <cell r="A218" t="str">
            <v>Acquisitions</v>
          </cell>
          <cell r="B218">
            <v>-343.07685228266263</v>
          </cell>
          <cell r="C218">
            <v>-564.46623684062524</v>
          </cell>
          <cell r="D218">
            <v>-318.0235501040479</v>
          </cell>
          <cell r="E218">
            <v>-551.68393981071972</v>
          </cell>
          <cell r="F218">
            <v>-917.25763486601602</v>
          </cell>
          <cell r="G218">
            <v>-329.78326337156091</v>
          </cell>
          <cell r="H218">
            <v>-5609.8945204849097</v>
          </cell>
          <cell r="I218">
            <v>-1196.4230019991512</v>
          </cell>
          <cell r="J218">
            <v>-6676</v>
          </cell>
          <cell r="K218">
            <v>-551.17264792952358</v>
          </cell>
          <cell r="L218">
            <v>-102.2583762392437</v>
          </cell>
          <cell r="M218">
            <v>-102.2583762392437</v>
          </cell>
        </row>
        <row r="219">
          <cell r="A219" t="str">
            <v>Other Sources/Uses</v>
          </cell>
          <cell r="B219">
            <v>-492.37408159195843</v>
          </cell>
          <cell r="C219">
            <v>328.76067960916851</v>
          </cell>
          <cell r="D219">
            <v>291.94766416304077</v>
          </cell>
          <cell r="E219">
            <v>-85.385744159768493</v>
          </cell>
          <cell r="F219">
            <v>-135.49234851699791</v>
          </cell>
          <cell r="G219">
            <v>138.56009980417522</v>
          </cell>
          <cell r="H219">
            <v>-5397.5759856429249</v>
          </cell>
          <cell r="I219">
            <v>-2591.9884448034845</v>
          </cell>
          <cell r="J219">
            <v>6162.9589790523696</v>
          </cell>
          <cell r="K219">
            <v>559.35331802866415</v>
          </cell>
          <cell r="L219">
            <v>-104.81483564522479</v>
          </cell>
          <cell r="M219">
            <v>-113.50679762556051</v>
          </cell>
        </row>
        <row r="220">
          <cell r="A220" t="str">
            <v>Decrease in Net Debt</v>
          </cell>
          <cell r="B220">
            <v>29.654929109379736</v>
          </cell>
          <cell r="C220">
            <v>-522.5403025825359</v>
          </cell>
          <cell r="D220">
            <v>-216.27646574600067</v>
          </cell>
          <cell r="E220">
            <v>-382.44632713477279</v>
          </cell>
          <cell r="F220">
            <v>-428.46259644243116</v>
          </cell>
          <cell r="G220">
            <v>620.19705189101342</v>
          </cell>
          <cell r="H220">
            <v>-7121</v>
          </cell>
          <cell r="I220">
            <v>331</v>
          </cell>
          <cell r="J220">
            <v>3367.3452038265068</v>
          </cell>
          <cell r="K220">
            <v>1974.6092451797967</v>
          </cell>
          <cell r="L220">
            <v>13.222008047734136</v>
          </cell>
          <cell r="M220">
            <v>72.511414591247856</v>
          </cell>
        </row>
        <row r="222">
          <cell r="A222" t="str">
            <v>Increase(Decrease) in  Debt</v>
          </cell>
          <cell r="B222">
            <v>5.6242106931584033</v>
          </cell>
          <cell r="C222">
            <v>115.04067326914917</v>
          </cell>
          <cell r="D222">
            <v>128.84555406144707</v>
          </cell>
          <cell r="E222">
            <v>96.634165546085299</v>
          </cell>
          <cell r="F222">
            <v>263.31531881605252</v>
          </cell>
          <cell r="G222">
            <v>-423.34967763046893</v>
          </cell>
          <cell r="H222">
            <v>3209.8904301498596</v>
          </cell>
          <cell r="I222">
            <v>-465.78690376975504</v>
          </cell>
          <cell r="J222">
            <v>-3323.8853939248293</v>
          </cell>
          <cell r="K222">
            <v>-1849.8540261679186</v>
          </cell>
          <cell r="L222">
            <v>-13.222008047734136</v>
          </cell>
          <cell r="M222">
            <v>-72.511414591247856</v>
          </cell>
        </row>
        <row r="223">
          <cell r="A223" t="str">
            <v>Change in Liquidity</v>
          </cell>
          <cell r="B223">
            <v>35.27913980253814</v>
          </cell>
          <cell r="C223">
            <v>-407.49962931338672</v>
          </cell>
          <cell r="D223">
            <v>-87.430911684553593</v>
          </cell>
          <cell r="E223">
            <v>-285.8121615886875</v>
          </cell>
          <cell r="F223">
            <v>-165.14727762637864</v>
          </cell>
          <cell r="G223">
            <v>196.84737426054448</v>
          </cell>
          <cell r="H223">
            <v>-3911.1095698501404</v>
          </cell>
          <cell r="I223">
            <v>-134.78690376975504</v>
          </cell>
          <cell r="J223">
            <v>43.459809901677545</v>
          </cell>
          <cell r="K223">
            <v>124.75521901187813</v>
          </cell>
          <cell r="L223">
            <v>0</v>
          </cell>
          <cell r="M223">
            <v>0</v>
          </cell>
        </row>
        <row r="225">
          <cell r="A225" t="str">
            <v>Cash Flow per Share</v>
          </cell>
          <cell r="B225">
            <v>4.3015980143695725</v>
          </cell>
          <cell r="C225">
            <v>4.0320530734748417</v>
          </cell>
          <cell r="D225">
            <v>3.943371634492693</v>
          </cell>
          <cell r="E225">
            <v>4.3262484561594245</v>
          </cell>
          <cell r="F225">
            <v>4.1364993931871235</v>
          </cell>
          <cell r="G225">
            <v>3.9207739665199823</v>
          </cell>
          <cell r="H225">
            <v>7.7670068027210881</v>
          </cell>
          <cell r="I225">
            <v>7.9982993197278915</v>
          </cell>
          <cell r="J225">
            <v>4.3007647013545869</v>
          </cell>
          <cell r="K225">
            <v>3.4451333899649961</v>
          </cell>
          <cell r="L225">
            <v>3.3154495954724723</v>
          </cell>
          <cell r="M225">
            <v>3.6202769455951707</v>
          </cell>
        </row>
        <row r="229">
          <cell r="A229" t="str">
            <v>Hoechst - Margins and Ratios 1989-2000E</v>
          </cell>
        </row>
        <row r="232">
          <cell r="A232" t="str">
            <v>Hoechst</v>
          </cell>
          <cell r="B232">
            <v>1989</v>
          </cell>
          <cell r="C232">
            <v>1990</v>
          </cell>
          <cell r="D232">
            <v>1991</v>
          </cell>
          <cell r="E232">
            <v>1992</v>
          </cell>
          <cell r="F232">
            <v>1993</v>
          </cell>
          <cell r="G232">
            <v>1994</v>
          </cell>
          <cell r="H232" t="str">
            <v>1995R</v>
          </cell>
          <cell r="I232">
            <v>1996</v>
          </cell>
          <cell r="J232">
            <v>1997</v>
          </cell>
          <cell r="K232" t="str">
            <v>1998E</v>
          </cell>
          <cell r="L232" t="str">
            <v>1999E</v>
          </cell>
          <cell r="M232" t="str">
            <v>2000E</v>
          </cell>
        </row>
        <row r="234">
          <cell r="A234" t="str">
            <v>Profit Margins (%)</v>
          </cell>
        </row>
        <row r="235">
          <cell r="A235" t="str">
            <v>EBITDA Margin</v>
          </cell>
          <cell r="B235">
            <v>0.15172774412828444</v>
          </cell>
          <cell r="C235">
            <v>0.14016316704560652</v>
          </cell>
          <cell r="D235">
            <v>0.12721993811723817</v>
          </cell>
          <cell r="E235">
            <v>0.12487464573795505</v>
          </cell>
          <cell r="F235">
            <v>0.10608725867048883</v>
          </cell>
          <cell r="G235">
            <v>0.12289219735278119</v>
          </cell>
          <cell r="H235">
            <v>8.5478628606478077E-2</v>
          </cell>
          <cell r="I235">
            <v>0.189565456437646</v>
          </cell>
          <cell r="J235">
            <v>0.21066324971209205</v>
          </cell>
          <cell r="K235">
            <v>0.17112850082372325</v>
          </cell>
          <cell r="L235">
            <v>0.1663096300183679</v>
          </cell>
          <cell r="M235">
            <v>0.17777998472116122</v>
          </cell>
        </row>
        <row r="236">
          <cell r="A236" t="str">
            <v>EBIT Margin</v>
          </cell>
          <cell r="B236">
            <v>9.6518366813368742E-2</v>
          </cell>
          <cell r="C236">
            <v>8.0647318443225882E-2</v>
          </cell>
          <cell r="D236">
            <v>6.3175518162166738E-2</v>
          </cell>
          <cell r="E236">
            <v>5.5548288641813777E-2</v>
          </cell>
          <cell r="F236">
            <v>3.3943579386279239E-2</v>
          </cell>
          <cell r="G236">
            <v>5.2722767290529229E-2</v>
          </cell>
          <cell r="H236">
            <v>1.5317594871930827E-2</v>
          </cell>
          <cell r="I236">
            <v>0.1182476878669468</v>
          </cell>
          <cell r="J236">
            <v>0.13807207888675621</v>
          </cell>
          <cell r="K236">
            <v>9.4728171334431635E-2</v>
          </cell>
          <cell r="L236">
            <v>8.6985043295722916E-2</v>
          </cell>
          <cell r="M236">
            <v>9.9439775910364153E-2</v>
          </cell>
        </row>
        <row r="237">
          <cell r="A237" t="str">
            <v>Pre-Tax Margin</v>
          </cell>
          <cell r="B237">
            <v>9.0330733365288213E-2</v>
          </cell>
          <cell r="C237">
            <v>7.166421470286656E-2</v>
          </cell>
          <cell r="D237">
            <v>5.4295765693214086E-2</v>
          </cell>
          <cell r="E237">
            <v>4.5955962502725045E-2</v>
          </cell>
          <cell r="F237">
            <v>2.664668708059157E-2</v>
          </cell>
          <cell r="G237">
            <v>4.4503092451195672E-2</v>
          </cell>
          <cell r="H237">
            <v>2.140352511257207E-3</v>
          </cell>
          <cell r="I237">
            <v>0.10367781334066407</v>
          </cell>
          <cell r="J237">
            <v>0.11851353761996157</v>
          </cell>
          <cell r="K237">
            <v>7.1000366099212883E-2</v>
          </cell>
          <cell r="L237">
            <v>6.205720283390187E-2</v>
          </cell>
          <cell r="M237">
            <v>7.5757575757575774E-2</v>
          </cell>
        </row>
        <row r="238">
          <cell r="A238" t="str">
            <v xml:space="preserve">Net Margin </v>
          </cell>
          <cell r="B238">
            <v>4.2027975075166632E-2</v>
          </cell>
          <cell r="C238">
            <v>3.3391288841335645E-2</v>
          </cell>
          <cell r="D238">
            <v>2.3248421141864112E-2</v>
          </cell>
          <cell r="E238">
            <v>2.0165685633311489E-2</v>
          </cell>
          <cell r="F238">
            <v>1.0120094685864443E-2</v>
          </cell>
          <cell r="G238">
            <v>1.7829441747083823E-2</v>
          </cell>
          <cell r="H238">
            <v>-4.728987001334841E-2</v>
          </cell>
          <cell r="I238">
            <v>4.1510397235258303E-2</v>
          </cell>
          <cell r="J238">
            <v>2.577735124760076E-2</v>
          </cell>
          <cell r="K238">
            <v>4.3359875526267612E-2</v>
          </cell>
          <cell r="L238">
            <v>2.5972185778011029E-2</v>
          </cell>
          <cell r="M238">
            <v>3.2773109243697481E-2</v>
          </cell>
        </row>
        <row r="240">
          <cell r="A240" t="str">
            <v>Ratios</v>
          </cell>
        </row>
        <row r="242">
          <cell r="A242" t="str">
            <v>Interest Cover (X)</v>
          </cell>
          <cell r="B242">
            <v>15.598591549295769</v>
          </cell>
          <cell r="C242">
            <v>8.977667493796524</v>
          </cell>
          <cell r="D242">
            <v>7.114558472553699</v>
          </cell>
          <cell r="E242">
            <v>5.7909090909090866</v>
          </cell>
          <cell r="F242">
            <v>4.6517857142857144</v>
          </cell>
          <cell r="G242">
            <v>6.4142156862745088</v>
          </cell>
          <cell r="H242">
            <v>1.1624279536395954</v>
          </cell>
          <cell r="I242">
            <v>8.1159029649595684</v>
          </cell>
          <cell r="J242">
            <v>7.0594262119725215</v>
          </cell>
          <cell r="K242">
            <v>3.9922854387656694</v>
          </cell>
          <cell r="L242">
            <v>3.4894736842105258</v>
          </cell>
          <cell r="M242">
            <v>4.198924731182796</v>
          </cell>
        </row>
        <row r="243">
          <cell r="A243" t="str">
            <v>Tax Ratio (%)</v>
          </cell>
          <cell r="B243">
            <v>0.48625180897250386</v>
          </cell>
          <cell r="C243">
            <v>0.47247278382581653</v>
          </cell>
          <cell r="D243">
            <v>0.47033567525370806</v>
          </cell>
          <cell r="E243">
            <v>0.43927893738140461</v>
          </cell>
          <cell r="F243">
            <v>0.38386308068459657</v>
          </cell>
          <cell r="G243">
            <v>0.38297872340425537</v>
          </cell>
          <cell r="H243">
            <v>17.897698943025791</v>
          </cell>
          <cell r="I243">
            <v>0.47462121212121211</v>
          </cell>
          <cell r="J243">
            <v>0.22398374142995572</v>
          </cell>
          <cell r="K243">
            <v>0.30422172091524341</v>
          </cell>
          <cell r="L243">
            <v>0.48</v>
          </cell>
          <cell r="M243">
            <v>0.48</v>
          </cell>
        </row>
        <row r="244">
          <cell r="A244" t="str">
            <v>Sales/stocks (X)</v>
          </cell>
          <cell r="B244">
            <v>5.7915457413249216</v>
          </cell>
          <cell r="C244">
            <v>5.3299275276226687</v>
          </cell>
          <cell r="D244">
            <v>5.6489883874057227</v>
          </cell>
          <cell r="E244">
            <v>5.3661675245671496</v>
          </cell>
          <cell r="F244">
            <v>5.8733418367346939</v>
          </cell>
          <cell r="G244">
            <v>5.9431273946360159</v>
          </cell>
          <cell r="H244">
            <v>5.6256294362083983</v>
          </cell>
          <cell r="I244">
            <v>6.4099433606041538</v>
          </cell>
          <cell r="J244">
            <v>7.7311173764653534</v>
          </cell>
          <cell r="K244">
            <v>7.9360813510078074</v>
          </cell>
          <cell r="L244">
            <v>6.6777641492903443</v>
          </cell>
          <cell r="M244">
            <v>6.5373730647577837</v>
          </cell>
        </row>
        <row r="245">
          <cell r="A245" t="str">
            <v>Working cap/sales</v>
          </cell>
          <cell r="B245">
            <v>0.1528606910976513</v>
          </cell>
          <cell r="C245">
            <v>0.18572511256742891</v>
          </cell>
          <cell r="D245">
            <v>0.19183656169202731</v>
          </cell>
          <cell r="E245">
            <v>0.20538478308262478</v>
          </cell>
          <cell r="F245">
            <v>0.20522509609746567</v>
          </cell>
          <cell r="G245">
            <v>0.19007998065958867</v>
          </cell>
          <cell r="H245">
            <v>0.16821216783562265</v>
          </cell>
          <cell r="I245">
            <v>0.16415653778938483</v>
          </cell>
          <cell r="J245">
            <v>0.13963531669865645</v>
          </cell>
          <cell r="K245">
            <v>0.15829214717188361</v>
          </cell>
          <cell r="L245">
            <v>0.18677512463920232</v>
          </cell>
          <cell r="M245">
            <v>0.18889737713267121</v>
          </cell>
        </row>
        <row r="247">
          <cell r="A247" t="str">
            <v>ROCE(average)</v>
          </cell>
          <cell r="B247">
            <v>0.19366543531006133</v>
          </cell>
          <cell r="C247">
            <v>0.15582737531225771</v>
          </cell>
          <cell r="D247">
            <v>0.12381881996220226</v>
          </cell>
          <cell r="E247">
            <v>9.9849129063228556E-2</v>
          </cell>
          <cell r="F247">
            <v>5.7820361053566145E-2</v>
          </cell>
          <cell r="G247">
            <v>9.3169802588247835E-2</v>
          </cell>
          <cell r="H247">
            <v>2.3276784464977784E-2</v>
          </cell>
          <cell r="I247">
            <v>0.16607145319415909</v>
          </cell>
          <cell r="J247">
            <v>0.18748352341734215</v>
          </cell>
          <cell r="K247">
            <v>0.10712760864783737</v>
          </cell>
          <cell r="L247">
            <v>8.7716048729374149E-2</v>
          </cell>
          <cell r="M247">
            <v>0.1043880401513025</v>
          </cell>
        </row>
        <row r="248">
          <cell r="A248" t="str">
            <v>ROE</v>
          </cell>
          <cell r="B248">
            <v>0.18014568546880821</v>
          </cell>
          <cell r="C248">
            <v>0.13167494396343338</v>
          </cell>
          <cell r="D248">
            <v>9.3981580638252321E-2</v>
          </cell>
          <cell r="E248">
            <v>7.8012988108290299E-2</v>
          </cell>
          <cell r="F248">
            <v>4.051645437551623E-2</v>
          </cell>
          <cell r="G248">
            <v>7.9067274189225364E-2</v>
          </cell>
          <cell r="H248">
            <v>-0.19258499530455989</v>
          </cell>
          <cell r="I248">
            <v>0.27005542829541246</v>
          </cell>
          <cell r="J248">
            <v>0.13972812152614381</v>
          </cell>
          <cell r="K248">
            <v>0.11621845389592463</v>
          </cell>
          <cell r="L248">
            <v>6.0935518425945287E-2</v>
          </cell>
          <cell r="M248">
            <v>8.147890221898639E-2</v>
          </cell>
        </row>
        <row r="250">
          <cell r="A250" t="str">
            <v>Capex as % of sales</v>
          </cell>
          <cell r="B250">
            <v>6.9654451174343102E-2</v>
          </cell>
          <cell r="C250">
            <v>7.5765681423030626E-2</v>
          </cell>
          <cell r="D250">
            <v>7.5997117789174756E-2</v>
          </cell>
          <cell r="E250">
            <v>8.2385001090037061E-2</v>
          </cell>
          <cell r="F250">
            <v>7.8115838165352794E-2</v>
          </cell>
          <cell r="G250">
            <v>6.3319701029473971E-2</v>
          </cell>
          <cell r="H250">
            <v>7.0015772795138251E-2</v>
          </cell>
          <cell r="I250">
            <v>7.5127142772988778E-2</v>
          </cell>
          <cell r="J250">
            <v>7.0748560460652574E-2</v>
          </cell>
          <cell r="K250">
            <v>8.445451217279884E-2</v>
          </cell>
          <cell r="L250">
            <v>7.609551298871689E-2</v>
          </cell>
          <cell r="M250">
            <v>7.3847720906544442E-2</v>
          </cell>
        </row>
        <row r="251">
          <cell r="A251" t="str">
            <v>Capex as % of Cash Flow</v>
          </cell>
          <cell r="B251">
            <v>0.65971935617003741</v>
          </cell>
          <cell r="C251">
            <v>0.74441524310118279</v>
          </cell>
          <cell r="D251">
            <v>0.80026779736665932</v>
          </cell>
          <cell r="E251">
            <v>0.76606527468072216</v>
          </cell>
          <cell r="F251">
            <v>0.75742261528742894</v>
          </cell>
          <cell r="G251">
            <v>0.69705034375693042</v>
          </cell>
          <cell r="H251">
            <v>0.37773129125378613</v>
          </cell>
          <cell r="I251">
            <v>0.41594784976753818</v>
          </cell>
          <cell r="J251">
            <v>0.74524868580671244</v>
          </cell>
          <cell r="K251">
            <v>0.93160020191822313</v>
          </cell>
          <cell r="L251">
            <v>0.68190282360223031</v>
          </cell>
          <cell r="M251">
            <v>0.62448659995868772</v>
          </cell>
        </row>
        <row r="252">
          <cell r="A252" t="str">
            <v>Capex/Depreciation (X)</v>
          </cell>
          <cell r="B252">
            <v>1.3081014729950899</v>
          </cell>
          <cell r="C252">
            <v>1.327215931276845</v>
          </cell>
          <cell r="D252">
            <v>1.2374051069703245</v>
          </cell>
          <cell r="E252">
            <v>1.2558989697573946</v>
          </cell>
          <cell r="F252">
            <v>1.1444479796372893</v>
          </cell>
          <cell r="G252">
            <v>0.97216207856480041</v>
          </cell>
          <cell r="H252">
            <v>1.2189306358381504</v>
          </cell>
          <cell r="I252">
            <v>1.4302803738317758</v>
          </cell>
          <cell r="J252">
            <v>1.4477611940298507</v>
          </cell>
          <cell r="K252">
            <v>1.7813706563706564</v>
          </cell>
          <cell r="L252">
            <v>1.483120942808575</v>
          </cell>
          <cell r="M252">
            <v>1.4393109022265034</v>
          </cell>
        </row>
        <row r="253">
          <cell r="A253" t="str">
            <v>Depreciation/sales</v>
          </cell>
          <cell r="B253">
            <v>5.3248507560242284E-2</v>
          </cell>
          <cell r="C253">
            <v>5.7086175382283451E-2</v>
          </cell>
          <cell r="D253">
            <v>6.1416521849701179E-2</v>
          </cell>
          <cell r="E253">
            <v>6.5598430346631778E-2</v>
          </cell>
          <cell r="F253">
            <v>6.8256346776120053E-2</v>
          </cell>
          <cell r="G253">
            <v>6.5132864596974024E-2</v>
          </cell>
          <cell r="H253">
            <v>5.7440325754873345E-2</v>
          </cell>
          <cell r="I253">
            <v>5.2526164902703863E-2</v>
          </cell>
          <cell r="J253">
            <v>4.8867562380038372E-2</v>
          </cell>
          <cell r="K253">
            <v>4.7409848068826664E-2</v>
          </cell>
          <cell r="L253">
            <v>4.5999999999999999E-2</v>
          </cell>
          <cell r="M253">
            <v>4.5999999999999999E-2</v>
          </cell>
        </row>
        <row r="255">
          <cell r="A255" t="str">
            <v>R&amp;D as % sales</v>
          </cell>
          <cell r="B255">
            <v>5.7104884744433308E-2</v>
          </cell>
          <cell r="C255">
            <v>5.9894788462395786E-2</v>
          </cell>
          <cell r="D255">
            <v>6.0801932776671043E-2</v>
          </cell>
          <cell r="E255">
            <v>6.3309352517985612E-2</v>
          </cell>
          <cell r="F255">
            <v>6.5997784871978632E-2</v>
          </cell>
          <cell r="G255">
            <v>6.6704273022140742E-2</v>
          </cell>
          <cell r="H255">
            <v>7.2194686886273257E-2</v>
          </cell>
          <cell r="I255">
            <v>7.6187484045791024E-2</v>
          </cell>
          <cell r="J255">
            <v>7.6583493282149695E-2</v>
          </cell>
          <cell r="K255">
            <v>8.7406187076697797E-2</v>
          </cell>
          <cell r="L255">
            <v>0.10364733665704541</v>
          </cell>
          <cell r="M255">
            <v>0.10440539852304559</v>
          </cell>
        </row>
        <row r="257">
          <cell r="A257" t="str">
            <v>Costs (as % of sales)</v>
          </cell>
        </row>
        <row r="259">
          <cell r="A259" t="str">
            <v>Total Cost of Goods</v>
          </cell>
          <cell r="B259">
            <v>0.63784914375354052</v>
          </cell>
          <cell r="C259">
            <v>0.6379563996255182</v>
          </cell>
          <cell r="D259">
            <v>0.6475649557072013</v>
          </cell>
          <cell r="E259">
            <v>0.64981469369958578</v>
          </cell>
          <cell r="F259">
            <v>0.66230156144808561</v>
          </cell>
          <cell r="G259">
            <v>0.63055784999093423</v>
          </cell>
          <cell r="H259">
            <v>0.66382174153635976</v>
          </cell>
          <cell r="I259">
            <v>0.6067901113358336</v>
          </cell>
          <cell r="J259">
            <v>0.60523992322456799</v>
          </cell>
          <cell r="K259">
            <v>0.58422570016474462</v>
          </cell>
          <cell r="L259">
            <v>0.50498556809236406</v>
          </cell>
          <cell r="M259">
            <v>0.49439775910364142</v>
          </cell>
        </row>
        <row r="260">
          <cell r="A260" t="str">
            <v>Labour</v>
          </cell>
          <cell r="B260">
            <v>0.28450041396139264</v>
          </cell>
          <cell r="C260">
            <v>0.29251928135170074</v>
          </cell>
          <cell r="D260">
            <v>0.29739753316661721</v>
          </cell>
          <cell r="E260">
            <v>0.31360366252452582</v>
          </cell>
          <cell r="F260">
            <v>0.31365778443763981</v>
          </cell>
          <cell r="G260">
            <v>0.30058222696778608</v>
          </cell>
          <cell r="H260">
            <v>0.30934354625285299</v>
          </cell>
          <cell r="I260">
            <v>0.27920356588842848</v>
          </cell>
          <cell r="J260">
            <v>0.27057581573896344</v>
          </cell>
        </row>
        <row r="261">
          <cell r="A261" t="str">
            <v>Raw Materials</v>
          </cell>
          <cell r="G261">
            <v>0.38245663517134398</v>
          </cell>
          <cell r="H261">
            <v>0.47240932652084244</v>
          </cell>
          <cell r="I261">
            <v>0.45093958018339975</v>
          </cell>
          <cell r="J261">
            <v>0.43629558541266783</v>
          </cell>
        </row>
        <row r="263">
          <cell r="A263" t="str">
            <v>Dividends</v>
          </cell>
        </row>
        <row r="264">
          <cell r="A264" t="str">
            <v>Dividend Payout Ratio</v>
          </cell>
          <cell r="B264">
            <v>0.34207400639561475</v>
          </cell>
          <cell r="C264">
            <v>0.48157389635316711</v>
          </cell>
          <cell r="D264">
            <v>0.6</v>
          </cell>
          <cell r="E264">
            <v>0.53000000000000114</v>
          </cell>
          <cell r="F264">
            <v>0.58201133144475914</v>
          </cell>
          <cell r="G264">
            <v>0.32443787042093819</v>
          </cell>
          <cell r="H264">
            <v>-0.29664029838135553</v>
          </cell>
          <cell r="I264">
            <v>0.5094059405940593</v>
          </cell>
          <cell r="J264">
            <v>0.48408342480790345</v>
          </cell>
          <cell r="K264">
            <v>0.5557655954631382</v>
          </cell>
          <cell r="L264">
            <v>0.51531085678935962</v>
          </cell>
          <cell r="M264">
            <v>0.47313366115333039</v>
          </cell>
        </row>
        <row r="265">
          <cell r="A265" t="str">
            <v>Dividend as % of Cash Flow</v>
          </cell>
          <cell r="B265">
            <v>0.1401155592241024</v>
          </cell>
          <cell r="C265">
            <v>0.16425755584756901</v>
          </cell>
          <cell r="D265">
            <v>0.16848917652309753</v>
          </cell>
          <cell r="E265">
            <v>0.14149604703020482</v>
          </cell>
          <cell r="F265">
            <v>0.1109707306801432</v>
          </cell>
          <cell r="G265">
            <v>9.1372809935684168E-2</v>
          </cell>
          <cell r="H265">
            <v>6.5828689762070611E-2</v>
          </cell>
          <cell r="I265">
            <v>8.3102597062808731E-2</v>
          </cell>
          <cell r="J265">
            <v>0.16643752527294781</v>
          </cell>
          <cell r="K265">
            <v>0.22261484098939929</v>
          </cell>
          <cell r="L265">
            <v>0.23132241939121814</v>
          </cell>
          <cell r="M265">
            <v>0.24009107896873241</v>
          </cell>
        </row>
        <row r="266">
          <cell r="A266" t="str">
            <v>Dividend Growth</v>
          </cell>
          <cell r="B266">
            <v>8.3333333333333259E-2</v>
          </cell>
          <cell r="C266">
            <v>0</v>
          </cell>
          <cell r="D266">
            <v>-7.6923076923076983E-2</v>
          </cell>
          <cell r="E266">
            <v>-0.25</v>
          </cell>
          <cell r="F266">
            <v>-0.22222222222222232</v>
          </cell>
          <cell r="G266">
            <v>0.4285714285714286</v>
          </cell>
          <cell r="H266">
            <v>0.30000000000000004</v>
          </cell>
          <cell r="I266">
            <v>7.6923076923076872E-2</v>
          </cell>
          <cell r="J266">
            <v>7.1428571428571619E-2</v>
          </cell>
          <cell r="K266">
            <v>0</v>
          </cell>
          <cell r="L266">
            <v>0.1333333333333333</v>
          </cell>
          <cell r="M266">
            <v>5.8823529411764941E-2</v>
          </cell>
        </row>
        <row r="267">
          <cell r="A267" t="str">
            <v>EPS Growth</v>
          </cell>
          <cell r="B267">
            <v>2.7839462884826638E-4</v>
          </cell>
          <cell r="C267">
            <v>-0.28967494088435541</v>
          </cell>
          <cell r="D267">
            <v>-0.25911708253358912</v>
          </cell>
          <cell r="E267">
            <v>-0.15094339622641684</v>
          </cell>
          <cell r="F267">
            <v>-0.29172818474351558</v>
          </cell>
          <cell r="G267">
            <v>1.5627241299791867</v>
          </cell>
          <cell r="H267">
            <v>-2.4218204129669552</v>
          </cell>
          <cell r="I267">
            <v>-1.6271202540348908</v>
          </cell>
          <cell r="J267">
            <v>0.12747524752475226</v>
          </cell>
          <cell r="K267">
            <v>-0.12897914379802444</v>
          </cell>
          <cell r="L267">
            <v>0.22230623818525586</v>
          </cell>
          <cell r="M267">
            <v>0.15321167130632007</v>
          </cell>
        </row>
        <row r="269">
          <cell r="A269" t="str">
            <v>Financial</v>
          </cell>
        </row>
        <row r="271">
          <cell r="A271" t="str">
            <v>Gearing(net debt as % of Equity)</v>
          </cell>
          <cell r="B271">
            <v>0.23582063098192133</v>
          </cell>
          <cell r="C271">
            <v>0.32112651495335254</v>
          </cell>
          <cell r="D271">
            <v>0.34573930616369158</v>
          </cell>
          <cell r="E271">
            <v>0.41003547896604159</v>
          </cell>
          <cell r="F271">
            <v>0.50980743394536487</v>
          </cell>
          <cell r="G271">
            <v>0.39916228500133671</v>
          </cell>
          <cell r="H271">
            <v>0.93210124548011242</v>
          </cell>
          <cell r="I271">
            <v>7.027604145582206</v>
          </cell>
          <cell r="J271">
            <v>0.99800149887584311</v>
          </cell>
          <cell r="K271">
            <v>0.73004397855292458</v>
          </cell>
          <cell r="L271">
            <v>0.76109593524591157</v>
          </cell>
          <cell r="M271">
            <v>0.76101176830200179</v>
          </cell>
        </row>
        <row r="272">
          <cell r="A272" t="str">
            <v>Total debt/equity</v>
          </cell>
          <cell r="B272">
            <v>0.39772926001417941</v>
          </cell>
          <cell r="C272">
            <v>0.31205658470660047</v>
          </cell>
          <cell r="D272">
            <v>0.30531971791849111</v>
          </cell>
          <cell r="E272">
            <v>0.33823086416624432</v>
          </cell>
          <cell r="F272">
            <v>0.45991732825794879</v>
          </cell>
          <cell r="G272">
            <v>0.45182933517511809</v>
          </cell>
          <cell r="H272">
            <v>0.75548227963037362</v>
          </cell>
          <cell r="I272">
            <v>6.2948137731463758</v>
          </cell>
          <cell r="J272">
            <v>0.60735554396702474</v>
          </cell>
          <cell r="K272">
            <v>0.4879195716609433</v>
          </cell>
          <cell r="L272">
            <v>0.47829006973904481</v>
          </cell>
          <cell r="M272">
            <v>0.45207199615365012</v>
          </cell>
        </row>
        <row r="273">
          <cell r="A273" t="str">
            <v>L-T Debt/Total Net Assets</v>
          </cell>
          <cell r="B273">
            <v>0.18059578883652558</v>
          </cell>
          <cell r="C273">
            <v>0.14021538593555585</v>
          </cell>
          <cell r="D273">
            <v>0.13343261954596683</v>
          </cell>
          <cell r="E273">
            <v>0.14099186805635094</v>
          </cell>
          <cell r="F273">
            <v>0.17308313300563308</v>
          </cell>
          <cell r="G273">
            <v>0.16812689889069454</v>
          </cell>
          <cell r="H273">
            <v>0.25887746675399381</v>
          </cell>
          <cell r="I273">
            <v>0.5320524720633053</v>
          </cell>
          <cell r="J273">
            <v>0.23934709651174618</v>
          </cell>
          <cell r="K273">
            <v>0.20516873468742591</v>
          </cell>
          <cell r="L273">
            <v>0.19369687820591189</v>
          </cell>
          <cell r="M273">
            <v>0.18251629417711715</v>
          </cell>
        </row>
        <row r="274">
          <cell r="A274" t="str">
            <v>Current Assets/Liabilities</v>
          </cell>
          <cell r="B274">
            <v>1.8349970640046978</v>
          </cell>
          <cell r="C274">
            <v>1.7274648534411465</v>
          </cell>
          <cell r="D274">
            <v>1.759771912075784</v>
          </cell>
          <cell r="E274">
            <v>1.7706661690613918</v>
          </cell>
          <cell r="F274">
            <v>1.7634552086113338</v>
          </cell>
          <cell r="G274">
            <v>1.7917040176024774</v>
          </cell>
          <cell r="H274">
            <v>1.3040195545898969</v>
          </cell>
          <cell r="I274">
            <v>1.3214628365031889</v>
          </cell>
          <cell r="J274">
            <v>1.0328651555184725</v>
          </cell>
          <cell r="K274">
            <v>1.1442586399108139</v>
          </cell>
          <cell r="L274">
            <v>1.1243065755388109</v>
          </cell>
          <cell r="M274">
            <v>1.1170424733503803</v>
          </cell>
        </row>
        <row r="275">
          <cell r="A275" t="str">
            <v>NAV/share</v>
          </cell>
          <cell r="B275">
            <v>10.016349978156475</v>
          </cell>
          <cell r="C275">
            <v>10.127817936855664</v>
          </cell>
          <cell r="D275">
            <v>10.451122859012546</v>
          </cell>
          <cell r="E275">
            <v>10.381943892968842</v>
          </cell>
          <cell r="F275">
            <v>9.7249980469434085</v>
          </cell>
          <cell r="G275">
            <v>9.7571533994945039</v>
          </cell>
          <cell r="H275">
            <v>10.821475274637653</v>
          </cell>
          <cell r="I275">
            <v>2.792145163695317</v>
          </cell>
          <cell r="J275">
            <v>13.923138778424917</v>
          </cell>
          <cell r="K275">
            <v>14.433561115605501</v>
          </cell>
          <cell r="L275">
            <v>13.815141411682458</v>
          </cell>
          <cell r="M275">
            <v>13.654623586395342</v>
          </cell>
        </row>
        <row r="277">
          <cell r="A277" t="str">
            <v>Balance Sheet Structure</v>
          </cell>
        </row>
        <row r="279">
          <cell r="A279" t="str">
            <v>Assets</v>
          </cell>
        </row>
        <row r="280">
          <cell r="A280" t="str">
            <v xml:space="preserve">          Liquid Assets</v>
          </cell>
          <cell r="B280">
            <v>0.13724003033811025</v>
          </cell>
          <cell r="C280">
            <v>0.10017828016538331</v>
          </cell>
          <cell r="D280">
            <v>8.7884718021704333E-2</v>
          </cell>
          <cell r="E280">
            <v>6.5299846232701186E-2</v>
          </cell>
          <cell r="F280">
            <v>5.2362581198272161E-2</v>
          </cell>
          <cell r="G280">
            <v>6.5768858961965396E-2</v>
          </cell>
          <cell r="H280">
            <v>2.9156775725049024E-2</v>
          </cell>
          <cell r="I280">
            <v>1.3540128015755784E-2</v>
          </cell>
          <cell r="J280">
            <v>1.3646229557518319E-2</v>
          </cell>
          <cell r="K280">
            <v>9.1611996251171508E-3</v>
          </cell>
          <cell r="L280">
            <v>9.131046632792272E-3</v>
          </cell>
          <cell r="M280">
            <v>9.1473714057380921E-3</v>
          </cell>
        </row>
        <row r="281">
          <cell r="A281" t="str">
            <v xml:space="preserve">          Working Capital</v>
          </cell>
          <cell r="B281">
            <v>0.28006865993373514</v>
          </cell>
          <cell r="C281">
            <v>0.31604900807950526</v>
          </cell>
          <cell r="D281">
            <v>0.32207792207792213</v>
          </cell>
          <cell r="E281">
            <v>0.32192038270972151</v>
          </cell>
          <cell r="F281">
            <v>0.31160352161440302</v>
          </cell>
          <cell r="G281">
            <v>0.3145104836827895</v>
          </cell>
          <cell r="H281">
            <v>0.20915471152853757</v>
          </cell>
          <cell r="I281">
            <v>0.20580994583948797</v>
          </cell>
          <cell r="J281">
            <v>0.15634066146605641</v>
          </cell>
          <cell r="K281">
            <v>0.16208997188378632</v>
          </cell>
          <cell r="L281">
            <v>0.1662270842256148</v>
          </cell>
          <cell r="M281">
            <v>0.17354271377945052</v>
          </cell>
        </row>
        <row r="282">
          <cell r="A282" t="str">
            <v xml:space="preserve">          Fixed Assets</v>
          </cell>
          <cell r="B282">
            <v>0.58269130972815453</v>
          </cell>
          <cell r="C282">
            <v>0.58377271175511136</v>
          </cell>
          <cell r="D282">
            <v>0.59003735990037365</v>
          </cell>
          <cell r="E282">
            <v>0.6127797710575773</v>
          </cell>
          <cell r="F282">
            <v>0.63603389718732484</v>
          </cell>
          <cell r="G282">
            <v>0.61972065735524506</v>
          </cell>
          <cell r="H282">
            <v>0.76168851274641347</v>
          </cell>
          <cell r="I282">
            <v>0.78064992614475626</v>
          </cell>
          <cell r="J282">
            <v>0.83001310897642533</v>
          </cell>
          <cell r="K282">
            <v>0.82874882849109655</v>
          </cell>
          <cell r="L282">
            <v>0.82464186914159276</v>
          </cell>
          <cell r="M282">
            <v>0.81730991481481141</v>
          </cell>
        </row>
        <row r="283">
          <cell r="A283" t="str">
            <v>Funding</v>
          </cell>
        </row>
        <row r="284">
          <cell r="A284" t="str">
            <v xml:space="preserve">          Debt</v>
          </cell>
          <cell r="B284">
            <v>0.24346333479701407</v>
          </cell>
          <cell r="C284">
            <v>0.23988165231574557</v>
          </cell>
          <cell r="D284">
            <v>0.23397971891122579</v>
          </cell>
          <cell r="E284">
            <v>0.23116350589441315</v>
          </cell>
          <cell r="F284">
            <v>0.24005012035479933</v>
          </cell>
          <cell r="G284">
            <v>0.21507383579452646</v>
          </cell>
          <cell r="H284">
            <v>0.32846526989369385</v>
          </cell>
          <cell r="I284">
            <v>0.56907815780403737</v>
          </cell>
          <cell r="J284">
            <v>0.35705843165065654</v>
          </cell>
          <cell r="K284">
            <v>0.29308809746954079</v>
          </cell>
          <cell r="L284">
            <v>0.29151952292499883</v>
          </cell>
          <cell r="M284">
            <v>0.28872285850911411</v>
          </cell>
        </row>
        <row r="285">
          <cell r="A285" t="str">
            <v xml:space="preserve">          Equity + Minorities</v>
          </cell>
          <cell r="B285">
            <v>0.50081833060556458</v>
          </cell>
          <cell r="C285">
            <v>0.483253044038994</v>
          </cell>
          <cell r="D285">
            <v>0.4873154243017257</v>
          </cell>
          <cell r="E285">
            <v>0.47346659832564497</v>
          </cell>
          <cell r="F285">
            <v>0.44646684472582193</v>
          </cell>
          <cell r="G285">
            <v>0.45968198939964661</v>
          </cell>
          <cell r="H285">
            <v>0.40001548147383631</v>
          </cell>
          <cell r="I285">
            <v>0.16703705637616947</v>
          </cell>
          <cell r="J285">
            <v>0.41065480411750799</v>
          </cell>
          <cell r="K285">
            <v>0.4493673851921276</v>
          </cell>
          <cell r="L285">
            <v>0.44809385314754896</v>
          </cell>
          <cell r="M285">
            <v>0.44691576838387714</v>
          </cell>
        </row>
        <row r="286">
          <cell r="A286" t="str">
            <v xml:space="preserve">          Others</v>
          </cell>
          <cell r="B286">
            <v>0.25571833459742127</v>
          </cell>
          <cell r="C286">
            <v>0.27686530364526041</v>
          </cell>
          <cell r="D286">
            <v>0.27870485678704859</v>
          </cell>
          <cell r="E286">
            <v>0.29536989577994194</v>
          </cell>
          <cell r="F286">
            <v>0.31348303491937879</v>
          </cell>
          <cell r="G286">
            <v>0.32524417480582685</v>
          </cell>
          <cell r="H286">
            <v>0.27151924863246979</v>
          </cell>
          <cell r="I286">
            <v>0.26388478581979319</v>
          </cell>
          <cell r="J286">
            <v>0.23228676423183545</v>
          </cell>
          <cell r="K286">
            <v>0.25754451733833178</v>
          </cell>
          <cell r="L286">
            <v>0.26038662392745227</v>
          </cell>
          <cell r="M286">
            <v>0.2643613731070088</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1"/>
      <sheetName val="2"/>
      <sheetName val="u1"/>
      <sheetName val="u2"/>
      <sheetName val="tloss"/>
      <sheetName val="bpln"/>
      <sheetName val="bp"/>
      <sheetName val="man"/>
      <sheetName val="o"/>
      <sheetName val="sa"/>
      <sheetName val="sb"/>
      <sheetName val="sc"/>
      <sheetName val="sd"/>
      <sheetName val="a"/>
      <sheetName val="b9a"/>
      <sheetName val="b9b"/>
      <sheetName val="c1"/>
      <sheetName val="c4"/>
      <sheetName val="c5a"/>
      <sheetName val="c5b"/>
      <sheetName val="c5b2"/>
      <sheetName val="d4"/>
      <sheetName val="brgrph"/>
      <sheetName val="BRtrack"/>
      <sheetName val="brorg"/>
      <sheetName val="p10-phase2"/>
      <sheetName val="instructions"/>
    </sheetNames>
    <sheetDataSet>
      <sheetData sheetId="0" refreshError="1">
        <row r="4">
          <cell r="I4">
            <v>36892</v>
          </cell>
          <cell r="J4">
            <v>36893</v>
          </cell>
          <cell r="K4">
            <v>36894</v>
          </cell>
          <cell r="L4">
            <v>36895</v>
          </cell>
          <cell r="M4">
            <v>36896</v>
          </cell>
          <cell r="N4">
            <v>36897</v>
          </cell>
          <cell r="O4">
            <v>36898</v>
          </cell>
          <cell r="P4">
            <v>36899</v>
          </cell>
          <cell r="Q4">
            <v>36900</v>
          </cell>
          <cell r="R4">
            <v>36901</v>
          </cell>
          <cell r="S4">
            <v>36902</v>
          </cell>
          <cell r="T4">
            <v>36903</v>
          </cell>
          <cell r="U4">
            <v>36904</v>
          </cell>
          <cell r="V4">
            <v>36905</v>
          </cell>
          <cell r="W4">
            <v>36906</v>
          </cell>
          <cell r="X4">
            <v>36907</v>
          </cell>
          <cell r="Y4">
            <v>36908</v>
          </cell>
          <cell r="Z4">
            <v>36909</v>
          </cell>
          <cell r="AA4">
            <v>36910</v>
          </cell>
          <cell r="AB4">
            <v>36911</v>
          </cell>
          <cell r="AC4">
            <v>36912</v>
          </cell>
          <cell r="AD4">
            <v>36913</v>
          </cell>
          <cell r="AE4">
            <v>36914</v>
          </cell>
          <cell r="AF4">
            <v>36915</v>
          </cell>
          <cell r="AG4">
            <v>36916</v>
          </cell>
          <cell r="AH4">
            <v>36917</v>
          </cell>
          <cell r="AI4">
            <v>36918</v>
          </cell>
          <cell r="AJ4">
            <v>36919</v>
          </cell>
          <cell r="AK4">
            <v>36920</v>
          </cell>
          <cell r="AL4">
            <v>36921</v>
          </cell>
          <cell r="AM4">
            <v>36922</v>
          </cell>
          <cell r="AN4">
            <v>36923</v>
          </cell>
          <cell r="AO4">
            <v>36924</v>
          </cell>
          <cell r="AP4">
            <v>36925</v>
          </cell>
          <cell r="AQ4">
            <v>36926</v>
          </cell>
          <cell r="AR4">
            <v>36927</v>
          </cell>
          <cell r="AS4">
            <v>36928</v>
          </cell>
          <cell r="AT4">
            <v>36929</v>
          </cell>
          <cell r="AU4">
            <v>36930</v>
          </cell>
          <cell r="AV4">
            <v>36931</v>
          </cell>
          <cell r="AW4">
            <v>36932</v>
          </cell>
          <cell r="AX4">
            <v>36933</v>
          </cell>
          <cell r="AY4">
            <v>36934</v>
          </cell>
          <cell r="AZ4">
            <v>36935</v>
          </cell>
          <cell r="BA4">
            <v>36936</v>
          </cell>
          <cell r="BB4">
            <v>36937</v>
          </cell>
          <cell r="BC4">
            <v>36938</v>
          </cell>
          <cell r="BD4">
            <v>36939</v>
          </cell>
          <cell r="BE4">
            <v>36940</v>
          </cell>
          <cell r="BF4">
            <v>36941</v>
          </cell>
          <cell r="BG4">
            <v>36942</v>
          </cell>
          <cell r="BH4">
            <v>36943</v>
          </cell>
          <cell r="BI4">
            <v>36944</v>
          </cell>
          <cell r="BJ4">
            <v>36945</v>
          </cell>
          <cell r="BK4">
            <v>36946</v>
          </cell>
          <cell r="BL4">
            <v>36947</v>
          </cell>
          <cell r="BM4">
            <v>36948</v>
          </cell>
          <cell r="BN4">
            <v>36949</v>
          </cell>
          <cell r="BO4">
            <v>36950</v>
          </cell>
          <cell r="BQ4">
            <v>36951</v>
          </cell>
          <cell r="BR4">
            <v>36952</v>
          </cell>
          <cell r="BS4">
            <v>36953</v>
          </cell>
          <cell r="BT4">
            <v>36954</v>
          </cell>
          <cell r="BU4">
            <v>36955</v>
          </cell>
          <cell r="BV4">
            <v>36956</v>
          </cell>
          <cell r="BW4">
            <v>36957</v>
          </cell>
          <cell r="BX4">
            <v>36958</v>
          </cell>
          <cell r="BY4">
            <v>36959</v>
          </cell>
          <cell r="BZ4">
            <v>36960</v>
          </cell>
          <cell r="CA4">
            <v>36961</v>
          </cell>
          <cell r="CB4">
            <v>36962</v>
          </cell>
          <cell r="CC4">
            <v>36963</v>
          </cell>
          <cell r="CD4">
            <v>36964</v>
          </cell>
          <cell r="CE4">
            <v>36965</v>
          </cell>
          <cell r="CF4">
            <v>36966</v>
          </cell>
          <cell r="CG4">
            <v>36967</v>
          </cell>
          <cell r="CH4">
            <v>36968</v>
          </cell>
          <cell r="CI4">
            <v>36969</v>
          </cell>
          <cell r="CJ4">
            <v>36970</v>
          </cell>
          <cell r="CK4">
            <v>36971</v>
          </cell>
          <cell r="CL4">
            <v>36972</v>
          </cell>
          <cell r="CM4">
            <v>36973</v>
          </cell>
          <cell r="CN4">
            <v>36974</v>
          </cell>
          <cell r="CO4">
            <v>36975</v>
          </cell>
          <cell r="CP4">
            <v>36976</v>
          </cell>
          <cell r="CQ4">
            <v>36977</v>
          </cell>
          <cell r="CR4">
            <v>36978</v>
          </cell>
          <cell r="CS4">
            <v>36979</v>
          </cell>
          <cell r="CT4">
            <v>36980</v>
          </cell>
          <cell r="CU4">
            <v>36981</v>
          </cell>
          <cell r="CV4">
            <v>36982</v>
          </cell>
          <cell r="CW4">
            <v>36983</v>
          </cell>
          <cell r="CX4">
            <v>36984</v>
          </cell>
          <cell r="CY4">
            <v>36985</v>
          </cell>
          <cell r="CZ4">
            <v>36986</v>
          </cell>
          <cell r="DA4">
            <v>36987</v>
          </cell>
          <cell r="DB4">
            <v>36988</v>
          </cell>
          <cell r="DC4">
            <v>36989</v>
          </cell>
          <cell r="DD4">
            <v>36990</v>
          </cell>
          <cell r="DE4">
            <v>36991</v>
          </cell>
          <cell r="DF4">
            <v>36992</v>
          </cell>
          <cell r="DG4">
            <v>36993</v>
          </cell>
          <cell r="DH4">
            <v>36994</v>
          </cell>
          <cell r="DI4">
            <v>36995</v>
          </cell>
          <cell r="DJ4">
            <v>36996</v>
          </cell>
          <cell r="DK4">
            <v>36997</v>
          </cell>
          <cell r="DL4">
            <v>36998</v>
          </cell>
          <cell r="DM4">
            <v>36999</v>
          </cell>
          <cell r="DN4">
            <v>37000</v>
          </cell>
          <cell r="DO4">
            <v>37001</v>
          </cell>
          <cell r="DP4">
            <v>37002</v>
          </cell>
          <cell r="DQ4">
            <v>37003</v>
          </cell>
          <cell r="DR4">
            <v>37004</v>
          </cell>
          <cell r="DS4">
            <v>37005</v>
          </cell>
          <cell r="DT4">
            <v>37006</v>
          </cell>
          <cell r="DU4">
            <v>37007</v>
          </cell>
          <cell r="DV4">
            <v>37008</v>
          </cell>
          <cell r="DW4">
            <v>37009</v>
          </cell>
          <cell r="DX4">
            <v>37010</v>
          </cell>
          <cell r="DY4">
            <v>37011</v>
          </cell>
          <cell r="DZ4">
            <v>37012</v>
          </cell>
          <cell r="EA4">
            <v>37013</v>
          </cell>
          <cell r="EB4">
            <v>37014</v>
          </cell>
          <cell r="EC4">
            <v>37015</v>
          </cell>
          <cell r="ED4">
            <v>37016</v>
          </cell>
          <cell r="EE4">
            <v>37017</v>
          </cell>
          <cell r="EF4">
            <v>37018</v>
          </cell>
          <cell r="EG4">
            <v>37019</v>
          </cell>
          <cell r="EH4">
            <v>37020</v>
          </cell>
          <cell r="EI4">
            <v>37021</v>
          </cell>
          <cell r="EJ4">
            <v>37022</v>
          </cell>
          <cell r="EK4">
            <v>37023</v>
          </cell>
          <cell r="EL4">
            <v>37024</v>
          </cell>
          <cell r="EM4">
            <v>37025</v>
          </cell>
          <cell r="EN4">
            <v>37026</v>
          </cell>
          <cell r="EO4">
            <v>37027</v>
          </cell>
          <cell r="EP4">
            <v>37028</v>
          </cell>
          <cell r="EQ4">
            <v>37029</v>
          </cell>
          <cell r="ER4">
            <v>37030</v>
          </cell>
          <cell r="ES4">
            <v>37031</v>
          </cell>
          <cell r="ET4">
            <v>37032</v>
          </cell>
          <cell r="EU4">
            <v>37033</v>
          </cell>
          <cell r="EV4">
            <v>37034</v>
          </cell>
          <cell r="EW4">
            <v>37035</v>
          </cell>
          <cell r="EX4">
            <v>37036</v>
          </cell>
          <cell r="EY4">
            <v>37037</v>
          </cell>
          <cell r="EZ4">
            <v>37038</v>
          </cell>
          <cell r="FA4">
            <v>37039</v>
          </cell>
          <cell r="FB4">
            <v>37040</v>
          </cell>
          <cell r="FC4">
            <v>37041</v>
          </cell>
          <cell r="FD4">
            <v>37042</v>
          </cell>
          <cell r="FE4">
            <v>37043</v>
          </cell>
          <cell r="FF4">
            <v>37044</v>
          </cell>
          <cell r="FG4">
            <v>37045</v>
          </cell>
          <cell r="FH4">
            <v>37046</v>
          </cell>
          <cell r="FI4">
            <v>37047</v>
          </cell>
          <cell r="FJ4">
            <v>37048</v>
          </cell>
          <cell r="FK4">
            <v>37049</v>
          </cell>
          <cell r="FL4">
            <v>37050</v>
          </cell>
          <cell r="FM4">
            <v>37051</v>
          </cell>
          <cell r="FN4">
            <v>37052</v>
          </cell>
          <cell r="FO4">
            <v>37053</v>
          </cell>
          <cell r="FP4">
            <v>37054</v>
          </cell>
          <cell r="FQ4">
            <v>37055</v>
          </cell>
          <cell r="FR4">
            <v>37056</v>
          </cell>
          <cell r="FS4">
            <v>37057</v>
          </cell>
          <cell r="FT4">
            <v>37058</v>
          </cell>
          <cell r="FU4">
            <v>37059</v>
          </cell>
          <cell r="FV4">
            <v>37060</v>
          </cell>
          <cell r="FW4">
            <v>37061</v>
          </cell>
          <cell r="FX4">
            <v>37062</v>
          </cell>
          <cell r="FY4">
            <v>37063</v>
          </cell>
          <cell r="FZ4">
            <v>37064</v>
          </cell>
          <cell r="GA4">
            <v>37065</v>
          </cell>
          <cell r="GB4">
            <v>37066</v>
          </cell>
          <cell r="GC4">
            <v>37067</v>
          </cell>
          <cell r="GD4">
            <v>37068</v>
          </cell>
          <cell r="GE4">
            <v>37069</v>
          </cell>
          <cell r="GF4">
            <v>37070</v>
          </cell>
          <cell r="GG4">
            <v>37071</v>
          </cell>
          <cell r="GH4">
            <v>37072</v>
          </cell>
        </row>
        <row r="5">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1</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row>
        <row r="6">
          <cell r="I6" t="str">
            <v/>
          </cell>
          <cell r="J6">
            <v>3819</v>
          </cell>
          <cell r="K6">
            <v>5955</v>
          </cell>
          <cell r="L6">
            <v>9074</v>
          </cell>
          <cell r="M6">
            <v>10685</v>
          </cell>
          <cell r="N6">
            <v>9657</v>
          </cell>
          <cell r="O6">
            <v>9078</v>
          </cell>
          <cell r="P6">
            <v>9463</v>
          </cell>
          <cell r="Q6">
            <v>8756</v>
          </cell>
          <cell r="R6">
            <v>8837</v>
          </cell>
          <cell r="S6">
            <v>10204</v>
          </cell>
          <cell r="T6">
            <v>9603</v>
          </cell>
          <cell r="U6">
            <v>10535</v>
          </cell>
          <cell r="V6">
            <v>10254</v>
          </cell>
          <cell r="W6">
            <v>10354</v>
          </cell>
          <cell r="X6">
            <v>10022</v>
          </cell>
          <cell r="Y6">
            <v>9830</v>
          </cell>
          <cell r="Z6">
            <v>8093</v>
          </cell>
          <cell r="AA6">
            <v>8778</v>
          </cell>
          <cell r="AB6">
            <v>7254</v>
          </cell>
          <cell r="AC6">
            <v>9400</v>
          </cell>
          <cell r="AD6">
            <v>6628</v>
          </cell>
          <cell r="AE6">
            <v>4365</v>
          </cell>
          <cell r="AF6">
            <v>5156</v>
          </cell>
          <cell r="AG6">
            <v>6606</v>
          </cell>
          <cell r="AH6">
            <v>6730</v>
          </cell>
          <cell r="AI6">
            <v>4662</v>
          </cell>
          <cell r="AJ6">
            <v>4718</v>
          </cell>
          <cell r="AK6">
            <v>4741</v>
          </cell>
          <cell r="AL6">
            <v>7097</v>
          </cell>
          <cell r="AM6">
            <v>7345</v>
          </cell>
          <cell r="AN6">
            <v>5542</v>
          </cell>
          <cell r="AO6">
            <v>5256</v>
          </cell>
          <cell r="AP6">
            <v>7274</v>
          </cell>
          <cell r="AQ6">
            <v>7582</v>
          </cell>
          <cell r="AR6">
            <v>8281</v>
          </cell>
          <cell r="AS6">
            <v>5023</v>
          </cell>
          <cell r="AT6">
            <v>5613</v>
          </cell>
          <cell r="AU6">
            <v>7519</v>
          </cell>
          <cell r="AV6">
            <v>7014</v>
          </cell>
          <cell r="AW6">
            <v>5414</v>
          </cell>
          <cell r="AX6">
            <v>5346</v>
          </cell>
          <cell r="AY6">
            <v>5291</v>
          </cell>
          <cell r="AZ6">
            <v>7358</v>
          </cell>
          <cell r="BA6">
            <v>6967</v>
          </cell>
          <cell r="BB6">
            <v>5575</v>
          </cell>
          <cell r="BC6">
            <v>5508</v>
          </cell>
          <cell r="BD6">
            <v>7371</v>
          </cell>
          <cell r="BE6">
            <v>7024</v>
          </cell>
          <cell r="BF6">
            <v>6989</v>
          </cell>
          <cell r="BG6">
            <v>4824</v>
          </cell>
          <cell r="BH6">
            <v>5071</v>
          </cell>
          <cell r="BI6">
            <v>6838</v>
          </cell>
          <cell r="BJ6">
            <v>7381</v>
          </cell>
          <cell r="BK6">
            <v>5189</v>
          </cell>
          <cell r="BL6">
            <v>5810</v>
          </cell>
          <cell r="BM6">
            <v>5599</v>
          </cell>
          <cell r="BN6">
            <v>7417</v>
          </cell>
          <cell r="BO6">
            <v>7490</v>
          </cell>
          <cell r="BP6" t="str">
            <v/>
          </cell>
          <cell r="BQ6">
            <v>5029</v>
          </cell>
          <cell r="BR6">
            <v>5402</v>
          </cell>
          <cell r="BS6">
            <v>7247</v>
          </cell>
          <cell r="BT6">
            <v>7494</v>
          </cell>
          <cell r="BU6">
            <v>7441</v>
          </cell>
          <cell r="BV6">
            <v>5582</v>
          </cell>
          <cell r="BW6">
            <v>5557</v>
          </cell>
          <cell r="BX6">
            <v>7817</v>
          </cell>
          <cell r="BY6">
            <v>6712</v>
          </cell>
          <cell r="BZ6">
            <v>5502</v>
          </cell>
          <cell r="CA6">
            <v>6223</v>
          </cell>
          <cell r="CB6">
            <v>5823</v>
          </cell>
          <cell r="CC6">
            <v>7962</v>
          </cell>
          <cell r="CD6">
            <v>7944</v>
          </cell>
          <cell r="CE6">
            <v>5782</v>
          </cell>
          <cell r="CF6">
            <v>6011</v>
          </cell>
          <cell r="CG6">
            <v>8408</v>
          </cell>
          <cell r="CH6">
            <v>7960</v>
          </cell>
          <cell r="CI6">
            <v>6630</v>
          </cell>
          <cell r="CJ6">
            <v>5763</v>
          </cell>
          <cell r="CK6">
            <v>7035</v>
          </cell>
          <cell r="CL6">
            <v>7738</v>
          </cell>
          <cell r="CM6">
            <v>6545</v>
          </cell>
          <cell r="CN6">
            <v>6957</v>
          </cell>
          <cell r="CO6">
            <v>6703</v>
          </cell>
          <cell r="CP6">
            <v>7511</v>
          </cell>
          <cell r="CQ6">
            <v>7480</v>
          </cell>
          <cell r="CR6">
            <v>6948</v>
          </cell>
          <cell r="CS6">
            <v>6965</v>
          </cell>
          <cell r="CT6">
            <v>7441</v>
          </cell>
          <cell r="CU6">
            <v>7632</v>
          </cell>
          <cell r="CV6">
            <v>7355</v>
          </cell>
          <cell r="CW6">
            <v>7531</v>
          </cell>
          <cell r="CX6">
            <v>7145</v>
          </cell>
          <cell r="CY6">
            <v>7963</v>
          </cell>
          <cell r="CZ6">
            <v>8094</v>
          </cell>
          <cell r="DA6">
            <v>7060</v>
          </cell>
          <cell r="DB6">
            <v>7129</v>
          </cell>
          <cell r="DC6">
            <v>6932</v>
          </cell>
          <cell r="DD6">
            <v>7036</v>
          </cell>
          <cell r="DE6">
            <v>8013</v>
          </cell>
          <cell r="DF6">
            <v>7303</v>
          </cell>
          <cell r="DG6">
            <v>7611</v>
          </cell>
          <cell r="DH6">
            <v>7498</v>
          </cell>
          <cell r="DI6">
            <v>7665</v>
          </cell>
          <cell r="DJ6">
            <v>2428</v>
          </cell>
          <cell r="DK6">
            <v>4998</v>
          </cell>
          <cell r="DL6">
            <v>6672</v>
          </cell>
          <cell r="DM6">
            <v>7175</v>
          </cell>
          <cell r="DN6">
            <v>7124</v>
          </cell>
          <cell r="DO6">
            <v>7135</v>
          </cell>
          <cell r="DP6">
            <v>7166</v>
          </cell>
          <cell r="DQ6">
            <v>7070</v>
          </cell>
          <cell r="DR6">
            <v>7326</v>
          </cell>
          <cell r="DS6">
            <v>8382</v>
          </cell>
          <cell r="DT6">
            <v>7662</v>
          </cell>
          <cell r="DU6">
            <v>6782</v>
          </cell>
          <cell r="DV6">
            <v>1837</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row>
        <row r="7">
          <cell r="I7">
            <v>0</v>
          </cell>
          <cell r="J7">
            <v>1</v>
          </cell>
          <cell r="K7">
            <v>924</v>
          </cell>
          <cell r="L7">
            <v>170</v>
          </cell>
          <cell r="M7">
            <v>51</v>
          </cell>
          <cell r="N7">
            <v>2</v>
          </cell>
          <cell r="O7">
            <v>61</v>
          </cell>
          <cell r="P7">
            <v>2</v>
          </cell>
          <cell r="Q7">
            <v>89</v>
          </cell>
          <cell r="R7">
            <v>66</v>
          </cell>
          <cell r="S7">
            <v>118</v>
          </cell>
          <cell r="T7">
            <v>39</v>
          </cell>
          <cell r="U7">
            <v>77</v>
          </cell>
          <cell r="V7">
            <v>277</v>
          </cell>
          <cell r="W7">
            <v>67</v>
          </cell>
          <cell r="X7">
            <v>2</v>
          </cell>
          <cell r="Y7">
            <v>2</v>
          </cell>
          <cell r="Z7">
            <v>75</v>
          </cell>
          <cell r="AA7">
            <v>259</v>
          </cell>
          <cell r="AB7">
            <v>522</v>
          </cell>
          <cell r="AC7">
            <v>116</v>
          </cell>
          <cell r="AD7">
            <v>1</v>
          </cell>
          <cell r="AE7">
            <v>48</v>
          </cell>
          <cell r="AF7">
            <v>1</v>
          </cell>
          <cell r="AG7">
            <v>2</v>
          </cell>
          <cell r="AH7">
            <v>3</v>
          </cell>
          <cell r="AI7">
            <v>113</v>
          </cell>
          <cell r="AJ7">
            <v>423</v>
          </cell>
          <cell r="AK7">
            <v>202</v>
          </cell>
          <cell r="AL7">
            <v>135</v>
          </cell>
          <cell r="AM7">
            <v>2</v>
          </cell>
          <cell r="AN7">
            <v>175</v>
          </cell>
          <cell r="AO7">
            <v>126</v>
          </cell>
          <cell r="AP7">
            <v>2</v>
          </cell>
          <cell r="AQ7">
            <v>1</v>
          </cell>
          <cell r="AR7">
            <v>2</v>
          </cell>
          <cell r="AS7">
            <v>2</v>
          </cell>
          <cell r="AT7">
            <v>2</v>
          </cell>
          <cell r="AU7">
            <v>2</v>
          </cell>
          <cell r="AV7">
            <v>10</v>
          </cell>
          <cell r="AW7">
            <v>2</v>
          </cell>
          <cell r="AX7">
            <v>2</v>
          </cell>
          <cell r="AY7">
            <v>15</v>
          </cell>
          <cell r="AZ7">
            <v>12</v>
          </cell>
          <cell r="BA7">
            <v>104</v>
          </cell>
          <cell r="BB7">
            <v>1</v>
          </cell>
          <cell r="BC7">
            <v>51</v>
          </cell>
          <cell r="BD7">
            <v>1</v>
          </cell>
          <cell r="BE7">
            <v>2</v>
          </cell>
          <cell r="BF7">
            <v>2</v>
          </cell>
          <cell r="BG7">
            <v>2</v>
          </cell>
          <cell r="BH7">
            <v>2</v>
          </cell>
          <cell r="BI7">
            <v>92</v>
          </cell>
          <cell r="BJ7">
            <v>32</v>
          </cell>
          <cell r="BK7">
            <v>48</v>
          </cell>
          <cell r="BL7">
            <v>96</v>
          </cell>
          <cell r="BM7">
            <v>105</v>
          </cell>
          <cell r="BN7">
            <v>78</v>
          </cell>
          <cell r="BO7">
            <v>35</v>
          </cell>
          <cell r="BP7">
            <v>0</v>
          </cell>
          <cell r="BQ7">
            <v>54</v>
          </cell>
          <cell r="BR7">
            <v>113</v>
          </cell>
          <cell r="BS7">
            <v>84</v>
          </cell>
          <cell r="BT7">
            <v>77</v>
          </cell>
          <cell r="BU7">
            <v>144</v>
          </cell>
          <cell r="BV7">
            <v>91</v>
          </cell>
          <cell r="BW7">
            <v>62</v>
          </cell>
          <cell r="BX7">
            <v>0</v>
          </cell>
          <cell r="BY7">
            <v>37</v>
          </cell>
          <cell r="BZ7">
            <v>142</v>
          </cell>
          <cell r="CA7">
            <v>0</v>
          </cell>
          <cell r="CB7">
            <v>192</v>
          </cell>
          <cell r="CC7">
            <v>27</v>
          </cell>
          <cell r="CD7">
            <v>36</v>
          </cell>
          <cell r="CE7">
            <v>31</v>
          </cell>
          <cell r="CF7">
            <v>90</v>
          </cell>
          <cell r="CG7">
            <v>28</v>
          </cell>
          <cell r="CH7">
            <v>83</v>
          </cell>
          <cell r="CI7">
            <v>0</v>
          </cell>
          <cell r="CJ7">
            <v>0</v>
          </cell>
          <cell r="CK7">
            <v>40</v>
          </cell>
          <cell r="CL7">
            <v>0</v>
          </cell>
          <cell r="CM7">
            <v>0</v>
          </cell>
          <cell r="CN7">
            <v>0</v>
          </cell>
          <cell r="CO7">
            <v>0</v>
          </cell>
          <cell r="CP7">
            <v>21</v>
          </cell>
          <cell r="CQ7">
            <v>0</v>
          </cell>
          <cell r="CR7">
            <v>0</v>
          </cell>
          <cell r="CS7">
            <v>0</v>
          </cell>
          <cell r="CT7">
            <v>6</v>
          </cell>
          <cell r="CU7">
            <v>51</v>
          </cell>
          <cell r="CV7">
            <v>0</v>
          </cell>
          <cell r="CW7">
            <v>0</v>
          </cell>
          <cell r="CX7">
            <v>0</v>
          </cell>
          <cell r="CY7">
            <v>29</v>
          </cell>
          <cell r="CZ7">
            <v>41</v>
          </cell>
          <cell r="DA7">
            <v>46</v>
          </cell>
          <cell r="DB7">
            <v>105</v>
          </cell>
          <cell r="DC7">
            <v>188</v>
          </cell>
          <cell r="DD7">
            <v>568</v>
          </cell>
          <cell r="DE7">
            <v>705</v>
          </cell>
          <cell r="DF7">
            <v>411</v>
          </cell>
          <cell r="DG7">
            <v>178</v>
          </cell>
          <cell r="DH7">
            <v>520</v>
          </cell>
          <cell r="DI7">
            <v>108</v>
          </cell>
          <cell r="DJ7">
            <v>25</v>
          </cell>
          <cell r="DK7">
            <v>80</v>
          </cell>
          <cell r="DL7">
            <v>160</v>
          </cell>
          <cell r="DM7">
            <v>766</v>
          </cell>
          <cell r="DN7">
            <v>195</v>
          </cell>
          <cell r="DO7">
            <v>215</v>
          </cell>
          <cell r="DP7">
            <v>65</v>
          </cell>
          <cell r="DQ7">
            <v>20</v>
          </cell>
          <cell r="DR7">
            <v>161</v>
          </cell>
          <cell r="DS7">
            <v>750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row>
        <row r="8">
          <cell r="I8">
            <v>0</v>
          </cell>
          <cell r="J8">
            <v>382.5</v>
          </cell>
          <cell r="K8">
            <v>722</v>
          </cell>
          <cell r="L8">
            <v>852</v>
          </cell>
          <cell r="M8">
            <v>776</v>
          </cell>
          <cell r="N8">
            <v>738</v>
          </cell>
          <cell r="O8">
            <v>680.5</v>
          </cell>
          <cell r="P8">
            <v>776</v>
          </cell>
          <cell r="Q8">
            <v>702</v>
          </cell>
          <cell r="R8">
            <v>660</v>
          </cell>
          <cell r="S8">
            <v>782</v>
          </cell>
          <cell r="T8">
            <v>766</v>
          </cell>
          <cell r="U8">
            <v>738</v>
          </cell>
          <cell r="V8">
            <v>715</v>
          </cell>
          <cell r="W8">
            <v>740</v>
          </cell>
          <cell r="X8">
            <v>764</v>
          </cell>
          <cell r="Y8">
            <v>834</v>
          </cell>
          <cell r="Z8">
            <v>729</v>
          </cell>
          <cell r="AA8">
            <v>720</v>
          </cell>
          <cell r="AB8">
            <v>750</v>
          </cell>
          <cell r="AC8">
            <v>750</v>
          </cell>
          <cell r="AD8">
            <v>512</v>
          </cell>
          <cell r="AE8">
            <v>350</v>
          </cell>
          <cell r="AF8">
            <v>332</v>
          </cell>
          <cell r="AG8">
            <v>432</v>
          </cell>
          <cell r="AH8">
            <v>498</v>
          </cell>
          <cell r="AI8">
            <v>362</v>
          </cell>
          <cell r="AJ8">
            <v>343</v>
          </cell>
          <cell r="AK8">
            <v>320</v>
          </cell>
          <cell r="AL8">
            <v>464</v>
          </cell>
          <cell r="AM8">
            <v>512</v>
          </cell>
          <cell r="AN8">
            <v>375</v>
          </cell>
          <cell r="AO8">
            <v>338</v>
          </cell>
          <cell r="AP8">
            <v>468</v>
          </cell>
          <cell r="AQ8">
            <v>451</v>
          </cell>
          <cell r="AR8">
            <v>504</v>
          </cell>
          <cell r="AS8">
            <v>358</v>
          </cell>
          <cell r="AT8">
            <v>344</v>
          </cell>
          <cell r="AU8">
            <v>454</v>
          </cell>
          <cell r="AV8">
            <v>490</v>
          </cell>
          <cell r="AW8">
            <v>341</v>
          </cell>
          <cell r="AX8">
            <v>344</v>
          </cell>
          <cell r="AY8">
            <v>332</v>
          </cell>
          <cell r="AZ8">
            <v>428</v>
          </cell>
          <cell r="BA8">
            <v>461.5</v>
          </cell>
          <cell r="BB8">
            <v>368</v>
          </cell>
          <cell r="BC8">
            <v>332</v>
          </cell>
          <cell r="BD8">
            <v>428</v>
          </cell>
          <cell r="BE8">
            <v>420</v>
          </cell>
          <cell r="BF8">
            <v>464</v>
          </cell>
          <cell r="BG8">
            <v>368.00000999999997</v>
          </cell>
          <cell r="BH8">
            <v>308</v>
          </cell>
          <cell r="BI8">
            <v>416</v>
          </cell>
          <cell r="BJ8">
            <v>465</v>
          </cell>
          <cell r="BK8">
            <v>348</v>
          </cell>
          <cell r="BL8">
            <v>348</v>
          </cell>
          <cell r="BM8">
            <v>332</v>
          </cell>
          <cell r="BN8">
            <v>452</v>
          </cell>
          <cell r="BO8">
            <v>450</v>
          </cell>
          <cell r="BP8">
            <v>0</v>
          </cell>
          <cell r="BQ8">
            <v>344</v>
          </cell>
          <cell r="BR8">
            <v>332</v>
          </cell>
          <cell r="BS8">
            <v>438</v>
          </cell>
          <cell r="BT8">
            <v>432</v>
          </cell>
          <cell r="BU8">
            <v>476</v>
          </cell>
          <cell r="BV8">
            <v>344</v>
          </cell>
          <cell r="BW8">
            <v>316</v>
          </cell>
          <cell r="BX8">
            <v>468.5</v>
          </cell>
          <cell r="BY8">
            <v>442</v>
          </cell>
          <cell r="BZ8">
            <v>330</v>
          </cell>
          <cell r="CA8">
            <v>348</v>
          </cell>
          <cell r="CB8">
            <v>343</v>
          </cell>
          <cell r="CC8">
            <v>462</v>
          </cell>
          <cell r="CD8">
            <v>480</v>
          </cell>
          <cell r="CE8">
            <v>360</v>
          </cell>
          <cell r="CF8">
            <v>336</v>
          </cell>
          <cell r="CG8">
            <v>456</v>
          </cell>
          <cell r="CH8">
            <v>456</v>
          </cell>
          <cell r="CI8">
            <v>444</v>
          </cell>
          <cell r="CJ8">
            <v>371</v>
          </cell>
          <cell r="CK8">
            <v>408</v>
          </cell>
          <cell r="CL8">
            <v>458</v>
          </cell>
          <cell r="CM8">
            <v>397</v>
          </cell>
          <cell r="CN8">
            <v>396</v>
          </cell>
          <cell r="CO8">
            <v>396</v>
          </cell>
          <cell r="CP8">
            <v>408</v>
          </cell>
          <cell r="CQ8">
            <v>432</v>
          </cell>
          <cell r="CR8">
            <v>431</v>
          </cell>
          <cell r="CS8">
            <v>416</v>
          </cell>
          <cell r="CT8">
            <v>425</v>
          </cell>
          <cell r="CU8">
            <v>438</v>
          </cell>
          <cell r="CV8">
            <v>412</v>
          </cell>
          <cell r="CW8">
            <v>438</v>
          </cell>
          <cell r="CX8">
            <v>454</v>
          </cell>
          <cell r="CY8">
            <v>456</v>
          </cell>
          <cell r="CZ8">
            <v>486</v>
          </cell>
          <cell r="DA8">
            <v>444</v>
          </cell>
          <cell r="DB8">
            <v>444</v>
          </cell>
          <cell r="DC8">
            <v>425</v>
          </cell>
          <cell r="DD8">
            <v>480</v>
          </cell>
          <cell r="DE8">
            <v>525</v>
          </cell>
          <cell r="DF8">
            <v>480</v>
          </cell>
          <cell r="DG8">
            <v>468</v>
          </cell>
          <cell r="DH8">
            <v>477.5</v>
          </cell>
          <cell r="DI8">
            <v>465</v>
          </cell>
          <cell r="DJ8">
            <v>144</v>
          </cell>
          <cell r="DK8">
            <v>336</v>
          </cell>
          <cell r="DL8">
            <v>480</v>
          </cell>
          <cell r="DM8">
            <v>468</v>
          </cell>
          <cell r="DN8">
            <v>444</v>
          </cell>
          <cell r="DO8">
            <v>442</v>
          </cell>
          <cell r="DP8">
            <v>480.5</v>
          </cell>
          <cell r="DQ8">
            <v>474</v>
          </cell>
          <cell r="DR8">
            <v>468</v>
          </cell>
          <cell r="DS8">
            <v>480</v>
          </cell>
          <cell r="DT8">
            <v>450</v>
          </cell>
          <cell r="DU8">
            <v>432</v>
          </cell>
          <cell r="DV8">
            <v>114</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row>
        <row r="10">
          <cell r="I10" t="e">
            <v>#DIV/0!</v>
          </cell>
          <cell r="J10">
            <v>166.04347826086956</v>
          </cell>
          <cell r="K10">
            <v>130.56357758620689</v>
          </cell>
          <cell r="L10">
            <v>156.44827586206895</v>
          </cell>
          <cell r="M10">
            <v>214.10897435897436</v>
          </cell>
          <cell r="N10">
            <v>195.32142857142856</v>
          </cell>
          <cell r="O10">
            <v>203.26153846153846</v>
          </cell>
          <cell r="P10">
            <v>188.22252964426877</v>
          </cell>
          <cell r="Q10">
            <v>192.15746124031006</v>
          </cell>
          <cell r="R10">
            <v>200.84090909090909</v>
          </cell>
          <cell r="S10">
            <v>226.82114624505931</v>
          </cell>
          <cell r="T10">
            <v>202.01329787234044</v>
          </cell>
          <cell r="U10">
            <v>208.79843137254903</v>
          </cell>
          <cell r="V10">
            <v>214.78977272727275</v>
          </cell>
          <cell r="W10">
            <v>231.18753092528451</v>
          </cell>
          <cell r="X10">
            <v>190.7855587808418</v>
          </cell>
          <cell r="Y10">
            <v>201.57272727272726</v>
          </cell>
          <cell r="Z10">
            <v>198.40909090909091</v>
          </cell>
          <cell r="AA10">
            <v>238</v>
          </cell>
          <cell r="AB10">
            <v>175.39130434782609</v>
          </cell>
          <cell r="AC10">
            <v>218.03157894736842</v>
          </cell>
          <cell r="AD10">
            <v>208.8080808080808</v>
          </cell>
          <cell r="AE10">
            <v>198.40909090909091</v>
          </cell>
          <cell r="AF10">
            <v>257.8</v>
          </cell>
          <cell r="AG10">
            <v>241.97697368421052</v>
          </cell>
          <cell r="AH10">
            <v>224.61868686868686</v>
          </cell>
          <cell r="AI10">
            <v>194.25</v>
          </cell>
          <cell r="AJ10">
            <v>208.76106194690263</v>
          </cell>
          <cell r="AK10">
            <v>263.38888888888891</v>
          </cell>
          <cell r="AL10">
            <v>241.54473684210527</v>
          </cell>
          <cell r="AM10">
            <v>232.98636363636365</v>
          </cell>
          <cell r="AN10">
            <v>240.95652173913044</v>
          </cell>
          <cell r="AO10">
            <v>276.63157894736844</v>
          </cell>
          <cell r="AP10">
            <v>245.65789473684211</v>
          </cell>
          <cell r="AQ10">
            <v>269.48976608187132</v>
          </cell>
          <cell r="AR10">
            <v>261.02272727272725</v>
          </cell>
          <cell r="AS10">
            <v>239.1904761904762</v>
          </cell>
          <cell r="AT10">
            <v>267.28571428571428</v>
          </cell>
          <cell r="AU10">
            <v>260.26944444444445</v>
          </cell>
          <cell r="AV10">
            <v>240.02840909090909</v>
          </cell>
          <cell r="AW10">
            <v>264.09756097560978</v>
          </cell>
          <cell r="AX10">
            <v>254.57142857142858</v>
          </cell>
          <cell r="AY10">
            <v>240.5</v>
          </cell>
          <cell r="AZ10">
            <v>260.60144927536231</v>
          </cell>
          <cell r="BA10">
            <v>245.21969696969697</v>
          </cell>
          <cell r="BB10">
            <v>232.29166666666666</v>
          </cell>
          <cell r="BC10">
            <v>229.5</v>
          </cell>
          <cell r="BD10">
            <v>253.6266233766234</v>
          </cell>
          <cell r="BE10">
            <v>241.45454545454544</v>
          </cell>
          <cell r="BF10">
            <v>244.45652173913044</v>
          </cell>
          <cell r="BG10">
            <v>201</v>
          </cell>
          <cell r="BH10">
            <v>241.47619047619048</v>
          </cell>
          <cell r="BI10">
            <v>247.71428571428572</v>
          </cell>
          <cell r="BJ10">
            <v>247.90046296296296</v>
          </cell>
          <cell r="BK10">
            <v>225.60869565217391</v>
          </cell>
          <cell r="BL10">
            <v>242.08333333333334</v>
          </cell>
          <cell r="BM10">
            <v>254.5</v>
          </cell>
          <cell r="BN10">
            <v>243.32608695652175</v>
          </cell>
          <cell r="BO10">
            <v>261.06044538706254</v>
          </cell>
          <cell r="BP10" t="e">
            <v>#DIV/0!</v>
          </cell>
          <cell r="BQ10">
            <v>218.65217391304347</v>
          </cell>
          <cell r="BR10">
            <v>245.54545454545453</v>
          </cell>
          <cell r="BS10">
            <v>257.12458471760795</v>
          </cell>
          <cell r="BT10">
            <v>262.62121212121212</v>
          </cell>
          <cell r="BU10">
            <v>231.875</v>
          </cell>
          <cell r="BV10">
            <v>242.69565217391303</v>
          </cell>
          <cell r="BW10">
            <v>256.55586334256697</v>
          </cell>
          <cell r="BX10">
            <v>262.47715561662659</v>
          </cell>
          <cell r="BY10">
            <v>239.23676558822172</v>
          </cell>
          <cell r="BZ10">
            <v>244.53333333333333</v>
          </cell>
          <cell r="CA10">
            <v>259.29166666666669</v>
          </cell>
          <cell r="CB10">
            <v>264.68181818181819</v>
          </cell>
          <cell r="CC10">
            <v>262.47826086956525</v>
          </cell>
          <cell r="CD10">
            <v>246.685</v>
          </cell>
          <cell r="CE10">
            <v>240.91666666666666</v>
          </cell>
          <cell r="CF10">
            <v>261.3478260869565</v>
          </cell>
          <cell r="CG10">
            <v>271.55303030303025</v>
          </cell>
          <cell r="CH10">
            <v>258.74494949494948</v>
          </cell>
          <cell r="CI10">
            <v>238.95</v>
          </cell>
          <cell r="CJ10">
            <v>247.76157703439455</v>
          </cell>
          <cell r="CK10">
            <v>247.70833333333331</v>
          </cell>
          <cell r="CL10">
            <v>254.32919254658384</v>
          </cell>
          <cell r="CM10">
            <v>257.76315789473688</v>
          </cell>
          <cell r="CN10">
            <v>278.17619047619047</v>
          </cell>
          <cell r="CO10">
            <v>263.59523809523807</v>
          </cell>
          <cell r="CP10">
            <v>265.05944055944053</v>
          </cell>
          <cell r="CQ10">
            <v>258.49025974025972</v>
          </cell>
          <cell r="CR10">
            <v>238.07142857142856</v>
          </cell>
          <cell r="CS10">
            <v>252.94101323007422</v>
          </cell>
          <cell r="CT10">
            <v>268.07800888446047</v>
          </cell>
          <cell r="CU10">
            <v>247.69622093023256</v>
          </cell>
          <cell r="CV10">
            <v>256.27597402597405</v>
          </cell>
          <cell r="CW10">
            <v>272.59523809523807</v>
          </cell>
          <cell r="CX10">
            <v>251.5625</v>
          </cell>
          <cell r="CY10">
            <v>261.27445652173913</v>
          </cell>
          <cell r="CZ10">
            <v>243.7833333333333</v>
          </cell>
          <cell r="DA10">
            <v>247.48552631578949</v>
          </cell>
          <cell r="DB10">
            <v>245.29444444444442</v>
          </cell>
          <cell r="DC10">
            <v>250.59131314549768</v>
          </cell>
          <cell r="DD10">
            <v>230.78472222222223</v>
          </cell>
          <cell r="DE10">
            <v>227.18560606060606</v>
          </cell>
          <cell r="DF10">
            <v>230.61847826086955</v>
          </cell>
          <cell r="DG10">
            <v>255.21212121212119</v>
          </cell>
          <cell r="DH10">
            <v>239.34316479400746</v>
          </cell>
          <cell r="DI10">
            <v>239.33574879227052</v>
          </cell>
          <cell r="DJ10">
            <v>242.8</v>
          </cell>
          <cell r="DK10">
            <v>238</v>
          </cell>
          <cell r="DL10">
            <v>236.85714285714286</v>
          </cell>
          <cell r="DM10">
            <v>242.89682539682542</v>
          </cell>
          <cell r="DN10">
            <v>249.93611111111113</v>
          </cell>
          <cell r="DO10">
            <v>262.26249999999999</v>
          </cell>
          <cell r="DP10">
            <v>265.42113821138213</v>
          </cell>
          <cell r="DQ10">
            <v>273.04285714285714</v>
          </cell>
          <cell r="DR10">
            <v>272.52380952380952</v>
          </cell>
          <cell r="DS10">
            <v>266.52380952380952</v>
          </cell>
          <cell r="DT10">
            <v>249.18658536585366</v>
          </cell>
          <cell r="DU10">
            <v>248</v>
          </cell>
          <cell r="DV10">
            <v>282.61538461538464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t="e">
            <v>#DIV/0!</v>
          </cell>
          <cell r="EI10" t="e">
            <v>#DIV/0!</v>
          </cell>
          <cell r="EJ10" t="e">
            <v>#DIV/0!</v>
          </cell>
          <cell r="EK10" t="e">
            <v>#DIV/0!</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t="e">
            <v>#DIV/0!</v>
          </cell>
          <cell r="EX10" t="e">
            <v>#DIV/0!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t="e">
            <v>#DIV/0!</v>
          </cell>
          <cell r="FN10" t="e">
            <v>#DIV/0!</v>
          </cell>
          <cell r="FO10" t="e">
            <v>#DIV/0!</v>
          </cell>
          <cell r="FP10" t="e">
            <v>#DIV/0!</v>
          </cell>
          <cell r="FQ10" t="e">
            <v>#DIV/0!</v>
          </cell>
          <cell r="FR10" t="e">
            <v>#DIV/0!</v>
          </cell>
          <cell r="FS10" t="e">
            <v>#DIV/0!</v>
          </cell>
          <cell r="FT10" t="e">
            <v>#DIV/0!</v>
          </cell>
          <cell r="FU10" t="e">
            <v>#DIV/0!</v>
          </cell>
          <cell r="FV10" t="e">
            <v>#DIV/0!</v>
          </cell>
          <cell r="FW10" t="e">
            <v>#DIV/0!</v>
          </cell>
          <cell r="FX10" t="e">
            <v>#DIV/0!</v>
          </cell>
          <cell r="FY10" t="e">
            <v>#DIV/0!</v>
          </cell>
          <cell r="FZ10" t="e">
            <v>#DIV/0!</v>
          </cell>
          <cell r="GA10" t="e">
            <v>#DIV/0!</v>
          </cell>
          <cell r="GB10" t="e">
            <v>#DIV/0!</v>
          </cell>
          <cell r="GC10" t="e">
            <v>#DIV/0!</v>
          </cell>
          <cell r="GD10" t="e">
            <v>#DIV/0!</v>
          </cell>
          <cell r="GE10" t="e">
            <v>#DIV/0!</v>
          </cell>
          <cell r="GF10" t="e">
            <v>#DIV/0!</v>
          </cell>
          <cell r="GG10" t="e">
            <v>#DIV/0!</v>
          </cell>
          <cell r="GH10" t="e">
            <v>#DIV/0!</v>
          </cell>
        </row>
        <row r="11">
          <cell r="I11">
            <v>0</v>
          </cell>
          <cell r="J11">
            <v>23</v>
          </cell>
          <cell r="K11">
            <v>45</v>
          </cell>
          <cell r="L11">
            <v>58</v>
          </cell>
          <cell r="M11">
            <v>50</v>
          </cell>
          <cell r="N11">
            <v>50</v>
          </cell>
          <cell r="O11">
            <v>46</v>
          </cell>
          <cell r="P11">
            <v>50.5</v>
          </cell>
          <cell r="Q11">
            <v>45.5</v>
          </cell>
          <cell r="R11">
            <v>44</v>
          </cell>
          <cell r="S11">
            <v>45</v>
          </cell>
          <cell r="T11">
            <v>47.5</v>
          </cell>
          <cell r="U11">
            <v>50.5</v>
          </cell>
          <cell r="V11">
            <v>47.6</v>
          </cell>
          <cell r="W11">
            <v>45</v>
          </cell>
          <cell r="X11">
            <v>52.5</v>
          </cell>
          <cell r="Y11">
            <v>49.5</v>
          </cell>
          <cell r="Z11">
            <v>22</v>
          </cell>
          <cell r="AA11">
            <v>22</v>
          </cell>
          <cell r="AB11">
            <v>23</v>
          </cell>
          <cell r="AC11">
            <v>44</v>
          </cell>
          <cell r="AD11">
            <v>31</v>
          </cell>
          <cell r="AE11">
            <v>22</v>
          </cell>
          <cell r="AF11">
            <v>20</v>
          </cell>
          <cell r="AG11">
            <v>27</v>
          </cell>
          <cell r="AH11">
            <v>31</v>
          </cell>
          <cell r="AI11">
            <v>24</v>
          </cell>
          <cell r="AJ11">
            <v>22.6</v>
          </cell>
          <cell r="AK11">
            <v>18</v>
          </cell>
          <cell r="AL11">
            <v>29</v>
          </cell>
          <cell r="AM11">
            <v>32</v>
          </cell>
          <cell r="AN11">
            <v>23</v>
          </cell>
          <cell r="AO11">
            <v>19</v>
          </cell>
          <cell r="AP11">
            <v>29</v>
          </cell>
          <cell r="AQ11">
            <v>27.5</v>
          </cell>
          <cell r="AR11">
            <v>32</v>
          </cell>
          <cell r="AS11">
            <v>21</v>
          </cell>
          <cell r="AT11">
            <v>21</v>
          </cell>
          <cell r="AU11">
            <v>29</v>
          </cell>
          <cell r="AV11">
            <v>30</v>
          </cell>
          <cell r="AW11">
            <v>20.5</v>
          </cell>
          <cell r="AX11">
            <v>21</v>
          </cell>
          <cell r="AY11">
            <v>22</v>
          </cell>
          <cell r="AZ11">
            <v>29</v>
          </cell>
          <cell r="BA11">
            <v>28.75</v>
          </cell>
          <cell r="BB11">
            <v>24</v>
          </cell>
          <cell r="BC11">
            <v>24</v>
          </cell>
          <cell r="BD11">
            <v>29</v>
          </cell>
          <cell r="BE11">
            <v>29</v>
          </cell>
          <cell r="BF11">
            <v>30</v>
          </cell>
          <cell r="BG11">
            <v>24</v>
          </cell>
          <cell r="BH11">
            <v>21</v>
          </cell>
          <cell r="BI11">
            <v>28</v>
          </cell>
          <cell r="BJ11">
            <v>30.75</v>
          </cell>
          <cell r="BK11">
            <v>23</v>
          </cell>
          <cell r="BL11">
            <v>24</v>
          </cell>
          <cell r="BM11">
            <v>22</v>
          </cell>
          <cell r="BN11">
            <v>30</v>
          </cell>
          <cell r="BO11">
            <v>29.833333333333332</v>
          </cell>
          <cell r="BP11">
            <v>0</v>
          </cell>
          <cell r="BQ11">
            <v>23</v>
          </cell>
          <cell r="BR11">
            <v>22</v>
          </cell>
          <cell r="BS11">
            <v>28.5</v>
          </cell>
          <cell r="BT11">
            <v>28</v>
          </cell>
          <cell r="BU11">
            <v>31</v>
          </cell>
          <cell r="BV11">
            <v>23</v>
          </cell>
          <cell r="BW11">
            <v>21.66</v>
          </cell>
          <cell r="BX11">
            <v>29.375</v>
          </cell>
          <cell r="BY11">
            <v>29.167000000000002</v>
          </cell>
          <cell r="BZ11">
            <v>22.5</v>
          </cell>
          <cell r="CA11">
            <v>24</v>
          </cell>
          <cell r="CB11">
            <v>22</v>
          </cell>
          <cell r="CC11">
            <v>30</v>
          </cell>
          <cell r="CD11">
            <v>33</v>
          </cell>
          <cell r="CE11">
            <v>24</v>
          </cell>
          <cell r="CF11">
            <v>23</v>
          </cell>
          <cell r="CG11">
            <v>31</v>
          </cell>
          <cell r="CH11">
            <v>31</v>
          </cell>
          <cell r="CI11">
            <v>28</v>
          </cell>
          <cell r="CJ11">
            <v>23.5</v>
          </cell>
          <cell r="CK11">
            <v>28</v>
          </cell>
          <cell r="CL11">
            <v>30</v>
          </cell>
          <cell r="CM11">
            <v>25</v>
          </cell>
          <cell r="CN11">
            <v>26</v>
          </cell>
          <cell r="CO11">
            <v>26</v>
          </cell>
          <cell r="CP11">
            <v>28.5</v>
          </cell>
          <cell r="CQ11">
            <v>29</v>
          </cell>
          <cell r="CR11">
            <v>29</v>
          </cell>
          <cell r="CS11">
            <v>28.16</v>
          </cell>
          <cell r="CT11">
            <v>28.36</v>
          </cell>
          <cell r="CU11">
            <v>29.5</v>
          </cell>
          <cell r="CV11">
            <v>28.333333333333332</v>
          </cell>
          <cell r="CW11">
            <v>28</v>
          </cell>
          <cell r="CX11">
            <v>29</v>
          </cell>
          <cell r="CY11">
            <v>31</v>
          </cell>
          <cell r="CZ11">
            <v>32.5</v>
          </cell>
          <cell r="DA11">
            <v>29.5</v>
          </cell>
          <cell r="DB11">
            <v>29</v>
          </cell>
          <cell r="DC11">
            <v>28.337000000000003</v>
          </cell>
          <cell r="DD11">
            <v>33</v>
          </cell>
          <cell r="DE11">
            <v>35</v>
          </cell>
          <cell r="DF11">
            <v>31.5</v>
          </cell>
          <cell r="DG11">
            <v>31</v>
          </cell>
          <cell r="DH11">
            <v>32.9</v>
          </cell>
          <cell r="DI11">
            <v>32</v>
          </cell>
          <cell r="DJ11">
            <v>10</v>
          </cell>
          <cell r="DK11">
            <v>21</v>
          </cell>
          <cell r="DL11">
            <v>29</v>
          </cell>
          <cell r="DM11">
            <v>30</v>
          </cell>
          <cell r="DN11">
            <v>29</v>
          </cell>
          <cell r="DO11">
            <v>28</v>
          </cell>
          <cell r="DP11">
            <v>28</v>
          </cell>
          <cell r="DQ11">
            <v>27</v>
          </cell>
          <cell r="DR11">
            <v>28</v>
          </cell>
          <cell r="DS11">
            <v>31.5</v>
          </cell>
          <cell r="DT11">
            <v>30.5</v>
          </cell>
          <cell r="DU11">
            <v>28</v>
          </cell>
          <cell r="DV11">
            <v>6.5</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8684</v>
          </cell>
          <cell r="AN12">
            <v>6240</v>
          </cell>
          <cell r="AO12">
            <v>5417</v>
          </cell>
          <cell r="AP12">
            <v>8620</v>
          </cell>
          <cell r="AQ12">
            <v>8333</v>
          </cell>
          <cell r="AR12">
            <v>9020</v>
          </cell>
          <cell r="AS12">
            <v>6095</v>
          </cell>
          <cell r="AT12">
            <v>5544</v>
          </cell>
          <cell r="AU12">
            <v>8808</v>
          </cell>
          <cell r="AV12">
            <v>8861</v>
          </cell>
          <cell r="AW12">
            <v>6020</v>
          </cell>
          <cell r="AX12">
            <v>6070</v>
          </cell>
          <cell r="AY12">
            <v>6292</v>
          </cell>
          <cell r="AZ12">
            <v>7763</v>
          </cell>
          <cell r="BA12">
            <v>8109</v>
          </cell>
          <cell r="BB12">
            <v>6020</v>
          </cell>
          <cell r="BC12">
            <v>6130</v>
          </cell>
          <cell r="BD12">
            <v>8155</v>
          </cell>
          <cell r="BE12">
            <v>7746</v>
          </cell>
          <cell r="BF12">
            <v>8209</v>
          </cell>
          <cell r="BG12">
            <v>6186</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row>
        <row r="13">
          <cell r="I13">
            <v>0</v>
          </cell>
          <cell r="J13">
            <v>0</v>
          </cell>
          <cell r="K13">
            <v>0</v>
          </cell>
          <cell r="L13">
            <v>0</v>
          </cell>
          <cell r="M13">
            <v>0</v>
          </cell>
          <cell r="N13">
            <v>0</v>
          </cell>
          <cell r="O13">
            <v>0</v>
          </cell>
          <cell r="P13">
            <v>1605</v>
          </cell>
          <cell r="Q13">
            <v>0</v>
          </cell>
          <cell r="R13">
            <v>0</v>
          </cell>
          <cell r="S13">
            <v>0</v>
          </cell>
          <cell r="T13">
            <v>0</v>
          </cell>
          <cell r="U13">
            <v>0</v>
          </cell>
          <cell r="V13">
            <v>2636</v>
          </cell>
          <cell r="W13">
            <v>0</v>
          </cell>
          <cell r="X13">
            <v>0</v>
          </cell>
          <cell r="Y13">
            <v>0</v>
          </cell>
          <cell r="Z13">
            <v>0</v>
          </cell>
          <cell r="AA13">
            <v>0</v>
          </cell>
          <cell r="AB13">
            <v>0</v>
          </cell>
          <cell r="AC13">
            <v>4590</v>
          </cell>
          <cell r="AD13">
            <v>0</v>
          </cell>
          <cell r="AE13">
            <v>0</v>
          </cell>
          <cell r="AF13">
            <v>0</v>
          </cell>
          <cell r="AG13">
            <v>0</v>
          </cell>
          <cell r="AH13">
            <v>0</v>
          </cell>
          <cell r="AI13">
            <v>0</v>
          </cell>
          <cell r="AJ13">
            <v>0</v>
          </cell>
          <cell r="AK13">
            <v>0</v>
          </cell>
          <cell r="AL13">
            <v>0</v>
          </cell>
          <cell r="AM13">
            <v>5871</v>
          </cell>
          <cell r="AN13">
            <v>0</v>
          </cell>
          <cell r="AO13">
            <v>0</v>
          </cell>
          <cell r="AP13">
            <v>0</v>
          </cell>
          <cell r="AQ13">
            <v>0</v>
          </cell>
          <cell r="AR13">
            <v>0</v>
          </cell>
          <cell r="AS13">
            <v>1068</v>
          </cell>
          <cell r="AT13">
            <v>0</v>
          </cell>
          <cell r="AU13">
            <v>0</v>
          </cell>
          <cell r="AV13">
            <v>1112</v>
          </cell>
          <cell r="AW13">
            <v>0</v>
          </cell>
          <cell r="AX13">
            <v>2223</v>
          </cell>
          <cell r="AY13">
            <v>0</v>
          </cell>
          <cell r="AZ13">
            <v>0</v>
          </cell>
          <cell r="BA13">
            <v>0</v>
          </cell>
          <cell r="BB13">
            <v>0</v>
          </cell>
          <cell r="BC13">
            <v>0</v>
          </cell>
          <cell r="BD13">
            <v>0</v>
          </cell>
          <cell r="BE13">
            <v>3898</v>
          </cell>
          <cell r="BF13">
            <v>0</v>
          </cell>
          <cell r="BG13">
            <v>0</v>
          </cell>
          <cell r="BH13">
            <v>0</v>
          </cell>
          <cell r="BI13">
            <v>0</v>
          </cell>
          <cell r="BJ13">
            <v>0</v>
          </cell>
          <cell r="BK13">
            <v>0</v>
          </cell>
          <cell r="BL13">
            <v>0</v>
          </cell>
          <cell r="BM13">
            <v>0</v>
          </cell>
          <cell r="BN13">
            <v>5775</v>
          </cell>
          <cell r="BO13">
            <v>0</v>
          </cell>
          <cell r="BP13">
            <v>0</v>
          </cell>
          <cell r="BQ13">
            <v>0</v>
          </cell>
          <cell r="BR13">
            <v>0</v>
          </cell>
          <cell r="BS13">
            <v>0</v>
          </cell>
          <cell r="BT13">
            <v>0</v>
          </cell>
          <cell r="BU13">
            <v>334</v>
          </cell>
          <cell r="BV13">
            <v>0</v>
          </cell>
          <cell r="BW13">
            <v>0</v>
          </cell>
          <cell r="BX13">
            <v>0</v>
          </cell>
          <cell r="BY13">
            <v>0</v>
          </cell>
          <cell r="BZ13">
            <v>0</v>
          </cell>
          <cell r="CA13">
            <v>0</v>
          </cell>
          <cell r="CB13">
            <v>0</v>
          </cell>
          <cell r="CC13">
            <v>1235</v>
          </cell>
          <cell r="CD13">
            <v>0</v>
          </cell>
          <cell r="CE13">
            <v>0</v>
          </cell>
          <cell r="CF13">
            <v>0</v>
          </cell>
          <cell r="CG13">
            <v>0</v>
          </cell>
          <cell r="CH13">
            <v>0</v>
          </cell>
          <cell r="CI13">
            <v>0</v>
          </cell>
          <cell r="CJ13">
            <v>2410</v>
          </cell>
          <cell r="CK13">
            <v>0</v>
          </cell>
          <cell r="CL13">
            <v>0</v>
          </cell>
          <cell r="CM13">
            <v>2768</v>
          </cell>
          <cell r="CN13">
            <v>0</v>
          </cell>
          <cell r="CO13">
            <v>0</v>
          </cell>
          <cell r="CP13">
            <v>3491</v>
          </cell>
          <cell r="CQ13">
            <v>0</v>
          </cell>
          <cell r="CR13">
            <v>0</v>
          </cell>
          <cell r="CS13">
            <v>0</v>
          </cell>
          <cell r="CT13">
            <v>0</v>
          </cell>
          <cell r="CU13">
            <v>4642</v>
          </cell>
          <cell r="CV13">
            <v>0</v>
          </cell>
          <cell r="CW13">
            <v>0</v>
          </cell>
          <cell r="CX13">
            <v>0</v>
          </cell>
          <cell r="CY13">
            <v>0</v>
          </cell>
          <cell r="CZ13">
            <v>1023</v>
          </cell>
          <cell r="DA13">
            <v>0</v>
          </cell>
          <cell r="DB13">
            <v>0</v>
          </cell>
          <cell r="DC13">
            <v>0</v>
          </cell>
          <cell r="DD13">
            <v>0</v>
          </cell>
          <cell r="DE13">
            <v>930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row>
        <row r="14">
          <cell r="I14">
            <v>0</v>
          </cell>
          <cell r="J14">
            <v>0</v>
          </cell>
          <cell r="K14">
            <v>0</v>
          </cell>
          <cell r="L14">
            <v>0</v>
          </cell>
          <cell r="M14">
            <v>0</v>
          </cell>
          <cell r="N14">
            <v>0</v>
          </cell>
          <cell r="O14">
            <v>0</v>
          </cell>
          <cell r="P14">
            <v>5822</v>
          </cell>
          <cell r="Q14">
            <v>0</v>
          </cell>
          <cell r="R14">
            <v>0</v>
          </cell>
          <cell r="S14">
            <v>0</v>
          </cell>
          <cell r="T14">
            <v>0</v>
          </cell>
          <cell r="U14">
            <v>0</v>
          </cell>
          <cell r="V14">
            <v>11348</v>
          </cell>
          <cell r="W14">
            <v>0</v>
          </cell>
          <cell r="X14">
            <v>0</v>
          </cell>
          <cell r="Y14">
            <v>0</v>
          </cell>
          <cell r="Z14">
            <v>0</v>
          </cell>
          <cell r="AA14">
            <v>0</v>
          </cell>
          <cell r="AB14">
            <v>0</v>
          </cell>
          <cell r="AC14">
            <v>18868</v>
          </cell>
          <cell r="AD14">
            <v>0</v>
          </cell>
          <cell r="AE14">
            <v>0</v>
          </cell>
          <cell r="AF14">
            <v>0</v>
          </cell>
          <cell r="AG14">
            <v>0</v>
          </cell>
          <cell r="AH14">
            <v>0</v>
          </cell>
          <cell r="AI14">
            <v>0</v>
          </cell>
          <cell r="AJ14">
            <v>0</v>
          </cell>
          <cell r="AK14">
            <v>0</v>
          </cell>
          <cell r="AL14">
            <v>0</v>
          </cell>
          <cell r="AM14">
            <v>25603</v>
          </cell>
          <cell r="AN14">
            <v>0</v>
          </cell>
          <cell r="AO14">
            <v>0</v>
          </cell>
          <cell r="AP14">
            <v>0</v>
          </cell>
          <cell r="AQ14">
            <v>0</v>
          </cell>
          <cell r="AR14">
            <v>0</v>
          </cell>
          <cell r="AS14">
            <v>3789</v>
          </cell>
          <cell r="AT14">
            <v>0</v>
          </cell>
          <cell r="AU14">
            <v>0</v>
          </cell>
          <cell r="AV14">
            <v>4597</v>
          </cell>
          <cell r="AW14">
            <v>0</v>
          </cell>
          <cell r="AX14">
            <v>3265</v>
          </cell>
          <cell r="AY14">
            <v>0</v>
          </cell>
          <cell r="AZ14">
            <v>0</v>
          </cell>
          <cell r="BA14">
            <v>0</v>
          </cell>
          <cell r="BB14">
            <v>0</v>
          </cell>
          <cell r="BC14">
            <v>0</v>
          </cell>
          <cell r="BD14">
            <v>0</v>
          </cell>
          <cell r="BE14">
            <v>9693</v>
          </cell>
          <cell r="BF14">
            <v>0</v>
          </cell>
          <cell r="BG14">
            <v>0</v>
          </cell>
          <cell r="BH14">
            <v>0</v>
          </cell>
          <cell r="BI14">
            <v>0</v>
          </cell>
          <cell r="BJ14">
            <v>0</v>
          </cell>
          <cell r="BK14">
            <v>0</v>
          </cell>
          <cell r="BL14">
            <v>0</v>
          </cell>
          <cell r="BM14">
            <v>0</v>
          </cell>
          <cell r="BN14">
            <v>18096</v>
          </cell>
          <cell r="BO14">
            <v>10157</v>
          </cell>
          <cell r="BP14">
            <v>0</v>
          </cell>
          <cell r="BQ14">
            <v>0</v>
          </cell>
          <cell r="BR14">
            <v>0</v>
          </cell>
          <cell r="BS14">
            <v>0</v>
          </cell>
          <cell r="BT14">
            <v>0</v>
          </cell>
          <cell r="BU14">
            <v>2979</v>
          </cell>
          <cell r="BV14">
            <v>0</v>
          </cell>
          <cell r="BW14">
            <v>0</v>
          </cell>
          <cell r="BX14">
            <v>0</v>
          </cell>
          <cell r="BY14">
            <v>0</v>
          </cell>
          <cell r="BZ14">
            <v>0</v>
          </cell>
          <cell r="CA14">
            <v>0</v>
          </cell>
          <cell r="CB14">
            <v>0</v>
          </cell>
          <cell r="CC14">
            <v>6626</v>
          </cell>
          <cell r="CD14">
            <v>0</v>
          </cell>
          <cell r="CE14">
            <v>0</v>
          </cell>
          <cell r="CF14">
            <v>0</v>
          </cell>
          <cell r="CG14">
            <v>0</v>
          </cell>
          <cell r="CH14">
            <v>0</v>
          </cell>
          <cell r="CI14">
            <v>0</v>
          </cell>
          <cell r="CJ14">
            <v>10621</v>
          </cell>
          <cell r="CK14">
            <v>0</v>
          </cell>
          <cell r="CL14">
            <v>0</v>
          </cell>
          <cell r="CM14">
            <v>12845</v>
          </cell>
          <cell r="CN14">
            <v>0</v>
          </cell>
          <cell r="CO14">
            <v>0</v>
          </cell>
          <cell r="CP14">
            <v>15089</v>
          </cell>
          <cell r="CQ14">
            <v>0</v>
          </cell>
          <cell r="CR14">
            <v>0</v>
          </cell>
          <cell r="CS14">
            <v>0</v>
          </cell>
          <cell r="CT14">
            <v>0</v>
          </cell>
          <cell r="CU14">
            <v>17416</v>
          </cell>
          <cell r="CV14">
            <v>0</v>
          </cell>
          <cell r="CW14">
            <v>0</v>
          </cell>
          <cell r="CX14">
            <v>0</v>
          </cell>
          <cell r="CY14">
            <v>0</v>
          </cell>
          <cell r="CZ14">
            <v>5203</v>
          </cell>
          <cell r="DA14">
            <v>0</v>
          </cell>
          <cell r="DB14">
            <v>0</v>
          </cell>
          <cell r="DC14">
            <v>0</v>
          </cell>
          <cell r="DD14">
            <v>0</v>
          </cell>
          <cell r="DE14">
            <v>4603</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row>
        <row r="15">
          <cell r="I15" t="e">
            <v>#VALUE!</v>
          </cell>
          <cell r="J15">
            <v>9.9843137254901961</v>
          </cell>
          <cell r="K15">
            <v>8.2479224376731306</v>
          </cell>
          <cell r="L15">
            <v>10.650234741784038</v>
          </cell>
          <cell r="M15">
            <v>13.769329896907216</v>
          </cell>
          <cell r="N15">
            <v>13.085365853658537</v>
          </cell>
          <cell r="O15">
            <v>13.340191036002938</v>
          </cell>
          <cell r="P15">
            <v>12.19458762886598</v>
          </cell>
          <cell r="Q15">
            <v>12.472934472934472</v>
          </cell>
          <cell r="R15">
            <v>13.389393939393939</v>
          </cell>
          <cell r="S15">
            <v>13.048593350383632</v>
          </cell>
          <cell r="T15">
            <v>12.536553524804178</v>
          </cell>
          <cell r="U15">
            <v>14.275067750677508</v>
          </cell>
          <cell r="V15">
            <v>14.341258741258741</v>
          </cell>
          <cell r="W15">
            <v>13.991891891891893</v>
          </cell>
          <cell r="X15">
            <v>13.11780104712042</v>
          </cell>
          <cell r="Y15">
            <v>11.786570743405276</v>
          </cell>
          <cell r="Z15">
            <v>11.101508916323731</v>
          </cell>
          <cell r="AA15">
            <v>12.191666666666666</v>
          </cell>
          <cell r="AB15">
            <v>9.6720000000000006</v>
          </cell>
          <cell r="AC15">
            <v>12.533333333333333</v>
          </cell>
          <cell r="AD15">
            <v>12.9453125</v>
          </cell>
          <cell r="AE15">
            <v>12.471428571428572</v>
          </cell>
          <cell r="AF15">
            <v>15.53012048192771</v>
          </cell>
          <cell r="AG15">
            <v>15.291666666666666</v>
          </cell>
          <cell r="AH15">
            <v>13.514056224899598</v>
          </cell>
          <cell r="AI15">
            <v>12.878453038674033</v>
          </cell>
          <cell r="AJ15">
            <v>13.755102040816327</v>
          </cell>
          <cell r="AK15">
            <v>14.815625000000001</v>
          </cell>
          <cell r="AL15">
            <v>15.295258620689655</v>
          </cell>
          <cell r="AM15">
            <v>14.345703125</v>
          </cell>
          <cell r="AN15">
            <v>14.778666666666666</v>
          </cell>
          <cell r="AO15">
            <v>15.550295857988166</v>
          </cell>
          <cell r="AP15">
            <v>15.542735042735043</v>
          </cell>
          <cell r="AQ15">
            <v>16.811529933481154</v>
          </cell>
          <cell r="AR15">
            <v>16.430555555555557</v>
          </cell>
          <cell r="AS15">
            <v>14.03072625698324</v>
          </cell>
          <cell r="AT15">
            <v>16.316860465116278</v>
          </cell>
          <cell r="AU15">
            <v>16.561674008810574</v>
          </cell>
          <cell r="AV15">
            <v>14.314285714285715</v>
          </cell>
          <cell r="AW15">
            <v>15.87683284457478</v>
          </cell>
          <cell r="AX15">
            <v>15.540697674418604</v>
          </cell>
          <cell r="AY15">
            <v>15.936746987951807</v>
          </cell>
          <cell r="AZ15">
            <v>17.191588785046729</v>
          </cell>
          <cell r="BA15">
            <v>15.096424702058505</v>
          </cell>
          <cell r="BB15">
            <v>15.149456521739131</v>
          </cell>
          <cell r="BC15">
            <v>16.590361445783131</v>
          </cell>
          <cell r="BD15">
            <v>17.221962616822431</v>
          </cell>
          <cell r="BE15">
            <v>16.723809523809525</v>
          </cell>
          <cell r="BF15">
            <v>15.0625</v>
          </cell>
          <cell r="BG15">
            <v>13.108695295959368</v>
          </cell>
          <cell r="BH15">
            <v>16.464285714285715</v>
          </cell>
          <cell r="BI15">
            <v>16.4375</v>
          </cell>
          <cell r="BJ15">
            <v>15.873118279569892</v>
          </cell>
          <cell r="BK15">
            <v>14.910919540229886</v>
          </cell>
          <cell r="BL15">
            <v>16.695402298850574</v>
          </cell>
          <cell r="BM15">
            <v>16.8644578313253</v>
          </cell>
          <cell r="BN15">
            <v>16.409292035398231</v>
          </cell>
          <cell r="BO15">
            <v>16.644444444444446</v>
          </cell>
          <cell r="BP15" t="e">
            <v>#VALUE!</v>
          </cell>
          <cell r="BQ15">
            <v>14.619186046511627</v>
          </cell>
          <cell r="BR15">
            <v>16.271084337349397</v>
          </cell>
          <cell r="BS15">
            <v>16.545662100456621</v>
          </cell>
          <cell r="BT15">
            <v>17.347222222222221</v>
          </cell>
          <cell r="BU15">
            <v>15.632352941176471</v>
          </cell>
          <cell r="BV15">
            <v>16.226744186046513</v>
          </cell>
          <cell r="BW15">
            <v>17.585443037974684</v>
          </cell>
          <cell r="BX15">
            <v>16.685165421558164</v>
          </cell>
          <cell r="BY15">
            <v>15.18552036199095</v>
          </cell>
          <cell r="BZ15">
            <v>16.672727272727272</v>
          </cell>
          <cell r="CA15">
            <v>17.882183908045977</v>
          </cell>
          <cell r="CB15">
            <v>16.976676384839649</v>
          </cell>
          <cell r="CC15">
            <v>17.233766233766232</v>
          </cell>
          <cell r="CD15">
            <v>16.55</v>
          </cell>
          <cell r="CE15">
            <v>16.06111111111111</v>
          </cell>
          <cell r="CF15">
            <v>17.889880952380953</v>
          </cell>
          <cell r="CG15">
            <v>18.438596491228068</v>
          </cell>
          <cell r="CH15">
            <v>17.456140350877192</v>
          </cell>
          <cell r="CI15">
            <v>14.932432432432432</v>
          </cell>
          <cell r="CJ15">
            <v>15.533692722371967</v>
          </cell>
          <cell r="CK15">
            <v>17.242647058823529</v>
          </cell>
          <cell r="CL15">
            <v>16.895196506550217</v>
          </cell>
          <cell r="CM15">
            <v>16.486146095717885</v>
          </cell>
          <cell r="CN15">
            <v>17.568181818181817</v>
          </cell>
          <cell r="CO15">
            <v>16.926767676767678</v>
          </cell>
          <cell r="CP15">
            <v>18.409313725490197</v>
          </cell>
          <cell r="CQ15">
            <v>17.314814814814813</v>
          </cell>
          <cell r="CR15">
            <v>16.120649651972158</v>
          </cell>
          <cell r="CS15">
            <v>16.74278846153846</v>
          </cell>
          <cell r="CT15">
            <v>17.508235294117647</v>
          </cell>
          <cell r="CU15">
            <v>17.424657534246574</v>
          </cell>
          <cell r="CV15">
            <v>17.851941747572816</v>
          </cell>
          <cell r="CW15">
            <v>17.19406392694064</v>
          </cell>
          <cell r="CX15">
            <v>15.737885462555067</v>
          </cell>
          <cell r="CY15">
            <v>17.462719298245613</v>
          </cell>
          <cell r="CZ15">
            <v>16.654320987654319</v>
          </cell>
          <cell r="DA15">
            <v>15.900900900900901</v>
          </cell>
          <cell r="DB15">
            <v>16.056306306306308</v>
          </cell>
          <cell r="DC15">
            <v>16.310588235294119</v>
          </cell>
          <cell r="DD15">
            <v>14.658333333333333</v>
          </cell>
          <cell r="DE15">
            <v>15.262857142857143</v>
          </cell>
          <cell r="DF15">
            <v>15.214583333333334</v>
          </cell>
          <cell r="DG15">
            <v>16.262820512820515</v>
          </cell>
          <cell r="DH15">
            <v>15.70261780104712</v>
          </cell>
          <cell r="DI15">
            <v>16.483870967741936</v>
          </cell>
          <cell r="DJ15">
            <v>16.861111111111111</v>
          </cell>
          <cell r="DK15">
            <v>14.875</v>
          </cell>
          <cell r="DL15">
            <v>13.9</v>
          </cell>
          <cell r="DM15">
            <v>15.331196581196581</v>
          </cell>
          <cell r="DN15">
            <v>16.045045045045047</v>
          </cell>
          <cell r="DO15">
            <v>16.142533936651585</v>
          </cell>
          <cell r="DP15">
            <v>14.91363163371488</v>
          </cell>
          <cell r="DQ15">
            <v>14.915611814345992</v>
          </cell>
          <cell r="DR15">
            <v>15.653846153846153</v>
          </cell>
          <cell r="DS15">
            <v>17.462499999999999</v>
          </cell>
          <cell r="DT15">
            <v>17.026666666666667</v>
          </cell>
          <cell r="DU15">
            <v>15.699074074074074</v>
          </cell>
          <cell r="DV15">
            <v>16.114035087719298</v>
          </cell>
          <cell r="DW15" t="e">
            <v>#VALUE!</v>
          </cell>
          <cell r="DX15" t="e">
            <v>#VALUE!</v>
          </cell>
          <cell r="DY15" t="e">
            <v>#VALUE!</v>
          </cell>
          <cell r="DZ15" t="e">
            <v>#VALUE!</v>
          </cell>
          <cell r="EA15" t="e">
            <v>#VALUE!</v>
          </cell>
          <cell r="EB15" t="e">
            <v>#VALUE!</v>
          </cell>
          <cell r="EC15" t="e">
            <v>#VALUE!</v>
          </cell>
          <cell r="ED15" t="e">
            <v>#VALUE!</v>
          </cell>
          <cell r="EE15" t="e">
            <v>#VALUE!</v>
          </cell>
          <cell r="EF15" t="e">
            <v>#VALUE!</v>
          </cell>
          <cell r="EG15" t="e">
            <v>#VALUE!</v>
          </cell>
          <cell r="EH15" t="e">
            <v>#VALUE!</v>
          </cell>
          <cell r="EI15" t="e">
            <v>#VALUE!</v>
          </cell>
          <cell r="EJ15" t="e">
            <v>#VALUE!</v>
          </cell>
          <cell r="EK15" t="e">
            <v>#VALUE!</v>
          </cell>
          <cell r="EL15" t="e">
            <v>#VALUE!</v>
          </cell>
          <cell r="EM15" t="e">
            <v>#VALUE!</v>
          </cell>
          <cell r="EN15" t="e">
            <v>#VALUE!</v>
          </cell>
          <cell r="EO15" t="e">
            <v>#VALUE!</v>
          </cell>
          <cell r="EP15" t="e">
            <v>#VALUE!</v>
          </cell>
          <cell r="EQ15" t="e">
            <v>#VALUE!</v>
          </cell>
          <cell r="ER15" t="e">
            <v>#VALUE!</v>
          </cell>
          <cell r="ES15" t="e">
            <v>#VALUE!</v>
          </cell>
          <cell r="ET15" t="e">
            <v>#VALUE!</v>
          </cell>
          <cell r="EU15" t="e">
            <v>#VALUE!</v>
          </cell>
          <cell r="EV15" t="e">
            <v>#VALUE!</v>
          </cell>
          <cell r="EW15" t="e">
            <v>#VALUE!</v>
          </cell>
          <cell r="EX15" t="e">
            <v>#VALUE!</v>
          </cell>
          <cell r="EY15" t="e">
            <v>#VALUE!</v>
          </cell>
          <cell r="EZ15" t="e">
            <v>#VALUE!</v>
          </cell>
          <cell r="FA15" t="e">
            <v>#VALUE!</v>
          </cell>
          <cell r="FB15" t="e">
            <v>#VALUE!</v>
          </cell>
          <cell r="FC15" t="e">
            <v>#VALUE!</v>
          </cell>
          <cell r="FD15" t="e">
            <v>#VALUE!</v>
          </cell>
          <cell r="FE15" t="e">
            <v>#VALUE!</v>
          </cell>
          <cell r="FF15" t="e">
            <v>#VALUE!</v>
          </cell>
          <cell r="FG15" t="e">
            <v>#VALUE!</v>
          </cell>
          <cell r="FH15" t="e">
            <v>#VALUE!</v>
          </cell>
          <cell r="FI15" t="e">
            <v>#VALUE!</v>
          </cell>
          <cell r="FJ15" t="e">
            <v>#VALUE!</v>
          </cell>
          <cell r="FK15" t="e">
            <v>#VALUE!</v>
          </cell>
          <cell r="FL15" t="e">
            <v>#VALUE!</v>
          </cell>
          <cell r="FM15" t="e">
            <v>#VALUE!</v>
          </cell>
          <cell r="FN15" t="e">
            <v>#VALUE!</v>
          </cell>
          <cell r="FO15" t="e">
            <v>#VALUE!</v>
          </cell>
          <cell r="FP15" t="e">
            <v>#VALUE!</v>
          </cell>
          <cell r="FQ15" t="e">
            <v>#VALUE!</v>
          </cell>
          <cell r="FR15" t="e">
            <v>#VALUE!</v>
          </cell>
          <cell r="FS15" t="e">
            <v>#VALUE!</v>
          </cell>
          <cell r="FT15" t="e">
            <v>#VALUE!</v>
          </cell>
          <cell r="FU15" t="e">
            <v>#VALUE!</v>
          </cell>
          <cell r="FV15" t="e">
            <v>#VALUE!</v>
          </cell>
          <cell r="FW15" t="e">
            <v>#VALUE!</v>
          </cell>
          <cell r="FX15" t="e">
            <v>#VALUE!</v>
          </cell>
          <cell r="FY15" t="e">
            <v>#VALUE!</v>
          </cell>
          <cell r="FZ15" t="e">
            <v>#VALUE!</v>
          </cell>
          <cell r="GA15" t="e">
            <v>#VALUE!</v>
          </cell>
          <cell r="GB15" t="e">
            <v>#VALUE!</v>
          </cell>
          <cell r="GC15" t="e">
            <v>#VALUE!</v>
          </cell>
          <cell r="GD15" t="e">
            <v>#VALUE!</v>
          </cell>
          <cell r="GE15" t="e">
            <v>#VALUE!</v>
          </cell>
          <cell r="GF15" t="e">
            <v>#VALUE!</v>
          </cell>
          <cell r="GG15" t="e">
            <v>#VALUE!</v>
          </cell>
          <cell r="GH15" t="e">
            <v>#VALUE!</v>
          </cell>
        </row>
        <row r="16">
          <cell r="I16">
            <v>1.0000000000000001E-5</v>
          </cell>
          <cell r="J16">
            <v>5474</v>
          </cell>
          <cell r="K16">
            <v>10748</v>
          </cell>
          <cell r="L16">
            <v>12149</v>
          </cell>
          <cell r="M16">
            <v>12597</v>
          </cell>
          <cell r="N16">
            <v>11914</v>
          </cell>
          <cell r="O16">
            <v>11054</v>
          </cell>
          <cell r="P16">
            <v>11467</v>
          </cell>
          <cell r="Q16">
            <v>11563</v>
          </cell>
          <cell r="R16">
            <v>11416</v>
          </cell>
          <cell r="S16">
            <v>11463</v>
          </cell>
          <cell r="T16">
            <v>12181</v>
          </cell>
          <cell r="U16">
            <v>11633</v>
          </cell>
          <cell r="V16">
            <v>12579</v>
          </cell>
          <cell r="W16">
            <v>11994</v>
          </cell>
          <cell r="X16">
            <v>12456</v>
          </cell>
          <cell r="Y16">
            <v>11216</v>
          </cell>
          <cell r="Z16">
            <v>11429</v>
          </cell>
          <cell r="AA16">
            <v>11511</v>
          </cell>
          <cell r="AB16">
            <v>10704</v>
          </cell>
          <cell r="AC16">
            <v>10836</v>
          </cell>
          <cell r="AD16">
            <v>8572</v>
          </cell>
          <cell r="AE16">
            <v>6616</v>
          </cell>
          <cell r="AF16">
            <v>6484</v>
          </cell>
          <cell r="AG16">
            <v>8404</v>
          </cell>
          <cell r="AH16">
            <v>8768</v>
          </cell>
          <cell r="AI16">
            <v>6402</v>
          </cell>
          <cell r="AJ16">
            <v>6058</v>
          </cell>
          <cell r="AK16">
            <v>6255</v>
          </cell>
          <cell r="AL16">
            <v>8810</v>
          </cell>
          <cell r="AM16">
            <v>8684</v>
          </cell>
          <cell r="AN16">
            <v>6240</v>
          </cell>
          <cell r="AO16">
            <v>5417</v>
          </cell>
          <cell r="AP16">
            <v>8620</v>
          </cell>
          <cell r="AQ16">
            <v>8333</v>
          </cell>
          <cell r="AR16">
            <v>9020</v>
          </cell>
          <cell r="AS16">
            <v>6095</v>
          </cell>
          <cell r="AT16">
            <v>5544</v>
          </cell>
          <cell r="AU16">
            <v>8808</v>
          </cell>
          <cell r="AV16">
            <v>8861</v>
          </cell>
          <cell r="AW16">
            <v>6020</v>
          </cell>
          <cell r="AX16">
            <v>6070</v>
          </cell>
          <cell r="AY16">
            <v>6292</v>
          </cell>
          <cell r="AZ16">
            <v>7763</v>
          </cell>
          <cell r="BA16">
            <v>8109</v>
          </cell>
          <cell r="BB16">
            <v>6020</v>
          </cell>
          <cell r="BC16">
            <v>6130</v>
          </cell>
          <cell r="BD16">
            <v>8155</v>
          </cell>
          <cell r="BE16">
            <v>7746</v>
          </cell>
          <cell r="BF16">
            <v>8209</v>
          </cell>
          <cell r="BG16">
            <v>6186</v>
          </cell>
          <cell r="BH16">
            <v>5766</v>
          </cell>
          <cell r="BI16">
            <v>7281</v>
          </cell>
          <cell r="BJ16">
            <v>8111</v>
          </cell>
          <cell r="BK16">
            <v>6089</v>
          </cell>
          <cell r="BL16">
            <v>6545</v>
          </cell>
          <cell r="BM16">
            <v>6160</v>
          </cell>
          <cell r="BN16">
            <v>8034</v>
          </cell>
          <cell r="BO16">
            <v>8555</v>
          </cell>
          <cell r="BP16">
            <v>0</v>
          </cell>
          <cell r="BQ16">
            <v>6389</v>
          </cell>
          <cell r="BR16">
            <v>6175</v>
          </cell>
          <cell r="BS16">
            <v>8305</v>
          </cell>
          <cell r="BT16">
            <v>7870</v>
          </cell>
          <cell r="BU16">
            <v>8555</v>
          </cell>
          <cell r="BV16">
            <v>6451</v>
          </cell>
          <cell r="BW16">
            <v>6137</v>
          </cell>
          <cell r="BX16">
            <v>7669</v>
          </cell>
          <cell r="BY16">
            <v>8501</v>
          </cell>
          <cell r="BZ16">
            <v>6470</v>
          </cell>
          <cell r="CA16">
            <v>6620</v>
          </cell>
          <cell r="CB16">
            <v>6298</v>
          </cell>
          <cell r="CC16">
            <v>8654</v>
          </cell>
          <cell r="CD16">
            <v>8705</v>
          </cell>
          <cell r="CE16">
            <v>6841</v>
          </cell>
          <cell r="CF16">
            <v>6582</v>
          </cell>
          <cell r="CG16">
            <v>8970</v>
          </cell>
          <cell r="CH16">
            <v>9080</v>
          </cell>
          <cell r="CI16">
            <v>8236</v>
          </cell>
          <cell r="CJ16">
            <v>6794</v>
          </cell>
          <cell r="CK16">
            <v>7640</v>
          </cell>
          <cell r="CL16">
            <v>8706</v>
          </cell>
          <cell r="CM16">
            <v>7074</v>
          </cell>
          <cell r="CN16">
            <v>6876</v>
          </cell>
          <cell r="CO16">
            <v>7468</v>
          </cell>
          <cell r="CP16">
            <v>8317</v>
          </cell>
          <cell r="CQ16">
            <v>8106</v>
          </cell>
          <cell r="CR16">
            <v>7798</v>
          </cell>
          <cell r="CS16">
            <v>8019</v>
          </cell>
          <cell r="CT16">
            <v>8589</v>
          </cell>
          <cell r="CU16">
            <v>8516</v>
          </cell>
          <cell r="CV16">
            <v>8279</v>
          </cell>
          <cell r="CW16">
            <v>8545</v>
          </cell>
          <cell r="CX16">
            <v>8474</v>
          </cell>
          <cell r="CY16">
            <v>8363</v>
          </cell>
          <cell r="CZ16">
            <v>8668</v>
          </cell>
          <cell r="DA16">
            <v>8928</v>
          </cell>
          <cell r="DB16">
            <v>7982</v>
          </cell>
          <cell r="DC16">
            <v>8082</v>
          </cell>
          <cell r="DD16">
            <v>9194</v>
          </cell>
          <cell r="DE16">
            <v>10688</v>
          </cell>
          <cell r="DF16">
            <v>9265</v>
          </cell>
          <cell r="DG16">
            <v>8630</v>
          </cell>
          <cell r="DH16">
            <v>9189</v>
          </cell>
          <cell r="DI16">
            <v>9177</v>
          </cell>
          <cell r="DJ16">
            <v>2999</v>
          </cell>
          <cell r="DK16">
            <v>6842</v>
          </cell>
          <cell r="DL16">
            <v>8550</v>
          </cell>
          <cell r="DM16">
            <v>9019</v>
          </cell>
          <cell r="DN16">
            <v>9541</v>
          </cell>
          <cell r="DO16">
            <v>8766</v>
          </cell>
          <cell r="DP16">
            <v>8459</v>
          </cell>
          <cell r="DQ16">
            <v>5159</v>
          </cell>
          <cell r="DR16">
            <v>8671</v>
          </cell>
          <cell r="DS16">
            <v>9525</v>
          </cell>
          <cell r="DT16">
            <v>9359</v>
          </cell>
          <cell r="DU16">
            <v>8571</v>
          </cell>
          <cell r="DV16">
            <v>2691</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row>
        <row r="17">
          <cell r="I17" t="str">
            <v/>
          </cell>
          <cell r="J17">
            <v>0.69766167336499818</v>
          </cell>
          <cell r="K17">
            <v>0.55405656866393749</v>
          </cell>
          <cell r="L17">
            <v>0.74689274837435182</v>
          </cell>
          <cell r="M17">
            <v>0.84821782964197823</v>
          </cell>
          <cell r="N17">
            <v>0.81055900621118016</v>
          </cell>
          <cell r="O17">
            <v>0.82124117966347021</v>
          </cell>
          <cell r="P17">
            <v>0.82523763844074305</v>
          </cell>
          <cell r="Q17">
            <v>0.75724293003545795</v>
          </cell>
          <cell r="R17">
            <v>0.77408899789768748</v>
          </cell>
          <cell r="S17">
            <v>0.89016836779202657</v>
          </cell>
          <cell r="T17">
            <v>0.78835891962893034</v>
          </cell>
          <cell r="U17">
            <v>0.90561334135648586</v>
          </cell>
          <cell r="V17">
            <v>0.81516813737181015</v>
          </cell>
          <cell r="W17">
            <v>0.86326496581624146</v>
          </cell>
          <cell r="X17">
            <v>0.80459216441875403</v>
          </cell>
          <cell r="Y17">
            <v>0.87642653352353783</v>
          </cell>
          <cell r="Z17">
            <v>0.70811094583953105</v>
          </cell>
          <cell r="AA17">
            <v>0.76257492832942408</v>
          </cell>
          <cell r="AB17">
            <v>0.67769058295964124</v>
          </cell>
          <cell r="AC17">
            <v>0.86747877445551869</v>
          </cell>
          <cell r="AD17">
            <v>0.77321511899206719</v>
          </cell>
          <cell r="AE17">
            <v>0.65976420798065294</v>
          </cell>
          <cell r="AF17">
            <v>0.79518815545959287</v>
          </cell>
          <cell r="AG17">
            <v>0.78605425987624944</v>
          </cell>
          <cell r="AH17">
            <v>0.76756386861313863</v>
          </cell>
          <cell r="AI17">
            <v>0.72820993439550141</v>
          </cell>
          <cell r="AJ17">
            <v>0.77880488610102339</v>
          </cell>
          <cell r="AK17">
            <v>0.7579536370903277</v>
          </cell>
          <cell r="AL17">
            <v>0.80556186152099885</v>
          </cell>
          <cell r="AM17">
            <v>0.84580838323353291</v>
          </cell>
          <cell r="AN17">
            <v>0.88814102564102559</v>
          </cell>
          <cell r="AO17">
            <v>0.97027875207679526</v>
          </cell>
          <cell r="AP17">
            <v>0.84385150812064968</v>
          </cell>
          <cell r="AQ17">
            <v>0.9098763950558022</v>
          </cell>
          <cell r="AR17">
            <v>0.91807095343680711</v>
          </cell>
          <cell r="AS17">
            <v>0.82411812961443809</v>
          </cell>
          <cell r="AT17">
            <v>1.0124458874458875</v>
          </cell>
          <cell r="AU17">
            <v>0.85365576748410532</v>
          </cell>
          <cell r="AV17">
            <v>0.79155851484031148</v>
          </cell>
          <cell r="AW17">
            <v>0.89933554817275752</v>
          </cell>
          <cell r="AX17">
            <v>0.88072487644151565</v>
          </cell>
          <cell r="AY17">
            <v>0.84090909090909094</v>
          </cell>
          <cell r="AZ17">
            <v>0.94782944737859076</v>
          </cell>
          <cell r="BA17">
            <v>0.85916882476260947</v>
          </cell>
          <cell r="BB17">
            <v>0.92607973421926915</v>
          </cell>
          <cell r="BC17">
            <v>0.89853181076672106</v>
          </cell>
          <cell r="BD17">
            <v>0.90386266094420598</v>
          </cell>
          <cell r="BE17">
            <v>0.90679060160082625</v>
          </cell>
          <cell r="BF17">
            <v>0.85138262882202465</v>
          </cell>
          <cell r="BG17">
            <v>0.77982541222114454</v>
          </cell>
          <cell r="BH17">
            <v>0.87946583420048563</v>
          </cell>
          <cell r="BI17">
            <v>0.9391567092432358</v>
          </cell>
          <cell r="BJ17">
            <v>0.90999876710639871</v>
          </cell>
          <cell r="BK17">
            <v>0.85219247823944821</v>
          </cell>
          <cell r="BL17">
            <v>0.88770053475935828</v>
          </cell>
          <cell r="BM17">
            <v>0.90892857142857142</v>
          </cell>
          <cell r="BN17">
            <v>0.92320139407518054</v>
          </cell>
          <cell r="BO17">
            <v>0.87551139684395085</v>
          </cell>
          <cell r="BP17" t="str">
            <v/>
          </cell>
          <cell r="BQ17">
            <v>0.7871341367976209</v>
          </cell>
          <cell r="BR17">
            <v>0.8748178137651822</v>
          </cell>
          <cell r="BS17">
            <v>0.87260686333534021</v>
          </cell>
          <cell r="BT17">
            <v>0.95222363405336719</v>
          </cell>
          <cell r="BU17">
            <v>0.86978375219170079</v>
          </cell>
          <cell r="BV17">
            <v>0.86529220275926211</v>
          </cell>
          <cell r="BW17">
            <v>0.90549128238553034</v>
          </cell>
          <cell r="BX17">
            <v>1.0192984743773634</v>
          </cell>
          <cell r="BY17">
            <v>0.78955417009763562</v>
          </cell>
          <cell r="BZ17">
            <v>0.85038639876352395</v>
          </cell>
          <cell r="CA17">
            <v>0.94003021148036259</v>
          </cell>
          <cell r="CB17">
            <v>0.92457923150206411</v>
          </cell>
          <cell r="CC17">
            <v>0.92003697712040677</v>
          </cell>
          <cell r="CD17">
            <v>0.91257897759908102</v>
          </cell>
          <cell r="CE17">
            <v>0.84519807045753548</v>
          </cell>
          <cell r="CF17">
            <v>0.91324825281069588</v>
          </cell>
          <cell r="CG17">
            <v>0.93734671125975477</v>
          </cell>
          <cell r="CH17">
            <v>0.87665198237885467</v>
          </cell>
          <cell r="CI17">
            <v>0.80500242836328317</v>
          </cell>
          <cell r="CJ17">
            <v>0.84824845451869302</v>
          </cell>
          <cell r="CK17">
            <v>0.92081151832460728</v>
          </cell>
          <cell r="CL17">
            <v>0.88881231334711697</v>
          </cell>
          <cell r="CM17">
            <v>0.92521911224201303</v>
          </cell>
          <cell r="CN17">
            <v>1.0117801047120418</v>
          </cell>
          <cell r="CO17">
            <v>0.89756293519014463</v>
          </cell>
          <cell r="CP17">
            <v>0.90309005651076113</v>
          </cell>
          <cell r="CQ17">
            <v>0.922773254379472</v>
          </cell>
          <cell r="CR17">
            <v>0.89099769171582455</v>
          </cell>
          <cell r="CS17">
            <v>0.86856216485846116</v>
          </cell>
          <cell r="CT17">
            <v>0.86634066829665857</v>
          </cell>
          <cell r="CU17">
            <v>0.89619539689995298</v>
          </cell>
          <cell r="CV17">
            <v>0.88839231791279138</v>
          </cell>
          <cell r="CW17">
            <v>0.88133411351667645</v>
          </cell>
          <cell r="CX17">
            <v>0.84316733537880573</v>
          </cell>
          <cell r="CY17">
            <v>0.95217027382518238</v>
          </cell>
          <cell r="CZ17">
            <v>0.93377941855099211</v>
          </cell>
          <cell r="DA17">
            <v>0.79077060931899645</v>
          </cell>
          <cell r="DB17">
            <v>0.89313455274367326</v>
          </cell>
          <cell r="DC17">
            <v>0.85770848799802024</v>
          </cell>
          <cell r="DD17">
            <v>0.76528170546008267</v>
          </cell>
          <cell r="DE17">
            <v>0.74971931137724546</v>
          </cell>
          <cell r="DF17">
            <v>0.78823529411764703</v>
          </cell>
          <cell r="DG17">
            <v>0.88192352259559681</v>
          </cell>
          <cell r="DH17">
            <v>0.8159756230275329</v>
          </cell>
          <cell r="DI17">
            <v>0.83524027459954231</v>
          </cell>
          <cell r="DJ17">
            <v>0.80960320106702233</v>
          </cell>
          <cell r="DK17">
            <v>0.73048816135632855</v>
          </cell>
          <cell r="DL17">
            <v>0.78035087719298246</v>
          </cell>
          <cell r="DM17">
            <v>0.7955427430979044</v>
          </cell>
          <cell r="DN17">
            <v>0.74667225657687875</v>
          </cell>
          <cell r="DO17">
            <v>0.81394022359114759</v>
          </cell>
          <cell r="DP17">
            <v>0.84714505260669115</v>
          </cell>
          <cell r="DQ17">
            <v>1.3704206241519674</v>
          </cell>
          <cell r="DR17">
            <v>0.84488524968285084</v>
          </cell>
          <cell r="DS17">
            <v>0.88</v>
          </cell>
          <cell r="DT17">
            <v>0.8186772091035367</v>
          </cell>
          <cell r="DU17">
            <v>0.79127289697818226</v>
          </cell>
          <cell r="DV17">
            <v>0.68264585655890009</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row>
        <row r="19">
          <cell r="K19">
            <v>0</v>
          </cell>
          <cell r="N19">
            <v>0</v>
          </cell>
          <cell r="O19">
            <v>0</v>
          </cell>
          <cell r="P19">
            <v>0</v>
          </cell>
          <cell r="S19">
            <v>0</v>
          </cell>
          <cell r="T19">
            <v>0</v>
          </cell>
          <cell r="X19">
            <v>0</v>
          </cell>
          <cell r="Y19">
            <v>0</v>
          </cell>
          <cell r="AB19">
            <v>0</v>
          </cell>
          <cell r="AC19">
            <v>0</v>
          </cell>
          <cell r="AD19">
            <v>0</v>
          </cell>
          <cell r="AG19">
            <v>0</v>
          </cell>
          <cell r="AH19">
            <v>0</v>
          </cell>
          <cell r="AL19">
            <v>0</v>
          </cell>
          <cell r="AM19">
            <v>0</v>
          </cell>
          <cell r="AP19">
            <v>0</v>
          </cell>
          <cell r="AQ19">
            <v>0</v>
          </cell>
          <cell r="AR19">
            <v>0</v>
          </cell>
          <cell r="AU19">
            <v>0</v>
          </cell>
          <cell r="AV19">
            <v>0</v>
          </cell>
          <cell r="AZ19">
            <v>0</v>
          </cell>
          <cell r="BA19">
            <v>0</v>
          </cell>
          <cell r="BD19">
            <v>1</v>
          </cell>
          <cell r="BE19">
            <v>0</v>
          </cell>
          <cell r="BF19">
            <v>0</v>
          </cell>
          <cell r="BS19">
            <v>0</v>
          </cell>
          <cell r="BT19">
            <v>0</v>
          </cell>
          <cell r="BU19">
            <v>0</v>
          </cell>
          <cell r="BX19">
            <v>0</v>
          </cell>
          <cell r="BY19">
            <v>0</v>
          </cell>
          <cell r="CC19">
            <v>0</v>
          </cell>
          <cell r="CD19">
            <v>0</v>
          </cell>
          <cell r="CG19">
            <v>0</v>
          </cell>
          <cell r="CH19">
            <v>0</v>
          </cell>
          <cell r="CI19">
            <v>0</v>
          </cell>
          <cell r="CL19">
            <v>0</v>
          </cell>
          <cell r="CM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row>
        <row r="20">
          <cell r="K20">
            <v>1991</v>
          </cell>
          <cell r="N20">
            <v>4960</v>
          </cell>
          <cell r="O20">
            <v>4106</v>
          </cell>
          <cell r="P20">
            <v>4545</v>
          </cell>
          <cell r="S20">
            <v>5149</v>
          </cell>
          <cell r="T20">
            <v>4401</v>
          </cell>
          <cell r="X20">
            <v>5361</v>
          </cell>
          <cell r="Y20">
            <v>4804</v>
          </cell>
          <cell r="AB20">
            <v>4034</v>
          </cell>
          <cell r="AC20">
            <v>4645</v>
          </cell>
          <cell r="AD20">
            <v>1772</v>
          </cell>
          <cell r="AG20">
            <v>1883</v>
          </cell>
          <cell r="AH20">
            <v>2183</v>
          </cell>
          <cell r="AL20">
            <v>2313</v>
          </cell>
          <cell r="AM20">
            <v>2422</v>
          </cell>
          <cell r="AP20">
            <v>2290</v>
          </cell>
          <cell r="AQ20">
            <v>2369</v>
          </cell>
          <cell r="AR20">
            <v>2670</v>
          </cell>
          <cell r="AU20">
            <v>2366</v>
          </cell>
          <cell r="AV20">
            <v>2027</v>
          </cell>
          <cell r="AZ20">
            <v>1634</v>
          </cell>
          <cell r="BA20">
            <v>1692</v>
          </cell>
          <cell r="BD20">
            <v>1768</v>
          </cell>
          <cell r="BE20">
            <v>1680</v>
          </cell>
          <cell r="BF20">
            <v>1862</v>
          </cell>
          <cell r="BI20">
            <v>1783</v>
          </cell>
          <cell r="BJ20">
            <v>1768</v>
          </cell>
          <cell r="BN20">
            <v>1652</v>
          </cell>
          <cell r="BO20">
            <v>1910</v>
          </cell>
          <cell r="BS20">
            <v>1839</v>
          </cell>
          <cell r="BT20">
            <v>1523</v>
          </cell>
          <cell r="BU20">
            <v>1519</v>
          </cell>
          <cell r="BX20">
            <v>2248</v>
          </cell>
          <cell r="BY20">
            <v>1935</v>
          </cell>
          <cell r="CC20">
            <v>1799</v>
          </cell>
          <cell r="CD20">
            <v>2066</v>
          </cell>
          <cell r="CG20">
            <v>2451</v>
          </cell>
          <cell r="CH20">
            <v>2371</v>
          </cell>
          <cell r="CI20">
            <v>1952</v>
          </cell>
          <cell r="CL20">
            <v>1733</v>
          </cell>
          <cell r="CM20">
            <v>1500</v>
          </cell>
          <cell r="CQ20">
            <v>1817</v>
          </cell>
          <cell r="CR20">
            <v>1646</v>
          </cell>
          <cell r="CS20">
            <v>0</v>
          </cell>
          <cell r="CT20">
            <v>0</v>
          </cell>
          <cell r="CU20">
            <v>1789</v>
          </cell>
          <cell r="CV20">
            <v>1829</v>
          </cell>
          <cell r="CW20">
            <v>1959</v>
          </cell>
          <cell r="CX20">
            <v>0</v>
          </cell>
          <cell r="CY20">
            <v>0</v>
          </cell>
          <cell r="CZ20">
            <v>2301</v>
          </cell>
          <cell r="DA20">
            <v>2569</v>
          </cell>
          <cell r="DB20">
            <v>0</v>
          </cell>
          <cell r="DC20">
            <v>0</v>
          </cell>
          <cell r="DD20">
            <v>0</v>
          </cell>
          <cell r="DE20">
            <v>2447</v>
          </cell>
          <cell r="DF20">
            <v>2600</v>
          </cell>
          <cell r="DG20">
            <v>0</v>
          </cell>
          <cell r="DH20">
            <v>0</v>
          </cell>
          <cell r="DI20">
            <v>2150</v>
          </cell>
          <cell r="DJ20">
            <v>2428</v>
          </cell>
          <cell r="DK20">
            <v>0</v>
          </cell>
          <cell r="DL20">
            <v>0</v>
          </cell>
          <cell r="DM20">
            <v>0</v>
          </cell>
          <cell r="DN20">
            <v>2351</v>
          </cell>
          <cell r="DO20">
            <v>2237</v>
          </cell>
          <cell r="DP20">
            <v>0</v>
          </cell>
          <cell r="DQ20">
            <v>0</v>
          </cell>
          <cell r="DR20">
            <v>0</v>
          </cell>
          <cell r="DS20">
            <v>2812</v>
          </cell>
          <cell r="DT20">
            <v>2433</v>
          </cell>
          <cell r="DU20">
            <v>0</v>
          </cell>
          <cell r="DV20">
            <v>0</v>
          </cell>
          <cell r="DW20">
            <v>2421</v>
          </cell>
          <cell r="DX20">
            <v>2707</v>
          </cell>
          <cell r="DY20">
            <v>2767</v>
          </cell>
          <cell r="DZ20">
            <v>0</v>
          </cell>
          <cell r="EA20">
            <v>0</v>
          </cell>
          <cell r="EB20">
            <v>2981</v>
          </cell>
          <cell r="EC20">
            <v>3062</v>
          </cell>
          <cell r="ED20">
            <v>0</v>
          </cell>
          <cell r="EE20">
            <v>0</v>
          </cell>
          <cell r="EF20">
            <v>0</v>
          </cell>
          <cell r="EG20">
            <v>3891</v>
          </cell>
          <cell r="EH20">
            <v>4574</v>
          </cell>
          <cell r="EI20">
            <v>0</v>
          </cell>
          <cell r="EJ20">
            <v>0</v>
          </cell>
          <cell r="EK20">
            <v>3630</v>
          </cell>
          <cell r="EL20">
            <v>4026</v>
          </cell>
          <cell r="EM20">
            <v>4146</v>
          </cell>
          <cell r="EN20">
            <v>0</v>
          </cell>
          <cell r="EO20">
            <v>0</v>
          </cell>
          <cell r="EP20">
            <v>3763</v>
          </cell>
          <cell r="EQ20">
            <v>4032</v>
          </cell>
          <cell r="ER20">
            <v>0</v>
          </cell>
          <cell r="ES20">
            <v>0</v>
          </cell>
          <cell r="ET20">
            <v>0</v>
          </cell>
          <cell r="EU20">
            <v>4269</v>
          </cell>
          <cell r="EV20">
            <v>4217</v>
          </cell>
          <cell r="EW20">
            <v>0</v>
          </cell>
          <cell r="EX20">
            <v>0</v>
          </cell>
          <cell r="EY20">
            <v>4024</v>
          </cell>
          <cell r="EZ20">
            <v>4357</v>
          </cell>
          <cell r="FA20">
            <v>4009</v>
          </cell>
          <cell r="FB20">
            <v>0</v>
          </cell>
          <cell r="FD20">
            <v>3624</v>
          </cell>
          <cell r="FE20">
            <v>3464</v>
          </cell>
          <cell r="FF20">
            <v>0</v>
          </cell>
          <cell r="FG20">
            <v>0</v>
          </cell>
          <cell r="FH20">
            <v>0</v>
          </cell>
          <cell r="FI20">
            <v>4840</v>
          </cell>
          <cell r="FJ20">
            <v>3847</v>
          </cell>
          <cell r="FK20">
            <v>0</v>
          </cell>
          <cell r="FL20">
            <v>0</v>
          </cell>
          <cell r="FM20">
            <v>3982</v>
          </cell>
          <cell r="FN20">
            <v>4182</v>
          </cell>
          <cell r="FO20">
            <v>3812</v>
          </cell>
          <cell r="FP20">
            <v>0</v>
          </cell>
          <cell r="FQ20">
            <v>0</v>
          </cell>
          <cell r="FR20">
            <v>4227</v>
          </cell>
          <cell r="FS20">
            <v>4014</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row>
        <row r="21">
          <cell r="I21" t="str">
            <v/>
          </cell>
          <cell r="J21" t="str">
            <v/>
          </cell>
          <cell r="K21">
            <v>660</v>
          </cell>
          <cell r="L21" t="str">
            <v/>
          </cell>
          <cell r="M21" t="str">
            <v/>
          </cell>
          <cell r="N21">
            <v>1</v>
          </cell>
          <cell r="O21">
            <v>1</v>
          </cell>
          <cell r="P21">
            <v>1</v>
          </cell>
          <cell r="Q21" t="str">
            <v/>
          </cell>
          <cell r="R21" t="str">
            <v/>
          </cell>
          <cell r="S21">
            <v>68</v>
          </cell>
          <cell r="T21">
            <v>15</v>
          </cell>
          <cell r="U21" t="str">
            <v/>
          </cell>
          <cell r="V21" t="str">
            <v/>
          </cell>
          <cell r="W21" t="str">
            <v/>
          </cell>
          <cell r="X21">
            <v>1</v>
          </cell>
          <cell r="Y21">
            <v>1</v>
          </cell>
          <cell r="Z21" t="str">
            <v/>
          </cell>
          <cell r="AA21" t="str">
            <v/>
          </cell>
          <cell r="AB21">
            <v>108</v>
          </cell>
          <cell r="AC21">
            <v>46</v>
          </cell>
          <cell r="AD21">
            <v>1</v>
          </cell>
          <cell r="AE21" t="str">
            <v/>
          </cell>
          <cell r="AF21" t="str">
            <v/>
          </cell>
          <cell r="AG21">
            <v>1</v>
          </cell>
          <cell r="AH21">
            <v>1</v>
          </cell>
          <cell r="AI21" t="str">
            <v/>
          </cell>
          <cell r="AJ21" t="str">
            <v/>
          </cell>
          <cell r="AK21" t="str">
            <v/>
          </cell>
          <cell r="AL21">
            <v>134</v>
          </cell>
          <cell r="AM21">
            <v>1</v>
          </cell>
          <cell r="AN21" t="str">
            <v/>
          </cell>
          <cell r="AO21" t="str">
            <v/>
          </cell>
          <cell r="AP21">
            <v>1</v>
          </cell>
          <cell r="AQ21" t="str">
            <v/>
          </cell>
          <cell r="AR21">
            <v>1</v>
          </cell>
          <cell r="AS21" t="str">
            <v/>
          </cell>
          <cell r="AT21" t="str">
            <v/>
          </cell>
          <cell r="AU21">
            <v>1</v>
          </cell>
          <cell r="AV21">
            <v>1</v>
          </cell>
          <cell r="AW21" t="str">
            <v/>
          </cell>
          <cell r="AX21" t="str">
            <v/>
          </cell>
          <cell r="AY21" t="str">
            <v/>
          </cell>
          <cell r="AZ21">
            <v>1</v>
          </cell>
          <cell r="BA21">
            <v>96</v>
          </cell>
          <cell r="BB21" t="str">
            <v/>
          </cell>
          <cell r="BC21" t="str">
            <v/>
          </cell>
          <cell r="BD21">
            <v>1</v>
          </cell>
          <cell r="BE21">
            <v>1</v>
          </cell>
          <cell r="BF21">
            <v>1</v>
          </cell>
          <cell r="BG21" t="str">
            <v/>
          </cell>
          <cell r="BH21" t="str">
            <v/>
          </cell>
          <cell r="BI21">
            <v>37</v>
          </cell>
          <cell r="BJ21">
            <v>24</v>
          </cell>
          <cell r="BK21" t="str">
            <v/>
          </cell>
          <cell r="BL21" t="str">
            <v/>
          </cell>
          <cell r="BM21" t="str">
            <v/>
          </cell>
          <cell r="BN21">
            <v>1</v>
          </cell>
          <cell r="BO21">
            <v>1</v>
          </cell>
          <cell r="BP21" t="str">
            <v/>
          </cell>
          <cell r="BQ21" t="str">
            <v/>
          </cell>
          <cell r="BR21" t="str">
            <v/>
          </cell>
          <cell r="BS21">
            <v>1</v>
          </cell>
          <cell r="BT21">
            <v>1</v>
          </cell>
          <cell r="BU21">
            <v>48</v>
          </cell>
          <cell r="BV21" t="str">
            <v/>
          </cell>
          <cell r="BW21" t="str">
            <v/>
          </cell>
          <cell r="BX21" t="str">
            <v/>
          </cell>
          <cell r="BY21">
            <v>13</v>
          </cell>
          <cell r="BZ21" t="str">
            <v/>
          </cell>
          <cell r="CA21" t="str">
            <v/>
          </cell>
          <cell r="CB21" t="str">
            <v/>
          </cell>
          <cell r="CC21">
            <v>9</v>
          </cell>
          <cell r="CD21">
            <v>13</v>
          </cell>
          <cell r="CE21" t="str">
            <v/>
          </cell>
          <cell r="CF21" t="str">
            <v/>
          </cell>
          <cell r="CG21" t="str">
            <v/>
          </cell>
          <cell r="CH21">
            <v>47</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v>23</v>
          </cell>
          <cell r="DA21">
            <v>26</v>
          </cell>
          <cell r="DB21" t="str">
            <v/>
          </cell>
          <cell r="DC21" t="str">
            <v/>
          </cell>
          <cell r="DD21" t="str">
            <v/>
          </cell>
          <cell r="DE21">
            <v>567</v>
          </cell>
          <cell r="DF21">
            <v>195</v>
          </cell>
          <cell r="DG21" t="str">
            <v/>
          </cell>
          <cell r="DH21" t="str">
            <v/>
          </cell>
          <cell r="DI21">
            <v>108</v>
          </cell>
          <cell r="DJ21">
            <v>25</v>
          </cell>
          <cell r="DK21" t="str">
            <v/>
          </cell>
          <cell r="DL21" t="str">
            <v/>
          </cell>
          <cell r="DM21" t="str">
            <v/>
          </cell>
          <cell r="DN21">
            <v>195</v>
          </cell>
          <cell r="DO21" t="str">
            <v/>
          </cell>
          <cell r="DP21" t="str">
            <v/>
          </cell>
          <cell r="DQ21" t="str">
            <v/>
          </cell>
          <cell r="DR21" t="str">
            <v/>
          </cell>
          <cell r="DS21">
            <v>359</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row>
        <row r="22">
          <cell r="K22">
            <v>290</v>
          </cell>
          <cell r="N22">
            <v>402</v>
          </cell>
          <cell r="O22">
            <v>308.5</v>
          </cell>
          <cell r="P22">
            <v>362</v>
          </cell>
          <cell r="S22">
            <v>390</v>
          </cell>
          <cell r="T22">
            <v>378</v>
          </cell>
          <cell r="X22">
            <v>404</v>
          </cell>
          <cell r="Y22">
            <v>414</v>
          </cell>
          <cell r="AB22">
            <v>378</v>
          </cell>
          <cell r="AC22">
            <v>402</v>
          </cell>
          <cell r="AD22">
            <v>132</v>
          </cell>
          <cell r="AG22">
            <v>120</v>
          </cell>
          <cell r="AH22">
            <v>132</v>
          </cell>
          <cell r="AL22">
            <v>144</v>
          </cell>
          <cell r="AM22">
            <v>144</v>
          </cell>
          <cell r="AP22">
            <v>144</v>
          </cell>
          <cell r="AQ22">
            <v>139</v>
          </cell>
          <cell r="AR22">
            <v>144</v>
          </cell>
          <cell r="AU22">
            <v>132</v>
          </cell>
          <cell r="AV22">
            <v>126</v>
          </cell>
          <cell r="AZ22">
            <v>84</v>
          </cell>
          <cell r="BA22">
            <v>93.5</v>
          </cell>
          <cell r="BD22">
            <v>108</v>
          </cell>
          <cell r="BE22">
            <v>108</v>
          </cell>
          <cell r="BF22">
            <v>108</v>
          </cell>
          <cell r="BI22">
            <v>108</v>
          </cell>
          <cell r="BJ22">
            <v>105</v>
          </cell>
          <cell r="BN22">
            <v>108</v>
          </cell>
          <cell r="BO22">
            <v>106</v>
          </cell>
          <cell r="BS22">
            <v>120</v>
          </cell>
          <cell r="BT22">
            <v>108</v>
          </cell>
          <cell r="BU22">
            <v>120</v>
          </cell>
          <cell r="BX22">
            <v>142.5</v>
          </cell>
          <cell r="BY22">
            <v>114</v>
          </cell>
          <cell r="CC22">
            <v>108</v>
          </cell>
          <cell r="CD22">
            <v>120</v>
          </cell>
          <cell r="CG22">
            <v>132</v>
          </cell>
          <cell r="CH22">
            <v>132</v>
          </cell>
          <cell r="CI22">
            <v>132</v>
          </cell>
          <cell r="CL22">
            <v>120</v>
          </cell>
          <cell r="CM22">
            <v>97</v>
          </cell>
          <cell r="CQ22">
            <v>108</v>
          </cell>
          <cell r="CR22">
            <v>108</v>
          </cell>
          <cell r="CS22">
            <v>0</v>
          </cell>
          <cell r="CT22">
            <v>0</v>
          </cell>
          <cell r="CU22">
            <v>120</v>
          </cell>
          <cell r="CV22">
            <v>110</v>
          </cell>
          <cell r="CW22">
            <v>120</v>
          </cell>
          <cell r="CX22">
            <v>0</v>
          </cell>
          <cell r="CY22">
            <v>0</v>
          </cell>
          <cell r="CZ22">
            <v>156</v>
          </cell>
          <cell r="DA22">
            <v>144</v>
          </cell>
          <cell r="DB22">
            <v>0</v>
          </cell>
          <cell r="DC22">
            <v>0</v>
          </cell>
          <cell r="DD22">
            <v>0</v>
          </cell>
          <cell r="DE22">
            <v>168</v>
          </cell>
          <cell r="DF22">
            <v>168</v>
          </cell>
          <cell r="DG22">
            <v>0</v>
          </cell>
          <cell r="DH22">
            <v>0</v>
          </cell>
          <cell r="DI22">
            <v>132</v>
          </cell>
          <cell r="DJ22">
            <v>144</v>
          </cell>
          <cell r="DK22">
            <v>0</v>
          </cell>
          <cell r="DL22">
            <v>0</v>
          </cell>
          <cell r="DM22">
            <v>0</v>
          </cell>
          <cell r="DN22">
            <v>144</v>
          </cell>
          <cell r="DO22">
            <v>130</v>
          </cell>
          <cell r="DP22">
            <v>0</v>
          </cell>
          <cell r="DQ22">
            <v>0</v>
          </cell>
          <cell r="DR22">
            <v>0</v>
          </cell>
          <cell r="DS22">
            <v>168</v>
          </cell>
          <cell r="DT22">
            <v>150</v>
          </cell>
          <cell r="DU22">
            <v>0</v>
          </cell>
          <cell r="DV22">
            <v>0</v>
          </cell>
          <cell r="DW22">
            <v>150</v>
          </cell>
          <cell r="DX22">
            <v>153</v>
          </cell>
          <cell r="DY22">
            <v>156</v>
          </cell>
          <cell r="DZ22">
            <v>0</v>
          </cell>
          <cell r="EA22">
            <v>0</v>
          </cell>
          <cell r="EB22">
            <v>168</v>
          </cell>
          <cell r="EC22">
            <v>168</v>
          </cell>
          <cell r="ED22">
            <v>0</v>
          </cell>
          <cell r="EE22">
            <v>0</v>
          </cell>
          <cell r="EF22">
            <v>0</v>
          </cell>
          <cell r="EG22">
            <v>348</v>
          </cell>
          <cell r="EH22">
            <v>336</v>
          </cell>
          <cell r="EI22">
            <v>0</v>
          </cell>
          <cell r="EJ22">
            <v>0</v>
          </cell>
          <cell r="EK22">
            <v>300</v>
          </cell>
          <cell r="EL22">
            <v>336</v>
          </cell>
          <cell r="EM22">
            <v>336</v>
          </cell>
          <cell r="EN22">
            <v>0</v>
          </cell>
          <cell r="EO22">
            <v>0</v>
          </cell>
          <cell r="EP22">
            <v>300</v>
          </cell>
          <cell r="EQ22">
            <v>312</v>
          </cell>
          <cell r="ER22">
            <v>0</v>
          </cell>
          <cell r="ES22">
            <v>0</v>
          </cell>
          <cell r="ET22">
            <v>0</v>
          </cell>
          <cell r="EU22">
            <v>324</v>
          </cell>
          <cell r="EV22">
            <v>336</v>
          </cell>
          <cell r="EW22">
            <v>0</v>
          </cell>
          <cell r="EX22">
            <v>0</v>
          </cell>
          <cell r="EY22">
            <v>288</v>
          </cell>
          <cell r="EZ22">
            <v>324</v>
          </cell>
          <cell r="FA22">
            <v>324</v>
          </cell>
          <cell r="FB22">
            <v>0</v>
          </cell>
          <cell r="FD22">
            <v>312</v>
          </cell>
          <cell r="FE22">
            <v>300</v>
          </cell>
          <cell r="FF22">
            <v>0</v>
          </cell>
          <cell r="FG22">
            <v>0</v>
          </cell>
          <cell r="FH22">
            <v>0</v>
          </cell>
          <cell r="FI22">
            <v>336</v>
          </cell>
          <cell r="FJ22">
            <v>312</v>
          </cell>
          <cell r="FK22">
            <v>0</v>
          </cell>
          <cell r="FL22">
            <v>0</v>
          </cell>
          <cell r="FM22">
            <v>282</v>
          </cell>
          <cell r="FN22">
            <v>288</v>
          </cell>
          <cell r="FO22">
            <v>260</v>
          </cell>
          <cell r="FP22">
            <v>0</v>
          </cell>
          <cell r="FQ22">
            <v>0</v>
          </cell>
          <cell r="FR22">
            <v>312</v>
          </cell>
          <cell r="FS22">
            <v>294</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row>
        <row r="23">
          <cell r="BY23">
            <v>0</v>
          </cell>
          <cell r="CC23">
            <v>0</v>
          </cell>
        </row>
        <row r="24">
          <cell r="I24" t="str">
            <v/>
          </cell>
          <cell r="J24" t="str">
            <v/>
          </cell>
          <cell r="K24">
            <v>124.4375</v>
          </cell>
          <cell r="L24" t="str">
            <v/>
          </cell>
          <cell r="M24" t="str">
            <v/>
          </cell>
          <cell r="N24">
            <v>177.14285714285714</v>
          </cell>
          <cell r="O24">
            <v>157.92307692307693</v>
          </cell>
          <cell r="P24">
            <v>197.60869565217391</v>
          </cell>
          <cell r="Q24" t="str">
            <v/>
          </cell>
          <cell r="R24" t="str">
            <v/>
          </cell>
          <cell r="S24">
            <v>223.86956521739131</v>
          </cell>
          <cell r="T24">
            <v>187.27659574468086</v>
          </cell>
          <cell r="U24" t="str">
            <v/>
          </cell>
          <cell r="V24" t="str">
            <v/>
          </cell>
          <cell r="W24" t="str">
            <v/>
          </cell>
          <cell r="X24">
            <v>202.30188679245282</v>
          </cell>
          <cell r="Y24">
            <v>174.69090909090909</v>
          </cell>
          <cell r="Z24" t="str">
            <v/>
          </cell>
          <cell r="AA24" t="str">
            <v/>
          </cell>
          <cell r="AB24">
            <v>175.39130434782609</v>
          </cell>
          <cell r="AC24">
            <v>185.8</v>
          </cell>
          <cell r="AD24">
            <v>196.88888888888889</v>
          </cell>
          <cell r="AE24" t="str">
            <v/>
          </cell>
          <cell r="AF24" t="str">
            <v/>
          </cell>
          <cell r="AG24">
            <v>235.375</v>
          </cell>
          <cell r="AH24">
            <v>242.55555555555554</v>
          </cell>
          <cell r="AI24" t="str">
            <v/>
          </cell>
          <cell r="AJ24" t="str">
            <v/>
          </cell>
          <cell r="AK24" t="str">
            <v/>
          </cell>
          <cell r="AL24">
            <v>231.3</v>
          </cell>
          <cell r="AM24">
            <v>242.2</v>
          </cell>
          <cell r="AN24" t="str">
            <v/>
          </cell>
          <cell r="AO24" t="str">
            <v/>
          </cell>
          <cell r="AP24">
            <v>229</v>
          </cell>
          <cell r="AQ24">
            <v>249.36842105263159</v>
          </cell>
          <cell r="AR24">
            <v>267</v>
          </cell>
          <cell r="AS24" t="str">
            <v/>
          </cell>
          <cell r="AT24" t="str">
            <v/>
          </cell>
          <cell r="AU24">
            <v>262.88888888888891</v>
          </cell>
          <cell r="AV24">
            <v>253.375</v>
          </cell>
          <cell r="AW24" t="str">
            <v/>
          </cell>
          <cell r="AX24" t="str">
            <v/>
          </cell>
          <cell r="AY24" t="str">
            <v/>
          </cell>
          <cell r="AZ24">
            <v>272.33333333333331</v>
          </cell>
          <cell r="BA24">
            <v>250.66666666666666</v>
          </cell>
          <cell r="BB24" t="str">
            <v/>
          </cell>
          <cell r="BC24" t="str">
            <v/>
          </cell>
          <cell r="BD24">
            <v>252.57142857142858</v>
          </cell>
          <cell r="BE24">
            <v>240</v>
          </cell>
          <cell r="BF24">
            <v>266</v>
          </cell>
          <cell r="BG24" t="str">
            <v/>
          </cell>
          <cell r="BH24" t="str">
            <v/>
          </cell>
          <cell r="BI24">
            <v>254.71428571428572</v>
          </cell>
          <cell r="BJ24">
            <v>261.92592592592592</v>
          </cell>
          <cell r="BK24" t="str">
            <v/>
          </cell>
          <cell r="BL24" t="str">
            <v/>
          </cell>
          <cell r="BM24" t="str">
            <v/>
          </cell>
          <cell r="BN24">
            <v>236</v>
          </cell>
          <cell r="BO24">
            <v>279.51219512195121</v>
          </cell>
          <cell r="BP24" t="str">
            <v/>
          </cell>
          <cell r="BQ24" t="str">
            <v/>
          </cell>
          <cell r="BR24" t="str">
            <v/>
          </cell>
          <cell r="BS24">
            <v>262.71428571428572</v>
          </cell>
          <cell r="BT24">
            <v>253.83333333333334</v>
          </cell>
          <cell r="BU24">
            <v>217</v>
          </cell>
          <cell r="BV24" t="str">
            <v/>
          </cell>
          <cell r="BW24" t="str">
            <v/>
          </cell>
          <cell r="BX24">
            <v>253.29577464788733</v>
          </cell>
          <cell r="BY24">
            <v>258</v>
          </cell>
          <cell r="BZ24" t="str">
            <v/>
          </cell>
          <cell r="CA24" t="str">
            <v/>
          </cell>
          <cell r="CB24" t="str">
            <v/>
          </cell>
          <cell r="CC24">
            <v>257</v>
          </cell>
          <cell r="CD24">
            <v>258.25</v>
          </cell>
          <cell r="CE24" t="str">
            <v/>
          </cell>
          <cell r="CF24" t="str">
            <v/>
          </cell>
          <cell r="CG24">
            <v>272.33333333333331</v>
          </cell>
          <cell r="CH24">
            <v>263.44444444444446</v>
          </cell>
          <cell r="CI24">
            <v>244</v>
          </cell>
          <cell r="CJ24" t="str">
            <v/>
          </cell>
          <cell r="CK24" t="str">
            <v/>
          </cell>
          <cell r="CL24">
            <v>247.57142857142858</v>
          </cell>
          <cell r="CM24">
            <v>250</v>
          </cell>
          <cell r="CN24" t="str">
            <v/>
          </cell>
          <cell r="CO24" t="str">
            <v/>
          </cell>
          <cell r="CP24" t="str">
            <v/>
          </cell>
          <cell r="CQ24">
            <v>259.57142857142856</v>
          </cell>
          <cell r="CR24">
            <v>235.14285714285714</v>
          </cell>
          <cell r="CS24" t="str">
            <v/>
          </cell>
          <cell r="CT24" t="str">
            <v/>
          </cell>
          <cell r="CU24">
            <v>223.625</v>
          </cell>
          <cell r="CV24">
            <v>249.40909090909091</v>
          </cell>
          <cell r="CW24">
            <v>279.85714285714283</v>
          </cell>
          <cell r="CX24" t="str">
            <v/>
          </cell>
          <cell r="CY24" t="str">
            <v/>
          </cell>
          <cell r="CZ24">
            <v>230.1</v>
          </cell>
          <cell r="DA24">
            <v>270.42105263157896</v>
          </cell>
          <cell r="DB24" t="str">
            <v/>
          </cell>
          <cell r="DC24" t="str">
            <v/>
          </cell>
          <cell r="DD24" t="str">
            <v/>
          </cell>
          <cell r="DE24">
            <v>222.45454545454547</v>
          </cell>
          <cell r="DF24">
            <v>226.08695652173913</v>
          </cell>
          <cell r="DG24" t="str">
            <v/>
          </cell>
          <cell r="DH24" t="str">
            <v/>
          </cell>
          <cell r="DI24">
            <v>238.88888888888889</v>
          </cell>
          <cell r="DJ24">
            <v>242.8</v>
          </cell>
          <cell r="DK24" t="str">
            <v/>
          </cell>
          <cell r="DL24" t="str">
            <v/>
          </cell>
          <cell r="DM24" t="str">
            <v/>
          </cell>
          <cell r="DN24">
            <v>261.22222222222223</v>
          </cell>
          <cell r="DO24">
            <v>279.625</v>
          </cell>
          <cell r="DP24" t="str">
            <v/>
          </cell>
          <cell r="DQ24" t="str">
            <v/>
          </cell>
          <cell r="DR24" t="str">
            <v/>
          </cell>
          <cell r="DS24">
            <v>267.8095238095238</v>
          </cell>
          <cell r="DT24">
            <v>243.3</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row>
        <row r="25">
          <cell r="K25">
            <v>16</v>
          </cell>
          <cell r="N25">
            <v>28</v>
          </cell>
          <cell r="O25">
            <v>26</v>
          </cell>
          <cell r="P25">
            <v>23</v>
          </cell>
          <cell r="S25">
            <v>23</v>
          </cell>
          <cell r="T25">
            <v>23.5</v>
          </cell>
          <cell r="X25">
            <v>26.5</v>
          </cell>
          <cell r="Y25">
            <v>27.5</v>
          </cell>
          <cell r="AB25">
            <v>23</v>
          </cell>
          <cell r="AC25">
            <v>25</v>
          </cell>
          <cell r="AD25">
            <v>9</v>
          </cell>
          <cell r="AG25">
            <v>8</v>
          </cell>
          <cell r="AH25">
            <v>9</v>
          </cell>
          <cell r="AL25">
            <v>10</v>
          </cell>
          <cell r="AM25">
            <v>10</v>
          </cell>
          <cell r="AP25">
            <v>10</v>
          </cell>
          <cell r="AQ25">
            <v>9.5</v>
          </cell>
          <cell r="AR25">
            <v>10</v>
          </cell>
          <cell r="AU25">
            <v>9</v>
          </cell>
          <cell r="AV25">
            <v>8</v>
          </cell>
          <cell r="AZ25">
            <v>6</v>
          </cell>
          <cell r="BA25">
            <v>6.75</v>
          </cell>
          <cell r="BD25">
            <v>7</v>
          </cell>
          <cell r="BE25">
            <v>7</v>
          </cell>
          <cell r="BF25">
            <v>7</v>
          </cell>
          <cell r="BI25">
            <v>7</v>
          </cell>
          <cell r="BJ25">
            <v>6.75</v>
          </cell>
          <cell r="BN25">
            <v>7</v>
          </cell>
          <cell r="BO25">
            <v>6.833333333333333</v>
          </cell>
          <cell r="BS25">
            <v>7</v>
          </cell>
          <cell r="BT25">
            <v>6</v>
          </cell>
          <cell r="BU25">
            <v>7</v>
          </cell>
          <cell r="BX25">
            <v>8.875</v>
          </cell>
          <cell r="BY25">
            <v>7.5</v>
          </cell>
          <cell r="CC25">
            <v>7</v>
          </cell>
          <cell r="CD25">
            <v>8</v>
          </cell>
          <cell r="CG25">
            <v>9</v>
          </cell>
          <cell r="CH25">
            <v>9</v>
          </cell>
          <cell r="CI25">
            <v>8</v>
          </cell>
          <cell r="CL25">
            <v>7</v>
          </cell>
          <cell r="CM25">
            <v>6</v>
          </cell>
          <cell r="CQ25">
            <v>7</v>
          </cell>
          <cell r="CR25">
            <v>7</v>
          </cell>
          <cell r="CS25">
            <v>0</v>
          </cell>
          <cell r="CT25">
            <v>0</v>
          </cell>
          <cell r="CU25">
            <v>8</v>
          </cell>
          <cell r="CV25">
            <v>7.333333333333333</v>
          </cell>
          <cell r="CW25">
            <v>7</v>
          </cell>
          <cell r="CX25">
            <v>0</v>
          </cell>
          <cell r="CY25">
            <v>0</v>
          </cell>
          <cell r="CZ25">
            <v>10</v>
          </cell>
          <cell r="DA25">
            <v>9.5</v>
          </cell>
          <cell r="DB25">
            <v>0</v>
          </cell>
          <cell r="DC25">
            <v>0</v>
          </cell>
          <cell r="DD25">
            <v>0</v>
          </cell>
          <cell r="DE25">
            <v>11</v>
          </cell>
          <cell r="DF25">
            <v>11.5</v>
          </cell>
          <cell r="DG25">
            <v>0</v>
          </cell>
          <cell r="DH25">
            <v>0</v>
          </cell>
          <cell r="DI25">
            <v>9</v>
          </cell>
          <cell r="DJ25">
            <v>10</v>
          </cell>
          <cell r="DK25">
            <v>0</v>
          </cell>
          <cell r="DL25">
            <v>0</v>
          </cell>
          <cell r="DM25">
            <v>0</v>
          </cell>
          <cell r="DN25">
            <v>9</v>
          </cell>
          <cell r="DO25">
            <v>8</v>
          </cell>
          <cell r="DP25">
            <v>0</v>
          </cell>
          <cell r="DQ25">
            <v>0</v>
          </cell>
          <cell r="DR25">
            <v>0</v>
          </cell>
          <cell r="DS25">
            <v>10.5</v>
          </cell>
          <cell r="DT25">
            <v>10</v>
          </cell>
          <cell r="DU25">
            <v>0</v>
          </cell>
          <cell r="DV25">
            <v>0</v>
          </cell>
          <cell r="DW25">
            <v>9.5</v>
          </cell>
          <cell r="DX25">
            <v>10</v>
          </cell>
          <cell r="DY25">
            <v>10</v>
          </cell>
          <cell r="DZ25">
            <v>0</v>
          </cell>
          <cell r="EA25">
            <v>0</v>
          </cell>
          <cell r="EB25">
            <v>11</v>
          </cell>
          <cell r="EC25">
            <v>11</v>
          </cell>
          <cell r="ED25">
            <v>0</v>
          </cell>
          <cell r="EE25">
            <v>0</v>
          </cell>
          <cell r="EF25">
            <v>0</v>
          </cell>
          <cell r="EG25">
            <v>20</v>
          </cell>
          <cell r="EH25">
            <v>20</v>
          </cell>
          <cell r="EI25">
            <v>0</v>
          </cell>
          <cell r="EJ25">
            <v>0</v>
          </cell>
          <cell r="EK25">
            <v>16</v>
          </cell>
          <cell r="EL25">
            <v>19</v>
          </cell>
          <cell r="EM25">
            <v>19</v>
          </cell>
          <cell r="EN25">
            <v>0</v>
          </cell>
          <cell r="EO25">
            <v>0</v>
          </cell>
          <cell r="EP25">
            <v>17</v>
          </cell>
          <cell r="EQ25">
            <v>18</v>
          </cell>
          <cell r="ER25">
            <v>0</v>
          </cell>
          <cell r="ES25">
            <v>0</v>
          </cell>
          <cell r="ET25">
            <v>0</v>
          </cell>
          <cell r="EU25">
            <v>19</v>
          </cell>
          <cell r="EV25">
            <v>19.5</v>
          </cell>
          <cell r="EW25">
            <v>0</v>
          </cell>
          <cell r="EX25">
            <v>0</v>
          </cell>
          <cell r="EY25">
            <v>17</v>
          </cell>
          <cell r="EZ25">
            <v>19</v>
          </cell>
          <cell r="FA25">
            <v>19</v>
          </cell>
          <cell r="FB25">
            <v>0</v>
          </cell>
          <cell r="FD25">
            <v>18</v>
          </cell>
          <cell r="FE25">
            <v>17</v>
          </cell>
          <cell r="FF25">
            <v>0</v>
          </cell>
          <cell r="FG25">
            <v>0</v>
          </cell>
          <cell r="FH25">
            <v>0</v>
          </cell>
          <cell r="FI25">
            <v>20</v>
          </cell>
          <cell r="FJ25">
            <v>17</v>
          </cell>
          <cell r="FK25">
            <v>0</v>
          </cell>
          <cell r="FL25">
            <v>0</v>
          </cell>
          <cell r="FM25">
            <v>16.5</v>
          </cell>
          <cell r="FN25">
            <v>18</v>
          </cell>
          <cell r="FO25">
            <v>16</v>
          </cell>
          <cell r="FP25">
            <v>0</v>
          </cell>
          <cell r="FQ25">
            <v>0</v>
          </cell>
          <cell r="FR25">
            <v>18.5</v>
          </cell>
          <cell r="FS25">
            <v>17</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row>
        <row r="27">
          <cell r="I27">
            <v>0</v>
          </cell>
          <cell r="J27">
            <v>0</v>
          </cell>
          <cell r="K27">
            <v>0</v>
          </cell>
          <cell r="L27">
            <v>0</v>
          </cell>
          <cell r="M27">
            <v>0</v>
          </cell>
          <cell r="N27">
            <v>0</v>
          </cell>
          <cell r="O27">
            <v>0</v>
          </cell>
          <cell r="P27">
            <v>819</v>
          </cell>
          <cell r="Q27">
            <v>0</v>
          </cell>
          <cell r="R27">
            <v>0</v>
          </cell>
          <cell r="S27">
            <v>0</v>
          </cell>
          <cell r="T27">
            <v>0</v>
          </cell>
          <cell r="U27">
            <v>0</v>
          </cell>
          <cell r="V27">
            <v>891</v>
          </cell>
          <cell r="W27">
            <v>0</v>
          </cell>
          <cell r="X27">
            <v>0</v>
          </cell>
          <cell r="Y27">
            <v>0</v>
          </cell>
          <cell r="Z27">
            <v>0</v>
          </cell>
          <cell r="AA27">
            <v>0</v>
          </cell>
          <cell r="AB27">
            <v>0</v>
          </cell>
          <cell r="AC27">
            <v>1362</v>
          </cell>
          <cell r="AD27">
            <v>0</v>
          </cell>
          <cell r="AE27">
            <v>0</v>
          </cell>
          <cell r="AF27">
            <v>0</v>
          </cell>
          <cell r="AG27">
            <v>0</v>
          </cell>
          <cell r="AH27">
            <v>0</v>
          </cell>
          <cell r="AI27">
            <v>0</v>
          </cell>
          <cell r="AJ27">
            <v>0</v>
          </cell>
          <cell r="AK27">
            <v>0</v>
          </cell>
          <cell r="AL27">
            <v>0</v>
          </cell>
          <cell r="AM27">
            <v>1501</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729</v>
          </cell>
          <cell r="BF27">
            <v>0</v>
          </cell>
          <cell r="BG27">
            <v>0</v>
          </cell>
          <cell r="BH27">
            <v>0</v>
          </cell>
          <cell r="BI27">
            <v>0</v>
          </cell>
          <cell r="BJ27">
            <v>0</v>
          </cell>
          <cell r="BK27">
            <v>0</v>
          </cell>
          <cell r="BL27">
            <v>0</v>
          </cell>
          <cell r="BM27">
            <v>0</v>
          </cell>
          <cell r="BN27">
            <v>1094</v>
          </cell>
          <cell r="BO27">
            <v>0</v>
          </cell>
          <cell r="BP27">
            <v>0</v>
          </cell>
          <cell r="BQ27">
            <v>0</v>
          </cell>
          <cell r="BR27">
            <v>0</v>
          </cell>
          <cell r="BS27">
            <v>0</v>
          </cell>
          <cell r="BT27">
            <v>0</v>
          </cell>
          <cell r="BU27">
            <v>45</v>
          </cell>
          <cell r="BV27">
            <v>0</v>
          </cell>
          <cell r="BW27">
            <v>0</v>
          </cell>
          <cell r="BX27">
            <v>0</v>
          </cell>
          <cell r="BY27">
            <v>0</v>
          </cell>
          <cell r="BZ27">
            <v>0</v>
          </cell>
          <cell r="CA27">
            <v>0</v>
          </cell>
          <cell r="CB27">
            <v>0</v>
          </cell>
          <cell r="CC27">
            <v>208</v>
          </cell>
          <cell r="CD27">
            <v>0</v>
          </cell>
          <cell r="CE27">
            <v>0</v>
          </cell>
          <cell r="CF27">
            <v>0</v>
          </cell>
          <cell r="CG27">
            <v>0</v>
          </cell>
          <cell r="CH27">
            <v>0</v>
          </cell>
          <cell r="CI27">
            <v>0</v>
          </cell>
          <cell r="CJ27">
            <v>447</v>
          </cell>
          <cell r="CK27">
            <v>0</v>
          </cell>
          <cell r="CL27">
            <v>0</v>
          </cell>
          <cell r="CM27">
            <v>477</v>
          </cell>
          <cell r="CN27">
            <v>0</v>
          </cell>
          <cell r="CO27">
            <v>0</v>
          </cell>
          <cell r="CP27">
            <v>511</v>
          </cell>
          <cell r="CQ27">
            <v>0</v>
          </cell>
          <cell r="CR27">
            <v>0</v>
          </cell>
          <cell r="CS27">
            <v>0</v>
          </cell>
          <cell r="CT27">
            <v>0</v>
          </cell>
          <cell r="CU27">
            <v>684</v>
          </cell>
          <cell r="CV27">
            <v>0</v>
          </cell>
          <cell r="CW27">
            <v>0</v>
          </cell>
          <cell r="CX27">
            <v>0</v>
          </cell>
          <cell r="CY27">
            <v>0</v>
          </cell>
          <cell r="CZ27">
            <v>140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row>
        <row r="28">
          <cell r="I28">
            <v>0</v>
          </cell>
          <cell r="J28">
            <v>0</v>
          </cell>
          <cell r="K28">
            <v>0</v>
          </cell>
          <cell r="L28">
            <v>0</v>
          </cell>
          <cell r="M28">
            <v>0</v>
          </cell>
          <cell r="N28">
            <v>0</v>
          </cell>
          <cell r="O28">
            <v>0</v>
          </cell>
          <cell r="P28">
            <v>2045</v>
          </cell>
          <cell r="Q28">
            <v>0</v>
          </cell>
          <cell r="R28">
            <v>0</v>
          </cell>
          <cell r="S28">
            <v>0</v>
          </cell>
          <cell r="T28">
            <v>0</v>
          </cell>
          <cell r="U28">
            <v>0</v>
          </cell>
          <cell r="V28">
            <v>2836</v>
          </cell>
          <cell r="W28">
            <v>0</v>
          </cell>
          <cell r="X28">
            <v>0</v>
          </cell>
          <cell r="Y28">
            <v>0</v>
          </cell>
          <cell r="Z28">
            <v>0</v>
          </cell>
          <cell r="AA28">
            <v>0</v>
          </cell>
          <cell r="AB28">
            <v>0</v>
          </cell>
          <cell r="AC28">
            <v>5981</v>
          </cell>
          <cell r="AD28">
            <v>0</v>
          </cell>
          <cell r="AE28">
            <v>0</v>
          </cell>
          <cell r="AF28">
            <v>0</v>
          </cell>
          <cell r="AG28">
            <v>0</v>
          </cell>
          <cell r="AH28">
            <v>0</v>
          </cell>
          <cell r="AI28">
            <v>0</v>
          </cell>
          <cell r="AJ28">
            <v>0</v>
          </cell>
          <cell r="AK28">
            <v>0</v>
          </cell>
          <cell r="AL28">
            <v>0</v>
          </cell>
          <cell r="AM28">
            <v>7053</v>
          </cell>
          <cell r="AN28">
            <v>0</v>
          </cell>
          <cell r="AO28">
            <v>0</v>
          </cell>
          <cell r="AP28">
            <v>0</v>
          </cell>
          <cell r="AQ28">
            <v>0</v>
          </cell>
          <cell r="AR28">
            <v>0</v>
          </cell>
          <cell r="AS28">
            <v>829</v>
          </cell>
          <cell r="AT28">
            <v>0</v>
          </cell>
          <cell r="AU28">
            <v>0</v>
          </cell>
          <cell r="AV28">
            <v>1271</v>
          </cell>
          <cell r="AW28">
            <v>0</v>
          </cell>
          <cell r="AX28">
            <v>0</v>
          </cell>
          <cell r="AY28">
            <v>0</v>
          </cell>
          <cell r="AZ28">
            <v>0</v>
          </cell>
          <cell r="BA28">
            <v>0</v>
          </cell>
          <cell r="BB28">
            <v>0</v>
          </cell>
          <cell r="BC28">
            <v>0</v>
          </cell>
          <cell r="BD28">
            <v>0</v>
          </cell>
          <cell r="BE28">
            <v>1433</v>
          </cell>
          <cell r="BF28">
            <v>0</v>
          </cell>
          <cell r="BG28">
            <v>0</v>
          </cell>
          <cell r="BH28">
            <v>0</v>
          </cell>
          <cell r="BI28">
            <v>0</v>
          </cell>
          <cell r="BJ28">
            <v>0</v>
          </cell>
          <cell r="BK28">
            <v>0</v>
          </cell>
          <cell r="BL28">
            <v>0</v>
          </cell>
          <cell r="BM28">
            <v>0</v>
          </cell>
          <cell r="BN28">
            <v>3024</v>
          </cell>
          <cell r="BO28">
            <v>0</v>
          </cell>
          <cell r="BP28">
            <v>0</v>
          </cell>
          <cell r="BQ28">
            <v>0</v>
          </cell>
          <cell r="BR28">
            <v>0</v>
          </cell>
          <cell r="BS28">
            <v>0</v>
          </cell>
          <cell r="BT28">
            <v>0</v>
          </cell>
          <cell r="BU28">
            <v>599</v>
          </cell>
          <cell r="BV28">
            <v>0</v>
          </cell>
          <cell r="BW28">
            <v>0</v>
          </cell>
          <cell r="BX28">
            <v>0</v>
          </cell>
          <cell r="BY28">
            <v>0</v>
          </cell>
          <cell r="BZ28">
            <v>0</v>
          </cell>
          <cell r="CA28">
            <v>0</v>
          </cell>
          <cell r="CB28">
            <v>0</v>
          </cell>
          <cell r="CC28">
            <v>1068</v>
          </cell>
          <cell r="CD28">
            <v>0</v>
          </cell>
          <cell r="CE28">
            <v>0</v>
          </cell>
          <cell r="CF28">
            <v>0</v>
          </cell>
          <cell r="CG28">
            <v>0</v>
          </cell>
          <cell r="CH28">
            <v>0</v>
          </cell>
          <cell r="CI28">
            <v>0</v>
          </cell>
          <cell r="CJ28">
            <v>1823</v>
          </cell>
          <cell r="CK28">
            <v>0</v>
          </cell>
          <cell r="CL28">
            <v>0</v>
          </cell>
          <cell r="CM28">
            <v>1978</v>
          </cell>
          <cell r="CN28">
            <v>0</v>
          </cell>
          <cell r="CO28">
            <v>0</v>
          </cell>
          <cell r="CP28">
            <v>2054</v>
          </cell>
          <cell r="CQ28">
            <v>0</v>
          </cell>
          <cell r="CR28">
            <v>0</v>
          </cell>
          <cell r="CS28">
            <v>0</v>
          </cell>
          <cell r="CT28">
            <v>0</v>
          </cell>
          <cell r="CU28">
            <v>2320</v>
          </cell>
          <cell r="CV28">
            <v>0</v>
          </cell>
          <cell r="CW28">
            <v>0</v>
          </cell>
          <cell r="CX28">
            <v>0</v>
          </cell>
          <cell r="CY28">
            <v>0</v>
          </cell>
          <cell r="CZ28">
            <v>978</v>
          </cell>
          <cell r="DA28">
            <v>0</v>
          </cell>
          <cell r="DB28">
            <v>0</v>
          </cell>
          <cell r="DC28">
            <v>0</v>
          </cell>
          <cell r="DD28">
            <v>0</v>
          </cell>
          <cell r="DE28">
            <v>332</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row>
        <row r="29">
          <cell r="I29" t="e">
            <v>#DIV/0!</v>
          </cell>
          <cell r="J29" t="e">
            <v>#DIV/0!</v>
          </cell>
          <cell r="K29">
            <v>6.86551724137931</v>
          </cell>
          <cell r="L29" t="e">
            <v>#DIV/0!</v>
          </cell>
          <cell r="M29" t="e">
            <v>#DIV/0!</v>
          </cell>
          <cell r="N29">
            <v>12.338308457711443</v>
          </cell>
          <cell r="O29">
            <v>13.309562398703404</v>
          </cell>
          <cell r="P29">
            <v>12.55524861878453</v>
          </cell>
          <cell r="Q29" t="e">
            <v>#DIV/0!</v>
          </cell>
          <cell r="R29" t="e">
            <v>#DIV/0!</v>
          </cell>
          <cell r="S29">
            <v>13.202564102564102</v>
          </cell>
          <cell r="T29">
            <v>11.642857142857142</v>
          </cell>
          <cell r="U29" t="e">
            <v>#DIV/0!</v>
          </cell>
          <cell r="V29" t="e">
            <v>#DIV/0!</v>
          </cell>
          <cell r="W29" t="e">
            <v>#DIV/0!</v>
          </cell>
          <cell r="X29">
            <v>13.26980198019802</v>
          </cell>
          <cell r="Y29">
            <v>11.603864734299517</v>
          </cell>
          <cell r="Z29" t="e">
            <v>#DIV/0!</v>
          </cell>
          <cell r="AA29" t="e">
            <v>#DIV/0!</v>
          </cell>
          <cell r="AB29">
            <v>10.671957671957673</v>
          </cell>
          <cell r="AC29">
            <v>11.554726368159203</v>
          </cell>
          <cell r="AD29">
            <v>13.424242424242424</v>
          </cell>
          <cell r="AE29" t="e">
            <v>#DIV/0!</v>
          </cell>
          <cell r="AF29" t="e">
            <v>#DIV/0!</v>
          </cell>
          <cell r="AG29">
            <v>15.691666666666666</v>
          </cell>
          <cell r="AH29">
            <v>16.537878787878789</v>
          </cell>
          <cell r="AI29" t="e">
            <v>#DIV/0!</v>
          </cell>
          <cell r="AJ29" t="e">
            <v>#DIV/0!</v>
          </cell>
          <cell r="AK29" t="e">
            <v>#DIV/0!</v>
          </cell>
          <cell r="AL29">
            <v>16.0625</v>
          </cell>
          <cell r="AM29">
            <v>16.819444444444443</v>
          </cell>
          <cell r="AN29" t="e">
            <v>#DIV/0!</v>
          </cell>
          <cell r="AO29" t="e">
            <v>#DIV/0!</v>
          </cell>
          <cell r="AP29">
            <v>15.902777777777779</v>
          </cell>
          <cell r="AQ29">
            <v>17.043165467625901</v>
          </cell>
          <cell r="AR29">
            <v>18.541666666666668</v>
          </cell>
          <cell r="AS29" t="e">
            <v>#DIV/0!</v>
          </cell>
          <cell r="AT29" t="e">
            <v>#DIV/0!</v>
          </cell>
          <cell r="AU29">
            <v>17.924242424242426</v>
          </cell>
          <cell r="AV29">
            <v>16.087301587301589</v>
          </cell>
          <cell r="AW29" t="e">
            <v>#DIV/0!</v>
          </cell>
          <cell r="AX29" t="e">
            <v>#DIV/0!</v>
          </cell>
          <cell r="AY29" t="e">
            <v>#DIV/0!</v>
          </cell>
          <cell r="AZ29">
            <v>19.452380952380953</v>
          </cell>
          <cell r="BA29">
            <v>18.09625668449198</v>
          </cell>
          <cell r="BB29" t="e">
            <v>#DIV/0!</v>
          </cell>
          <cell r="BC29" t="e">
            <v>#DIV/0!</v>
          </cell>
          <cell r="BD29">
            <v>16.37037037037037</v>
          </cell>
          <cell r="BE29">
            <v>15.555555555555555</v>
          </cell>
          <cell r="BF29">
            <v>17.24074074074074</v>
          </cell>
          <cell r="BG29" t="e">
            <v>#DIV/0!</v>
          </cell>
          <cell r="BH29" t="e">
            <v>#DIV/0!</v>
          </cell>
          <cell r="BI29">
            <v>16.50925925925926</v>
          </cell>
          <cell r="BJ29">
            <v>16.838095238095239</v>
          </cell>
          <cell r="BK29" t="e">
            <v>#DIV/0!</v>
          </cell>
          <cell r="BL29" t="e">
            <v>#DIV/0!</v>
          </cell>
          <cell r="BM29" t="e">
            <v>#DIV/0!</v>
          </cell>
          <cell r="BN29">
            <v>15.296296296296296</v>
          </cell>
          <cell r="BO29">
            <v>18.018867924528301</v>
          </cell>
          <cell r="BP29" t="e">
            <v>#DIV/0!</v>
          </cell>
          <cell r="BQ29" t="e">
            <v>#DIV/0!</v>
          </cell>
          <cell r="BR29" t="e">
            <v>#DIV/0!</v>
          </cell>
          <cell r="BS29">
            <v>15.324999999999999</v>
          </cell>
          <cell r="BT29">
            <v>14.101851851851851</v>
          </cell>
          <cell r="BU29">
            <v>12.658333333333333</v>
          </cell>
          <cell r="BV29" t="e">
            <v>#DIV/0!</v>
          </cell>
          <cell r="BW29" t="e">
            <v>#DIV/0!</v>
          </cell>
          <cell r="BX29">
            <v>15.775438596491227</v>
          </cell>
          <cell r="BY29">
            <v>16.973684210526315</v>
          </cell>
          <cell r="BZ29" t="e">
            <v>#DIV/0!</v>
          </cell>
          <cell r="CA29" t="e">
            <v>#DIV/0!</v>
          </cell>
          <cell r="CB29" t="e">
            <v>#DIV/0!</v>
          </cell>
          <cell r="CC29">
            <v>16.657407407407408</v>
          </cell>
          <cell r="CD29">
            <v>17.216666666666665</v>
          </cell>
          <cell r="CE29" t="e">
            <v>#DIV/0!</v>
          </cell>
          <cell r="CF29" t="e">
            <v>#DIV/0!</v>
          </cell>
          <cell r="CG29">
            <v>18.568181818181817</v>
          </cell>
          <cell r="CH29">
            <v>17.962121212121211</v>
          </cell>
          <cell r="CI29">
            <v>14.787878787878787</v>
          </cell>
          <cell r="CJ29" t="e">
            <v>#DIV/0!</v>
          </cell>
          <cell r="CK29" t="e">
            <v>#DIV/0!</v>
          </cell>
          <cell r="CL29">
            <v>14.441666666666666</v>
          </cell>
          <cell r="CM29">
            <v>15.463917525773196</v>
          </cell>
          <cell r="CN29" t="e">
            <v>#DIV/0!</v>
          </cell>
          <cell r="CO29" t="e">
            <v>#DIV/0!</v>
          </cell>
          <cell r="CP29" t="e">
            <v>#DIV/0!</v>
          </cell>
          <cell r="CQ29">
            <v>16.824074074074073</v>
          </cell>
          <cell r="CR29">
            <v>15.24074074074074</v>
          </cell>
          <cell r="CS29" t="e">
            <v>#DIV/0!</v>
          </cell>
          <cell r="CT29" t="e">
            <v>#DIV/0!</v>
          </cell>
          <cell r="CU29">
            <v>14.908333333333333</v>
          </cell>
          <cell r="CV29">
            <v>16.627272727272729</v>
          </cell>
          <cell r="CW29">
            <v>16.324999999999999</v>
          </cell>
          <cell r="CX29" t="e">
            <v>#DIV/0!</v>
          </cell>
          <cell r="CY29" t="e">
            <v>#DIV/0!</v>
          </cell>
          <cell r="CZ29">
            <v>14.75</v>
          </cell>
          <cell r="DA29">
            <v>17.840277777777779</v>
          </cell>
          <cell r="DB29" t="e">
            <v>#DIV/0!</v>
          </cell>
          <cell r="DC29" t="e">
            <v>#DIV/0!</v>
          </cell>
          <cell r="DD29" t="e">
            <v>#DIV/0!</v>
          </cell>
          <cell r="DE29">
            <v>14.56547619047619</v>
          </cell>
          <cell r="DF29">
            <v>15.476190476190476</v>
          </cell>
          <cell r="DG29" t="e">
            <v>#DIV/0!</v>
          </cell>
          <cell r="DH29" t="e">
            <v>#DIV/0!</v>
          </cell>
          <cell r="DI29">
            <v>16.287878787878789</v>
          </cell>
          <cell r="DJ29">
            <v>16.861111111111111</v>
          </cell>
          <cell r="DK29" t="e">
            <v>#DIV/0!</v>
          </cell>
          <cell r="DL29" t="e">
            <v>#DIV/0!</v>
          </cell>
          <cell r="DM29" t="e">
            <v>#DIV/0!</v>
          </cell>
          <cell r="DN29">
            <v>16.326388888888889</v>
          </cell>
          <cell r="DO29">
            <v>17.207692307692309</v>
          </cell>
          <cell r="DP29" t="e">
            <v>#DIV/0!</v>
          </cell>
          <cell r="DQ29" t="e">
            <v>#DIV/0!</v>
          </cell>
          <cell r="DR29" t="e">
            <v>#DIV/0!</v>
          </cell>
          <cell r="DS29">
            <v>16.738095238095237</v>
          </cell>
          <cell r="DT29">
            <v>16.22</v>
          </cell>
          <cell r="DU29" t="e">
            <v>#DIV/0!</v>
          </cell>
          <cell r="DV29" t="e">
            <v>#DIV/0!</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t="e">
            <v>#DIV/0!</v>
          </cell>
          <cell r="EI29" t="e">
            <v>#DIV/0!</v>
          </cell>
          <cell r="EJ29" t="e">
            <v>#DIV/0!</v>
          </cell>
          <cell r="EK29" t="e">
            <v>#DIV/0!</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t="e">
            <v>#DIV/0!</v>
          </cell>
          <cell r="EX29" t="e">
            <v>#DIV/0!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t="e">
            <v>#DIV/0!</v>
          </cell>
          <cell r="FN29" t="e">
            <v>#DIV/0!</v>
          </cell>
          <cell r="FO29" t="e">
            <v>#DIV/0!</v>
          </cell>
          <cell r="FP29" t="e">
            <v>#DIV/0!</v>
          </cell>
          <cell r="FQ29" t="e">
            <v>#DIV/0!</v>
          </cell>
          <cell r="FR29" t="e">
            <v>#DIV/0!</v>
          </cell>
          <cell r="FS29" t="e">
            <v>#DIV/0!</v>
          </cell>
          <cell r="FT29" t="e">
            <v>#DIV/0!</v>
          </cell>
          <cell r="FU29" t="e">
            <v>#DIV/0!</v>
          </cell>
          <cell r="FV29" t="e">
            <v>#DIV/0!</v>
          </cell>
          <cell r="FW29" t="e">
            <v>#DIV/0!</v>
          </cell>
          <cell r="FX29" t="e">
            <v>#DIV/0!</v>
          </cell>
          <cell r="FY29" t="e">
            <v>#DIV/0!</v>
          </cell>
          <cell r="FZ29" t="e">
            <v>#DIV/0!</v>
          </cell>
          <cell r="GA29" t="e">
            <v>#DIV/0!</v>
          </cell>
          <cell r="GB29" t="e">
            <v>#DIV/0!</v>
          </cell>
          <cell r="GC29" t="e">
            <v>#DIV/0!</v>
          </cell>
          <cell r="GD29" t="e">
            <v>#DIV/0!</v>
          </cell>
          <cell r="GE29" t="e">
            <v>#DIV/0!</v>
          </cell>
          <cell r="GF29" t="e">
            <v>#DIV/0!</v>
          </cell>
          <cell r="GG29" t="e">
            <v>#DIV/0!</v>
          </cell>
          <cell r="GH29" t="e">
            <v>#DIV/0!</v>
          </cell>
        </row>
        <row r="30">
          <cell r="I30">
            <v>1.0000000000000001E-5</v>
          </cell>
          <cell r="K30">
            <v>5414</v>
          </cell>
          <cell r="N30">
            <v>5934</v>
          </cell>
          <cell r="O30">
            <v>5497</v>
          </cell>
          <cell r="P30">
            <v>5676</v>
          </cell>
          <cell r="S30">
            <v>5686</v>
          </cell>
          <cell r="T30">
            <v>6096</v>
          </cell>
          <cell r="X30">
            <v>6350</v>
          </cell>
          <cell r="Y30">
            <v>5519</v>
          </cell>
          <cell r="AB30">
            <v>4365</v>
          </cell>
          <cell r="AC30">
            <v>5028</v>
          </cell>
          <cell r="AD30">
            <v>2198</v>
          </cell>
          <cell r="AG30">
            <v>2192</v>
          </cell>
          <cell r="AH30">
            <v>2462</v>
          </cell>
          <cell r="AL30">
            <v>2680</v>
          </cell>
          <cell r="AM30">
            <v>2653</v>
          </cell>
          <cell r="AP30">
            <v>2690</v>
          </cell>
          <cell r="AQ30">
            <v>2623</v>
          </cell>
          <cell r="AR30">
            <v>2620</v>
          </cell>
          <cell r="AU30">
            <v>2560</v>
          </cell>
          <cell r="AV30">
            <v>2401</v>
          </cell>
          <cell r="AZ30">
            <v>1710</v>
          </cell>
          <cell r="BA30">
            <v>2030</v>
          </cell>
          <cell r="BD30">
            <v>1990</v>
          </cell>
          <cell r="BE30">
            <v>1990</v>
          </cell>
          <cell r="BF30">
            <v>1992</v>
          </cell>
          <cell r="BI30">
            <v>1940</v>
          </cell>
          <cell r="BJ30">
            <v>1970</v>
          </cell>
          <cell r="BN30">
            <v>1850</v>
          </cell>
          <cell r="BO30">
            <v>2070</v>
          </cell>
          <cell r="BS30">
            <v>1910</v>
          </cell>
          <cell r="BT30">
            <v>1690</v>
          </cell>
          <cell r="BU30">
            <v>2058</v>
          </cell>
          <cell r="BX30">
            <v>1990</v>
          </cell>
          <cell r="BY30">
            <v>2020</v>
          </cell>
          <cell r="CC30">
            <v>1968</v>
          </cell>
          <cell r="CD30">
            <v>2310</v>
          </cell>
          <cell r="CG30">
            <v>2610</v>
          </cell>
          <cell r="CH30">
            <v>2560</v>
          </cell>
          <cell r="CI30">
            <v>2030</v>
          </cell>
          <cell r="CL30">
            <v>1970</v>
          </cell>
          <cell r="CM30">
            <v>1627</v>
          </cell>
          <cell r="CQ30">
            <v>1954</v>
          </cell>
          <cell r="CR30">
            <v>1646</v>
          </cell>
          <cell r="CS30">
            <v>0</v>
          </cell>
          <cell r="CT30">
            <v>0</v>
          </cell>
          <cell r="CU30">
            <v>2371</v>
          </cell>
          <cell r="CV30">
            <v>2110</v>
          </cell>
          <cell r="CW30">
            <v>2333</v>
          </cell>
          <cell r="CX30">
            <v>0</v>
          </cell>
          <cell r="CY30">
            <v>0</v>
          </cell>
          <cell r="CZ30">
            <v>2209</v>
          </cell>
          <cell r="DA30">
            <v>2855</v>
          </cell>
          <cell r="DB30">
            <v>0</v>
          </cell>
          <cell r="DC30">
            <v>0</v>
          </cell>
          <cell r="DD30">
            <v>0</v>
          </cell>
          <cell r="DE30">
            <v>3463</v>
          </cell>
          <cell r="DF30">
            <v>2948</v>
          </cell>
          <cell r="DG30">
            <v>0</v>
          </cell>
          <cell r="DH30">
            <v>0</v>
          </cell>
          <cell r="DI30">
            <v>2300</v>
          </cell>
          <cell r="DJ30">
            <v>2999</v>
          </cell>
          <cell r="DK30">
            <v>0</v>
          </cell>
          <cell r="DL30">
            <v>0</v>
          </cell>
          <cell r="DM30">
            <v>0</v>
          </cell>
          <cell r="DN30">
            <v>2944</v>
          </cell>
          <cell r="DO30">
            <v>2445</v>
          </cell>
          <cell r="DP30">
            <v>0</v>
          </cell>
          <cell r="DQ30">
            <v>0</v>
          </cell>
          <cell r="DR30">
            <v>0</v>
          </cell>
          <cell r="DS30">
            <v>3058</v>
          </cell>
          <cell r="DT30">
            <v>3169</v>
          </cell>
          <cell r="DU30">
            <v>0</v>
          </cell>
          <cell r="DV30">
            <v>0</v>
          </cell>
          <cell r="DW30">
            <v>2644</v>
          </cell>
          <cell r="DX30">
            <v>2707</v>
          </cell>
          <cell r="DY30">
            <v>2767</v>
          </cell>
          <cell r="DZ30">
            <v>0</v>
          </cell>
          <cell r="EA30">
            <v>0</v>
          </cell>
          <cell r="EB30">
            <v>2575</v>
          </cell>
          <cell r="EC30">
            <v>2970</v>
          </cell>
          <cell r="ED30">
            <v>0</v>
          </cell>
          <cell r="EE30">
            <v>0</v>
          </cell>
          <cell r="EF30">
            <v>0</v>
          </cell>
          <cell r="EG30">
            <v>3639</v>
          </cell>
          <cell r="EH30">
            <v>3926</v>
          </cell>
          <cell r="EI30">
            <v>0</v>
          </cell>
          <cell r="EJ30">
            <v>0</v>
          </cell>
          <cell r="EK30">
            <v>3887</v>
          </cell>
          <cell r="EL30">
            <v>3875</v>
          </cell>
          <cell r="EM30">
            <v>3538</v>
          </cell>
          <cell r="EN30">
            <v>0</v>
          </cell>
          <cell r="EO30">
            <v>0</v>
          </cell>
          <cell r="EP30">
            <v>4190</v>
          </cell>
          <cell r="EQ30">
            <v>4427</v>
          </cell>
          <cell r="ER30">
            <v>0</v>
          </cell>
          <cell r="ES30">
            <v>0</v>
          </cell>
          <cell r="ET30">
            <v>0</v>
          </cell>
          <cell r="EU30">
            <v>4825</v>
          </cell>
          <cell r="EV30">
            <v>4786</v>
          </cell>
          <cell r="EW30">
            <v>0</v>
          </cell>
          <cell r="EX30">
            <v>0</v>
          </cell>
          <cell r="EY30">
            <v>4194</v>
          </cell>
          <cell r="EZ30">
            <v>4924</v>
          </cell>
          <cell r="FA30">
            <v>4915</v>
          </cell>
          <cell r="FB30">
            <v>0</v>
          </cell>
          <cell r="FD30">
            <v>4933</v>
          </cell>
          <cell r="FE30">
            <v>4756</v>
          </cell>
          <cell r="FF30">
            <v>0</v>
          </cell>
          <cell r="FG30">
            <v>0</v>
          </cell>
          <cell r="FH30">
            <v>0</v>
          </cell>
          <cell r="FI30">
            <v>5378</v>
          </cell>
          <cell r="FJ30">
            <v>5146</v>
          </cell>
          <cell r="FK30">
            <v>0</v>
          </cell>
          <cell r="FL30">
            <v>0</v>
          </cell>
          <cell r="FM30">
            <v>4662</v>
          </cell>
          <cell r="FN30">
            <v>4582</v>
          </cell>
          <cell r="FO30">
            <v>4916</v>
          </cell>
          <cell r="FP30">
            <v>0</v>
          </cell>
          <cell r="FQ30">
            <v>0</v>
          </cell>
          <cell r="FR30">
            <v>5457</v>
          </cell>
          <cell r="FS30">
            <v>4397</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row>
        <row r="31">
          <cell r="DO31" t="str">
            <v>.</v>
          </cell>
        </row>
        <row r="32">
          <cell r="S32">
            <v>4</v>
          </cell>
          <cell r="T32">
            <v>5</v>
          </cell>
          <cell r="U32">
            <v>5</v>
          </cell>
          <cell r="V32">
            <v>6</v>
          </cell>
          <cell r="W32">
            <v>8</v>
          </cell>
          <cell r="X32">
            <v>7</v>
          </cell>
          <cell r="Y32">
            <v>6</v>
          </cell>
          <cell r="Z32">
            <v>6</v>
          </cell>
          <cell r="AA32">
            <v>6</v>
          </cell>
          <cell r="AB32">
            <v>6</v>
          </cell>
          <cell r="AC32">
            <v>8</v>
          </cell>
          <cell r="AD32">
            <v>8</v>
          </cell>
          <cell r="AE32">
            <v>6</v>
          </cell>
          <cell r="AF32">
            <v>7</v>
          </cell>
          <cell r="AG32">
            <v>5</v>
          </cell>
          <cell r="AH32">
            <v>4</v>
          </cell>
          <cell r="AI32">
            <v>4</v>
          </cell>
          <cell r="AJ32">
            <v>5</v>
          </cell>
          <cell r="AK32">
            <v>6</v>
          </cell>
          <cell r="AL32">
            <v>5</v>
          </cell>
          <cell r="AM32">
            <v>4</v>
          </cell>
          <cell r="AN32">
            <v>4</v>
          </cell>
          <cell r="AO32">
            <v>6</v>
          </cell>
          <cell r="AP32">
            <v>5</v>
          </cell>
          <cell r="AQ32">
            <v>8</v>
          </cell>
          <cell r="AR32">
            <v>8</v>
          </cell>
          <cell r="AS32">
            <v>5</v>
          </cell>
          <cell r="AT32">
            <v>6</v>
          </cell>
          <cell r="AU32">
            <v>6</v>
          </cell>
          <cell r="AV32">
            <v>5</v>
          </cell>
          <cell r="AW32">
            <v>6</v>
          </cell>
          <cell r="AX32">
            <v>5</v>
          </cell>
          <cell r="AY32">
            <v>6</v>
          </cell>
          <cell r="AZ32">
            <v>6</v>
          </cell>
          <cell r="BA32">
            <v>4</v>
          </cell>
          <cell r="BB32">
            <v>5</v>
          </cell>
          <cell r="BC32">
            <v>6</v>
          </cell>
          <cell r="BD32">
            <v>5</v>
          </cell>
          <cell r="BE32">
            <v>7</v>
          </cell>
          <cell r="BF32">
            <v>5</v>
          </cell>
          <cell r="BG32">
            <v>6</v>
          </cell>
          <cell r="BH32">
            <v>5</v>
          </cell>
          <cell r="BI32">
            <v>6</v>
          </cell>
          <cell r="BJ32">
            <v>6</v>
          </cell>
          <cell r="BK32">
            <v>5</v>
          </cell>
          <cell r="BL32">
            <v>6</v>
          </cell>
          <cell r="BM32">
            <v>7</v>
          </cell>
          <cell r="BN32">
            <v>4</v>
          </cell>
          <cell r="BO32">
            <v>6</v>
          </cell>
          <cell r="BP32">
            <v>6</v>
          </cell>
          <cell r="BQ32">
            <v>4</v>
          </cell>
          <cell r="BR32">
            <v>5</v>
          </cell>
          <cell r="BS32">
            <v>6</v>
          </cell>
          <cell r="BT32">
            <v>5</v>
          </cell>
          <cell r="BU32">
            <v>5</v>
          </cell>
          <cell r="BV32">
            <v>5</v>
          </cell>
          <cell r="BW32">
            <v>5</v>
          </cell>
          <cell r="BX32">
            <v>4</v>
          </cell>
          <cell r="BY32">
            <v>4</v>
          </cell>
          <cell r="BZ32">
            <v>5</v>
          </cell>
          <cell r="CA32">
            <v>5</v>
          </cell>
          <cell r="CB32">
            <v>4</v>
          </cell>
          <cell r="CC32">
            <v>5</v>
          </cell>
          <cell r="CD32">
            <v>4</v>
          </cell>
          <cell r="CE32">
            <v>4</v>
          </cell>
          <cell r="CF32">
            <v>4</v>
          </cell>
          <cell r="CG32">
            <v>6</v>
          </cell>
          <cell r="CH32">
            <v>5</v>
          </cell>
          <cell r="CI32">
            <v>5</v>
          </cell>
          <cell r="CJ32">
            <v>7</v>
          </cell>
          <cell r="CK32">
            <v>5</v>
          </cell>
          <cell r="CL32">
            <v>5</v>
          </cell>
          <cell r="CM32">
            <v>6</v>
          </cell>
          <cell r="CN32">
            <v>5</v>
          </cell>
          <cell r="CO32">
            <v>6</v>
          </cell>
          <cell r="CP32">
            <v>6</v>
          </cell>
          <cell r="CQ32">
            <v>5</v>
          </cell>
          <cell r="CR32">
            <v>3</v>
          </cell>
          <cell r="CS32">
            <v>4</v>
          </cell>
          <cell r="CT32">
            <v>4</v>
          </cell>
          <cell r="CU32">
            <v>7</v>
          </cell>
          <cell r="CV32">
            <v>4</v>
          </cell>
          <cell r="CW32">
            <v>7</v>
          </cell>
          <cell r="CX32">
            <v>5</v>
          </cell>
          <cell r="CY32">
            <v>4</v>
          </cell>
          <cell r="CZ32">
            <v>6</v>
          </cell>
          <cell r="DA32">
            <v>3</v>
          </cell>
          <cell r="DB32">
            <v>4</v>
          </cell>
          <cell r="DC32">
            <v>4</v>
          </cell>
          <cell r="DD32">
            <v>5</v>
          </cell>
          <cell r="DE32">
            <v>5</v>
          </cell>
          <cell r="DF32">
            <v>3</v>
          </cell>
          <cell r="DG32">
            <v>3</v>
          </cell>
          <cell r="DH32">
            <v>5</v>
          </cell>
          <cell r="DI32">
            <v>4</v>
          </cell>
          <cell r="DJ32">
            <v>5</v>
          </cell>
          <cell r="DK32">
            <v>4</v>
          </cell>
          <cell r="DL32">
            <v>5</v>
          </cell>
          <cell r="DM32">
            <v>6</v>
          </cell>
          <cell r="DN32">
            <v>4</v>
          </cell>
          <cell r="DO32">
            <v>3</v>
          </cell>
          <cell r="DQ32">
            <v>5</v>
          </cell>
          <cell r="DR32">
            <v>5</v>
          </cell>
          <cell r="DS32">
            <v>6</v>
          </cell>
          <cell r="DT32">
            <v>7</v>
          </cell>
          <cell r="DU32">
            <v>5</v>
          </cell>
          <cell r="DV32">
            <v>4</v>
          </cell>
          <cell r="DW32">
            <v>5</v>
          </cell>
          <cell r="DX32">
            <v>5</v>
          </cell>
          <cell r="DY32">
            <v>4</v>
          </cell>
          <cell r="DZ32">
            <v>5</v>
          </cell>
          <cell r="EA32">
            <v>6</v>
          </cell>
          <cell r="EB32">
            <v>5</v>
          </cell>
          <cell r="EC32">
            <v>3</v>
          </cell>
          <cell r="ED32">
            <v>3</v>
          </cell>
          <cell r="EE32">
            <v>4</v>
          </cell>
          <cell r="EF32">
            <v>5</v>
          </cell>
          <cell r="EG32">
            <v>5</v>
          </cell>
          <cell r="EH32">
            <v>4</v>
          </cell>
          <cell r="EI32">
            <v>3</v>
          </cell>
          <cell r="EJ32">
            <v>4</v>
          </cell>
          <cell r="EK32">
            <v>4</v>
          </cell>
          <cell r="EL32">
            <v>2</v>
          </cell>
          <cell r="EM32">
            <v>4</v>
          </cell>
          <cell r="EN32">
            <v>4</v>
          </cell>
          <cell r="EO32">
            <v>3</v>
          </cell>
          <cell r="EP32">
            <v>4</v>
          </cell>
          <cell r="EQ32">
            <v>4</v>
          </cell>
          <cell r="ER32">
            <v>4</v>
          </cell>
          <cell r="ES32">
            <v>5</v>
          </cell>
          <cell r="ET32">
            <v>3</v>
          </cell>
          <cell r="EU32">
            <v>3</v>
          </cell>
          <cell r="EV32">
            <v>4</v>
          </cell>
          <cell r="EW32">
            <v>5</v>
          </cell>
          <cell r="EX32">
            <v>4</v>
          </cell>
          <cell r="EY32">
            <v>5</v>
          </cell>
          <cell r="EZ32">
            <v>4</v>
          </cell>
          <cell r="FA32">
            <v>4</v>
          </cell>
          <cell r="FB32">
            <v>5</v>
          </cell>
          <cell r="FD32">
            <v>4</v>
          </cell>
          <cell r="FE32">
            <v>4</v>
          </cell>
          <cell r="FF32">
            <v>4</v>
          </cell>
          <cell r="FG32">
            <v>3</v>
          </cell>
          <cell r="FH32">
            <v>4</v>
          </cell>
          <cell r="FI32">
            <v>3</v>
          </cell>
          <cell r="FJ32">
            <v>4</v>
          </cell>
          <cell r="FK32">
            <v>3</v>
          </cell>
          <cell r="FL32">
            <v>5</v>
          </cell>
          <cell r="FM32">
            <v>5</v>
          </cell>
          <cell r="FN32">
            <v>0</v>
          </cell>
          <cell r="FO32">
            <v>0</v>
          </cell>
          <cell r="FP32">
            <v>0</v>
          </cell>
          <cell r="FQ32">
            <v>5</v>
          </cell>
          <cell r="FR32">
            <v>5</v>
          </cell>
          <cell r="FS32">
            <v>3</v>
          </cell>
          <cell r="FT32">
            <v>0</v>
          </cell>
          <cell r="FU32">
            <v>0</v>
          </cell>
          <cell r="FV32">
            <v>6</v>
          </cell>
          <cell r="FW32">
            <v>6</v>
          </cell>
          <cell r="FX32">
            <v>5</v>
          </cell>
          <cell r="FY32">
            <v>6</v>
          </cell>
          <cell r="FZ32">
            <v>5</v>
          </cell>
          <cell r="GA32">
            <v>5</v>
          </cell>
          <cell r="GB32">
            <v>5</v>
          </cell>
          <cell r="GC32">
            <v>5</v>
          </cell>
          <cell r="GD32">
            <v>0</v>
          </cell>
          <cell r="GE32">
            <v>0</v>
          </cell>
          <cell r="GF32">
            <v>0</v>
          </cell>
          <cell r="GG32">
            <v>0</v>
          </cell>
          <cell r="GH32">
            <v>0</v>
          </cell>
        </row>
        <row r="34">
          <cell r="K34">
            <v>0</v>
          </cell>
          <cell r="L34">
            <v>0</v>
          </cell>
          <cell r="P34">
            <v>0</v>
          </cell>
          <cell r="Q34">
            <v>0</v>
          </cell>
          <cell r="T34">
            <v>0</v>
          </cell>
          <cell r="U34">
            <v>0</v>
          </cell>
          <cell r="V34">
            <v>0</v>
          </cell>
          <cell r="Y34">
            <v>0</v>
          </cell>
          <cell r="Z34">
            <v>0</v>
          </cell>
          <cell r="AD34">
            <v>0</v>
          </cell>
          <cell r="AE34">
            <v>0</v>
          </cell>
          <cell r="AH34">
            <v>0</v>
          </cell>
          <cell r="AI34">
            <v>0</v>
          </cell>
          <cell r="AJ34">
            <v>0</v>
          </cell>
          <cell r="AM34">
            <v>0</v>
          </cell>
          <cell r="AN34">
            <v>0</v>
          </cell>
          <cell r="AR34">
            <v>0</v>
          </cell>
          <cell r="AS34">
            <v>0</v>
          </cell>
          <cell r="AV34">
            <v>0</v>
          </cell>
          <cell r="AW34">
            <v>0</v>
          </cell>
          <cell r="AX34">
            <v>0</v>
          </cell>
          <cell r="BA34">
            <v>0</v>
          </cell>
          <cell r="BB34">
            <v>0</v>
          </cell>
          <cell r="BF34">
            <v>0</v>
          </cell>
          <cell r="BG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Y34">
            <v>0</v>
          </cell>
          <cell r="DZ34">
            <v>0</v>
          </cell>
          <cell r="EC34">
            <v>0</v>
          </cell>
          <cell r="ED34">
            <v>0</v>
          </cell>
          <cell r="EE34">
            <v>0</v>
          </cell>
          <cell r="EH34">
            <v>0</v>
          </cell>
          <cell r="EI34">
            <v>0</v>
          </cell>
          <cell r="EM34">
            <v>0</v>
          </cell>
          <cell r="EN34">
            <v>0</v>
          </cell>
          <cell r="EQ34">
            <v>0</v>
          </cell>
          <cell r="ER34">
            <v>0</v>
          </cell>
          <cell r="ES34">
            <v>0</v>
          </cell>
          <cell r="EV34">
            <v>0</v>
          </cell>
          <cell r="EW34">
            <v>0</v>
          </cell>
          <cell r="FB34">
            <v>0</v>
          </cell>
          <cell r="FE34">
            <v>0</v>
          </cell>
          <cell r="FF34">
            <v>0</v>
          </cell>
          <cell r="FG34">
            <v>0</v>
          </cell>
          <cell r="FJ34">
            <v>0</v>
          </cell>
          <cell r="FK34">
            <v>0</v>
          </cell>
          <cell r="FO34">
            <v>1</v>
          </cell>
          <cell r="FP34">
            <v>0</v>
          </cell>
          <cell r="FS34">
            <v>0</v>
          </cell>
          <cell r="FT34">
            <v>0</v>
          </cell>
        </row>
        <row r="35">
          <cell r="K35">
            <v>3964</v>
          </cell>
          <cell r="L35">
            <v>4520</v>
          </cell>
          <cell r="P35">
            <v>4918</v>
          </cell>
          <cell r="Q35">
            <v>4735</v>
          </cell>
          <cell r="T35">
            <v>5202</v>
          </cell>
          <cell r="U35">
            <v>5686</v>
          </cell>
          <cell r="V35">
            <v>5712</v>
          </cell>
          <cell r="Y35">
            <v>5026</v>
          </cell>
          <cell r="Z35">
            <v>4365</v>
          </cell>
          <cell r="AD35">
            <v>4856</v>
          </cell>
          <cell r="AE35">
            <v>4365</v>
          </cell>
          <cell r="AH35">
            <v>4547</v>
          </cell>
          <cell r="AI35">
            <v>4662</v>
          </cell>
          <cell r="AJ35">
            <v>4718</v>
          </cell>
          <cell r="AM35">
            <v>4923</v>
          </cell>
          <cell r="AN35">
            <v>5542</v>
          </cell>
          <cell r="AR35">
            <v>5611</v>
          </cell>
          <cell r="AS35">
            <v>5023</v>
          </cell>
          <cell r="AV35">
            <v>4987</v>
          </cell>
          <cell r="AW35">
            <v>5414</v>
          </cell>
          <cell r="AX35">
            <v>5346</v>
          </cell>
          <cell r="BA35">
            <v>5275</v>
          </cell>
          <cell r="BB35">
            <v>5575</v>
          </cell>
          <cell r="BF35">
            <v>5127</v>
          </cell>
          <cell r="BG35">
            <v>4824</v>
          </cell>
          <cell r="BJ35">
            <v>5613</v>
          </cell>
          <cell r="BK35">
            <v>5189</v>
          </cell>
          <cell r="BL35">
            <v>5810</v>
          </cell>
          <cell r="BM35">
            <v>0</v>
          </cell>
          <cell r="BN35">
            <v>0</v>
          </cell>
          <cell r="BO35">
            <v>5580</v>
          </cell>
          <cell r="BP35">
            <v>0</v>
          </cell>
          <cell r="BQ35">
            <v>5029</v>
          </cell>
          <cell r="BR35">
            <v>0</v>
          </cell>
          <cell r="BS35">
            <v>0</v>
          </cell>
          <cell r="BT35">
            <v>0</v>
          </cell>
          <cell r="BU35">
            <v>5922</v>
          </cell>
          <cell r="BV35">
            <v>5582</v>
          </cell>
          <cell r="BW35">
            <v>0</v>
          </cell>
          <cell r="BX35">
            <v>0</v>
          </cell>
          <cell r="BY35">
            <v>4777</v>
          </cell>
          <cell r="BZ35">
            <v>5502</v>
          </cell>
          <cell r="CA35">
            <v>6223</v>
          </cell>
          <cell r="CB35">
            <v>0</v>
          </cell>
          <cell r="CC35">
            <v>0</v>
          </cell>
          <cell r="CD35">
            <v>5878</v>
          </cell>
          <cell r="CE35">
            <v>5782</v>
          </cell>
          <cell r="CF35">
            <v>0</v>
          </cell>
          <cell r="CG35">
            <v>0</v>
          </cell>
          <cell r="CH35">
            <v>0</v>
          </cell>
          <cell r="CI35">
            <v>4678</v>
          </cell>
          <cell r="CJ35">
            <v>4863</v>
          </cell>
          <cell r="CK35">
            <v>0</v>
          </cell>
          <cell r="CL35">
            <v>0</v>
          </cell>
          <cell r="CM35">
            <v>5045</v>
          </cell>
          <cell r="CN35">
            <v>5480</v>
          </cell>
          <cell r="CO35">
            <v>5338</v>
          </cell>
          <cell r="CP35">
            <v>0</v>
          </cell>
          <cell r="CQ35">
            <v>0</v>
          </cell>
          <cell r="CR35">
            <v>5302</v>
          </cell>
          <cell r="CS35">
            <v>4978</v>
          </cell>
          <cell r="CT35">
            <v>0</v>
          </cell>
          <cell r="CU35">
            <v>0</v>
          </cell>
          <cell r="CV35">
            <v>0</v>
          </cell>
          <cell r="CW35">
            <v>5572</v>
          </cell>
          <cell r="CX35">
            <v>5040</v>
          </cell>
          <cell r="CY35">
            <v>0</v>
          </cell>
          <cell r="CZ35">
            <v>0</v>
          </cell>
          <cell r="DA35">
            <v>4491</v>
          </cell>
          <cell r="DB35">
            <v>4934</v>
          </cell>
          <cell r="DC35">
            <v>4627</v>
          </cell>
          <cell r="DD35">
            <v>0</v>
          </cell>
          <cell r="DE35">
            <v>0</v>
          </cell>
          <cell r="DF35">
            <v>4703</v>
          </cell>
          <cell r="DG35">
            <v>5106</v>
          </cell>
          <cell r="DH35">
            <v>0</v>
          </cell>
          <cell r="DI35">
            <v>0</v>
          </cell>
          <cell r="DJ35">
            <v>0</v>
          </cell>
          <cell r="DK35">
            <v>4998</v>
          </cell>
          <cell r="DL35">
            <v>4656</v>
          </cell>
          <cell r="DM35">
            <v>0</v>
          </cell>
          <cell r="DN35">
            <v>0</v>
          </cell>
          <cell r="DO35">
            <v>4898</v>
          </cell>
          <cell r="DP35">
            <v>5022</v>
          </cell>
          <cell r="DQ35">
            <v>4996</v>
          </cell>
          <cell r="DR35">
            <v>0</v>
          </cell>
          <cell r="DS35">
            <v>0</v>
          </cell>
          <cell r="DT35">
            <v>5229</v>
          </cell>
          <cell r="DU35">
            <v>4965</v>
          </cell>
          <cell r="DV35">
            <v>0</v>
          </cell>
          <cell r="DW35">
            <v>0</v>
          </cell>
          <cell r="DY35">
            <v>4660</v>
          </cell>
          <cell r="DZ35">
            <v>4852</v>
          </cell>
          <cell r="EC35">
            <v>5063</v>
          </cell>
          <cell r="ED35">
            <v>4628</v>
          </cell>
          <cell r="EE35">
            <v>4881</v>
          </cell>
          <cell r="EH35">
            <v>5135</v>
          </cell>
          <cell r="EI35">
            <v>3829</v>
          </cell>
          <cell r="EM35">
            <v>4057</v>
          </cell>
          <cell r="EN35">
            <v>4518</v>
          </cell>
          <cell r="EQ35">
            <v>4875</v>
          </cell>
          <cell r="ER35">
            <v>5051</v>
          </cell>
          <cell r="ES35">
            <v>5098</v>
          </cell>
          <cell r="EV35">
            <v>4625</v>
          </cell>
          <cell r="EW35">
            <v>4947</v>
          </cell>
          <cell r="FB35">
            <v>4961</v>
          </cell>
          <cell r="FE35">
            <v>5116</v>
          </cell>
          <cell r="FF35">
            <v>5111</v>
          </cell>
          <cell r="FG35">
            <v>5028</v>
          </cell>
          <cell r="FJ35">
            <v>4669</v>
          </cell>
          <cell r="FK35">
            <v>4200</v>
          </cell>
          <cell r="FO35">
            <v>5084</v>
          </cell>
          <cell r="FP35">
            <v>4674</v>
          </cell>
          <cell r="FS35">
            <v>4153</v>
          </cell>
          <cell r="FT35">
            <v>4985</v>
          </cell>
        </row>
        <row r="36">
          <cell r="J36" t="str">
            <v/>
          </cell>
          <cell r="K36">
            <v>264</v>
          </cell>
          <cell r="L36">
            <v>169</v>
          </cell>
          <cell r="M36" t="str">
            <v/>
          </cell>
          <cell r="N36" t="str">
            <v/>
          </cell>
          <cell r="O36" t="str">
            <v/>
          </cell>
          <cell r="P36">
            <v>1</v>
          </cell>
          <cell r="Q36">
            <v>88</v>
          </cell>
          <cell r="R36" t="str">
            <v/>
          </cell>
          <cell r="S36" t="str">
            <v/>
          </cell>
          <cell r="T36">
            <v>24</v>
          </cell>
          <cell r="U36">
            <v>76</v>
          </cell>
          <cell r="V36">
            <v>77</v>
          </cell>
          <cell r="W36" t="str">
            <v/>
          </cell>
          <cell r="X36" t="str">
            <v/>
          </cell>
          <cell r="Y36">
            <v>1</v>
          </cell>
          <cell r="Z36">
            <v>14</v>
          </cell>
          <cell r="AA36" t="str">
            <v/>
          </cell>
          <cell r="AB36" t="str">
            <v/>
          </cell>
          <cell r="AC36" t="str">
            <v/>
          </cell>
          <cell r="AD36" t="str">
            <v/>
          </cell>
          <cell r="AE36">
            <v>48</v>
          </cell>
          <cell r="AF36" t="str">
            <v/>
          </cell>
          <cell r="AG36" t="str">
            <v/>
          </cell>
          <cell r="AH36">
            <v>2</v>
          </cell>
          <cell r="AI36">
            <v>83</v>
          </cell>
          <cell r="AJ36">
            <v>317</v>
          </cell>
          <cell r="AK36" t="str">
            <v/>
          </cell>
          <cell r="AL36" t="str">
            <v/>
          </cell>
          <cell r="AM36">
            <v>1</v>
          </cell>
          <cell r="AN36">
            <v>130</v>
          </cell>
          <cell r="AO36" t="str">
            <v/>
          </cell>
          <cell r="AP36" t="str">
            <v/>
          </cell>
          <cell r="AQ36" t="str">
            <v/>
          </cell>
          <cell r="AR36">
            <v>1</v>
          </cell>
          <cell r="AS36">
            <v>1</v>
          </cell>
          <cell r="AT36" t="str">
            <v/>
          </cell>
          <cell r="AU36" t="str">
            <v/>
          </cell>
          <cell r="AV36">
            <v>9</v>
          </cell>
          <cell r="AW36">
            <v>1</v>
          </cell>
          <cell r="AX36">
            <v>1</v>
          </cell>
          <cell r="AY36" t="str">
            <v/>
          </cell>
          <cell r="AZ36" t="str">
            <v/>
          </cell>
          <cell r="BA36">
            <v>8</v>
          </cell>
          <cell r="BB36" t="str">
            <v/>
          </cell>
          <cell r="BC36" t="str">
            <v/>
          </cell>
          <cell r="BD36" t="str">
            <v/>
          </cell>
          <cell r="BE36" t="str">
            <v/>
          </cell>
          <cell r="BF36">
            <v>1</v>
          </cell>
          <cell r="BG36">
            <v>1</v>
          </cell>
          <cell r="BH36" t="str">
            <v/>
          </cell>
          <cell r="BI36" t="str">
            <v/>
          </cell>
          <cell r="BJ36">
            <v>8</v>
          </cell>
          <cell r="BK36">
            <v>48</v>
          </cell>
          <cell r="BL36">
            <v>1</v>
          </cell>
          <cell r="BM36" t="str">
            <v/>
          </cell>
          <cell r="BN36" t="str">
            <v/>
          </cell>
          <cell r="BO36">
            <v>34</v>
          </cell>
          <cell r="BP36" t="str">
            <v/>
          </cell>
          <cell r="BQ36">
            <v>53</v>
          </cell>
          <cell r="BR36" t="str">
            <v/>
          </cell>
          <cell r="BS36" t="str">
            <v/>
          </cell>
          <cell r="BT36" t="str">
            <v/>
          </cell>
          <cell r="BU36">
            <v>96</v>
          </cell>
          <cell r="BV36">
            <v>21</v>
          </cell>
          <cell r="BW36" t="str">
            <v/>
          </cell>
          <cell r="BX36" t="str">
            <v/>
          </cell>
          <cell r="BY36">
            <v>24</v>
          </cell>
          <cell r="BZ36">
            <v>72</v>
          </cell>
          <cell r="CA36" t="str">
            <v/>
          </cell>
          <cell r="CB36" t="str">
            <v/>
          </cell>
          <cell r="CC36" t="str">
            <v/>
          </cell>
          <cell r="CD36">
            <v>23</v>
          </cell>
          <cell r="CE36">
            <v>20</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v>20</v>
          </cell>
          <cell r="DB36">
            <v>105</v>
          </cell>
          <cell r="DC36">
            <v>173</v>
          </cell>
          <cell r="DD36" t="str">
            <v/>
          </cell>
          <cell r="DE36" t="str">
            <v/>
          </cell>
          <cell r="DF36">
            <v>216</v>
          </cell>
          <cell r="DG36">
            <v>68</v>
          </cell>
          <cell r="DH36" t="str">
            <v/>
          </cell>
          <cell r="DI36" t="str">
            <v/>
          </cell>
          <cell r="DJ36" t="str">
            <v/>
          </cell>
          <cell r="DK36">
            <v>80</v>
          </cell>
          <cell r="DL36">
            <v>90</v>
          </cell>
          <cell r="DM36" t="str">
            <v/>
          </cell>
          <cell r="DN36" t="str">
            <v/>
          </cell>
          <cell r="DO36">
            <v>215</v>
          </cell>
          <cell r="DP36">
            <v>19</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row>
        <row r="37">
          <cell r="K37">
            <v>432</v>
          </cell>
          <cell r="L37">
            <v>432</v>
          </cell>
          <cell r="P37">
            <v>414</v>
          </cell>
          <cell r="Q37">
            <v>372</v>
          </cell>
          <cell r="T37">
            <v>388</v>
          </cell>
          <cell r="U37">
            <v>384</v>
          </cell>
          <cell r="V37">
            <v>379</v>
          </cell>
          <cell r="Y37">
            <v>420</v>
          </cell>
          <cell r="Z37">
            <v>378</v>
          </cell>
          <cell r="AD37">
            <v>380</v>
          </cell>
          <cell r="AE37">
            <v>350</v>
          </cell>
          <cell r="AH37">
            <v>366</v>
          </cell>
          <cell r="AI37">
            <v>362</v>
          </cell>
          <cell r="AJ37">
            <v>343</v>
          </cell>
          <cell r="AM37">
            <v>368</v>
          </cell>
          <cell r="AN37">
            <v>375</v>
          </cell>
          <cell r="AR37">
            <v>360</v>
          </cell>
          <cell r="AS37">
            <v>358</v>
          </cell>
          <cell r="AV37">
            <v>364</v>
          </cell>
          <cell r="AW37">
            <v>341</v>
          </cell>
          <cell r="AX37">
            <v>344</v>
          </cell>
          <cell r="BA37">
            <v>368</v>
          </cell>
          <cell r="BB37">
            <v>368</v>
          </cell>
          <cell r="BF37">
            <v>356</v>
          </cell>
          <cell r="BG37">
            <v>368</v>
          </cell>
          <cell r="BJ37">
            <v>360</v>
          </cell>
          <cell r="BK37">
            <v>348</v>
          </cell>
          <cell r="BL37">
            <v>348</v>
          </cell>
          <cell r="BM37">
            <v>0</v>
          </cell>
          <cell r="BN37">
            <v>0</v>
          </cell>
          <cell r="BO37">
            <v>344</v>
          </cell>
          <cell r="BP37">
            <v>0</v>
          </cell>
          <cell r="BQ37">
            <v>344</v>
          </cell>
          <cell r="BR37">
            <v>0</v>
          </cell>
          <cell r="BS37">
            <v>0</v>
          </cell>
          <cell r="BT37">
            <v>0</v>
          </cell>
          <cell r="BU37">
            <v>356</v>
          </cell>
          <cell r="BV37">
            <v>344</v>
          </cell>
          <cell r="BW37">
            <v>0</v>
          </cell>
          <cell r="BX37">
            <v>0</v>
          </cell>
          <cell r="BY37">
            <v>328</v>
          </cell>
          <cell r="BZ37">
            <v>330</v>
          </cell>
          <cell r="CA37">
            <v>348</v>
          </cell>
          <cell r="CB37">
            <v>0</v>
          </cell>
          <cell r="CC37">
            <v>0</v>
          </cell>
          <cell r="CD37">
            <v>360</v>
          </cell>
          <cell r="CE37">
            <v>360</v>
          </cell>
          <cell r="CF37">
            <v>0</v>
          </cell>
          <cell r="CG37">
            <v>0</v>
          </cell>
          <cell r="CH37">
            <v>0</v>
          </cell>
          <cell r="CI37">
            <v>312</v>
          </cell>
          <cell r="CJ37">
            <v>311</v>
          </cell>
          <cell r="CK37">
            <v>0</v>
          </cell>
          <cell r="CL37">
            <v>0</v>
          </cell>
          <cell r="CM37">
            <v>300</v>
          </cell>
          <cell r="CN37">
            <v>324</v>
          </cell>
          <cell r="CO37">
            <v>324</v>
          </cell>
          <cell r="CP37">
            <v>0</v>
          </cell>
          <cell r="CQ37">
            <v>0</v>
          </cell>
          <cell r="CR37">
            <v>323</v>
          </cell>
          <cell r="CS37">
            <v>308</v>
          </cell>
          <cell r="CT37">
            <v>0</v>
          </cell>
          <cell r="CU37">
            <v>0</v>
          </cell>
          <cell r="CV37">
            <v>0</v>
          </cell>
          <cell r="CW37">
            <v>318</v>
          </cell>
          <cell r="CX37">
            <v>334</v>
          </cell>
          <cell r="CY37">
            <v>0</v>
          </cell>
          <cell r="CZ37">
            <v>0</v>
          </cell>
          <cell r="DA37">
            <v>300</v>
          </cell>
          <cell r="DB37">
            <v>312</v>
          </cell>
          <cell r="DC37">
            <v>297</v>
          </cell>
          <cell r="DD37">
            <v>0</v>
          </cell>
          <cell r="DE37">
            <v>0</v>
          </cell>
          <cell r="DF37">
            <v>312</v>
          </cell>
          <cell r="DG37">
            <v>336</v>
          </cell>
          <cell r="DH37">
            <v>0</v>
          </cell>
          <cell r="DI37">
            <v>0</v>
          </cell>
          <cell r="DJ37">
            <v>0</v>
          </cell>
          <cell r="DK37">
            <v>336</v>
          </cell>
          <cell r="DL37">
            <v>336</v>
          </cell>
          <cell r="DM37">
            <v>0</v>
          </cell>
          <cell r="DN37">
            <v>0</v>
          </cell>
          <cell r="DO37">
            <v>312</v>
          </cell>
          <cell r="DP37">
            <v>318</v>
          </cell>
          <cell r="DQ37">
            <v>318</v>
          </cell>
          <cell r="DR37">
            <v>0</v>
          </cell>
          <cell r="DS37">
            <v>0</v>
          </cell>
          <cell r="DT37">
            <v>300</v>
          </cell>
          <cell r="DU37">
            <v>312</v>
          </cell>
          <cell r="DV37">
            <v>0</v>
          </cell>
          <cell r="DW37">
            <v>0</v>
          </cell>
          <cell r="DY37">
            <v>306</v>
          </cell>
          <cell r="DZ37">
            <v>318</v>
          </cell>
          <cell r="EC37">
            <v>306</v>
          </cell>
          <cell r="ED37">
            <v>288</v>
          </cell>
          <cell r="EE37">
            <v>354</v>
          </cell>
          <cell r="EH37">
            <v>396</v>
          </cell>
          <cell r="EI37">
            <v>292</v>
          </cell>
          <cell r="EM37">
            <v>348</v>
          </cell>
          <cell r="EN37">
            <v>372</v>
          </cell>
          <cell r="EQ37">
            <v>384</v>
          </cell>
          <cell r="ER37">
            <v>408</v>
          </cell>
          <cell r="ES37">
            <v>404</v>
          </cell>
          <cell r="EV37">
            <v>372</v>
          </cell>
          <cell r="EW37">
            <v>384</v>
          </cell>
          <cell r="FB37">
            <v>384</v>
          </cell>
          <cell r="FE37">
            <v>384</v>
          </cell>
          <cell r="FF37">
            <v>372</v>
          </cell>
          <cell r="FG37">
            <v>360</v>
          </cell>
          <cell r="FJ37">
            <v>384</v>
          </cell>
          <cell r="FK37">
            <v>352</v>
          </cell>
          <cell r="FO37">
            <v>384</v>
          </cell>
          <cell r="FP37">
            <v>378</v>
          </cell>
          <cell r="FS37">
            <v>386</v>
          </cell>
          <cell r="FT37">
            <v>386</v>
          </cell>
        </row>
        <row r="38">
          <cell r="K38">
            <v>0</v>
          </cell>
          <cell r="L38">
            <v>0</v>
          </cell>
          <cell r="P38">
            <v>0</v>
          </cell>
          <cell r="Q38">
            <v>0</v>
          </cell>
          <cell r="CN38">
            <v>0</v>
          </cell>
          <cell r="ES38">
            <v>0</v>
          </cell>
        </row>
        <row r="39">
          <cell r="I39" t="str">
            <v/>
          </cell>
          <cell r="J39" t="str">
            <v/>
          </cell>
          <cell r="K39">
            <v>136.68965517241378</v>
          </cell>
          <cell r="L39">
            <v>155.86206896551724</v>
          </cell>
          <cell r="M39" t="str">
            <v/>
          </cell>
          <cell r="N39" t="str">
            <v/>
          </cell>
          <cell r="O39" t="str">
            <v/>
          </cell>
          <cell r="P39">
            <v>178.83636363636364</v>
          </cell>
          <cell r="Q39">
            <v>197.29166666666666</v>
          </cell>
          <cell r="R39" t="str">
            <v/>
          </cell>
          <cell r="S39" t="str">
            <v/>
          </cell>
          <cell r="T39">
            <v>216.75</v>
          </cell>
          <cell r="U39">
            <v>227.44</v>
          </cell>
          <cell r="V39">
            <v>223.125</v>
          </cell>
          <cell r="W39" t="str">
            <v/>
          </cell>
          <cell r="X39" t="str">
            <v/>
          </cell>
          <cell r="Y39">
            <v>228.45454545454547</v>
          </cell>
          <cell r="Z39">
            <v>198.40909090909091</v>
          </cell>
          <cell r="AA39" t="str">
            <v/>
          </cell>
          <cell r="AB39" t="str">
            <v/>
          </cell>
          <cell r="AC39" t="str">
            <v/>
          </cell>
          <cell r="AD39">
            <v>220.72727272727272</v>
          </cell>
          <cell r="AE39">
            <v>198.40909090909091</v>
          </cell>
          <cell r="AF39" t="str">
            <v/>
          </cell>
          <cell r="AG39" t="str">
            <v/>
          </cell>
          <cell r="AH39">
            <v>206.68181818181819</v>
          </cell>
          <cell r="AI39">
            <v>194.25</v>
          </cell>
          <cell r="AJ39">
            <v>208.76106194690263</v>
          </cell>
          <cell r="AK39" t="str">
            <v/>
          </cell>
          <cell r="AL39" t="str">
            <v/>
          </cell>
          <cell r="AM39">
            <v>223.77272727272728</v>
          </cell>
          <cell r="AN39">
            <v>240.95652173913044</v>
          </cell>
          <cell r="AO39" t="str">
            <v/>
          </cell>
          <cell r="AQ39" t="str">
            <v/>
          </cell>
          <cell r="AR39">
            <v>255.04545454545453</v>
          </cell>
          <cell r="AS39">
            <v>239.1904761904762</v>
          </cell>
          <cell r="AT39" t="str">
            <v/>
          </cell>
          <cell r="AU39" t="str">
            <v/>
          </cell>
          <cell r="AV39">
            <v>226.68181818181819</v>
          </cell>
          <cell r="AW39">
            <v>264.09756097560978</v>
          </cell>
          <cell r="AX39">
            <v>254.57142857142858</v>
          </cell>
          <cell r="AY39" t="str">
            <v/>
          </cell>
          <cell r="AZ39" t="str">
            <v/>
          </cell>
          <cell r="BA39">
            <v>239.77272727272728</v>
          </cell>
          <cell r="BB39">
            <v>232.29166666666666</v>
          </cell>
          <cell r="BC39" t="str">
            <v/>
          </cell>
          <cell r="BD39" t="str">
            <v/>
          </cell>
          <cell r="BE39" t="str">
            <v/>
          </cell>
          <cell r="BF39">
            <v>222.91304347826087</v>
          </cell>
          <cell r="BG39">
            <v>201</v>
          </cell>
          <cell r="BH39" t="str">
            <v/>
          </cell>
          <cell r="BI39" t="str">
            <v/>
          </cell>
          <cell r="BJ39">
            <v>233.875</v>
          </cell>
          <cell r="BK39">
            <v>225.60869565217391</v>
          </cell>
          <cell r="BL39">
            <v>242.08333333333334</v>
          </cell>
          <cell r="BM39" t="str">
            <v/>
          </cell>
          <cell r="BN39" t="str">
            <v/>
          </cell>
          <cell r="BO39">
            <v>242.60869565217391</v>
          </cell>
          <cell r="BP39" t="str">
            <v/>
          </cell>
          <cell r="BQ39">
            <v>218.65217391304347</v>
          </cell>
          <cell r="BR39" t="str">
            <v/>
          </cell>
          <cell r="BS39" t="str">
            <v/>
          </cell>
          <cell r="BT39" t="str">
            <v/>
          </cell>
          <cell r="BU39">
            <v>246.75</v>
          </cell>
          <cell r="BV39">
            <v>242.69565217391303</v>
          </cell>
          <cell r="BW39" t="str">
            <v/>
          </cell>
          <cell r="BX39" t="str">
            <v/>
          </cell>
          <cell r="BY39">
            <v>220.47353117644343</v>
          </cell>
          <cell r="BZ39">
            <v>244.53333333333333</v>
          </cell>
          <cell r="CA39">
            <v>259.29166666666669</v>
          </cell>
          <cell r="CB39" t="str">
            <v/>
          </cell>
          <cell r="CC39" t="str">
            <v/>
          </cell>
          <cell r="CD39">
            <v>235.12</v>
          </cell>
          <cell r="CE39">
            <v>240.91666666666666</v>
          </cell>
          <cell r="CF39" t="str">
            <v/>
          </cell>
          <cell r="CG39" t="str">
            <v/>
          </cell>
          <cell r="CH39" t="str">
            <v/>
          </cell>
          <cell r="CI39">
            <v>233.9</v>
          </cell>
          <cell r="CJ39">
            <v>244.12650602409636</v>
          </cell>
          <cell r="CK39" t="str">
            <v/>
          </cell>
          <cell r="CL39" t="str">
            <v/>
          </cell>
          <cell r="CM39">
            <v>265.5263157894737</v>
          </cell>
          <cell r="CN39">
            <v>260.95238095238096</v>
          </cell>
          <cell r="CO39">
            <v>254.1904761904762</v>
          </cell>
          <cell r="CP39" t="str">
            <v/>
          </cell>
          <cell r="CQ39" t="str">
            <v/>
          </cell>
          <cell r="CR39">
            <v>241</v>
          </cell>
          <cell r="CS39">
            <v>240.9486931268151</v>
          </cell>
          <cell r="CT39" t="str">
            <v/>
          </cell>
          <cell r="CU39" t="str">
            <v/>
          </cell>
          <cell r="CV39" t="str">
            <v/>
          </cell>
          <cell r="CW39">
            <v>265.33333333333331</v>
          </cell>
          <cell r="CX39">
            <v>240</v>
          </cell>
          <cell r="CY39" t="str">
            <v/>
          </cell>
          <cell r="CZ39" t="str">
            <v/>
          </cell>
          <cell r="DA39">
            <v>224.55</v>
          </cell>
          <cell r="DB39">
            <v>246.7</v>
          </cell>
          <cell r="DC39">
            <v>235.23131672597862</v>
          </cell>
          <cell r="DD39" t="str">
            <v/>
          </cell>
          <cell r="DE39" t="str">
            <v/>
          </cell>
          <cell r="DF39">
            <v>235.15</v>
          </cell>
          <cell r="DG39">
            <v>232.09090909090909</v>
          </cell>
          <cell r="DH39" t="str">
            <v/>
          </cell>
          <cell r="DI39" t="str">
            <v/>
          </cell>
          <cell r="DJ39" t="str">
            <v/>
          </cell>
          <cell r="DK39">
            <v>238</v>
          </cell>
          <cell r="DL39">
            <v>221.71428571428572</v>
          </cell>
          <cell r="DM39" t="str">
            <v/>
          </cell>
          <cell r="DN39" t="str">
            <v/>
          </cell>
          <cell r="DO39">
            <v>244.9</v>
          </cell>
          <cell r="DP39">
            <v>244.97560975609755</v>
          </cell>
          <cell r="DQ39">
            <v>249.8</v>
          </cell>
          <cell r="DR39" t="str">
            <v/>
          </cell>
          <cell r="DS39" t="str">
            <v/>
          </cell>
          <cell r="DT39">
            <v>255.07317073170731</v>
          </cell>
          <cell r="DU39">
            <v>236.42857142857142</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row>
        <row r="40">
          <cell r="K40">
            <v>29</v>
          </cell>
          <cell r="L40">
            <v>29</v>
          </cell>
          <cell r="P40">
            <v>27.5</v>
          </cell>
          <cell r="Q40">
            <v>24</v>
          </cell>
          <cell r="T40">
            <v>24</v>
          </cell>
          <cell r="U40">
            <v>25</v>
          </cell>
          <cell r="V40">
            <v>25.6</v>
          </cell>
          <cell r="Y40">
            <v>22</v>
          </cell>
          <cell r="Z40">
            <v>22</v>
          </cell>
          <cell r="AD40">
            <v>22</v>
          </cell>
          <cell r="AE40">
            <v>22</v>
          </cell>
          <cell r="AH40">
            <v>22</v>
          </cell>
          <cell r="AI40">
            <v>24</v>
          </cell>
          <cell r="AJ40">
            <v>22.6</v>
          </cell>
          <cell r="AM40">
            <v>22</v>
          </cell>
          <cell r="AN40">
            <v>23</v>
          </cell>
          <cell r="AR40">
            <v>22</v>
          </cell>
          <cell r="AS40">
            <v>21</v>
          </cell>
          <cell r="AV40">
            <v>22</v>
          </cell>
          <cell r="AW40">
            <v>20.5</v>
          </cell>
          <cell r="AX40">
            <v>21</v>
          </cell>
          <cell r="BA40">
            <v>22</v>
          </cell>
          <cell r="BB40">
            <v>24</v>
          </cell>
          <cell r="BF40">
            <v>23</v>
          </cell>
          <cell r="BG40">
            <v>24</v>
          </cell>
          <cell r="BJ40">
            <v>24</v>
          </cell>
          <cell r="BK40">
            <v>23</v>
          </cell>
          <cell r="BL40">
            <v>24</v>
          </cell>
          <cell r="BM40">
            <v>0</v>
          </cell>
          <cell r="BN40">
            <v>0</v>
          </cell>
          <cell r="BO40">
            <v>23</v>
          </cell>
          <cell r="BP40">
            <v>0</v>
          </cell>
          <cell r="BQ40">
            <v>23</v>
          </cell>
          <cell r="BR40">
            <v>0</v>
          </cell>
          <cell r="BS40">
            <v>0</v>
          </cell>
          <cell r="BT40">
            <v>0</v>
          </cell>
          <cell r="BU40">
            <v>24</v>
          </cell>
          <cell r="BV40">
            <v>23</v>
          </cell>
          <cell r="BW40">
            <v>0</v>
          </cell>
          <cell r="BX40">
            <v>0</v>
          </cell>
          <cell r="BY40">
            <v>21.667000000000002</v>
          </cell>
          <cell r="BZ40">
            <v>22.5</v>
          </cell>
          <cell r="CA40">
            <v>24</v>
          </cell>
          <cell r="CB40">
            <v>0</v>
          </cell>
          <cell r="CC40">
            <v>0</v>
          </cell>
          <cell r="CD40">
            <v>25</v>
          </cell>
          <cell r="CE40">
            <v>24</v>
          </cell>
          <cell r="CF40">
            <v>0</v>
          </cell>
          <cell r="CG40">
            <v>0</v>
          </cell>
          <cell r="CH40">
            <v>0</v>
          </cell>
          <cell r="CI40">
            <v>20</v>
          </cell>
          <cell r="CJ40">
            <v>19.920000000000002</v>
          </cell>
          <cell r="CK40">
            <v>0</v>
          </cell>
          <cell r="CL40">
            <v>0</v>
          </cell>
          <cell r="CM40">
            <v>19</v>
          </cell>
          <cell r="CN40">
            <v>21</v>
          </cell>
          <cell r="CO40">
            <v>21</v>
          </cell>
          <cell r="CP40">
            <v>0</v>
          </cell>
          <cell r="CQ40">
            <v>0</v>
          </cell>
          <cell r="CR40">
            <v>22</v>
          </cell>
          <cell r="CS40">
            <v>20.66</v>
          </cell>
          <cell r="CT40">
            <v>0</v>
          </cell>
          <cell r="CU40">
            <v>0</v>
          </cell>
          <cell r="CV40">
            <v>0</v>
          </cell>
          <cell r="CW40">
            <v>21</v>
          </cell>
          <cell r="CX40">
            <v>21</v>
          </cell>
          <cell r="CY40">
            <v>0</v>
          </cell>
          <cell r="CZ40">
            <v>0</v>
          </cell>
          <cell r="DA40">
            <v>20</v>
          </cell>
          <cell r="DB40">
            <v>20</v>
          </cell>
          <cell r="DC40">
            <v>19.670000000000002</v>
          </cell>
          <cell r="DD40">
            <v>0</v>
          </cell>
          <cell r="DE40">
            <v>0</v>
          </cell>
          <cell r="DF40">
            <v>20</v>
          </cell>
          <cell r="DG40">
            <v>22</v>
          </cell>
          <cell r="DH40">
            <v>0</v>
          </cell>
          <cell r="DI40">
            <v>0</v>
          </cell>
          <cell r="DJ40">
            <v>0</v>
          </cell>
          <cell r="DK40">
            <v>21</v>
          </cell>
          <cell r="DL40">
            <v>21</v>
          </cell>
          <cell r="DM40">
            <v>0</v>
          </cell>
          <cell r="DN40">
            <v>0</v>
          </cell>
          <cell r="DO40">
            <v>20</v>
          </cell>
          <cell r="DP40">
            <v>20.5</v>
          </cell>
          <cell r="DQ40">
            <v>20</v>
          </cell>
          <cell r="DR40">
            <v>0</v>
          </cell>
          <cell r="DS40">
            <v>0</v>
          </cell>
          <cell r="DT40">
            <v>20.5</v>
          </cell>
          <cell r="DU40">
            <v>21</v>
          </cell>
          <cell r="DV40">
            <v>0</v>
          </cell>
          <cell r="DW40">
            <v>0</v>
          </cell>
          <cell r="DY40">
            <v>19</v>
          </cell>
          <cell r="DZ40">
            <v>20</v>
          </cell>
          <cell r="EC40">
            <v>20</v>
          </cell>
          <cell r="ED40">
            <v>19</v>
          </cell>
          <cell r="EE40">
            <v>20.5</v>
          </cell>
          <cell r="EH40">
            <v>25</v>
          </cell>
          <cell r="EI40">
            <v>18.3</v>
          </cell>
          <cell r="EM40">
            <v>21</v>
          </cell>
          <cell r="EN40">
            <v>23</v>
          </cell>
          <cell r="EQ40">
            <v>25</v>
          </cell>
          <cell r="ER40">
            <v>26</v>
          </cell>
          <cell r="ES40">
            <v>25.7</v>
          </cell>
          <cell r="EV40">
            <v>24</v>
          </cell>
          <cell r="EW40">
            <v>25</v>
          </cell>
          <cell r="FB40">
            <v>24</v>
          </cell>
          <cell r="FE40">
            <v>25</v>
          </cell>
          <cell r="FF40">
            <v>24</v>
          </cell>
          <cell r="FG40">
            <v>23</v>
          </cell>
          <cell r="FJ40">
            <v>25</v>
          </cell>
          <cell r="FK40">
            <v>22</v>
          </cell>
          <cell r="FO40">
            <v>22.5</v>
          </cell>
          <cell r="FP40">
            <v>23.5</v>
          </cell>
          <cell r="FS40">
            <v>23.5</v>
          </cell>
          <cell r="FT40">
            <v>24</v>
          </cell>
        </row>
        <row r="42">
          <cell r="I42">
            <v>0</v>
          </cell>
          <cell r="J42">
            <v>0</v>
          </cell>
          <cell r="K42">
            <v>0</v>
          </cell>
          <cell r="L42">
            <v>0</v>
          </cell>
          <cell r="M42">
            <v>0</v>
          </cell>
          <cell r="N42">
            <v>0</v>
          </cell>
          <cell r="O42">
            <v>0</v>
          </cell>
          <cell r="P42">
            <v>379</v>
          </cell>
          <cell r="Q42">
            <v>0</v>
          </cell>
          <cell r="R42">
            <v>0</v>
          </cell>
          <cell r="S42">
            <v>0</v>
          </cell>
          <cell r="T42">
            <v>0</v>
          </cell>
          <cell r="U42">
            <v>0</v>
          </cell>
          <cell r="V42">
            <v>510</v>
          </cell>
          <cell r="W42">
            <v>0</v>
          </cell>
          <cell r="X42">
            <v>0</v>
          </cell>
          <cell r="Y42">
            <v>0</v>
          </cell>
          <cell r="Z42">
            <v>0</v>
          </cell>
          <cell r="AA42">
            <v>0</v>
          </cell>
          <cell r="AB42">
            <v>0</v>
          </cell>
          <cell r="AC42">
            <v>1051</v>
          </cell>
          <cell r="AD42">
            <v>0</v>
          </cell>
          <cell r="AE42">
            <v>0</v>
          </cell>
          <cell r="AF42">
            <v>0</v>
          </cell>
          <cell r="AG42">
            <v>0</v>
          </cell>
          <cell r="AH42">
            <v>0</v>
          </cell>
          <cell r="AI42">
            <v>0</v>
          </cell>
          <cell r="AJ42">
            <v>0</v>
          </cell>
          <cell r="AK42">
            <v>0</v>
          </cell>
          <cell r="AL42">
            <v>0</v>
          </cell>
          <cell r="AM42">
            <v>1961</v>
          </cell>
          <cell r="AN42">
            <v>0</v>
          </cell>
          <cell r="AO42">
            <v>0</v>
          </cell>
          <cell r="AP42">
            <v>0</v>
          </cell>
          <cell r="AQ42">
            <v>0</v>
          </cell>
          <cell r="AR42">
            <v>0</v>
          </cell>
          <cell r="AS42">
            <v>1068</v>
          </cell>
          <cell r="AT42">
            <v>0</v>
          </cell>
          <cell r="AU42">
            <v>0</v>
          </cell>
          <cell r="AV42">
            <v>1112</v>
          </cell>
          <cell r="AW42">
            <v>0</v>
          </cell>
          <cell r="AX42">
            <v>2223</v>
          </cell>
          <cell r="AY42">
            <v>0</v>
          </cell>
          <cell r="AZ42">
            <v>0</v>
          </cell>
          <cell r="BA42">
            <v>0</v>
          </cell>
          <cell r="BB42">
            <v>0</v>
          </cell>
          <cell r="BC42">
            <v>0</v>
          </cell>
          <cell r="BD42">
            <v>0</v>
          </cell>
          <cell r="BE42">
            <v>2381</v>
          </cell>
          <cell r="BF42">
            <v>0</v>
          </cell>
          <cell r="BG42">
            <v>0</v>
          </cell>
          <cell r="BH42">
            <v>0</v>
          </cell>
          <cell r="BI42">
            <v>0</v>
          </cell>
          <cell r="BJ42">
            <v>0</v>
          </cell>
          <cell r="BK42">
            <v>0</v>
          </cell>
          <cell r="BL42">
            <v>0</v>
          </cell>
          <cell r="BM42">
            <v>0</v>
          </cell>
          <cell r="BN42">
            <v>3181</v>
          </cell>
          <cell r="BO42">
            <v>0</v>
          </cell>
          <cell r="BP42">
            <v>0</v>
          </cell>
          <cell r="BQ42">
            <v>0</v>
          </cell>
          <cell r="BR42">
            <v>0</v>
          </cell>
          <cell r="BS42">
            <v>0</v>
          </cell>
          <cell r="BT42">
            <v>0</v>
          </cell>
          <cell r="BU42">
            <v>119</v>
          </cell>
          <cell r="BV42">
            <v>0</v>
          </cell>
          <cell r="BW42">
            <v>0</v>
          </cell>
          <cell r="BX42">
            <v>0</v>
          </cell>
          <cell r="BY42">
            <v>0</v>
          </cell>
          <cell r="BZ42">
            <v>0</v>
          </cell>
          <cell r="CA42">
            <v>0</v>
          </cell>
          <cell r="CB42">
            <v>0</v>
          </cell>
          <cell r="CC42">
            <v>637</v>
          </cell>
          <cell r="CD42">
            <v>0</v>
          </cell>
          <cell r="CE42">
            <v>0</v>
          </cell>
          <cell r="CF42">
            <v>0</v>
          </cell>
          <cell r="CG42">
            <v>0</v>
          </cell>
          <cell r="CH42">
            <v>0</v>
          </cell>
          <cell r="CI42">
            <v>0</v>
          </cell>
          <cell r="CJ42">
            <v>1100</v>
          </cell>
          <cell r="CK42">
            <v>0</v>
          </cell>
          <cell r="CL42">
            <v>0</v>
          </cell>
          <cell r="CM42">
            <v>1248</v>
          </cell>
          <cell r="CN42">
            <v>0</v>
          </cell>
          <cell r="CO42">
            <v>0</v>
          </cell>
          <cell r="CP42">
            <v>1597</v>
          </cell>
          <cell r="CQ42">
            <v>0</v>
          </cell>
          <cell r="CR42">
            <v>0</v>
          </cell>
          <cell r="CS42">
            <v>0</v>
          </cell>
          <cell r="CT42">
            <v>0</v>
          </cell>
          <cell r="CU42">
            <v>1878</v>
          </cell>
          <cell r="CV42">
            <v>0</v>
          </cell>
          <cell r="CW42">
            <v>0</v>
          </cell>
          <cell r="CX42">
            <v>0</v>
          </cell>
          <cell r="CY42">
            <v>0</v>
          </cell>
          <cell r="CZ42">
            <v>234</v>
          </cell>
          <cell r="DA42">
            <v>0</v>
          </cell>
          <cell r="DB42">
            <v>0</v>
          </cell>
          <cell r="DC42">
            <v>0</v>
          </cell>
          <cell r="DD42">
            <v>0</v>
          </cell>
          <cell r="DE42">
            <v>577</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row>
        <row r="43">
          <cell r="I43">
            <v>0</v>
          </cell>
          <cell r="J43">
            <v>0</v>
          </cell>
          <cell r="K43">
            <v>0</v>
          </cell>
          <cell r="L43">
            <v>0</v>
          </cell>
          <cell r="M43">
            <v>0</v>
          </cell>
          <cell r="N43">
            <v>0</v>
          </cell>
          <cell r="O43">
            <v>0</v>
          </cell>
          <cell r="P43">
            <v>1300</v>
          </cell>
          <cell r="Q43">
            <v>0</v>
          </cell>
          <cell r="R43">
            <v>0</v>
          </cell>
          <cell r="S43">
            <v>0</v>
          </cell>
          <cell r="T43">
            <v>0</v>
          </cell>
          <cell r="U43">
            <v>0</v>
          </cell>
          <cell r="V43">
            <v>2491</v>
          </cell>
          <cell r="W43">
            <v>0</v>
          </cell>
          <cell r="X43">
            <v>0</v>
          </cell>
          <cell r="Y43">
            <v>0</v>
          </cell>
          <cell r="Z43">
            <v>0</v>
          </cell>
          <cell r="AA43">
            <v>0</v>
          </cell>
          <cell r="AB43">
            <v>0</v>
          </cell>
          <cell r="AC43">
            <v>3383</v>
          </cell>
          <cell r="AD43">
            <v>0</v>
          </cell>
          <cell r="AE43">
            <v>0</v>
          </cell>
          <cell r="AF43">
            <v>0</v>
          </cell>
          <cell r="AG43">
            <v>0</v>
          </cell>
          <cell r="AH43">
            <v>0</v>
          </cell>
          <cell r="AI43">
            <v>0</v>
          </cell>
          <cell r="AJ43">
            <v>0</v>
          </cell>
          <cell r="AK43">
            <v>0</v>
          </cell>
          <cell r="AL43">
            <v>0</v>
          </cell>
          <cell r="AM43">
            <v>6925</v>
          </cell>
          <cell r="AN43">
            <v>0</v>
          </cell>
          <cell r="AO43">
            <v>0</v>
          </cell>
          <cell r="AP43">
            <v>0</v>
          </cell>
          <cell r="AQ43">
            <v>0</v>
          </cell>
          <cell r="AR43">
            <v>0</v>
          </cell>
          <cell r="AS43">
            <v>925</v>
          </cell>
          <cell r="AT43">
            <v>0</v>
          </cell>
          <cell r="AU43">
            <v>0</v>
          </cell>
          <cell r="AV43">
            <v>282</v>
          </cell>
          <cell r="AW43">
            <v>0</v>
          </cell>
          <cell r="AX43">
            <v>3265</v>
          </cell>
          <cell r="AY43">
            <v>0</v>
          </cell>
          <cell r="AZ43">
            <v>0</v>
          </cell>
          <cell r="BA43">
            <v>0</v>
          </cell>
          <cell r="BB43">
            <v>0</v>
          </cell>
          <cell r="BC43">
            <v>0</v>
          </cell>
          <cell r="BD43">
            <v>0</v>
          </cell>
          <cell r="BE43">
            <v>4649</v>
          </cell>
          <cell r="BF43">
            <v>0</v>
          </cell>
          <cell r="BG43">
            <v>0</v>
          </cell>
          <cell r="BH43">
            <v>0</v>
          </cell>
          <cell r="BI43">
            <v>0</v>
          </cell>
          <cell r="BJ43">
            <v>0</v>
          </cell>
          <cell r="BK43">
            <v>0</v>
          </cell>
          <cell r="BL43">
            <v>0</v>
          </cell>
          <cell r="BM43">
            <v>0</v>
          </cell>
          <cell r="BN43">
            <v>8014</v>
          </cell>
          <cell r="BO43">
            <v>5048</v>
          </cell>
          <cell r="BP43">
            <v>0</v>
          </cell>
          <cell r="BQ43">
            <v>0</v>
          </cell>
          <cell r="BR43">
            <v>0</v>
          </cell>
          <cell r="BS43">
            <v>0</v>
          </cell>
          <cell r="BT43">
            <v>0</v>
          </cell>
          <cell r="BU43">
            <v>877</v>
          </cell>
          <cell r="BV43">
            <v>0</v>
          </cell>
          <cell r="BW43">
            <v>0</v>
          </cell>
          <cell r="BX43">
            <v>0</v>
          </cell>
          <cell r="BY43">
            <v>0</v>
          </cell>
          <cell r="BZ43">
            <v>0</v>
          </cell>
          <cell r="CA43">
            <v>0</v>
          </cell>
          <cell r="CB43">
            <v>0</v>
          </cell>
          <cell r="CC43">
            <v>3236</v>
          </cell>
          <cell r="CD43">
            <v>0</v>
          </cell>
          <cell r="CE43">
            <v>0</v>
          </cell>
          <cell r="CF43">
            <v>0</v>
          </cell>
          <cell r="CG43">
            <v>0</v>
          </cell>
          <cell r="CH43">
            <v>0</v>
          </cell>
          <cell r="CI43">
            <v>0</v>
          </cell>
          <cell r="CJ43">
            <v>4626</v>
          </cell>
          <cell r="CK43">
            <v>0</v>
          </cell>
          <cell r="CL43">
            <v>0</v>
          </cell>
          <cell r="CM43">
            <v>5792</v>
          </cell>
          <cell r="CN43">
            <v>0</v>
          </cell>
          <cell r="CO43">
            <v>0</v>
          </cell>
          <cell r="CP43">
            <v>6980</v>
          </cell>
          <cell r="CQ43">
            <v>0</v>
          </cell>
          <cell r="CR43">
            <v>0</v>
          </cell>
          <cell r="CS43">
            <v>0</v>
          </cell>
          <cell r="CT43">
            <v>0</v>
          </cell>
          <cell r="CU43">
            <v>7712</v>
          </cell>
          <cell r="CV43">
            <v>0</v>
          </cell>
          <cell r="CW43">
            <v>0</v>
          </cell>
          <cell r="CX43">
            <v>0</v>
          </cell>
          <cell r="CY43">
            <v>0</v>
          </cell>
          <cell r="CZ43">
            <v>1530</v>
          </cell>
          <cell r="DA43">
            <v>0</v>
          </cell>
          <cell r="DB43">
            <v>0</v>
          </cell>
          <cell r="DC43">
            <v>0</v>
          </cell>
          <cell r="DD43">
            <v>0</v>
          </cell>
          <cell r="DE43">
            <v>2776</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row>
        <row r="44">
          <cell r="I44" t="e">
            <v>#DIV/0!</v>
          </cell>
          <cell r="J44" t="e">
            <v>#DIV/0!</v>
          </cell>
          <cell r="K44">
            <v>9.1759259259259256</v>
          </cell>
          <cell r="L44">
            <v>10.462962962962964</v>
          </cell>
          <cell r="M44" t="e">
            <v>#DIV/0!</v>
          </cell>
          <cell r="N44" t="e">
            <v>#DIV/0!</v>
          </cell>
          <cell r="O44" t="e">
            <v>#DIV/0!</v>
          </cell>
          <cell r="P44">
            <v>11.879227053140097</v>
          </cell>
          <cell r="Q44">
            <v>12.728494623655914</v>
          </cell>
          <cell r="R44" t="e">
            <v>#DIV/0!</v>
          </cell>
          <cell r="S44" t="e">
            <v>#DIV/0!</v>
          </cell>
          <cell r="T44">
            <v>13.407216494845361</v>
          </cell>
          <cell r="U44">
            <v>14.807291666666666</v>
          </cell>
          <cell r="V44">
            <v>15.071240105540896</v>
          </cell>
          <cell r="W44" t="e">
            <v>#DIV/0!</v>
          </cell>
          <cell r="X44" t="e">
            <v>#DIV/0!</v>
          </cell>
          <cell r="Y44">
            <v>11.966666666666667</v>
          </cell>
          <cell r="Z44">
            <v>11.547619047619047</v>
          </cell>
          <cell r="AA44" t="e">
            <v>#DIV/0!</v>
          </cell>
          <cell r="AB44" t="e">
            <v>#DIV/0!</v>
          </cell>
          <cell r="AC44" t="e">
            <v>#DIV/0!</v>
          </cell>
          <cell r="AD44">
            <v>12.778947368421052</v>
          </cell>
          <cell r="AE44">
            <v>12.471428571428572</v>
          </cell>
          <cell r="AF44" t="e">
            <v>#DIV/0!</v>
          </cell>
          <cell r="AG44" t="e">
            <v>#DIV/0!</v>
          </cell>
          <cell r="AH44">
            <v>12.423497267759563</v>
          </cell>
          <cell r="AI44">
            <v>12.878453038674033</v>
          </cell>
          <cell r="AJ44">
            <v>13.755102040816327</v>
          </cell>
          <cell r="AK44" t="e">
            <v>#DIV/0!</v>
          </cell>
          <cell r="AL44" t="e">
            <v>#DIV/0!</v>
          </cell>
          <cell r="AM44">
            <v>13.377717391304348</v>
          </cell>
          <cell r="AN44">
            <v>14.778666666666666</v>
          </cell>
          <cell r="AO44" t="e">
            <v>#DIV/0!</v>
          </cell>
          <cell r="AP44" t="e">
            <v>#DIV/0!</v>
          </cell>
          <cell r="AQ44" t="e">
            <v>#DIV/0!</v>
          </cell>
          <cell r="AR44">
            <v>15.58611111111111</v>
          </cell>
          <cell r="AS44">
            <v>14.03072625698324</v>
          </cell>
          <cell r="AT44" t="e">
            <v>#DIV/0!</v>
          </cell>
          <cell r="AU44" t="e">
            <v>#DIV/0!</v>
          </cell>
          <cell r="AV44">
            <v>13.700549450549451</v>
          </cell>
          <cell r="AW44">
            <v>15.87683284457478</v>
          </cell>
          <cell r="AX44">
            <v>15.540697674418604</v>
          </cell>
          <cell r="AY44" t="e">
            <v>#DIV/0!</v>
          </cell>
          <cell r="AZ44" t="e">
            <v>#DIV/0!</v>
          </cell>
          <cell r="BA44">
            <v>14.334239130434783</v>
          </cell>
          <cell r="BB44">
            <v>15.149456521739131</v>
          </cell>
          <cell r="BC44" t="e">
            <v>#DIV/0!</v>
          </cell>
          <cell r="BD44" t="e">
            <v>#DIV/0!</v>
          </cell>
          <cell r="BE44" t="e">
            <v>#DIV/0!</v>
          </cell>
          <cell r="BF44">
            <v>14.401685393258427</v>
          </cell>
          <cell r="BG44">
            <v>13.108695652173912</v>
          </cell>
          <cell r="BH44" t="e">
            <v>#DIV/0!</v>
          </cell>
          <cell r="BI44" t="e">
            <v>#DIV/0!</v>
          </cell>
          <cell r="BJ44">
            <v>15.591666666666667</v>
          </cell>
          <cell r="BK44">
            <v>14.910919540229886</v>
          </cell>
          <cell r="BL44">
            <v>16.695402298850574</v>
          </cell>
          <cell r="BM44" t="e">
            <v>#DIV/0!</v>
          </cell>
          <cell r="BN44" t="e">
            <v>#DIV/0!</v>
          </cell>
          <cell r="BO44">
            <v>16.220930232558139</v>
          </cell>
          <cell r="BP44" t="e">
            <v>#DIV/0!</v>
          </cell>
          <cell r="BQ44">
            <v>14.619186046511627</v>
          </cell>
          <cell r="BR44" t="e">
            <v>#DIV/0!</v>
          </cell>
          <cell r="BS44" t="e">
            <v>#DIV/0!</v>
          </cell>
          <cell r="BT44" t="e">
            <v>#DIV/0!</v>
          </cell>
          <cell r="BU44">
            <v>16.634831460674157</v>
          </cell>
          <cell r="BV44">
            <v>16.226744186046513</v>
          </cell>
          <cell r="BW44" t="e">
            <v>#DIV/0!</v>
          </cell>
          <cell r="BX44" t="e">
            <v>#DIV/0!</v>
          </cell>
          <cell r="BY44">
            <v>14.564024390243903</v>
          </cell>
          <cell r="BZ44">
            <v>16.672727272727272</v>
          </cell>
          <cell r="CA44">
            <v>17.882183908045977</v>
          </cell>
          <cell r="CB44" t="e">
            <v>#DIV/0!</v>
          </cell>
          <cell r="CC44" t="e">
            <v>#DIV/0!</v>
          </cell>
          <cell r="CD44">
            <v>16.327777777777779</v>
          </cell>
          <cell r="CE44">
            <v>16.06111111111111</v>
          </cell>
          <cell r="CF44" t="e">
            <v>#DIV/0!</v>
          </cell>
          <cell r="CG44" t="e">
            <v>#DIV/0!</v>
          </cell>
          <cell r="CH44" t="e">
            <v>#DIV/0!</v>
          </cell>
          <cell r="CI44">
            <v>14.993589743589743</v>
          </cell>
          <cell r="CJ44">
            <v>15.636655948553054</v>
          </cell>
          <cell r="CK44" t="e">
            <v>#DIV/0!</v>
          </cell>
          <cell r="CL44" t="e">
            <v>#DIV/0!</v>
          </cell>
          <cell r="CM44">
            <v>16.816666666666666</v>
          </cell>
          <cell r="CN44">
            <v>16.913580246913579</v>
          </cell>
          <cell r="CO44">
            <v>16.47530864197531</v>
          </cell>
          <cell r="CP44" t="e">
            <v>#DIV/0!</v>
          </cell>
          <cell r="CQ44" t="e">
            <v>#DIV/0!</v>
          </cell>
          <cell r="CR44">
            <v>16.414860681114551</v>
          </cell>
          <cell r="CS44">
            <v>16.162337662337663</v>
          </cell>
          <cell r="CT44" t="e">
            <v>#DIV/0!</v>
          </cell>
          <cell r="CU44" t="e">
            <v>#DIV/0!</v>
          </cell>
          <cell r="CV44" t="e">
            <v>#DIV/0!</v>
          </cell>
          <cell r="CW44">
            <v>17.522012578616351</v>
          </cell>
          <cell r="CX44">
            <v>15.089820359281438</v>
          </cell>
          <cell r="CY44" t="e">
            <v>#DIV/0!</v>
          </cell>
          <cell r="CZ44" t="e">
            <v>#DIV/0!</v>
          </cell>
          <cell r="DA44">
            <v>14.97</v>
          </cell>
          <cell r="DB44">
            <v>15.814102564102564</v>
          </cell>
          <cell r="DC44">
            <v>15.57912457912458</v>
          </cell>
          <cell r="DD44" t="e">
            <v>#DIV/0!</v>
          </cell>
          <cell r="DE44" t="e">
            <v>#DIV/0!</v>
          </cell>
          <cell r="DF44">
            <v>15.073717948717949</v>
          </cell>
          <cell r="DG44">
            <v>15.196428571428571</v>
          </cell>
          <cell r="DH44" t="e">
            <v>#DIV/0!</v>
          </cell>
          <cell r="DI44" t="e">
            <v>#DIV/0!</v>
          </cell>
          <cell r="DJ44" t="e">
            <v>#DIV/0!</v>
          </cell>
          <cell r="DK44">
            <v>14.875</v>
          </cell>
          <cell r="DL44">
            <v>13.857142857142858</v>
          </cell>
          <cell r="DM44" t="e">
            <v>#DIV/0!</v>
          </cell>
          <cell r="DN44" t="e">
            <v>#DIV/0!</v>
          </cell>
          <cell r="DO44">
            <v>15.698717948717949</v>
          </cell>
          <cell r="DP44">
            <v>15.79245283018868</v>
          </cell>
          <cell r="DQ44">
            <v>15.710691823899371</v>
          </cell>
          <cell r="DR44" t="e">
            <v>#DIV/0!</v>
          </cell>
          <cell r="DS44" t="e">
            <v>#DIV/0!</v>
          </cell>
          <cell r="DT44">
            <v>17.43</v>
          </cell>
          <cell r="DU44">
            <v>15.913461538461538</v>
          </cell>
          <cell r="DV44" t="e">
            <v>#DIV/0!</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t="e">
            <v>#DIV/0!</v>
          </cell>
          <cell r="EI44" t="e">
            <v>#DIV/0!</v>
          </cell>
          <cell r="EJ44" t="e">
            <v>#DIV/0!</v>
          </cell>
          <cell r="EK44" t="e">
            <v>#DIV/0!</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t="e">
            <v>#DIV/0!</v>
          </cell>
          <cell r="EX44" t="e">
            <v>#DIV/0!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t="e">
            <v>#DIV/0!</v>
          </cell>
          <cell r="FN44" t="e">
            <v>#DIV/0!</v>
          </cell>
          <cell r="FO44" t="e">
            <v>#DIV/0!</v>
          </cell>
          <cell r="FP44" t="e">
            <v>#DIV/0!</v>
          </cell>
          <cell r="FQ44" t="e">
            <v>#DIV/0!</v>
          </cell>
          <cell r="FR44" t="e">
            <v>#DIV/0!</v>
          </cell>
          <cell r="FS44" t="e">
            <v>#DIV/0!</v>
          </cell>
          <cell r="FT44" t="e">
            <v>#DIV/0!</v>
          </cell>
          <cell r="FU44" t="e">
            <v>#DIV/0!</v>
          </cell>
          <cell r="FV44" t="e">
            <v>#DIV/0!</v>
          </cell>
          <cell r="FW44" t="e">
            <v>#DIV/0!</v>
          </cell>
          <cell r="FX44" t="e">
            <v>#DIV/0!</v>
          </cell>
          <cell r="FY44" t="e">
            <v>#DIV/0!</v>
          </cell>
          <cell r="FZ44" t="e">
            <v>#DIV/0!</v>
          </cell>
          <cell r="GA44" t="e">
            <v>#DIV/0!</v>
          </cell>
          <cell r="GB44" t="e">
            <v>#DIV/0!</v>
          </cell>
          <cell r="GC44" t="e">
            <v>#DIV/0!</v>
          </cell>
          <cell r="GD44" t="e">
            <v>#DIV/0!</v>
          </cell>
          <cell r="GE44" t="e">
            <v>#DIV/0!</v>
          </cell>
          <cell r="GF44" t="e">
            <v>#DIV/0!</v>
          </cell>
          <cell r="GG44" t="e">
            <v>#DIV/0!</v>
          </cell>
          <cell r="GH44" t="e">
            <v>#DIV/0!</v>
          </cell>
        </row>
        <row r="45">
          <cell r="K45">
            <v>5334</v>
          </cell>
          <cell r="L45">
            <v>6025</v>
          </cell>
          <cell r="P45">
            <v>5791</v>
          </cell>
          <cell r="Q45">
            <v>5876</v>
          </cell>
          <cell r="T45">
            <v>6085</v>
          </cell>
          <cell r="U45">
            <v>5876</v>
          </cell>
          <cell r="V45">
            <v>6225</v>
          </cell>
          <cell r="Y45">
            <v>5697</v>
          </cell>
          <cell r="Z45">
            <v>6058</v>
          </cell>
          <cell r="AD45">
            <v>6374</v>
          </cell>
          <cell r="AE45">
            <v>6616</v>
          </cell>
          <cell r="AH45">
            <v>6306</v>
          </cell>
          <cell r="AI45">
            <v>6402</v>
          </cell>
          <cell r="AJ45">
            <v>6058</v>
          </cell>
          <cell r="AM45">
            <v>6031</v>
          </cell>
          <cell r="AN45">
            <v>6240</v>
          </cell>
          <cell r="AR45">
            <v>6400</v>
          </cell>
          <cell r="AS45">
            <v>6095</v>
          </cell>
          <cell r="AV45">
            <v>6460</v>
          </cell>
          <cell r="AW45">
            <v>6020</v>
          </cell>
          <cell r="AX45">
            <v>6070</v>
          </cell>
          <cell r="BA45">
            <v>6079</v>
          </cell>
          <cell r="BB45">
            <v>6020</v>
          </cell>
          <cell r="BF45">
            <v>6217</v>
          </cell>
          <cell r="BG45">
            <v>6186</v>
          </cell>
          <cell r="BJ45">
            <v>6141</v>
          </cell>
          <cell r="BK45">
            <v>6089</v>
          </cell>
          <cell r="BL45">
            <v>6545</v>
          </cell>
          <cell r="BM45">
            <v>0</v>
          </cell>
          <cell r="BN45">
            <v>0</v>
          </cell>
          <cell r="BO45">
            <v>6485</v>
          </cell>
          <cell r="BP45">
            <v>0</v>
          </cell>
          <cell r="BQ45">
            <v>6389</v>
          </cell>
          <cell r="BR45">
            <v>0</v>
          </cell>
          <cell r="BS45">
            <v>0</v>
          </cell>
          <cell r="BT45">
            <v>0</v>
          </cell>
          <cell r="BU45">
            <v>6497</v>
          </cell>
          <cell r="BV45">
            <v>6451</v>
          </cell>
          <cell r="BW45">
            <v>0</v>
          </cell>
          <cell r="BX45">
            <v>0</v>
          </cell>
          <cell r="BY45">
            <v>6481</v>
          </cell>
          <cell r="BZ45">
            <v>6470</v>
          </cell>
          <cell r="CA45">
            <v>6620</v>
          </cell>
          <cell r="CB45">
            <v>0</v>
          </cell>
          <cell r="CC45">
            <v>0</v>
          </cell>
          <cell r="CD45">
            <v>6395</v>
          </cell>
          <cell r="CE45">
            <v>6841</v>
          </cell>
          <cell r="CF45">
            <v>0</v>
          </cell>
          <cell r="CG45">
            <v>0</v>
          </cell>
          <cell r="CH45">
            <v>0</v>
          </cell>
          <cell r="CI45">
            <v>6206</v>
          </cell>
          <cell r="CJ45">
            <v>5690</v>
          </cell>
          <cell r="CK45">
            <v>0</v>
          </cell>
          <cell r="CL45">
            <v>0</v>
          </cell>
          <cell r="CM45">
            <v>5447</v>
          </cell>
          <cell r="CN45">
            <v>5416</v>
          </cell>
          <cell r="CO45">
            <v>6078</v>
          </cell>
          <cell r="CP45">
            <v>0</v>
          </cell>
          <cell r="CQ45">
            <v>0</v>
          </cell>
          <cell r="CR45">
            <v>6152</v>
          </cell>
          <cell r="CS45">
            <v>6163</v>
          </cell>
          <cell r="CT45">
            <v>0</v>
          </cell>
          <cell r="CU45">
            <v>0</v>
          </cell>
          <cell r="CV45">
            <v>0</v>
          </cell>
          <cell r="CW45">
            <v>6212</v>
          </cell>
          <cell r="CX45">
            <v>6179</v>
          </cell>
          <cell r="CY45">
            <v>0</v>
          </cell>
          <cell r="CZ45">
            <v>0</v>
          </cell>
          <cell r="DA45">
            <v>6073</v>
          </cell>
          <cell r="DB45">
            <v>5690</v>
          </cell>
          <cell r="DC45">
            <v>5725</v>
          </cell>
          <cell r="DD45">
            <v>0</v>
          </cell>
          <cell r="DE45">
            <v>0</v>
          </cell>
          <cell r="DF45">
            <v>6317</v>
          </cell>
          <cell r="DG45">
            <v>6149</v>
          </cell>
          <cell r="DH45">
            <v>0</v>
          </cell>
          <cell r="DI45">
            <v>0</v>
          </cell>
          <cell r="DJ45">
            <v>0</v>
          </cell>
          <cell r="DK45">
            <v>6842</v>
          </cell>
          <cell r="DL45">
            <v>6437</v>
          </cell>
          <cell r="DM45">
            <v>0</v>
          </cell>
          <cell r="DN45">
            <v>0</v>
          </cell>
          <cell r="DO45">
            <v>6321</v>
          </cell>
          <cell r="DP45">
            <v>6120</v>
          </cell>
          <cell r="DQ45">
            <v>3201</v>
          </cell>
          <cell r="DR45">
            <v>0</v>
          </cell>
          <cell r="DS45">
            <v>0</v>
          </cell>
          <cell r="DT45">
            <v>6190</v>
          </cell>
          <cell r="DU45">
            <v>5973</v>
          </cell>
          <cell r="DV45">
            <v>0</v>
          </cell>
          <cell r="DW45">
            <v>0</v>
          </cell>
          <cell r="DY45">
            <v>5900</v>
          </cell>
          <cell r="DZ45">
            <v>5847</v>
          </cell>
          <cell r="EC45">
            <v>6189</v>
          </cell>
          <cell r="ED45">
            <v>5854</v>
          </cell>
          <cell r="EE45">
            <v>6098</v>
          </cell>
          <cell r="EH45">
            <v>5363</v>
          </cell>
          <cell r="EI45">
            <v>5146</v>
          </cell>
          <cell r="EM45">
            <v>4315</v>
          </cell>
          <cell r="EN45">
            <v>4184</v>
          </cell>
          <cell r="EQ45">
            <v>5233</v>
          </cell>
          <cell r="ER45">
            <v>4925</v>
          </cell>
          <cell r="ES45">
            <v>6017</v>
          </cell>
          <cell r="EV45">
            <v>5223</v>
          </cell>
          <cell r="EW45">
            <v>5539</v>
          </cell>
          <cell r="FB45">
            <v>5797</v>
          </cell>
          <cell r="FE45">
            <v>5944</v>
          </cell>
          <cell r="FF45">
            <v>5843</v>
          </cell>
          <cell r="FG45">
            <v>5723</v>
          </cell>
          <cell r="FJ45">
            <v>5560</v>
          </cell>
          <cell r="FK45">
            <v>5087</v>
          </cell>
          <cell r="FO45">
            <v>5488</v>
          </cell>
          <cell r="FP45">
            <v>5392</v>
          </cell>
          <cell r="FS45">
            <v>5539</v>
          </cell>
          <cell r="FT45">
            <v>5884</v>
          </cell>
        </row>
        <row r="47">
          <cell r="CY47">
            <v>6160</v>
          </cell>
        </row>
        <row r="49">
          <cell r="L49">
            <v>0</v>
          </cell>
          <cell r="M49">
            <v>0</v>
          </cell>
          <cell r="Q49">
            <v>0</v>
          </cell>
          <cell r="R49">
            <v>0</v>
          </cell>
          <cell r="U49">
            <v>0</v>
          </cell>
          <cell r="V49">
            <v>0</v>
          </cell>
          <cell r="W49">
            <v>0</v>
          </cell>
          <cell r="Z49">
            <v>0</v>
          </cell>
          <cell r="AA49">
            <v>0</v>
          </cell>
          <cell r="CJ49">
            <v>0</v>
          </cell>
          <cell r="CK49">
            <v>0</v>
          </cell>
          <cell r="CN49">
            <v>0</v>
          </cell>
          <cell r="CO49">
            <v>0</v>
          </cell>
          <cell r="CP49">
            <v>0</v>
          </cell>
          <cell r="CS49">
            <v>0</v>
          </cell>
          <cell r="CT49">
            <v>0</v>
          </cell>
          <cell r="CX49">
            <v>0</v>
          </cell>
          <cell r="CY49">
            <v>0</v>
          </cell>
          <cell r="DB49">
            <v>0</v>
          </cell>
          <cell r="DC49">
            <v>0</v>
          </cell>
          <cell r="DD49">
            <v>0</v>
          </cell>
          <cell r="DG49">
            <v>0</v>
          </cell>
          <cell r="DH49">
            <v>0</v>
          </cell>
          <cell r="DL49">
            <v>0</v>
          </cell>
          <cell r="DM49">
            <v>0</v>
          </cell>
          <cell r="DP49">
            <v>0</v>
          </cell>
          <cell r="DQ49">
            <v>0</v>
          </cell>
          <cell r="DR49">
            <v>0</v>
          </cell>
          <cell r="DU49">
            <v>0</v>
          </cell>
          <cell r="DV49">
            <v>0</v>
          </cell>
          <cell r="DZ49">
            <v>0</v>
          </cell>
          <cell r="EA49">
            <v>0</v>
          </cell>
          <cell r="ED49">
            <v>0</v>
          </cell>
          <cell r="EE49">
            <v>0</v>
          </cell>
          <cell r="EF49">
            <v>0</v>
          </cell>
          <cell r="EI49">
            <v>0</v>
          </cell>
          <cell r="EJ49">
            <v>0</v>
          </cell>
          <cell r="EN49">
            <v>0</v>
          </cell>
          <cell r="EO49">
            <v>1</v>
          </cell>
          <cell r="ER49">
            <v>0</v>
          </cell>
          <cell r="ES49">
            <v>0</v>
          </cell>
          <cell r="ET49">
            <v>0</v>
          </cell>
          <cell r="EW49">
            <v>0</v>
          </cell>
          <cell r="EX49">
            <v>0</v>
          </cell>
          <cell r="FC49">
            <v>0</v>
          </cell>
          <cell r="FF49">
            <v>0</v>
          </cell>
          <cell r="FG49">
            <v>0</v>
          </cell>
          <cell r="FH49">
            <v>0</v>
          </cell>
          <cell r="FK49">
            <v>0</v>
          </cell>
          <cell r="FL49">
            <v>0</v>
          </cell>
          <cell r="FP49">
            <v>0</v>
          </cell>
          <cell r="FQ49">
            <v>0</v>
          </cell>
          <cell r="FT49">
            <v>0</v>
          </cell>
          <cell r="FU49">
            <v>0</v>
          </cell>
        </row>
        <row r="50">
          <cell r="L50">
            <v>4554</v>
          </cell>
          <cell r="M50">
            <v>5301</v>
          </cell>
          <cell r="Q50">
            <v>4021</v>
          </cell>
          <cell r="R50">
            <v>4299</v>
          </cell>
          <cell r="U50">
            <v>4849</v>
          </cell>
          <cell r="V50">
            <v>4542</v>
          </cell>
          <cell r="W50">
            <v>4852</v>
          </cell>
          <cell r="Z50">
            <v>3728</v>
          </cell>
          <cell r="AA50">
            <v>3542</v>
          </cell>
          <cell r="BO50">
            <v>-68</v>
          </cell>
          <cell r="CJ50">
            <v>900</v>
          </cell>
          <cell r="CK50">
            <v>971</v>
          </cell>
          <cell r="CN50">
            <v>1477</v>
          </cell>
          <cell r="CO50">
            <v>1365</v>
          </cell>
          <cell r="CP50">
            <v>1741</v>
          </cell>
          <cell r="CS50">
            <v>1987</v>
          </cell>
          <cell r="CT50">
            <v>1857</v>
          </cell>
          <cell r="CX50">
            <v>2105</v>
          </cell>
          <cell r="CY50">
            <v>2163</v>
          </cell>
          <cell r="DB50">
            <v>2195</v>
          </cell>
          <cell r="DC50">
            <v>2305</v>
          </cell>
          <cell r="DD50">
            <v>2425</v>
          </cell>
          <cell r="DG50">
            <v>2505</v>
          </cell>
          <cell r="DH50">
            <v>2352</v>
          </cell>
          <cell r="DL50">
            <v>2016</v>
          </cell>
          <cell r="DM50">
            <v>2270</v>
          </cell>
          <cell r="DP50">
            <v>2144</v>
          </cell>
          <cell r="DQ50">
            <v>2074</v>
          </cell>
          <cell r="DR50">
            <v>2060</v>
          </cell>
          <cell r="DU50">
            <v>1817</v>
          </cell>
          <cell r="DV50">
            <v>1837</v>
          </cell>
          <cell r="DZ50">
            <v>1954</v>
          </cell>
          <cell r="EA50">
            <v>2462</v>
          </cell>
          <cell r="ED50">
            <v>1998</v>
          </cell>
          <cell r="EE50">
            <v>1846</v>
          </cell>
          <cell r="EF50">
            <v>2897</v>
          </cell>
          <cell r="EI50">
            <v>3632</v>
          </cell>
          <cell r="EJ50">
            <v>3476</v>
          </cell>
          <cell r="EN50">
            <v>3946</v>
          </cell>
          <cell r="EO50">
            <v>3787</v>
          </cell>
          <cell r="ER50">
            <v>3568</v>
          </cell>
          <cell r="ES50">
            <v>4005</v>
          </cell>
          <cell r="ET50">
            <v>3802</v>
          </cell>
          <cell r="EW50">
            <v>3775</v>
          </cell>
          <cell r="EX50">
            <v>3767</v>
          </cell>
          <cell r="FC50">
            <v>3627</v>
          </cell>
          <cell r="FF50">
            <v>3873</v>
          </cell>
          <cell r="FG50">
            <v>4065</v>
          </cell>
          <cell r="FH50">
            <v>3883</v>
          </cell>
          <cell r="FK50">
            <v>3982</v>
          </cell>
          <cell r="FL50">
            <v>3851</v>
          </cell>
          <cell r="FP50">
            <v>4078</v>
          </cell>
          <cell r="FQ50">
            <v>3745</v>
          </cell>
          <cell r="FT50">
            <v>3758</v>
          </cell>
          <cell r="FU50">
            <v>3911</v>
          </cell>
        </row>
        <row r="51">
          <cell r="J51" t="str">
            <v/>
          </cell>
          <cell r="K51" t="str">
            <v/>
          </cell>
          <cell r="L51">
            <v>1</v>
          </cell>
          <cell r="M51">
            <v>50</v>
          </cell>
          <cell r="N51" t="str">
            <v/>
          </cell>
          <cell r="O51" t="str">
            <v/>
          </cell>
          <cell r="P51" t="str">
            <v/>
          </cell>
          <cell r="Q51">
            <v>1</v>
          </cell>
          <cell r="R51">
            <v>1</v>
          </cell>
          <cell r="S51" t="str">
            <v/>
          </cell>
          <cell r="T51" t="str">
            <v/>
          </cell>
          <cell r="U51">
            <v>1</v>
          </cell>
          <cell r="V51">
            <v>200</v>
          </cell>
          <cell r="W51">
            <v>51</v>
          </cell>
          <cell r="X51" t="str">
            <v/>
          </cell>
          <cell r="Y51" t="str">
            <v/>
          </cell>
          <cell r="Z51">
            <v>61</v>
          </cell>
          <cell r="AA51">
            <v>112</v>
          </cell>
          <cell r="AB51" t="str">
            <v/>
          </cell>
          <cell r="AC51" t="str">
            <v/>
          </cell>
          <cell r="AD51" t="str">
            <v/>
          </cell>
          <cell r="AE51" t="str">
            <v/>
          </cell>
          <cell r="AF51" t="str">
            <v/>
          </cell>
          <cell r="AG51" t="str">
            <v/>
          </cell>
          <cell r="AH51" t="str">
            <v/>
          </cell>
          <cell r="AI51">
            <v>30</v>
          </cell>
          <cell r="AJ51">
            <v>106</v>
          </cell>
          <cell r="AK51">
            <v>80</v>
          </cell>
          <cell r="AL51" t="str">
            <v/>
          </cell>
          <cell r="AM51" t="str">
            <v/>
          </cell>
          <cell r="AN51">
            <v>45</v>
          </cell>
          <cell r="AO51">
            <v>1</v>
          </cell>
          <cell r="AP51" t="str">
            <v/>
          </cell>
          <cell r="AQ51" t="str">
            <v/>
          </cell>
          <cell r="AR51" t="str">
            <v/>
          </cell>
          <cell r="AS51">
            <v>1</v>
          </cell>
          <cell r="AT51">
            <v>1</v>
          </cell>
          <cell r="AU51" t="str">
            <v/>
          </cell>
          <cell r="AV51" t="str">
            <v/>
          </cell>
          <cell r="AW51">
            <v>1</v>
          </cell>
          <cell r="AX51">
            <v>1</v>
          </cell>
          <cell r="AY51">
            <v>1</v>
          </cell>
          <cell r="AZ51" t="str">
            <v/>
          </cell>
          <cell r="BA51" t="str">
            <v/>
          </cell>
          <cell r="BB51">
            <v>1</v>
          </cell>
          <cell r="BC51">
            <v>1</v>
          </cell>
          <cell r="BD51" t="str">
            <v/>
          </cell>
          <cell r="BE51" t="str">
            <v/>
          </cell>
          <cell r="BF51" t="str">
            <v/>
          </cell>
          <cell r="BG51">
            <v>1</v>
          </cell>
          <cell r="BH51">
            <v>1</v>
          </cell>
          <cell r="BI51" t="str">
            <v/>
          </cell>
          <cell r="BJ51" t="str">
            <v/>
          </cell>
          <cell r="BK51" t="str">
            <v/>
          </cell>
          <cell r="BL51">
            <v>95</v>
          </cell>
          <cell r="BM51">
            <v>28</v>
          </cell>
          <cell r="BN51" t="str">
            <v/>
          </cell>
          <cell r="BO51" t="str">
            <v/>
          </cell>
          <cell r="BP51" t="str">
            <v/>
          </cell>
          <cell r="BQ51">
            <v>1</v>
          </cell>
          <cell r="BR51" t="str">
            <v/>
          </cell>
          <cell r="BS51" t="str">
            <v/>
          </cell>
          <cell r="BT51" t="str">
            <v/>
          </cell>
          <cell r="BU51" t="str">
            <v/>
          </cell>
          <cell r="BV51">
            <v>70</v>
          </cell>
          <cell r="BW51">
            <v>1</v>
          </cell>
          <cell r="BX51" t="str">
            <v/>
          </cell>
          <cell r="BY51" t="str">
            <v/>
          </cell>
          <cell r="BZ51">
            <v>70</v>
          </cell>
          <cell r="CA51" t="str">
            <v/>
          </cell>
          <cell r="CB51">
            <v>95</v>
          </cell>
          <cell r="CC51" t="str">
            <v/>
          </cell>
          <cell r="CD51" t="str">
            <v/>
          </cell>
          <cell r="CE51">
            <v>11</v>
          </cell>
          <cell r="CF51">
            <v>50</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v>15</v>
          </cell>
          <cell r="DD51">
            <v>185</v>
          </cell>
          <cell r="DE51" t="str">
            <v/>
          </cell>
          <cell r="DF51" t="str">
            <v/>
          </cell>
          <cell r="DG51">
            <v>110</v>
          </cell>
          <cell r="DH51">
            <v>298</v>
          </cell>
          <cell r="DI51" t="str">
            <v/>
          </cell>
          <cell r="DJ51" t="str">
            <v/>
          </cell>
          <cell r="DK51" t="str">
            <v/>
          </cell>
          <cell r="DL51">
            <v>70</v>
          </cell>
          <cell r="DM51">
            <v>317</v>
          </cell>
          <cell r="DN51" t="str">
            <v/>
          </cell>
          <cell r="DO51" t="str">
            <v/>
          </cell>
          <cell r="DP51">
            <v>46</v>
          </cell>
          <cell r="DQ51">
            <v>20</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row>
        <row r="52">
          <cell r="L52">
            <v>420</v>
          </cell>
          <cell r="M52">
            <v>404</v>
          </cell>
          <cell r="Q52">
            <v>330</v>
          </cell>
          <cell r="R52">
            <v>312</v>
          </cell>
          <cell r="U52">
            <v>354</v>
          </cell>
          <cell r="V52">
            <v>336</v>
          </cell>
          <cell r="W52">
            <v>366</v>
          </cell>
          <cell r="Z52">
            <v>351</v>
          </cell>
          <cell r="AA52">
            <v>348</v>
          </cell>
          <cell r="BG52">
            <v>1.0000000000000001E-5</v>
          </cell>
          <cell r="CJ52">
            <v>60</v>
          </cell>
          <cell r="CK52">
            <v>60</v>
          </cell>
          <cell r="CN52">
            <v>72</v>
          </cell>
          <cell r="CO52">
            <v>72</v>
          </cell>
          <cell r="CP52">
            <v>96</v>
          </cell>
          <cell r="CS52">
            <v>108</v>
          </cell>
          <cell r="CT52">
            <v>104</v>
          </cell>
          <cell r="CX52">
            <v>120</v>
          </cell>
          <cell r="CY52">
            <v>120</v>
          </cell>
          <cell r="DB52">
            <v>132</v>
          </cell>
          <cell r="DC52">
            <v>128</v>
          </cell>
          <cell r="DD52">
            <v>132</v>
          </cell>
          <cell r="DG52">
            <v>132</v>
          </cell>
          <cell r="DH52">
            <v>131.5</v>
          </cell>
          <cell r="DL52">
            <v>144</v>
          </cell>
          <cell r="DM52">
            <v>156</v>
          </cell>
          <cell r="DP52">
            <v>162.5</v>
          </cell>
          <cell r="DQ52">
            <v>156</v>
          </cell>
          <cell r="DR52">
            <v>156</v>
          </cell>
          <cell r="DU52">
            <v>120</v>
          </cell>
          <cell r="DV52">
            <v>114</v>
          </cell>
          <cell r="DZ52">
            <v>132</v>
          </cell>
          <cell r="EA52">
            <v>150</v>
          </cell>
          <cell r="ED52">
            <v>132</v>
          </cell>
          <cell r="EE52">
            <v>120</v>
          </cell>
          <cell r="EF52">
            <v>276</v>
          </cell>
          <cell r="EI52">
            <v>320</v>
          </cell>
          <cell r="EJ52">
            <v>308</v>
          </cell>
          <cell r="EN52">
            <v>321</v>
          </cell>
          <cell r="EO52">
            <v>292</v>
          </cell>
          <cell r="ER52">
            <v>300</v>
          </cell>
          <cell r="ES52">
            <v>300</v>
          </cell>
          <cell r="ET52">
            <v>283</v>
          </cell>
          <cell r="EW52">
            <v>288</v>
          </cell>
          <cell r="EX52">
            <v>302</v>
          </cell>
          <cell r="FC52">
            <v>318</v>
          </cell>
          <cell r="FF52">
            <v>294</v>
          </cell>
          <cell r="FG52">
            <v>300</v>
          </cell>
          <cell r="FH52">
            <v>288</v>
          </cell>
          <cell r="FK52">
            <v>308</v>
          </cell>
          <cell r="FL52">
            <v>301</v>
          </cell>
          <cell r="FP52">
            <v>288</v>
          </cell>
          <cell r="FQ52">
            <v>310</v>
          </cell>
          <cell r="FT52">
            <v>264</v>
          </cell>
          <cell r="FU52">
            <v>288</v>
          </cell>
        </row>
        <row r="53">
          <cell r="CJ53">
            <v>0</v>
          </cell>
          <cell r="CK53">
            <v>0</v>
          </cell>
        </row>
        <row r="54">
          <cell r="I54" t="str">
            <v/>
          </cell>
          <cell r="J54" t="str">
            <v/>
          </cell>
          <cell r="K54" t="str">
            <v/>
          </cell>
          <cell r="L54">
            <v>157.0344827586207</v>
          </cell>
          <cell r="M54">
            <v>203.88461538461539</v>
          </cell>
          <cell r="N54" t="str">
            <v/>
          </cell>
          <cell r="O54" t="str">
            <v/>
          </cell>
          <cell r="P54" t="str">
            <v/>
          </cell>
          <cell r="Q54">
            <v>187.02325581395348</v>
          </cell>
          <cell r="R54">
            <v>195.40909090909091</v>
          </cell>
          <cell r="S54" t="str">
            <v/>
          </cell>
          <cell r="T54" t="str">
            <v/>
          </cell>
          <cell r="U54">
            <v>190.15686274509804</v>
          </cell>
          <cell r="V54">
            <v>206.45454545454547</v>
          </cell>
          <cell r="W54">
            <v>206.46808510638297</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v>251.39664804469274</v>
          </cell>
          <cell r="CK54">
            <v>242.75</v>
          </cell>
          <cell r="CL54" t="str">
            <v/>
          </cell>
          <cell r="CM54" t="str">
            <v/>
          </cell>
          <cell r="CN54">
            <v>295.39999999999998</v>
          </cell>
          <cell r="CO54">
            <v>273</v>
          </cell>
          <cell r="CP54">
            <v>267.84615384615387</v>
          </cell>
          <cell r="CQ54" t="str">
            <v/>
          </cell>
          <cell r="CR54" t="str">
            <v/>
          </cell>
          <cell r="CS54">
            <v>264.93333333333334</v>
          </cell>
          <cell r="CT54">
            <v>278.82882882882882</v>
          </cell>
          <cell r="CU54" t="str">
            <v/>
          </cell>
          <cell r="CV54" t="str">
            <v/>
          </cell>
          <cell r="CW54" t="str">
            <v/>
          </cell>
          <cell r="CX54">
            <v>263.125</v>
          </cell>
          <cell r="CY54">
            <v>270.375</v>
          </cell>
          <cell r="CZ54" t="str">
            <v/>
          </cell>
          <cell r="DA54" t="str">
            <v/>
          </cell>
          <cell r="DB54">
            <v>243.88888888888889</v>
          </cell>
          <cell r="DC54">
            <v>265.95130956501674</v>
          </cell>
          <cell r="DD54">
            <v>269.44444444444446</v>
          </cell>
          <cell r="DE54" t="str">
            <v/>
          </cell>
          <cell r="DF54" t="str">
            <v/>
          </cell>
          <cell r="DG54">
            <v>278.33333333333331</v>
          </cell>
          <cell r="DH54">
            <v>264.2696629213483</v>
          </cell>
          <cell r="DI54" t="str">
            <v/>
          </cell>
          <cell r="DJ54" t="str">
            <v/>
          </cell>
          <cell r="DK54" t="str">
            <v/>
          </cell>
          <cell r="DL54">
            <v>252</v>
          </cell>
          <cell r="DM54">
            <v>252.22222222222223</v>
          </cell>
          <cell r="DN54" t="str">
            <v/>
          </cell>
          <cell r="DO54" t="str">
            <v/>
          </cell>
          <cell r="DP54">
            <v>285.86666666666667</v>
          </cell>
          <cell r="DQ54">
            <v>296.28571428571428</v>
          </cell>
          <cell r="DR54">
            <v>294.28571428571428</v>
          </cell>
          <cell r="DS54" t="str">
            <v/>
          </cell>
          <cell r="DT54" t="str">
            <v/>
          </cell>
          <cell r="DU54">
            <v>259.57142857142856</v>
          </cell>
          <cell r="DV54">
            <v>282.61538461538464</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row>
        <row r="55">
          <cell r="L55">
            <v>29</v>
          </cell>
          <cell r="M55">
            <v>26</v>
          </cell>
          <cell r="Q55">
            <v>21.5</v>
          </cell>
          <cell r="R55">
            <v>22</v>
          </cell>
          <cell r="U55">
            <v>25.5</v>
          </cell>
          <cell r="V55">
            <v>22</v>
          </cell>
          <cell r="W55">
            <v>23.5</v>
          </cell>
          <cell r="CJ55">
            <v>3.58</v>
          </cell>
          <cell r="CK55">
            <v>4</v>
          </cell>
          <cell r="CN55">
            <v>5</v>
          </cell>
          <cell r="CO55">
            <v>5</v>
          </cell>
          <cell r="CP55">
            <v>6.5</v>
          </cell>
          <cell r="CS55">
            <v>7.5</v>
          </cell>
          <cell r="CT55">
            <v>6.66</v>
          </cell>
          <cell r="CX55">
            <v>8</v>
          </cell>
          <cell r="CY55">
            <v>8</v>
          </cell>
          <cell r="DB55">
            <v>9</v>
          </cell>
          <cell r="DC55">
            <v>8.6669999999999998</v>
          </cell>
          <cell r="DD55">
            <v>9</v>
          </cell>
          <cell r="DG55">
            <v>9</v>
          </cell>
          <cell r="DH55">
            <v>8.9</v>
          </cell>
          <cell r="DL55">
            <v>8</v>
          </cell>
          <cell r="DM55">
            <v>9</v>
          </cell>
          <cell r="DP55">
            <v>7.5</v>
          </cell>
          <cell r="DQ55">
            <v>7</v>
          </cell>
          <cell r="DR55">
            <v>7</v>
          </cell>
          <cell r="DU55">
            <v>7</v>
          </cell>
          <cell r="DV55">
            <v>6.5</v>
          </cell>
          <cell r="DZ55">
            <v>8</v>
          </cell>
          <cell r="EA55">
            <v>9.5</v>
          </cell>
          <cell r="ED55">
            <v>8</v>
          </cell>
          <cell r="EE55">
            <v>7</v>
          </cell>
          <cell r="EF55">
            <v>14</v>
          </cell>
          <cell r="EI55">
            <v>15.5</v>
          </cell>
          <cell r="EJ55">
            <v>16.5</v>
          </cell>
          <cell r="EN55">
            <v>16.7</v>
          </cell>
          <cell r="EO55">
            <v>16.3</v>
          </cell>
          <cell r="ER55">
            <v>16</v>
          </cell>
          <cell r="ES55">
            <v>17</v>
          </cell>
          <cell r="ET55">
            <v>17.5</v>
          </cell>
          <cell r="EW55">
            <v>16.600000000000001</v>
          </cell>
          <cell r="EX55">
            <v>17.100000000000001</v>
          </cell>
          <cell r="FC55">
            <v>17.100000000000001</v>
          </cell>
          <cell r="FF55">
            <v>16.5</v>
          </cell>
          <cell r="FG55">
            <v>17</v>
          </cell>
          <cell r="FH55">
            <v>16</v>
          </cell>
          <cell r="FK55">
            <v>17.600000000000001</v>
          </cell>
          <cell r="FL55">
            <v>17</v>
          </cell>
          <cell r="FP55">
            <v>17</v>
          </cell>
          <cell r="FQ55">
            <v>16.600000000000001</v>
          </cell>
          <cell r="FT55">
            <v>17</v>
          </cell>
          <cell r="FU55">
            <v>17</v>
          </cell>
        </row>
        <row r="57">
          <cell r="I57">
            <v>0</v>
          </cell>
          <cell r="J57">
            <v>0</v>
          </cell>
          <cell r="K57">
            <v>0</v>
          </cell>
          <cell r="L57">
            <v>0</v>
          </cell>
          <cell r="M57">
            <v>0</v>
          </cell>
          <cell r="N57">
            <v>0</v>
          </cell>
          <cell r="O57">
            <v>0</v>
          </cell>
          <cell r="P57">
            <v>175</v>
          </cell>
          <cell r="Q57">
            <v>0</v>
          </cell>
          <cell r="R57">
            <v>0</v>
          </cell>
          <cell r="S57">
            <v>0</v>
          </cell>
          <cell r="T57">
            <v>0</v>
          </cell>
          <cell r="U57">
            <v>0</v>
          </cell>
          <cell r="V57">
            <v>938</v>
          </cell>
          <cell r="W57">
            <v>0</v>
          </cell>
          <cell r="X57">
            <v>0</v>
          </cell>
          <cell r="Y57">
            <v>0</v>
          </cell>
          <cell r="Z57">
            <v>0</v>
          </cell>
          <cell r="AA57">
            <v>0</v>
          </cell>
          <cell r="AB57">
            <v>0</v>
          </cell>
          <cell r="AC57">
            <v>1438</v>
          </cell>
          <cell r="AD57">
            <v>0</v>
          </cell>
          <cell r="AE57">
            <v>0</v>
          </cell>
          <cell r="AF57">
            <v>0</v>
          </cell>
          <cell r="AG57">
            <v>0</v>
          </cell>
          <cell r="AH57">
            <v>0</v>
          </cell>
          <cell r="AI57">
            <v>0</v>
          </cell>
          <cell r="AJ57">
            <v>0</v>
          </cell>
          <cell r="AK57">
            <v>0</v>
          </cell>
          <cell r="AL57">
            <v>0</v>
          </cell>
          <cell r="AM57">
            <v>1438</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63</v>
          </cell>
          <cell r="CK57">
            <v>0</v>
          </cell>
          <cell r="CL57">
            <v>0</v>
          </cell>
          <cell r="CM57">
            <v>243</v>
          </cell>
          <cell r="CN57">
            <v>0</v>
          </cell>
          <cell r="CO57">
            <v>0</v>
          </cell>
          <cell r="CP57">
            <v>583</v>
          </cell>
          <cell r="CQ57">
            <v>0</v>
          </cell>
          <cell r="CR57">
            <v>0</v>
          </cell>
          <cell r="CS57">
            <v>0</v>
          </cell>
          <cell r="CT57">
            <v>0</v>
          </cell>
          <cell r="CU57">
            <v>695</v>
          </cell>
          <cell r="CV57">
            <v>0</v>
          </cell>
          <cell r="CW57">
            <v>0</v>
          </cell>
          <cell r="CX57">
            <v>0</v>
          </cell>
          <cell r="CY57">
            <v>0</v>
          </cell>
          <cell r="CZ57">
            <v>104</v>
          </cell>
          <cell r="DA57">
            <v>0</v>
          </cell>
          <cell r="DB57">
            <v>0</v>
          </cell>
          <cell r="DC57">
            <v>0</v>
          </cell>
          <cell r="DD57">
            <v>0</v>
          </cell>
          <cell r="DE57">
            <v>353</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row>
        <row r="58">
          <cell r="I58">
            <v>0</v>
          </cell>
          <cell r="J58">
            <v>0</v>
          </cell>
          <cell r="K58">
            <v>0</v>
          </cell>
          <cell r="L58">
            <v>0</v>
          </cell>
          <cell r="M58">
            <v>0</v>
          </cell>
          <cell r="N58">
            <v>0</v>
          </cell>
          <cell r="O58">
            <v>0</v>
          </cell>
          <cell r="P58">
            <v>763</v>
          </cell>
          <cell r="Q58">
            <v>0</v>
          </cell>
          <cell r="R58">
            <v>0</v>
          </cell>
          <cell r="S58">
            <v>0</v>
          </cell>
          <cell r="T58">
            <v>0</v>
          </cell>
          <cell r="U58">
            <v>0</v>
          </cell>
          <cell r="V58">
            <v>3691</v>
          </cell>
          <cell r="W58">
            <v>0</v>
          </cell>
          <cell r="X58">
            <v>0</v>
          </cell>
          <cell r="Y58">
            <v>0</v>
          </cell>
          <cell r="Z58">
            <v>0</v>
          </cell>
          <cell r="AA58">
            <v>0</v>
          </cell>
          <cell r="AB58">
            <v>0</v>
          </cell>
          <cell r="AC58">
            <v>4851</v>
          </cell>
          <cell r="AD58">
            <v>0</v>
          </cell>
          <cell r="AE58">
            <v>0</v>
          </cell>
          <cell r="AF58">
            <v>0</v>
          </cell>
          <cell r="AG58">
            <v>0</v>
          </cell>
          <cell r="AH58">
            <v>0</v>
          </cell>
          <cell r="AI58">
            <v>0</v>
          </cell>
          <cell r="AJ58">
            <v>0</v>
          </cell>
          <cell r="AK58">
            <v>0</v>
          </cell>
          <cell r="AL58">
            <v>0</v>
          </cell>
          <cell r="AM58">
            <v>4851</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167</v>
          </cell>
          <cell r="CK58">
            <v>0</v>
          </cell>
          <cell r="CL58">
            <v>0</v>
          </cell>
          <cell r="CM58">
            <v>601</v>
          </cell>
          <cell r="CN58">
            <v>0</v>
          </cell>
          <cell r="CO58">
            <v>0</v>
          </cell>
          <cell r="CP58">
            <v>1151</v>
          </cell>
          <cell r="CQ58">
            <v>0</v>
          </cell>
          <cell r="CR58">
            <v>0</v>
          </cell>
          <cell r="CS58">
            <v>0</v>
          </cell>
          <cell r="CT58">
            <v>0</v>
          </cell>
          <cell r="CU58">
            <v>1673</v>
          </cell>
          <cell r="CV58">
            <v>0</v>
          </cell>
          <cell r="CW58">
            <v>0</v>
          </cell>
          <cell r="CX58">
            <v>0</v>
          </cell>
          <cell r="CY58">
            <v>0</v>
          </cell>
          <cell r="CZ58">
            <v>505</v>
          </cell>
          <cell r="DA58">
            <v>0</v>
          </cell>
          <cell r="DB58">
            <v>0</v>
          </cell>
          <cell r="DC58">
            <v>0</v>
          </cell>
          <cell r="DD58">
            <v>0</v>
          </cell>
          <cell r="DE58">
            <v>1495</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row>
        <row r="59">
          <cell r="I59" t="e">
            <v>#DIV/0!</v>
          </cell>
          <cell r="J59" t="e">
            <v>#DIV/0!</v>
          </cell>
          <cell r="K59" t="e">
            <v>#DIV/0!</v>
          </cell>
          <cell r="L59">
            <v>10.842857142857143</v>
          </cell>
          <cell r="M59">
            <v>13.121287128712872</v>
          </cell>
          <cell r="N59" t="e">
            <v>#DIV/0!</v>
          </cell>
          <cell r="O59" t="e">
            <v>#DIV/0!</v>
          </cell>
          <cell r="P59" t="e">
            <v>#DIV/0!</v>
          </cell>
          <cell r="Q59">
            <v>12.184848484848485</v>
          </cell>
          <cell r="R59">
            <v>13.778846153846153</v>
          </cell>
          <cell r="S59" t="e">
            <v>#DIV/0!</v>
          </cell>
          <cell r="T59" t="e">
            <v>#DIV/0!</v>
          </cell>
          <cell r="U59">
            <v>13.697740112994349</v>
          </cell>
          <cell r="V59">
            <v>13.517857142857142</v>
          </cell>
          <cell r="W59">
            <v>13.256830601092895</v>
          </cell>
          <cell r="X59" t="e">
            <v>#DIV/0!</v>
          </cell>
          <cell r="Y59" t="e">
            <v>#DIV/0!</v>
          </cell>
          <cell r="Z59">
            <v>10.621082621082621</v>
          </cell>
          <cell r="AA59">
            <v>10.178160919540231</v>
          </cell>
          <cell r="AB59" t="e">
            <v>#DIV/0!</v>
          </cell>
          <cell r="AC59" t="e">
            <v>#DIV/0!</v>
          </cell>
          <cell r="AD59" t="e">
            <v>#DIV/0!</v>
          </cell>
          <cell r="AE59" t="e">
            <v>#DIV/0!</v>
          </cell>
          <cell r="AF59" t="e">
            <v>#DIV/0!</v>
          </cell>
          <cell r="AG59" t="e">
            <v>#DIV/0!</v>
          </cell>
          <cell r="AH59" t="e">
            <v>#DIV/0!</v>
          </cell>
          <cell r="AI59" t="e">
            <v>#DIV/0!</v>
          </cell>
          <cell r="AJ59" t="e">
            <v>#DIV/0!</v>
          </cell>
          <cell r="AK59" t="e">
            <v>#DIV/0!</v>
          </cell>
          <cell r="AL59" t="e">
            <v>#DIV/0!</v>
          </cell>
          <cell r="AM59" t="e">
            <v>#DIV/0!</v>
          </cell>
          <cell r="AN59" t="e">
            <v>#DIV/0!</v>
          </cell>
          <cell r="AO59" t="e">
            <v>#DIV/0!</v>
          </cell>
          <cell r="AP59" t="e">
            <v>#DIV/0!</v>
          </cell>
          <cell r="AQ59" t="e">
            <v>#DIV/0!</v>
          </cell>
          <cell r="AR59" t="e">
            <v>#DIV/0!</v>
          </cell>
          <cell r="AS59" t="e">
            <v>#DIV/0!</v>
          </cell>
          <cell r="AT59" t="e">
            <v>#DIV/0!</v>
          </cell>
          <cell r="AU59" t="e">
            <v>#DIV/0!</v>
          </cell>
          <cell r="AV59" t="e">
            <v>#DIV/0!</v>
          </cell>
          <cell r="AW59" t="e">
            <v>#DIV/0!</v>
          </cell>
          <cell r="AX59" t="e">
            <v>#DIV/0!</v>
          </cell>
          <cell r="AY59" t="e">
            <v>#DIV/0!</v>
          </cell>
          <cell r="AZ59" t="e">
            <v>#DIV/0!</v>
          </cell>
          <cell r="BA59" t="e">
            <v>#DIV/0!</v>
          </cell>
          <cell r="BB59" t="e">
            <v>#DIV/0!</v>
          </cell>
          <cell r="BC59" t="e">
            <v>#DIV/0!</v>
          </cell>
          <cell r="BD59" t="e">
            <v>#DIV/0!</v>
          </cell>
          <cell r="BE59" t="e">
            <v>#DIV/0!</v>
          </cell>
          <cell r="BF59" t="e">
            <v>#DIV/0!</v>
          </cell>
          <cell r="BG59">
            <v>0</v>
          </cell>
          <cell r="BH59" t="e">
            <v>#DIV/0!</v>
          </cell>
          <cell r="BI59" t="e">
            <v>#DIV/0!</v>
          </cell>
          <cell r="BJ59" t="e">
            <v>#DIV/0!</v>
          </cell>
          <cell r="BK59" t="e">
            <v>#DIV/0!</v>
          </cell>
          <cell r="BL59" t="e">
            <v>#DIV/0!</v>
          </cell>
          <cell r="BM59" t="e">
            <v>#DIV/0!</v>
          </cell>
          <cell r="BN59" t="e">
            <v>#DIV/0!</v>
          </cell>
          <cell r="BO59" t="e">
            <v>#DIV/0!</v>
          </cell>
          <cell r="BP59" t="e">
            <v>#DIV/0!</v>
          </cell>
          <cell r="BQ59" t="e">
            <v>#DIV/0!</v>
          </cell>
          <cell r="BR59" t="e">
            <v>#DIV/0!</v>
          </cell>
          <cell r="BS59" t="e">
            <v>#DIV/0!</v>
          </cell>
          <cell r="BT59" t="e">
            <v>#DIV/0!</v>
          </cell>
          <cell r="BU59" t="e">
            <v>#DIV/0!</v>
          </cell>
          <cell r="BV59" t="e">
            <v>#DIV/0!</v>
          </cell>
          <cell r="BW59" t="e">
            <v>#DIV/0!</v>
          </cell>
          <cell r="BX59" t="e">
            <v>#DIV/0!</v>
          </cell>
          <cell r="BY59" t="e">
            <v>#DIV/0!</v>
          </cell>
          <cell r="BZ59" t="e">
            <v>#DIV/0!</v>
          </cell>
          <cell r="CA59" t="e">
            <v>#DIV/0!</v>
          </cell>
          <cell r="CB59" t="e">
            <v>#DIV/0!</v>
          </cell>
          <cell r="CC59" t="e">
            <v>#DIV/0!</v>
          </cell>
          <cell r="CD59" t="e">
            <v>#DIV/0!</v>
          </cell>
          <cell r="CE59" t="e">
            <v>#DIV/0!</v>
          </cell>
          <cell r="CF59" t="e">
            <v>#DIV/0!</v>
          </cell>
          <cell r="CG59" t="e">
            <v>#DIV/0!</v>
          </cell>
          <cell r="CH59" t="e">
            <v>#DIV/0!</v>
          </cell>
          <cell r="CI59" t="e">
            <v>#DIV/0!</v>
          </cell>
          <cell r="CJ59">
            <v>15</v>
          </cell>
          <cell r="CK59">
            <v>16.183333333333334</v>
          </cell>
          <cell r="CL59" t="e">
            <v>#DIV/0!</v>
          </cell>
          <cell r="CM59" t="e">
            <v>#DIV/0!</v>
          </cell>
          <cell r="CN59">
            <v>20.513888888888889</v>
          </cell>
          <cell r="CO59">
            <v>18.958333333333332</v>
          </cell>
          <cell r="CP59">
            <v>18.135416666666668</v>
          </cell>
          <cell r="CQ59" t="e">
            <v>#DIV/0!</v>
          </cell>
          <cell r="CR59" t="e">
            <v>#DIV/0!</v>
          </cell>
          <cell r="CS59">
            <v>18.398148148148149</v>
          </cell>
          <cell r="CT59">
            <v>17.85576923076923</v>
          </cell>
          <cell r="CU59" t="e">
            <v>#DIV/0!</v>
          </cell>
          <cell r="CV59" t="e">
            <v>#DIV/0!</v>
          </cell>
          <cell r="CW59" t="e">
            <v>#DIV/0!</v>
          </cell>
          <cell r="CX59">
            <v>17.541666666666668</v>
          </cell>
          <cell r="CY59">
            <v>18.024999999999999</v>
          </cell>
          <cell r="CZ59" t="e">
            <v>#DIV/0!</v>
          </cell>
          <cell r="DA59" t="e">
            <v>#DIV/0!</v>
          </cell>
          <cell r="DB59">
            <v>16.628787878787879</v>
          </cell>
          <cell r="DC59">
            <v>18.0078125</v>
          </cell>
          <cell r="DD59">
            <v>18.371212121212121</v>
          </cell>
          <cell r="DE59" t="e">
            <v>#DIV/0!</v>
          </cell>
          <cell r="DF59" t="e">
            <v>#DIV/0!</v>
          </cell>
          <cell r="DG59">
            <v>18.977272727272727</v>
          </cell>
          <cell r="DH59">
            <v>17.885931558935361</v>
          </cell>
          <cell r="DI59" t="e">
            <v>#DIV/0!</v>
          </cell>
          <cell r="DJ59" t="e">
            <v>#DIV/0!</v>
          </cell>
          <cell r="DK59" t="e">
            <v>#DIV/0!</v>
          </cell>
          <cell r="DL59">
            <v>14</v>
          </cell>
          <cell r="DM59">
            <v>14.551282051282051</v>
          </cell>
          <cell r="DN59" t="e">
            <v>#DIV/0!</v>
          </cell>
          <cell r="DO59" t="e">
            <v>#DIV/0!</v>
          </cell>
          <cell r="DP59">
            <v>13.193846153846154</v>
          </cell>
          <cell r="DQ59">
            <v>13.294871794871796</v>
          </cell>
          <cell r="DR59">
            <v>13.205128205128204</v>
          </cell>
          <cell r="DS59" t="e">
            <v>#DIV/0!</v>
          </cell>
          <cell r="DT59" t="e">
            <v>#DIV/0!</v>
          </cell>
          <cell r="DU59">
            <v>15.141666666666667</v>
          </cell>
          <cell r="DV59">
            <v>16.114035087719298</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t="e">
            <v>#DIV/0!</v>
          </cell>
          <cell r="EI59" t="e">
            <v>#DIV/0!</v>
          </cell>
          <cell r="EJ59" t="e">
            <v>#DIV/0!</v>
          </cell>
          <cell r="EK59" t="e">
            <v>#DIV/0!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t="e">
            <v>#DIV/0!</v>
          </cell>
          <cell r="EX59" t="e">
            <v>#DIV/0!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t="e">
            <v>#DIV/0!</v>
          </cell>
          <cell r="FN59" t="e">
            <v>#DIV/0!</v>
          </cell>
          <cell r="FO59" t="e">
            <v>#DIV/0!</v>
          </cell>
          <cell r="FP59" t="e">
            <v>#DIV/0!</v>
          </cell>
          <cell r="FQ59" t="e">
            <v>#DIV/0!</v>
          </cell>
          <cell r="FR59" t="e">
            <v>#DIV/0!</v>
          </cell>
          <cell r="FS59" t="e">
            <v>#DIV/0!</v>
          </cell>
          <cell r="FT59" t="e">
            <v>#DIV/0!</v>
          </cell>
          <cell r="FU59" t="e">
            <v>#DIV/0!</v>
          </cell>
          <cell r="FV59" t="e">
            <v>#DIV/0!</v>
          </cell>
          <cell r="FW59" t="e">
            <v>#DIV/0!</v>
          </cell>
          <cell r="FX59" t="e">
            <v>#DIV/0!</v>
          </cell>
          <cell r="FY59" t="e">
            <v>#DIV/0!</v>
          </cell>
          <cell r="FZ59" t="e">
            <v>#DIV/0!</v>
          </cell>
          <cell r="GA59" t="e">
            <v>#DIV/0!</v>
          </cell>
          <cell r="GB59" t="e">
            <v>#DIV/0!</v>
          </cell>
          <cell r="GC59" t="e">
            <v>#DIV/0!</v>
          </cell>
          <cell r="GD59" t="e">
            <v>#DIV/0!</v>
          </cell>
          <cell r="GE59" t="e">
            <v>#DIV/0!</v>
          </cell>
          <cell r="GF59" t="e">
            <v>#DIV/0!</v>
          </cell>
          <cell r="GG59" t="e">
            <v>#DIV/0!</v>
          </cell>
          <cell r="GH59" t="e">
            <v>#DIV/0!</v>
          </cell>
        </row>
        <row r="60">
          <cell r="L60">
            <v>6124</v>
          </cell>
          <cell r="M60">
            <v>6324</v>
          </cell>
          <cell r="Q60">
            <v>5687</v>
          </cell>
          <cell r="R60">
            <v>5549</v>
          </cell>
          <cell r="U60">
            <v>5757</v>
          </cell>
          <cell r="V60">
            <v>6354</v>
          </cell>
          <cell r="W60">
            <v>5817</v>
          </cell>
          <cell r="Z60">
            <v>5371</v>
          </cell>
          <cell r="AA60">
            <v>5555</v>
          </cell>
          <cell r="CJ60">
            <v>1104</v>
          </cell>
          <cell r="CK60">
            <v>1090</v>
          </cell>
          <cell r="CN60">
            <v>1460</v>
          </cell>
          <cell r="CO60">
            <v>1390</v>
          </cell>
          <cell r="CP60">
            <v>1765</v>
          </cell>
          <cell r="CS60">
            <v>1856</v>
          </cell>
          <cell r="CT60">
            <v>2080</v>
          </cell>
          <cell r="CX60">
            <v>2295</v>
          </cell>
          <cell r="CY60">
            <v>1965</v>
          </cell>
          <cell r="DB60">
            <v>2292</v>
          </cell>
          <cell r="DC60">
            <v>2357</v>
          </cell>
          <cell r="DD60">
            <v>2581</v>
          </cell>
          <cell r="DG60">
            <v>2481</v>
          </cell>
          <cell r="DH60">
            <v>2570</v>
          </cell>
          <cell r="DL60">
            <v>2113</v>
          </cell>
          <cell r="DM60">
            <v>2385</v>
          </cell>
          <cell r="DP60">
            <v>2339</v>
          </cell>
          <cell r="DQ60">
            <v>1958</v>
          </cell>
          <cell r="DR60">
            <v>2048</v>
          </cell>
          <cell r="DU60">
            <v>2598</v>
          </cell>
          <cell r="DV60">
            <v>2691</v>
          </cell>
          <cell r="DZ60">
            <v>2494</v>
          </cell>
          <cell r="EA60">
            <v>2583</v>
          </cell>
          <cell r="ED60">
            <v>2734</v>
          </cell>
          <cell r="EE60">
            <v>2128</v>
          </cell>
          <cell r="EF60">
            <v>3628</v>
          </cell>
          <cell r="EI60">
            <v>4261</v>
          </cell>
          <cell r="EJ60">
            <v>3389</v>
          </cell>
          <cell r="EN60">
            <v>3652</v>
          </cell>
          <cell r="EO60">
            <v>3956</v>
          </cell>
          <cell r="ER60">
            <v>4194</v>
          </cell>
          <cell r="ES60">
            <v>4751</v>
          </cell>
          <cell r="ET60">
            <v>4470</v>
          </cell>
          <cell r="EW60">
            <v>4711</v>
          </cell>
          <cell r="EX60">
            <v>4895</v>
          </cell>
          <cell r="FC60">
            <v>3627</v>
          </cell>
          <cell r="FF60">
            <v>4828</v>
          </cell>
          <cell r="FG60">
            <v>4457</v>
          </cell>
          <cell r="FH60">
            <v>4273</v>
          </cell>
          <cell r="FK60">
            <v>4633</v>
          </cell>
          <cell r="FL60">
            <v>4353</v>
          </cell>
          <cell r="FP60">
            <v>5085</v>
          </cell>
          <cell r="FQ60">
            <v>5029</v>
          </cell>
          <cell r="FT60">
            <v>4521</v>
          </cell>
          <cell r="FU60">
            <v>4475</v>
          </cell>
        </row>
        <row r="64">
          <cell r="J64">
            <v>0</v>
          </cell>
          <cell r="M64">
            <v>0</v>
          </cell>
          <cell r="N64">
            <v>0</v>
          </cell>
          <cell r="O64">
            <v>0</v>
          </cell>
          <cell r="R64">
            <v>0</v>
          </cell>
          <cell r="S64">
            <v>0</v>
          </cell>
          <cell r="W64">
            <v>0</v>
          </cell>
          <cell r="X64">
            <v>0</v>
          </cell>
          <cell r="AA64">
            <v>0</v>
          </cell>
          <cell r="AB64">
            <v>0</v>
          </cell>
          <cell r="AC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M64">
            <v>0</v>
          </cell>
          <cell r="BN64">
            <v>0</v>
          </cell>
          <cell r="BR64">
            <v>0</v>
          </cell>
          <cell r="BS64">
            <v>0</v>
          </cell>
          <cell r="BT64">
            <v>0</v>
          </cell>
          <cell r="BW64">
            <v>0</v>
          </cell>
          <cell r="BX64">
            <v>0</v>
          </cell>
          <cell r="CB64">
            <v>0</v>
          </cell>
          <cell r="CC64">
            <v>0</v>
          </cell>
          <cell r="CF64">
            <v>0</v>
          </cell>
          <cell r="CG64">
            <v>0</v>
          </cell>
          <cell r="CH64">
            <v>0</v>
          </cell>
          <cell r="CK64">
            <v>0</v>
          </cell>
          <cell r="CL64">
            <v>0</v>
          </cell>
          <cell r="CP64">
            <v>0</v>
          </cell>
          <cell r="CQ64">
            <v>0</v>
          </cell>
          <cell r="CT64">
            <v>0</v>
          </cell>
          <cell r="CU64">
            <v>0</v>
          </cell>
          <cell r="CV64">
            <v>0</v>
          </cell>
          <cell r="CY64">
            <v>0</v>
          </cell>
          <cell r="CZ64">
            <v>0</v>
          </cell>
          <cell r="DD64">
            <v>0</v>
          </cell>
          <cell r="DE64">
            <v>0</v>
          </cell>
          <cell r="DH64">
            <v>0</v>
          </cell>
          <cell r="DI64">
            <v>0</v>
          </cell>
          <cell r="DM64">
            <v>0</v>
          </cell>
          <cell r="DN64">
            <v>0</v>
          </cell>
          <cell r="DR64">
            <v>0</v>
          </cell>
          <cell r="DS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row>
        <row r="65">
          <cell r="J65">
            <v>3819</v>
          </cell>
          <cell r="M65">
            <v>5384</v>
          </cell>
          <cell r="N65">
            <v>4697</v>
          </cell>
          <cell r="O65">
            <v>4972</v>
          </cell>
          <cell r="R65">
            <v>4538</v>
          </cell>
          <cell r="S65">
            <v>5055</v>
          </cell>
          <cell r="W65">
            <v>5502</v>
          </cell>
          <cell r="X65">
            <v>4661</v>
          </cell>
          <cell r="AA65">
            <v>5236</v>
          </cell>
          <cell r="AB65">
            <v>3220</v>
          </cell>
          <cell r="AC65">
            <v>4755</v>
          </cell>
          <cell r="AF65">
            <v>5156</v>
          </cell>
          <cell r="AG65">
            <v>4723</v>
          </cell>
          <cell r="AH65">
            <v>0</v>
          </cell>
          <cell r="AI65">
            <v>0</v>
          </cell>
          <cell r="AJ65">
            <v>0</v>
          </cell>
          <cell r="AK65">
            <v>4741</v>
          </cell>
          <cell r="AL65">
            <v>4784</v>
          </cell>
          <cell r="AM65">
            <v>0</v>
          </cell>
          <cell r="AN65">
            <v>0</v>
          </cell>
          <cell r="AO65">
            <v>5256</v>
          </cell>
          <cell r="AP65">
            <v>4984</v>
          </cell>
          <cell r="AQ65">
            <v>5213</v>
          </cell>
          <cell r="AR65">
            <v>0</v>
          </cell>
          <cell r="AS65">
            <v>0</v>
          </cell>
          <cell r="AT65">
            <v>5613</v>
          </cell>
          <cell r="AU65">
            <v>5153</v>
          </cell>
          <cell r="AV65">
            <v>0</v>
          </cell>
          <cell r="AW65">
            <v>0</v>
          </cell>
          <cell r="AX65">
            <v>0</v>
          </cell>
          <cell r="AY65">
            <v>5291</v>
          </cell>
          <cell r="AZ65">
            <v>5724</v>
          </cell>
          <cell r="BA65">
            <v>0</v>
          </cell>
          <cell r="BB65">
            <v>0</v>
          </cell>
          <cell r="BC65">
            <v>5508</v>
          </cell>
          <cell r="BD65">
            <v>5603</v>
          </cell>
          <cell r="BE65">
            <v>5344</v>
          </cell>
          <cell r="BF65">
            <v>0</v>
          </cell>
          <cell r="BG65">
            <v>0</v>
          </cell>
          <cell r="BH65">
            <v>5071</v>
          </cell>
          <cell r="BI65">
            <v>5055</v>
          </cell>
          <cell r="BM65">
            <v>5599</v>
          </cell>
          <cell r="BN65">
            <v>5765</v>
          </cell>
          <cell r="BR65">
            <v>5402</v>
          </cell>
          <cell r="BS65">
            <v>5408</v>
          </cell>
          <cell r="BT65">
            <v>5971</v>
          </cell>
          <cell r="BW65">
            <v>5557</v>
          </cell>
          <cell r="BX65">
            <v>5569</v>
          </cell>
          <cell r="CB65">
            <v>5823</v>
          </cell>
          <cell r="CC65">
            <v>6163</v>
          </cell>
          <cell r="CF65">
            <v>6011</v>
          </cell>
          <cell r="CG65">
            <v>5957</v>
          </cell>
          <cell r="CH65">
            <v>5589</v>
          </cell>
          <cell r="CK65">
            <v>6064</v>
          </cell>
          <cell r="CL65">
            <v>6005</v>
          </cell>
          <cell r="CP65">
            <v>5770</v>
          </cell>
          <cell r="CQ65">
            <v>5663</v>
          </cell>
          <cell r="CT65">
            <v>5584</v>
          </cell>
          <cell r="CU65">
            <v>5843</v>
          </cell>
          <cell r="CV65">
            <v>5526</v>
          </cell>
          <cell r="CY65">
            <v>5800</v>
          </cell>
          <cell r="CZ65">
            <v>5793</v>
          </cell>
          <cell r="DD65">
            <v>4611</v>
          </cell>
          <cell r="DE65">
            <v>5566</v>
          </cell>
          <cell r="DH65">
            <v>5146</v>
          </cell>
          <cell r="DI65">
            <v>5515</v>
          </cell>
          <cell r="DM65">
            <v>4905</v>
          </cell>
          <cell r="DN65">
            <v>4773</v>
          </cell>
          <cell r="DR65">
            <v>5266</v>
          </cell>
          <cell r="DS65">
            <v>5570</v>
          </cell>
          <cell r="DV65">
            <v>4963</v>
          </cell>
          <cell r="DW65">
            <v>5303</v>
          </cell>
          <cell r="DX65">
            <v>5296</v>
          </cell>
          <cell r="DY65">
            <v>0</v>
          </cell>
          <cell r="DZ65">
            <v>0</v>
          </cell>
          <cell r="EA65">
            <v>4989</v>
          </cell>
          <cell r="EB65">
            <v>4620</v>
          </cell>
          <cell r="EC65">
            <v>0</v>
          </cell>
          <cell r="ED65">
            <v>0</v>
          </cell>
          <cell r="EE65">
            <v>0</v>
          </cell>
          <cell r="EF65">
            <v>5554</v>
          </cell>
          <cell r="EG65">
            <v>5450</v>
          </cell>
          <cell r="EH65">
            <v>0</v>
          </cell>
          <cell r="EI65">
            <v>0</v>
          </cell>
          <cell r="EJ65">
            <v>4490</v>
          </cell>
          <cell r="EK65">
            <v>3983</v>
          </cell>
          <cell r="EL65">
            <v>3827</v>
          </cell>
          <cell r="EM65">
            <v>0</v>
          </cell>
          <cell r="EN65">
            <v>0</v>
          </cell>
          <cell r="EO65">
            <v>4752</v>
          </cell>
          <cell r="EP65">
            <v>4584</v>
          </cell>
          <cell r="EQ65">
            <v>0</v>
          </cell>
          <cell r="ER65">
            <v>0</v>
          </cell>
          <cell r="ES65">
            <v>0</v>
          </cell>
          <cell r="ET65">
            <v>4862</v>
          </cell>
          <cell r="EU65">
            <v>4495</v>
          </cell>
          <cell r="EV65">
            <v>0</v>
          </cell>
          <cell r="EW65">
            <v>0</v>
          </cell>
          <cell r="EX65">
            <v>4588</v>
          </cell>
          <cell r="EY65">
            <v>5334</v>
          </cell>
          <cell r="EZ65">
            <v>5407</v>
          </cell>
          <cell r="FA65">
            <v>0</v>
          </cell>
          <cell r="FB65">
            <v>0</v>
          </cell>
          <cell r="FC65">
            <v>4447</v>
          </cell>
          <cell r="FD65">
            <v>4737</v>
          </cell>
          <cell r="FE65">
            <v>0</v>
          </cell>
          <cell r="FF65">
            <v>0</v>
          </cell>
          <cell r="FG65">
            <v>0</v>
          </cell>
          <cell r="FH65">
            <v>4731</v>
          </cell>
          <cell r="FI65">
            <v>5388</v>
          </cell>
          <cell r="FJ65">
            <v>0</v>
          </cell>
          <cell r="FK65">
            <v>0</v>
          </cell>
          <cell r="FL65">
            <v>4938</v>
          </cell>
          <cell r="FM65">
            <v>4688</v>
          </cell>
          <cell r="FN65">
            <v>5075</v>
          </cell>
          <cell r="FO65">
            <v>0</v>
          </cell>
          <cell r="FP65">
            <v>0</v>
          </cell>
          <cell r="FQ65">
            <v>4362</v>
          </cell>
          <cell r="FR65">
            <v>4744</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row>
        <row r="66">
          <cell r="J66">
            <v>1</v>
          </cell>
          <cell r="K66" t="str">
            <v/>
          </cell>
          <cell r="L66" t="str">
            <v/>
          </cell>
          <cell r="M66">
            <v>1</v>
          </cell>
          <cell r="N66">
            <v>1</v>
          </cell>
          <cell r="O66">
            <v>60</v>
          </cell>
          <cell r="P66" t="str">
            <v/>
          </cell>
          <cell r="Q66" t="str">
            <v/>
          </cell>
          <cell r="R66">
            <v>65</v>
          </cell>
          <cell r="S66">
            <v>50</v>
          </cell>
          <cell r="T66" t="str">
            <v/>
          </cell>
          <cell r="U66" t="str">
            <v/>
          </cell>
          <cell r="V66" t="str">
            <v/>
          </cell>
          <cell r="W66">
            <v>16</v>
          </cell>
          <cell r="X66">
            <v>1</v>
          </cell>
          <cell r="Y66" t="str">
            <v/>
          </cell>
          <cell r="Z66" t="str">
            <v/>
          </cell>
          <cell r="AA66">
            <v>147</v>
          </cell>
          <cell r="AB66">
            <v>414</v>
          </cell>
          <cell r="AC66">
            <v>70</v>
          </cell>
          <cell r="AD66" t="str">
            <v/>
          </cell>
          <cell r="AE66" t="str">
            <v/>
          </cell>
          <cell r="AF66">
            <v>1</v>
          </cell>
          <cell r="AG66">
            <v>1</v>
          </cell>
          <cell r="AH66" t="str">
            <v/>
          </cell>
          <cell r="AI66" t="str">
            <v/>
          </cell>
          <cell r="AK66">
            <v>122</v>
          </cell>
          <cell r="AL66">
            <v>1</v>
          </cell>
          <cell r="AM66" t="str">
            <v/>
          </cell>
          <cell r="AN66" t="str">
            <v/>
          </cell>
          <cell r="AO66">
            <v>125</v>
          </cell>
          <cell r="AP66">
            <v>1</v>
          </cell>
          <cell r="AQ66">
            <v>1</v>
          </cell>
          <cell r="AR66" t="str">
            <v/>
          </cell>
          <cell r="AS66" t="str">
            <v/>
          </cell>
          <cell r="AT66">
            <v>1</v>
          </cell>
          <cell r="AU66">
            <v>1</v>
          </cell>
          <cell r="AV66" t="str">
            <v/>
          </cell>
          <cell r="AW66" t="str">
            <v/>
          </cell>
          <cell r="AX66" t="str">
            <v/>
          </cell>
          <cell r="AY66">
            <v>14</v>
          </cell>
          <cell r="AZ66">
            <v>11</v>
          </cell>
          <cell r="BA66" t="str">
            <v/>
          </cell>
          <cell r="BB66" t="str">
            <v/>
          </cell>
          <cell r="BC66">
            <v>50</v>
          </cell>
          <cell r="BD66" t="str">
            <v/>
          </cell>
          <cell r="BE66">
            <v>1</v>
          </cell>
          <cell r="BF66" t="str">
            <v/>
          </cell>
          <cell r="BG66" t="str">
            <v/>
          </cell>
          <cell r="BH66">
            <v>1</v>
          </cell>
          <cell r="BI66">
            <v>55</v>
          </cell>
          <cell r="BJ66" t="str">
            <v/>
          </cell>
          <cell r="BK66" t="str">
            <v/>
          </cell>
          <cell r="BL66" t="str">
            <v/>
          </cell>
          <cell r="BM66">
            <v>77</v>
          </cell>
          <cell r="BN66">
            <v>77</v>
          </cell>
          <cell r="BO66" t="str">
            <v/>
          </cell>
          <cell r="BP66" t="str">
            <v/>
          </cell>
          <cell r="BQ66" t="str">
            <v/>
          </cell>
          <cell r="BR66">
            <v>113</v>
          </cell>
          <cell r="BS66">
            <v>83</v>
          </cell>
          <cell r="BT66">
            <v>76</v>
          </cell>
          <cell r="BU66" t="str">
            <v/>
          </cell>
          <cell r="BV66" t="str">
            <v/>
          </cell>
          <cell r="BW66">
            <v>61</v>
          </cell>
          <cell r="BX66" t="str">
            <v/>
          </cell>
          <cell r="BY66" t="str">
            <v/>
          </cell>
          <cell r="BZ66" t="str">
            <v/>
          </cell>
          <cell r="CA66" t="str">
            <v/>
          </cell>
          <cell r="CB66">
            <v>97</v>
          </cell>
          <cell r="CC66">
            <v>18</v>
          </cell>
          <cell r="CD66" t="str">
            <v/>
          </cell>
          <cell r="CE66" t="str">
            <v/>
          </cell>
          <cell r="CF66">
            <v>40</v>
          </cell>
          <cell r="CG66">
            <v>28</v>
          </cell>
          <cell r="CH66">
            <v>36</v>
          </cell>
          <cell r="CI66" t="str">
            <v/>
          </cell>
          <cell r="CJ66" t="str">
            <v/>
          </cell>
          <cell r="CK66">
            <v>40</v>
          </cell>
          <cell r="CL66" t="str">
            <v/>
          </cell>
          <cell r="CM66" t="str">
            <v/>
          </cell>
          <cell r="CN66" t="str">
            <v/>
          </cell>
          <cell r="CO66" t="str">
            <v/>
          </cell>
          <cell r="CP66">
            <v>21</v>
          </cell>
          <cell r="CQ66" t="str">
            <v/>
          </cell>
          <cell r="CR66" t="str">
            <v/>
          </cell>
          <cell r="CS66" t="str">
            <v/>
          </cell>
          <cell r="CT66">
            <v>6</v>
          </cell>
          <cell r="CU66">
            <v>51</v>
          </cell>
          <cell r="CV66" t="str">
            <v/>
          </cell>
          <cell r="CW66" t="str">
            <v/>
          </cell>
          <cell r="CX66" t="str">
            <v/>
          </cell>
          <cell r="CY66">
            <v>29</v>
          </cell>
          <cell r="CZ66">
            <v>18</v>
          </cell>
          <cell r="DA66" t="str">
            <v/>
          </cell>
          <cell r="DB66" t="str">
            <v/>
          </cell>
          <cell r="DC66" t="str">
            <v/>
          </cell>
          <cell r="DD66">
            <v>383</v>
          </cell>
          <cell r="DE66">
            <v>138</v>
          </cell>
          <cell r="DF66" t="str">
            <v/>
          </cell>
          <cell r="DG66" t="str">
            <v/>
          </cell>
          <cell r="DH66">
            <v>222</v>
          </cell>
          <cell r="DI66" t="str">
            <v/>
          </cell>
          <cell r="DJ66" t="str">
            <v/>
          </cell>
          <cell r="DK66" t="str">
            <v/>
          </cell>
          <cell r="DL66" t="str">
            <v/>
          </cell>
          <cell r="DM66">
            <v>449</v>
          </cell>
          <cell r="DN66" t="str">
            <v/>
          </cell>
          <cell r="DO66" t="str">
            <v/>
          </cell>
          <cell r="DP66" t="str">
            <v/>
          </cell>
          <cell r="DQ66" t="str">
            <v/>
          </cell>
          <cell r="DR66">
            <v>161</v>
          </cell>
          <cell r="DS66">
            <v>391</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row>
        <row r="67">
          <cell r="J67">
            <v>382.5</v>
          </cell>
          <cell r="M67">
            <v>372</v>
          </cell>
          <cell r="N67">
            <v>336</v>
          </cell>
          <cell r="O67">
            <v>372</v>
          </cell>
          <cell r="R67">
            <v>348</v>
          </cell>
          <cell r="S67">
            <v>392</v>
          </cell>
          <cell r="W67">
            <v>374</v>
          </cell>
          <cell r="X67">
            <v>360</v>
          </cell>
          <cell r="AA67">
            <v>372</v>
          </cell>
          <cell r="AB67">
            <v>372</v>
          </cell>
          <cell r="AC67">
            <v>348</v>
          </cell>
          <cell r="AF67">
            <v>332</v>
          </cell>
          <cell r="AG67">
            <v>312</v>
          </cell>
          <cell r="AH67">
            <v>0</v>
          </cell>
          <cell r="AI67">
            <v>0</v>
          </cell>
          <cell r="AJ67">
            <v>0</v>
          </cell>
          <cell r="AK67">
            <v>320</v>
          </cell>
          <cell r="AL67">
            <v>320</v>
          </cell>
          <cell r="AM67">
            <v>0</v>
          </cell>
          <cell r="AN67">
            <v>0</v>
          </cell>
          <cell r="AO67">
            <v>338</v>
          </cell>
          <cell r="AP67">
            <v>324</v>
          </cell>
          <cell r="AQ67">
            <v>312</v>
          </cell>
          <cell r="AR67">
            <v>0</v>
          </cell>
          <cell r="AS67">
            <v>0</v>
          </cell>
          <cell r="AT67">
            <v>344</v>
          </cell>
          <cell r="AU67">
            <v>322</v>
          </cell>
          <cell r="AV67">
            <v>0</v>
          </cell>
          <cell r="AW67">
            <v>0</v>
          </cell>
          <cell r="AX67">
            <v>0</v>
          </cell>
          <cell r="AY67">
            <v>332</v>
          </cell>
          <cell r="AZ67">
            <v>344</v>
          </cell>
          <cell r="BA67">
            <v>0</v>
          </cell>
          <cell r="BB67">
            <v>0</v>
          </cell>
          <cell r="BC67">
            <v>332</v>
          </cell>
          <cell r="BD67">
            <v>320</v>
          </cell>
          <cell r="BE67">
            <v>312</v>
          </cell>
          <cell r="BF67">
            <v>0</v>
          </cell>
          <cell r="BG67">
            <v>0</v>
          </cell>
          <cell r="BH67">
            <v>308</v>
          </cell>
          <cell r="BI67">
            <v>308</v>
          </cell>
          <cell r="BM67">
            <v>332</v>
          </cell>
          <cell r="BN67">
            <v>344</v>
          </cell>
          <cell r="BR67">
            <v>332</v>
          </cell>
          <cell r="BS67">
            <v>318</v>
          </cell>
          <cell r="BT67">
            <v>324</v>
          </cell>
          <cell r="BW67">
            <v>316</v>
          </cell>
          <cell r="BX67">
            <v>326</v>
          </cell>
          <cell r="CB67">
            <v>343</v>
          </cell>
          <cell r="CC67">
            <v>354</v>
          </cell>
          <cell r="CF67">
            <v>336</v>
          </cell>
          <cell r="CG67">
            <v>324</v>
          </cell>
          <cell r="CH67">
            <v>324</v>
          </cell>
          <cell r="CK67">
            <v>348</v>
          </cell>
          <cell r="CL67">
            <v>338</v>
          </cell>
          <cell r="CP67">
            <v>312</v>
          </cell>
          <cell r="CQ67">
            <v>324</v>
          </cell>
          <cell r="CT67">
            <v>321</v>
          </cell>
          <cell r="CU67">
            <v>318</v>
          </cell>
          <cell r="CV67">
            <v>302</v>
          </cell>
          <cell r="CY67">
            <v>336</v>
          </cell>
          <cell r="CZ67">
            <v>330</v>
          </cell>
          <cell r="DD67">
            <v>348</v>
          </cell>
          <cell r="DE67">
            <v>357</v>
          </cell>
          <cell r="DH67">
            <v>346</v>
          </cell>
          <cell r="DI67">
            <v>333</v>
          </cell>
          <cell r="DM67">
            <v>312</v>
          </cell>
          <cell r="DN67">
            <v>300</v>
          </cell>
          <cell r="DR67">
            <v>312</v>
          </cell>
          <cell r="DS67">
            <v>312</v>
          </cell>
          <cell r="DV67">
            <v>300</v>
          </cell>
          <cell r="DW67">
            <v>300</v>
          </cell>
          <cell r="DX67">
            <v>288</v>
          </cell>
          <cell r="DY67">
            <v>0</v>
          </cell>
          <cell r="DZ67">
            <v>0</v>
          </cell>
          <cell r="EA67">
            <v>312</v>
          </cell>
          <cell r="EB67">
            <v>312</v>
          </cell>
          <cell r="EC67">
            <v>0</v>
          </cell>
          <cell r="ED67">
            <v>0</v>
          </cell>
          <cell r="EE67">
            <v>0</v>
          </cell>
          <cell r="EF67">
            <v>372</v>
          </cell>
          <cell r="EG67">
            <v>372</v>
          </cell>
          <cell r="EH67">
            <v>0</v>
          </cell>
          <cell r="EI67">
            <v>0</v>
          </cell>
          <cell r="EJ67">
            <v>366</v>
          </cell>
          <cell r="EK67">
            <v>372</v>
          </cell>
          <cell r="EL67">
            <v>324</v>
          </cell>
          <cell r="EM67">
            <v>0</v>
          </cell>
          <cell r="EN67">
            <v>0</v>
          </cell>
          <cell r="EO67">
            <v>384</v>
          </cell>
          <cell r="EP67">
            <v>384</v>
          </cell>
          <cell r="EQ67">
            <v>0</v>
          </cell>
          <cell r="ER67">
            <v>0</v>
          </cell>
          <cell r="ES67">
            <v>0</v>
          </cell>
          <cell r="ET67">
            <v>368</v>
          </cell>
          <cell r="EU67">
            <v>345</v>
          </cell>
          <cell r="EV67">
            <v>0</v>
          </cell>
          <cell r="EW67">
            <v>0</v>
          </cell>
          <cell r="EX67">
            <v>360</v>
          </cell>
          <cell r="EY67">
            <v>384</v>
          </cell>
          <cell r="EZ67">
            <v>372</v>
          </cell>
          <cell r="FA67">
            <v>0</v>
          </cell>
          <cell r="FB67">
            <v>0</v>
          </cell>
          <cell r="FC67">
            <v>372</v>
          </cell>
          <cell r="FD67">
            <v>354</v>
          </cell>
          <cell r="FE67">
            <v>0</v>
          </cell>
          <cell r="FF67">
            <v>0</v>
          </cell>
          <cell r="FG67">
            <v>0</v>
          </cell>
          <cell r="FH67">
            <v>396</v>
          </cell>
          <cell r="FI67">
            <v>404</v>
          </cell>
          <cell r="FJ67">
            <v>0</v>
          </cell>
          <cell r="FK67">
            <v>0</v>
          </cell>
          <cell r="FL67">
            <v>408</v>
          </cell>
          <cell r="FM67">
            <v>384</v>
          </cell>
          <cell r="FN67">
            <v>396</v>
          </cell>
          <cell r="FO67">
            <v>0</v>
          </cell>
          <cell r="FP67">
            <v>0</v>
          </cell>
          <cell r="FQ67">
            <v>392</v>
          </cell>
          <cell r="FR67">
            <v>370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row>
        <row r="68">
          <cell r="J68">
            <v>0</v>
          </cell>
          <cell r="M68">
            <v>0</v>
          </cell>
          <cell r="N68">
            <v>0</v>
          </cell>
          <cell r="O68">
            <v>0</v>
          </cell>
          <cell r="R68">
            <v>0</v>
          </cell>
          <cell r="S68">
            <v>0</v>
          </cell>
          <cell r="AO68">
            <v>0</v>
          </cell>
        </row>
        <row r="69">
          <cell r="I69" t="str">
            <v/>
          </cell>
          <cell r="J69">
            <v>166.04347826086956</v>
          </cell>
          <cell r="K69" t="str">
            <v/>
          </cell>
          <cell r="L69" t="str">
            <v/>
          </cell>
          <cell r="M69">
            <v>224.33333333333334</v>
          </cell>
          <cell r="N69">
            <v>213.5</v>
          </cell>
          <cell r="O69">
            <v>248.6</v>
          </cell>
          <cell r="P69" t="str">
            <v/>
          </cell>
          <cell r="Q69" t="str">
            <v/>
          </cell>
          <cell r="R69">
            <v>206.27272727272728</v>
          </cell>
          <cell r="S69">
            <v>229.77272727272728</v>
          </cell>
          <cell r="T69" t="str">
            <v/>
          </cell>
          <cell r="U69" t="str">
            <v/>
          </cell>
          <cell r="V69" t="str">
            <v/>
          </cell>
          <cell r="W69">
            <v>255.90697674418604</v>
          </cell>
          <cell r="X69">
            <v>179.26923076923077</v>
          </cell>
          <cell r="Y69" t="str">
            <v/>
          </cell>
          <cell r="Z69" t="str">
            <v/>
          </cell>
          <cell r="AA69">
            <v>238</v>
          </cell>
          <cell r="AB69" t="str">
            <v/>
          </cell>
          <cell r="AC69">
            <v>250.26315789473685</v>
          </cell>
          <cell r="AD69" t="str">
            <v/>
          </cell>
          <cell r="AE69" t="str">
            <v/>
          </cell>
          <cell r="AF69">
            <v>257.8</v>
          </cell>
          <cell r="AG69">
            <v>248.57894736842104</v>
          </cell>
          <cell r="AH69" t="str">
            <v/>
          </cell>
          <cell r="AI69" t="str">
            <v/>
          </cell>
          <cell r="AJ69" t="str">
            <v/>
          </cell>
          <cell r="AK69">
            <v>263.38888888888891</v>
          </cell>
          <cell r="AL69">
            <v>251.78947368421052</v>
          </cell>
          <cell r="AM69" t="str">
            <v/>
          </cell>
          <cell r="AN69" t="str">
            <v/>
          </cell>
          <cell r="AO69">
            <v>276.63157894736844</v>
          </cell>
          <cell r="AP69">
            <v>262.31578947368422</v>
          </cell>
          <cell r="AQ69">
            <v>289.61111111111109</v>
          </cell>
          <cell r="AR69" t="str">
            <v/>
          </cell>
          <cell r="AS69" t="str">
            <v/>
          </cell>
          <cell r="AT69">
            <v>267.28571428571428</v>
          </cell>
          <cell r="AU69">
            <v>257.64999999999998</v>
          </cell>
          <cell r="AV69" t="str">
            <v/>
          </cell>
          <cell r="AW69" t="str">
            <v/>
          </cell>
          <cell r="AX69" t="str">
            <v/>
          </cell>
          <cell r="AY69">
            <v>240.5</v>
          </cell>
          <cell r="AZ69">
            <v>248.86956521739131</v>
          </cell>
          <cell r="BA69" t="str">
            <v/>
          </cell>
          <cell r="BB69" t="str">
            <v/>
          </cell>
          <cell r="BC69">
            <v>229.5</v>
          </cell>
          <cell r="BD69">
            <v>254.68181818181819</v>
          </cell>
          <cell r="BE69">
            <v>242.90909090909091</v>
          </cell>
          <cell r="BF69" t="str">
            <v/>
          </cell>
          <cell r="BG69" t="str">
            <v/>
          </cell>
          <cell r="BH69">
            <v>241.47619047619048</v>
          </cell>
          <cell r="BI69">
            <v>240.71428571428572</v>
          </cell>
          <cell r="BJ69" t="str">
            <v/>
          </cell>
          <cell r="BK69" t="str">
            <v/>
          </cell>
          <cell r="BL69" t="str">
            <v/>
          </cell>
          <cell r="BM69">
            <v>254.5</v>
          </cell>
          <cell r="BN69">
            <v>250.65217391304347</v>
          </cell>
          <cell r="BO69" t="str">
            <v/>
          </cell>
          <cell r="BP69" t="str">
            <v/>
          </cell>
          <cell r="BQ69" t="str">
            <v/>
          </cell>
          <cell r="BR69">
            <v>245.54545454545453</v>
          </cell>
          <cell r="BS69">
            <v>251.53488372093022</v>
          </cell>
          <cell r="BT69">
            <v>271.40909090909093</v>
          </cell>
          <cell r="BU69" t="str">
            <v/>
          </cell>
          <cell r="BV69" t="str">
            <v/>
          </cell>
          <cell r="BW69">
            <v>256.55586334256697</v>
          </cell>
          <cell r="BX69">
            <v>271.65853658536588</v>
          </cell>
          <cell r="BY69" t="str">
            <v/>
          </cell>
          <cell r="BZ69" t="str">
            <v/>
          </cell>
          <cell r="CA69" t="str">
            <v/>
          </cell>
          <cell r="CB69">
            <v>264.68181818181819</v>
          </cell>
          <cell r="CC69">
            <v>267.95652173913044</v>
          </cell>
          <cell r="CD69" t="str">
            <v/>
          </cell>
          <cell r="CE69" t="str">
            <v/>
          </cell>
          <cell r="CF69">
            <v>261.3478260869565</v>
          </cell>
          <cell r="CG69">
            <v>270.77272727272725</v>
          </cell>
          <cell r="CH69">
            <v>254.04545454545453</v>
          </cell>
          <cell r="CI69" t="str">
            <v/>
          </cell>
          <cell r="CJ69" t="str">
            <v/>
          </cell>
          <cell r="CK69">
            <v>252.66666666666666</v>
          </cell>
          <cell r="CL69">
            <v>261.08695652173913</v>
          </cell>
          <cell r="CM69" t="str">
            <v/>
          </cell>
          <cell r="CN69" t="str">
            <v/>
          </cell>
          <cell r="CO69" t="str">
            <v/>
          </cell>
          <cell r="CP69">
            <v>262.27272727272725</v>
          </cell>
          <cell r="CQ69">
            <v>257.40909090909093</v>
          </cell>
          <cell r="CR69" t="str">
            <v/>
          </cell>
          <cell r="CS69" t="str">
            <v/>
          </cell>
          <cell r="CT69">
            <v>257.32718894009219</v>
          </cell>
          <cell r="CU69">
            <v>271.76744186046511</v>
          </cell>
          <cell r="CV69">
            <v>263.14285714285717</v>
          </cell>
          <cell r="CW69" t="str">
            <v/>
          </cell>
          <cell r="CX69" t="str">
            <v/>
          </cell>
          <cell r="CY69">
            <v>252.17391304347825</v>
          </cell>
          <cell r="CZ69">
            <v>257.46666666666664</v>
          </cell>
          <cell r="DA69" t="str">
            <v/>
          </cell>
          <cell r="DB69" t="str">
            <v/>
          </cell>
          <cell r="DC69" t="str">
            <v/>
          </cell>
          <cell r="DD69">
            <v>192.125</v>
          </cell>
          <cell r="DE69">
            <v>231.91666666666666</v>
          </cell>
          <cell r="DF69" t="str">
            <v/>
          </cell>
          <cell r="DG69" t="str">
            <v/>
          </cell>
          <cell r="DH69">
            <v>214.41666666666666</v>
          </cell>
          <cell r="DI69">
            <v>239.78260869565219</v>
          </cell>
          <cell r="DJ69" t="str">
            <v/>
          </cell>
          <cell r="DK69" t="str">
            <v/>
          </cell>
          <cell r="DL69" t="str">
            <v/>
          </cell>
          <cell r="DM69">
            <v>233.57142857142858</v>
          </cell>
          <cell r="DN69">
            <v>238.65</v>
          </cell>
          <cell r="DO69" t="str">
            <v/>
          </cell>
          <cell r="DP69" t="str">
            <v/>
          </cell>
          <cell r="DQ69" t="str">
            <v/>
          </cell>
          <cell r="DR69">
            <v>250.76190476190476</v>
          </cell>
          <cell r="DS69">
            <v>265.23809523809524</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row>
        <row r="70">
          <cell r="J70">
            <v>23</v>
          </cell>
          <cell r="M70">
            <v>24</v>
          </cell>
          <cell r="N70">
            <v>22</v>
          </cell>
          <cell r="O70">
            <v>20</v>
          </cell>
          <cell r="R70">
            <v>22</v>
          </cell>
          <cell r="S70">
            <v>22</v>
          </cell>
          <cell r="W70">
            <v>21.5</v>
          </cell>
          <cell r="X70">
            <v>26</v>
          </cell>
          <cell r="AA70">
            <v>22</v>
          </cell>
          <cell r="AC70">
            <v>19</v>
          </cell>
          <cell r="AF70">
            <v>20</v>
          </cell>
          <cell r="AG70">
            <v>19</v>
          </cell>
          <cell r="AH70">
            <v>0</v>
          </cell>
          <cell r="AI70">
            <v>0</v>
          </cell>
          <cell r="AJ70">
            <v>0</v>
          </cell>
          <cell r="AK70">
            <v>18</v>
          </cell>
          <cell r="AL70">
            <v>19</v>
          </cell>
          <cell r="AM70">
            <v>0</v>
          </cell>
          <cell r="AN70">
            <v>0</v>
          </cell>
          <cell r="AO70">
            <v>19</v>
          </cell>
          <cell r="AP70">
            <v>19</v>
          </cell>
          <cell r="AQ70">
            <v>18</v>
          </cell>
          <cell r="AR70">
            <v>0</v>
          </cell>
          <cell r="AS70">
            <v>0</v>
          </cell>
          <cell r="AT70">
            <v>21</v>
          </cell>
          <cell r="AU70">
            <v>20</v>
          </cell>
          <cell r="AV70">
            <v>0</v>
          </cell>
          <cell r="AW70">
            <v>0</v>
          </cell>
          <cell r="AX70">
            <v>0</v>
          </cell>
          <cell r="AY70">
            <v>22</v>
          </cell>
          <cell r="AZ70">
            <v>23</v>
          </cell>
          <cell r="BA70">
            <v>0</v>
          </cell>
          <cell r="BB70">
            <v>0</v>
          </cell>
          <cell r="BC70">
            <v>24</v>
          </cell>
          <cell r="BD70">
            <v>22</v>
          </cell>
          <cell r="BE70">
            <v>22</v>
          </cell>
          <cell r="BF70">
            <v>0</v>
          </cell>
          <cell r="BG70">
            <v>0</v>
          </cell>
          <cell r="BH70">
            <v>21</v>
          </cell>
          <cell r="BI70">
            <v>21</v>
          </cell>
          <cell r="BM70">
            <v>22</v>
          </cell>
          <cell r="BN70">
            <v>23</v>
          </cell>
          <cell r="BR70">
            <v>22</v>
          </cell>
          <cell r="BS70">
            <v>21.5</v>
          </cell>
          <cell r="BT70">
            <v>22</v>
          </cell>
          <cell r="BW70">
            <v>21.66</v>
          </cell>
          <cell r="BX70">
            <v>20.5</v>
          </cell>
          <cell r="CB70">
            <v>22</v>
          </cell>
          <cell r="CC70">
            <v>23</v>
          </cell>
          <cell r="CF70">
            <v>23</v>
          </cell>
          <cell r="CG70">
            <v>22</v>
          </cell>
          <cell r="CH70">
            <v>22</v>
          </cell>
          <cell r="CK70">
            <v>24</v>
          </cell>
          <cell r="CL70">
            <v>23</v>
          </cell>
          <cell r="CP70">
            <v>22</v>
          </cell>
          <cell r="CQ70">
            <v>22</v>
          </cell>
          <cell r="CT70">
            <v>21.7</v>
          </cell>
          <cell r="CU70">
            <v>21.5</v>
          </cell>
          <cell r="CV70">
            <v>21</v>
          </cell>
          <cell r="CY70">
            <v>23</v>
          </cell>
          <cell r="CZ70">
            <v>22.5</v>
          </cell>
          <cell r="DD70">
            <v>24</v>
          </cell>
          <cell r="DE70">
            <v>24</v>
          </cell>
          <cell r="DH70">
            <v>24</v>
          </cell>
          <cell r="DI70">
            <v>23</v>
          </cell>
          <cell r="DM70">
            <v>21</v>
          </cell>
          <cell r="DN70">
            <v>20</v>
          </cell>
          <cell r="DR70">
            <v>21</v>
          </cell>
          <cell r="DS70">
            <v>21</v>
          </cell>
          <cell r="DV70">
            <v>20</v>
          </cell>
          <cell r="DW70">
            <v>21</v>
          </cell>
          <cell r="DX70">
            <v>20</v>
          </cell>
          <cell r="DY70">
            <v>0</v>
          </cell>
          <cell r="DZ70">
            <v>0</v>
          </cell>
          <cell r="EA70">
            <v>21</v>
          </cell>
          <cell r="EB70">
            <v>21</v>
          </cell>
          <cell r="EC70">
            <v>0</v>
          </cell>
          <cell r="ED70">
            <v>0</v>
          </cell>
          <cell r="EE70">
            <v>0</v>
          </cell>
          <cell r="EF70">
            <v>26</v>
          </cell>
          <cell r="EG70">
            <v>24</v>
          </cell>
          <cell r="EH70">
            <v>0</v>
          </cell>
          <cell r="EI70">
            <v>0</v>
          </cell>
          <cell r="EJ70">
            <v>22.5</v>
          </cell>
          <cell r="EK70">
            <v>23</v>
          </cell>
          <cell r="EL70">
            <v>21</v>
          </cell>
          <cell r="EM70">
            <v>0</v>
          </cell>
          <cell r="EN70">
            <v>0</v>
          </cell>
          <cell r="EO70">
            <v>22.5</v>
          </cell>
          <cell r="EP70">
            <v>26</v>
          </cell>
          <cell r="EQ70">
            <v>0</v>
          </cell>
          <cell r="ER70">
            <v>0</v>
          </cell>
          <cell r="ES70">
            <v>0</v>
          </cell>
          <cell r="ET70">
            <v>23</v>
          </cell>
          <cell r="EU70">
            <v>22</v>
          </cell>
          <cell r="EV70">
            <v>0</v>
          </cell>
          <cell r="EW70">
            <v>0</v>
          </cell>
          <cell r="EX70">
            <v>21</v>
          </cell>
          <cell r="EY70">
            <v>23</v>
          </cell>
          <cell r="EZ70">
            <v>23</v>
          </cell>
          <cell r="FA70">
            <v>0</v>
          </cell>
          <cell r="FB70">
            <v>0</v>
          </cell>
          <cell r="FC70">
            <v>22</v>
          </cell>
          <cell r="FD70">
            <v>22</v>
          </cell>
          <cell r="FE70">
            <v>0</v>
          </cell>
          <cell r="FF70">
            <v>0</v>
          </cell>
          <cell r="FG70">
            <v>0</v>
          </cell>
          <cell r="FH70">
            <v>24</v>
          </cell>
          <cell r="FI70">
            <v>24</v>
          </cell>
          <cell r="FJ70">
            <v>0</v>
          </cell>
          <cell r="FK70">
            <v>0</v>
          </cell>
          <cell r="FL70">
            <v>24</v>
          </cell>
          <cell r="FM70">
            <v>24</v>
          </cell>
          <cell r="FN70">
            <v>24</v>
          </cell>
          <cell r="FO70">
            <v>0</v>
          </cell>
          <cell r="FP70">
            <v>0</v>
          </cell>
          <cell r="FQ70">
            <v>22</v>
          </cell>
          <cell r="FR70">
            <v>22</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row>
        <row r="72">
          <cell r="I72">
            <v>0</v>
          </cell>
          <cell r="J72">
            <v>0</v>
          </cell>
          <cell r="K72">
            <v>0</v>
          </cell>
          <cell r="L72">
            <v>0</v>
          </cell>
          <cell r="M72">
            <v>0</v>
          </cell>
          <cell r="N72">
            <v>0</v>
          </cell>
          <cell r="O72">
            <v>0</v>
          </cell>
          <cell r="P72">
            <v>232</v>
          </cell>
          <cell r="Q72">
            <v>0</v>
          </cell>
          <cell r="R72">
            <v>0</v>
          </cell>
          <cell r="S72">
            <v>0</v>
          </cell>
          <cell r="T72">
            <v>0</v>
          </cell>
          <cell r="U72">
            <v>0</v>
          </cell>
          <cell r="V72">
            <v>297</v>
          </cell>
          <cell r="W72">
            <v>0</v>
          </cell>
          <cell r="X72">
            <v>0</v>
          </cell>
          <cell r="Y72">
            <v>0</v>
          </cell>
          <cell r="Z72">
            <v>0</v>
          </cell>
          <cell r="AA72">
            <v>0</v>
          </cell>
          <cell r="AB72">
            <v>0</v>
          </cell>
          <cell r="AC72">
            <v>739</v>
          </cell>
          <cell r="AD72">
            <v>0</v>
          </cell>
          <cell r="AE72">
            <v>0</v>
          </cell>
          <cell r="AF72">
            <v>0</v>
          </cell>
          <cell r="AG72">
            <v>0</v>
          </cell>
          <cell r="AH72">
            <v>0</v>
          </cell>
          <cell r="AI72">
            <v>0</v>
          </cell>
          <cell r="AJ72">
            <v>0</v>
          </cell>
          <cell r="AK72">
            <v>0</v>
          </cell>
          <cell r="AL72">
            <v>0</v>
          </cell>
          <cell r="AM72">
            <v>971</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788</v>
          </cell>
          <cell r="BF72">
            <v>0</v>
          </cell>
          <cell r="BG72">
            <v>0</v>
          </cell>
          <cell r="BH72">
            <v>0</v>
          </cell>
          <cell r="BI72">
            <v>0</v>
          </cell>
          <cell r="BJ72">
            <v>0</v>
          </cell>
          <cell r="BK72">
            <v>0</v>
          </cell>
          <cell r="BL72">
            <v>0</v>
          </cell>
          <cell r="BM72">
            <v>0</v>
          </cell>
          <cell r="BN72">
            <v>1500</v>
          </cell>
          <cell r="BO72">
            <v>0</v>
          </cell>
          <cell r="BP72">
            <v>0</v>
          </cell>
          <cell r="BQ72">
            <v>0</v>
          </cell>
          <cell r="BR72">
            <v>0</v>
          </cell>
          <cell r="BS72">
            <v>0</v>
          </cell>
          <cell r="BT72">
            <v>0</v>
          </cell>
          <cell r="BU72">
            <v>170</v>
          </cell>
          <cell r="BV72">
            <v>0</v>
          </cell>
          <cell r="BW72">
            <v>0</v>
          </cell>
          <cell r="BX72">
            <v>0</v>
          </cell>
          <cell r="BY72">
            <v>0</v>
          </cell>
          <cell r="BZ72">
            <v>0</v>
          </cell>
          <cell r="CA72">
            <v>0</v>
          </cell>
          <cell r="CB72">
            <v>0</v>
          </cell>
          <cell r="CC72">
            <v>390</v>
          </cell>
          <cell r="CD72">
            <v>0</v>
          </cell>
          <cell r="CE72">
            <v>0</v>
          </cell>
          <cell r="CF72">
            <v>0</v>
          </cell>
          <cell r="CG72">
            <v>0</v>
          </cell>
          <cell r="CH72">
            <v>0</v>
          </cell>
          <cell r="CI72">
            <v>0</v>
          </cell>
          <cell r="CJ72">
            <v>800</v>
          </cell>
          <cell r="CK72">
            <v>0</v>
          </cell>
          <cell r="CL72">
            <v>0</v>
          </cell>
          <cell r="CM72">
            <v>800</v>
          </cell>
          <cell r="CN72">
            <v>0</v>
          </cell>
          <cell r="CO72">
            <v>0</v>
          </cell>
          <cell r="CP72">
            <v>800</v>
          </cell>
          <cell r="CQ72">
            <v>0</v>
          </cell>
          <cell r="CR72">
            <v>0</v>
          </cell>
          <cell r="CS72">
            <v>0</v>
          </cell>
          <cell r="CT72">
            <v>0</v>
          </cell>
          <cell r="CU72">
            <v>1385</v>
          </cell>
          <cell r="CV72">
            <v>0</v>
          </cell>
          <cell r="CW72">
            <v>0</v>
          </cell>
          <cell r="CX72">
            <v>0</v>
          </cell>
          <cell r="CY72">
            <v>0</v>
          </cell>
          <cell r="CZ72">
            <v>545</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row>
        <row r="73">
          <cell r="I73">
            <v>0</v>
          </cell>
          <cell r="J73">
            <v>0</v>
          </cell>
          <cell r="K73">
            <v>0</v>
          </cell>
          <cell r="L73">
            <v>0</v>
          </cell>
          <cell r="M73">
            <v>0</v>
          </cell>
          <cell r="N73">
            <v>0</v>
          </cell>
          <cell r="O73">
            <v>0</v>
          </cell>
          <cell r="P73">
            <v>1714</v>
          </cell>
          <cell r="Q73">
            <v>0</v>
          </cell>
          <cell r="R73">
            <v>0</v>
          </cell>
          <cell r="S73">
            <v>0</v>
          </cell>
          <cell r="T73">
            <v>0</v>
          </cell>
          <cell r="U73">
            <v>0</v>
          </cell>
          <cell r="V73">
            <v>2330</v>
          </cell>
          <cell r="W73">
            <v>0</v>
          </cell>
          <cell r="X73">
            <v>0</v>
          </cell>
          <cell r="Y73">
            <v>0</v>
          </cell>
          <cell r="Z73">
            <v>0</v>
          </cell>
          <cell r="AA73">
            <v>0</v>
          </cell>
          <cell r="AB73">
            <v>0</v>
          </cell>
          <cell r="AC73">
            <v>4653</v>
          </cell>
          <cell r="AD73">
            <v>0</v>
          </cell>
          <cell r="AE73">
            <v>0</v>
          </cell>
          <cell r="AF73">
            <v>0</v>
          </cell>
          <cell r="AG73">
            <v>0</v>
          </cell>
          <cell r="AH73">
            <v>0</v>
          </cell>
          <cell r="AI73">
            <v>0</v>
          </cell>
          <cell r="AJ73">
            <v>0</v>
          </cell>
          <cell r="AK73">
            <v>0</v>
          </cell>
          <cell r="AL73">
            <v>0</v>
          </cell>
          <cell r="AM73">
            <v>6774</v>
          </cell>
          <cell r="AN73">
            <v>0</v>
          </cell>
          <cell r="AO73">
            <v>0</v>
          </cell>
          <cell r="AP73">
            <v>0</v>
          </cell>
          <cell r="AQ73">
            <v>0</v>
          </cell>
          <cell r="AR73">
            <v>0</v>
          </cell>
          <cell r="AS73">
            <v>2035</v>
          </cell>
          <cell r="AT73">
            <v>0</v>
          </cell>
          <cell r="AU73">
            <v>0</v>
          </cell>
          <cell r="AV73">
            <v>3044</v>
          </cell>
          <cell r="AW73">
            <v>0</v>
          </cell>
          <cell r="AX73">
            <v>0</v>
          </cell>
          <cell r="AY73">
            <v>0</v>
          </cell>
          <cell r="AZ73">
            <v>0</v>
          </cell>
          <cell r="BA73">
            <v>0</v>
          </cell>
          <cell r="BB73">
            <v>0</v>
          </cell>
          <cell r="BC73">
            <v>0</v>
          </cell>
          <cell r="BD73">
            <v>0</v>
          </cell>
          <cell r="BE73">
            <v>3611</v>
          </cell>
          <cell r="BF73">
            <v>0</v>
          </cell>
          <cell r="BG73">
            <v>0</v>
          </cell>
          <cell r="BH73">
            <v>0</v>
          </cell>
          <cell r="BI73">
            <v>0</v>
          </cell>
          <cell r="BJ73">
            <v>0</v>
          </cell>
          <cell r="BK73">
            <v>0</v>
          </cell>
          <cell r="BL73">
            <v>0</v>
          </cell>
          <cell r="BM73">
            <v>0</v>
          </cell>
          <cell r="BN73">
            <v>7058</v>
          </cell>
          <cell r="BO73">
            <v>5109</v>
          </cell>
          <cell r="BP73">
            <v>0</v>
          </cell>
          <cell r="BQ73">
            <v>0</v>
          </cell>
          <cell r="BR73">
            <v>0</v>
          </cell>
          <cell r="BS73">
            <v>0</v>
          </cell>
          <cell r="BT73">
            <v>0</v>
          </cell>
          <cell r="BU73">
            <v>1503</v>
          </cell>
          <cell r="BV73">
            <v>0</v>
          </cell>
          <cell r="BW73">
            <v>0</v>
          </cell>
          <cell r="BX73">
            <v>0</v>
          </cell>
          <cell r="BY73">
            <v>0</v>
          </cell>
          <cell r="BZ73">
            <v>0</v>
          </cell>
          <cell r="CA73">
            <v>0</v>
          </cell>
          <cell r="CB73">
            <v>0</v>
          </cell>
          <cell r="CC73">
            <v>2322</v>
          </cell>
          <cell r="CD73">
            <v>0</v>
          </cell>
          <cell r="CE73">
            <v>0</v>
          </cell>
          <cell r="CF73">
            <v>0</v>
          </cell>
          <cell r="CG73">
            <v>0</v>
          </cell>
          <cell r="CH73">
            <v>0</v>
          </cell>
          <cell r="CI73">
            <v>0</v>
          </cell>
          <cell r="CJ73">
            <v>4005</v>
          </cell>
          <cell r="CK73">
            <v>0</v>
          </cell>
          <cell r="CL73">
            <v>0</v>
          </cell>
          <cell r="CM73">
            <v>4474</v>
          </cell>
          <cell r="CN73">
            <v>0</v>
          </cell>
          <cell r="CO73">
            <v>0</v>
          </cell>
          <cell r="CP73">
            <v>4904</v>
          </cell>
          <cell r="CQ73">
            <v>0</v>
          </cell>
          <cell r="CR73">
            <v>0</v>
          </cell>
          <cell r="CS73">
            <v>0</v>
          </cell>
          <cell r="CT73">
            <v>0</v>
          </cell>
          <cell r="CU73">
            <v>5711</v>
          </cell>
          <cell r="CV73">
            <v>0</v>
          </cell>
          <cell r="CW73">
            <v>0</v>
          </cell>
          <cell r="CX73">
            <v>0</v>
          </cell>
          <cell r="CY73">
            <v>0</v>
          </cell>
          <cell r="CZ73">
            <v>2190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row>
        <row r="74">
          <cell r="I74" t="e">
            <v>#DIV/0!</v>
          </cell>
          <cell r="J74">
            <v>9.9843137254901961</v>
          </cell>
          <cell r="K74" t="e">
            <v>#DIV/0!</v>
          </cell>
          <cell r="L74" t="e">
            <v>#DIV/0!</v>
          </cell>
          <cell r="M74">
            <v>14.473118279569892</v>
          </cell>
          <cell r="N74">
            <v>13.979166666666666</v>
          </cell>
          <cell r="O74">
            <v>13.365591397849462</v>
          </cell>
          <cell r="P74" t="e">
            <v>#DIV/0!</v>
          </cell>
          <cell r="Q74" t="e">
            <v>#DIV/0!</v>
          </cell>
          <cell r="R74">
            <v>13.040229885057471</v>
          </cell>
          <cell r="S74">
            <v>12.895408163265307</v>
          </cell>
          <cell r="T74" t="e">
            <v>#DIV/0!</v>
          </cell>
          <cell r="U74" t="e">
            <v>#DIV/0!</v>
          </cell>
          <cell r="V74" t="e">
            <v>#DIV/0!</v>
          </cell>
          <cell r="W74">
            <v>14.711229946524064</v>
          </cell>
          <cell r="X74">
            <v>12.947222222222223</v>
          </cell>
          <cell r="Y74" t="e">
            <v>#DIV/0!</v>
          </cell>
          <cell r="Z74" t="e">
            <v>#DIV/0!</v>
          </cell>
          <cell r="AA74">
            <v>14.075268817204302</v>
          </cell>
          <cell r="AB74">
            <v>8.655913978494624</v>
          </cell>
          <cell r="AC74">
            <v>13.663793103448276</v>
          </cell>
          <cell r="AD74" t="e">
            <v>#DIV/0!</v>
          </cell>
          <cell r="AE74" t="e">
            <v>#DIV/0!</v>
          </cell>
          <cell r="AF74">
            <v>15.53012048192771</v>
          </cell>
          <cell r="AG74">
            <v>15.137820512820513</v>
          </cell>
          <cell r="AH74" t="e">
            <v>#DIV/0!</v>
          </cell>
          <cell r="AI74" t="e">
            <v>#DIV/0!</v>
          </cell>
          <cell r="AJ74" t="e">
            <v>#DIV/0!</v>
          </cell>
          <cell r="AK74">
            <v>14.815625000000001</v>
          </cell>
          <cell r="AL74">
            <v>14.95</v>
          </cell>
          <cell r="AM74" t="e">
            <v>#DIV/0!</v>
          </cell>
          <cell r="AN74" t="e">
            <v>#DIV/0!</v>
          </cell>
          <cell r="AO74">
            <v>15.550295857988166</v>
          </cell>
          <cell r="AP74">
            <v>15.382716049382717</v>
          </cell>
          <cell r="AQ74">
            <v>16.708333333333332</v>
          </cell>
          <cell r="AR74" t="e">
            <v>#DIV/0!</v>
          </cell>
          <cell r="AS74" t="e">
            <v>#DIV/0!</v>
          </cell>
          <cell r="AT74">
            <v>16.316860465116278</v>
          </cell>
          <cell r="AU74">
            <v>16.003105590062113</v>
          </cell>
          <cell r="AV74" t="e">
            <v>#DIV/0!</v>
          </cell>
          <cell r="AW74" t="e">
            <v>#DIV/0!</v>
          </cell>
          <cell r="AX74" t="e">
            <v>#DIV/0!</v>
          </cell>
          <cell r="AY74">
            <v>15.936746987951807</v>
          </cell>
          <cell r="AZ74">
            <v>16.63953488372093</v>
          </cell>
          <cell r="BA74" t="e">
            <v>#DIV/0!</v>
          </cell>
          <cell r="BB74" t="e">
            <v>#DIV/0!</v>
          </cell>
          <cell r="BC74">
            <v>16.590361445783131</v>
          </cell>
          <cell r="BD74">
            <v>17.509374999999999</v>
          </cell>
          <cell r="BE74">
            <v>17.128205128205128</v>
          </cell>
          <cell r="BF74" t="e">
            <v>#DIV/0!</v>
          </cell>
          <cell r="BG74" t="e">
            <v>#DIV/0!</v>
          </cell>
          <cell r="BH74">
            <v>16.464285714285715</v>
          </cell>
          <cell r="BI74">
            <v>16.412337662337663</v>
          </cell>
          <cell r="BJ74" t="e">
            <v>#DIV/0!</v>
          </cell>
          <cell r="BK74" t="e">
            <v>#DIV/0!</v>
          </cell>
          <cell r="BL74" t="e">
            <v>#DIV/0!</v>
          </cell>
          <cell r="BM74">
            <v>16.8644578313253</v>
          </cell>
          <cell r="BN74">
            <v>16.75872093023256</v>
          </cell>
          <cell r="BO74" t="e">
            <v>#DIV/0!</v>
          </cell>
          <cell r="BP74" t="e">
            <v>#DIV/0!</v>
          </cell>
          <cell r="BQ74" t="e">
            <v>#DIV/0!</v>
          </cell>
          <cell r="BR74">
            <v>16.271084337349397</v>
          </cell>
          <cell r="BS74">
            <v>17.0062893081761</v>
          </cell>
          <cell r="BT74">
            <v>18.429012345679013</v>
          </cell>
          <cell r="BU74" t="e">
            <v>#DIV/0!</v>
          </cell>
          <cell r="BV74" t="e">
            <v>#DIV/0!</v>
          </cell>
          <cell r="BW74">
            <v>17.585443037974684</v>
          </cell>
          <cell r="BX74">
            <v>17.082822085889571</v>
          </cell>
          <cell r="BY74" t="e">
            <v>#DIV/0!</v>
          </cell>
          <cell r="BZ74" t="e">
            <v>#DIV/0!</v>
          </cell>
          <cell r="CA74" t="e">
            <v>#DIV/0!</v>
          </cell>
          <cell r="CB74">
            <v>16.976676384839649</v>
          </cell>
          <cell r="CC74">
            <v>17.40960451977401</v>
          </cell>
          <cell r="CD74" t="e">
            <v>#DIV/0!</v>
          </cell>
          <cell r="CE74" t="e">
            <v>#DIV/0!</v>
          </cell>
          <cell r="CF74">
            <v>17.889880952380953</v>
          </cell>
          <cell r="CG74">
            <v>18.385802469135804</v>
          </cell>
          <cell r="CH74">
            <v>17.25</v>
          </cell>
          <cell r="CI74" t="e">
            <v>#DIV/0!</v>
          </cell>
          <cell r="CJ74" t="e">
            <v>#DIV/0!</v>
          </cell>
          <cell r="CK74">
            <v>17.425287356321839</v>
          </cell>
          <cell r="CL74">
            <v>17.766272189349113</v>
          </cell>
          <cell r="CM74" t="e">
            <v>#DIV/0!</v>
          </cell>
          <cell r="CN74" t="e">
            <v>#DIV/0!</v>
          </cell>
          <cell r="CO74" t="e">
            <v>#DIV/0!</v>
          </cell>
          <cell r="CP74">
            <v>18.493589743589745</v>
          </cell>
          <cell r="CQ74">
            <v>17.478395061728396</v>
          </cell>
          <cell r="CR74" t="e">
            <v>#DIV/0!</v>
          </cell>
          <cell r="CS74" t="e">
            <v>#DIV/0!</v>
          </cell>
          <cell r="CT74">
            <v>17.395638629283489</v>
          </cell>
          <cell r="CU74">
            <v>18.374213836477988</v>
          </cell>
          <cell r="CV74">
            <v>18.298013245033111</v>
          </cell>
          <cell r="CW74" t="e">
            <v>#DIV/0!</v>
          </cell>
          <cell r="CX74" t="e">
            <v>#DIV/0!</v>
          </cell>
          <cell r="CY74">
            <v>17.261904761904763</v>
          </cell>
          <cell r="CZ74">
            <v>17.554545454545455</v>
          </cell>
          <cell r="DA74" t="e">
            <v>#DIV/0!</v>
          </cell>
          <cell r="DB74" t="e">
            <v>#DIV/0!</v>
          </cell>
          <cell r="DC74" t="e">
            <v>#DIV/0!</v>
          </cell>
          <cell r="DD74">
            <v>13.25</v>
          </cell>
          <cell r="DE74">
            <v>15.591036414565826</v>
          </cell>
          <cell r="DF74" t="e">
            <v>#DIV/0!</v>
          </cell>
          <cell r="DG74" t="e">
            <v>#DIV/0!</v>
          </cell>
          <cell r="DH74">
            <v>14.872832369942197</v>
          </cell>
          <cell r="DI74">
            <v>16.561561561561561</v>
          </cell>
          <cell r="DJ74" t="e">
            <v>#DIV/0!</v>
          </cell>
          <cell r="DK74" t="e">
            <v>#DIV/0!</v>
          </cell>
          <cell r="DL74" t="e">
            <v>#DIV/0!</v>
          </cell>
          <cell r="DM74">
            <v>15.721153846153847</v>
          </cell>
          <cell r="DN74">
            <v>15.91</v>
          </cell>
          <cell r="DO74" t="e">
            <v>#DIV/0!</v>
          </cell>
          <cell r="DP74" t="e">
            <v>#DIV/0!</v>
          </cell>
          <cell r="DQ74" t="e">
            <v>#DIV/0!</v>
          </cell>
          <cell r="DR74">
            <v>16.878205128205128</v>
          </cell>
          <cell r="DS74">
            <v>17.852564102564102</v>
          </cell>
          <cell r="DT74" t="e">
            <v>#DIV/0!</v>
          </cell>
          <cell r="DU74" t="e">
            <v>#DIV/0!</v>
          </cell>
          <cell r="DV74" t="e">
            <v>#DIV/0!</v>
          </cell>
          <cell r="DW74" t="e">
            <v>#DIV/0!</v>
          </cell>
          <cell r="DX74" t="e">
            <v>#DIV/0!</v>
          </cell>
          <cell r="DY74" t="e">
            <v>#DIV/0!</v>
          </cell>
          <cell r="DZ74" t="e">
            <v>#DIV/0!</v>
          </cell>
          <cell r="EA74" t="e">
            <v>#DIV/0!</v>
          </cell>
          <cell r="EB74" t="e">
            <v>#DIV/0!</v>
          </cell>
          <cell r="EC74" t="e">
            <v>#DIV/0!</v>
          </cell>
          <cell r="ED74" t="e">
            <v>#DIV/0!</v>
          </cell>
          <cell r="EE74" t="e">
            <v>#DIV/0!</v>
          </cell>
          <cell r="EF74" t="e">
            <v>#DIV/0!</v>
          </cell>
          <cell r="EG74" t="e">
            <v>#DIV/0!</v>
          </cell>
          <cell r="EH74" t="e">
            <v>#DIV/0!</v>
          </cell>
          <cell r="EI74" t="e">
            <v>#DIV/0!</v>
          </cell>
          <cell r="EJ74" t="e">
            <v>#DIV/0!</v>
          </cell>
          <cell r="EK74" t="e">
            <v>#DIV/0!</v>
          </cell>
          <cell r="EL74" t="e">
            <v>#DIV/0!</v>
          </cell>
          <cell r="EM74" t="e">
            <v>#DIV/0!</v>
          </cell>
          <cell r="EN74" t="e">
            <v>#DIV/0!</v>
          </cell>
          <cell r="EO74" t="e">
            <v>#DIV/0!</v>
          </cell>
          <cell r="EP74" t="e">
            <v>#DIV/0!</v>
          </cell>
          <cell r="EQ74" t="e">
            <v>#DIV/0!</v>
          </cell>
          <cell r="ER74" t="e">
            <v>#DIV/0!</v>
          </cell>
          <cell r="ES74" t="e">
            <v>#DIV/0!</v>
          </cell>
          <cell r="ET74" t="e">
            <v>#DIV/0!</v>
          </cell>
          <cell r="EU74" t="e">
            <v>#DIV/0!</v>
          </cell>
          <cell r="EV74" t="e">
            <v>#DIV/0!</v>
          </cell>
          <cell r="EW74" t="e">
            <v>#DIV/0!</v>
          </cell>
          <cell r="EX74" t="e">
            <v>#DIV/0!</v>
          </cell>
          <cell r="EY74" t="e">
            <v>#DIV/0!</v>
          </cell>
          <cell r="EZ74" t="e">
            <v>#DIV/0!</v>
          </cell>
          <cell r="FA74" t="e">
            <v>#DIV/0!</v>
          </cell>
          <cell r="FB74" t="e">
            <v>#DIV/0!</v>
          </cell>
          <cell r="FC74" t="e">
            <v>#DIV/0!</v>
          </cell>
          <cell r="FD74" t="e">
            <v>#DIV/0!</v>
          </cell>
          <cell r="FE74" t="e">
            <v>#DIV/0!</v>
          </cell>
          <cell r="FF74" t="e">
            <v>#DIV/0!</v>
          </cell>
          <cell r="FG74" t="e">
            <v>#DIV/0!</v>
          </cell>
          <cell r="FH74" t="e">
            <v>#DIV/0!</v>
          </cell>
          <cell r="FI74" t="e">
            <v>#DIV/0!</v>
          </cell>
          <cell r="FJ74" t="e">
            <v>#DIV/0!</v>
          </cell>
          <cell r="FK74" t="e">
            <v>#DIV/0!</v>
          </cell>
          <cell r="FL74" t="e">
            <v>#DIV/0!</v>
          </cell>
          <cell r="FM74" t="e">
            <v>#DIV/0!</v>
          </cell>
          <cell r="FN74" t="e">
            <v>#DIV/0!</v>
          </cell>
          <cell r="FO74" t="e">
            <v>#DIV/0!</v>
          </cell>
          <cell r="FP74" t="e">
            <v>#DIV/0!</v>
          </cell>
          <cell r="FQ74" t="e">
            <v>#DIV/0!</v>
          </cell>
          <cell r="FR74" t="e">
            <v>#DIV/0!</v>
          </cell>
          <cell r="FS74" t="e">
            <v>#DIV/0!</v>
          </cell>
          <cell r="FT74" t="e">
            <v>#DIV/0!</v>
          </cell>
          <cell r="FU74" t="e">
            <v>#DIV/0!</v>
          </cell>
          <cell r="FV74" t="e">
            <v>#DIV/0!</v>
          </cell>
          <cell r="FW74" t="e">
            <v>#DIV/0!</v>
          </cell>
          <cell r="FX74" t="e">
            <v>#DIV/0!</v>
          </cell>
          <cell r="FY74" t="e">
            <v>#DIV/0!</v>
          </cell>
          <cell r="FZ74" t="e">
            <v>#DIV/0!</v>
          </cell>
          <cell r="GA74" t="e">
            <v>#DIV/0!</v>
          </cell>
          <cell r="GB74" t="e">
            <v>#DIV/0!</v>
          </cell>
          <cell r="GC74" t="e">
            <v>#DIV/0!</v>
          </cell>
          <cell r="GD74" t="e">
            <v>#DIV/0!</v>
          </cell>
          <cell r="GE74" t="e">
            <v>#DIV/0!</v>
          </cell>
          <cell r="GF74" t="e">
            <v>#DIV/0!</v>
          </cell>
          <cell r="GG74" t="e">
            <v>#DIV/0!</v>
          </cell>
          <cell r="GH74" t="e">
            <v>#DIV/0!</v>
          </cell>
        </row>
        <row r="75">
          <cell r="J75">
            <v>5474</v>
          </cell>
          <cell r="M75">
            <v>6273</v>
          </cell>
          <cell r="N75">
            <v>5980</v>
          </cell>
          <cell r="O75">
            <v>5557</v>
          </cell>
          <cell r="R75">
            <v>5867</v>
          </cell>
          <cell r="S75">
            <v>5777</v>
          </cell>
          <cell r="W75">
            <v>6177</v>
          </cell>
          <cell r="X75">
            <v>6106</v>
          </cell>
          <cell r="AA75">
            <v>5956</v>
          </cell>
          <cell r="AB75">
            <v>6339</v>
          </cell>
          <cell r="AC75">
            <v>5808</v>
          </cell>
          <cell r="AF75">
            <v>6484</v>
          </cell>
          <cell r="AG75">
            <v>6212</v>
          </cell>
          <cell r="AH75">
            <v>0</v>
          </cell>
          <cell r="AI75">
            <v>0</v>
          </cell>
          <cell r="AJ75">
            <v>0</v>
          </cell>
          <cell r="AK75">
            <v>6255</v>
          </cell>
          <cell r="AL75">
            <v>6130</v>
          </cell>
          <cell r="AM75">
            <v>0</v>
          </cell>
          <cell r="AN75">
            <v>0</v>
          </cell>
          <cell r="AO75">
            <v>5417</v>
          </cell>
          <cell r="AP75">
            <v>5930</v>
          </cell>
          <cell r="AQ75">
            <v>5710</v>
          </cell>
          <cell r="AR75">
            <v>0</v>
          </cell>
          <cell r="AS75">
            <v>0</v>
          </cell>
          <cell r="AT75">
            <v>5544</v>
          </cell>
          <cell r="AU75">
            <v>6248</v>
          </cell>
          <cell r="AV75">
            <v>0</v>
          </cell>
          <cell r="AW75">
            <v>0</v>
          </cell>
          <cell r="AX75">
            <v>0</v>
          </cell>
          <cell r="AY75">
            <v>6292</v>
          </cell>
          <cell r="AZ75">
            <v>6053</v>
          </cell>
          <cell r="BA75">
            <v>0</v>
          </cell>
          <cell r="BB75">
            <v>0</v>
          </cell>
          <cell r="BC75">
            <v>6130</v>
          </cell>
          <cell r="BD75">
            <v>6165</v>
          </cell>
          <cell r="BE75">
            <v>5756</v>
          </cell>
          <cell r="BF75">
            <v>0</v>
          </cell>
          <cell r="BG75">
            <v>0</v>
          </cell>
          <cell r="BH75">
            <v>5766</v>
          </cell>
          <cell r="BI75">
            <v>5341</v>
          </cell>
          <cell r="BM75">
            <v>6160</v>
          </cell>
          <cell r="BN75">
            <v>6184</v>
          </cell>
          <cell r="BR75">
            <v>6175</v>
          </cell>
          <cell r="BS75">
            <v>6395</v>
          </cell>
          <cell r="BT75">
            <v>6180</v>
          </cell>
          <cell r="BW75">
            <v>6137</v>
          </cell>
          <cell r="BX75">
            <v>5679</v>
          </cell>
          <cell r="CB75">
            <v>6298</v>
          </cell>
          <cell r="CC75">
            <v>6686</v>
          </cell>
          <cell r="CF75">
            <v>6582</v>
          </cell>
          <cell r="CG75">
            <v>6360</v>
          </cell>
          <cell r="CH75">
            <v>6520</v>
          </cell>
          <cell r="CK75">
            <v>6550</v>
          </cell>
          <cell r="CL75">
            <v>6736</v>
          </cell>
          <cell r="CP75">
            <v>6552</v>
          </cell>
          <cell r="CQ75">
            <v>6152</v>
          </cell>
          <cell r="CT75">
            <v>6509</v>
          </cell>
          <cell r="CU75">
            <v>6145</v>
          </cell>
          <cell r="CV75">
            <v>6169</v>
          </cell>
          <cell r="CY75">
            <v>6398</v>
          </cell>
          <cell r="CZ75">
            <v>6459</v>
          </cell>
          <cell r="DD75">
            <v>6613</v>
          </cell>
          <cell r="DE75">
            <v>7225</v>
          </cell>
          <cell r="DH75">
            <v>6619</v>
          </cell>
          <cell r="DI75">
            <v>6877</v>
          </cell>
          <cell r="DM75">
            <v>6634</v>
          </cell>
          <cell r="DN75">
            <v>6597</v>
          </cell>
          <cell r="DR75">
            <v>6623</v>
          </cell>
          <cell r="DS75">
            <v>6467</v>
          </cell>
          <cell r="DV75">
            <v>5947</v>
          </cell>
          <cell r="DW75">
            <v>5939</v>
          </cell>
          <cell r="DX75">
            <v>5296</v>
          </cell>
          <cell r="DY75">
            <v>0</v>
          </cell>
          <cell r="DZ75">
            <v>0</v>
          </cell>
          <cell r="EA75">
            <v>5873</v>
          </cell>
          <cell r="EB75">
            <v>5682</v>
          </cell>
          <cell r="EC75">
            <v>0</v>
          </cell>
          <cell r="ED75">
            <v>0</v>
          </cell>
          <cell r="EE75">
            <v>0</v>
          </cell>
          <cell r="EF75">
            <v>5891</v>
          </cell>
          <cell r="EG75">
            <v>5891</v>
          </cell>
          <cell r="EH75">
            <v>0</v>
          </cell>
          <cell r="EI75">
            <v>0</v>
          </cell>
          <cell r="EJ75">
            <v>4926</v>
          </cell>
          <cell r="EK75">
            <v>5002</v>
          </cell>
          <cell r="EL75">
            <v>4581</v>
          </cell>
          <cell r="EM75">
            <v>0</v>
          </cell>
          <cell r="EN75">
            <v>0</v>
          </cell>
          <cell r="EO75">
            <v>4846</v>
          </cell>
          <cell r="EP75">
            <v>4912</v>
          </cell>
          <cell r="EQ75">
            <v>0</v>
          </cell>
          <cell r="ER75">
            <v>0</v>
          </cell>
          <cell r="ES75">
            <v>0</v>
          </cell>
          <cell r="ET75">
            <v>5550</v>
          </cell>
          <cell r="EU75">
            <v>4891</v>
          </cell>
          <cell r="EV75">
            <v>0</v>
          </cell>
          <cell r="EW75">
            <v>0</v>
          </cell>
          <cell r="EX75">
            <v>5464</v>
          </cell>
          <cell r="EY75">
            <v>5453</v>
          </cell>
          <cell r="EZ75">
            <v>5794</v>
          </cell>
          <cell r="FA75">
            <v>0</v>
          </cell>
          <cell r="FB75">
            <v>0</v>
          </cell>
          <cell r="FC75">
            <v>5798</v>
          </cell>
          <cell r="FD75">
            <v>5522</v>
          </cell>
          <cell r="FE75">
            <v>0</v>
          </cell>
          <cell r="FF75">
            <v>0</v>
          </cell>
          <cell r="FG75">
            <v>0</v>
          </cell>
          <cell r="FH75">
            <v>5634</v>
          </cell>
          <cell r="FI75">
            <v>5665</v>
          </cell>
          <cell r="FJ75">
            <v>0</v>
          </cell>
          <cell r="FK75">
            <v>0</v>
          </cell>
          <cell r="FL75">
            <v>5491</v>
          </cell>
          <cell r="FM75">
            <v>5307</v>
          </cell>
          <cell r="FN75">
            <v>5117</v>
          </cell>
          <cell r="FO75">
            <v>0</v>
          </cell>
          <cell r="FP75">
            <v>0</v>
          </cell>
          <cell r="FQ75">
            <v>5540</v>
          </cell>
          <cell r="FR75">
            <v>5736</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row>
        <row r="81">
          <cell r="J81" t="e">
            <v>#DIV/0!</v>
          </cell>
          <cell r="K81" t="e">
            <v>#DIV/0!</v>
          </cell>
          <cell r="L81">
            <v>174</v>
          </cell>
          <cell r="M81">
            <v>212.5</v>
          </cell>
          <cell r="N81">
            <v>214</v>
          </cell>
          <cell r="O81">
            <v>208</v>
          </cell>
          <cell r="P81">
            <v>209.5</v>
          </cell>
          <cell r="Q81">
            <v>188</v>
          </cell>
          <cell r="R81">
            <v>225.5</v>
          </cell>
          <cell r="S81">
            <v>216.5</v>
          </cell>
          <cell r="T81">
            <v>205</v>
          </cell>
          <cell r="U81">
            <v>219.5</v>
          </cell>
          <cell r="V81">
            <v>220.5</v>
          </cell>
          <cell r="W81">
            <v>222</v>
          </cell>
          <cell r="X81">
            <v>206.5</v>
          </cell>
          <cell r="Y81">
            <v>203.5</v>
          </cell>
          <cell r="Z81">
            <v>183</v>
          </cell>
          <cell r="AA81">
            <v>184.5</v>
          </cell>
          <cell r="AB81">
            <v>185</v>
          </cell>
          <cell r="AC81">
            <v>212</v>
          </cell>
          <cell r="AD81">
            <v>203</v>
          </cell>
          <cell r="AE81">
            <v>198</v>
          </cell>
          <cell r="AF81">
            <v>246</v>
          </cell>
          <cell r="AG81">
            <v>232.5</v>
          </cell>
          <cell r="AH81">
            <v>224.85</v>
          </cell>
          <cell r="AI81">
            <v>199.45454545454547</v>
          </cell>
          <cell r="AJ81">
            <v>204</v>
          </cell>
          <cell r="AK81">
            <v>249</v>
          </cell>
          <cell r="AL81">
            <v>234.5</v>
          </cell>
          <cell r="AM81">
            <v>224</v>
          </cell>
          <cell r="AN81">
            <v>234</v>
          </cell>
          <cell r="AO81">
            <v>243</v>
          </cell>
          <cell r="AP81">
            <v>233.5</v>
          </cell>
          <cell r="AQ81">
            <v>260.5</v>
          </cell>
          <cell r="AR81">
            <v>255.85714285714286</v>
          </cell>
          <cell r="AS81">
            <v>225</v>
          </cell>
          <cell r="AT81">
            <v>253</v>
          </cell>
          <cell r="AU81">
            <v>252</v>
          </cell>
          <cell r="AV81">
            <v>243</v>
          </cell>
          <cell r="AW81">
            <v>243</v>
          </cell>
          <cell r="AX81">
            <v>235</v>
          </cell>
          <cell r="AY81">
            <v>244</v>
          </cell>
          <cell r="AZ81">
            <v>260.5</v>
          </cell>
          <cell r="BA81">
            <v>236.5</v>
          </cell>
          <cell r="BB81">
            <v>232</v>
          </cell>
          <cell r="BC81">
            <v>229.5</v>
          </cell>
          <cell r="BD81">
            <v>255.54275166457904</v>
          </cell>
          <cell r="BE81">
            <v>247</v>
          </cell>
          <cell r="BF81">
            <v>244.45652173913044</v>
          </cell>
          <cell r="BG81">
            <v>201</v>
          </cell>
          <cell r="BH81">
            <v>241</v>
          </cell>
          <cell r="BI81">
            <v>248</v>
          </cell>
          <cell r="BJ81">
            <v>247.89999999999998</v>
          </cell>
          <cell r="BK81">
            <v>225</v>
          </cell>
          <cell r="BL81">
            <v>242</v>
          </cell>
          <cell r="BM81">
            <v>255</v>
          </cell>
          <cell r="BN81">
            <v>243.5</v>
          </cell>
          <cell r="BO81">
            <v>262.53260869565219</v>
          </cell>
          <cell r="BP81" t="e">
            <v>#DIV/0!</v>
          </cell>
          <cell r="BQ81">
            <v>238.52964426877469</v>
          </cell>
          <cell r="BR81">
            <v>245.5</v>
          </cell>
          <cell r="BS81">
            <v>257.10500000000002</v>
          </cell>
          <cell r="BT81">
            <v>262.60454545454547</v>
          </cell>
          <cell r="BU81">
            <v>232</v>
          </cell>
          <cell r="BV81">
            <v>242.7</v>
          </cell>
          <cell r="BW81">
            <v>256.55586334256697</v>
          </cell>
          <cell r="BX81">
            <v>262.5</v>
          </cell>
          <cell r="BY81">
            <v>238.6</v>
          </cell>
          <cell r="BZ81">
            <v>244.5</v>
          </cell>
          <cell r="CA81">
            <v>259.3</v>
          </cell>
          <cell r="CB81">
            <v>264.7</v>
          </cell>
          <cell r="CC81">
            <v>262.5</v>
          </cell>
          <cell r="CD81">
            <v>246.5</v>
          </cell>
          <cell r="CE81">
            <v>240.91666666666666</v>
          </cell>
          <cell r="CF81">
            <v>261</v>
          </cell>
          <cell r="CG81">
            <v>271.5</v>
          </cell>
          <cell r="CH81">
            <v>259</v>
          </cell>
          <cell r="CI81">
            <v>239</v>
          </cell>
          <cell r="CJ81">
            <v>247.75</v>
          </cell>
          <cell r="CK81">
            <v>247.75</v>
          </cell>
          <cell r="CL81">
            <v>254.35000000000002</v>
          </cell>
          <cell r="CM81">
            <v>257.75</v>
          </cell>
          <cell r="CN81">
            <v>278.2</v>
          </cell>
          <cell r="CO81">
            <v>263.59523809523807</v>
          </cell>
          <cell r="CP81">
            <v>265.05</v>
          </cell>
          <cell r="CQ81">
            <v>258.49025974025972</v>
          </cell>
          <cell r="CR81">
            <v>238.05</v>
          </cell>
          <cell r="CS81">
            <v>252.92434656340754</v>
          </cell>
          <cell r="CT81">
            <v>267.76781609195405</v>
          </cell>
          <cell r="CU81">
            <v>247.68372093023254</v>
          </cell>
          <cell r="CV81">
            <v>256.2</v>
          </cell>
          <cell r="CW81">
            <v>263.14999999999998</v>
          </cell>
          <cell r="CX81">
            <v>251.5</v>
          </cell>
          <cell r="CY81">
            <v>261.28695652173911</v>
          </cell>
          <cell r="CZ81">
            <v>255.10833333333332</v>
          </cell>
          <cell r="DA81">
            <v>249.33382352941177</v>
          </cell>
          <cell r="DB81">
            <v>245.29444444444442</v>
          </cell>
          <cell r="DC81">
            <v>250.60665767062835</v>
          </cell>
          <cell r="DD81">
            <v>230.72222222222223</v>
          </cell>
          <cell r="DE81">
            <v>228.80226216538003</v>
          </cell>
          <cell r="DF81">
            <v>229.89347826086956</v>
          </cell>
          <cell r="DG81">
            <v>255.21212121212119</v>
          </cell>
          <cell r="DH81">
            <v>239.35833333333335</v>
          </cell>
          <cell r="DI81">
            <v>239.33574879227052</v>
          </cell>
          <cell r="DJ81">
            <v>242.8</v>
          </cell>
          <cell r="DK81">
            <v>238</v>
          </cell>
          <cell r="DL81">
            <v>245.14285714285714</v>
          </cell>
          <cell r="DM81">
            <v>246.84821428571428</v>
          </cell>
          <cell r="DN81">
            <v>249.93611111111113</v>
          </cell>
          <cell r="DO81">
            <v>257.32499999999999</v>
          </cell>
          <cell r="DP81">
            <v>260.42113821138213</v>
          </cell>
          <cell r="DQ81">
            <v>266.82857142857142</v>
          </cell>
          <cell r="DR81">
            <v>263.73809523809524</v>
          </cell>
          <cell r="DS81">
            <v>265.23809523809524</v>
          </cell>
          <cell r="DT81">
            <v>244.58658536585364</v>
          </cell>
          <cell r="DU81">
            <v>243.5</v>
          </cell>
          <cell r="DV81">
            <v>266.15384615384613</v>
          </cell>
          <cell r="DW81" t="e">
            <v>#DIV/0!</v>
          </cell>
          <cell r="DX81" t="e">
            <v>#DIV/0!</v>
          </cell>
          <cell r="DY81" t="e">
            <v>#DIV/0!</v>
          </cell>
          <cell r="DZ81" t="e">
            <v>#DIV/0!</v>
          </cell>
          <cell r="EA81" t="e">
            <v>#DIV/0!</v>
          </cell>
          <cell r="EB81" t="e">
            <v>#DIV/0!</v>
          </cell>
          <cell r="EC81" t="e">
            <v>#DIV/0!</v>
          </cell>
          <cell r="ED81" t="e">
            <v>#DIV/0!</v>
          </cell>
          <cell r="EE81" t="e">
            <v>#DIV/0!</v>
          </cell>
          <cell r="EF81" t="e">
            <v>#DIV/0!</v>
          </cell>
          <cell r="EG81" t="e">
            <v>#DIV/0!</v>
          </cell>
          <cell r="EH81" t="e">
            <v>#DIV/0!</v>
          </cell>
          <cell r="EI81" t="e">
            <v>#DIV/0!</v>
          </cell>
          <cell r="EJ81" t="e">
            <v>#DIV/0!</v>
          </cell>
          <cell r="EK81" t="e">
            <v>#DIV/0!</v>
          </cell>
          <cell r="EL81" t="e">
            <v>#DIV/0!</v>
          </cell>
          <cell r="EM81" t="e">
            <v>#DIV/0!</v>
          </cell>
          <cell r="EN81" t="e">
            <v>#DIV/0!</v>
          </cell>
          <cell r="EO81" t="e">
            <v>#DIV/0!</v>
          </cell>
          <cell r="EP81" t="e">
            <v>#DIV/0!</v>
          </cell>
          <cell r="EQ81" t="e">
            <v>#DIV/0!</v>
          </cell>
          <cell r="ER81" t="e">
            <v>#DIV/0!</v>
          </cell>
          <cell r="ES81" t="e">
            <v>#DIV/0!</v>
          </cell>
          <cell r="ET81" t="e">
            <v>#DIV/0!</v>
          </cell>
          <cell r="EU81" t="e">
            <v>#DIV/0!</v>
          </cell>
          <cell r="EV81" t="e">
            <v>#DIV/0!</v>
          </cell>
          <cell r="EW81" t="e">
            <v>#DIV/0!</v>
          </cell>
          <cell r="EX81" t="e">
            <v>#DIV/0!</v>
          </cell>
          <cell r="EY81" t="e">
            <v>#DIV/0!</v>
          </cell>
          <cell r="EZ81" t="e">
            <v>#DIV/0!</v>
          </cell>
          <cell r="FA81" t="e">
            <v>#DIV/0!</v>
          </cell>
          <cell r="FB81" t="e">
            <v>#DIV/0!</v>
          </cell>
          <cell r="FC81" t="e">
            <v>#DIV/0!</v>
          </cell>
          <cell r="FD81" t="e">
            <v>#DIV/0!</v>
          </cell>
          <cell r="FE81" t="e">
            <v>#DIV/0!</v>
          </cell>
          <cell r="FF81" t="e">
            <v>#DIV/0!</v>
          </cell>
          <cell r="FG81" t="e">
            <v>#DIV/0!</v>
          </cell>
          <cell r="FH81" t="e">
            <v>#DIV/0!</v>
          </cell>
          <cell r="FI81" t="e">
            <v>#DIV/0!</v>
          </cell>
          <cell r="FJ81" t="e">
            <v>#DIV/0!</v>
          </cell>
          <cell r="FK81" t="e">
            <v>#DIV/0!</v>
          </cell>
          <cell r="FL81" t="e">
            <v>#DIV/0!</v>
          </cell>
          <cell r="FM81" t="e">
            <v>#DIV/0!</v>
          </cell>
          <cell r="FN81" t="e">
            <v>#DIV/0!</v>
          </cell>
          <cell r="FO81" t="e">
            <v>#DIV/0!</v>
          </cell>
          <cell r="FP81" t="e">
            <v>#DIV/0!</v>
          </cell>
          <cell r="FQ81" t="e">
            <v>#DIV/0!</v>
          </cell>
          <cell r="FR81" t="e">
            <v>#DIV/0!</v>
          </cell>
          <cell r="FS81" t="e">
            <v>#DIV/0!</v>
          </cell>
          <cell r="FT81" t="e">
            <v>#DIV/0!</v>
          </cell>
          <cell r="FU81" t="e">
            <v>#DIV/0!</v>
          </cell>
          <cell r="FV81" t="e">
            <v>#DIV/0!</v>
          </cell>
          <cell r="FW81" t="e">
            <v>#DIV/0!</v>
          </cell>
          <cell r="FX81" t="e">
            <v>#DIV/0!</v>
          </cell>
          <cell r="FY81" t="e">
            <v>#DIV/0!</v>
          </cell>
          <cell r="FZ81" t="e">
            <v>#DIV/0!</v>
          </cell>
          <cell r="GA81" t="e">
            <v>#DIV/0!</v>
          </cell>
          <cell r="GB81" t="e">
            <v>#DIV/0!</v>
          </cell>
          <cell r="GC81" t="e">
            <v>#DIV/0!</v>
          </cell>
          <cell r="GD81" t="e">
            <v>#DIV/0!</v>
          </cell>
          <cell r="GE81" t="e">
            <v>#DIV/0!</v>
          </cell>
          <cell r="GF81" t="e">
            <v>#DIV/0!</v>
          </cell>
          <cell r="GG81" t="e">
            <v>#DIV/0!</v>
          </cell>
          <cell r="GH81" t="e">
            <v>#DIV/0!</v>
          </cell>
        </row>
        <row r="82">
          <cell r="J82">
            <v>167</v>
          </cell>
          <cell r="K82">
            <v>144</v>
          </cell>
          <cell r="L82">
            <v>148</v>
          </cell>
          <cell r="M82">
            <v>185</v>
          </cell>
          <cell r="N82">
            <v>220.5</v>
          </cell>
          <cell r="O82">
            <v>184.5</v>
          </cell>
          <cell r="P82">
            <v>181.5</v>
          </cell>
          <cell r="Q82">
            <v>60.5</v>
          </cell>
          <cell r="R82">
            <v>176.5</v>
          </cell>
          <cell r="S82">
            <v>233.5</v>
          </cell>
          <cell r="T82">
            <v>180.5</v>
          </cell>
          <cell r="U82">
            <v>190.5</v>
          </cell>
          <cell r="V82">
            <v>189.5</v>
          </cell>
          <cell r="W82">
            <v>209.5</v>
          </cell>
          <cell r="X82">
            <v>189.5</v>
          </cell>
          <cell r="Y82">
            <v>196.5</v>
          </cell>
          <cell r="Z82">
            <v>196</v>
          </cell>
          <cell r="AA82">
            <v>166.5</v>
          </cell>
          <cell r="AB82">
            <v>77.5</v>
          </cell>
          <cell r="AC82">
            <v>159.5</v>
          </cell>
          <cell r="AD82">
            <v>150</v>
          </cell>
          <cell r="AE82">
            <v>207</v>
          </cell>
          <cell r="AF82">
            <v>226</v>
          </cell>
          <cell r="AG82">
            <v>0</v>
          </cell>
          <cell r="AH82">
            <v>0</v>
          </cell>
          <cell r="AI82">
            <v>137</v>
          </cell>
          <cell r="AJ82">
            <v>187</v>
          </cell>
          <cell r="AK82">
            <v>0</v>
          </cell>
          <cell r="AL82">
            <v>0</v>
          </cell>
          <cell r="AM82">
            <v>0</v>
          </cell>
          <cell r="AN82">
            <v>0</v>
          </cell>
          <cell r="AO82">
            <v>0</v>
          </cell>
          <cell r="AP82">
            <v>0</v>
          </cell>
          <cell r="AQ82" t="e">
            <v>#DIV/0!</v>
          </cell>
          <cell r="AR82">
            <v>0</v>
          </cell>
          <cell r="AS82">
            <v>0</v>
          </cell>
          <cell r="AT82" t="e">
            <v>#DIV/0!</v>
          </cell>
          <cell r="AU82">
            <v>0</v>
          </cell>
          <cell r="AV82" t="e">
            <v>#DIV/0!</v>
          </cell>
          <cell r="AW82" t="e">
            <v>#DIV/0!</v>
          </cell>
          <cell r="AX82" t="e">
            <v>#DIV/0!</v>
          </cell>
          <cell r="AY82" t="e">
            <v>#DIV/0!</v>
          </cell>
          <cell r="AZ82" t="e">
            <v>#DIV/0!</v>
          </cell>
          <cell r="BA82" t="e">
            <v>#DIV/0!</v>
          </cell>
          <cell r="BB82" t="e">
            <v>#DIV/0!</v>
          </cell>
          <cell r="BC82" t="e">
            <v>#DIV/0!</v>
          </cell>
          <cell r="BD82" t="e">
            <v>#DIV/0!</v>
          </cell>
          <cell r="BE82" t="e">
            <v>#DIV/0!</v>
          </cell>
          <cell r="BF82" t="e">
            <v>#DIV/0!</v>
          </cell>
          <cell r="BG82" t="e">
            <v>#DIV/0!</v>
          </cell>
          <cell r="BH82" t="e">
            <v>#DIV/0!</v>
          </cell>
          <cell r="BI82" t="e">
            <v>#DIV/0!</v>
          </cell>
          <cell r="BJ82">
            <v>0</v>
          </cell>
          <cell r="BK82" t="e">
            <v>#DIV/0!</v>
          </cell>
          <cell r="BL82" t="e">
            <v>#DIV/0!</v>
          </cell>
          <cell r="BM82" t="e">
            <v>#DIV/0!</v>
          </cell>
          <cell r="BN82" t="e">
            <v>#DIV/0!</v>
          </cell>
          <cell r="BO82" t="e">
            <v>#DIV/0!</v>
          </cell>
          <cell r="BP82" t="e">
            <v>#DIV/0!</v>
          </cell>
          <cell r="BQ82" t="e">
            <v>#DIV/0!</v>
          </cell>
          <cell r="BR82" t="e">
            <v>#DIV/0!</v>
          </cell>
          <cell r="BS82" t="e">
            <v>#DIV/0!</v>
          </cell>
          <cell r="BT82" t="e">
            <v>#DIV/0!</v>
          </cell>
          <cell r="BU82" t="e">
            <v>#DIV/0!</v>
          </cell>
          <cell r="BV82" t="e">
            <v>#DIV/0!</v>
          </cell>
          <cell r="BW82" t="e">
            <v>#DIV/0!</v>
          </cell>
          <cell r="BX82" t="e">
            <v>#DIV/0!</v>
          </cell>
          <cell r="BY82" t="e">
            <v>#DIV/0!</v>
          </cell>
          <cell r="BZ82" t="e">
            <v>#DIV/0!</v>
          </cell>
          <cell r="CA82" t="e">
            <v>#DIV/0!</v>
          </cell>
          <cell r="CB82" t="e">
            <v>#DIV/0!</v>
          </cell>
          <cell r="CC82" t="e">
            <v>#DIV/0!</v>
          </cell>
          <cell r="CD82" t="e">
            <v>#DIV/0!</v>
          </cell>
          <cell r="CE82" t="e">
            <v>#DIV/0!</v>
          </cell>
          <cell r="CF82" t="e">
            <v>#DIV/0!</v>
          </cell>
          <cell r="CG82" t="e">
            <v>#DIV/0!</v>
          </cell>
          <cell r="CH82" t="e">
            <v>#DIV/0!</v>
          </cell>
          <cell r="CI82" t="e">
            <v>#DIV/0!</v>
          </cell>
          <cell r="CJ82" t="e">
            <v>#DIV/0!</v>
          </cell>
          <cell r="CK82" t="e">
            <v>#DIV/0!</v>
          </cell>
          <cell r="CL82" t="e">
            <v>#DIV/0!</v>
          </cell>
          <cell r="CM82" t="e">
            <v>#DIV/0!</v>
          </cell>
          <cell r="CN82" t="e">
            <v>#DIV/0!</v>
          </cell>
          <cell r="CO82" t="e">
            <v>#DIV/0!</v>
          </cell>
          <cell r="CP82" t="e">
            <v>#DIV/0!</v>
          </cell>
          <cell r="CQ82" t="e">
            <v>#DIV/0!</v>
          </cell>
          <cell r="CR82" t="e">
            <v>#DIV/0!</v>
          </cell>
          <cell r="CS82" t="e">
            <v>#DIV/0!</v>
          </cell>
          <cell r="CT82" t="e">
            <v>#DIV/0!</v>
          </cell>
          <cell r="CU82" t="e">
            <v>#DIV/0!</v>
          </cell>
          <cell r="CV82" t="e">
            <v>#DIV/0!</v>
          </cell>
          <cell r="CW82" t="e">
            <v>#DIV/0!</v>
          </cell>
          <cell r="CX82" t="e">
            <v>#DIV/0!</v>
          </cell>
          <cell r="CY82" t="e">
            <v>#DIV/0!</v>
          </cell>
          <cell r="CZ82" t="e">
            <v>#DIV/0!</v>
          </cell>
          <cell r="DA82" t="e">
            <v>#DIV/0!</v>
          </cell>
          <cell r="DB82" t="e">
            <v>#DIV/0!</v>
          </cell>
          <cell r="DC82" t="e">
            <v>#DIV/0!</v>
          </cell>
          <cell r="DD82" t="e">
            <v>#DIV/0!</v>
          </cell>
          <cell r="DE82" t="e">
            <v>#DIV/0!</v>
          </cell>
          <cell r="DF82" t="e">
            <v>#DIV/0!</v>
          </cell>
          <cell r="DG82" t="e">
            <v>#DIV/0!</v>
          </cell>
          <cell r="DH82" t="e">
            <v>#DIV/0!</v>
          </cell>
          <cell r="DI82" t="e">
            <v>#DIV/0!</v>
          </cell>
          <cell r="DJ82" t="e">
            <v>#DIV/0!</v>
          </cell>
          <cell r="DK82" t="e">
            <v>#DIV/0!</v>
          </cell>
          <cell r="DL82" t="e">
            <v>#DIV/0!</v>
          </cell>
          <cell r="DM82" t="e">
            <v>#DIV/0!</v>
          </cell>
          <cell r="DN82" t="e">
            <v>#DIV/0!</v>
          </cell>
          <cell r="DO82" t="e">
            <v>#DIV/0!</v>
          </cell>
          <cell r="DP82" t="e">
            <v>#DIV/0!</v>
          </cell>
          <cell r="DQ82" t="e">
            <v>#DIV/0!</v>
          </cell>
          <cell r="DR82" t="e">
            <v>#DIV/0!</v>
          </cell>
          <cell r="DS82" t="e">
            <v>#DIV/0!</v>
          </cell>
          <cell r="DT82" t="e">
            <v>#DIV/0!</v>
          </cell>
          <cell r="DU82" t="e">
            <v>#DIV/0!</v>
          </cell>
          <cell r="DV82" t="e">
            <v>#DIV/0!</v>
          </cell>
          <cell r="DW82" t="e">
            <v>#DIV/0!</v>
          </cell>
          <cell r="DX82" t="e">
            <v>#DIV/0!</v>
          </cell>
          <cell r="DY82" t="e">
            <v>#DIV/0!</v>
          </cell>
          <cell r="DZ82" t="e">
            <v>#DIV/0!</v>
          </cell>
          <cell r="EA82" t="e">
            <v>#DIV/0!</v>
          </cell>
          <cell r="EB82" t="e">
            <v>#DIV/0!</v>
          </cell>
          <cell r="EC82" t="e">
            <v>#DIV/0!</v>
          </cell>
          <cell r="ED82" t="e">
            <v>#DIV/0!</v>
          </cell>
          <cell r="EE82" t="e">
            <v>#DIV/0!</v>
          </cell>
          <cell r="EF82" t="e">
            <v>#DIV/0!</v>
          </cell>
          <cell r="EG82" t="e">
            <v>#DIV/0!</v>
          </cell>
          <cell r="EH82" t="e">
            <v>#DIV/0!</v>
          </cell>
          <cell r="EI82" t="e">
            <v>#DIV/0!</v>
          </cell>
          <cell r="EJ82" t="e">
            <v>#DIV/0!</v>
          </cell>
          <cell r="EK82" t="e">
            <v>#DIV/0!</v>
          </cell>
          <cell r="EL82" t="e">
            <v>#DIV/0!</v>
          </cell>
          <cell r="EM82" t="e">
            <v>#DIV/0!</v>
          </cell>
          <cell r="EN82" t="e">
            <v>#DIV/0!</v>
          </cell>
          <cell r="EO82" t="e">
            <v>#DIV/0!</v>
          </cell>
          <cell r="EP82" t="e">
            <v>#DIV/0!</v>
          </cell>
          <cell r="EQ82" t="e">
            <v>#DIV/0!</v>
          </cell>
          <cell r="ER82" t="e">
            <v>#DIV/0!</v>
          </cell>
          <cell r="ES82" t="e">
            <v>#DIV/0!</v>
          </cell>
          <cell r="ET82" t="e">
            <v>#DIV/0!</v>
          </cell>
          <cell r="EU82" t="e">
            <v>#DIV/0!</v>
          </cell>
          <cell r="EV82" t="e">
            <v>#DIV/0!</v>
          </cell>
          <cell r="EW82" t="e">
            <v>#DIV/0!</v>
          </cell>
          <cell r="EX82" t="e">
            <v>#DIV/0!</v>
          </cell>
          <cell r="EY82" t="e">
            <v>#DIV/0!</v>
          </cell>
          <cell r="EZ82" t="e">
            <v>#DIV/0!</v>
          </cell>
          <cell r="FA82" t="e">
            <v>#DIV/0!</v>
          </cell>
          <cell r="FB82" t="e">
            <v>#DIV/0!</v>
          </cell>
          <cell r="FC82" t="e">
            <v>#DIV/0!</v>
          </cell>
          <cell r="FD82" t="e">
            <v>#DIV/0!</v>
          </cell>
          <cell r="FE82" t="e">
            <v>#DIV/0!</v>
          </cell>
          <cell r="FF82" t="e">
            <v>#DIV/0!</v>
          </cell>
          <cell r="FG82" t="e">
            <v>#DIV/0!</v>
          </cell>
          <cell r="FH82" t="e">
            <v>#DIV/0!</v>
          </cell>
          <cell r="FI82" t="e">
            <v>#DIV/0!</v>
          </cell>
          <cell r="FJ82" t="e">
            <v>#DIV/0!</v>
          </cell>
          <cell r="FK82" t="e">
            <v>#DIV/0!</v>
          </cell>
          <cell r="FL82" t="e">
            <v>#DIV/0!</v>
          </cell>
          <cell r="FM82" t="e">
            <v>#DIV/0!</v>
          </cell>
          <cell r="FN82" t="e">
            <v>#DIV/0!</v>
          </cell>
          <cell r="FO82" t="e">
            <v>#DIV/0!</v>
          </cell>
          <cell r="FP82" t="e">
            <v>#DIV/0!</v>
          </cell>
          <cell r="FQ82" t="e">
            <v>#DIV/0!</v>
          </cell>
          <cell r="FR82" t="e">
            <v>#DIV/0!</v>
          </cell>
          <cell r="FS82" t="e">
            <v>#DIV/0!</v>
          </cell>
          <cell r="FT82" t="e">
            <v>#DIV/0!</v>
          </cell>
          <cell r="FU82" t="e">
            <v>#DIV/0!</v>
          </cell>
          <cell r="FV82" t="e">
            <v>#DIV/0!</v>
          </cell>
          <cell r="FW82" t="e">
            <v>#DIV/0!</v>
          </cell>
          <cell r="FX82" t="e">
            <v>#DIV/0!</v>
          </cell>
          <cell r="FY82" t="e">
            <v>#DIV/0!</v>
          </cell>
          <cell r="FZ82" t="e">
            <v>#DIV/0!</v>
          </cell>
          <cell r="GA82" t="e">
            <v>#DIV/0!</v>
          </cell>
          <cell r="GB82" t="e">
            <v>#DIV/0!</v>
          </cell>
          <cell r="GC82" t="e">
            <v>#DIV/0!</v>
          </cell>
          <cell r="GD82" t="e">
            <v>#DIV/0!</v>
          </cell>
          <cell r="GE82" t="e">
            <v>#DIV/0!</v>
          </cell>
          <cell r="GF82" t="e">
            <v>#DIV/0!</v>
          </cell>
          <cell r="GG82" t="e">
            <v>#DIV/0!</v>
          </cell>
          <cell r="GH82" t="e">
            <v>#DIV/0!</v>
          </cell>
        </row>
        <row r="83">
          <cell r="J83">
            <v>3652</v>
          </cell>
          <cell r="K83">
            <v>2722.5</v>
          </cell>
          <cell r="L83">
            <v>4028</v>
          </cell>
          <cell r="M83">
            <v>4766.5</v>
          </cell>
          <cell r="N83">
            <v>4284.5</v>
          </cell>
          <cell r="O83">
            <v>3899.5</v>
          </cell>
          <cell r="P83">
            <v>4187.5</v>
          </cell>
          <cell r="Q83">
            <v>4256.5</v>
          </cell>
          <cell r="R83">
            <v>3890</v>
          </cell>
          <cell r="S83">
            <v>4331.5</v>
          </cell>
          <cell r="T83">
            <v>4370.5</v>
          </cell>
          <cell r="U83">
            <v>4774.5</v>
          </cell>
          <cell r="V83">
            <v>4637.5</v>
          </cell>
          <cell r="W83">
            <v>4449</v>
          </cell>
          <cell r="X83">
            <v>4635</v>
          </cell>
          <cell r="Y83">
            <v>4324</v>
          </cell>
          <cell r="Z83">
            <v>3458.5</v>
          </cell>
          <cell r="AA83">
            <v>3796</v>
          </cell>
          <cell r="AB83">
            <v>3461.5</v>
          </cell>
          <cell r="AC83">
            <v>4328</v>
          </cell>
          <cell r="AD83">
            <v>3164</v>
          </cell>
          <cell r="AE83">
            <v>4158</v>
          </cell>
          <cell r="AF83">
            <v>4428</v>
          </cell>
          <cell r="AG83">
            <v>3122</v>
          </cell>
          <cell r="AH83">
            <v>3365</v>
          </cell>
          <cell r="AI83">
            <v>4388</v>
          </cell>
          <cell r="AJ83">
            <v>4173</v>
          </cell>
          <cell r="AK83">
            <v>4484</v>
          </cell>
          <cell r="AL83">
            <v>3299</v>
          </cell>
          <cell r="AM83">
            <v>3481</v>
          </cell>
          <cell r="AN83">
            <v>5542</v>
          </cell>
          <cell r="AO83">
            <v>4858</v>
          </cell>
          <cell r="AP83">
            <v>3407.5</v>
          </cell>
          <cell r="AQ83">
            <v>3629.5</v>
          </cell>
          <cell r="AR83">
            <v>3904.5</v>
          </cell>
          <cell r="AS83">
            <v>4715</v>
          </cell>
          <cell r="AT83">
            <v>5312</v>
          </cell>
          <cell r="AU83">
            <v>3759.5</v>
          </cell>
          <cell r="AV83">
            <v>3340</v>
          </cell>
          <cell r="AW83" t="e">
            <v>#DIV/0!</v>
          </cell>
          <cell r="AX83" t="e">
            <v>#DIV/0!</v>
          </cell>
          <cell r="AY83">
            <v>4885</v>
          </cell>
          <cell r="AZ83">
            <v>3679</v>
          </cell>
          <cell r="BA83">
            <v>3317.5</v>
          </cell>
          <cell r="BB83">
            <v>5575</v>
          </cell>
          <cell r="BC83">
            <v>5508</v>
          </cell>
          <cell r="BD83">
            <v>3685.5</v>
          </cell>
          <cell r="BE83">
            <v>3512</v>
          </cell>
          <cell r="BF83">
            <v>3494.5</v>
          </cell>
          <cell r="BG83">
            <v>4824</v>
          </cell>
          <cell r="BH83">
            <v>5068</v>
          </cell>
          <cell r="BI83">
            <v>3419</v>
          </cell>
          <cell r="BJ83">
            <v>3690.5</v>
          </cell>
          <cell r="BK83">
            <v>5189</v>
          </cell>
          <cell r="BL83">
            <v>5810</v>
          </cell>
          <cell r="BM83">
            <v>5599</v>
          </cell>
          <cell r="BN83">
            <v>3708.5</v>
          </cell>
          <cell r="BO83">
            <v>3779</v>
          </cell>
          <cell r="BP83" t="e">
            <v>#DIV/0!</v>
          </cell>
          <cell r="BQ83">
            <v>5029</v>
          </cell>
          <cell r="BR83">
            <v>5402</v>
          </cell>
          <cell r="BS83">
            <v>3623.5</v>
          </cell>
          <cell r="BT83">
            <v>3851.5</v>
          </cell>
          <cell r="BU83">
            <v>3720.5</v>
          </cell>
          <cell r="BV83">
            <v>5582</v>
          </cell>
          <cell r="BW83">
            <v>5557</v>
          </cell>
          <cell r="BX83">
            <v>3908.5</v>
          </cell>
          <cell r="BY83">
            <v>3341.5</v>
          </cell>
          <cell r="BZ83">
            <v>5502</v>
          </cell>
          <cell r="CA83">
            <v>6223</v>
          </cell>
          <cell r="CB83">
            <v>5823</v>
          </cell>
          <cell r="CC83">
            <v>3992.5</v>
          </cell>
          <cell r="CD83">
            <v>3972</v>
          </cell>
          <cell r="CE83">
            <v>5782</v>
          </cell>
          <cell r="CF83">
            <v>6011</v>
          </cell>
          <cell r="CG83">
            <v>4204</v>
          </cell>
          <cell r="CH83">
            <v>3980</v>
          </cell>
          <cell r="CI83">
            <v>3315</v>
          </cell>
          <cell r="CJ83">
            <v>2791.5</v>
          </cell>
          <cell r="CK83">
            <v>3517.5</v>
          </cell>
          <cell r="CL83">
            <v>3869</v>
          </cell>
          <cell r="CM83">
            <v>3272.5</v>
          </cell>
          <cell r="CN83">
            <v>3478.5</v>
          </cell>
          <cell r="CO83">
            <v>3351.5</v>
          </cell>
          <cell r="CP83">
            <v>3755.5</v>
          </cell>
          <cell r="CQ83">
            <v>3740</v>
          </cell>
          <cell r="CR83">
            <v>3624.5</v>
          </cell>
          <cell r="CS83">
            <v>3482.5</v>
          </cell>
          <cell r="CT83">
            <v>3720.5</v>
          </cell>
          <cell r="CU83">
            <v>4107</v>
          </cell>
          <cell r="CV83">
            <v>3677.5</v>
          </cell>
          <cell r="CW83">
            <v>3682</v>
          </cell>
          <cell r="CX83">
            <v>3574</v>
          </cell>
          <cell r="CY83">
            <v>3981.5</v>
          </cell>
          <cell r="CZ83">
            <v>3907.5</v>
          </cell>
          <cell r="DA83">
            <v>3414.5</v>
          </cell>
          <cell r="DB83">
            <v>3564.5</v>
          </cell>
          <cell r="DC83">
            <v>3466</v>
          </cell>
          <cell r="DD83">
            <v>3518</v>
          </cell>
          <cell r="DE83">
            <v>4006.5</v>
          </cell>
          <cell r="DF83">
            <v>3637</v>
          </cell>
          <cell r="DG83">
            <v>3805.5</v>
          </cell>
          <cell r="DH83">
            <v>3749</v>
          </cell>
          <cell r="DI83">
            <v>3832.5</v>
          </cell>
          <cell r="DJ83">
            <v>2428</v>
          </cell>
          <cell r="DK83">
            <v>4998</v>
          </cell>
          <cell r="DL83">
            <v>3268</v>
          </cell>
          <cell r="DM83">
            <v>3493</v>
          </cell>
          <cell r="DN83">
            <v>3562</v>
          </cell>
          <cell r="DO83">
            <v>3528</v>
          </cell>
          <cell r="DP83">
            <v>3545.5</v>
          </cell>
          <cell r="DQ83">
            <v>3491.5</v>
          </cell>
          <cell r="DR83">
            <v>3601.5</v>
          </cell>
          <cell r="DS83">
            <v>4191</v>
          </cell>
          <cell r="DT83">
            <v>3831</v>
          </cell>
          <cell r="DU83">
            <v>3391</v>
          </cell>
          <cell r="DV83">
            <v>1837</v>
          </cell>
          <cell r="DW83" t="e">
            <v>#DIV/0!</v>
          </cell>
          <cell r="DX83" t="e">
            <v>#DIV/0!</v>
          </cell>
          <cell r="DY83" t="e">
            <v>#DIV/0!</v>
          </cell>
          <cell r="DZ83" t="e">
            <v>#DIV/0!</v>
          </cell>
          <cell r="EA83" t="e">
            <v>#DIV/0!</v>
          </cell>
          <cell r="EB83" t="e">
            <v>#DIV/0!</v>
          </cell>
          <cell r="EC83" t="e">
            <v>#DIV/0!</v>
          </cell>
          <cell r="ED83" t="e">
            <v>#DIV/0!</v>
          </cell>
          <cell r="EE83" t="e">
            <v>#DIV/0!</v>
          </cell>
          <cell r="EF83" t="e">
            <v>#DIV/0!</v>
          </cell>
          <cell r="EG83" t="e">
            <v>#DIV/0!</v>
          </cell>
          <cell r="EH83" t="e">
            <v>#DIV/0!</v>
          </cell>
          <cell r="EI83" t="e">
            <v>#DIV/0!</v>
          </cell>
          <cell r="EJ83" t="e">
            <v>#DIV/0!</v>
          </cell>
          <cell r="EK83" t="e">
            <v>#DIV/0!</v>
          </cell>
          <cell r="EL83" t="e">
            <v>#DIV/0!</v>
          </cell>
          <cell r="EM83" t="e">
            <v>#DIV/0!</v>
          </cell>
          <cell r="EN83" t="e">
            <v>#DIV/0!</v>
          </cell>
          <cell r="EO83" t="e">
            <v>#DIV/0!</v>
          </cell>
          <cell r="EP83" t="e">
            <v>#DIV/0!</v>
          </cell>
          <cell r="EQ83" t="e">
            <v>#DIV/0!</v>
          </cell>
          <cell r="ER83" t="e">
            <v>#DIV/0!</v>
          </cell>
          <cell r="ES83" t="e">
            <v>#DIV/0!</v>
          </cell>
          <cell r="ET83" t="e">
            <v>#DIV/0!</v>
          </cell>
          <cell r="EU83" t="e">
            <v>#DIV/0!</v>
          </cell>
          <cell r="EV83" t="e">
            <v>#DIV/0!</v>
          </cell>
          <cell r="EW83" t="e">
            <v>#DIV/0!</v>
          </cell>
          <cell r="EX83" t="e">
            <v>#DIV/0!</v>
          </cell>
          <cell r="EY83" t="e">
            <v>#DIV/0!</v>
          </cell>
          <cell r="EZ83" t="e">
            <v>#DIV/0!</v>
          </cell>
          <cell r="FA83" t="e">
            <v>#DIV/0!</v>
          </cell>
          <cell r="FB83" t="e">
            <v>#DIV/0!</v>
          </cell>
          <cell r="FC83" t="e">
            <v>#DIV/0!</v>
          </cell>
          <cell r="FD83" t="e">
            <v>#DIV/0!</v>
          </cell>
          <cell r="FE83" t="e">
            <v>#DIV/0!</v>
          </cell>
          <cell r="FF83" t="e">
            <v>#DIV/0!</v>
          </cell>
          <cell r="FG83" t="e">
            <v>#DIV/0!</v>
          </cell>
          <cell r="FH83" t="e">
            <v>#DIV/0!</v>
          </cell>
          <cell r="FI83" t="e">
            <v>#DIV/0!</v>
          </cell>
          <cell r="FJ83" t="e">
            <v>#DIV/0!</v>
          </cell>
          <cell r="FK83" t="e">
            <v>#DIV/0!</v>
          </cell>
          <cell r="FL83" t="e">
            <v>#DIV/0!</v>
          </cell>
          <cell r="FM83" t="e">
            <v>#DIV/0!</v>
          </cell>
          <cell r="FN83" t="e">
            <v>#DIV/0!</v>
          </cell>
          <cell r="FO83" t="e">
            <v>#DIV/0!</v>
          </cell>
          <cell r="FP83" t="e">
            <v>#DIV/0!</v>
          </cell>
          <cell r="FQ83" t="e">
            <v>#DIV/0!</v>
          </cell>
          <cell r="FR83" t="e">
            <v>#DIV/0!</v>
          </cell>
          <cell r="FS83" t="e">
            <v>#DIV/0!</v>
          </cell>
          <cell r="FT83" t="e">
            <v>#DIV/0!</v>
          </cell>
          <cell r="FU83" t="e">
            <v>#DIV/0!</v>
          </cell>
          <cell r="FV83" t="e">
            <v>#DIV/0!</v>
          </cell>
          <cell r="FW83" t="e">
            <v>#DIV/0!</v>
          </cell>
          <cell r="FX83" t="e">
            <v>#DIV/0!</v>
          </cell>
          <cell r="FY83" t="e">
            <v>#DIV/0!</v>
          </cell>
          <cell r="FZ83" t="e">
            <v>#DIV/0!</v>
          </cell>
          <cell r="GA83" t="e">
            <v>#DIV/0!</v>
          </cell>
          <cell r="GB83" t="e">
            <v>#DIV/0!</v>
          </cell>
          <cell r="GC83" t="e">
            <v>#DIV/0!</v>
          </cell>
          <cell r="GD83" t="e">
            <v>#DIV/0!</v>
          </cell>
          <cell r="GE83" t="e">
            <v>#DIV/0!</v>
          </cell>
          <cell r="GF83" t="e">
            <v>#DIV/0!</v>
          </cell>
          <cell r="GG83" t="e">
            <v>#DIV/0!</v>
          </cell>
          <cell r="GH83" t="e">
            <v>#DIV/0!</v>
          </cell>
        </row>
        <row r="84">
          <cell r="J84">
            <v>167</v>
          </cell>
          <cell r="K84">
            <v>260</v>
          </cell>
          <cell r="L84">
            <v>509</v>
          </cell>
          <cell r="M84">
            <v>576</v>
          </cell>
          <cell r="N84">
            <v>544</v>
          </cell>
          <cell r="O84">
            <v>554</v>
          </cell>
          <cell r="P84">
            <v>544</v>
          </cell>
          <cell r="Q84">
            <v>121.5</v>
          </cell>
          <cell r="R84">
            <v>445</v>
          </cell>
          <cell r="S84">
            <v>476.5</v>
          </cell>
          <cell r="T84">
            <v>431</v>
          </cell>
          <cell r="U84">
            <v>493</v>
          </cell>
          <cell r="V84">
            <v>489.5</v>
          </cell>
          <cell r="W84">
            <v>451</v>
          </cell>
          <cell r="X84">
            <v>569.5</v>
          </cell>
          <cell r="Y84">
            <v>591</v>
          </cell>
          <cell r="Z84">
            <v>588</v>
          </cell>
          <cell r="AA84">
            <v>499</v>
          </cell>
          <cell r="AB84">
            <v>155.5</v>
          </cell>
          <cell r="AC84">
            <v>229</v>
          </cell>
          <cell r="AD84">
            <v>150</v>
          </cell>
          <cell r="AE84">
            <v>207</v>
          </cell>
          <cell r="AF84">
            <v>406</v>
          </cell>
          <cell r="AG84">
            <v>0</v>
          </cell>
          <cell r="AH84">
            <v>0</v>
          </cell>
          <cell r="AI84">
            <v>274</v>
          </cell>
          <cell r="AJ84">
            <v>187</v>
          </cell>
          <cell r="AK84">
            <v>0</v>
          </cell>
          <cell r="AL84">
            <v>0</v>
          </cell>
          <cell r="AM84">
            <v>0</v>
          </cell>
          <cell r="AN84">
            <v>0</v>
          </cell>
          <cell r="AO84">
            <v>0</v>
          </cell>
          <cell r="AP84">
            <v>0</v>
          </cell>
          <cell r="AQ84" t="e">
            <v>#DIV/0!</v>
          </cell>
          <cell r="AR84" t="e">
            <v>#DIV/0!</v>
          </cell>
          <cell r="AS84" t="e">
            <v>#DIV/0!</v>
          </cell>
          <cell r="AT84" t="e">
            <v>#DIV/0!</v>
          </cell>
          <cell r="AU84">
            <v>0</v>
          </cell>
          <cell r="AV84" t="e">
            <v>#DIV/0!</v>
          </cell>
          <cell r="AW84" t="e">
            <v>#DIV/0!</v>
          </cell>
          <cell r="AX84" t="e">
            <v>#DIV/0!</v>
          </cell>
          <cell r="AY84" t="e">
            <v>#DIV/0!</v>
          </cell>
          <cell r="AZ84" t="e">
            <v>#DIV/0!</v>
          </cell>
          <cell r="BA84" t="e">
            <v>#DIV/0!</v>
          </cell>
          <cell r="BB84" t="e">
            <v>#DIV/0!</v>
          </cell>
          <cell r="BC84" t="e">
            <v>#DIV/0!</v>
          </cell>
          <cell r="BD84" t="e">
            <v>#DIV/0!</v>
          </cell>
          <cell r="BE84" t="e">
            <v>#DIV/0!</v>
          </cell>
          <cell r="BF84" t="e">
            <v>#DIV/0!</v>
          </cell>
          <cell r="BG84" t="e">
            <v>#DIV/0!</v>
          </cell>
          <cell r="BH84" t="e">
            <v>#DIV/0!</v>
          </cell>
          <cell r="BI84" t="e">
            <v>#DIV/0!</v>
          </cell>
          <cell r="BJ84">
            <v>0</v>
          </cell>
          <cell r="BK84" t="e">
            <v>#DIV/0!</v>
          </cell>
          <cell r="BL84" t="e">
            <v>#DIV/0!</v>
          </cell>
          <cell r="BM84" t="e">
            <v>#DIV/0!</v>
          </cell>
          <cell r="BN84" t="e">
            <v>#DIV/0!</v>
          </cell>
          <cell r="BO84" t="e">
            <v>#DIV/0!</v>
          </cell>
          <cell r="BP84" t="e">
            <v>#DIV/0!</v>
          </cell>
          <cell r="BQ84" t="e">
            <v>#DIV/0!</v>
          </cell>
          <cell r="BR84" t="e">
            <v>#DIV/0!</v>
          </cell>
          <cell r="BS84" t="e">
            <v>#DIV/0!</v>
          </cell>
          <cell r="BT84" t="e">
            <v>#DIV/0!</v>
          </cell>
          <cell r="BU84" t="e">
            <v>#DIV/0!</v>
          </cell>
          <cell r="BV84" t="e">
            <v>#DIV/0!</v>
          </cell>
          <cell r="BW84" t="e">
            <v>#DIV/0!</v>
          </cell>
          <cell r="BX84" t="e">
            <v>#DIV/0!</v>
          </cell>
          <cell r="BY84" t="e">
            <v>#DIV/0!</v>
          </cell>
          <cell r="BZ84" t="e">
            <v>#DIV/0!</v>
          </cell>
          <cell r="CA84" t="e">
            <v>#DIV/0!</v>
          </cell>
          <cell r="CB84" t="e">
            <v>#DIV/0!</v>
          </cell>
          <cell r="CC84" t="e">
            <v>#DIV/0!</v>
          </cell>
          <cell r="CD84" t="e">
            <v>#DIV/0!</v>
          </cell>
          <cell r="CE84" t="e">
            <v>#DIV/0!</v>
          </cell>
          <cell r="CF84" t="e">
            <v>#DIV/0!</v>
          </cell>
          <cell r="CG84" t="e">
            <v>#DIV/0!</v>
          </cell>
          <cell r="CH84" t="e">
            <v>#DIV/0!</v>
          </cell>
          <cell r="CI84" t="e">
            <v>#DIV/0!</v>
          </cell>
          <cell r="CJ84" t="e">
            <v>#DIV/0!</v>
          </cell>
          <cell r="CK84" t="e">
            <v>#DIV/0!</v>
          </cell>
          <cell r="CL84" t="e">
            <v>#DIV/0!</v>
          </cell>
          <cell r="CM84" t="e">
            <v>#DIV/0!</v>
          </cell>
          <cell r="CN84" t="e">
            <v>#DIV/0!</v>
          </cell>
          <cell r="CO84" t="e">
            <v>#DIV/0!</v>
          </cell>
          <cell r="CP84" t="e">
            <v>#DIV/0!</v>
          </cell>
          <cell r="CQ84" t="e">
            <v>#DIV/0!</v>
          </cell>
          <cell r="CR84" t="e">
            <v>#DIV/0!</v>
          </cell>
          <cell r="CS84" t="e">
            <v>#DIV/0!</v>
          </cell>
          <cell r="CT84" t="e">
            <v>#DIV/0!</v>
          </cell>
          <cell r="CU84" t="e">
            <v>#DIV/0!</v>
          </cell>
          <cell r="CV84" t="e">
            <v>#DIV/0!</v>
          </cell>
          <cell r="CW84" t="e">
            <v>#DIV/0!</v>
          </cell>
          <cell r="CX84" t="e">
            <v>#DIV/0!</v>
          </cell>
          <cell r="CY84" t="e">
            <v>#DIV/0!</v>
          </cell>
          <cell r="CZ84" t="e">
            <v>#DIV/0!</v>
          </cell>
          <cell r="DA84" t="e">
            <v>#DIV/0!</v>
          </cell>
          <cell r="DB84" t="e">
            <v>#DIV/0!</v>
          </cell>
          <cell r="DC84" t="e">
            <v>#DIV/0!</v>
          </cell>
          <cell r="DD84" t="e">
            <v>#DIV/0!</v>
          </cell>
          <cell r="DE84" t="e">
            <v>#DIV/0!</v>
          </cell>
          <cell r="DF84" t="e">
            <v>#DIV/0!</v>
          </cell>
          <cell r="DG84" t="e">
            <v>#DIV/0!</v>
          </cell>
          <cell r="DH84" t="e">
            <v>#DIV/0!</v>
          </cell>
          <cell r="DI84" t="e">
            <v>#DIV/0!</v>
          </cell>
          <cell r="DJ84" t="e">
            <v>#DIV/0!</v>
          </cell>
          <cell r="DK84" t="e">
            <v>#DIV/0!</v>
          </cell>
          <cell r="DL84" t="e">
            <v>#DIV/0!</v>
          </cell>
          <cell r="DM84" t="e">
            <v>#DIV/0!</v>
          </cell>
          <cell r="DN84" t="e">
            <v>#DIV/0!</v>
          </cell>
          <cell r="DO84" t="e">
            <v>#DIV/0!</v>
          </cell>
          <cell r="DP84" t="e">
            <v>#DIV/0!</v>
          </cell>
          <cell r="DQ84" t="e">
            <v>#DIV/0!</v>
          </cell>
          <cell r="DR84" t="e">
            <v>#DIV/0!</v>
          </cell>
          <cell r="DS84" t="e">
            <v>#DIV/0!</v>
          </cell>
          <cell r="DT84" t="e">
            <v>#DIV/0!</v>
          </cell>
          <cell r="DU84" t="e">
            <v>#DIV/0!</v>
          </cell>
          <cell r="DV84" t="e">
            <v>#DIV/0!</v>
          </cell>
          <cell r="DW84" t="e">
            <v>#DIV/0!</v>
          </cell>
          <cell r="DX84" t="e">
            <v>#DIV/0!</v>
          </cell>
          <cell r="DY84" t="e">
            <v>#DIV/0!</v>
          </cell>
          <cell r="DZ84" t="e">
            <v>#DIV/0!</v>
          </cell>
          <cell r="EA84" t="e">
            <v>#DIV/0!</v>
          </cell>
          <cell r="EB84" t="e">
            <v>#DIV/0!</v>
          </cell>
          <cell r="EC84" t="e">
            <v>#DIV/0!</v>
          </cell>
          <cell r="ED84" t="e">
            <v>#DIV/0!</v>
          </cell>
          <cell r="EE84" t="e">
            <v>#DIV/0!</v>
          </cell>
          <cell r="EF84" t="e">
            <v>#DIV/0!</v>
          </cell>
          <cell r="EG84" t="e">
            <v>#DIV/0!</v>
          </cell>
          <cell r="EH84" t="e">
            <v>#DIV/0!</v>
          </cell>
          <cell r="EI84" t="e">
            <v>#DIV/0!</v>
          </cell>
          <cell r="EJ84" t="e">
            <v>#DIV/0!</v>
          </cell>
          <cell r="EK84" t="e">
            <v>#DIV/0!</v>
          </cell>
          <cell r="EL84" t="e">
            <v>#DIV/0!</v>
          </cell>
          <cell r="EM84" t="e">
            <v>#DIV/0!</v>
          </cell>
          <cell r="EN84" t="e">
            <v>#DIV/0!</v>
          </cell>
          <cell r="EO84" t="e">
            <v>#DIV/0!</v>
          </cell>
          <cell r="EP84" t="e">
            <v>#DIV/0!</v>
          </cell>
          <cell r="EQ84" t="e">
            <v>#DIV/0!</v>
          </cell>
          <cell r="ER84" t="e">
            <v>#DIV/0!</v>
          </cell>
          <cell r="ES84" t="e">
            <v>#DIV/0!</v>
          </cell>
          <cell r="ET84" t="e">
            <v>#DIV/0!</v>
          </cell>
          <cell r="EU84" t="e">
            <v>#DIV/0!</v>
          </cell>
          <cell r="EV84" t="e">
            <v>#DIV/0!</v>
          </cell>
          <cell r="EW84" t="e">
            <v>#DIV/0!</v>
          </cell>
          <cell r="EX84" t="e">
            <v>#DIV/0!</v>
          </cell>
          <cell r="EY84" t="e">
            <v>#DIV/0!</v>
          </cell>
          <cell r="EZ84" t="e">
            <v>#DIV/0!</v>
          </cell>
          <cell r="FA84" t="e">
            <v>#DIV/0!</v>
          </cell>
          <cell r="FB84" t="e">
            <v>#DIV/0!</v>
          </cell>
          <cell r="FC84" t="e">
            <v>#DIV/0!</v>
          </cell>
          <cell r="FD84" t="e">
            <v>#DIV/0!</v>
          </cell>
          <cell r="FE84" t="e">
            <v>#DIV/0!</v>
          </cell>
          <cell r="FF84" t="e">
            <v>#DIV/0!</v>
          </cell>
          <cell r="FG84" t="e">
            <v>#DIV/0!</v>
          </cell>
          <cell r="FH84" t="e">
            <v>#DIV/0!</v>
          </cell>
          <cell r="FI84" t="e">
            <v>#DIV/0!</v>
          </cell>
          <cell r="FJ84" t="e">
            <v>#DIV/0!</v>
          </cell>
          <cell r="FK84" t="e">
            <v>#DIV/0!</v>
          </cell>
          <cell r="FL84" t="e">
            <v>#DIV/0!</v>
          </cell>
          <cell r="FM84" t="e">
            <v>#DIV/0!</v>
          </cell>
          <cell r="FN84" t="e">
            <v>#DIV/0!</v>
          </cell>
          <cell r="FO84" t="e">
            <v>#DIV/0!</v>
          </cell>
          <cell r="FP84" t="e">
            <v>#DIV/0!</v>
          </cell>
          <cell r="FQ84" t="e">
            <v>#DIV/0!</v>
          </cell>
          <cell r="FR84" t="e">
            <v>#DIV/0!</v>
          </cell>
          <cell r="FS84" t="e">
            <v>#DIV/0!</v>
          </cell>
          <cell r="FT84" t="e">
            <v>#DIV/0!</v>
          </cell>
          <cell r="FU84" t="e">
            <v>#DIV/0!</v>
          </cell>
          <cell r="FV84" t="e">
            <v>#DIV/0!</v>
          </cell>
          <cell r="FW84" t="e">
            <v>#DIV/0!</v>
          </cell>
          <cell r="FX84" t="e">
            <v>#DIV/0!</v>
          </cell>
          <cell r="FY84" t="e">
            <v>#DIV/0!</v>
          </cell>
          <cell r="FZ84" t="e">
            <v>#DIV/0!</v>
          </cell>
          <cell r="GA84" t="e">
            <v>#DIV/0!</v>
          </cell>
          <cell r="GB84" t="e">
            <v>#DIV/0!</v>
          </cell>
          <cell r="GC84" t="e">
            <v>#DIV/0!</v>
          </cell>
          <cell r="GD84" t="e">
            <v>#DIV/0!</v>
          </cell>
          <cell r="GE84" t="e">
            <v>#DIV/0!</v>
          </cell>
          <cell r="GF84" t="e">
            <v>#DIV/0!</v>
          </cell>
          <cell r="GG84" t="e">
            <v>#DIV/0!</v>
          </cell>
          <cell r="GH84" t="e">
            <v>#DIV/0!</v>
          </cell>
        </row>
        <row r="87">
          <cell r="K87">
            <v>122</v>
          </cell>
        </row>
        <row r="88">
          <cell r="N88">
            <v>201</v>
          </cell>
          <cell r="O88">
            <v>202</v>
          </cell>
          <cell r="P88">
            <v>209</v>
          </cell>
          <cell r="S88">
            <v>221</v>
          </cell>
          <cell r="T88">
            <v>194</v>
          </cell>
          <cell r="X88">
            <v>210</v>
          </cell>
          <cell r="Y88">
            <v>180</v>
          </cell>
          <cell r="AB88">
            <v>185</v>
          </cell>
          <cell r="AC88">
            <v>198</v>
          </cell>
          <cell r="AD88">
            <v>200</v>
          </cell>
          <cell r="AG88">
            <v>235</v>
          </cell>
          <cell r="AH88">
            <v>243</v>
          </cell>
          <cell r="AL88">
            <v>231</v>
          </cell>
          <cell r="AM88">
            <v>242</v>
          </cell>
          <cell r="AP88">
            <v>229</v>
          </cell>
          <cell r="AQ88">
            <v>249</v>
          </cell>
          <cell r="AR88">
            <v>267</v>
          </cell>
          <cell r="AU88">
            <v>262</v>
          </cell>
          <cell r="AV88">
            <v>253</v>
          </cell>
          <cell r="AZ88">
            <v>272</v>
          </cell>
          <cell r="BA88">
            <v>248</v>
          </cell>
          <cell r="BD88">
            <v>252.57142857142858</v>
          </cell>
          <cell r="BE88">
            <v>240</v>
          </cell>
          <cell r="BF88">
            <v>266</v>
          </cell>
          <cell r="BI88">
            <v>255</v>
          </cell>
          <cell r="BJ88">
            <v>261.89999999999998</v>
          </cell>
          <cell r="BN88">
            <v>236</v>
          </cell>
          <cell r="BO88">
            <v>279.5</v>
          </cell>
          <cell r="BS88">
            <v>262.70999999999998</v>
          </cell>
          <cell r="BT88">
            <v>253.8</v>
          </cell>
          <cell r="BU88">
            <v>217</v>
          </cell>
          <cell r="BX88">
            <v>253.3</v>
          </cell>
          <cell r="BY88">
            <v>258</v>
          </cell>
          <cell r="CC88">
            <v>257</v>
          </cell>
          <cell r="CD88">
            <v>258</v>
          </cell>
          <cell r="CG88">
            <v>272</v>
          </cell>
          <cell r="CH88">
            <v>264</v>
          </cell>
          <cell r="CI88">
            <v>244</v>
          </cell>
          <cell r="CL88">
            <v>247.6</v>
          </cell>
          <cell r="CM88">
            <v>250</v>
          </cell>
          <cell r="CQ88">
            <v>259.57142857142856</v>
          </cell>
          <cell r="CR88">
            <v>235.1</v>
          </cell>
          <cell r="CS88">
            <v>0</v>
          </cell>
          <cell r="CT88">
            <v>0</v>
          </cell>
          <cell r="CU88">
            <v>223.6</v>
          </cell>
          <cell r="CV88">
            <v>249.4</v>
          </cell>
          <cell r="CW88">
            <v>261</v>
          </cell>
          <cell r="CX88">
            <v>0</v>
          </cell>
          <cell r="CY88">
            <v>0</v>
          </cell>
          <cell r="CZ88">
            <v>252.75</v>
          </cell>
          <cell r="DA88">
            <v>274.11764705882354</v>
          </cell>
          <cell r="DB88">
            <v>0</v>
          </cell>
          <cell r="DC88">
            <v>0</v>
          </cell>
          <cell r="DD88">
            <v>0</v>
          </cell>
          <cell r="DE88">
            <v>222.45454545454547</v>
          </cell>
          <cell r="DF88">
            <v>226.08695652173913</v>
          </cell>
          <cell r="DG88">
            <v>0</v>
          </cell>
          <cell r="DH88">
            <v>0</v>
          </cell>
          <cell r="DI88">
            <v>238.88888888888889</v>
          </cell>
          <cell r="DJ88">
            <v>242.8</v>
          </cell>
          <cell r="DK88">
            <v>0</v>
          </cell>
          <cell r="DL88">
            <v>0</v>
          </cell>
          <cell r="DM88">
            <v>0</v>
          </cell>
          <cell r="DN88">
            <v>261.22222222222223</v>
          </cell>
          <cell r="DO88">
            <v>269.75</v>
          </cell>
          <cell r="DP88">
            <v>0</v>
          </cell>
          <cell r="DQ88">
            <v>0</v>
          </cell>
          <cell r="DR88">
            <v>0</v>
          </cell>
          <cell r="DS88">
            <v>265.23809523809524</v>
          </cell>
          <cell r="DT88">
            <v>234.1</v>
          </cell>
          <cell r="DU88">
            <v>0</v>
          </cell>
          <cell r="DV88">
            <v>0</v>
          </cell>
          <cell r="DW88">
            <v>242.63157894736841</v>
          </cell>
          <cell r="DX88">
            <v>266.7</v>
          </cell>
          <cell r="DY88">
            <v>269.3</v>
          </cell>
          <cell r="DZ88">
            <v>0</v>
          </cell>
          <cell r="EA88">
            <v>0</v>
          </cell>
          <cell r="EB88">
            <v>267.27272727272725</v>
          </cell>
          <cell r="EC88">
            <v>278.36363636363637</v>
          </cell>
          <cell r="ED88">
            <v>0</v>
          </cell>
          <cell r="EE88">
            <v>0</v>
          </cell>
          <cell r="EF88">
            <v>0</v>
          </cell>
          <cell r="EG88">
            <v>271.07142857142856</v>
          </cell>
          <cell r="EH88">
            <v>289.8</v>
          </cell>
          <cell r="EI88">
            <v>0</v>
          </cell>
          <cell r="EJ88">
            <v>0</v>
          </cell>
          <cell r="EK88">
            <v>265</v>
          </cell>
          <cell r="EL88">
            <v>257.73333333333335</v>
          </cell>
          <cell r="EM88">
            <v>275</v>
          </cell>
          <cell r="EN88">
            <v>0</v>
          </cell>
          <cell r="EO88">
            <v>0</v>
          </cell>
          <cell r="EP88">
            <v>272.46153846153845</v>
          </cell>
          <cell r="EQ88">
            <v>267.78571428571428</v>
          </cell>
          <cell r="ER88">
            <v>0</v>
          </cell>
          <cell r="ES88">
            <v>0</v>
          </cell>
          <cell r="ET88">
            <v>0</v>
          </cell>
          <cell r="EU88">
            <v>280.57142857142856</v>
          </cell>
          <cell r="EV88">
            <v>261.93103448275861</v>
          </cell>
          <cell r="EW88">
            <v>0</v>
          </cell>
          <cell r="EX88">
            <v>0</v>
          </cell>
          <cell r="EY88">
            <v>262.57142857142856</v>
          </cell>
          <cell r="EZ88">
            <v>266</v>
          </cell>
          <cell r="FA88">
            <v>250</v>
          </cell>
          <cell r="FB88">
            <v>0</v>
          </cell>
          <cell r="FD88">
            <v>242.53846153846155</v>
          </cell>
          <cell r="FE88">
            <v>243.91666666666666</v>
          </cell>
          <cell r="FF88">
            <v>0</v>
          </cell>
          <cell r="FG88">
            <v>0</v>
          </cell>
          <cell r="FH88">
            <v>0</v>
          </cell>
          <cell r="FI88">
            <v>281.93333333333334</v>
          </cell>
          <cell r="FJ88">
            <v>264.92307692307691</v>
          </cell>
          <cell r="FK88">
            <v>0</v>
          </cell>
          <cell r="FL88">
            <v>0</v>
          </cell>
          <cell r="FM88">
            <v>275.12</v>
          </cell>
          <cell r="FN88">
            <v>258.57142857142856</v>
          </cell>
          <cell r="FO88">
            <v>264.64</v>
          </cell>
          <cell r="FP88">
            <v>0</v>
          </cell>
          <cell r="FQ88">
            <v>0</v>
          </cell>
          <cell r="FR88">
            <v>275.62962962962962</v>
          </cell>
          <cell r="FS88">
            <v>283.91666666666669</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row>
        <row r="89">
          <cell r="K89">
            <v>158</v>
          </cell>
          <cell r="N89">
            <v>207</v>
          </cell>
          <cell r="O89">
            <v>192</v>
          </cell>
          <cell r="P89">
            <v>194</v>
          </cell>
          <cell r="S89">
            <v>242</v>
          </cell>
          <cell r="T89">
            <v>138</v>
          </cell>
          <cell r="X89">
            <v>176</v>
          </cell>
          <cell r="Y89">
            <v>154</v>
          </cell>
          <cell r="AB89">
            <v>155</v>
          </cell>
          <cell r="AC89">
            <v>139</v>
          </cell>
          <cell r="AD89">
            <v>172</v>
          </cell>
          <cell r="AG89">
            <v>0</v>
          </cell>
          <cell r="AH89">
            <v>0</v>
          </cell>
          <cell r="AL89">
            <v>0</v>
          </cell>
          <cell r="AM89">
            <v>0</v>
          </cell>
          <cell r="AP89">
            <v>0</v>
          </cell>
          <cell r="AU89">
            <v>0</v>
          </cell>
        </row>
        <row r="90">
          <cell r="K90">
            <v>1833</v>
          </cell>
          <cell r="N90">
            <v>4339</v>
          </cell>
          <cell r="O90">
            <v>3529</v>
          </cell>
          <cell r="P90">
            <v>3964</v>
          </cell>
          <cell r="S90">
            <v>4421</v>
          </cell>
          <cell r="T90">
            <v>3986</v>
          </cell>
          <cell r="X90">
            <v>5361</v>
          </cell>
          <cell r="Y90">
            <v>4340</v>
          </cell>
          <cell r="AB90">
            <v>3703</v>
          </cell>
          <cell r="AC90">
            <v>4367</v>
          </cell>
          <cell r="AD90">
            <v>1600</v>
          </cell>
          <cell r="AG90">
            <v>1883</v>
          </cell>
          <cell r="AH90">
            <v>2183</v>
          </cell>
          <cell r="AL90">
            <v>2313</v>
          </cell>
          <cell r="AM90">
            <v>2422</v>
          </cell>
          <cell r="AP90">
            <v>2290</v>
          </cell>
          <cell r="AQ90">
            <v>2369</v>
          </cell>
          <cell r="AR90">
            <v>2670</v>
          </cell>
          <cell r="AU90">
            <v>2366</v>
          </cell>
          <cell r="AV90">
            <v>2027</v>
          </cell>
          <cell r="AZ90">
            <v>1634</v>
          </cell>
          <cell r="BA90">
            <v>1692</v>
          </cell>
          <cell r="BD90">
            <v>1768</v>
          </cell>
          <cell r="BE90">
            <v>1680</v>
          </cell>
          <cell r="BF90">
            <v>1862</v>
          </cell>
          <cell r="BI90">
            <v>1783</v>
          </cell>
          <cell r="BJ90">
            <v>1768</v>
          </cell>
          <cell r="BN90">
            <v>1652</v>
          </cell>
          <cell r="BO90">
            <v>1910</v>
          </cell>
          <cell r="BS90">
            <v>1839</v>
          </cell>
          <cell r="BT90">
            <v>1523</v>
          </cell>
          <cell r="BU90">
            <v>1519</v>
          </cell>
          <cell r="BX90">
            <v>2248</v>
          </cell>
          <cell r="BY90">
            <v>1935</v>
          </cell>
          <cell r="CC90">
            <v>1799</v>
          </cell>
          <cell r="CD90">
            <v>2066</v>
          </cell>
          <cell r="CG90">
            <v>2451</v>
          </cell>
          <cell r="CH90">
            <v>2371</v>
          </cell>
          <cell r="CI90">
            <v>1952</v>
          </cell>
          <cell r="CL90">
            <v>1733</v>
          </cell>
          <cell r="CM90">
            <v>1500</v>
          </cell>
          <cell r="CQ90">
            <v>1817</v>
          </cell>
          <cell r="CR90">
            <v>1947</v>
          </cell>
          <cell r="CS90">
            <v>0</v>
          </cell>
          <cell r="CT90">
            <v>0</v>
          </cell>
          <cell r="CU90">
            <v>2371</v>
          </cell>
          <cell r="CV90">
            <v>1829</v>
          </cell>
          <cell r="CW90">
            <v>1959</v>
          </cell>
          <cell r="CX90">
            <v>0</v>
          </cell>
          <cell r="CY90">
            <v>0</v>
          </cell>
          <cell r="CZ90">
            <v>2022</v>
          </cell>
          <cell r="DA90">
            <v>2330</v>
          </cell>
          <cell r="DB90">
            <v>0</v>
          </cell>
          <cell r="DC90">
            <v>0</v>
          </cell>
          <cell r="DD90">
            <v>0</v>
          </cell>
          <cell r="DE90">
            <v>2447</v>
          </cell>
          <cell r="DF90">
            <v>2600</v>
          </cell>
          <cell r="DG90">
            <v>0</v>
          </cell>
          <cell r="DH90">
            <v>0</v>
          </cell>
          <cell r="DI90">
            <v>2150</v>
          </cell>
          <cell r="DJ90">
            <v>2428</v>
          </cell>
          <cell r="DK90">
            <v>0</v>
          </cell>
          <cell r="DL90">
            <v>0</v>
          </cell>
          <cell r="DM90">
            <v>0</v>
          </cell>
          <cell r="DN90">
            <v>2351</v>
          </cell>
          <cell r="DO90">
            <v>2158</v>
          </cell>
          <cell r="DP90">
            <v>0</v>
          </cell>
          <cell r="DQ90">
            <v>0</v>
          </cell>
          <cell r="DR90">
            <v>0</v>
          </cell>
          <cell r="DS90">
            <v>2812</v>
          </cell>
          <cell r="DT90">
            <v>2433</v>
          </cell>
          <cell r="DU90">
            <v>0</v>
          </cell>
          <cell r="DV90">
            <v>0</v>
          </cell>
          <cell r="DW90">
            <v>2421</v>
          </cell>
          <cell r="DX90">
            <v>2707</v>
          </cell>
          <cell r="DY90">
            <v>2767</v>
          </cell>
          <cell r="DZ90">
            <v>0</v>
          </cell>
          <cell r="EA90">
            <v>0</v>
          </cell>
          <cell r="EB90">
            <v>2981</v>
          </cell>
          <cell r="EC90">
            <v>3062</v>
          </cell>
          <cell r="ED90">
            <v>0</v>
          </cell>
          <cell r="EE90">
            <v>0</v>
          </cell>
          <cell r="EF90">
            <v>0</v>
          </cell>
          <cell r="EG90">
            <v>3891</v>
          </cell>
          <cell r="EH90">
            <v>4574</v>
          </cell>
          <cell r="EI90">
            <v>0</v>
          </cell>
          <cell r="EJ90">
            <v>0</v>
          </cell>
          <cell r="EK90">
            <v>3630</v>
          </cell>
          <cell r="EL90">
            <v>4026</v>
          </cell>
          <cell r="EM90">
            <v>4146</v>
          </cell>
          <cell r="EN90">
            <v>0</v>
          </cell>
          <cell r="EO90">
            <v>0</v>
          </cell>
          <cell r="EP90">
            <v>3763</v>
          </cell>
          <cell r="EQ90">
            <v>4032</v>
          </cell>
          <cell r="ER90">
            <v>0</v>
          </cell>
          <cell r="ES90">
            <v>0</v>
          </cell>
          <cell r="ET90">
            <v>0</v>
          </cell>
          <cell r="EU90">
            <v>4269</v>
          </cell>
          <cell r="EV90">
            <v>4217</v>
          </cell>
          <cell r="EW90">
            <v>0</v>
          </cell>
          <cell r="EX90">
            <v>0</v>
          </cell>
          <cell r="EY90">
            <v>4024</v>
          </cell>
          <cell r="EZ90">
            <v>4357</v>
          </cell>
          <cell r="FA90">
            <v>4009</v>
          </cell>
          <cell r="FB90">
            <v>0</v>
          </cell>
          <cell r="FD90">
            <v>3624</v>
          </cell>
          <cell r="FE90">
            <v>3464</v>
          </cell>
          <cell r="FF90">
            <v>0</v>
          </cell>
          <cell r="FG90">
            <v>0</v>
          </cell>
          <cell r="FH90">
            <v>0</v>
          </cell>
          <cell r="FI90">
            <v>4840</v>
          </cell>
          <cell r="FJ90">
            <v>3847</v>
          </cell>
          <cell r="FK90">
            <v>0</v>
          </cell>
          <cell r="FL90">
            <v>0</v>
          </cell>
          <cell r="FM90">
            <v>3982</v>
          </cell>
          <cell r="FN90">
            <v>4182</v>
          </cell>
          <cell r="FO90">
            <v>3812</v>
          </cell>
          <cell r="FP90">
            <v>0</v>
          </cell>
          <cell r="FQ90">
            <v>0</v>
          </cell>
          <cell r="FR90">
            <v>4227</v>
          </cell>
          <cell r="FS90">
            <v>4014</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row>
        <row r="91">
          <cell r="K91">
            <v>158</v>
          </cell>
          <cell r="N91">
            <v>621</v>
          </cell>
          <cell r="O91">
            <v>577</v>
          </cell>
          <cell r="P91">
            <v>581</v>
          </cell>
          <cell r="S91">
            <v>728</v>
          </cell>
          <cell r="T91">
            <v>415</v>
          </cell>
          <cell r="X91">
            <v>530</v>
          </cell>
          <cell r="Y91">
            <v>464</v>
          </cell>
          <cell r="AB91">
            <v>311</v>
          </cell>
          <cell r="AC91">
            <v>278</v>
          </cell>
          <cell r="AD91">
            <v>172</v>
          </cell>
          <cell r="AG91">
            <v>0</v>
          </cell>
          <cell r="AH91">
            <v>0</v>
          </cell>
          <cell r="AL91">
            <v>0</v>
          </cell>
          <cell r="AM91">
            <v>0</v>
          </cell>
          <cell r="AP91">
            <v>0</v>
          </cell>
          <cell r="AU91">
            <v>0</v>
          </cell>
        </row>
        <row r="94">
          <cell r="K94">
            <v>157</v>
          </cell>
        </row>
        <row r="95">
          <cell r="L95">
            <v>174</v>
          </cell>
          <cell r="P95">
            <v>210</v>
          </cell>
          <cell r="Q95">
            <v>182</v>
          </cell>
          <cell r="T95">
            <v>216</v>
          </cell>
          <cell r="U95">
            <v>228</v>
          </cell>
          <cell r="V95">
            <v>219</v>
          </cell>
          <cell r="Y95">
            <v>227</v>
          </cell>
          <cell r="Z95">
            <v>206</v>
          </cell>
          <cell r="AD95">
            <v>206</v>
          </cell>
          <cell r="AE95">
            <v>198</v>
          </cell>
          <cell r="AH95">
            <v>206.7</v>
          </cell>
          <cell r="AI95">
            <v>199.45454545454547</v>
          </cell>
          <cell r="AJ95">
            <v>204</v>
          </cell>
          <cell r="AM95">
            <v>206</v>
          </cell>
          <cell r="AN95">
            <v>234</v>
          </cell>
          <cell r="AR95">
            <v>244.71428571428572</v>
          </cell>
          <cell r="AS95">
            <v>225</v>
          </cell>
          <cell r="AV95">
            <v>233</v>
          </cell>
          <cell r="AW95">
            <v>243</v>
          </cell>
          <cell r="AX95">
            <v>235</v>
          </cell>
          <cell r="BA95">
            <v>225</v>
          </cell>
          <cell r="BB95">
            <v>232</v>
          </cell>
          <cell r="BF95">
            <v>222.91304347826087</v>
          </cell>
          <cell r="BG95">
            <v>201</v>
          </cell>
          <cell r="BJ95">
            <v>233.9</v>
          </cell>
          <cell r="BK95">
            <v>225</v>
          </cell>
          <cell r="BL95">
            <v>242</v>
          </cell>
          <cell r="BM95">
            <v>0</v>
          </cell>
          <cell r="BN95">
            <v>0</v>
          </cell>
          <cell r="BO95">
            <v>245.56521739130434</v>
          </cell>
          <cell r="BP95">
            <v>0</v>
          </cell>
          <cell r="BQ95">
            <v>238.52964426877469</v>
          </cell>
          <cell r="BR95">
            <v>0</v>
          </cell>
          <cell r="BS95">
            <v>0</v>
          </cell>
          <cell r="BT95">
            <v>0</v>
          </cell>
          <cell r="BU95">
            <v>247</v>
          </cell>
          <cell r="BV95">
            <v>242.7</v>
          </cell>
          <cell r="BW95">
            <v>0</v>
          </cell>
          <cell r="BX95">
            <v>0</v>
          </cell>
          <cell r="BY95">
            <v>219.2</v>
          </cell>
          <cell r="BZ95">
            <v>244.5</v>
          </cell>
          <cell r="CA95">
            <v>259.3</v>
          </cell>
          <cell r="CB95">
            <v>0</v>
          </cell>
          <cell r="CC95">
            <v>0</v>
          </cell>
          <cell r="CD95">
            <v>235</v>
          </cell>
          <cell r="CE95">
            <v>240.91666666666666</v>
          </cell>
          <cell r="CF95">
            <v>0</v>
          </cell>
          <cell r="CG95">
            <v>0</v>
          </cell>
          <cell r="CH95">
            <v>0</v>
          </cell>
          <cell r="CI95">
            <v>234</v>
          </cell>
          <cell r="CJ95">
            <v>244.1</v>
          </cell>
          <cell r="CK95">
            <v>0</v>
          </cell>
          <cell r="CL95">
            <v>0</v>
          </cell>
          <cell r="CM95">
            <v>265.5</v>
          </cell>
          <cell r="CN95">
            <v>261</v>
          </cell>
          <cell r="CO95">
            <v>254.1904761904762</v>
          </cell>
          <cell r="CP95">
            <v>0</v>
          </cell>
          <cell r="CQ95">
            <v>0</v>
          </cell>
          <cell r="CR95">
            <v>241</v>
          </cell>
          <cell r="CS95">
            <v>240.9486931268151</v>
          </cell>
          <cell r="CT95">
            <v>0</v>
          </cell>
          <cell r="CU95">
            <v>0</v>
          </cell>
          <cell r="CV95">
            <v>0</v>
          </cell>
          <cell r="CW95">
            <v>265.3</v>
          </cell>
          <cell r="CX95">
            <v>240</v>
          </cell>
          <cell r="CY95">
            <v>0</v>
          </cell>
          <cell r="CZ95">
            <v>0</v>
          </cell>
          <cell r="DA95">
            <v>224.55</v>
          </cell>
          <cell r="DB95">
            <v>246.7</v>
          </cell>
          <cell r="DC95">
            <v>235.23131672597862</v>
          </cell>
          <cell r="DD95">
            <v>0</v>
          </cell>
          <cell r="DE95">
            <v>0</v>
          </cell>
          <cell r="DF95">
            <v>233.7</v>
          </cell>
          <cell r="DG95">
            <v>232.09090909090909</v>
          </cell>
          <cell r="DH95">
            <v>0</v>
          </cell>
          <cell r="DI95">
            <v>0</v>
          </cell>
          <cell r="DJ95">
            <v>0</v>
          </cell>
          <cell r="DK95">
            <v>238</v>
          </cell>
          <cell r="DL95">
            <v>221.71428571428572</v>
          </cell>
          <cell r="DM95">
            <v>0</v>
          </cell>
          <cell r="DN95">
            <v>0</v>
          </cell>
          <cell r="DO95">
            <v>244.9</v>
          </cell>
          <cell r="DP95">
            <v>244.97560975609755</v>
          </cell>
          <cell r="DQ95">
            <v>249.8</v>
          </cell>
          <cell r="DR95">
            <v>0</v>
          </cell>
          <cell r="DS95">
            <v>0</v>
          </cell>
          <cell r="DT95">
            <v>255.07317073170731</v>
          </cell>
          <cell r="DU95">
            <v>236.42857142857142</v>
          </cell>
          <cell r="DV95">
            <v>0</v>
          </cell>
          <cell r="DW95">
            <v>0</v>
          </cell>
          <cell r="DY95">
            <v>245.26315789473685</v>
          </cell>
          <cell r="DZ95">
            <v>242.6</v>
          </cell>
          <cell r="EC95">
            <v>253.15</v>
          </cell>
          <cell r="ED95">
            <v>243.57894736842104</v>
          </cell>
          <cell r="EE95">
            <v>238.09756097560975</v>
          </cell>
          <cell r="EH95">
            <v>244.52380952380952</v>
          </cell>
          <cell r="EI95">
            <v>227.10843373493975</v>
          </cell>
          <cell r="EK95">
            <v>272</v>
          </cell>
          <cell r="EM95">
            <v>218.11764705882354</v>
          </cell>
          <cell r="EN95">
            <v>240.66666666666666</v>
          </cell>
          <cell r="EQ95">
            <v>223.76190476190476</v>
          </cell>
          <cell r="ER95">
            <v>227.8095238095238</v>
          </cell>
          <cell r="ES95">
            <v>232.94685990338166</v>
          </cell>
          <cell r="EV95">
            <v>227.10526315789474</v>
          </cell>
          <cell r="EW95">
            <v>237.15</v>
          </cell>
          <cell r="FB95">
            <v>224.21052631578948</v>
          </cell>
          <cell r="FE95">
            <v>233.75</v>
          </cell>
          <cell r="FF95">
            <v>225.9</v>
          </cell>
          <cell r="FG95">
            <v>236.21052631578948</v>
          </cell>
          <cell r="FJ95">
            <v>203.4</v>
          </cell>
          <cell r="FK95">
            <v>218.76470588235293</v>
          </cell>
          <cell r="FO95">
            <v>240.97297297297297</v>
          </cell>
          <cell r="FP95">
            <v>220.75675675675674</v>
          </cell>
          <cell r="FS95">
            <v>197.72972972972974</v>
          </cell>
          <cell r="FT95">
            <v>233.25</v>
          </cell>
        </row>
        <row r="96">
          <cell r="K96">
            <v>130</v>
          </cell>
          <cell r="L96">
            <v>170</v>
          </cell>
          <cell r="P96">
            <v>169</v>
          </cell>
          <cell r="Q96">
            <v>0</v>
          </cell>
          <cell r="T96">
            <v>223</v>
          </cell>
          <cell r="U96">
            <v>225</v>
          </cell>
          <cell r="V96">
            <v>221</v>
          </cell>
          <cell r="Y96">
            <v>239</v>
          </cell>
          <cell r="Z96">
            <v>217</v>
          </cell>
          <cell r="AD96">
            <v>128</v>
          </cell>
          <cell r="AE96">
            <v>207</v>
          </cell>
          <cell r="AH96">
            <v>0</v>
          </cell>
          <cell r="AI96">
            <v>137</v>
          </cell>
          <cell r="AJ96">
            <v>187</v>
          </cell>
          <cell r="AM96">
            <v>0</v>
          </cell>
          <cell r="AN96">
            <v>0</v>
          </cell>
          <cell r="AR96">
            <v>0</v>
          </cell>
          <cell r="AS96">
            <v>0</v>
          </cell>
          <cell r="BJ96">
            <v>0</v>
          </cell>
        </row>
        <row r="97">
          <cell r="K97">
            <v>3612</v>
          </cell>
          <cell r="L97">
            <v>4009</v>
          </cell>
          <cell r="P97">
            <v>4411</v>
          </cell>
          <cell r="Q97">
            <v>4735</v>
          </cell>
          <cell r="T97">
            <v>4755</v>
          </cell>
          <cell r="U97">
            <v>5011</v>
          </cell>
          <cell r="V97">
            <v>5049</v>
          </cell>
          <cell r="Y97">
            <v>4308</v>
          </cell>
          <cell r="Z97">
            <v>3715</v>
          </cell>
          <cell r="AD97">
            <v>4728</v>
          </cell>
          <cell r="AE97">
            <v>4158</v>
          </cell>
          <cell r="AH97">
            <v>4547</v>
          </cell>
          <cell r="AI97">
            <v>4388</v>
          </cell>
          <cell r="AJ97">
            <v>4173</v>
          </cell>
          <cell r="AM97">
            <v>4540</v>
          </cell>
          <cell r="AN97">
            <v>5542</v>
          </cell>
          <cell r="AR97">
            <v>5139</v>
          </cell>
          <cell r="AS97">
            <v>4715</v>
          </cell>
          <cell r="AV97">
            <v>4653</v>
          </cell>
          <cell r="BA97">
            <v>4943</v>
          </cell>
          <cell r="BB97">
            <v>5575</v>
          </cell>
          <cell r="BF97">
            <v>5127</v>
          </cell>
          <cell r="BG97">
            <v>4824</v>
          </cell>
          <cell r="BJ97">
            <v>5613</v>
          </cell>
          <cell r="BK97">
            <v>5189</v>
          </cell>
          <cell r="BL97">
            <v>5810</v>
          </cell>
          <cell r="BM97">
            <v>0</v>
          </cell>
          <cell r="BN97">
            <v>0</v>
          </cell>
          <cell r="BO97">
            <v>5648</v>
          </cell>
          <cell r="BP97">
            <v>0</v>
          </cell>
          <cell r="BQ97">
            <v>5029</v>
          </cell>
          <cell r="BR97">
            <v>0</v>
          </cell>
          <cell r="BS97">
            <v>0</v>
          </cell>
          <cell r="BT97">
            <v>0</v>
          </cell>
          <cell r="BU97">
            <v>5922</v>
          </cell>
          <cell r="BV97">
            <v>5582</v>
          </cell>
          <cell r="BW97">
            <v>0</v>
          </cell>
          <cell r="BX97">
            <v>0</v>
          </cell>
          <cell r="BY97">
            <v>4748</v>
          </cell>
          <cell r="BZ97">
            <v>5502</v>
          </cell>
          <cell r="CA97">
            <v>6223</v>
          </cell>
          <cell r="CB97">
            <v>0</v>
          </cell>
          <cell r="CC97">
            <v>0</v>
          </cell>
          <cell r="CD97">
            <v>5878</v>
          </cell>
          <cell r="CE97">
            <v>5782</v>
          </cell>
          <cell r="CF97">
            <v>0</v>
          </cell>
          <cell r="CG97">
            <v>0</v>
          </cell>
          <cell r="CH97">
            <v>0</v>
          </cell>
          <cell r="CI97">
            <v>4678</v>
          </cell>
          <cell r="CJ97">
            <v>4683</v>
          </cell>
          <cell r="CK97">
            <v>0</v>
          </cell>
          <cell r="CL97">
            <v>0</v>
          </cell>
          <cell r="CM97">
            <v>5045</v>
          </cell>
          <cell r="CN97">
            <v>5480</v>
          </cell>
          <cell r="CO97">
            <v>5338</v>
          </cell>
          <cell r="CP97">
            <v>0</v>
          </cell>
          <cell r="CQ97">
            <v>0</v>
          </cell>
          <cell r="CR97">
            <v>5302</v>
          </cell>
          <cell r="CS97">
            <v>4978</v>
          </cell>
          <cell r="CT97">
            <v>0</v>
          </cell>
          <cell r="CU97">
            <v>0</v>
          </cell>
          <cell r="CV97">
            <v>0</v>
          </cell>
          <cell r="CW97">
            <v>5405</v>
          </cell>
          <cell r="CX97">
            <v>5040</v>
          </cell>
          <cell r="CY97">
            <v>0</v>
          </cell>
          <cell r="CZ97">
            <v>0</v>
          </cell>
          <cell r="DA97">
            <v>4499</v>
          </cell>
          <cell r="DB97">
            <v>4934</v>
          </cell>
          <cell r="DC97">
            <v>4627</v>
          </cell>
          <cell r="DD97">
            <v>0</v>
          </cell>
          <cell r="DE97">
            <v>0</v>
          </cell>
          <cell r="DF97">
            <v>4674</v>
          </cell>
          <cell r="DG97">
            <v>5106</v>
          </cell>
          <cell r="DH97">
            <v>0</v>
          </cell>
          <cell r="DI97">
            <v>0</v>
          </cell>
          <cell r="DJ97">
            <v>0</v>
          </cell>
          <cell r="DK97">
            <v>4998</v>
          </cell>
          <cell r="DL97">
            <v>4656</v>
          </cell>
          <cell r="DM97">
            <v>0</v>
          </cell>
          <cell r="DN97">
            <v>0</v>
          </cell>
          <cell r="DO97">
            <v>4898</v>
          </cell>
          <cell r="DP97">
            <v>5022</v>
          </cell>
          <cell r="DQ97">
            <v>4996</v>
          </cell>
          <cell r="DR97">
            <v>0</v>
          </cell>
          <cell r="DS97">
            <v>0</v>
          </cell>
          <cell r="DT97">
            <v>5229</v>
          </cell>
          <cell r="DU97">
            <v>4965</v>
          </cell>
          <cell r="DV97">
            <v>0</v>
          </cell>
          <cell r="DW97">
            <v>0</v>
          </cell>
          <cell r="DY97">
            <v>4660</v>
          </cell>
          <cell r="DZ97">
            <v>4852</v>
          </cell>
          <cell r="EC97">
            <v>5063</v>
          </cell>
          <cell r="ED97">
            <v>4628</v>
          </cell>
          <cell r="EE97">
            <v>4881</v>
          </cell>
          <cell r="EH97">
            <v>5135</v>
          </cell>
          <cell r="EI97">
            <v>3829</v>
          </cell>
          <cell r="EK97">
            <v>3630</v>
          </cell>
          <cell r="EM97">
            <v>4057</v>
          </cell>
          <cell r="EN97">
            <v>4518</v>
          </cell>
          <cell r="EQ97">
            <v>4875</v>
          </cell>
          <cell r="ER97">
            <v>5051</v>
          </cell>
          <cell r="ES97">
            <v>5098</v>
          </cell>
          <cell r="EV97">
            <v>4625</v>
          </cell>
          <cell r="EW97">
            <v>4947</v>
          </cell>
          <cell r="FB97">
            <v>4961</v>
          </cell>
          <cell r="FE97">
            <v>5116</v>
          </cell>
          <cell r="FF97">
            <v>5111</v>
          </cell>
          <cell r="FG97">
            <v>5028</v>
          </cell>
          <cell r="FJ97">
            <v>4669</v>
          </cell>
          <cell r="FK97">
            <v>4200</v>
          </cell>
          <cell r="FO97">
            <v>5084</v>
          </cell>
          <cell r="FP97">
            <v>4674</v>
          </cell>
          <cell r="FS97">
            <v>4153</v>
          </cell>
          <cell r="FT97">
            <v>4985</v>
          </cell>
        </row>
        <row r="98">
          <cell r="K98">
            <v>362</v>
          </cell>
          <cell r="L98">
            <v>511</v>
          </cell>
          <cell r="P98">
            <v>507</v>
          </cell>
          <cell r="Q98">
            <v>0</v>
          </cell>
          <cell r="T98">
            <v>447</v>
          </cell>
          <cell r="U98">
            <v>675</v>
          </cell>
          <cell r="V98">
            <v>663</v>
          </cell>
          <cell r="Y98">
            <v>718</v>
          </cell>
          <cell r="Z98">
            <v>650</v>
          </cell>
          <cell r="AD98">
            <v>128</v>
          </cell>
          <cell r="AE98">
            <v>207</v>
          </cell>
          <cell r="AH98">
            <v>0</v>
          </cell>
          <cell r="AI98">
            <v>274</v>
          </cell>
          <cell r="AJ98">
            <v>187</v>
          </cell>
          <cell r="AM98">
            <v>0</v>
          </cell>
          <cell r="AN98">
            <v>0</v>
          </cell>
          <cell r="BJ98">
            <v>0</v>
          </cell>
        </row>
        <row r="101">
          <cell r="L101">
            <v>168</v>
          </cell>
        </row>
        <row r="102">
          <cell r="M102">
            <v>201</v>
          </cell>
          <cell r="Q102">
            <v>194</v>
          </cell>
          <cell r="R102">
            <v>226</v>
          </cell>
          <cell r="U102">
            <v>211</v>
          </cell>
          <cell r="V102">
            <v>222</v>
          </cell>
          <cell r="W102">
            <v>213</v>
          </cell>
          <cell r="Z102">
            <v>160</v>
          </cell>
          <cell r="AA102">
            <v>161</v>
          </cell>
          <cell r="CJ102">
            <v>251.4</v>
          </cell>
          <cell r="CK102">
            <v>242.8</v>
          </cell>
          <cell r="CN102">
            <v>295.39999999999998</v>
          </cell>
          <cell r="CO102">
            <v>273</v>
          </cell>
          <cell r="CP102">
            <v>267.8</v>
          </cell>
          <cell r="CS102">
            <v>264.89999999999998</v>
          </cell>
          <cell r="CT102">
            <v>278.8</v>
          </cell>
          <cell r="CX102">
            <v>263</v>
          </cell>
          <cell r="CY102">
            <v>270.39999999999998</v>
          </cell>
          <cell r="DB102">
            <v>243.88888888888889</v>
          </cell>
          <cell r="DC102">
            <v>265.98199861527809</v>
          </cell>
          <cell r="DD102">
            <v>269.44444444444446</v>
          </cell>
          <cell r="DG102">
            <v>278.33333333333331</v>
          </cell>
          <cell r="DH102">
            <v>264.3</v>
          </cell>
          <cell r="DL102">
            <v>268.57142857142856</v>
          </cell>
          <cell r="DM102">
            <v>260.125</v>
          </cell>
          <cell r="DP102">
            <v>275.86666666666667</v>
          </cell>
          <cell r="DQ102">
            <v>283.85714285714283</v>
          </cell>
          <cell r="DR102">
            <v>276.71428571428572</v>
          </cell>
          <cell r="DU102">
            <v>250.57142857142858</v>
          </cell>
          <cell r="DV102">
            <v>266.15384615384613</v>
          </cell>
          <cell r="DZ102">
            <v>262.46153846153845</v>
          </cell>
          <cell r="EA102">
            <v>270.375</v>
          </cell>
          <cell r="ED102">
            <v>255.28571428571428</v>
          </cell>
          <cell r="EE102">
            <v>270.33333333333331</v>
          </cell>
          <cell r="EF102">
            <v>238.8</v>
          </cell>
          <cell r="EI102">
            <v>237.65217391304347</v>
          </cell>
          <cell r="EJ102">
            <v>240.78260869565219</v>
          </cell>
          <cell r="EN102">
            <v>276.58119658119659</v>
          </cell>
          <cell r="EO102">
            <v>286.72566371681415</v>
          </cell>
          <cell r="ER102">
            <v>249.45454545454547</v>
          </cell>
          <cell r="ES102">
            <v>274.5</v>
          </cell>
          <cell r="ET102">
            <v>258.48</v>
          </cell>
          <cell r="EW102">
            <v>270.07936507936506</v>
          </cell>
          <cell r="EX102">
            <v>271.81818181818181</v>
          </cell>
          <cell r="FC102">
            <v>255.37190082644628</v>
          </cell>
          <cell r="FF102">
            <v>261.83999999999997</v>
          </cell>
          <cell r="FG102">
            <v>260.53846153846155</v>
          </cell>
          <cell r="FH102">
            <v>264.08333333333331</v>
          </cell>
          <cell r="FK102">
            <v>239.65753424657535</v>
          </cell>
          <cell r="FL102">
            <v>250.15384615384616</v>
          </cell>
          <cell r="FP102">
            <v>263.61538461538464</v>
          </cell>
          <cell r="FQ102">
            <v>260.39682539682542</v>
          </cell>
          <cell r="FT102">
            <v>239.92307692307693</v>
          </cell>
          <cell r="FU102">
            <v>262.23076923076923</v>
          </cell>
        </row>
        <row r="103">
          <cell r="L103">
            <v>126</v>
          </cell>
          <cell r="M103">
            <v>142</v>
          </cell>
          <cell r="Q103">
            <v>121</v>
          </cell>
          <cell r="R103">
            <v>170</v>
          </cell>
          <cell r="U103">
            <v>156</v>
          </cell>
          <cell r="V103">
            <v>158</v>
          </cell>
          <cell r="W103">
            <v>151</v>
          </cell>
          <cell r="Z103">
            <v>175</v>
          </cell>
          <cell r="AA103">
            <v>106</v>
          </cell>
        </row>
        <row r="104">
          <cell r="L104">
            <v>4047</v>
          </cell>
          <cell r="M104">
            <v>4832</v>
          </cell>
          <cell r="Q104">
            <v>3778</v>
          </cell>
          <cell r="R104">
            <v>3958</v>
          </cell>
          <cell r="U104">
            <v>4538</v>
          </cell>
          <cell r="V104">
            <v>4226</v>
          </cell>
          <cell r="W104">
            <v>4473</v>
          </cell>
          <cell r="Z104">
            <v>3202</v>
          </cell>
          <cell r="AA104">
            <v>3223</v>
          </cell>
          <cell r="CJ104">
            <v>900</v>
          </cell>
          <cell r="CK104">
            <v>971</v>
          </cell>
          <cell r="CN104">
            <v>1477</v>
          </cell>
          <cell r="CO104">
            <v>1365</v>
          </cell>
          <cell r="CP104">
            <v>1741</v>
          </cell>
          <cell r="CS104">
            <v>1987</v>
          </cell>
          <cell r="CT104">
            <v>1857</v>
          </cell>
          <cell r="CX104">
            <v>2108</v>
          </cell>
          <cell r="CY104">
            <v>2163</v>
          </cell>
          <cell r="DB104">
            <v>2195</v>
          </cell>
          <cell r="DC104">
            <v>2305</v>
          </cell>
          <cell r="DD104">
            <v>2425</v>
          </cell>
          <cell r="DG104">
            <v>2505</v>
          </cell>
          <cell r="DH104">
            <v>2352</v>
          </cell>
          <cell r="DL104">
            <v>1880</v>
          </cell>
          <cell r="DM104">
            <v>2081</v>
          </cell>
          <cell r="DP104">
            <v>2069</v>
          </cell>
          <cell r="DQ104">
            <v>1987</v>
          </cell>
          <cell r="DR104">
            <v>1937</v>
          </cell>
          <cell r="DU104">
            <v>1817</v>
          </cell>
          <cell r="DV104">
            <v>1837</v>
          </cell>
          <cell r="DZ104">
            <v>1954</v>
          </cell>
          <cell r="EA104">
            <v>2462</v>
          </cell>
          <cell r="ED104">
            <v>1998</v>
          </cell>
          <cell r="EE104">
            <v>1846</v>
          </cell>
          <cell r="EF104">
            <v>2897</v>
          </cell>
          <cell r="EI104">
            <v>3632</v>
          </cell>
          <cell r="EJ104">
            <v>3476</v>
          </cell>
          <cell r="EN104">
            <v>3946</v>
          </cell>
          <cell r="EO104">
            <v>3787</v>
          </cell>
          <cell r="ER104">
            <v>3568</v>
          </cell>
          <cell r="ES104">
            <v>4005</v>
          </cell>
          <cell r="ET104">
            <v>3802</v>
          </cell>
          <cell r="EW104">
            <v>3775</v>
          </cell>
          <cell r="EX104">
            <v>3767</v>
          </cell>
          <cell r="FC104">
            <v>3627</v>
          </cell>
          <cell r="FF104">
            <v>3873</v>
          </cell>
          <cell r="FG104">
            <v>4065</v>
          </cell>
          <cell r="FH104">
            <v>3883</v>
          </cell>
          <cell r="FK104">
            <v>3982</v>
          </cell>
          <cell r="FL104">
            <v>3851</v>
          </cell>
          <cell r="FP104">
            <v>4078</v>
          </cell>
          <cell r="FQ104">
            <v>3745</v>
          </cell>
          <cell r="FT104">
            <v>3758</v>
          </cell>
          <cell r="FU104">
            <v>3911</v>
          </cell>
        </row>
        <row r="105">
          <cell r="L105">
            <v>507</v>
          </cell>
          <cell r="M105">
            <v>469</v>
          </cell>
          <cell r="Q105">
            <v>243</v>
          </cell>
          <cell r="R105">
            <v>341</v>
          </cell>
          <cell r="U105">
            <v>311</v>
          </cell>
          <cell r="V105">
            <v>316</v>
          </cell>
          <cell r="W105">
            <v>379</v>
          </cell>
          <cell r="Z105">
            <v>526</v>
          </cell>
          <cell r="AA105">
            <v>319</v>
          </cell>
        </row>
        <row r="108">
          <cell r="J108">
            <v>162</v>
          </cell>
          <cell r="AB108">
            <v>148</v>
          </cell>
        </row>
        <row r="109">
          <cell r="M109">
            <v>224</v>
          </cell>
          <cell r="N109">
            <v>227</v>
          </cell>
          <cell r="O109">
            <v>214</v>
          </cell>
          <cell r="R109">
            <v>225</v>
          </cell>
          <cell r="S109">
            <v>212</v>
          </cell>
          <cell r="W109">
            <v>231</v>
          </cell>
          <cell r="X109">
            <v>203</v>
          </cell>
          <cell r="AA109">
            <v>208</v>
          </cell>
          <cell r="AC109">
            <v>226</v>
          </cell>
          <cell r="AF109">
            <v>246</v>
          </cell>
          <cell r="AG109">
            <v>230</v>
          </cell>
          <cell r="AH109">
            <v>0</v>
          </cell>
          <cell r="AI109">
            <v>0</v>
          </cell>
          <cell r="AJ109">
            <v>0</v>
          </cell>
          <cell r="AK109">
            <v>249</v>
          </cell>
          <cell r="AL109">
            <v>238</v>
          </cell>
          <cell r="AM109">
            <v>0</v>
          </cell>
          <cell r="AN109">
            <v>0</v>
          </cell>
          <cell r="AO109">
            <v>243</v>
          </cell>
          <cell r="AP109">
            <v>238</v>
          </cell>
          <cell r="AQ109">
            <v>272</v>
          </cell>
          <cell r="AR109">
            <v>0</v>
          </cell>
          <cell r="AS109">
            <v>0</v>
          </cell>
          <cell r="AT109">
            <v>253</v>
          </cell>
          <cell r="AU109">
            <v>242</v>
          </cell>
          <cell r="AV109">
            <v>0</v>
          </cell>
          <cell r="AW109">
            <v>0</v>
          </cell>
          <cell r="AX109">
            <v>0</v>
          </cell>
          <cell r="AY109">
            <v>244</v>
          </cell>
          <cell r="AZ109">
            <v>249</v>
          </cell>
          <cell r="BA109">
            <v>0</v>
          </cell>
          <cell r="BB109">
            <v>0</v>
          </cell>
          <cell r="BC109">
            <v>229.5</v>
          </cell>
          <cell r="BD109">
            <v>258.51407475772953</v>
          </cell>
          <cell r="BE109">
            <v>254</v>
          </cell>
          <cell r="BF109">
            <v>0</v>
          </cell>
          <cell r="BG109">
            <v>0</v>
          </cell>
          <cell r="BH109">
            <v>241</v>
          </cell>
          <cell r="BI109">
            <v>241</v>
          </cell>
          <cell r="BM109">
            <v>255</v>
          </cell>
          <cell r="BN109">
            <v>251</v>
          </cell>
          <cell r="BR109">
            <v>245.5</v>
          </cell>
          <cell r="BS109">
            <v>251.5</v>
          </cell>
          <cell r="BT109">
            <v>271.40909090909093</v>
          </cell>
          <cell r="BW109">
            <v>256.55586334256697</v>
          </cell>
          <cell r="BX109">
            <v>271.7</v>
          </cell>
          <cell r="CB109">
            <v>264.7</v>
          </cell>
          <cell r="CC109">
            <v>268</v>
          </cell>
          <cell r="CF109">
            <v>261</v>
          </cell>
          <cell r="CG109">
            <v>271</v>
          </cell>
          <cell r="CH109">
            <v>254</v>
          </cell>
          <cell r="CK109">
            <v>252.7</v>
          </cell>
          <cell r="CL109">
            <v>261.10000000000002</v>
          </cell>
          <cell r="CP109">
            <v>262.3</v>
          </cell>
          <cell r="CQ109">
            <v>257.40909090909093</v>
          </cell>
          <cell r="CT109">
            <v>256.73563218390802</v>
          </cell>
          <cell r="CU109">
            <v>271.76744186046511</v>
          </cell>
          <cell r="CV109">
            <v>263</v>
          </cell>
          <cell r="CY109">
            <v>252.17391304347825</v>
          </cell>
          <cell r="CZ109">
            <v>257.46666666666664</v>
          </cell>
          <cell r="DD109">
            <v>192</v>
          </cell>
          <cell r="DE109">
            <v>235.14997887621459</v>
          </cell>
          <cell r="DH109">
            <v>214.41666666666666</v>
          </cell>
          <cell r="DI109">
            <v>239.78260869565219</v>
          </cell>
          <cell r="DM109">
            <v>233.57142857142858</v>
          </cell>
          <cell r="DN109">
            <v>238.65</v>
          </cell>
          <cell r="DR109">
            <v>250.76190476190476</v>
          </cell>
          <cell r="DS109">
            <v>265.23809523809524</v>
          </cell>
          <cell r="DV109">
            <v>248.15</v>
          </cell>
          <cell r="DW109">
            <v>252.52380952380952</v>
          </cell>
          <cell r="DX109">
            <v>264.8</v>
          </cell>
          <cell r="DY109">
            <v>0</v>
          </cell>
          <cell r="DZ109">
            <v>0</v>
          </cell>
          <cell r="EA109">
            <v>237.57142857142858</v>
          </cell>
          <cell r="EB109">
            <v>220</v>
          </cell>
          <cell r="EC109">
            <v>0</v>
          </cell>
          <cell r="ED109">
            <v>0</v>
          </cell>
          <cell r="EE109">
            <v>0</v>
          </cell>
          <cell r="EF109">
            <v>252.45454545454547</v>
          </cell>
          <cell r="EG109">
            <v>258.85000000000002</v>
          </cell>
          <cell r="EH109">
            <v>0</v>
          </cell>
          <cell r="EI109">
            <v>0</v>
          </cell>
          <cell r="EJ109">
            <v>256.06060606060606</v>
          </cell>
          <cell r="EK109">
            <v>213.64705882352942</v>
          </cell>
          <cell r="EL109">
            <v>221.375</v>
          </cell>
          <cell r="EM109">
            <v>0</v>
          </cell>
          <cell r="EN109">
            <v>0</v>
          </cell>
          <cell r="EO109">
            <v>261.21212121212119</v>
          </cell>
          <cell r="EP109">
            <v>244.64705882352942</v>
          </cell>
          <cell r="EQ109">
            <v>0</v>
          </cell>
          <cell r="ER109">
            <v>0</v>
          </cell>
          <cell r="ES109">
            <v>0</v>
          </cell>
          <cell r="ET109">
            <v>258.11764705882354</v>
          </cell>
          <cell r="EU109">
            <v>223.33333333333334</v>
          </cell>
          <cell r="EV109">
            <v>0</v>
          </cell>
          <cell r="EW109">
            <v>0</v>
          </cell>
          <cell r="EX109">
            <v>269.46666666666664</v>
          </cell>
          <cell r="EY109">
            <v>258.52941176470586</v>
          </cell>
          <cell r="EZ109">
            <v>260.8235294117647</v>
          </cell>
          <cell r="FA109">
            <v>0</v>
          </cell>
          <cell r="FB109">
            <v>0</v>
          </cell>
          <cell r="FC109">
            <v>229.25</v>
          </cell>
          <cell r="FD109">
            <v>240.64705882352942</v>
          </cell>
          <cell r="FE109">
            <v>0</v>
          </cell>
          <cell r="FF109">
            <v>0</v>
          </cell>
          <cell r="FG109">
            <v>0</v>
          </cell>
          <cell r="FH109">
            <v>226.38888888888889</v>
          </cell>
          <cell r="FI109">
            <v>265.61111111111109</v>
          </cell>
          <cell r="FJ109">
            <v>0</v>
          </cell>
          <cell r="FK109">
            <v>0</v>
          </cell>
          <cell r="FL109">
            <v>213.94444444444446</v>
          </cell>
          <cell r="FM109">
            <v>259.46666666666664</v>
          </cell>
          <cell r="FN109">
            <v>245.94444444444446</v>
          </cell>
          <cell r="FO109">
            <v>0</v>
          </cell>
          <cell r="FP109">
            <v>0</v>
          </cell>
          <cell r="FQ109">
            <v>226.35294117647058</v>
          </cell>
          <cell r="FR109">
            <v>236.64705882352942</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row>
        <row r="110">
          <cell r="J110">
            <v>167</v>
          </cell>
          <cell r="M110">
            <v>228</v>
          </cell>
          <cell r="N110">
            <v>234</v>
          </cell>
          <cell r="O110">
            <v>177</v>
          </cell>
          <cell r="R110">
            <v>183</v>
          </cell>
          <cell r="S110">
            <v>225</v>
          </cell>
          <cell r="W110">
            <v>268</v>
          </cell>
          <cell r="X110">
            <v>203</v>
          </cell>
          <cell r="AA110">
            <v>227</v>
          </cell>
          <cell r="AB110">
            <v>0</v>
          </cell>
          <cell r="AC110">
            <v>180</v>
          </cell>
          <cell r="AF110">
            <v>226</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row>
        <row r="111">
          <cell r="J111">
            <v>3652</v>
          </cell>
          <cell r="M111">
            <v>4701</v>
          </cell>
          <cell r="N111">
            <v>4230</v>
          </cell>
          <cell r="O111">
            <v>4270</v>
          </cell>
          <cell r="R111">
            <v>3822</v>
          </cell>
          <cell r="S111">
            <v>4242</v>
          </cell>
          <cell r="W111">
            <v>4425</v>
          </cell>
          <cell r="X111">
            <v>3909</v>
          </cell>
          <cell r="AA111">
            <v>4369</v>
          </cell>
          <cell r="AB111">
            <v>3220</v>
          </cell>
          <cell r="AC111">
            <v>4289</v>
          </cell>
          <cell r="AF111">
            <v>4428</v>
          </cell>
          <cell r="AG111">
            <v>4361</v>
          </cell>
          <cell r="AH111">
            <v>0</v>
          </cell>
          <cell r="AI111">
            <v>0</v>
          </cell>
          <cell r="AJ111">
            <v>0</v>
          </cell>
          <cell r="AK111">
            <v>4484</v>
          </cell>
          <cell r="AL111">
            <v>4285</v>
          </cell>
          <cell r="AM111">
            <v>0</v>
          </cell>
          <cell r="AN111">
            <v>0</v>
          </cell>
          <cell r="AO111">
            <v>4858</v>
          </cell>
          <cell r="AP111">
            <v>4525</v>
          </cell>
          <cell r="AQ111">
            <v>4890</v>
          </cell>
          <cell r="AR111">
            <v>0</v>
          </cell>
          <cell r="AS111">
            <v>0</v>
          </cell>
          <cell r="AT111">
            <v>5312</v>
          </cell>
          <cell r="AU111">
            <v>5153</v>
          </cell>
          <cell r="AV111">
            <v>0</v>
          </cell>
          <cell r="AW111">
            <v>0</v>
          </cell>
          <cell r="AX111">
            <v>0</v>
          </cell>
          <cell r="AY111">
            <v>4885</v>
          </cell>
          <cell r="AZ111">
            <v>5724</v>
          </cell>
          <cell r="BA111">
            <v>0</v>
          </cell>
          <cell r="BB111">
            <v>0</v>
          </cell>
          <cell r="BC111">
            <v>5508</v>
          </cell>
          <cell r="BD111">
            <v>5603</v>
          </cell>
          <cell r="BE111">
            <v>5344</v>
          </cell>
          <cell r="BF111">
            <v>0</v>
          </cell>
          <cell r="BG111">
            <v>0</v>
          </cell>
          <cell r="BH111">
            <v>5068</v>
          </cell>
          <cell r="BI111">
            <v>5055</v>
          </cell>
          <cell r="BM111">
            <v>5599</v>
          </cell>
          <cell r="BN111">
            <v>5765</v>
          </cell>
          <cell r="BR111">
            <v>5402</v>
          </cell>
          <cell r="BS111">
            <v>5408</v>
          </cell>
          <cell r="BT111">
            <v>6180</v>
          </cell>
          <cell r="BW111">
            <v>5557</v>
          </cell>
          <cell r="BX111">
            <v>5569</v>
          </cell>
          <cell r="CB111">
            <v>5823</v>
          </cell>
          <cell r="CC111">
            <v>6186</v>
          </cell>
          <cell r="CF111">
            <v>6011</v>
          </cell>
          <cell r="CG111">
            <v>5957</v>
          </cell>
          <cell r="CH111">
            <v>5589</v>
          </cell>
          <cell r="CK111">
            <v>6064</v>
          </cell>
          <cell r="CL111">
            <v>6005</v>
          </cell>
          <cell r="CP111">
            <v>5770</v>
          </cell>
          <cell r="CQ111">
            <v>5663</v>
          </cell>
          <cell r="CT111">
            <v>5584</v>
          </cell>
          <cell r="CU111">
            <v>5843</v>
          </cell>
          <cell r="CV111">
            <v>5526</v>
          </cell>
          <cell r="CY111">
            <v>5800</v>
          </cell>
          <cell r="CZ111">
            <v>5793</v>
          </cell>
          <cell r="DD111">
            <v>4611</v>
          </cell>
          <cell r="DE111">
            <v>5566</v>
          </cell>
          <cell r="DH111">
            <v>5146</v>
          </cell>
          <cell r="DI111">
            <v>5515</v>
          </cell>
          <cell r="DM111">
            <v>4905</v>
          </cell>
          <cell r="DN111">
            <v>4773</v>
          </cell>
          <cell r="DR111">
            <v>5266</v>
          </cell>
          <cell r="DS111">
            <v>5570</v>
          </cell>
          <cell r="DV111">
            <v>4963</v>
          </cell>
          <cell r="DW111">
            <v>5303</v>
          </cell>
          <cell r="DX111">
            <v>5296</v>
          </cell>
          <cell r="DY111">
            <v>0</v>
          </cell>
          <cell r="DZ111">
            <v>0</v>
          </cell>
          <cell r="EA111">
            <v>4989</v>
          </cell>
          <cell r="EB111">
            <v>4620</v>
          </cell>
          <cell r="EC111">
            <v>0</v>
          </cell>
          <cell r="ED111">
            <v>0</v>
          </cell>
          <cell r="EE111">
            <v>0</v>
          </cell>
          <cell r="EF111">
            <v>5554</v>
          </cell>
          <cell r="EG111">
            <v>5450</v>
          </cell>
          <cell r="EH111">
            <v>0</v>
          </cell>
          <cell r="EI111">
            <v>0</v>
          </cell>
          <cell r="EJ111">
            <v>4490</v>
          </cell>
          <cell r="EK111">
            <v>3983</v>
          </cell>
          <cell r="EL111">
            <v>3827</v>
          </cell>
          <cell r="EM111">
            <v>0</v>
          </cell>
          <cell r="EN111">
            <v>0</v>
          </cell>
          <cell r="EO111">
            <v>4752</v>
          </cell>
          <cell r="EP111">
            <v>4584</v>
          </cell>
          <cell r="EQ111">
            <v>0</v>
          </cell>
          <cell r="ER111">
            <v>0</v>
          </cell>
          <cell r="ES111">
            <v>0</v>
          </cell>
          <cell r="ET111">
            <v>4862</v>
          </cell>
          <cell r="EU111">
            <v>4495</v>
          </cell>
          <cell r="EV111">
            <v>0</v>
          </cell>
          <cell r="EW111">
            <v>0</v>
          </cell>
          <cell r="EX111">
            <v>4588</v>
          </cell>
          <cell r="EY111">
            <v>5334</v>
          </cell>
          <cell r="EZ111">
            <v>5407</v>
          </cell>
          <cell r="FA111">
            <v>0</v>
          </cell>
          <cell r="FB111">
            <v>0</v>
          </cell>
          <cell r="FC111">
            <v>4447</v>
          </cell>
          <cell r="FD111">
            <v>4737</v>
          </cell>
          <cell r="FE111">
            <v>0</v>
          </cell>
          <cell r="FF111">
            <v>0</v>
          </cell>
          <cell r="FG111">
            <v>0</v>
          </cell>
          <cell r="FH111">
            <v>4731</v>
          </cell>
          <cell r="FI111">
            <v>5388</v>
          </cell>
          <cell r="FJ111">
            <v>0</v>
          </cell>
          <cell r="FK111">
            <v>0</v>
          </cell>
          <cell r="FL111">
            <v>4938</v>
          </cell>
          <cell r="FM111">
            <v>4688</v>
          </cell>
          <cell r="FN111">
            <v>5075</v>
          </cell>
          <cell r="FO111">
            <v>0</v>
          </cell>
          <cell r="FP111">
            <v>0</v>
          </cell>
          <cell r="FQ111">
            <v>4362</v>
          </cell>
          <cell r="FR111">
            <v>4744</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row>
        <row r="112">
          <cell r="J112">
            <v>167</v>
          </cell>
          <cell r="M112">
            <v>683</v>
          </cell>
          <cell r="N112">
            <v>467</v>
          </cell>
          <cell r="O112">
            <v>531</v>
          </cell>
          <cell r="R112">
            <v>549</v>
          </cell>
          <cell r="S112">
            <v>225</v>
          </cell>
          <cell r="W112">
            <v>523</v>
          </cell>
          <cell r="X112">
            <v>609</v>
          </cell>
          <cell r="AA112">
            <v>679</v>
          </cell>
          <cell r="AB112">
            <v>0</v>
          </cell>
          <cell r="AC112">
            <v>180</v>
          </cell>
          <cell r="AF112">
            <v>406</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row>
        <row r="115">
          <cell r="I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row>
        <row r="129">
          <cell r="P129">
            <v>564</v>
          </cell>
          <cell r="V129">
            <v>683</v>
          </cell>
          <cell r="AC129">
            <v>1581</v>
          </cell>
          <cell r="AM129">
            <v>1675</v>
          </cell>
          <cell r="AS129">
            <v>139</v>
          </cell>
          <cell r="AV129">
            <v>158</v>
          </cell>
          <cell r="BN129">
            <v>230</v>
          </cell>
          <cell r="BU129">
            <v>76</v>
          </cell>
          <cell r="CC129">
            <v>137</v>
          </cell>
          <cell r="CJ129">
            <v>221</v>
          </cell>
          <cell r="CM129">
            <v>232</v>
          </cell>
          <cell r="CP129">
            <v>247</v>
          </cell>
          <cell r="CU129">
            <v>278</v>
          </cell>
          <cell r="CZ129">
            <v>54</v>
          </cell>
          <cell r="DE129">
            <v>54</v>
          </cell>
        </row>
        <row r="130">
          <cell r="P130">
            <v>882</v>
          </cell>
          <cell r="V130">
            <v>1052</v>
          </cell>
          <cell r="AC130">
            <v>2200</v>
          </cell>
          <cell r="AM130">
            <v>2520</v>
          </cell>
          <cell r="AS130">
            <v>154</v>
          </cell>
          <cell r="AV130">
            <v>261</v>
          </cell>
          <cell r="BE130">
            <v>364</v>
          </cell>
          <cell r="BN130">
            <v>812</v>
          </cell>
          <cell r="BU130">
            <v>180</v>
          </cell>
          <cell r="CC130">
            <v>342</v>
          </cell>
          <cell r="CJ130">
            <v>653</v>
          </cell>
          <cell r="CM130">
            <v>716</v>
          </cell>
          <cell r="CP130">
            <v>748</v>
          </cell>
          <cell r="CU130">
            <v>831</v>
          </cell>
          <cell r="CZ130">
            <v>278</v>
          </cell>
          <cell r="DE130">
            <v>278</v>
          </cell>
        </row>
        <row r="131">
          <cell r="P131">
            <v>2</v>
          </cell>
          <cell r="V131">
            <v>2</v>
          </cell>
          <cell r="AC131">
            <v>10</v>
          </cell>
          <cell r="AM131">
            <v>13</v>
          </cell>
          <cell r="BU131">
            <v>64</v>
          </cell>
          <cell r="CC131">
            <v>121</v>
          </cell>
          <cell r="CJ131">
            <v>226</v>
          </cell>
          <cell r="CM131">
            <v>263</v>
          </cell>
          <cell r="CP131">
            <v>272</v>
          </cell>
          <cell r="CU131">
            <v>303</v>
          </cell>
        </row>
        <row r="132">
          <cell r="P132">
            <v>209</v>
          </cell>
          <cell r="V132">
            <v>284</v>
          </cell>
          <cell r="AC132">
            <v>518</v>
          </cell>
          <cell r="AM132">
            <v>659</v>
          </cell>
          <cell r="AS132">
            <v>186</v>
          </cell>
          <cell r="AV132">
            <v>206</v>
          </cell>
          <cell r="BE132">
            <v>275</v>
          </cell>
          <cell r="BN132">
            <v>384</v>
          </cell>
          <cell r="CZ132">
            <v>158</v>
          </cell>
        </row>
        <row r="133">
          <cell r="P133">
            <v>819</v>
          </cell>
          <cell r="V133">
            <v>891</v>
          </cell>
          <cell r="AC133">
            <v>1362</v>
          </cell>
          <cell r="AM133">
            <v>1501</v>
          </cell>
          <cell r="BE133">
            <v>729</v>
          </cell>
          <cell r="BN133">
            <v>1094</v>
          </cell>
          <cell r="BU133">
            <v>45</v>
          </cell>
          <cell r="CC133">
            <v>208</v>
          </cell>
          <cell r="CJ133">
            <v>447</v>
          </cell>
          <cell r="CM133">
            <v>477</v>
          </cell>
          <cell r="CP133">
            <v>511</v>
          </cell>
          <cell r="CU133">
            <v>684</v>
          </cell>
          <cell r="CZ133">
            <v>140</v>
          </cell>
        </row>
        <row r="134">
          <cell r="P134">
            <v>388</v>
          </cell>
          <cell r="V134">
            <v>815</v>
          </cell>
          <cell r="AC134">
            <v>1672</v>
          </cell>
          <cell r="AM134">
            <v>2186</v>
          </cell>
          <cell r="AS134">
            <v>350</v>
          </cell>
          <cell r="AV134">
            <v>646</v>
          </cell>
          <cell r="BE134">
            <v>794</v>
          </cell>
          <cell r="BN134">
            <v>1598</v>
          </cell>
          <cell r="BU134">
            <v>279</v>
          </cell>
          <cell r="CC134">
            <v>468</v>
          </cell>
          <cell r="CJ134">
            <v>723</v>
          </cell>
          <cell r="CM134">
            <v>767</v>
          </cell>
          <cell r="CP134">
            <v>787</v>
          </cell>
          <cell r="CU134">
            <v>908</v>
          </cell>
          <cell r="CZ134">
            <v>488</v>
          </cell>
        </row>
        <row r="138">
          <cell r="P138">
            <v>260</v>
          </cell>
          <cell r="V138">
            <v>348</v>
          </cell>
          <cell r="AC138">
            <v>463</v>
          </cell>
          <cell r="AM138">
            <v>1093</v>
          </cell>
          <cell r="AV138">
            <v>0</v>
          </cell>
          <cell r="AX138">
            <v>477</v>
          </cell>
          <cell r="BE138">
            <v>714</v>
          </cell>
          <cell r="BN138">
            <v>1100</v>
          </cell>
          <cell r="BO138">
            <v>1110</v>
          </cell>
          <cell r="BU138">
            <v>125</v>
          </cell>
          <cell r="CC138">
            <v>470</v>
          </cell>
          <cell r="CJ138">
            <v>655</v>
          </cell>
          <cell r="CM138">
            <v>925</v>
          </cell>
          <cell r="CP138">
            <v>1065</v>
          </cell>
          <cell r="CU138">
            <v>1223</v>
          </cell>
          <cell r="CZ138">
            <v>76</v>
          </cell>
          <cell r="DE138">
            <v>162</v>
          </cell>
        </row>
        <row r="139">
          <cell r="P139">
            <v>304</v>
          </cell>
          <cell r="V139">
            <v>479</v>
          </cell>
          <cell r="AC139">
            <v>655</v>
          </cell>
          <cell r="AM139">
            <v>974</v>
          </cell>
          <cell r="AS139">
            <v>236</v>
          </cell>
          <cell r="AV139">
            <v>236</v>
          </cell>
          <cell r="AX139">
            <v>965</v>
          </cell>
          <cell r="BE139">
            <v>1327</v>
          </cell>
          <cell r="BN139">
            <v>2290</v>
          </cell>
          <cell r="BU139">
            <v>376</v>
          </cell>
          <cell r="CC139">
            <v>1243</v>
          </cell>
          <cell r="CJ139">
            <v>1678</v>
          </cell>
          <cell r="CM139">
            <v>2100</v>
          </cell>
          <cell r="CP139">
            <v>2370</v>
          </cell>
          <cell r="CU139">
            <v>2581</v>
          </cell>
          <cell r="CZ139">
            <v>268</v>
          </cell>
          <cell r="DE139">
            <v>481</v>
          </cell>
        </row>
        <row r="140">
          <cell r="P140">
            <v>0</v>
          </cell>
          <cell r="V140">
            <v>0</v>
          </cell>
          <cell r="AC140">
            <v>0</v>
          </cell>
          <cell r="AM140">
            <v>0</v>
          </cell>
        </row>
        <row r="141">
          <cell r="P141">
            <v>105</v>
          </cell>
          <cell r="V141">
            <v>209</v>
          </cell>
          <cell r="AC141">
            <v>271</v>
          </cell>
          <cell r="AM141">
            <v>650</v>
          </cell>
          <cell r="AS141">
            <v>46</v>
          </cell>
          <cell r="AV141">
            <v>46</v>
          </cell>
          <cell r="AX141">
            <v>285</v>
          </cell>
          <cell r="BE141">
            <v>393</v>
          </cell>
          <cell r="BN141">
            <v>835</v>
          </cell>
          <cell r="BU141">
            <v>50</v>
          </cell>
          <cell r="CC141">
            <v>420</v>
          </cell>
          <cell r="CJ141">
            <v>635</v>
          </cell>
          <cell r="CM141">
            <v>693</v>
          </cell>
          <cell r="CP141">
            <v>822</v>
          </cell>
          <cell r="CU141">
            <v>905</v>
          </cell>
          <cell r="CZ141">
            <v>152</v>
          </cell>
          <cell r="DE141">
            <v>152</v>
          </cell>
        </row>
        <row r="142">
          <cell r="P142">
            <v>379</v>
          </cell>
          <cell r="V142">
            <v>510</v>
          </cell>
          <cell r="AC142">
            <v>1051</v>
          </cell>
          <cell r="AM142">
            <v>1961</v>
          </cell>
          <cell r="AS142">
            <v>1068</v>
          </cell>
          <cell r="AV142">
            <v>1112</v>
          </cell>
          <cell r="AX142">
            <v>2223</v>
          </cell>
          <cell r="BE142">
            <v>2381</v>
          </cell>
          <cell r="BN142">
            <v>3181</v>
          </cell>
          <cell r="BU142">
            <v>119</v>
          </cell>
          <cell r="CC142">
            <v>637</v>
          </cell>
          <cell r="CJ142">
            <v>1100</v>
          </cell>
          <cell r="CM142">
            <v>1248</v>
          </cell>
          <cell r="CP142">
            <v>1597</v>
          </cell>
          <cell r="CU142">
            <v>1878</v>
          </cell>
          <cell r="CZ142">
            <v>234</v>
          </cell>
          <cell r="DE142">
            <v>577</v>
          </cell>
        </row>
        <row r="143">
          <cell r="P143">
            <v>631</v>
          </cell>
          <cell r="V143">
            <v>1455</v>
          </cell>
          <cell r="AC143">
            <v>1994</v>
          </cell>
          <cell r="AM143">
            <v>4208</v>
          </cell>
          <cell r="AS143">
            <v>643</v>
          </cell>
          <cell r="AX143">
            <v>1538</v>
          </cell>
          <cell r="BE143">
            <v>2215</v>
          </cell>
          <cell r="BN143">
            <v>3789</v>
          </cell>
          <cell r="BO143">
            <v>3938</v>
          </cell>
          <cell r="BU143">
            <v>326</v>
          </cell>
          <cell r="CC143">
            <v>1103</v>
          </cell>
          <cell r="CJ143">
            <v>1658</v>
          </cell>
          <cell r="CM143">
            <v>2074</v>
          </cell>
          <cell r="CP143">
            <v>2723</v>
          </cell>
          <cell r="CU143">
            <v>3003</v>
          </cell>
          <cell r="CZ143">
            <v>1034</v>
          </cell>
          <cell r="DE143">
            <v>1981</v>
          </cell>
        </row>
        <row r="147">
          <cell r="P147">
            <v>120</v>
          </cell>
          <cell r="V147">
            <v>532</v>
          </cell>
          <cell r="AC147">
            <v>724</v>
          </cell>
          <cell r="AM147">
            <v>724</v>
          </cell>
          <cell r="CJ147">
            <v>0</v>
          </cell>
          <cell r="CM147">
            <v>94</v>
          </cell>
          <cell r="CP147">
            <v>255</v>
          </cell>
          <cell r="CU147">
            <v>328</v>
          </cell>
          <cell r="CZ147">
            <v>98</v>
          </cell>
          <cell r="DE147">
            <v>340</v>
          </cell>
        </row>
        <row r="148">
          <cell r="P148">
            <v>131</v>
          </cell>
          <cell r="V148">
            <v>657</v>
          </cell>
          <cell r="AC148">
            <v>920</v>
          </cell>
          <cell r="AM148">
            <v>920</v>
          </cell>
          <cell r="CJ148">
            <v>167</v>
          </cell>
          <cell r="CM148">
            <v>311</v>
          </cell>
          <cell r="CP148">
            <v>535</v>
          </cell>
          <cell r="CU148">
            <v>615</v>
          </cell>
          <cell r="CZ148">
            <v>129</v>
          </cell>
          <cell r="DE148">
            <v>523</v>
          </cell>
        </row>
        <row r="149">
          <cell r="P149">
            <v>3</v>
          </cell>
          <cell r="V149">
            <v>3</v>
          </cell>
          <cell r="AC149">
            <v>3</v>
          </cell>
          <cell r="AM149">
            <v>3</v>
          </cell>
          <cell r="CJ149">
            <v>0</v>
          </cell>
        </row>
        <row r="150">
          <cell r="P150">
            <v>127</v>
          </cell>
          <cell r="V150">
            <v>339</v>
          </cell>
          <cell r="AC150">
            <v>412</v>
          </cell>
          <cell r="AM150">
            <v>412</v>
          </cell>
          <cell r="CJ150">
            <v>0</v>
          </cell>
          <cell r="CM150">
            <v>50</v>
          </cell>
          <cell r="CP150">
            <v>75</v>
          </cell>
          <cell r="CU150">
            <v>133</v>
          </cell>
          <cell r="CZ150">
            <v>68</v>
          </cell>
          <cell r="DE150">
            <v>169</v>
          </cell>
        </row>
        <row r="151">
          <cell r="P151">
            <v>175</v>
          </cell>
          <cell r="V151">
            <v>938</v>
          </cell>
          <cell r="AC151">
            <v>1438</v>
          </cell>
          <cell r="AM151">
            <v>1438</v>
          </cell>
          <cell r="CJ151">
            <v>63</v>
          </cell>
          <cell r="CM151">
            <v>243</v>
          </cell>
          <cell r="CP151">
            <v>583</v>
          </cell>
          <cell r="CU151">
            <v>695</v>
          </cell>
          <cell r="CZ151">
            <v>104</v>
          </cell>
          <cell r="DE151">
            <v>353</v>
          </cell>
        </row>
        <row r="152">
          <cell r="P152">
            <v>382</v>
          </cell>
          <cell r="V152">
            <v>2160</v>
          </cell>
          <cell r="AC152">
            <v>2792</v>
          </cell>
          <cell r="AM152">
            <v>2792</v>
          </cell>
          <cell r="CJ152">
            <v>0</v>
          </cell>
          <cell r="CM152">
            <v>146</v>
          </cell>
          <cell r="CP152">
            <v>286</v>
          </cell>
          <cell r="CU152">
            <v>597</v>
          </cell>
          <cell r="CZ152">
            <v>210</v>
          </cell>
          <cell r="DE152">
            <v>463</v>
          </cell>
        </row>
        <row r="156">
          <cell r="P156">
            <v>413</v>
          </cell>
          <cell r="V156">
            <v>496</v>
          </cell>
          <cell r="AC156">
            <v>1013</v>
          </cell>
          <cell r="AM156">
            <v>1590</v>
          </cell>
          <cell r="AS156">
            <v>352</v>
          </cell>
          <cell r="AV156">
            <v>482</v>
          </cell>
          <cell r="BE156">
            <v>517</v>
          </cell>
          <cell r="BN156">
            <v>1009</v>
          </cell>
          <cell r="BO156">
            <v>1128</v>
          </cell>
          <cell r="BU156">
            <v>142</v>
          </cell>
          <cell r="CC156">
            <v>202</v>
          </cell>
          <cell r="CJ156">
            <v>409</v>
          </cell>
          <cell r="CM156">
            <v>454</v>
          </cell>
          <cell r="CP156">
            <v>495</v>
          </cell>
          <cell r="CU156">
            <v>564</v>
          </cell>
          <cell r="CZ156">
            <v>392</v>
          </cell>
        </row>
        <row r="157">
          <cell r="P157">
            <v>560</v>
          </cell>
          <cell r="V157">
            <v>748</v>
          </cell>
          <cell r="AC157">
            <v>1592</v>
          </cell>
          <cell r="AM157">
            <v>2632</v>
          </cell>
          <cell r="AS157">
            <v>738</v>
          </cell>
          <cell r="AV157">
            <v>1134</v>
          </cell>
          <cell r="BE157">
            <v>1384</v>
          </cell>
          <cell r="BN157">
            <v>3004</v>
          </cell>
          <cell r="BO157">
            <v>3360</v>
          </cell>
          <cell r="BU157">
            <v>680</v>
          </cell>
          <cell r="CC157">
            <v>1123</v>
          </cell>
          <cell r="CJ157">
            <v>1916</v>
          </cell>
          <cell r="CM157">
            <v>2153</v>
          </cell>
          <cell r="CP157">
            <v>2304</v>
          </cell>
          <cell r="CU157">
            <v>2476</v>
          </cell>
          <cell r="CZ157">
            <v>690</v>
          </cell>
        </row>
        <row r="158">
          <cell r="P158">
            <v>0</v>
          </cell>
          <cell r="V158">
            <v>0</v>
          </cell>
          <cell r="AC158">
            <v>20</v>
          </cell>
          <cell r="AM158">
            <v>20</v>
          </cell>
        </row>
        <row r="159">
          <cell r="P159">
            <v>214</v>
          </cell>
          <cell r="V159">
            <v>226</v>
          </cell>
          <cell r="AC159">
            <v>394</v>
          </cell>
          <cell r="AM159">
            <v>468</v>
          </cell>
          <cell r="AS159">
            <v>293</v>
          </cell>
          <cell r="AV159">
            <v>337</v>
          </cell>
          <cell r="BE159">
            <v>383</v>
          </cell>
          <cell r="BN159">
            <v>583</v>
          </cell>
          <cell r="BO159">
            <v>621</v>
          </cell>
          <cell r="BU159">
            <v>89</v>
          </cell>
          <cell r="CC159">
            <v>112</v>
          </cell>
          <cell r="CJ159">
            <v>280</v>
          </cell>
          <cell r="CM159">
            <v>305</v>
          </cell>
          <cell r="CP159">
            <v>305</v>
          </cell>
          <cell r="CU159">
            <v>379</v>
          </cell>
          <cell r="CZ159">
            <v>109</v>
          </cell>
        </row>
        <row r="160">
          <cell r="P160">
            <v>232</v>
          </cell>
          <cell r="V160">
            <v>297</v>
          </cell>
          <cell r="AC160">
            <v>739</v>
          </cell>
          <cell r="AM160">
            <v>971</v>
          </cell>
          <cell r="BE160">
            <v>788</v>
          </cell>
          <cell r="BN160">
            <v>1500</v>
          </cell>
          <cell r="BU160">
            <v>170</v>
          </cell>
          <cell r="CC160">
            <v>390</v>
          </cell>
          <cell r="CJ160">
            <v>800</v>
          </cell>
          <cell r="CM160">
            <v>800</v>
          </cell>
          <cell r="CP160">
            <v>800</v>
          </cell>
          <cell r="CU160">
            <v>1385</v>
          </cell>
          <cell r="CZ160">
            <v>545</v>
          </cell>
        </row>
        <row r="161">
          <cell r="P161">
            <v>527</v>
          </cell>
          <cell r="V161">
            <v>860</v>
          </cell>
          <cell r="AC161">
            <v>1634</v>
          </cell>
          <cell r="AM161">
            <v>2064</v>
          </cell>
          <cell r="AS161">
            <v>652</v>
          </cell>
          <cell r="AV161">
            <v>1091</v>
          </cell>
          <cell r="BE161">
            <v>1327</v>
          </cell>
          <cell r="BN161">
            <v>2462</v>
          </cell>
          <cell r="BU161">
            <v>592</v>
          </cell>
          <cell r="CC161">
            <v>885</v>
          </cell>
          <cell r="CJ161">
            <v>1400</v>
          </cell>
          <cell r="CM161">
            <v>1562</v>
          </cell>
          <cell r="CP161">
            <v>1800</v>
          </cell>
          <cell r="CU161">
            <v>2292</v>
          </cell>
          <cell r="CZ161">
            <v>999</v>
          </cell>
        </row>
        <row r="168">
          <cell r="I168">
            <v>0</v>
          </cell>
          <cell r="J168">
            <v>0</v>
          </cell>
          <cell r="K168">
            <v>660</v>
          </cell>
          <cell r="L168">
            <v>0</v>
          </cell>
          <cell r="M168">
            <v>0</v>
          </cell>
          <cell r="N168">
            <v>1</v>
          </cell>
          <cell r="O168">
            <v>1</v>
          </cell>
          <cell r="P168">
            <v>1</v>
          </cell>
          <cell r="Q168">
            <v>0</v>
          </cell>
          <cell r="R168">
            <v>0</v>
          </cell>
          <cell r="S168">
            <v>68</v>
          </cell>
          <cell r="T168">
            <v>15</v>
          </cell>
          <cell r="U168">
            <v>0</v>
          </cell>
          <cell r="V168">
            <v>0</v>
          </cell>
          <cell r="W168">
            <v>0</v>
          </cell>
          <cell r="X168">
            <v>1</v>
          </cell>
          <cell r="Y168">
            <v>1</v>
          </cell>
          <cell r="Z168">
            <v>0</v>
          </cell>
          <cell r="AA168">
            <v>0</v>
          </cell>
          <cell r="AB168">
            <v>108</v>
          </cell>
          <cell r="AC168">
            <v>46</v>
          </cell>
          <cell r="AD168">
            <v>1</v>
          </cell>
          <cell r="AE168">
            <v>0</v>
          </cell>
          <cell r="AF168">
            <v>0</v>
          </cell>
          <cell r="AG168">
            <v>1</v>
          </cell>
          <cell r="AH168">
            <v>1</v>
          </cell>
          <cell r="AI168">
            <v>0</v>
          </cell>
          <cell r="AJ168">
            <v>0</v>
          </cell>
          <cell r="AK168">
            <v>0</v>
          </cell>
          <cell r="AL168">
            <v>134</v>
          </cell>
          <cell r="AM168">
            <v>1</v>
          </cell>
          <cell r="AN168">
            <v>0</v>
          </cell>
          <cell r="AO168">
            <v>0</v>
          </cell>
          <cell r="AP168">
            <v>1</v>
          </cell>
          <cell r="AQ168">
            <v>0</v>
          </cell>
          <cell r="AR168">
            <v>1</v>
          </cell>
          <cell r="AS168">
            <v>0</v>
          </cell>
          <cell r="AT168">
            <v>0</v>
          </cell>
          <cell r="AU168">
            <v>1</v>
          </cell>
          <cell r="AV168">
            <v>1</v>
          </cell>
          <cell r="AW168">
            <v>0</v>
          </cell>
          <cell r="AX168">
            <v>0</v>
          </cell>
          <cell r="AY168">
            <v>0</v>
          </cell>
          <cell r="AZ168">
            <v>1</v>
          </cell>
          <cell r="BA168">
            <v>96</v>
          </cell>
          <cell r="BB168">
            <v>0</v>
          </cell>
          <cell r="BC168">
            <v>0</v>
          </cell>
          <cell r="BD168">
            <v>1</v>
          </cell>
          <cell r="BE168">
            <v>1</v>
          </cell>
          <cell r="BF168">
            <v>1</v>
          </cell>
          <cell r="BG168">
            <v>0</v>
          </cell>
          <cell r="BH168">
            <v>0</v>
          </cell>
          <cell r="BI168">
            <v>37</v>
          </cell>
          <cell r="BJ168">
            <v>24</v>
          </cell>
          <cell r="BK168">
            <v>0</v>
          </cell>
          <cell r="BL168">
            <v>0</v>
          </cell>
          <cell r="BM168">
            <v>0</v>
          </cell>
          <cell r="BN168">
            <v>1</v>
          </cell>
          <cell r="BO168">
            <v>1</v>
          </cell>
          <cell r="BP168">
            <v>0</v>
          </cell>
          <cell r="BQ168">
            <v>0</v>
          </cell>
          <cell r="BR168">
            <v>0</v>
          </cell>
          <cell r="BS168">
            <v>1</v>
          </cell>
          <cell r="BT168">
            <v>1</v>
          </cell>
          <cell r="BU168">
            <v>48</v>
          </cell>
          <cell r="BV168">
            <v>0</v>
          </cell>
          <cell r="BW168">
            <v>0</v>
          </cell>
          <cell r="BX168">
            <v>0</v>
          </cell>
          <cell r="BY168">
            <v>13</v>
          </cell>
          <cell r="BZ168">
            <v>0</v>
          </cell>
          <cell r="CA168">
            <v>0</v>
          </cell>
          <cell r="CB168">
            <v>0</v>
          </cell>
          <cell r="CC168">
            <v>9</v>
          </cell>
          <cell r="CD168">
            <v>13</v>
          </cell>
          <cell r="CE168">
            <v>0</v>
          </cell>
          <cell r="CF168">
            <v>0</v>
          </cell>
          <cell r="CG168">
            <v>0</v>
          </cell>
          <cell r="CH168">
            <v>47</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23</v>
          </cell>
          <cell r="DA168">
            <v>26</v>
          </cell>
          <cell r="DB168">
            <v>0</v>
          </cell>
          <cell r="DC168">
            <v>0</v>
          </cell>
          <cell r="DD168">
            <v>0</v>
          </cell>
          <cell r="DE168">
            <v>567</v>
          </cell>
          <cell r="DF168">
            <v>195</v>
          </cell>
          <cell r="DG168">
            <v>0</v>
          </cell>
          <cell r="DH168">
            <v>0</v>
          </cell>
          <cell r="DI168">
            <v>108</v>
          </cell>
          <cell r="DJ168">
            <v>25</v>
          </cell>
          <cell r="DK168">
            <v>0</v>
          </cell>
          <cell r="DL168">
            <v>0</v>
          </cell>
          <cell r="DM168">
            <v>0</v>
          </cell>
          <cell r="DN168">
            <v>195</v>
          </cell>
          <cell r="DO168">
            <v>0</v>
          </cell>
          <cell r="DP168">
            <v>0</v>
          </cell>
          <cell r="DQ168">
            <v>0</v>
          </cell>
          <cell r="DR168">
            <v>0</v>
          </cell>
          <cell r="DS168">
            <v>359</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row>
        <row r="169">
          <cell r="I169">
            <v>0</v>
          </cell>
          <cell r="J169">
            <v>0</v>
          </cell>
          <cell r="K169">
            <v>264</v>
          </cell>
          <cell r="L169">
            <v>169</v>
          </cell>
          <cell r="M169">
            <v>0</v>
          </cell>
          <cell r="N169">
            <v>0</v>
          </cell>
          <cell r="O169">
            <v>0</v>
          </cell>
          <cell r="P169">
            <v>1</v>
          </cell>
          <cell r="Q169">
            <v>88</v>
          </cell>
          <cell r="R169">
            <v>0</v>
          </cell>
          <cell r="S169">
            <v>0</v>
          </cell>
          <cell r="T169">
            <v>24</v>
          </cell>
          <cell r="U169">
            <v>76</v>
          </cell>
          <cell r="V169">
            <v>77</v>
          </cell>
          <cell r="W169">
            <v>0</v>
          </cell>
          <cell r="X169">
            <v>0</v>
          </cell>
          <cell r="Y169">
            <v>1</v>
          </cell>
          <cell r="Z169">
            <v>14</v>
          </cell>
          <cell r="AA169">
            <v>0</v>
          </cell>
          <cell r="AB169">
            <v>0</v>
          </cell>
          <cell r="AC169">
            <v>0</v>
          </cell>
          <cell r="AD169">
            <v>0</v>
          </cell>
          <cell r="AE169">
            <v>48</v>
          </cell>
          <cell r="AF169">
            <v>0</v>
          </cell>
          <cell r="AG169">
            <v>0</v>
          </cell>
          <cell r="AH169">
            <v>2</v>
          </cell>
          <cell r="AI169">
            <v>83</v>
          </cell>
          <cell r="AJ169">
            <v>317</v>
          </cell>
          <cell r="AK169">
            <v>0</v>
          </cell>
          <cell r="AL169">
            <v>0</v>
          </cell>
          <cell r="AM169">
            <v>1</v>
          </cell>
          <cell r="AN169">
            <v>130</v>
          </cell>
          <cell r="AO169">
            <v>0</v>
          </cell>
          <cell r="AP169">
            <v>0</v>
          </cell>
          <cell r="AQ169">
            <v>0</v>
          </cell>
          <cell r="AR169">
            <v>1</v>
          </cell>
          <cell r="AS169">
            <v>1</v>
          </cell>
          <cell r="AT169">
            <v>0</v>
          </cell>
          <cell r="AU169">
            <v>0</v>
          </cell>
          <cell r="AV169">
            <v>9</v>
          </cell>
          <cell r="AW169">
            <v>1</v>
          </cell>
          <cell r="AX169">
            <v>1</v>
          </cell>
          <cell r="AY169">
            <v>0</v>
          </cell>
          <cell r="AZ169">
            <v>0</v>
          </cell>
          <cell r="BA169">
            <v>8</v>
          </cell>
          <cell r="BB169">
            <v>0</v>
          </cell>
          <cell r="BC169">
            <v>0</v>
          </cell>
          <cell r="BD169">
            <v>0</v>
          </cell>
          <cell r="BE169">
            <v>0</v>
          </cell>
          <cell r="BF169">
            <v>1</v>
          </cell>
          <cell r="BG169">
            <v>1</v>
          </cell>
          <cell r="BH169">
            <v>0</v>
          </cell>
          <cell r="BI169">
            <v>0</v>
          </cell>
          <cell r="BJ169">
            <v>8</v>
          </cell>
          <cell r="BK169">
            <v>48</v>
          </cell>
          <cell r="BL169">
            <v>1</v>
          </cell>
          <cell r="BM169">
            <v>0</v>
          </cell>
          <cell r="BN169">
            <v>0</v>
          </cell>
          <cell r="BO169">
            <v>34</v>
          </cell>
          <cell r="BP169">
            <v>0</v>
          </cell>
          <cell r="BQ169">
            <v>53</v>
          </cell>
          <cell r="BR169">
            <v>0</v>
          </cell>
          <cell r="BS169">
            <v>0</v>
          </cell>
          <cell r="BT169">
            <v>0</v>
          </cell>
          <cell r="BU169">
            <v>96</v>
          </cell>
          <cell r="BV169">
            <v>21</v>
          </cell>
          <cell r="BW169">
            <v>0</v>
          </cell>
          <cell r="BX169">
            <v>0</v>
          </cell>
          <cell r="BY169">
            <v>24</v>
          </cell>
          <cell r="BZ169">
            <v>72</v>
          </cell>
          <cell r="CA169">
            <v>0</v>
          </cell>
          <cell r="CB169">
            <v>0</v>
          </cell>
          <cell r="CC169">
            <v>0</v>
          </cell>
          <cell r="CD169">
            <v>23</v>
          </cell>
          <cell r="CE169">
            <v>20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20</v>
          </cell>
          <cell r="DB169">
            <v>105</v>
          </cell>
          <cell r="DC169">
            <v>173</v>
          </cell>
          <cell r="DD169">
            <v>0</v>
          </cell>
          <cell r="DE169">
            <v>0</v>
          </cell>
          <cell r="DF169">
            <v>216</v>
          </cell>
          <cell r="DG169">
            <v>68</v>
          </cell>
          <cell r="DH169">
            <v>0</v>
          </cell>
          <cell r="DI169">
            <v>0</v>
          </cell>
          <cell r="DJ169">
            <v>0</v>
          </cell>
          <cell r="DK169">
            <v>80</v>
          </cell>
          <cell r="DL169">
            <v>90</v>
          </cell>
          <cell r="DM169">
            <v>0</v>
          </cell>
          <cell r="DN169">
            <v>0</v>
          </cell>
          <cell r="DO169">
            <v>215</v>
          </cell>
          <cell r="DP169">
            <v>19</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row>
        <row r="170">
          <cell r="I170">
            <v>0</v>
          </cell>
          <cell r="J170">
            <v>0</v>
          </cell>
          <cell r="K170">
            <v>0</v>
          </cell>
          <cell r="L170">
            <v>1</v>
          </cell>
          <cell r="M170">
            <v>50</v>
          </cell>
          <cell r="N170">
            <v>0</v>
          </cell>
          <cell r="O170">
            <v>0</v>
          </cell>
          <cell r="P170">
            <v>0</v>
          </cell>
          <cell r="Q170">
            <v>1</v>
          </cell>
          <cell r="R170">
            <v>1</v>
          </cell>
          <cell r="S170">
            <v>0</v>
          </cell>
          <cell r="T170">
            <v>0</v>
          </cell>
          <cell r="U170">
            <v>1</v>
          </cell>
          <cell r="V170">
            <v>200</v>
          </cell>
          <cell r="W170">
            <v>51</v>
          </cell>
          <cell r="X170">
            <v>0</v>
          </cell>
          <cell r="Y170">
            <v>0</v>
          </cell>
          <cell r="Z170">
            <v>61</v>
          </cell>
          <cell r="AA170">
            <v>112</v>
          </cell>
          <cell r="AB170">
            <v>0</v>
          </cell>
          <cell r="AC170">
            <v>0</v>
          </cell>
          <cell r="AD170">
            <v>0</v>
          </cell>
          <cell r="AE170">
            <v>0</v>
          </cell>
          <cell r="AF170">
            <v>0</v>
          </cell>
          <cell r="AG170">
            <v>0</v>
          </cell>
          <cell r="AH170">
            <v>0</v>
          </cell>
          <cell r="AI170">
            <v>30</v>
          </cell>
          <cell r="AJ170">
            <v>106</v>
          </cell>
          <cell r="AK170">
            <v>80</v>
          </cell>
          <cell r="AL170">
            <v>0</v>
          </cell>
          <cell r="AM170">
            <v>0</v>
          </cell>
          <cell r="AN170">
            <v>45</v>
          </cell>
          <cell r="AO170">
            <v>1</v>
          </cell>
          <cell r="AP170">
            <v>0</v>
          </cell>
          <cell r="AQ170">
            <v>0</v>
          </cell>
          <cell r="AR170">
            <v>0</v>
          </cell>
          <cell r="AS170">
            <v>1</v>
          </cell>
          <cell r="AT170">
            <v>1</v>
          </cell>
          <cell r="AU170">
            <v>0</v>
          </cell>
          <cell r="AV170">
            <v>0</v>
          </cell>
          <cell r="AW170">
            <v>1</v>
          </cell>
          <cell r="AX170">
            <v>1</v>
          </cell>
          <cell r="AY170">
            <v>1</v>
          </cell>
          <cell r="AZ170">
            <v>0</v>
          </cell>
          <cell r="BA170">
            <v>0</v>
          </cell>
          <cell r="BB170">
            <v>1</v>
          </cell>
          <cell r="BC170">
            <v>1</v>
          </cell>
          <cell r="BD170">
            <v>0</v>
          </cell>
          <cell r="BE170">
            <v>0</v>
          </cell>
          <cell r="BF170">
            <v>0</v>
          </cell>
          <cell r="BG170">
            <v>1</v>
          </cell>
          <cell r="BH170">
            <v>1</v>
          </cell>
          <cell r="BI170">
            <v>0</v>
          </cell>
          <cell r="BJ170">
            <v>0</v>
          </cell>
          <cell r="BK170">
            <v>0</v>
          </cell>
          <cell r="BL170">
            <v>95</v>
          </cell>
          <cell r="BM170">
            <v>28</v>
          </cell>
          <cell r="BN170">
            <v>0</v>
          </cell>
          <cell r="BO170">
            <v>0</v>
          </cell>
          <cell r="BP170">
            <v>0</v>
          </cell>
          <cell r="BQ170">
            <v>1</v>
          </cell>
          <cell r="BR170">
            <v>0</v>
          </cell>
          <cell r="BS170">
            <v>0</v>
          </cell>
          <cell r="BT170">
            <v>0</v>
          </cell>
          <cell r="BU170">
            <v>0</v>
          </cell>
          <cell r="BV170">
            <v>70</v>
          </cell>
          <cell r="BW170">
            <v>1</v>
          </cell>
          <cell r="BX170">
            <v>0</v>
          </cell>
          <cell r="BY170">
            <v>0</v>
          </cell>
          <cell r="BZ170">
            <v>70</v>
          </cell>
          <cell r="CA170">
            <v>0</v>
          </cell>
          <cell r="CB170">
            <v>95</v>
          </cell>
          <cell r="CC170">
            <v>0</v>
          </cell>
          <cell r="CD170">
            <v>0</v>
          </cell>
          <cell r="CE170">
            <v>11</v>
          </cell>
          <cell r="CF170">
            <v>50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15</v>
          </cell>
          <cell r="DD170">
            <v>185</v>
          </cell>
          <cell r="DE170">
            <v>0</v>
          </cell>
          <cell r="DF170">
            <v>0</v>
          </cell>
          <cell r="DG170">
            <v>110</v>
          </cell>
          <cell r="DH170">
            <v>298</v>
          </cell>
          <cell r="DI170">
            <v>0</v>
          </cell>
          <cell r="DJ170">
            <v>0</v>
          </cell>
          <cell r="DK170">
            <v>0</v>
          </cell>
          <cell r="DL170">
            <v>70</v>
          </cell>
          <cell r="DM170">
            <v>317</v>
          </cell>
          <cell r="DN170">
            <v>0</v>
          </cell>
          <cell r="DO170">
            <v>0</v>
          </cell>
          <cell r="DP170">
            <v>46</v>
          </cell>
          <cell r="DQ170">
            <v>20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row>
        <row r="171">
          <cell r="I171">
            <v>0</v>
          </cell>
          <cell r="J171">
            <v>1</v>
          </cell>
          <cell r="K171">
            <v>0</v>
          </cell>
          <cell r="L171">
            <v>0</v>
          </cell>
          <cell r="M171">
            <v>1</v>
          </cell>
          <cell r="N171">
            <v>1</v>
          </cell>
          <cell r="O171">
            <v>60</v>
          </cell>
          <cell r="P171">
            <v>0</v>
          </cell>
          <cell r="Q171">
            <v>0</v>
          </cell>
          <cell r="R171">
            <v>65</v>
          </cell>
          <cell r="S171">
            <v>50</v>
          </cell>
          <cell r="T171">
            <v>0</v>
          </cell>
          <cell r="U171">
            <v>0</v>
          </cell>
          <cell r="V171">
            <v>0</v>
          </cell>
          <cell r="W171">
            <v>16</v>
          </cell>
          <cell r="X171">
            <v>1</v>
          </cell>
          <cell r="Y171">
            <v>0</v>
          </cell>
          <cell r="Z171">
            <v>0</v>
          </cell>
          <cell r="AA171">
            <v>147</v>
          </cell>
          <cell r="AB171">
            <v>414</v>
          </cell>
          <cell r="AC171">
            <v>70</v>
          </cell>
          <cell r="AD171">
            <v>0</v>
          </cell>
          <cell r="AE171">
            <v>0</v>
          </cell>
          <cell r="AF171">
            <v>1</v>
          </cell>
          <cell r="AG171">
            <v>1</v>
          </cell>
          <cell r="AH171">
            <v>0</v>
          </cell>
          <cell r="AI171">
            <v>0</v>
          </cell>
          <cell r="AJ171">
            <v>0</v>
          </cell>
          <cell r="AK171">
            <v>122</v>
          </cell>
          <cell r="AL171">
            <v>1</v>
          </cell>
          <cell r="AM171">
            <v>0</v>
          </cell>
          <cell r="AN171">
            <v>0</v>
          </cell>
          <cell r="AO171">
            <v>125</v>
          </cell>
          <cell r="AP171">
            <v>1</v>
          </cell>
          <cell r="AQ171">
            <v>1</v>
          </cell>
          <cell r="AR171">
            <v>0</v>
          </cell>
          <cell r="AS171">
            <v>0</v>
          </cell>
          <cell r="AT171">
            <v>1</v>
          </cell>
          <cell r="AU171">
            <v>1</v>
          </cell>
          <cell r="AV171">
            <v>0</v>
          </cell>
          <cell r="AW171">
            <v>0</v>
          </cell>
          <cell r="AX171">
            <v>0</v>
          </cell>
          <cell r="AY171">
            <v>14</v>
          </cell>
          <cell r="AZ171">
            <v>11</v>
          </cell>
          <cell r="BA171">
            <v>0</v>
          </cell>
          <cell r="BB171">
            <v>0</v>
          </cell>
          <cell r="BC171">
            <v>50</v>
          </cell>
          <cell r="BD171">
            <v>0</v>
          </cell>
          <cell r="BE171">
            <v>1</v>
          </cell>
          <cell r="BF171">
            <v>0</v>
          </cell>
          <cell r="BG171">
            <v>0</v>
          </cell>
          <cell r="BH171">
            <v>1</v>
          </cell>
          <cell r="BI171">
            <v>55</v>
          </cell>
          <cell r="BJ171">
            <v>0</v>
          </cell>
          <cell r="BK171">
            <v>0</v>
          </cell>
          <cell r="BL171">
            <v>0</v>
          </cell>
          <cell r="BM171">
            <v>77</v>
          </cell>
          <cell r="BN171">
            <v>77</v>
          </cell>
          <cell r="BO171">
            <v>0</v>
          </cell>
          <cell r="BP171">
            <v>0</v>
          </cell>
          <cell r="BQ171">
            <v>0</v>
          </cell>
          <cell r="BR171">
            <v>113</v>
          </cell>
          <cell r="BS171">
            <v>83</v>
          </cell>
          <cell r="BT171">
            <v>76</v>
          </cell>
          <cell r="BU171">
            <v>0</v>
          </cell>
          <cell r="BV171">
            <v>0</v>
          </cell>
          <cell r="BW171">
            <v>61</v>
          </cell>
          <cell r="BX171">
            <v>0</v>
          </cell>
          <cell r="BY171">
            <v>0</v>
          </cell>
          <cell r="BZ171">
            <v>0</v>
          </cell>
          <cell r="CA171">
            <v>0</v>
          </cell>
          <cell r="CB171">
            <v>97</v>
          </cell>
          <cell r="CC171">
            <v>18</v>
          </cell>
          <cell r="CD171">
            <v>0</v>
          </cell>
          <cell r="CE171">
            <v>0</v>
          </cell>
          <cell r="CF171">
            <v>40</v>
          </cell>
          <cell r="CG171">
            <v>28</v>
          </cell>
          <cell r="CH171">
            <v>36</v>
          </cell>
          <cell r="CI171">
            <v>0</v>
          </cell>
          <cell r="CJ171">
            <v>0</v>
          </cell>
          <cell r="CK171">
            <v>40</v>
          </cell>
          <cell r="CL171">
            <v>0</v>
          </cell>
          <cell r="CM171">
            <v>0</v>
          </cell>
          <cell r="CN171">
            <v>0</v>
          </cell>
          <cell r="CO171">
            <v>0</v>
          </cell>
          <cell r="CP171">
            <v>21</v>
          </cell>
          <cell r="CQ171">
            <v>0</v>
          </cell>
          <cell r="CR171">
            <v>0</v>
          </cell>
          <cell r="CS171">
            <v>0</v>
          </cell>
          <cell r="CT171">
            <v>6</v>
          </cell>
          <cell r="CU171">
            <v>51</v>
          </cell>
          <cell r="CV171">
            <v>0</v>
          </cell>
          <cell r="CW171">
            <v>0</v>
          </cell>
          <cell r="CX171">
            <v>0</v>
          </cell>
          <cell r="CY171">
            <v>29</v>
          </cell>
          <cell r="CZ171">
            <v>18</v>
          </cell>
          <cell r="DA171">
            <v>0</v>
          </cell>
          <cell r="DB171">
            <v>0</v>
          </cell>
          <cell r="DC171">
            <v>0</v>
          </cell>
          <cell r="DD171">
            <v>383</v>
          </cell>
          <cell r="DE171">
            <v>138</v>
          </cell>
          <cell r="DF171">
            <v>0</v>
          </cell>
          <cell r="DG171">
            <v>0</v>
          </cell>
          <cell r="DH171">
            <v>222</v>
          </cell>
          <cell r="DI171">
            <v>0</v>
          </cell>
          <cell r="DJ171">
            <v>0</v>
          </cell>
          <cell r="DK171">
            <v>0</v>
          </cell>
          <cell r="DL171">
            <v>0</v>
          </cell>
          <cell r="DM171">
            <v>449</v>
          </cell>
          <cell r="DN171">
            <v>0</v>
          </cell>
          <cell r="DO171">
            <v>0</v>
          </cell>
          <cell r="DP171">
            <v>0</v>
          </cell>
          <cell r="DQ171">
            <v>0</v>
          </cell>
          <cell r="DR171">
            <v>161</v>
          </cell>
          <cell r="DS171">
            <v>391</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row>
        <row r="172">
          <cell r="DR172" t="str">
            <v>april</v>
          </cell>
          <cell r="DS172" t="str">
            <v>may</v>
          </cell>
          <cell r="DT172" t="str">
            <v>june</v>
          </cell>
          <cell r="DU172" t="str">
            <v>july</v>
          </cell>
          <cell r="DV172" t="str">
            <v>august</v>
          </cell>
          <cell r="DW172" t="str">
            <v>sept</v>
          </cell>
          <cell r="DX172" t="str">
            <v>oct</v>
          </cell>
          <cell r="DY172" t="str">
            <v>total</v>
          </cell>
        </row>
        <row r="173">
          <cell r="DO173">
            <v>174904</v>
          </cell>
          <cell r="DP173">
            <v>166560</v>
          </cell>
          <cell r="DQ173">
            <v>187450</v>
          </cell>
          <cell r="DR173">
            <v>175316</v>
          </cell>
          <cell r="DS173">
            <v>183073</v>
          </cell>
          <cell r="DT173">
            <v>175378</v>
          </cell>
          <cell r="DU173">
            <v>144087</v>
          </cell>
          <cell r="DV173">
            <v>181438</v>
          </cell>
          <cell r="DW173">
            <v>176943</v>
          </cell>
          <cell r="DX173">
            <v>125459</v>
          </cell>
          <cell r="DY173">
            <v>1161694</v>
          </cell>
          <cell r="DZ173" t="str">
            <v>built</v>
          </cell>
        </row>
        <row r="174">
          <cell r="DR174">
            <v>175617</v>
          </cell>
          <cell r="DS174">
            <v>183790</v>
          </cell>
          <cell r="DT174">
            <v>176793</v>
          </cell>
          <cell r="DU174">
            <v>146115</v>
          </cell>
          <cell r="DV174">
            <v>181315</v>
          </cell>
          <cell r="DW174">
            <v>177083</v>
          </cell>
          <cell r="DX174">
            <v>125517</v>
          </cell>
          <cell r="DY174">
            <v>1166230</v>
          </cell>
          <cell r="DZ174" t="str">
            <v>cured</v>
          </cell>
        </row>
        <row r="175">
          <cell r="DY175">
            <v>-4536</v>
          </cell>
        </row>
        <row r="176">
          <cell r="DR176">
            <v>220</v>
          </cell>
          <cell r="DS176">
            <v>260</v>
          </cell>
          <cell r="DT176">
            <v>321</v>
          </cell>
          <cell r="DU176">
            <v>346</v>
          </cell>
          <cell r="DV176">
            <v>373</v>
          </cell>
          <cell r="DW176">
            <v>320</v>
          </cell>
          <cell r="DX176">
            <v>205</v>
          </cell>
          <cell r="DY176">
            <v>2045</v>
          </cell>
          <cell r="DZ176" t="str">
            <v>green waste tires</v>
          </cell>
        </row>
        <row r="177">
          <cell r="DY177">
            <v>-6581</v>
          </cell>
        </row>
      </sheetData>
      <sheetData sheetId="1" refreshError="1">
        <row r="4">
          <cell r="GK4">
            <v>7</v>
          </cell>
          <cell r="GL4">
            <v>8</v>
          </cell>
          <cell r="GM4">
            <v>9</v>
          </cell>
          <cell r="GN4">
            <v>10</v>
          </cell>
          <cell r="GO4">
            <v>11</v>
          </cell>
          <cell r="GP4">
            <v>12</v>
          </cell>
        </row>
        <row r="5">
          <cell r="GK5">
            <v>0</v>
          </cell>
          <cell r="GL5">
            <v>0</v>
          </cell>
          <cell r="GM5">
            <v>0</v>
          </cell>
          <cell r="GN5">
            <v>0</v>
          </cell>
          <cell r="GO5">
            <v>0</v>
          </cell>
          <cell r="GP5">
            <v>0</v>
          </cell>
        </row>
        <row r="6">
          <cell r="GK6">
            <v>0</v>
          </cell>
          <cell r="GL6">
            <v>0</v>
          </cell>
          <cell r="GM6">
            <v>0</v>
          </cell>
          <cell r="GN6">
            <v>0</v>
          </cell>
          <cell r="GO6">
            <v>0</v>
          </cell>
          <cell r="GP6">
            <v>0</v>
          </cell>
        </row>
        <row r="7">
          <cell r="GK7" t="str">
            <v/>
          </cell>
          <cell r="GL7" t="str">
            <v/>
          </cell>
          <cell r="GM7" t="str">
            <v/>
          </cell>
          <cell r="GN7" t="str">
            <v/>
          </cell>
          <cell r="GO7" t="str">
            <v/>
          </cell>
          <cell r="GP7" t="str">
            <v/>
          </cell>
        </row>
        <row r="8">
          <cell r="GK8">
            <v>0</v>
          </cell>
          <cell r="GL8">
            <v>0</v>
          </cell>
          <cell r="GM8">
            <v>0</v>
          </cell>
          <cell r="GN8">
            <v>0</v>
          </cell>
          <cell r="GO8">
            <v>0</v>
          </cell>
          <cell r="GP8">
            <v>0</v>
          </cell>
        </row>
        <row r="9">
          <cell r="GK9">
            <v>0</v>
          </cell>
          <cell r="GL9">
            <v>0</v>
          </cell>
          <cell r="GM9">
            <v>0</v>
          </cell>
          <cell r="GN9">
            <v>0</v>
          </cell>
          <cell r="GO9">
            <v>0</v>
          </cell>
          <cell r="GP9">
            <v>0</v>
          </cell>
        </row>
        <row r="10">
          <cell r="GK10">
            <v>0</v>
          </cell>
          <cell r="GL10">
            <v>0</v>
          </cell>
          <cell r="GM10">
            <v>0</v>
          </cell>
          <cell r="GN10">
            <v>0</v>
          </cell>
          <cell r="GO10">
            <v>0</v>
          </cell>
          <cell r="GP10">
            <v>0</v>
          </cell>
        </row>
        <row r="11">
          <cell r="GK11">
            <v>0</v>
          </cell>
          <cell r="GL11">
            <v>0</v>
          </cell>
          <cell r="GM11">
            <v>0</v>
          </cell>
          <cell r="GN11">
            <v>0</v>
          </cell>
          <cell r="GO11">
            <v>0</v>
          </cell>
          <cell r="GP11">
            <v>0</v>
          </cell>
        </row>
        <row r="12">
          <cell r="GK12" t="e">
            <v>#DIV/0!</v>
          </cell>
          <cell r="GL12" t="e">
            <v>#DIV/0!</v>
          </cell>
          <cell r="GM12" t="e">
            <v>#DIV/0!</v>
          </cell>
          <cell r="GN12" t="e">
            <v>#DIV/0!</v>
          </cell>
          <cell r="GO12" t="e">
            <v>#DIV/0!</v>
          </cell>
          <cell r="GP12" t="e">
            <v>#DIV/0!</v>
          </cell>
        </row>
        <row r="13">
          <cell r="GK13">
            <v>0</v>
          </cell>
          <cell r="GL13">
            <v>0</v>
          </cell>
          <cell r="GM13">
            <v>0</v>
          </cell>
          <cell r="GN13">
            <v>0</v>
          </cell>
          <cell r="GO13">
            <v>0</v>
          </cell>
          <cell r="GP13">
            <v>0</v>
          </cell>
        </row>
        <row r="14">
          <cell r="GK14">
            <v>0</v>
          </cell>
          <cell r="GL14">
            <v>0</v>
          </cell>
          <cell r="GM14">
            <v>0</v>
          </cell>
          <cell r="GN14">
            <v>0</v>
          </cell>
          <cell r="GO14">
            <v>0</v>
          </cell>
          <cell r="GP14" t="e">
            <v>#DIV/0!</v>
          </cell>
        </row>
        <row r="15">
          <cell r="GK15">
            <v>0</v>
          </cell>
          <cell r="GL15">
            <v>0</v>
          </cell>
          <cell r="GM15">
            <v>0</v>
          </cell>
          <cell r="GN15">
            <v>0</v>
          </cell>
          <cell r="GO15">
            <v>0</v>
          </cell>
          <cell r="GP15">
            <v>0</v>
          </cell>
        </row>
        <row r="16">
          <cell r="GK16">
            <v>0</v>
          </cell>
          <cell r="GL16">
            <v>0</v>
          </cell>
          <cell r="GM16">
            <v>0</v>
          </cell>
          <cell r="GN16">
            <v>0</v>
          </cell>
          <cell r="GO16">
            <v>0</v>
          </cell>
          <cell r="GP16">
            <v>0</v>
          </cell>
        </row>
        <row r="17">
          <cell r="GK17">
            <v>0</v>
          </cell>
          <cell r="GL17">
            <v>0</v>
          </cell>
          <cell r="GM17">
            <v>0</v>
          </cell>
          <cell r="GN17">
            <v>0</v>
          </cell>
          <cell r="GO17">
            <v>0</v>
          </cell>
          <cell r="GP17">
            <v>0</v>
          </cell>
        </row>
        <row r="18">
          <cell r="GK18">
            <v>0</v>
          </cell>
          <cell r="GL18">
            <v>0</v>
          </cell>
          <cell r="GM18">
            <v>0</v>
          </cell>
          <cell r="GN18">
            <v>0</v>
          </cell>
          <cell r="GO18">
            <v>0</v>
          </cell>
          <cell r="GP18">
            <v>0</v>
          </cell>
        </row>
        <row r="19">
          <cell r="GK19">
            <v>0</v>
          </cell>
          <cell r="GL19">
            <v>0</v>
          </cell>
          <cell r="GM19">
            <v>0</v>
          </cell>
          <cell r="GN19">
            <v>0</v>
          </cell>
          <cell r="GO19">
            <v>0</v>
          </cell>
          <cell r="GP19">
            <v>0</v>
          </cell>
        </row>
        <row r="20">
          <cell r="GK20">
            <v>0</v>
          </cell>
          <cell r="GL20">
            <v>0</v>
          </cell>
          <cell r="GM20">
            <v>0</v>
          </cell>
          <cell r="GN20">
            <v>0</v>
          </cell>
          <cell r="GO20">
            <v>0</v>
          </cell>
          <cell r="GP20">
            <v>0</v>
          </cell>
        </row>
        <row r="21">
          <cell r="GK21">
            <v>0</v>
          </cell>
          <cell r="GL21">
            <v>0</v>
          </cell>
          <cell r="GM21">
            <v>0</v>
          </cell>
          <cell r="GN21">
            <v>0</v>
          </cell>
          <cell r="GO21">
            <v>0</v>
          </cell>
          <cell r="GP21">
            <v>0</v>
          </cell>
        </row>
        <row r="22">
          <cell r="GK22">
            <v>0</v>
          </cell>
          <cell r="GL22">
            <v>0</v>
          </cell>
          <cell r="GM22">
            <v>0</v>
          </cell>
          <cell r="GN22">
            <v>0</v>
          </cell>
          <cell r="GO22">
            <v>0</v>
          </cell>
          <cell r="GP22">
            <v>0</v>
          </cell>
        </row>
        <row r="23">
          <cell r="GK23">
            <v>0</v>
          </cell>
          <cell r="GL23">
            <v>0</v>
          </cell>
          <cell r="GM23">
            <v>0</v>
          </cell>
          <cell r="GN23">
            <v>0</v>
          </cell>
          <cell r="GO23">
            <v>0</v>
          </cell>
          <cell r="GP23">
            <v>0</v>
          </cell>
        </row>
        <row r="24">
          <cell r="GK24">
            <v>0</v>
          </cell>
          <cell r="GL24">
            <v>0</v>
          </cell>
          <cell r="GM24">
            <v>0</v>
          </cell>
          <cell r="GN24">
            <v>0</v>
          </cell>
          <cell r="GO24">
            <v>0</v>
          </cell>
          <cell r="GP24">
            <v>0</v>
          </cell>
        </row>
        <row r="25">
          <cell r="GK25">
            <v>0</v>
          </cell>
          <cell r="GL25">
            <v>0</v>
          </cell>
          <cell r="GM25">
            <v>0</v>
          </cell>
          <cell r="GN25">
            <v>0</v>
          </cell>
          <cell r="GO25">
            <v>0</v>
          </cell>
          <cell r="GP25">
            <v>0</v>
          </cell>
        </row>
        <row r="26">
          <cell r="GK26">
            <v>0</v>
          </cell>
          <cell r="GL26">
            <v>0</v>
          </cell>
          <cell r="GM26">
            <v>0</v>
          </cell>
          <cell r="GN26">
            <v>0</v>
          </cell>
          <cell r="GO26">
            <v>0</v>
          </cell>
          <cell r="GP26">
            <v>0</v>
          </cell>
        </row>
        <row r="27">
          <cell r="GK27">
            <v>0</v>
          </cell>
          <cell r="GL27">
            <v>0</v>
          </cell>
          <cell r="GM27">
            <v>0</v>
          </cell>
          <cell r="GN27">
            <v>0</v>
          </cell>
          <cell r="GO27">
            <v>0</v>
          </cell>
          <cell r="GP27">
            <v>0</v>
          </cell>
        </row>
        <row r="28">
          <cell r="GK28">
            <v>0</v>
          </cell>
          <cell r="GL28">
            <v>0</v>
          </cell>
          <cell r="GM28">
            <v>0</v>
          </cell>
          <cell r="GN28">
            <v>0</v>
          </cell>
          <cell r="GO28">
            <v>0</v>
          </cell>
          <cell r="GP28" t="e">
            <v>#DIV/0!</v>
          </cell>
        </row>
        <row r="29">
          <cell r="GK29">
            <v>0</v>
          </cell>
          <cell r="GL29">
            <v>0</v>
          </cell>
          <cell r="GM29">
            <v>0</v>
          </cell>
          <cell r="GN29">
            <v>0</v>
          </cell>
          <cell r="GO29">
            <v>0</v>
          </cell>
          <cell r="GP29">
            <v>0</v>
          </cell>
        </row>
        <row r="30">
          <cell r="GK30">
            <v>0</v>
          </cell>
          <cell r="GL30">
            <v>0</v>
          </cell>
          <cell r="GM30">
            <v>0</v>
          </cell>
          <cell r="GN30">
            <v>0</v>
          </cell>
          <cell r="GO30">
            <v>0</v>
          </cell>
          <cell r="GP30">
            <v>0</v>
          </cell>
        </row>
        <row r="31">
          <cell r="GK31">
            <v>0</v>
          </cell>
          <cell r="GL31">
            <v>0</v>
          </cell>
          <cell r="GM31">
            <v>0</v>
          </cell>
          <cell r="GN31">
            <v>0</v>
          </cell>
          <cell r="GO31">
            <v>0</v>
          </cell>
          <cell r="GP31">
            <v>0</v>
          </cell>
        </row>
        <row r="32">
          <cell r="GK32">
            <v>0</v>
          </cell>
          <cell r="GL32">
            <v>0</v>
          </cell>
          <cell r="GM32">
            <v>0</v>
          </cell>
          <cell r="GN32">
            <v>0</v>
          </cell>
          <cell r="GO32">
            <v>0</v>
          </cell>
          <cell r="GP32">
            <v>0</v>
          </cell>
        </row>
        <row r="33">
          <cell r="GK33">
            <v>0</v>
          </cell>
          <cell r="GL33">
            <v>0</v>
          </cell>
          <cell r="GM33">
            <v>0</v>
          </cell>
          <cell r="GN33">
            <v>0</v>
          </cell>
          <cell r="GO33">
            <v>0</v>
          </cell>
          <cell r="GP33">
            <v>0</v>
          </cell>
        </row>
        <row r="34">
          <cell r="GK34">
            <v>0</v>
          </cell>
          <cell r="GL34">
            <v>0</v>
          </cell>
          <cell r="GM34">
            <v>0</v>
          </cell>
          <cell r="GN34">
            <v>0</v>
          </cell>
          <cell r="GO34">
            <v>0</v>
          </cell>
          <cell r="GP34">
            <v>0</v>
          </cell>
        </row>
        <row r="35">
          <cell r="GK35">
            <v>0</v>
          </cell>
          <cell r="GL35">
            <v>0</v>
          </cell>
          <cell r="GM35">
            <v>0</v>
          </cell>
          <cell r="GN35">
            <v>0</v>
          </cell>
          <cell r="GO35">
            <v>0</v>
          </cell>
          <cell r="GP35">
            <v>0</v>
          </cell>
        </row>
        <row r="36">
          <cell r="GK36">
            <v>0</v>
          </cell>
          <cell r="GL36">
            <v>0</v>
          </cell>
          <cell r="GM36">
            <v>0</v>
          </cell>
          <cell r="GN36">
            <v>0</v>
          </cell>
          <cell r="GO36">
            <v>0</v>
          </cell>
          <cell r="GP36">
            <v>0</v>
          </cell>
        </row>
        <row r="37">
          <cell r="GK37">
            <v>0</v>
          </cell>
          <cell r="GL37">
            <v>0</v>
          </cell>
          <cell r="GM37">
            <v>0</v>
          </cell>
          <cell r="GN37">
            <v>0</v>
          </cell>
          <cell r="GO37">
            <v>0</v>
          </cell>
          <cell r="GP37">
            <v>0</v>
          </cell>
        </row>
        <row r="38">
          <cell r="GK38">
            <v>0</v>
          </cell>
          <cell r="GL38">
            <v>0</v>
          </cell>
          <cell r="GM38">
            <v>0</v>
          </cell>
          <cell r="GN38">
            <v>0</v>
          </cell>
          <cell r="GO38">
            <v>0</v>
          </cell>
          <cell r="GP38">
            <v>0</v>
          </cell>
        </row>
        <row r="39">
          <cell r="GK39">
            <v>0</v>
          </cell>
          <cell r="GL39">
            <v>0</v>
          </cell>
          <cell r="GM39">
            <v>0</v>
          </cell>
          <cell r="GN39">
            <v>0</v>
          </cell>
          <cell r="GO39">
            <v>0</v>
          </cell>
          <cell r="GP39">
            <v>0</v>
          </cell>
        </row>
        <row r="40">
          <cell r="GK40">
            <v>0</v>
          </cell>
          <cell r="GL40">
            <v>0</v>
          </cell>
          <cell r="GM40">
            <v>0</v>
          </cell>
          <cell r="GN40">
            <v>0</v>
          </cell>
          <cell r="GO40">
            <v>0</v>
          </cell>
          <cell r="GP40">
            <v>0</v>
          </cell>
        </row>
        <row r="41">
          <cell r="GK41">
            <v>0</v>
          </cell>
          <cell r="GL41">
            <v>0</v>
          </cell>
          <cell r="GM41">
            <v>0</v>
          </cell>
          <cell r="GN41">
            <v>0</v>
          </cell>
          <cell r="GO41">
            <v>0</v>
          </cell>
          <cell r="GP41">
            <v>0</v>
          </cell>
        </row>
        <row r="42">
          <cell r="GK42">
            <v>0</v>
          </cell>
          <cell r="GL42">
            <v>0</v>
          </cell>
          <cell r="GM42">
            <v>0</v>
          </cell>
          <cell r="GN42">
            <v>0</v>
          </cell>
          <cell r="GO42">
            <v>0</v>
          </cell>
          <cell r="GP42">
            <v>0</v>
          </cell>
        </row>
        <row r="43">
          <cell r="GK43">
            <v>0</v>
          </cell>
          <cell r="GL43">
            <v>0</v>
          </cell>
          <cell r="GM43">
            <v>0</v>
          </cell>
          <cell r="GN43">
            <v>0</v>
          </cell>
          <cell r="GO43">
            <v>0</v>
          </cell>
          <cell r="GP43" t="e">
            <v>#DIV/0!</v>
          </cell>
        </row>
        <row r="44">
          <cell r="GK44">
            <v>0</v>
          </cell>
          <cell r="GL44">
            <v>0</v>
          </cell>
          <cell r="GM44">
            <v>0</v>
          </cell>
          <cell r="GN44">
            <v>0</v>
          </cell>
          <cell r="GO44">
            <v>0</v>
          </cell>
          <cell r="GP44">
            <v>0</v>
          </cell>
        </row>
        <row r="45">
          <cell r="GK45">
            <v>0</v>
          </cell>
          <cell r="GL45">
            <v>0</v>
          </cell>
          <cell r="GM45">
            <v>0</v>
          </cell>
          <cell r="GN45">
            <v>0</v>
          </cell>
          <cell r="GO45">
            <v>0</v>
          </cell>
          <cell r="GP45">
            <v>0</v>
          </cell>
        </row>
        <row r="46">
          <cell r="GK46">
            <v>0</v>
          </cell>
          <cell r="GL46">
            <v>0</v>
          </cell>
          <cell r="GM46">
            <v>0</v>
          </cell>
          <cell r="GN46">
            <v>0</v>
          </cell>
          <cell r="GO46">
            <v>0</v>
          </cell>
          <cell r="GP46">
            <v>0</v>
          </cell>
        </row>
        <row r="48">
          <cell r="GK48">
            <v>269.33333333333331</v>
          </cell>
          <cell r="GL48">
            <v>0</v>
          </cell>
          <cell r="GM48">
            <v>0</v>
          </cell>
          <cell r="GN48">
            <v>0</v>
          </cell>
          <cell r="GO48">
            <v>0</v>
          </cell>
          <cell r="GP48">
            <v>0</v>
          </cell>
        </row>
        <row r="49">
          <cell r="GK49">
            <v>0</v>
          </cell>
          <cell r="GL49">
            <v>0</v>
          </cell>
          <cell r="GM49">
            <v>0</v>
          </cell>
          <cell r="GN49">
            <v>0</v>
          </cell>
          <cell r="GO49">
            <v>0</v>
          </cell>
          <cell r="GP49">
            <v>0</v>
          </cell>
        </row>
        <row r="50">
          <cell r="GK50">
            <v>0</v>
          </cell>
          <cell r="GL50">
            <v>0</v>
          </cell>
          <cell r="GM50">
            <v>0</v>
          </cell>
          <cell r="GN50">
            <v>0</v>
          </cell>
          <cell r="GO50">
            <v>0</v>
          </cell>
          <cell r="GP50">
            <v>0</v>
          </cell>
        </row>
        <row r="51">
          <cell r="GK51">
            <v>0</v>
          </cell>
          <cell r="GL51">
            <v>0</v>
          </cell>
          <cell r="GM51">
            <v>0</v>
          </cell>
          <cell r="GN51">
            <v>0</v>
          </cell>
          <cell r="GO51">
            <v>0</v>
          </cell>
          <cell r="GP51">
            <v>0</v>
          </cell>
        </row>
        <row r="52">
          <cell r="GK52">
            <v>0</v>
          </cell>
          <cell r="GL52">
            <v>0</v>
          </cell>
          <cell r="GM52">
            <v>0</v>
          </cell>
          <cell r="GN52">
            <v>0</v>
          </cell>
          <cell r="GO52">
            <v>0</v>
          </cell>
          <cell r="GP52">
            <v>0</v>
          </cell>
        </row>
        <row r="53">
          <cell r="GK53">
            <v>0</v>
          </cell>
          <cell r="GL53">
            <v>0</v>
          </cell>
          <cell r="GM53">
            <v>0</v>
          </cell>
          <cell r="GN53">
            <v>0</v>
          </cell>
          <cell r="GO53">
            <v>0</v>
          </cell>
          <cell r="GP53">
            <v>0</v>
          </cell>
        </row>
        <row r="54">
          <cell r="GK54">
            <v>0</v>
          </cell>
          <cell r="GL54">
            <v>0</v>
          </cell>
          <cell r="GM54">
            <v>0</v>
          </cell>
          <cell r="GN54">
            <v>0</v>
          </cell>
          <cell r="GO54">
            <v>0</v>
          </cell>
          <cell r="GP54">
            <v>0</v>
          </cell>
        </row>
        <row r="55">
          <cell r="GK55">
            <v>0</v>
          </cell>
          <cell r="GL55">
            <v>0</v>
          </cell>
          <cell r="GM55">
            <v>0</v>
          </cell>
          <cell r="GN55">
            <v>0</v>
          </cell>
          <cell r="GO55">
            <v>0</v>
          </cell>
          <cell r="GP55">
            <v>0</v>
          </cell>
        </row>
        <row r="56">
          <cell r="GK56">
            <v>0</v>
          </cell>
          <cell r="GL56">
            <v>0</v>
          </cell>
          <cell r="GM56">
            <v>0</v>
          </cell>
          <cell r="GN56">
            <v>0</v>
          </cell>
          <cell r="GO56">
            <v>0</v>
          </cell>
          <cell r="GP56">
            <v>0</v>
          </cell>
        </row>
        <row r="57">
          <cell r="GK57">
            <v>0</v>
          </cell>
          <cell r="GL57">
            <v>0</v>
          </cell>
          <cell r="GM57">
            <v>0</v>
          </cell>
          <cell r="GN57">
            <v>0</v>
          </cell>
          <cell r="GO57">
            <v>0</v>
          </cell>
          <cell r="GP57">
            <v>0</v>
          </cell>
        </row>
        <row r="58">
          <cell r="GK58">
            <v>0</v>
          </cell>
          <cell r="GL58">
            <v>0</v>
          </cell>
          <cell r="GM58">
            <v>0</v>
          </cell>
          <cell r="GN58">
            <v>0</v>
          </cell>
          <cell r="GO58">
            <v>0</v>
          </cell>
          <cell r="GP58" t="e">
            <v>#DIV/0!</v>
          </cell>
        </row>
        <row r="59">
          <cell r="GK59">
            <v>0</v>
          </cell>
          <cell r="GL59">
            <v>0</v>
          </cell>
          <cell r="GM59">
            <v>0</v>
          </cell>
          <cell r="GN59">
            <v>0</v>
          </cell>
          <cell r="GO59">
            <v>0</v>
          </cell>
          <cell r="GP59">
            <v>0</v>
          </cell>
        </row>
        <row r="60">
          <cell r="GK60">
            <v>0</v>
          </cell>
          <cell r="GL60">
            <v>0</v>
          </cell>
          <cell r="GM60">
            <v>0</v>
          </cell>
          <cell r="GN60">
            <v>0</v>
          </cell>
          <cell r="GO60">
            <v>0</v>
          </cell>
          <cell r="GP60">
            <v>0</v>
          </cell>
        </row>
        <row r="61">
          <cell r="GK61">
            <v>0</v>
          </cell>
          <cell r="GL61">
            <v>0</v>
          </cell>
          <cell r="GM61">
            <v>0</v>
          </cell>
          <cell r="GN61">
            <v>0</v>
          </cell>
          <cell r="GO61">
            <v>0</v>
          </cell>
          <cell r="GP61">
            <v>0</v>
          </cell>
        </row>
        <row r="64">
          <cell r="GK64">
            <v>0</v>
          </cell>
          <cell r="GL64">
            <v>0</v>
          </cell>
          <cell r="GM64">
            <v>0</v>
          </cell>
          <cell r="GN64">
            <v>0</v>
          </cell>
          <cell r="GO64">
            <v>0</v>
          </cell>
          <cell r="GP64">
            <v>0</v>
          </cell>
        </row>
        <row r="65">
          <cell r="GK65">
            <v>0</v>
          </cell>
          <cell r="GL65">
            <v>0</v>
          </cell>
          <cell r="GM65">
            <v>0</v>
          </cell>
          <cell r="GN65">
            <v>0</v>
          </cell>
          <cell r="GO65">
            <v>0</v>
          </cell>
          <cell r="GP65">
            <v>0</v>
          </cell>
        </row>
        <row r="66">
          <cell r="GK66">
            <v>0</v>
          </cell>
          <cell r="GL66">
            <v>0</v>
          </cell>
          <cell r="GM66">
            <v>0</v>
          </cell>
          <cell r="GN66">
            <v>0</v>
          </cell>
          <cell r="GO66">
            <v>0</v>
          </cell>
          <cell r="GP66">
            <v>0</v>
          </cell>
        </row>
        <row r="67">
          <cell r="GK67">
            <v>0</v>
          </cell>
          <cell r="GL67">
            <v>0</v>
          </cell>
          <cell r="GM67">
            <v>0</v>
          </cell>
          <cell r="GN67">
            <v>0</v>
          </cell>
          <cell r="GO67">
            <v>0</v>
          </cell>
          <cell r="GP67">
            <v>0</v>
          </cell>
        </row>
        <row r="68">
          <cell r="GK68">
            <v>0</v>
          </cell>
          <cell r="GL68">
            <v>0</v>
          </cell>
          <cell r="GM68">
            <v>0</v>
          </cell>
          <cell r="GN68">
            <v>0</v>
          </cell>
          <cell r="GO68">
            <v>0</v>
          </cell>
          <cell r="GP68">
            <v>0</v>
          </cell>
        </row>
        <row r="69">
          <cell r="GK69">
            <v>0</v>
          </cell>
          <cell r="GL69">
            <v>0</v>
          </cell>
          <cell r="GM69">
            <v>0</v>
          </cell>
          <cell r="GN69">
            <v>0</v>
          </cell>
          <cell r="GO69">
            <v>0</v>
          </cell>
          <cell r="GP69">
            <v>0</v>
          </cell>
        </row>
        <row r="70">
          <cell r="GK70">
            <v>0</v>
          </cell>
          <cell r="GL70">
            <v>0</v>
          </cell>
          <cell r="GM70">
            <v>0</v>
          </cell>
          <cell r="GN70">
            <v>0</v>
          </cell>
          <cell r="GO70">
            <v>0</v>
          </cell>
          <cell r="GP70">
            <v>0</v>
          </cell>
        </row>
        <row r="71">
          <cell r="GK71">
            <v>0</v>
          </cell>
          <cell r="GL71">
            <v>0</v>
          </cell>
          <cell r="GM71">
            <v>0</v>
          </cell>
          <cell r="GN71">
            <v>0</v>
          </cell>
          <cell r="GO71">
            <v>0</v>
          </cell>
          <cell r="GP71">
            <v>0</v>
          </cell>
        </row>
        <row r="72">
          <cell r="GK72">
            <v>0</v>
          </cell>
          <cell r="GL72">
            <v>0</v>
          </cell>
          <cell r="GM72">
            <v>0</v>
          </cell>
          <cell r="GN72">
            <v>0</v>
          </cell>
          <cell r="GO72">
            <v>0</v>
          </cell>
          <cell r="GP72">
            <v>0</v>
          </cell>
        </row>
        <row r="73">
          <cell r="GK73">
            <v>0</v>
          </cell>
          <cell r="GL73">
            <v>0</v>
          </cell>
          <cell r="GM73">
            <v>0</v>
          </cell>
          <cell r="GN73">
            <v>0</v>
          </cell>
          <cell r="GO73">
            <v>0</v>
          </cell>
          <cell r="GP73" t="e">
            <v>#DIV/0!</v>
          </cell>
        </row>
        <row r="74">
          <cell r="GK74">
            <v>0</v>
          </cell>
          <cell r="GL74">
            <v>0</v>
          </cell>
          <cell r="GM74">
            <v>0</v>
          </cell>
          <cell r="GN74">
            <v>0</v>
          </cell>
          <cell r="GO74">
            <v>0</v>
          </cell>
          <cell r="GP74">
            <v>0</v>
          </cell>
        </row>
        <row r="75">
          <cell r="GK75">
            <v>0</v>
          </cell>
          <cell r="GL75">
            <v>0</v>
          </cell>
          <cell r="GM75">
            <v>0</v>
          </cell>
          <cell r="GN75">
            <v>0</v>
          </cell>
          <cell r="GO75">
            <v>0</v>
          </cell>
          <cell r="GP75">
            <v>0</v>
          </cell>
        </row>
        <row r="76">
          <cell r="GK76">
            <v>0</v>
          </cell>
          <cell r="GL76">
            <v>0</v>
          </cell>
          <cell r="GM76">
            <v>0</v>
          </cell>
          <cell r="GN76">
            <v>0</v>
          </cell>
          <cell r="GO76">
            <v>0</v>
          </cell>
          <cell r="GP76">
            <v>0</v>
          </cell>
        </row>
        <row r="81">
          <cell r="GK81">
            <v>0</v>
          </cell>
          <cell r="GL81">
            <v>0</v>
          </cell>
          <cell r="GM81">
            <v>0</v>
          </cell>
          <cell r="GN81">
            <v>0</v>
          </cell>
          <cell r="GO81">
            <v>0</v>
          </cell>
          <cell r="GP81">
            <v>0</v>
          </cell>
        </row>
        <row r="82">
          <cell r="GK82">
            <v>0</v>
          </cell>
          <cell r="GL82">
            <v>0</v>
          </cell>
          <cell r="GM82">
            <v>0</v>
          </cell>
          <cell r="GN82">
            <v>0</v>
          </cell>
          <cell r="GO82">
            <v>0</v>
          </cell>
          <cell r="GP82">
            <v>0</v>
          </cell>
        </row>
        <row r="83">
          <cell r="GK83">
            <v>0</v>
          </cell>
          <cell r="GL83">
            <v>0</v>
          </cell>
          <cell r="GM83">
            <v>0</v>
          </cell>
          <cell r="GN83">
            <v>0</v>
          </cell>
          <cell r="GO83">
            <v>0</v>
          </cell>
          <cell r="GP83">
            <v>0</v>
          </cell>
        </row>
        <row r="84">
          <cell r="GK84">
            <v>0</v>
          </cell>
          <cell r="GL84">
            <v>0</v>
          </cell>
          <cell r="GM84">
            <v>0</v>
          </cell>
          <cell r="GN84">
            <v>0</v>
          </cell>
          <cell r="GO84">
            <v>0</v>
          </cell>
          <cell r="GP84">
            <v>0</v>
          </cell>
        </row>
        <row r="88">
          <cell r="GK88">
            <v>0</v>
          </cell>
          <cell r="GL88">
            <v>0</v>
          </cell>
          <cell r="GM88">
            <v>0</v>
          </cell>
          <cell r="GN88">
            <v>0</v>
          </cell>
          <cell r="GO88">
            <v>0</v>
          </cell>
          <cell r="GP88">
            <v>0</v>
          </cell>
        </row>
        <row r="89">
          <cell r="GK89">
            <v>0</v>
          </cell>
          <cell r="GL89">
            <v>0</v>
          </cell>
          <cell r="GM89">
            <v>0</v>
          </cell>
          <cell r="GN89">
            <v>0</v>
          </cell>
          <cell r="GO89">
            <v>0</v>
          </cell>
          <cell r="GP89">
            <v>0</v>
          </cell>
        </row>
        <row r="90">
          <cell r="GK90">
            <v>0</v>
          </cell>
          <cell r="GL90">
            <v>0</v>
          </cell>
          <cell r="GM90">
            <v>0</v>
          </cell>
          <cell r="GN90">
            <v>0</v>
          </cell>
          <cell r="GO90">
            <v>0</v>
          </cell>
          <cell r="GP90">
            <v>0</v>
          </cell>
        </row>
        <row r="91">
          <cell r="GK91">
            <v>0</v>
          </cell>
          <cell r="GL91">
            <v>0</v>
          </cell>
          <cell r="GM91">
            <v>0</v>
          </cell>
          <cell r="GN91">
            <v>0</v>
          </cell>
          <cell r="GO91">
            <v>0</v>
          </cell>
          <cell r="GP91">
            <v>0</v>
          </cell>
        </row>
        <row r="95">
          <cell r="GK95">
            <v>0</v>
          </cell>
          <cell r="GL95">
            <v>0</v>
          </cell>
          <cell r="GM95">
            <v>0</v>
          </cell>
          <cell r="GN95">
            <v>0</v>
          </cell>
          <cell r="GO95">
            <v>0</v>
          </cell>
          <cell r="GP95">
            <v>0</v>
          </cell>
        </row>
        <row r="96">
          <cell r="GK96">
            <v>0</v>
          </cell>
          <cell r="GL96">
            <v>0</v>
          </cell>
          <cell r="GM96">
            <v>0</v>
          </cell>
          <cell r="GN96">
            <v>0</v>
          </cell>
          <cell r="GO96">
            <v>0</v>
          </cell>
          <cell r="GP96">
            <v>0</v>
          </cell>
        </row>
        <row r="97">
          <cell r="GK97">
            <v>0</v>
          </cell>
          <cell r="GL97">
            <v>0</v>
          </cell>
          <cell r="GM97">
            <v>0</v>
          </cell>
          <cell r="GN97">
            <v>0</v>
          </cell>
          <cell r="GO97">
            <v>0</v>
          </cell>
          <cell r="GP97">
            <v>0</v>
          </cell>
        </row>
        <row r="98">
          <cell r="GK98">
            <v>0</v>
          </cell>
          <cell r="GL98">
            <v>0</v>
          </cell>
          <cell r="GM98">
            <v>0</v>
          </cell>
          <cell r="GN98">
            <v>0</v>
          </cell>
          <cell r="GO98">
            <v>0</v>
          </cell>
          <cell r="GP98">
            <v>0</v>
          </cell>
        </row>
        <row r="102">
          <cell r="GK102">
            <v>0</v>
          </cell>
          <cell r="GL102">
            <v>0</v>
          </cell>
          <cell r="GM102">
            <v>0</v>
          </cell>
          <cell r="GN102">
            <v>0</v>
          </cell>
          <cell r="GO102">
            <v>0</v>
          </cell>
          <cell r="GP102">
            <v>0</v>
          </cell>
        </row>
        <row r="103">
          <cell r="GK103">
            <v>0</v>
          </cell>
          <cell r="GL103">
            <v>0</v>
          </cell>
          <cell r="GM103">
            <v>0</v>
          </cell>
          <cell r="GN103">
            <v>0</v>
          </cell>
          <cell r="GO103">
            <v>0</v>
          </cell>
          <cell r="GP103">
            <v>0</v>
          </cell>
        </row>
        <row r="104">
          <cell r="GK104">
            <v>0</v>
          </cell>
          <cell r="GL104">
            <v>0</v>
          </cell>
          <cell r="GM104">
            <v>0</v>
          </cell>
          <cell r="GN104">
            <v>0</v>
          </cell>
          <cell r="GO104">
            <v>0</v>
          </cell>
          <cell r="GP104">
            <v>0</v>
          </cell>
        </row>
        <row r="105">
          <cell r="GK105">
            <v>0</v>
          </cell>
          <cell r="GL105">
            <v>0</v>
          </cell>
          <cell r="GM105">
            <v>0</v>
          </cell>
          <cell r="GN105">
            <v>0</v>
          </cell>
          <cell r="GO105">
            <v>0</v>
          </cell>
          <cell r="GP105">
            <v>0</v>
          </cell>
        </row>
        <row r="109">
          <cell r="GK109">
            <v>0</v>
          </cell>
          <cell r="GL109">
            <v>0</v>
          </cell>
          <cell r="GM109">
            <v>0</v>
          </cell>
          <cell r="GN109">
            <v>0</v>
          </cell>
          <cell r="GO109">
            <v>0</v>
          </cell>
          <cell r="GP109">
            <v>0</v>
          </cell>
        </row>
        <row r="110">
          <cell r="GK110">
            <v>0</v>
          </cell>
          <cell r="GL110">
            <v>0</v>
          </cell>
          <cell r="GM110">
            <v>0</v>
          </cell>
          <cell r="GN110">
            <v>0</v>
          </cell>
          <cell r="GO110">
            <v>0</v>
          </cell>
          <cell r="GP110">
            <v>0</v>
          </cell>
        </row>
        <row r="111">
          <cell r="GK111">
            <v>0</v>
          </cell>
          <cell r="GL111">
            <v>0</v>
          </cell>
          <cell r="GM111">
            <v>0</v>
          </cell>
          <cell r="GN111">
            <v>0</v>
          </cell>
          <cell r="GO111">
            <v>0</v>
          </cell>
          <cell r="GP111">
            <v>0</v>
          </cell>
        </row>
        <row r="112">
          <cell r="GK112">
            <v>0</v>
          </cell>
          <cell r="GL112">
            <v>0</v>
          </cell>
          <cell r="GM112">
            <v>0</v>
          </cell>
          <cell r="GN112">
            <v>0</v>
          </cell>
          <cell r="GO112">
            <v>0</v>
          </cell>
          <cell r="GP112">
            <v>0</v>
          </cell>
        </row>
        <row r="127">
          <cell r="A127" t="str">
            <v>GREEN WASTE</v>
          </cell>
          <cell r="F127" t="str">
            <v>Current</v>
          </cell>
        </row>
        <row r="128">
          <cell r="A128" t="str">
            <v>A CREW</v>
          </cell>
          <cell r="B128" t="str">
            <v>Last year</v>
          </cell>
          <cell r="C128" t="str">
            <v>YTD</v>
          </cell>
          <cell r="D128" t="str">
            <v>Last month</v>
          </cell>
          <cell r="E128" t="str">
            <v>Goal</v>
          </cell>
          <cell r="F128" t="str">
            <v>Month</v>
          </cell>
        </row>
        <row r="129">
          <cell r="A129" t="str">
            <v>MS PLY</v>
          </cell>
          <cell r="C129">
            <v>421.93333333333334</v>
          </cell>
          <cell r="D129" t="e">
            <v>#N/A</v>
          </cell>
          <cell r="E129">
            <v>270</v>
          </cell>
          <cell r="F129" t="e">
            <v>#N/A</v>
          </cell>
        </row>
        <row r="130">
          <cell r="A130" t="str">
            <v>MS Belts</v>
          </cell>
          <cell r="C130">
            <v>766.9375</v>
          </cell>
          <cell r="D130" t="e">
            <v>#N/A</v>
          </cell>
          <cell r="E130">
            <v>290</v>
          </cell>
          <cell r="F130" t="e">
            <v>#N/A</v>
          </cell>
        </row>
        <row r="131">
          <cell r="A131" t="str">
            <v>MS Chaf/lyr</v>
          </cell>
          <cell r="C131">
            <v>127.6</v>
          </cell>
          <cell r="D131" t="e">
            <v>#N/A</v>
          </cell>
          <cell r="E131">
            <v>5</v>
          </cell>
          <cell r="F131" t="e">
            <v>#N/A</v>
          </cell>
        </row>
        <row r="132">
          <cell r="A132" t="str">
            <v>MS Beads</v>
          </cell>
          <cell r="C132">
            <v>319.88888888888891</v>
          </cell>
          <cell r="D132" t="e">
            <v>#N/A</v>
          </cell>
          <cell r="E132">
            <v>90</v>
          </cell>
          <cell r="F132" t="e">
            <v>#N/A</v>
          </cell>
        </row>
        <row r="133">
          <cell r="A133" t="str">
            <v>Green tires</v>
          </cell>
          <cell r="C133">
            <v>685.23076923076928</v>
          </cell>
          <cell r="D133" t="e">
            <v>#N/A</v>
          </cell>
          <cell r="E133">
            <v>215</v>
          </cell>
          <cell r="F133" t="e">
            <v>#N/A</v>
          </cell>
        </row>
        <row r="134">
          <cell r="A134" t="str">
            <v>Tire Room</v>
          </cell>
          <cell r="C134">
            <v>857.93333333333328</v>
          </cell>
          <cell r="D134" t="e">
            <v>#N/A</v>
          </cell>
          <cell r="E134">
            <v>255</v>
          </cell>
          <cell r="F134" t="e">
            <v>#N/A</v>
          </cell>
        </row>
        <row r="135">
          <cell r="A135" t="str">
            <v>SUM</v>
          </cell>
          <cell r="C135">
            <v>3179.5238247863249</v>
          </cell>
          <cell r="D135" t="e">
            <v>#N/A</v>
          </cell>
          <cell r="E135">
            <v>1125</v>
          </cell>
          <cell r="F135" t="e">
            <v>#N/A</v>
          </cell>
        </row>
        <row r="136">
          <cell r="F136" t="str">
            <v>Current</v>
          </cell>
        </row>
        <row r="137">
          <cell r="A137" t="str">
            <v>B CREW</v>
          </cell>
          <cell r="B137" t="str">
            <v>Last year</v>
          </cell>
          <cell r="C137" t="str">
            <v>YTD</v>
          </cell>
          <cell r="D137" t="str">
            <v>Last month</v>
          </cell>
          <cell r="E137" t="str">
            <v>Goal</v>
          </cell>
          <cell r="F137" t="str">
            <v>Month</v>
          </cell>
        </row>
        <row r="138">
          <cell r="A138" t="str">
            <v>MS PLY</v>
          </cell>
          <cell r="C138">
            <v>603.88235294117646</v>
          </cell>
          <cell r="D138" t="e">
            <v>#N/A</v>
          </cell>
          <cell r="E138">
            <v>270</v>
          </cell>
          <cell r="F138" t="e">
            <v>#N/A</v>
          </cell>
        </row>
        <row r="139">
          <cell r="A139" t="str">
            <v>MS Belts</v>
          </cell>
          <cell r="C139">
            <v>1091.9411764705883</v>
          </cell>
          <cell r="D139" t="e">
            <v>#N/A</v>
          </cell>
          <cell r="E139">
            <v>290</v>
          </cell>
          <cell r="F139" t="e">
            <v>#N/A</v>
          </cell>
        </row>
        <row r="140">
          <cell r="A140" t="str">
            <v>MS Chaf/lyr</v>
          </cell>
          <cell r="C140">
            <v>0</v>
          </cell>
          <cell r="D140" t="e">
            <v>#N/A</v>
          </cell>
          <cell r="E140">
            <v>5</v>
          </cell>
          <cell r="F140" t="e">
            <v>#N/A</v>
          </cell>
        </row>
        <row r="141">
          <cell r="A141" t="str">
            <v>MS Beads</v>
          </cell>
          <cell r="C141">
            <v>392.29411764705884</v>
          </cell>
          <cell r="D141" t="e">
            <v>#N/A</v>
          </cell>
          <cell r="E141">
            <v>90</v>
          </cell>
          <cell r="F141" t="e">
            <v>#N/A</v>
          </cell>
        </row>
        <row r="142">
          <cell r="A142" t="str">
            <v>Green tires</v>
          </cell>
          <cell r="C142">
            <v>1250.3529411764705</v>
          </cell>
          <cell r="D142" t="e">
            <v>#N/A</v>
          </cell>
          <cell r="E142">
            <v>215</v>
          </cell>
          <cell r="F142" t="e">
            <v>#N/A</v>
          </cell>
        </row>
        <row r="143">
          <cell r="A143" t="str">
            <v>Tire Room</v>
          </cell>
          <cell r="C143">
            <v>2018.4117647058824</v>
          </cell>
          <cell r="D143" t="e">
            <v>#N/A</v>
          </cell>
          <cell r="E143">
            <v>255</v>
          </cell>
          <cell r="F143" t="e">
            <v>#N/A</v>
          </cell>
        </row>
        <row r="144">
          <cell r="A144" t="str">
            <v>SUM</v>
          </cell>
          <cell r="C144">
            <v>5356.8823529411766</v>
          </cell>
          <cell r="D144" t="e">
            <v>#N/A</v>
          </cell>
          <cell r="E144">
            <v>1125</v>
          </cell>
          <cell r="F144" t="e">
            <v>#N/A</v>
          </cell>
        </row>
        <row r="145">
          <cell r="F145" t="str">
            <v>Current</v>
          </cell>
        </row>
        <row r="146">
          <cell r="A146" t="str">
            <v>C CREW</v>
          </cell>
          <cell r="B146" t="str">
            <v>Last year</v>
          </cell>
          <cell r="C146" t="str">
            <v>YTD</v>
          </cell>
          <cell r="D146" t="str">
            <v>Last month</v>
          </cell>
          <cell r="E146" t="str">
            <v>Goal</v>
          </cell>
          <cell r="F146" t="str">
            <v>Month</v>
          </cell>
        </row>
        <row r="147">
          <cell r="A147" t="str">
            <v>MS PLY</v>
          </cell>
          <cell r="C147">
            <v>321.5</v>
          </cell>
          <cell r="D147" t="e">
            <v>#N/A</v>
          </cell>
          <cell r="E147">
            <v>270</v>
          </cell>
          <cell r="F147" t="e">
            <v>#N/A</v>
          </cell>
        </row>
        <row r="148">
          <cell r="A148" t="str">
            <v>MS Belts</v>
          </cell>
          <cell r="C148">
            <v>490.8</v>
          </cell>
          <cell r="D148" t="e">
            <v>#N/A</v>
          </cell>
          <cell r="E148">
            <v>290</v>
          </cell>
          <cell r="F148" t="e">
            <v>#N/A</v>
          </cell>
        </row>
        <row r="149">
          <cell r="A149" t="str">
            <v>MS Chaf/lyr</v>
          </cell>
          <cell r="C149">
            <v>2.4</v>
          </cell>
          <cell r="D149" t="e">
            <v>#N/A</v>
          </cell>
          <cell r="E149">
            <v>5</v>
          </cell>
          <cell r="F149" t="e">
            <v>#N/A</v>
          </cell>
        </row>
        <row r="150">
          <cell r="A150" t="str">
            <v>MS Beads</v>
          </cell>
          <cell r="C150">
            <v>178.5</v>
          </cell>
          <cell r="D150" t="e">
            <v>#N/A</v>
          </cell>
          <cell r="E150">
            <v>90</v>
          </cell>
          <cell r="F150" t="e">
            <v>#N/A</v>
          </cell>
        </row>
        <row r="151">
          <cell r="A151" t="str">
            <v>Green tires</v>
          </cell>
          <cell r="C151">
            <v>603</v>
          </cell>
          <cell r="D151" t="e">
            <v>#N/A</v>
          </cell>
          <cell r="E151">
            <v>215</v>
          </cell>
          <cell r="F151" t="e">
            <v>#N/A</v>
          </cell>
        </row>
        <row r="152">
          <cell r="A152" t="str">
            <v>Tire Room</v>
          </cell>
          <cell r="C152">
            <v>982.8</v>
          </cell>
          <cell r="D152" t="e">
            <v>#N/A</v>
          </cell>
          <cell r="E152">
            <v>255</v>
          </cell>
          <cell r="F152" t="e">
            <v>#N/A</v>
          </cell>
        </row>
        <row r="153">
          <cell r="A153" t="str">
            <v>SUM</v>
          </cell>
          <cell r="C153">
            <v>2579</v>
          </cell>
          <cell r="D153" t="e">
            <v>#N/A</v>
          </cell>
          <cell r="E153">
            <v>1125</v>
          </cell>
          <cell r="F153" t="e">
            <v>#N/A</v>
          </cell>
        </row>
        <row r="154">
          <cell r="F154" t="str">
            <v>Current</v>
          </cell>
        </row>
        <row r="155">
          <cell r="A155" t="str">
            <v>D CREW</v>
          </cell>
          <cell r="B155" t="str">
            <v>Last year</v>
          </cell>
          <cell r="C155" t="str">
            <v>YTD</v>
          </cell>
          <cell r="D155" t="str">
            <v>Last month</v>
          </cell>
          <cell r="E155" t="str">
            <v>Goal</v>
          </cell>
          <cell r="F155" t="str">
            <v>Month</v>
          </cell>
        </row>
        <row r="156">
          <cell r="A156" t="str">
            <v>MS PLY</v>
          </cell>
          <cell r="C156">
            <v>603.625</v>
          </cell>
          <cell r="D156" t="e">
            <v>#N/A</v>
          </cell>
          <cell r="E156">
            <v>270</v>
          </cell>
          <cell r="F156" t="e">
            <v>#N/A</v>
          </cell>
        </row>
        <row r="157">
          <cell r="A157" t="str">
            <v>MS Belts</v>
          </cell>
          <cell r="C157">
            <v>1655.875</v>
          </cell>
          <cell r="D157" t="e">
            <v>#N/A</v>
          </cell>
          <cell r="E157">
            <v>290</v>
          </cell>
          <cell r="F157" t="e">
            <v>#N/A</v>
          </cell>
        </row>
        <row r="158">
          <cell r="A158" t="str">
            <v>MS Chaf/lyr</v>
          </cell>
          <cell r="C158">
            <v>10</v>
          </cell>
          <cell r="D158" t="e">
            <v>#N/A</v>
          </cell>
          <cell r="E158">
            <v>5</v>
          </cell>
          <cell r="F158" t="e">
            <v>#N/A</v>
          </cell>
        </row>
        <row r="159">
          <cell r="A159" t="str">
            <v>MS Beads</v>
          </cell>
          <cell r="C159">
            <v>318.625</v>
          </cell>
          <cell r="D159" t="e">
            <v>#N/A</v>
          </cell>
          <cell r="E159">
            <v>90</v>
          </cell>
          <cell r="F159" t="e">
            <v>#N/A</v>
          </cell>
        </row>
        <row r="160">
          <cell r="A160" t="str">
            <v>Green tires</v>
          </cell>
          <cell r="C160">
            <v>724.38461538461536</v>
          </cell>
          <cell r="D160" t="e">
            <v>#N/A</v>
          </cell>
          <cell r="E160">
            <v>215</v>
          </cell>
          <cell r="F160" t="e">
            <v>#N/A</v>
          </cell>
        </row>
        <row r="161">
          <cell r="A161" t="str">
            <v>Tire Room</v>
          </cell>
          <cell r="C161">
            <v>1343.1333333333334</v>
          </cell>
          <cell r="D161" t="e">
            <v>#N/A</v>
          </cell>
          <cell r="E161">
            <v>255</v>
          </cell>
          <cell r="F161" t="e">
            <v>#N/A</v>
          </cell>
        </row>
        <row r="162">
          <cell r="A162" t="str">
            <v>SUM</v>
          </cell>
          <cell r="C162">
            <v>4655.6429487179485</v>
          </cell>
          <cell r="D162" t="e">
            <v>#N/A</v>
          </cell>
          <cell r="E162">
            <v>1125</v>
          </cell>
          <cell r="F162" t="e">
            <v>#N/A</v>
          </cell>
        </row>
      </sheetData>
      <sheetData sheetId="2" refreshError="1">
        <row r="67">
          <cell r="I67">
            <v>36892</v>
          </cell>
          <cell r="J67">
            <v>36893</v>
          </cell>
          <cell r="K67">
            <v>36894</v>
          </cell>
          <cell r="L67">
            <v>36895</v>
          </cell>
          <cell r="M67">
            <v>36896</v>
          </cell>
          <cell r="N67">
            <v>36897</v>
          </cell>
          <cell r="O67">
            <v>36898</v>
          </cell>
          <cell r="P67">
            <v>36899</v>
          </cell>
          <cell r="Q67">
            <v>36900</v>
          </cell>
          <cell r="R67">
            <v>36901</v>
          </cell>
          <cell r="S67">
            <v>36902</v>
          </cell>
          <cell r="T67">
            <v>36903</v>
          </cell>
          <cell r="U67">
            <v>36904</v>
          </cell>
          <cell r="V67">
            <v>36905</v>
          </cell>
          <cell r="W67">
            <v>36906</v>
          </cell>
          <cell r="X67">
            <v>36907</v>
          </cell>
          <cell r="Y67">
            <v>36908</v>
          </cell>
          <cell r="Z67">
            <v>36909</v>
          </cell>
          <cell r="AA67">
            <v>36910</v>
          </cell>
          <cell r="AB67">
            <v>36911</v>
          </cell>
          <cell r="AC67">
            <v>36912</v>
          </cell>
          <cell r="AD67">
            <v>36913</v>
          </cell>
          <cell r="AE67">
            <v>36914</v>
          </cell>
          <cell r="AF67">
            <v>36915</v>
          </cell>
          <cell r="AG67">
            <v>36916</v>
          </cell>
          <cell r="AH67">
            <v>36917</v>
          </cell>
          <cell r="AI67">
            <v>36918</v>
          </cell>
          <cell r="AJ67">
            <v>36919</v>
          </cell>
          <cell r="AK67">
            <v>36920</v>
          </cell>
          <cell r="AL67">
            <v>36921</v>
          </cell>
          <cell r="AM67">
            <v>36922</v>
          </cell>
          <cell r="AN67">
            <v>36923</v>
          </cell>
          <cell r="AO67">
            <v>36924</v>
          </cell>
          <cell r="AP67">
            <v>36925</v>
          </cell>
          <cell r="AQ67">
            <v>36926</v>
          </cell>
          <cell r="AR67">
            <v>36927</v>
          </cell>
          <cell r="AS67">
            <v>36928</v>
          </cell>
          <cell r="AT67">
            <v>36929</v>
          </cell>
          <cell r="AU67">
            <v>36930</v>
          </cell>
          <cell r="AV67">
            <v>36931</v>
          </cell>
          <cell r="AW67">
            <v>36932</v>
          </cell>
          <cell r="AX67">
            <v>36933</v>
          </cell>
          <cell r="AY67">
            <v>36934</v>
          </cell>
          <cell r="AZ67">
            <v>36935</v>
          </cell>
          <cell r="BA67">
            <v>36936</v>
          </cell>
          <cell r="BB67">
            <v>36937</v>
          </cell>
          <cell r="BC67">
            <v>36938</v>
          </cell>
          <cell r="BD67">
            <v>36939</v>
          </cell>
          <cell r="BE67">
            <v>36940</v>
          </cell>
          <cell r="BF67">
            <v>36941</v>
          </cell>
          <cell r="BG67">
            <v>36942</v>
          </cell>
          <cell r="BH67">
            <v>36943</v>
          </cell>
          <cell r="BI67">
            <v>36944</v>
          </cell>
          <cell r="BJ67">
            <v>36945</v>
          </cell>
          <cell r="BK67">
            <v>36946</v>
          </cell>
          <cell r="BL67">
            <v>36947</v>
          </cell>
          <cell r="BM67">
            <v>36948</v>
          </cell>
          <cell r="BN67">
            <v>36949</v>
          </cell>
          <cell r="BO67">
            <v>36950</v>
          </cell>
          <cell r="BQ67">
            <v>36951</v>
          </cell>
          <cell r="BR67">
            <v>36952</v>
          </cell>
          <cell r="BS67">
            <v>36953</v>
          </cell>
          <cell r="BT67">
            <v>36954</v>
          </cell>
          <cell r="BU67">
            <v>36955</v>
          </cell>
          <cell r="BV67">
            <v>36956</v>
          </cell>
          <cell r="BW67">
            <v>36957</v>
          </cell>
          <cell r="BX67">
            <v>36958</v>
          </cell>
          <cell r="BY67">
            <v>36959</v>
          </cell>
          <cell r="BZ67">
            <v>36960</v>
          </cell>
          <cell r="CA67">
            <v>36961</v>
          </cell>
          <cell r="CB67">
            <v>36962</v>
          </cell>
          <cell r="CC67">
            <v>36963</v>
          </cell>
          <cell r="CD67">
            <v>36964</v>
          </cell>
          <cell r="CE67">
            <v>36965</v>
          </cell>
          <cell r="CF67">
            <v>36966</v>
          </cell>
          <cell r="CG67">
            <v>36967</v>
          </cell>
          <cell r="CH67">
            <v>36968</v>
          </cell>
          <cell r="CI67">
            <v>36969</v>
          </cell>
          <cell r="CJ67">
            <v>36970</v>
          </cell>
          <cell r="CK67">
            <v>36971</v>
          </cell>
          <cell r="CL67">
            <v>36972</v>
          </cell>
          <cell r="CM67">
            <v>36973</v>
          </cell>
          <cell r="CN67">
            <v>36974</v>
          </cell>
          <cell r="CO67">
            <v>36975</v>
          </cell>
          <cell r="CP67">
            <v>36976</v>
          </cell>
          <cell r="CQ67">
            <v>36977</v>
          </cell>
          <cell r="CR67">
            <v>36978</v>
          </cell>
          <cell r="CS67">
            <v>36979</v>
          </cell>
          <cell r="CT67">
            <v>36980</v>
          </cell>
          <cell r="CU67">
            <v>36981</v>
          </cell>
          <cell r="CV67">
            <v>36982</v>
          </cell>
          <cell r="CW67">
            <v>36983</v>
          </cell>
          <cell r="CX67">
            <v>36984</v>
          </cell>
          <cell r="CY67">
            <v>36985</v>
          </cell>
          <cell r="CZ67">
            <v>36986</v>
          </cell>
          <cell r="DA67">
            <v>36987</v>
          </cell>
          <cell r="DB67">
            <v>36988</v>
          </cell>
          <cell r="DC67">
            <v>36989</v>
          </cell>
          <cell r="DD67">
            <v>36990</v>
          </cell>
          <cell r="DE67">
            <v>36991</v>
          </cell>
          <cell r="DF67">
            <v>36992</v>
          </cell>
          <cell r="DG67">
            <v>36993</v>
          </cell>
          <cell r="DH67">
            <v>36994</v>
          </cell>
          <cell r="DI67">
            <v>36995</v>
          </cell>
          <cell r="DJ67">
            <v>36996</v>
          </cell>
          <cell r="DK67">
            <v>36997</v>
          </cell>
          <cell r="DL67">
            <v>36998</v>
          </cell>
          <cell r="DM67">
            <v>36999</v>
          </cell>
          <cell r="DN67">
            <v>37000</v>
          </cell>
          <cell r="DO67">
            <v>37001</v>
          </cell>
          <cell r="DP67">
            <v>37002</v>
          </cell>
          <cell r="DQ67">
            <v>37003</v>
          </cell>
          <cell r="DR67">
            <v>37004</v>
          </cell>
          <cell r="DS67">
            <v>37005</v>
          </cell>
          <cell r="DT67">
            <v>37006</v>
          </cell>
          <cell r="DU67">
            <v>37007</v>
          </cell>
          <cell r="DV67">
            <v>37008</v>
          </cell>
          <cell r="DW67">
            <v>37009</v>
          </cell>
          <cell r="DX67">
            <v>37010</v>
          </cell>
          <cell r="DY67">
            <v>37011</v>
          </cell>
          <cell r="DZ67">
            <v>37012</v>
          </cell>
          <cell r="EA67">
            <v>37013</v>
          </cell>
          <cell r="EB67">
            <v>37014</v>
          </cell>
          <cell r="EC67">
            <v>37015</v>
          </cell>
          <cell r="ED67">
            <v>37016</v>
          </cell>
          <cell r="EE67">
            <v>37017</v>
          </cell>
          <cell r="EF67">
            <v>37018</v>
          </cell>
          <cell r="EG67">
            <v>37019</v>
          </cell>
          <cell r="EH67">
            <v>37020</v>
          </cell>
          <cell r="EI67">
            <v>37021</v>
          </cell>
          <cell r="EJ67">
            <v>37022</v>
          </cell>
          <cell r="EK67">
            <v>37023</v>
          </cell>
          <cell r="EL67">
            <v>37024</v>
          </cell>
          <cell r="EM67">
            <v>37025</v>
          </cell>
          <cell r="EN67">
            <v>37026</v>
          </cell>
          <cell r="EO67">
            <v>37027</v>
          </cell>
          <cell r="EP67">
            <v>37028</v>
          </cell>
          <cell r="EQ67">
            <v>37029</v>
          </cell>
          <cell r="ER67">
            <v>37030</v>
          </cell>
          <cell r="ES67">
            <v>37031</v>
          </cell>
          <cell r="ET67">
            <v>37032</v>
          </cell>
          <cell r="EU67">
            <v>37033</v>
          </cell>
          <cell r="EV67">
            <v>37034</v>
          </cell>
          <cell r="EW67">
            <v>37035</v>
          </cell>
          <cell r="EX67">
            <v>37036</v>
          </cell>
          <cell r="EY67">
            <v>37037</v>
          </cell>
          <cell r="EZ67">
            <v>37038</v>
          </cell>
          <cell r="FA67">
            <v>37039</v>
          </cell>
          <cell r="FB67">
            <v>37040</v>
          </cell>
          <cell r="FC67">
            <v>37041</v>
          </cell>
          <cell r="FD67">
            <v>37042</v>
          </cell>
          <cell r="FE67">
            <v>37043</v>
          </cell>
          <cell r="FF67">
            <v>37044</v>
          </cell>
          <cell r="FG67">
            <v>37045</v>
          </cell>
          <cell r="FH67">
            <v>37046</v>
          </cell>
          <cell r="FI67">
            <v>37047</v>
          </cell>
          <cell r="FJ67">
            <v>37048</v>
          </cell>
          <cell r="FK67">
            <v>37049</v>
          </cell>
          <cell r="FL67">
            <v>37050</v>
          </cell>
          <cell r="FM67">
            <v>37051</v>
          </cell>
          <cell r="FN67">
            <v>37052</v>
          </cell>
          <cell r="FO67">
            <v>37053</v>
          </cell>
          <cell r="FP67">
            <v>37054</v>
          </cell>
          <cell r="FQ67">
            <v>37055</v>
          </cell>
          <cell r="FR67">
            <v>37056</v>
          </cell>
          <cell r="FS67">
            <v>37057</v>
          </cell>
          <cell r="FT67">
            <v>37058</v>
          </cell>
          <cell r="FU67">
            <v>37059</v>
          </cell>
          <cell r="FV67">
            <v>37060</v>
          </cell>
          <cell r="FW67">
            <v>37061</v>
          </cell>
          <cell r="FX67">
            <v>37062</v>
          </cell>
          <cell r="FY67">
            <v>37063</v>
          </cell>
          <cell r="FZ67">
            <v>37064</v>
          </cell>
          <cell r="GA67">
            <v>37065</v>
          </cell>
          <cell r="GB67">
            <v>37066</v>
          </cell>
          <cell r="GC67">
            <v>37067</v>
          </cell>
          <cell r="GD67">
            <v>37068</v>
          </cell>
          <cell r="GE67">
            <v>37069</v>
          </cell>
          <cell r="GF67">
            <v>37070</v>
          </cell>
          <cell r="GG67">
            <v>37071</v>
          </cell>
          <cell r="GH67">
            <v>37072</v>
          </cell>
          <cell r="GK67">
            <v>1</v>
          </cell>
          <cell r="GL67">
            <v>2</v>
          </cell>
          <cell r="GM67">
            <v>3</v>
          </cell>
          <cell r="GN67">
            <v>4</v>
          </cell>
          <cell r="GO67">
            <v>5</v>
          </cell>
          <cell r="GP67">
            <v>6</v>
          </cell>
        </row>
        <row r="68">
          <cell r="K68">
            <v>150</v>
          </cell>
          <cell r="N68">
            <v>430</v>
          </cell>
          <cell r="O68">
            <v>337</v>
          </cell>
          <cell r="P68">
            <v>476</v>
          </cell>
          <cell r="S68">
            <v>305</v>
          </cell>
          <cell r="T68">
            <v>345</v>
          </cell>
          <cell r="X68">
            <v>175</v>
          </cell>
          <cell r="Y68">
            <v>160</v>
          </cell>
          <cell r="AB68">
            <v>485</v>
          </cell>
          <cell r="AC68">
            <v>225</v>
          </cell>
          <cell r="AD68">
            <v>53</v>
          </cell>
          <cell r="AG68">
            <v>45</v>
          </cell>
          <cell r="AH68">
            <v>70</v>
          </cell>
          <cell r="AL68">
            <v>30</v>
          </cell>
          <cell r="AM68">
            <v>205</v>
          </cell>
          <cell r="AP68">
            <v>222</v>
          </cell>
          <cell r="AQ68">
            <v>130</v>
          </cell>
          <cell r="AR68">
            <v>40</v>
          </cell>
          <cell r="AU68">
            <v>85</v>
          </cell>
          <cell r="AV68">
            <v>60</v>
          </cell>
          <cell r="AZ68">
            <v>40</v>
          </cell>
          <cell r="BA68">
            <v>175</v>
          </cell>
          <cell r="BD68">
            <v>10</v>
          </cell>
          <cell r="BE68">
            <v>90</v>
          </cell>
          <cell r="BF68">
            <v>15</v>
          </cell>
          <cell r="BI68">
            <v>55</v>
          </cell>
          <cell r="BJ68">
            <v>15</v>
          </cell>
          <cell r="BN68">
            <v>35</v>
          </cell>
          <cell r="BO68">
            <v>115</v>
          </cell>
          <cell r="BS68">
            <v>48</v>
          </cell>
          <cell r="BT68">
            <v>41</v>
          </cell>
          <cell r="BU68">
            <v>72</v>
          </cell>
          <cell r="BX68">
            <v>0</v>
          </cell>
          <cell r="BY68">
            <v>28</v>
          </cell>
          <cell r="CC68">
            <v>95</v>
          </cell>
          <cell r="CD68">
            <v>60</v>
          </cell>
          <cell r="CG68">
            <v>30</v>
          </cell>
          <cell r="CH68">
            <v>60</v>
          </cell>
          <cell r="CI68">
            <v>110</v>
          </cell>
          <cell r="CL68">
            <v>45</v>
          </cell>
          <cell r="CM68">
            <v>0</v>
          </cell>
          <cell r="CQ68">
            <v>0</v>
          </cell>
          <cell r="CR68">
            <v>20</v>
          </cell>
          <cell r="CS68">
            <v>0</v>
          </cell>
          <cell r="CT68">
            <v>0</v>
          </cell>
          <cell r="CU68">
            <v>228</v>
          </cell>
          <cell r="CV68">
            <v>10</v>
          </cell>
          <cell r="CW68">
            <v>0</v>
          </cell>
          <cell r="CX68">
            <v>0</v>
          </cell>
          <cell r="CY68">
            <v>0</v>
          </cell>
          <cell r="CZ68">
            <v>0</v>
          </cell>
          <cell r="DA68">
            <v>0</v>
          </cell>
          <cell r="DB68">
            <v>0</v>
          </cell>
          <cell r="DC68">
            <v>0</v>
          </cell>
          <cell r="DD68">
            <v>0</v>
          </cell>
          <cell r="DE68">
            <v>168</v>
          </cell>
          <cell r="DF68">
            <v>80</v>
          </cell>
          <cell r="DG68">
            <v>0</v>
          </cell>
          <cell r="DH68">
            <v>0</v>
          </cell>
          <cell r="DI68">
            <v>30</v>
          </cell>
          <cell r="DJ68">
            <v>0</v>
          </cell>
          <cell r="DK68">
            <v>0</v>
          </cell>
          <cell r="DL68">
            <v>0</v>
          </cell>
          <cell r="DM68">
            <v>0</v>
          </cell>
          <cell r="DN68">
            <v>0</v>
          </cell>
          <cell r="DO68">
            <v>25</v>
          </cell>
          <cell r="DP68">
            <v>0</v>
          </cell>
          <cell r="DQ68">
            <v>0</v>
          </cell>
          <cell r="DR68">
            <v>0</v>
          </cell>
          <cell r="DS68">
            <v>55</v>
          </cell>
          <cell r="DT68">
            <v>100</v>
          </cell>
          <cell r="DU68">
            <v>0</v>
          </cell>
          <cell r="DV68">
            <v>0</v>
          </cell>
          <cell r="DW68">
            <v>85</v>
          </cell>
          <cell r="DX68">
            <v>82</v>
          </cell>
          <cell r="DY68">
            <v>0</v>
          </cell>
          <cell r="DZ68">
            <v>0</v>
          </cell>
          <cell r="EA68">
            <v>0</v>
          </cell>
          <cell r="EB68">
            <v>80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50</v>
          </cell>
          <cell r="EQ68">
            <v>0</v>
          </cell>
          <cell r="ER68">
            <v>0</v>
          </cell>
          <cell r="ES68">
            <v>0</v>
          </cell>
          <cell r="ET68">
            <v>0</v>
          </cell>
          <cell r="EU68">
            <v>0</v>
          </cell>
          <cell r="EV68">
            <v>25</v>
          </cell>
          <cell r="EW68">
            <v>0</v>
          </cell>
          <cell r="EX68">
            <v>0</v>
          </cell>
          <cell r="EY68">
            <v>95</v>
          </cell>
          <cell r="EZ68">
            <v>0</v>
          </cell>
          <cell r="FA68">
            <v>312</v>
          </cell>
          <cell r="FB68">
            <v>0</v>
          </cell>
          <cell r="FD68">
            <v>185</v>
          </cell>
          <cell r="FE68">
            <v>200</v>
          </cell>
          <cell r="FF68">
            <v>0</v>
          </cell>
          <cell r="FG68">
            <v>0</v>
          </cell>
          <cell r="FH68">
            <v>0</v>
          </cell>
          <cell r="FI68">
            <v>180</v>
          </cell>
          <cell r="FJ68">
            <v>222</v>
          </cell>
          <cell r="FK68">
            <v>0</v>
          </cell>
          <cell r="FL68">
            <v>0</v>
          </cell>
          <cell r="FM68">
            <v>102</v>
          </cell>
          <cell r="FN68">
            <v>210</v>
          </cell>
          <cell r="FO68">
            <v>20</v>
          </cell>
          <cell r="FP68">
            <v>0</v>
          </cell>
          <cell r="FQ68">
            <v>0</v>
          </cell>
          <cell r="FR68">
            <v>110</v>
          </cell>
          <cell r="FS68">
            <v>135</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K68">
            <v>232.73333333333332</v>
          </cell>
          <cell r="GL68">
            <v>77.642857142857139</v>
          </cell>
          <cell r="GM68">
            <v>55.8</v>
          </cell>
          <cell r="GN68">
            <v>39</v>
          </cell>
          <cell r="GO68">
            <v>0</v>
          </cell>
          <cell r="GP68">
            <v>0</v>
          </cell>
        </row>
        <row r="69">
          <cell r="K69">
            <v>140</v>
          </cell>
          <cell r="N69">
            <v>193</v>
          </cell>
          <cell r="O69">
            <v>233</v>
          </cell>
          <cell r="P69">
            <v>161</v>
          </cell>
          <cell r="S69">
            <v>175</v>
          </cell>
          <cell r="T69">
            <v>235</v>
          </cell>
          <cell r="X69">
            <v>220</v>
          </cell>
          <cell r="Y69">
            <v>125</v>
          </cell>
          <cell r="AB69">
            <v>200</v>
          </cell>
          <cell r="AC69">
            <v>150</v>
          </cell>
          <cell r="AD69">
            <v>190</v>
          </cell>
          <cell r="AG69">
            <v>45</v>
          </cell>
          <cell r="AH69">
            <v>85</v>
          </cell>
          <cell r="AL69">
            <v>55</v>
          </cell>
          <cell r="AM69">
            <v>0</v>
          </cell>
          <cell r="AP69">
            <v>109</v>
          </cell>
          <cell r="AQ69">
            <v>124</v>
          </cell>
          <cell r="AR69">
            <v>0</v>
          </cell>
          <cell r="AU69">
            <v>75</v>
          </cell>
          <cell r="AV69">
            <v>55</v>
          </cell>
          <cell r="AZ69">
            <v>30</v>
          </cell>
          <cell r="BA69">
            <v>45</v>
          </cell>
          <cell r="BD69">
            <v>40</v>
          </cell>
          <cell r="BE69">
            <v>45</v>
          </cell>
          <cell r="BF69">
            <v>65</v>
          </cell>
          <cell r="BI69">
            <v>55</v>
          </cell>
          <cell r="BJ69">
            <v>85</v>
          </cell>
          <cell r="BN69">
            <v>25</v>
          </cell>
          <cell r="BO69">
            <v>35</v>
          </cell>
          <cell r="BS69">
            <v>60</v>
          </cell>
          <cell r="BT69">
            <v>56</v>
          </cell>
          <cell r="BU69">
            <v>49</v>
          </cell>
          <cell r="BX69">
            <v>0</v>
          </cell>
          <cell r="BY69">
            <v>50</v>
          </cell>
          <cell r="CC69">
            <v>20</v>
          </cell>
          <cell r="CD69">
            <v>64</v>
          </cell>
          <cell r="CG69">
            <v>64</v>
          </cell>
          <cell r="CH69">
            <v>37</v>
          </cell>
          <cell r="CI69">
            <v>35</v>
          </cell>
          <cell r="CL69">
            <v>54</v>
          </cell>
          <cell r="CM69">
            <v>56</v>
          </cell>
          <cell r="CQ69">
            <v>35</v>
          </cell>
          <cell r="CR69">
            <v>40</v>
          </cell>
          <cell r="CS69">
            <v>0</v>
          </cell>
          <cell r="CT69">
            <v>0</v>
          </cell>
          <cell r="CU69">
            <v>56</v>
          </cell>
          <cell r="CV69">
            <v>63</v>
          </cell>
          <cell r="CW69">
            <v>58</v>
          </cell>
          <cell r="CX69">
            <v>0</v>
          </cell>
          <cell r="CY69">
            <v>0</v>
          </cell>
          <cell r="CZ69">
            <v>0</v>
          </cell>
          <cell r="DA69">
            <v>68</v>
          </cell>
          <cell r="DB69">
            <v>0</v>
          </cell>
          <cell r="DC69">
            <v>0</v>
          </cell>
          <cell r="DD69">
            <v>0</v>
          </cell>
          <cell r="DE69">
            <v>43</v>
          </cell>
          <cell r="DF69">
            <v>67</v>
          </cell>
          <cell r="DG69">
            <v>0</v>
          </cell>
          <cell r="DH69">
            <v>0</v>
          </cell>
          <cell r="DI69">
            <v>54</v>
          </cell>
          <cell r="DJ69">
            <v>0</v>
          </cell>
          <cell r="DK69">
            <v>0</v>
          </cell>
          <cell r="DL69">
            <v>0</v>
          </cell>
          <cell r="DM69">
            <v>0</v>
          </cell>
          <cell r="DN69">
            <v>55</v>
          </cell>
          <cell r="DO69">
            <v>25</v>
          </cell>
          <cell r="DP69">
            <v>0</v>
          </cell>
          <cell r="DQ69">
            <v>0</v>
          </cell>
          <cell r="DR69">
            <v>0</v>
          </cell>
          <cell r="DS69">
            <v>0</v>
          </cell>
          <cell r="DT69">
            <v>40</v>
          </cell>
          <cell r="DU69">
            <v>0</v>
          </cell>
          <cell r="DV69">
            <v>0</v>
          </cell>
          <cell r="DW69">
            <v>65</v>
          </cell>
          <cell r="DX69">
            <v>23</v>
          </cell>
          <cell r="DY69">
            <v>7</v>
          </cell>
          <cell r="DZ69">
            <v>0</v>
          </cell>
          <cell r="EA69">
            <v>0</v>
          </cell>
          <cell r="EB69">
            <v>0</v>
          </cell>
          <cell r="EC69">
            <v>0</v>
          </cell>
          <cell r="ED69">
            <v>0</v>
          </cell>
          <cell r="EE69">
            <v>0</v>
          </cell>
          <cell r="EF69">
            <v>0</v>
          </cell>
          <cell r="EG69">
            <v>0</v>
          </cell>
          <cell r="EH69">
            <v>0</v>
          </cell>
          <cell r="EI69">
            <v>0</v>
          </cell>
          <cell r="EJ69">
            <v>0</v>
          </cell>
          <cell r="EK69">
            <v>0</v>
          </cell>
          <cell r="EL69">
            <v>25</v>
          </cell>
          <cell r="EM69">
            <v>0</v>
          </cell>
          <cell r="EN69">
            <v>0</v>
          </cell>
          <cell r="EO69">
            <v>0</v>
          </cell>
          <cell r="EP69">
            <v>15</v>
          </cell>
          <cell r="EQ69">
            <v>45</v>
          </cell>
          <cell r="ER69">
            <v>0</v>
          </cell>
          <cell r="ES69">
            <v>0</v>
          </cell>
          <cell r="ET69">
            <v>0</v>
          </cell>
          <cell r="EU69">
            <v>23</v>
          </cell>
          <cell r="EV69">
            <v>0</v>
          </cell>
          <cell r="EW69">
            <v>0</v>
          </cell>
          <cell r="EX69">
            <v>0</v>
          </cell>
          <cell r="EY69">
            <v>10</v>
          </cell>
          <cell r="EZ69">
            <v>49</v>
          </cell>
          <cell r="FA69">
            <v>0</v>
          </cell>
          <cell r="FB69">
            <v>0</v>
          </cell>
          <cell r="FD69">
            <v>55</v>
          </cell>
          <cell r="FE69">
            <v>65</v>
          </cell>
          <cell r="FF69">
            <v>0</v>
          </cell>
          <cell r="FG69">
            <v>0</v>
          </cell>
          <cell r="FH69">
            <v>0</v>
          </cell>
          <cell r="FI69">
            <v>100</v>
          </cell>
          <cell r="FJ69">
            <v>132</v>
          </cell>
          <cell r="FK69">
            <v>0</v>
          </cell>
          <cell r="FL69">
            <v>0</v>
          </cell>
          <cell r="FM69">
            <v>0</v>
          </cell>
          <cell r="FN69">
            <v>59</v>
          </cell>
          <cell r="FO69">
            <v>32</v>
          </cell>
          <cell r="FP69">
            <v>0</v>
          </cell>
          <cell r="FQ69">
            <v>0</v>
          </cell>
          <cell r="FR69">
            <v>0</v>
          </cell>
          <cell r="FS69">
            <v>90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K69">
            <v>147.13333333333333</v>
          </cell>
          <cell r="GL69">
            <v>56.285714285714285</v>
          </cell>
          <cell r="GM69">
            <v>45.06666666666667</v>
          </cell>
          <cell r="GN69">
            <v>39.416666666666664</v>
          </cell>
          <cell r="GO69">
            <v>0</v>
          </cell>
          <cell r="GP69">
            <v>0</v>
          </cell>
        </row>
        <row r="70">
          <cell r="K70">
            <v>0</v>
          </cell>
          <cell r="N70">
            <v>0</v>
          </cell>
          <cell r="O70">
            <v>0</v>
          </cell>
          <cell r="P70">
            <v>15</v>
          </cell>
          <cell r="S70">
            <v>55</v>
          </cell>
          <cell r="T70">
            <v>0</v>
          </cell>
          <cell r="X70">
            <v>140</v>
          </cell>
          <cell r="Y70">
            <v>0</v>
          </cell>
          <cell r="AB70">
            <v>0</v>
          </cell>
          <cell r="AC70">
            <v>0</v>
          </cell>
          <cell r="AD70">
            <v>0</v>
          </cell>
          <cell r="AG70">
            <v>0</v>
          </cell>
          <cell r="AH70">
            <v>0</v>
          </cell>
          <cell r="AL70">
            <v>0</v>
          </cell>
          <cell r="AM70">
            <v>0</v>
          </cell>
          <cell r="AP70">
            <v>75</v>
          </cell>
          <cell r="AQ70">
            <v>0</v>
          </cell>
          <cell r="AR70">
            <v>0</v>
          </cell>
          <cell r="AV70">
            <v>0</v>
          </cell>
          <cell r="AZ70">
            <v>0</v>
          </cell>
          <cell r="BA70">
            <v>0</v>
          </cell>
          <cell r="BD70">
            <v>0</v>
          </cell>
          <cell r="BE70">
            <v>0</v>
          </cell>
          <cell r="BF70">
            <v>0</v>
          </cell>
          <cell r="BI70">
            <v>0</v>
          </cell>
          <cell r="BJ70">
            <v>0</v>
          </cell>
          <cell r="BN70">
            <v>0</v>
          </cell>
          <cell r="BO70">
            <v>0</v>
          </cell>
          <cell r="BS70">
            <v>0</v>
          </cell>
          <cell r="BT70">
            <v>0</v>
          </cell>
          <cell r="BU70">
            <v>0</v>
          </cell>
          <cell r="BX70">
            <v>0</v>
          </cell>
          <cell r="BY70">
            <v>0</v>
          </cell>
          <cell r="CC70">
            <v>0</v>
          </cell>
          <cell r="CD70">
            <v>0</v>
          </cell>
          <cell r="CG70">
            <v>0</v>
          </cell>
          <cell r="CH70">
            <v>0</v>
          </cell>
          <cell r="CI70">
            <v>0</v>
          </cell>
          <cell r="CL70">
            <v>0</v>
          </cell>
          <cell r="CM70">
            <v>0</v>
          </cell>
          <cell r="CQ70">
            <v>26</v>
          </cell>
          <cell r="CR70">
            <v>0</v>
          </cell>
          <cell r="CS70">
            <v>0</v>
          </cell>
          <cell r="CT70">
            <v>0</v>
          </cell>
          <cell r="CU70">
            <v>0</v>
          </cell>
          <cell r="CV70">
            <v>23</v>
          </cell>
          <cell r="CW70">
            <v>0</v>
          </cell>
          <cell r="CX70">
            <v>0</v>
          </cell>
          <cell r="CY70">
            <v>0</v>
          </cell>
          <cell r="CZ70">
            <v>0</v>
          </cell>
          <cell r="DA70">
            <v>0</v>
          </cell>
          <cell r="DB70">
            <v>0</v>
          </cell>
          <cell r="DC70">
            <v>0</v>
          </cell>
          <cell r="DD70">
            <v>0</v>
          </cell>
          <cell r="DE70">
            <v>25</v>
          </cell>
          <cell r="DF70">
            <v>0</v>
          </cell>
          <cell r="DG70">
            <v>0</v>
          </cell>
          <cell r="DH70">
            <v>0</v>
          </cell>
          <cell r="DI70">
            <v>0</v>
          </cell>
          <cell r="DJ70">
            <v>0</v>
          </cell>
          <cell r="DK70">
            <v>0</v>
          </cell>
          <cell r="DL70">
            <v>0</v>
          </cell>
          <cell r="DM70">
            <v>0</v>
          </cell>
          <cell r="DN70">
            <v>20</v>
          </cell>
          <cell r="DO70">
            <v>7</v>
          </cell>
          <cell r="DP70">
            <v>0</v>
          </cell>
          <cell r="DQ70">
            <v>0</v>
          </cell>
          <cell r="DR70">
            <v>0</v>
          </cell>
          <cell r="DS70">
            <v>10</v>
          </cell>
          <cell r="DT70">
            <v>15</v>
          </cell>
          <cell r="DU70">
            <v>0</v>
          </cell>
          <cell r="DV70">
            <v>0</v>
          </cell>
          <cell r="DW70">
            <v>0</v>
          </cell>
          <cell r="DX70">
            <v>8</v>
          </cell>
          <cell r="DY70">
            <v>20</v>
          </cell>
          <cell r="DZ70">
            <v>0</v>
          </cell>
          <cell r="EA70">
            <v>0</v>
          </cell>
          <cell r="EB70">
            <v>10</v>
          </cell>
          <cell r="EC70">
            <v>70</v>
          </cell>
          <cell r="ED70">
            <v>0</v>
          </cell>
          <cell r="EE70">
            <v>0</v>
          </cell>
          <cell r="EF70">
            <v>0</v>
          </cell>
          <cell r="EG70">
            <v>0</v>
          </cell>
          <cell r="EH70">
            <v>0</v>
          </cell>
          <cell r="EI70">
            <v>0</v>
          </cell>
          <cell r="EJ70">
            <v>0</v>
          </cell>
          <cell r="EK70">
            <v>10</v>
          </cell>
          <cell r="EL70">
            <v>25</v>
          </cell>
          <cell r="EM70">
            <v>0</v>
          </cell>
          <cell r="EN70">
            <v>0</v>
          </cell>
          <cell r="EO70">
            <v>0</v>
          </cell>
          <cell r="EP70">
            <v>60</v>
          </cell>
          <cell r="EQ70">
            <v>20</v>
          </cell>
          <cell r="ER70">
            <v>0</v>
          </cell>
          <cell r="ES70">
            <v>0</v>
          </cell>
          <cell r="ET70">
            <v>0</v>
          </cell>
          <cell r="EU70">
            <v>40</v>
          </cell>
          <cell r="EV70">
            <v>0</v>
          </cell>
          <cell r="EW70">
            <v>0</v>
          </cell>
          <cell r="EX70">
            <v>0</v>
          </cell>
          <cell r="EY70">
            <v>0</v>
          </cell>
          <cell r="EZ70">
            <v>10</v>
          </cell>
          <cell r="FA70">
            <v>0</v>
          </cell>
          <cell r="FB70">
            <v>0</v>
          </cell>
          <cell r="FD70">
            <v>40</v>
          </cell>
          <cell r="FE70">
            <v>50</v>
          </cell>
          <cell r="FF70">
            <v>0</v>
          </cell>
          <cell r="FG70">
            <v>0</v>
          </cell>
          <cell r="FH70">
            <v>0</v>
          </cell>
          <cell r="FI70">
            <v>15</v>
          </cell>
          <cell r="FJ70">
            <v>30</v>
          </cell>
          <cell r="FK70">
            <v>0</v>
          </cell>
          <cell r="FL70">
            <v>0</v>
          </cell>
          <cell r="FM70">
            <v>55</v>
          </cell>
          <cell r="FN70">
            <v>30</v>
          </cell>
          <cell r="FO70">
            <v>30</v>
          </cell>
          <cell r="FP70">
            <v>0</v>
          </cell>
          <cell r="FQ70">
            <v>0</v>
          </cell>
          <cell r="FR70">
            <v>0</v>
          </cell>
          <cell r="FS70">
            <v>20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K70">
            <v>14</v>
          </cell>
          <cell r="GL70">
            <v>5.7692307692307692</v>
          </cell>
          <cell r="GM70">
            <v>1.7333333333333334</v>
          </cell>
          <cell r="GN70">
            <v>8.3333333333333339</v>
          </cell>
          <cell r="GO70">
            <v>0</v>
          </cell>
          <cell r="GP70">
            <v>0</v>
          </cell>
        </row>
        <row r="71">
          <cell r="K71">
            <v>1340</v>
          </cell>
          <cell r="N71">
            <v>357</v>
          </cell>
          <cell r="O71">
            <v>340</v>
          </cell>
          <cell r="P71">
            <v>0</v>
          </cell>
          <cell r="S71">
            <v>490</v>
          </cell>
          <cell r="T71">
            <v>525</v>
          </cell>
          <cell r="X71">
            <v>0</v>
          </cell>
          <cell r="Y71">
            <v>1055</v>
          </cell>
          <cell r="AB71">
            <v>945</v>
          </cell>
          <cell r="AC71">
            <v>275</v>
          </cell>
          <cell r="AD71">
            <v>0</v>
          </cell>
          <cell r="AG71">
            <v>0</v>
          </cell>
          <cell r="AH71">
            <v>0</v>
          </cell>
          <cell r="AL71">
            <v>0</v>
          </cell>
          <cell r="AM71">
            <v>0</v>
          </cell>
          <cell r="AP71">
            <v>0</v>
          </cell>
          <cell r="AQ71">
            <v>0</v>
          </cell>
          <cell r="AR71">
            <v>0</v>
          </cell>
          <cell r="AV71">
            <v>0</v>
          </cell>
          <cell r="AZ71">
            <v>0</v>
          </cell>
          <cell r="BA71">
            <v>0</v>
          </cell>
          <cell r="BD71">
            <v>0</v>
          </cell>
          <cell r="BE71">
            <v>0</v>
          </cell>
          <cell r="BF71">
            <v>0</v>
          </cell>
          <cell r="BI71">
            <v>0</v>
          </cell>
          <cell r="BJ71">
            <v>0</v>
          </cell>
          <cell r="BN71">
            <v>0</v>
          </cell>
          <cell r="BO71">
            <v>0</v>
          </cell>
          <cell r="BS71">
            <v>0</v>
          </cell>
          <cell r="BT71">
            <v>0</v>
          </cell>
          <cell r="BU71">
            <v>0</v>
          </cell>
          <cell r="BX71">
            <v>0</v>
          </cell>
          <cell r="BY71">
            <v>0</v>
          </cell>
          <cell r="CC71">
            <v>0</v>
          </cell>
          <cell r="CD71">
            <v>0</v>
          </cell>
          <cell r="CG71">
            <v>0</v>
          </cell>
          <cell r="CH71">
            <v>35</v>
          </cell>
          <cell r="CI71">
            <v>30</v>
          </cell>
          <cell r="CL71">
            <v>0</v>
          </cell>
          <cell r="CM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160</v>
          </cell>
          <cell r="DO71">
            <v>128</v>
          </cell>
          <cell r="DP71">
            <v>0</v>
          </cell>
          <cell r="DQ71">
            <v>0</v>
          </cell>
          <cell r="DR71">
            <v>0</v>
          </cell>
          <cell r="DS71">
            <v>0</v>
          </cell>
          <cell r="DT71">
            <v>28</v>
          </cell>
          <cell r="DU71">
            <v>0</v>
          </cell>
          <cell r="DV71">
            <v>0</v>
          </cell>
          <cell r="DW71">
            <v>30</v>
          </cell>
          <cell r="DX71">
            <v>0</v>
          </cell>
          <cell r="DY71">
            <v>60</v>
          </cell>
          <cell r="DZ71">
            <v>0</v>
          </cell>
          <cell r="EA71">
            <v>0</v>
          </cell>
          <cell r="EB71">
            <v>25</v>
          </cell>
          <cell r="EC71">
            <v>30</v>
          </cell>
          <cell r="ED71">
            <v>0</v>
          </cell>
          <cell r="EE71">
            <v>0</v>
          </cell>
          <cell r="EF71">
            <v>0</v>
          </cell>
          <cell r="EG71">
            <v>0</v>
          </cell>
          <cell r="EH71">
            <v>0</v>
          </cell>
          <cell r="EI71">
            <v>0</v>
          </cell>
          <cell r="EJ71">
            <v>0</v>
          </cell>
          <cell r="EK71">
            <v>0</v>
          </cell>
          <cell r="EL71">
            <v>20</v>
          </cell>
          <cell r="EM71">
            <v>0</v>
          </cell>
          <cell r="EN71">
            <v>0</v>
          </cell>
          <cell r="EO71">
            <v>0</v>
          </cell>
          <cell r="EP71">
            <v>0</v>
          </cell>
          <cell r="EQ71">
            <v>0</v>
          </cell>
          <cell r="ER71">
            <v>0</v>
          </cell>
          <cell r="ES71">
            <v>0</v>
          </cell>
          <cell r="ET71">
            <v>0</v>
          </cell>
          <cell r="EU71">
            <v>7</v>
          </cell>
          <cell r="EV71">
            <v>0</v>
          </cell>
          <cell r="EW71">
            <v>0</v>
          </cell>
          <cell r="EX71">
            <v>0</v>
          </cell>
          <cell r="EY71">
            <v>0</v>
          </cell>
          <cell r="EZ71">
            <v>0</v>
          </cell>
          <cell r="FA71">
            <v>0</v>
          </cell>
          <cell r="FB71">
            <v>0</v>
          </cell>
          <cell r="FD71">
            <v>447</v>
          </cell>
          <cell r="FE71">
            <v>168</v>
          </cell>
          <cell r="FF71">
            <v>0</v>
          </cell>
          <cell r="FG71">
            <v>0</v>
          </cell>
          <cell r="FH71">
            <v>0</v>
          </cell>
          <cell r="FI71">
            <v>0</v>
          </cell>
          <cell r="FJ71">
            <v>0</v>
          </cell>
          <cell r="FK71">
            <v>0</v>
          </cell>
          <cell r="FL71">
            <v>0</v>
          </cell>
          <cell r="FM71">
            <v>219</v>
          </cell>
          <cell r="FN71">
            <v>0</v>
          </cell>
          <cell r="FO71">
            <v>0</v>
          </cell>
          <cell r="FP71">
            <v>0</v>
          </cell>
          <cell r="FQ71">
            <v>0</v>
          </cell>
          <cell r="FR71">
            <v>292</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K71">
            <v>355.13333333333333</v>
          </cell>
          <cell r="GL71">
            <v>0</v>
          </cell>
          <cell r="GM71">
            <v>4.333333333333333</v>
          </cell>
          <cell r="GN71">
            <v>26.333333333333332</v>
          </cell>
          <cell r="GO71">
            <v>0</v>
          </cell>
          <cell r="GP71">
            <v>0</v>
          </cell>
        </row>
        <row r="72">
          <cell r="K72">
            <v>200</v>
          </cell>
          <cell r="N72">
            <v>0</v>
          </cell>
          <cell r="O72">
            <v>0</v>
          </cell>
          <cell r="P72">
            <v>0</v>
          </cell>
          <cell r="S72">
            <v>0</v>
          </cell>
          <cell r="T72">
            <v>0</v>
          </cell>
          <cell r="X72">
            <v>0</v>
          </cell>
          <cell r="Y72">
            <v>0</v>
          </cell>
          <cell r="AB72">
            <v>0</v>
          </cell>
          <cell r="AC72">
            <v>105</v>
          </cell>
          <cell r="AD72">
            <v>0</v>
          </cell>
          <cell r="AG72">
            <v>0</v>
          </cell>
          <cell r="AH72">
            <v>0</v>
          </cell>
          <cell r="AL72">
            <v>0</v>
          </cell>
          <cell r="AM72">
            <v>0</v>
          </cell>
          <cell r="AP72">
            <v>0</v>
          </cell>
          <cell r="AQ72">
            <v>0</v>
          </cell>
          <cell r="AR72">
            <v>0</v>
          </cell>
          <cell r="AV72">
            <v>0</v>
          </cell>
          <cell r="AZ72">
            <v>0</v>
          </cell>
          <cell r="BA72">
            <v>0</v>
          </cell>
          <cell r="BD72">
            <v>0</v>
          </cell>
          <cell r="BE72">
            <v>0</v>
          </cell>
          <cell r="BF72">
            <v>0</v>
          </cell>
          <cell r="BI72">
            <v>0</v>
          </cell>
          <cell r="BJ72">
            <v>0</v>
          </cell>
          <cell r="BN72">
            <v>0</v>
          </cell>
          <cell r="BO72">
            <v>0</v>
          </cell>
          <cell r="BS72">
            <v>0</v>
          </cell>
          <cell r="BT72">
            <v>0</v>
          </cell>
          <cell r="BU72">
            <v>0</v>
          </cell>
          <cell r="BX72">
            <v>0</v>
          </cell>
          <cell r="BY72">
            <v>0</v>
          </cell>
          <cell r="CC72">
            <v>0</v>
          </cell>
          <cell r="CD72">
            <v>0</v>
          </cell>
          <cell r="CG72">
            <v>0</v>
          </cell>
          <cell r="CH72">
            <v>0</v>
          </cell>
          <cell r="CI72">
            <v>0</v>
          </cell>
          <cell r="CL72">
            <v>0</v>
          </cell>
          <cell r="CM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40</v>
          </cell>
          <cell r="DF72">
            <v>60</v>
          </cell>
          <cell r="DG72">
            <v>0</v>
          </cell>
          <cell r="DH72">
            <v>0</v>
          </cell>
          <cell r="DI72">
            <v>0</v>
          </cell>
          <cell r="DJ72">
            <v>0</v>
          </cell>
          <cell r="DK72">
            <v>0</v>
          </cell>
          <cell r="DL72">
            <v>0</v>
          </cell>
          <cell r="DM72">
            <v>0</v>
          </cell>
          <cell r="DN72">
            <v>0</v>
          </cell>
          <cell r="DO72">
            <v>0</v>
          </cell>
          <cell r="DP72">
            <v>0</v>
          </cell>
          <cell r="DQ72">
            <v>0</v>
          </cell>
          <cell r="DR72">
            <v>0</v>
          </cell>
          <cell r="DS72">
            <v>65</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60</v>
          </cell>
          <cell r="FA72">
            <v>0</v>
          </cell>
          <cell r="FB72">
            <v>0</v>
          </cell>
          <cell r="FD72">
            <v>0</v>
          </cell>
          <cell r="FE72">
            <v>0</v>
          </cell>
          <cell r="FF72">
            <v>0</v>
          </cell>
          <cell r="FG72">
            <v>0</v>
          </cell>
          <cell r="FH72">
            <v>0</v>
          </cell>
          <cell r="FI72">
            <v>152</v>
          </cell>
          <cell r="FJ72">
            <v>0</v>
          </cell>
          <cell r="FK72">
            <v>0</v>
          </cell>
          <cell r="FL72">
            <v>0</v>
          </cell>
          <cell r="FM72">
            <v>0</v>
          </cell>
          <cell r="FN72">
            <v>0</v>
          </cell>
          <cell r="FO72">
            <v>0</v>
          </cell>
          <cell r="FP72">
            <v>0</v>
          </cell>
          <cell r="FQ72">
            <v>0</v>
          </cell>
          <cell r="FR72">
            <v>63</v>
          </cell>
          <cell r="FS72">
            <v>10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K72">
            <v>20.333333333333332</v>
          </cell>
          <cell r="GL72">
            <v>0</v>
          </cell>
          <cell r="GM72">
            <v>0</v>
          </cell>
          <cell r="GN72">
            <v>13.75</v>
          </cell>
          <cell r="GO72">
            <v>0</v>
          </cell>
          <cell r="GP72">
            <v>0</v>
          </cell>
        </row>
        <row r="73">
          <cell r="K73">
            <v>0</v>
          </cell>
          <cell r="N73">
            <v>24</v>
          </cell>
          <cell r="O73">
            <v>0</v>
          </cell>
          <cell r="P73">
            <v>0</v>
          </cell>
          <cell r="S73">
            <v>0</v>
          </cell>
          <cell r="T73">
            <v>0</v>
          </cell>
          <cell r="X73">
            <v>0</v>
          </cell>
          <cell r="Y73">
            <v>0</v>
          </cell>
          <cell r="AB73">
            <v>0</v>
          </cell>
          <cell r="AC73">
            <v>0</v>
          </cell>
          <cell r="AD73">
            <v>0</v>
          </cell>
          <cell r="AG73">
            <v>0</v>
          </cell>
          <cell r="AH73">
            <v>0</v>
          </cell>
          <cell r="AL73">
            <v>0</v>
          </cell>
          <cell r="AM73">
            <v>0</v>
          </cell>
          <cell r="AP73">
            <v>0</v>
          </cell>
          <cell r="AQ73">
            <v>0</v>
          </cell>
          <cell r="AR73">
            <v>0</v>
          </cell>
          <cell r="AV73">
            <v>0</v>
          </cell>
          <cell r="AZ73">
            <v>0</v>
          </cell>
          <cell r="BA73">
            <v>0</v>
          </cell>
          <cell r="BD73">
            <v>0</v>
          </cell>
          <cell r="BE73">
            <v>0</v>
          </cell>
          <cell r="BF73">
            <v>0</v>
          </cell>
          <cell r="BI73">
            <v>0</v>
          </cell>
          <cell r="BJ73">
            <v>0</v>
          </cell>
          <cell r="BN73">
            <v>0</v>
          </cell>
          <cell r="BO73">
            <v>0</v>
          </cell>
          <cell r="BS73">
            <v>0</v>
          </cell>
          <cell r="BT73">
            <v>0</v>
          </cell>
          <cell r="BU73">
            <v>0</v>
          </cell>
          <cell r="BX73">
            <v>0</v>
          </cell>
          <cell r="BY73">
            <v>0</v>
          </cell>
          <cell r="CC73">
            <v>0</v>
          </cell>
          <cell r="CD73">
            <v>0</v>
          </cell>
          <cell r="CG73">
            <v>0</v>
          </cell>
          <cell r="CH73">
            <v>0</v>
          </cell>
          <cell r="CI73">
            <v>0</v>
          </cell>
          <cell r="CL73">
            <v>0</v>
          </cell>
          <cell r="CM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2</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D73">
            <v>0</v>
          </cell>
          <cell r="FE73">
            <v>40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K73">
            <v>1.6</v>
          </cell>
          <cell r="GL73">
            <v>0</v>
          </cell>
          <cell r="GM73">
            <v>0</v>
          </cell>
          <cell r="GN73">
            <v>0.16666666666666666</v>
          </cell>
          <cell r="GO73">
            <v>0</v>
          </cell>
          <cell r="GP73">
            <v>0</v>
          </cell>
        </row>
        <row r="74">
          <cell r="K74">
            <v>0</v>
          </cell>
          <cell r="N74">
            <v>0</v>
          </cell>
          <cell r="O74">
            <v>0</v>
          </cell>
          <cell r="P74">
            <v>0</v>
          </cell>
          <cell r="S74">
            <v>0</v>
          </cell>
          <cell r="T74">
            <v>0</v>
          </cell>
          <cell r="X74">
            <v>0</v>
          </cell>
          <cell r="Y74">
            <v>0</v>
          </cell>
          <cell r="AB74">
            <v>0</v>
          </cell>
          <cell r="AC74">
            <v>0</v>
          </cell>
          <cell r="AD74">
            <v>0</v>
          </cell>
          <cell r="AG74">
            <v>0</v>
          </cell>
          <cell r="AH74">
            <v>0</v>
          </cell>
          <cell r="AL74">
            <v>0</v>
          </cell>
          <cell r="AM74">
            <v>0</v>
          </cell>
          <cell r="AP74">
            <v>0</v>
          </cell>
          <cell r="AQ74">
            <v>0</v>
          </cell>
          <cell r="AR74">
            <v>0</v>
          </cell>
          <cell r="AV74">
            <v>0</v>
          </cell>
          <cell r="AZ74">
            <v>0</v>
          </cell>
          <cell r="BA74">
            <v>0</v>
          </cell>
          <cell r="BD74">
            <v>0</v>
          </cell>
          <cell r="BE74">
            <v>0</v>
          </cell>
          <cell r="BF74">
            <v>0</v>
          </cell>
          <cell r="BI74">
            <v>0</v>
          </cell>
          <cell r="BJ74">
            <v>0</v>
          </cell>
          <cell r="BN74">
            <v>0</v>
          </cell>
          <cell r="BO74">
            <v>0</v>
          </cell>
          <cell r="BS74">
            <v>0</v>
          </cell>
          <cell r="BT74">
            <v>0</v>
          </cell>
          <cell r="BU74">
            <v>0</v>
          </cell>
          <cell r="BX74">
            <v>0</v>
          </cell>
          <cell r="BY74">
            <v>0</v>
          </cell>
          <cell r="CC74">
            <v>0</v>
          </cell>
          <cell r="CD74">
            <v>0</v>
          </cell>
          <cell r="CG74">
            <v>0</v>
          </cell>
          <cell r="CH74">
            <v>0</v>
          </cell>
          <cell r="CI74">
            <v>0</v>
          </cell>
          <cell r="CL74">
            <v>0</v>
          </cell>
          <cell r="CM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7</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30</v>
          </cell>
          <cell r="EW74">
            <v>0</v>
          </cell>
          <cell r="EX74">
            <v>0</v>
          </cell>
          <cell r="EY74">
            <v>0</v>
          </cell>
          <cell r="EZ74">
            <v>36</v>
          </cell>
          <cell r="FA74">
            <v>0</v>
          </cell>
          <cell r="FB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10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K74">
            <v>0</v>
          </cell>
          <cell r="GL74">
            <v>0</v>
          </cell>
          <cell r="GM74">
            <v>0</v>
          </cell>
          <cell r="GN74">
            <v>0.58333333333333337</v>
          </cell>
          <cell r="GO74">
            <v>0</v>
          </cell>
          <cell r="GP74">
            <v>0</v>
          </cell>
        </row>
        <row r="75">
          <cell r="K75">
            <v>2625</v>
          </cell>
          <cell r="N75">
            <v>424</v>
          </cell>
          <cell r="O75">
            <v>0</v>
          </cell>
          <cell r="P75">
            <v>0</v>
          </cell>
          <cell r="S75">
            <v>0</v>
          </cell>
          <cell r="T75">
            <v>0</v>
          </cell>
          <cell r="X75">
            <v>0</v>
          </cell>
          <cell r="Y75">
            <v>0</v>
          </cell>
          <cell r="AB75">
            <v>70</v>
          </cell>
          <cell r="AC75">
            <v>0</v>
          </cell>
          <cell r="AD75">
            <v>0</v>
          </cell>
          <cell r="AG75">
            <v>0</v>
          </cell>
          <cell r="AH75">
            <v>0</v>
          </cell>
          <cell r="AL75">
            <v>0</v>
          </cell>
          <cell r="AM75">
            <v>0</v>
          </cell>
          <cell r="AP75">
            <v>0</v>
          </cell>
          <cell r="AQ75">
            <v>0</v>
          </cell>
          <cell r="AR75">
            <v>0</v>
          </cell>
          <cell r="AV75">
            <v>75</v>
          </cell>
          <cell r="AZ75">
            <v>0</v>
          </cell>
          <cell r="BA75">
            <v>0</v>
          </cell>
          <cell r="BD75">
            <v>0</v>
          </cell>
          <cell r="BE75">
            <v>0</v>
          </cell>
          <cell r="BF75">
            <v>0</v>
          </cell>
          <cell r="BI75">
            <v>0</v>
          </cell>
          <cell r="BJ75">
            <v>0</v>
          </cell>
          <cell r="BN75">
            <v>0</v>
          </cell>
          <cell r="BO75">
            <v>0</v>
          </cell>
          <cell r="BS75">
            <v>0</v>
          </cell>
          <cell r="BT75">
            <v>0</v>
          </cell>
          <cell r="BU75">
            <v>0</v>
          </cell>
          <cell r="BX75">
            <v>0</v>
          </cell>
          <cell r="BY75">
            <v>0</v>
          </cell>
          <cell r="CC75">
            <v>0</v>
          </cell>
          <cell r="CD75">
            <v>0</v>
          </cell>
          <cell r="CG75">
            <v>0</v>
          </cell>
          <cell r="CH75">
            <v>0</v>
          </cell>
          <cell r="CI75">
            <v>0</v>
          </cell>
          <cell r="CL75">
            <v>0</v>
          </cell>
          <cell r="CM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30</v>
          </cell>
          <cell r="DP75">
            <v>0</v>
          </cell>
          <cell r="DQ75">
            <v>0</v>
          </cell>
          <cell r="DR75">
            <v>0</v>
          </cell>
          <cell r="DS75">
            <v>101</v>
          </cell>
          <cell r="DT75">
            <v>20</v>
          </cell>
          <cell r="DU75">
            <v>0</v>
          </cell>
          <cell r="DV75">
            <v>0</v>
          </cell>
          <cell r="DW75">
            <v>0</v>
          </cell>
          <cell r="DX75">
            <v>10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378</v>
          </cell>
          <cell r="FE75">
            <v>163</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K75">
            <v>207.93333333333334</v>
          </cell>
          <cell r="GL75">
            <v>5.7692307692307692</v>
          </cell>
          <cell r="GM75">
            <v>0</v>
          </cell>
          <cell r="GN75">
            <v>12.583333333333334</v>
          </cell>
          <cell r="GO75">
            <v>0</v>
          </cell>
          <cell r="GP75">
            <v>0</v>
          </cell>
        </row>
        <row r="76">
          <cell r="K76">
            <v>0</v>
          </cell>
          <cell r="N76">
            <v>44</v>
          </cell>
          <cell r="O76">
            <v>30</v>
          </cell>
          <cell r="P76">
            <v>0</v>
          </cell>
          <cell r="S76">
            <v>0</v>
          </cell>
          <cell r="T76">
            <v>0</v>
          </cell>
          <cell r="X76">
            <v>265</v>
          </cell>
          <cell r="Y76">
            <v>0</v>
          </cell>
          <cell r="AB76">
            <v>1290</v>
          </cell>
          <cell r="AC76">
            <v>0</v>
          </cell>
          <cell r="AD76">
            <v>0</v>
          </cell>
          <cell r="AG76">
            <v>0</v>
          </cell>
          <cell r="AH76">
            <v>0</v>
          </cell>
          <cell r="AL76">
            <v>0</v>
          </cell>
          <cell r="AM76">
            <v>0</v>
          </cell>
          <cell r="AP76">
            <v>0</v>
          </cell>
          <cell r="AQ76">
            <v>0</v>
          </cell>
          <cell r="AR76">
            <v>0</v>
          </cell>
          <cell r="AV76">
            <v>0</v>
          </cell>
          <cell r="AZ76">
            <v>0</v>
          </cell>
          <cell r="BA76">
            <v>0</v>
          </cell>
          <cell r="BD76">
            <v>0</v>
          </cell>
          <cell r="BE76">
            <v>0</v>
          </cell>
          <cell r="BF76">
            <v>0</v>
          </cell>
          <cell r="BI76">
            <v>0</v>
          </cell>
          <cell r="BJ76">
            <v>0</v>
          </cell>
          <cell r="BN76">
            <v>0</v>
          </cell>
          <cell r="BO76">
            <v>0</v>
          </cell>
          <cell r="BS76">
            <v>0</v>
          </cell>
          <cell r="BT76">
            <v>0</v>
          </cell>
          <cell r="BU76">
            <v>0</v>
          </cell>
          <cell r="BX76">
            <v>0</v>
          </cell>
          <cell r="BY76">
            <v>0</v>
          </cell>
          <cell r="CC76">
            <v>0</v>
          </cell>
          <cell r="CD76">
            <v>0</v>
          </cell>
          <cell r="CG76">
            <v>0</v>
          </cell>
          <cell r="CH76">
            <v>0</v>
          </cell>
          <cell r="CI76">
            <v>0</v>
          </cell>
          <cell r="CL76">
            <v>0</v>
          </cell>
          <cell r="CM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15</v>
          </cell>
          <cell r="DJ76">
            <v>0</v>
          </cell>
          <cell r="DK76">
            <v>0</v>
          </cell>
          <cell r="DL76">
            <v>0</v>
          </cell>
          <cell r="DM76">
            <v>0</v>
          </cell>
          <cell r="DN76">
            <v>20</v>
          </cell>
          <cell r="DO76">
            <v>0</v>
          </cell>
          <cell r="DP76">
            <v>0</v>
          </cell>
          <cell r="DQ76">
            <v>0</v>
          </cell>
          <cell r="DR76">
            <v>0</v>
          </cell>
          <cell r="DS76">
            <v>50</v>
          </cell>
          <cell r="DT76">
            <v>15</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D76">
            <v>0</v>
          </cell>
          <cell r="FE76">
            <v>0</v>
          </cell>
          <cell r="FF76">
            <v>0</v>
          </cell>
          <cell r="FG76">
            <v>0</v>
          </cell>
          <cell r="FH76">
            <v>0</v>
          </cell>
          <cell r="FI76">
            <v>98</v>
          </cell>
          <cell r="FJ76">
            <v>0</v>
          </cell>
          <cell r="FK76">
            <v>0</v>
          </cell>
          <cell r="FL76">
            <v>0</v>
          </cell>
          <cell r="FM76">
            <v>0</v>
          </cell>
          <cell r="FN76">
            <v>35</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K76">
            <v>108.6</v>
          </cell>
          <cell r="GL76">
            <v>0</v>
          </cell>
          <cell r="GM76">
            <v>0</v>
          </cell>
          <cell r="GN76">
            <v>8.3333333333333339</v>
          </cell>
          <cell r="GO76">
            <v>0</v>
          </cell>
          <cell r="GP76">
            <v>0</v>
          </cell>
        </row>
        <row r="77">
          <cell r="K77">
            <v>0</v>
          </cell>
          <cell r="N77">
            <v>0</v>
          </cell>
          <cell r="O77">
            <v>50</v>
          </cell>
          <cell r="P77">
            <v>0</v>
          </cell>
          <cell r="S77">
            <v>0</v>
          </cell>
          <cell r="T77">
            <v>0</v>
          </cell>
          <cell r="X77">
            <v>0</v>
          </cell>
          <cell r="Y77">
            <v>0</v>
          </cell>
          <cell r="AB77">
            <v>0</v>
          </cell>
          <cell r="AC77">
            <v>0</v>
          </cell>
          <cell r="AD77">
            <v>0</v>
          </cell>
          <cell r="AG77">
            <v>0</v>
          </cell>
          <cell r="AH77">
            <v>0</v>
          </cell>
          <cell r="AL77">
            <v>0</v>
          </cell>
          <cell r="AM77">
            <v>0</v>
          </cell>
          <cell r="AP77">
            <v>0</v>
          </cell>
          <cell r="AQ77">
            <v>0</v>
          </cell>
          <cell r="AR77">
            <v>0</v>
          </cell>
          <cell r="AV77">
            <v>0</v>
          </cell>
          <cell r="AZ77">
            <v>0</v>
          </cell>
          <cell r="BA77">
            <v>0</v>
          </cell>
          <cell r="BD77">
            <v>0</v>
          </cell>
          <cell r="BE77">
            <v>0</v>
          </cell>
          <cell r="BF77">
            <v>0</v>
          </cell>
          <cell r="BI77">
            <v>0</v>
          </cell>
          <cell r="BJ77">
            <v>0</v>
          </cell>
          <cell r="BN77">
            <v>0</v>
          </cell>
          <cell r="BO77">
            <v>0</v>
          </cell>
          <cell r="BS77">
            <v>0</v>
          </cell>
          <cell r="BT77">
            <v>0</v>
          </cell>
          <cell r="BU77">
            <v>0</v>
          </cell>
          <cell r="BX77">
            <v>0</v>
          </cell>
          <cell r="BY77">
            <v>0</v>
          </cell>
          <cell r="CC77">
            <v>0</v>
          </cell>
          <cell r="CD77">
            <v>0</v>
          </cell>
          <cell r="CG77">
            <v>0</v>
          </cell>
          <cell r="CH77">
            <v>0</v>
          </cell>
          <cell r="CI77">
            <v>0</v>
          </cell>
          <cell r="CL77">
            <v>0</v>
          </cell>
          <cell r="CM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257</v>
          </cell>
          <cell r="DO77">
            <v>0</v>
          </cell>
          <cell r="DP77">
            <v>0</v>
          </cell>
          <cell r="DQ77">
            <v>0</v>
          </cell>
          <cell r="DR77">
            <v>0</v>
          </cell>
          <cell r="DS77">
            <v>0</v>
          </cell>
          <cell r="DT77">
            <v>35</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30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D77">
            <v>0</v>
          </cell>
          <cell r="FE77">
            <v>0</v>
          </cell>
          <cell r="FF77">
            <v>0</v>
          </cell>
          <cell r="FG77">
            <v>0</v>
          </cell>
          <cell r="FH77">
            <v>0</v>
          </cell>
          <cell r="FI77">
            <v>0</v>
          </cell>
          <cell r="FJ77">
            <v>0</v>
          </cell>
          <cell r="FK77">
            <v>0</v>
          </cell>
          <cell r="FL77">
            <v>0</v>
          </cell>
          <cell r="FM77">
            <v>0</v>
          </cell>
          <cell r="FN77">
            <v>20</v>
          </cell>
          <cell r="FO77">
            <v>0</v>
          </cell>
          <cell r="FP77">
            <v>0</v>
          </cell>
          <cell r="FQ77">
            <v>0</v>
          </cell>
          <cell r="FR77">
            <v>30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K77">
            <v>3.3333333333333335</v>
          </cell>
          <cell r="GL77">
            <v>0</v>
          </cell>
          <cell r="GM77">
            <v>0</v>
          </cell>
          <cell r="GN77">
            <v>24.333333333333332</v>
          </cell>
          <cell r="GO77">
            <v>0</v>
          </cell>
          <cell r="GP77">
            <v>0</v>
          </cell>
        </row>
        <row r="78">
          <cell r="K78">
            <v>0</v>
          </cell>
          <cell r="N78">
            <v>0</v>
          </cell>
          <cell r="O78">
            <v>0</v>
          </cell>
          <cell r="P78">
            <v>0</v>
          </cell>
          <cell r="S78">
            <v>0</v>
          </cell>
          <cell r="T78">
            <v>0</v>
          </cell>
          <cell r="X78">
            <v>0</v>
          </cell>
          <cell r="Y78">
            <v>0</v>
          </cell>
          <cell r="AB78">
            <v>0</v>
          </cell>
          <cell r="AC78">
            <v>125</v>
          </cell>
          <cell r="AD78">
            <v>0</v>
          </cell>
          <cell r="AG78">
            <v>0</v>
          </cell>
          <cell r="AH78">
            <v>0</v>
          </cell>
          <cell r="AL78">
            <v>0</v>
          </cell>
          <cell r="AM78">
            <v>0</v>
          </cell>
          <cell r="AP78">
            <v>0</v>
          </cell>
          <cell r="AQ78">
            <v>0</v>
          </cell>
          <cell r="AR78">
            <v>0</v>
          </cell>
          <cell r="AV78">
            <v>0</v>
          </cell>
          <cell r="AZ78">
            <v>0</v>
          </cell>
          <cell r="BA78">
            <v>0</v>
          </cell>
          <cell r="BD78">
            <v>0</v>
          </cell>
          <cell r="BE78">
            <v>0</v>
          </cell>
          <cell r="BF78">
            <v>0</v>
          </cell>
          <cell r="BI78">
            <v>0</v>
          </cell>
          <cell r="BJ78">
            <v>0</v>
          </cell>
          <cell r="BN78">
            <v>0</v>
          </cell>
          <cell r="BO78">
            <v>0</v>
          </cell>
          <cell r="BS78">
            <v>0</v>
          </cell>
          <cell r="BT78">
            <v>0</v>
          </cell>
          <cell r="BU78">
            <v>0</v>
          </cell>
          <cell r="BX78">
            <v>0</v>
          </cell>
          <cell r="BY78">
            <v>0</v>
          </cell>
          <cell r="CC78">
            <v>0</v>
          </cell>
          <cell r="CD78">
            <v>0</v>
          </cell>
          <cell r="CG78">
            <v>0</v>
          </cell>
          <cell r="CH78">
            <v>0</v>
          </cell>
          <cell r="CI78">
            <v>0</v>
          </cell>
          <cell r="CL78">
            <v>0</v>
          </cell>
          <cell r="CM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2</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D78">
            <v>0</v>
          </cell>
          <cell r="FE78">
            <v>0</v>
          </cell>
          <cell r="FF78">
            <v>0</v>
          </cell>
          <cell r="FG78">
            <v>0</v>
          </cell>
          <cell r="FH78">
            <v>0</v>
          </cell>
          <cell r="FI78">
            <v>0</v>
          </cell>
          <cell r="FJ78">
            <v>0</v>
          </cell>
          <cell r="FK78">
            <v>0</v>
          </cell>
          <cell r="FL78">
            <v>0</v>
          </cell>
          <cell r="FM78">
            <v>0</v>
          </cell>
          <cell r="FN78">
            <v>15</v>
          </cell>
          <cell r="FO78">
            <v>0</v>
          </cell>
          <cell r="FP78">
            <v>0</v>
          </cell>
          <cell r="FQ78">
            <v>0</v>
          </cell>
          <cell r="FR78">
            <v>0</v>
          </cell>
          <cell r="FS78">
            <v>20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K78">
            <v>8.3333333333333339</v>
          </cell>
          <cell r="GL78">
            <v>0</v>
          </cell>
          <cell r="GM78">
            <v>0</v>
          </cell>
          <cell r="GN78">
            <v>0.16666666666666666</v>
          </cell>
          <cell r="GO78">
            <v>0</v>
          </cell>
          <cell r="GP78">
            <v>0</v>
          </cell>
        </row>
        <row r="79">
          <cell r="K79">
            <v>0</v>
          </cell>
          <cell r="N79">
            <v>0</v>
          </cell>
          <cell r="O79">
            <v>0</v>
          </cell>
          <cell r="P79">
            <v>0</v>
          </cell>
          <cell r="S79">
            <v>0</v>
          </cell>
          <cell r="T79">
            <v>0</v>
          </cell>
          <cell r="X79">
            <v>0</v>
          </cell>
          <cell r="Y79">
            <v>0</v>
          </cell>
          <cell r="AB79">
            <v>0</v>
          </cell>
          <cell r="AC79">
            <v>0</v>
          </cell>
          <cell r="AD79">
            <v>0</v>
          </cell>
          <cell r="AG79">
            <v>0</v>
          </cell>
          <cell r="AH79">
            <v>0</v>
          </cell>
          <cell r="AL79">
            <v>0</v>
          </cell>
          <cell r="AM79">
            <v>0</v>
          </cell>
          <cell r="AP79">
            <v>0</v>
          </cell>
          <cell r="AQ79">
            <v>0</v>
          </cell>
          <cell r="AR79">
            <v>0</v>
          </cell>
          <cell r="AV79">
            <v>0</v>
          </cell>
          <cell r="AZ79">
            <v>0</v>
          </cell>
          <cell r="BA79">
            <v>0</v>
          </cell>
          <cell r="BD79">
            <v>0</v>
          </cell>
          <cell r="BE79">
            <v>0</v>
          </cell>
          <cell r="BF79">
            <v>0</v>
          </cell>
          <cell r="BI79">
            <v>0</v>
          </cell>
          <cell r="BJ79">
            <v>0</v>
          </cell>
          <cell r="BN79">
            <v>0</v>
          </cell>
          <cell r="BO79">
            <v>0</v>
          </cell>
          <cell r="BS79">
            <v>0</v>
          </cell>
          <cell r="BT79">
            <v>0</v>
          </cell>
          <cell r="BU79">
            <v>0</v>
          </cell>
          <cell r="BX79">
            <v>0</v>
          </cell>
          <cell r="BY79">
            <v>0</v>
          </cell>
          <cell r="CC79">
            <v>0</v>
          </cell>
          <cell r="CD79">
            <v>0</v>
          </cell>
          <cell r="CG79">
            <v>0</v>
          </cell>
          <cell r="CH79">
            <v>0</v>
          </cell>
          <cell r="CI79">
            <v>0</v>
          </cell>
          <cell r="CL79">
            <v>0</v>
          </cell>
          <cell r="CM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K79">
            <v>0</v>
          </cell>
          <cell r="GL79">
            <v>0</v>
          </cell>
          <cell r="GM79">
            <v>0</v>
          </cell>
          <cell r="GN79">
            <v>0</v>
          </cell>
          <cell r="GO79">
            <v>0</v>
          </cell>
          <cell r="GP79">
            <v>0</v>
          </cell>
        </row>
        <row r="80">
          <cell r="K80">
            <v>0</v>
          </cell>
          <cell r="N80">
            <v>0</v>
          </cell>
          <cell r="O80">
            <v>55</v>
          </cell>
          <cell r="P80">
            <v>0</v>
          </cell>
          <cell r="S80">
            <v>0</v>
          </cell>
          <cell r="T80">
            <v>0</v>
          </cell>
          <cell r="X80">
            <v>0</v>
          </cell>
          <cell r="Y80">
            <v>685</v>
          </cell>
          <cell r="AB80">
            <v>0</v>
          </cell>
          <cell r="AC80">
            <v>0</v>
          </cell>
          <cell r="AD80">
            <v>0</v>
          </cell>
          <cell r="AG80">
            <v>0</v>
          </cell>
          <cell r="AH80">
            <v>0</v>
          </cell>
          <cell r="AL80">
            <v>0</v>
          </cell>
          <cell r="AM80">
            <v>0</v>
          </cell>
          <cell r="AP80">
            <v>0</v>
          </cell>
          <cell r="AQ80">
            <v>0</v>
          </cell>
          <cell r="AR80">
            <v>0</v>
          </cell>
          <cell r="AV80">
            <v>0</v>
          </cell>
          <cell r="AZ80">
            <v>0</v>
          </cell>
          <cell r="BA80">
            <v>0</v>
          </cell>
          <cell r="BD80">
            <v>0</v>
          </cell>
          <cell r="BE80">
            <v>0</v>
          </cell>
          <cell r="BF80">
            <v>0</v>
          </cell>
          <cell r="BI80">
            <v>0</v>
          </cell>
          <cell r="BJ80">
            <v>0</v>
          </cell>
          <cell r="BN80">
            <v>25</v>
          </cell>
          <cell r="BO80">
            <v>0</v>
          </cell>
          <cell r="BS80">
            <v>0</v>
          </cell>
          <cell r="BT80">
            <v>0</v>
          </cell>
          <cell r="BU80">
            <v>0</v>
          </cell>
          <cell r="BX80">
            <v>0</v>
          </cell>
          <cell r="BY80">
            <v>0</v>
          </cell>
          <cell r="CC80">
            <v>0</v>
          </cell>
          <cell r="CD80">
            <v>0</v>
          </cell>
          <cell r="CG80">
            <v>0</v>
          </cell>
          <cell r="CH80">
            <v>0</v>
          </cell>
          <cell r="CI80">
            <v>0</v>
          </cell>
          <cell r="CL80">
            <v>0</v>
          </cell>
          <cell r="CM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482</v>
          </cell>
          <cell r="DF80">
            <v>42</v>
          </cell>
          <cell r="DG80">
            <v>0</v>
          </cell>
          <cell r="DH80">
            <v>0</v>
          </cell>
          <cell r="DI80">
            <v>11</v>
          </cell>
          <cell r="DJ80">
            <v>0</v>
          </cell>
          <cell r="DK80">
            <v>0</v>
          </cell>
          <cell r="DL80">
            <v>0</v>
          </cell>
          <cell r="DM80">
            <v>0</v>
          </cell>
          <cell r="DN80">
            <v>24</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K80">
            <v>49.333333333333336</v>
          </cell>
          <cell r="GL80">
            <v>1.9230769230769231</v>
          </cell>
          <cell r="GM80">
            <v>0</v>
          </cell>
          <cell r="GN80">
            <v>46.583333333333336</v>
          </cell>
          <cell r="GO80">
            <v>0</v>
          </cell>
          <cell r="GP80">
            <v>0</v>
          </cell>
        </row>
        <row r="81">
          <cell r="K81">
            <v>0</v>
          </cell>
          <cell r="N81">
            <v>0</v>
          </cell>
          <cell r="O81">
            <v>0</v>
          </cell>
          <cell r="P81">
            <v>168</v>
          </cell>
          <cell r="S81">
            <v>0</v>
          </cell>
          <cell r="T81">
            <v>0</v>
          </cell>
          <cell r="X81">
            <v>0</v>
          </cell>
          <cell r="Y81">
            <v>0</v>
          </cell>
          <cell r="AB81">
            <v>0</v>
          </cell>
          <cell r="AC81">
            <v>0</v>
          </cell>
          <cell r="AD81">
            <v>0</v>
          </cell>
          <cell r="AG81">
            <v>0</v>
          </cell>
          <cell r="AH81">
            <v>85</v>
          </cell>
          <cell r="AL81">
            <v>150</v>
          </cell>
          <cell r="AM81">
            <v>0</v>
          </cell>
          <cell r="AP81">
            <v>0</v>
          </cell>
          <cell r="AQ81">
            <v>0</v>
          </cell>
          <cell r="AR81">
            <v>0</v>
          </cell>
          <cell r="AV81">
            <v>0</v>
          </cell>
          <cell r="AZ81">
            <v>0</v>
          </cell>
          <cell r="BA81">
            <v>0</v>
          </cell>
          <cell r="BD81">
            <v>0</v>
          </cell>
          <cell r="BE81">
            <v>0</v>
          </cell>
          <cell r="BF81">
            <v>0</v>
          </cell>
          <cell r="BI81">
            <v>0</v>
          </cell>
          <cell r="BJ81">
            <v>0</v>
          </cell>
          <cell r="BN81">
            <v>0</v>
          </cell>
          <cell r="BO81">
            <v>0</v>
          </cell>
          <cell r="BS81">
            <v>0</v>
          </cell>
          <cell r="BT81">
            <v>70</v>
          </cell>
          <cell r="BU81">
            <v>175</v>
          </cell>
          <cell r="BX81">
            <v>0</v>
          </cell>
          <cell r="BY81">
            <v>20</v>
          </cell>
          <cell r="CC81">
            <v>0</v>
          </cell>
          <cell r="CD81">
            <v>53</v>
          </cell>
          <cell r="CG81">
            <v>10</v>
          </cell>
          <cell r="CH81">
            <v>22</v>
          </cell>
          <cell r="CI81">
            <v>0</v>
          </cell>
          <cell r="CL81">
            <v>50</v>
          </cell>
          <cell r="CM81">
            <v>32</v>
          </cell>
          <cell r="CQ81">
            <v>24</v>
          </cell>
          <cell r="CR81">
            <v>72</v>
          </cell>
          <cell r="CS81">
            <v>0</v>
          </cell>
          <cell r="CT81">
            <v>0</v>
          </cell>
          <cell r="CU81">
            <v>0</v>
          </cell>
          <cell r="CV81">
            <v>58</v>
          </cell>
          <cell r="CW81">
            <v>28</v>
          </cell>
          <cell r="CX81">
            <v>0</v>
          </cell>
          <cell r="CY81">
            <v>0</v>
          </cell>
          <cell r="CZ81">
            <v>0</v>
          </cell>
          <cell r="DA81">
            <v>57</v>
          </cell>
          <cell r="DB81">
            <v>0</v>
          </cell>
          <cell r="DC81">
            <v>0</v>
          </cell>
          <cell r="DD81">
            <v>0</v>
          </cell>
          <cell r="DE81">
            <v>25</v>
          </cell>
          <cell r="DF81">
            <v>60</v>
          </cell>
          <cell r="DG81">
            <v>0</v>
          </cell>
          <cell r="DH81">
            <v>0</v>
          </cell>
          <cell r="DI81">
            <v>12</v>
          </cell>
          <cell r="DJ81">
            <v>0</v>
          </cell>
          <cell r="DK81">
            <v>0</v>
          </cell>
          <cell r="DL81">
            <v>0</v>
          </cell>
          <cell r="DM81">
            <v>0</v>
          </cell>
          <cell r="DN81">
            <v>45</v>
          </cell>
          <cell r="DO81">
            <v>0</v>
          </cell>
          <cell r="DP81">
            <v>0</v>
          </cell>
          <cell r="DQ81">
            <v>0</v>
          </cell>
          <cell r="DR81">
            <v>0</v>
          </cell>
          <cell r="DS81">
            <v>10</v>
          </cell>
          <cell r="DT81">
            <v>90</v>
          </cell>
          <cell r="DU81">
            <v>0</v>
          </cell>
          <cell r="DV81">
            <v>0</v>
          </cell>
          <cell r="DW81">
            <v>85</v>
          </cell>
          <cell r="DX81">
            <v>0</v>
          </cell>
          <cell r="DY81">
            <v>0</v>
          </cell>
          <cell r="DZ81">
            <v>0</v>
          </cell>
          <cell r="EA81">
            <v>0</v>
          </cell>
          <cell r="EB81">
            <v>0</v>
          </cell>
          <cell r="EC81">
            <v>20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20</v>
          </cell>
          <cell r="FA81">
            <v>0</v>
          </cell>
          <cell r="FB81">
            <v>0</v>
          </cell>
          <cell r="FD81">
            <v>0</v>
          </cell>
          <cell r="FE81">
            <v>10</v>
          </cell>
          <cell r="FF81">
            <v>0</v>
          </cell>
          <cell r="FG81">
            <v>0</v>
          </cell>
          <cell r="FH81">
            <v>0</v>
          </cell>
          <cell r="FI81">
            <v>0</v>
          </cell>
          <cell r="FJ81">
            <v>13</v>
          </cell>
          <cell r="FK81">
            <v>0</v>
          </cell>
          <cell r="FL81">
            <v>0</v>
          </cell>
          <cell r="FM81">
            <v>0</v>
          </cell>
          <cell r="FN81">
            <v>51</v>
          </cell>
          <cell r="FO81">
            <v>40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K81">
            <v>26.866666666666667</v>
          </cell>
          <cell r="GL81">
            <v>0</v>
          </cell>
          <cell r="GM81">
            <v>35.200000000000003</v>
          </cell>
          <cell r="GN81">
            <v>32.083333333333336</v>
          </cell>
          <cell r="GO81">
            <v>0</v>
          </cell>
          <cell r="GP81">
            <v>0</v>
          </cell>
        </row>
        <row r="82">
          <cell r="K82">
            <v>0</v>
          </cell>
          <cell r="N82">
            <v>0</v>
          </cell>
          <cell r="O82">
            <v>0</v>
          </cell>
          <cell r="P82">
            <v>0</v>
          </cell>
          <cell r="S82">
            <v>0</v>
          </cell>
          <cell r="T82">
            <v>0</v>
          </cell>
          <cell r="X82">
            <v>0</v>
          </cell>
          <cell r="Y82">
            <v>0</v>
          </cell>
          <cell r="AB82">
            <v>0</v>
          </cell>
          <cell r="AC82">
            <v>0</v>
          </cell>
          <cell r="AD82">
            <v>0</v>
          </cell>
          <cell r="AG82">
            <v>0</v>
          </cell>
          <cell r="AH82">
            <v>0</v>
          </cell>
          <cell r="AL82">
            <v>0</v>
          </cell>
          <cell r="AM82">
            <v>0</v>
          </cell>
          <cell r="AP82">
            <v>0</v>
          </cell>
          <cell r="AQ82">
            <v>0</v>
          </cell>
          <cell r="AR82">
            <v>0</v>
          </cell>
          <cell r="AU82">
            <v>34</v>
          </cell>
          <cell r="AV82">
            <v>45</v>
          </cell>
          <cell r="AZ82">
            <v>0</v>
          </cell>
          <cell r="BA82">
            <v>0</v>
          </cell>
          <cell r="BD82">
            <v>0</v>
          </cell>
          <cell r="BE82">
            <v>0</v>
          </cell>
          <cell r="BF82">
            <v>0</v>
          </cell>
          <cell r="BI82">
            <v>0</v>
          </cell>
          <cell r="BJ82">
            <v>0</v>
          </cell>
          <cell r="BN82">
            <v>15</v>
          </cell>
          <cell r="BO82">
            <v>0</v>
          </cell>
          <cell r="BS82">
            <v>0</v>
          </cell>
          <cell r="BT82">
            <v>0</v>
          </cell>
          <cell r="BU82">
            <v>0</v>
          </cell>
          <cell r="BX82">
            <v>0</v>
          </cell>
          <cell r="BY82">
            <v>0</v>
          </cell>
          <cell r="CC82">
            <v>0</v>
          </cell>
          <cell r="CD82">
            <v>0</v>
          </cell>
          <cell r="CG82">
            <v>0</v>
          </cell>
          <cell r="CH82">
            <v>0</v>
          </cell>
          <cell r="CI82">
            <v>0</v>
          </cell>
          <cell r="CL82">
            <v>0</v>
          </cell>
          <cell r="CM82">
            <v>0</v>
          </cell>
          <cell r="CQ82">
            <v>0</v>
          </cell>
          <cell r="CR82">
            <v>43</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K82">
            <v>0</v>
          </cell>
          <cell r="GL82">
            <v>6.7142857142857144</v>
          </cell>
          <cell r="GM82">
            <v>2.8666666666666667</v>
          </cell>
          <cell r="GN82">
            <v>0</v>
          </cell>
          <cell r="GO82">
            <v>0</v>
          </cell>
          <cell r="GP82">
            <v>0</v>
          </cell>
        </row>
        <row r="83">
          <cell r="K83">
            <v>0</v>
          </cell>
          <cell r="N83">
            <v>0</v>
          </cell>
          <cell r="O83">
            <v>0</v>
          </cell>
          <cell r="P83">
            <v>0</v>
          </cell>
          <cell r="S83">
            <v>0</v>
          </cell>
          <cell r="T83">
            <v>0</v>
          </cell>
          <cell r="X83">
            <v>0</v>
          </cell>
          <cell r="Y83">
            <v>0</v>
          </cell>
          <cell r="AB83">
            <v>0</v>
          </cell>
          <cell r="AC83">
            <v>0</v>
          </cell>
          <cell r="AD83">
            <v>0</v>
          </cell>
          <cell r="AG83">
            <v>0</v>
          </cell>
          <cell r="AH83">
            <v>0</v>
          </cell>
          <cell r="AL83">
            <v>0</v>
          </cell>
          <cell r="AM83">
            <v>0</v>
          </cell>
          <cell r="AP83">
            <v>0</v>
          </cell>
          <cell r="AQ83">
            <v>0</v>
          </cell>
          <cell r="AR83">
            <v>0</v>
          </cell>
          <cell r="AV83">
            <v>0</v>
          </cell>
          <cell r="AZ83">
            <v>0</v>
          </cell>
          <cell r="BA83">
            <v>0</v>
          </cell>
          <cell r="BD83">
            <v>0</v>
          </cell>
          <cell r="BE83">
            <v>0</v>
          </cell>
          <cell r="BF83">
            <v>0</v>
          </cell>
          <cell r="BI83">
            <v>0</v>
          </cell>
          <cell r="BJ83">
            <v>0</v>
          </cell>
          <cell r="BN83">
            <v>0</v>
          </cell>
          <cell r="BO83">
            <v>0</v>
          </cell>
          <cell r="BS83">
            <v>0</v>
          </cell>
          <cell r="BT83">
            <v>0</v>
          </cell>
          <cell r="BU83">
            <v>0</v>
          </cell>
          <cell r="BX83">
            <v>0</v>
          </cell>
          <cell r="BY83">
            <v>0</v>
          </cell>
          <cell r="CC83">
            <v>0</v>
          </cell>
          <cell r="CD83">
            <v>0</v>
          </cell>
          <cell r="CG83">
            <v>0</v>
          </cell>
          <cell r="CH83">
            <v>0</v>
          </cell>
          <cell r="CI83">
            <v>0</v>
          </cell>
          <cell r="CL83">
            <v>0</v>
          </cell>
          <cell r="CM83">
            <v>0</v>
          </cell>
          <cell r="CQ83">
            <v>0</v>
          </cell>
          <cell r="CR83">
            <v>0</v>
          </cell>
          <cell r="CS83">
            <v>0</v>
          </cell>
          <cell r="CT83">
            <v>0</v>
          </cell>
          <cell r="CU83">
            <v>0</v>
          </cell>
          <cell r="CV83">
            <v>0</v>
          </cell>
          <cell r="CW83">
            <v>93</v>
          </cell>
          <cell r="CX83">
            <v>0</v>
          </cell>
          <cell r="CY83">
            <v>0</v>
          </cell>
          <cell r="CZ83">
            <v>0</v>
          </cell>
          <cell r="DA83">
            <v>75</v>
          </cell>
          <cell r="DB83">
            <v>0</v>
          </cell>
          <cell r="DC83">
            <v>0</v>
          </cell>
          <cell r="DD83">
            <v>0</v>
          </cell>
          <cell r="DE83">
            <v>0</v>
          </cell>
          <cell r="DF83">
            <v>0</v>
          </cell>
          <cell r="DG83">
            <v>0</v>
          </cell>
          <cell r="DH83">
            <v>0</v>
          </cell>
          <cell r="DI83">
            <v>0</v>
          </cell>
          <cell r="DJ83">
            <v>0</v>
          </cell>
          <cell r="DK83">
            <v>0</v>
          </cell>
          <cell r="DL83">
            <v>0</v>
          </cell>
          <cell r="DM83">
            <v>0</v>
          </cell>
          <cell r="DN83">
            <v>0</v>
          </cell>
          <cell r="DO83">
            <v>50</v>
          </cell>
          <cell r="DP83">
            <v>0</v>
          </cell>
          <cell r="DQ83">
            <v>0</v>
          </cell>
          <cell r="DR83">
            <v>0</v>
          </cell>
          <cell r="DS83">
            <v>0</v>
          </cell>
          <cell r="DT83">
            <v>50</v>
          </cell>
          <cell r="DU83">
            <v>0</v>
          </cell>
          <cell r="DV83">
            <v>0</v>
          </cell>
          <cell r="DW83">
            <v>0</v>
          </cell>
          <cell r="DX83">
            <v>42</v>
          </cell>
          <cell r="DY83">
            <v>0</v>
          </cell>
          <cell r="DZ83">
            <v>0</v>
          </cell>
          <cell r="EA83">
            <v>0</v>
          </cell>
          <cell r="EB83">
            <v>0</v>
          </cell>
          <cell r="EC83">
            <v>0</v>
          </cell>
          <cell r="ED83">
            <v>0</v>
          </cell>
          <cell r="EE83">
            <v>0</v>
          </cell>
          <cell r="EF83">
            <v>0</v>
          </cell>
          <cell r="EG83">
            <v>0</v>
          </cell>
          <cell r="EH83">
            <v>0</v>
          </cell>
          <cell r="EI83">
            <v>0</v>
          </cell>
          <cell r="EJ83">
            <v>0</v>
          </cell>
          <cell r="EK83">
            <v>0</v>
          </cell>
          <cell r="EL83">
            <v>230</v>
          </cell>
          <cell r="EM83">
            <v>0</v>
          </cell>
          <cell r="EN83">
            <v>0</v>
          </cell>
          <cell r="EO83">
            <v>0</v>
          </cell>
          <cell r="EP83">
            <v>167</v>
          </cell>
          <cell r="EQ83">
            <v>437</v>
          </cell>
          <cell r="ER83">
            <v>0</v>
          </cell>
          <cell r="ES83">
            <v>0</v>
          </cell>
          <cell r="ET83">
            <v>0</v>
          </cell>
          <cell r="EU83">
            <v>550</v>
          </cell>
          <cell r="EV83">
            <v>622</v>
          </cell>
          <cell r="EW83">
            <v>0</v>
          </cell>
          <cell r="EX83">
            <v>0</v>
          </cell>
          <cell r="EY83">
            <v>208</v>
          </cell>
          <cell r="EZ83">
            <v>329</v>
          </cell>
          <cell r="FA83">
            <v>300</v>
          </cell>
          <cell r="FB83">
            <v>0</v>
          </cell>
          <cell r="FD83">
            <v>38</v>
          </cell>
          <cell r="FE83">
            <v>316</v>
          </cell>
          <cell r="FF83">
            <v>0</v>
          </cell>
          <cell r="FG83">
            <v>0</v>
          </cell>
          <cell r="FH83">
            <v>0</v>
          </cell>
          <cell r="FI83">
            <v>549</v>
          </cell>
          <cell r="FJ83">
            <v>334</v>
          </cell>
          <cell r="FK83">
            <v>0</v>
          </cell>
          <cell r="FL83">
            <v>0</v>
          </cell>
          <cell r="FM83">
            <v>603</v>
          </cell>
          <cell r="FN83">
            <v>307</v>
          </cell>
          <cell r="FO83">
            <v>540</v>
          </cell>
          <cell r="FP83">
            <v>0</v>
          </cell>
          <cell r="FQ83">
            <v>0</v>
          </cell>
          <cell r="FR83">
            <v>632</v>
          </cell>
          <cell r="FS83">
            <v>412</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K83">
            <v>0</v>
          </cell>
          <cell r="GL83">
            <v>0</v>
          </cell>
          <cell r="GM83">
            <v>0</v>
          </cell>
          <cell r="GN83">
            <v>22.333333333333332</v>
          </cell>
          <cell r="GO83">
            <v>0</v>
          </cell>
          <cell r="GP83">
            <v>0</v>
          </cell>
        </row>
        <row r="84">
          <cell r="K84">
            <v>0</v>
          </cell>
          <cell r="N84">
            <v>0</v>
          </cell>
          <cell r="O84">
            <v>0</v>
          </cell>
          <cell r="P84">
            <v>0</v>
          </cell>
          <cell r="S84">
            <v>0</v>
          </cell>
          <cell r="T84">
            <v>0</v>
          </cell>
          <cell r="X84">
            <v>40</v>
          </cell>
          <cell r="Y84">
            <v>0</v>
          </cell>
          <cell r="AB84">
            <v>0</v>
          </cell>
          <cell r="AC84">
            <v>65</v>
          </cell>
          <cell r="AD84">
            <v>0</v>
          </cell>
          <cell r="AG84">
            <v>0</v>
          </cell>
          <cell r="AH84">
            <v>0</v>
          </cell>
          <cell r="AL84">
            <v>0</v>
          </cell>
          <cell r="AM84">
            <v>0</v>
          </cell>
          <cell r="AP84">
            <v>0</v>
          </cell>
          <cell r="AQ84">
            <v>0</v>
          </cell>
          <cell r="AR84">
            <v>0</v>
          </cell>
          <cell r="AV84">
            <v>0</v>
          </cell>
          <cell r="AZ84">
            <v>0</v>
          </cell>
          <cell r="BA84">
            <v>0</v>
          </cell>
          <cell r="BD84">
            <v>0</v>
          </cell>
          <cell r="BE84">
            <v>0</v>
          </cell>
          <cell r="BF84">
            <v>0</v>
          </cell>
          <cell r="BI84">
            <v>0</v>
          </cell>
          <cell r="BJ84">
            <v>0</v>
          </cell>
          <cell r="BN84">
            <v>0</v>
          </cell>
          <cell r="BO84">
            <v>0</v>
          </cell>
          <cell r="BS84">
            <v>0</v>
          </cell>
          <cell r="BT84">
            <v>0</v>
          </cell>
          <cell r="BU84">
            <v>0</v>
          </cell>
          <cell r="BX84">
            <v>0</v>
          </cell>
          <cell r="BY84">
            <v>0</v>
          </cell>
          <cell r="CC84">
            <v>0</v>
          </cell>
          <cell r="CD84">
            <v>0</v>
          </cell>
          <cell r="CG84">
            <v>0</v>
          </cell>
          <cell r="CH84">
            <v>0</v>
          </cell>
          <cell r="CI84">
            <v>0</v>
          </cell>
          <cell r="CL84">
            <v>0</v>
          </cell>
          <cell r="CM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D84">
            <v>0</v>
          </cell>
          <cell r="FE84">
            <v>0</v>
          </cell>
          <cell r="FF84">
            <v>0</v>
          </cell>
          <cell r="FG84">
            <v>0</v>
          </cell>
          <cell r="FH84">
            <v>0</v>
          </cell>
          <cell r="FI84">
            <v>0</v>
          </cell>
          <cell r="FJ84">
            <v>0</v>
          </cell>
          <cell r="FK84">
            <v>0</v>
          </cell>
          <cell r="FL84">
            <v>0</v>
          </cell>
          <cell r="FM84">
            <v>0</v>
          </cell>
          <cell r="FN84">
            <v>8</v>
          </cell>
          <cell r="FO84">
            <v>0</v>
          </cell>
          <cell r="FP84">
            <v>0</v>
          </cell>
          <cell r="FQ84">
            <v>0</v>
          </cell>
          <cell r="FR84">
            <v>0</v>
          </cell>
          <cell r="FS84">
            <v>10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K84">
            <v>7</v>
          </cell>
          <cell r="GL84">
            <v>0</v>
          </cell>
          <cell r="GM84">
            <v>0</v>
          </cell>
          <cell r="GN84">
            <v>0</v>
          </cell>
          <cell r="GO84">
            <v>0</v>
          </cell>
          <cell r="GP84">
            <v>0</v>
          </cell>
        </row>
        <row r="85">
          <cell r="K85">
            <v>0</v>
          </cell>
          <cell r="N85">
            <v>0</v>
          </cell>
          <cell r="O85">
            <v>0</v>
          </cell>
          <cell r="P85">
            <v>0</v>
          </cell>
          <cell r="T85">
            <v>0</v>
          </cell>
          <cell r="X85">
            <v>0</v>
          </cell>
          <cell r="Y85">
            <v>0</v>
          </cell>
          <cell r="AB85">
            <v>0</v>
          </cell>
          <cell r="AC85">
            <v>0</v>
          </cell>
          <cell r="AD85">
            <v>0</v>
          </cell>
          <cell r="AG85">
            <v>0</v>
          </cell>
          <cell r="AH85">
            <v>0</v>
          </cell>
          <cell r="AL85">
            <v>0</v>
          </cell>
          <cell r="AM85">
            <v>0</v>
          </cell>
          <cell r="AP85">
            <v>0</v>
          </cell>
          <cell r="AQ85">
            <v>0</v>
          </cell>
          <cell r="AR85">
            <v>0</v>
          </cell>
          <cell r="AV85">
            <v>0</v>
          </cell>
          <cell r="AZ85">
            <v>0</v>
          </cell>
          <cell r="BA85">
            <v>0</v>
          </cell>
          <cell r="BD85">
            <v>0</v>
          </cell>
          <cell r="BE85">
            <v>0</v>
          </cell>
          <cell r="BF85">
            <v>0</v>
          </cell>
          <cell r="BI85">
            <v>0</v>
          </cell>
          <cell r="BJ85">
            <v>0</v>
          </cell>
          <cell r="BN85">
            <v>0</v>
          </cell>
          <cell r="BO85">
            <v>0</v>
          </cell>
          <cell r="BS85">
            <v>0</v>
          </cell>
          <cell r="BT85">
            <v>0</v>
          </cell>
          <cell r="BU85">
            <v>0</v>
          </cell>
          <cell r="BX85">
            <v>0</v>
          </cell>
          <cell r="BY85">
            <v>0</v>
          </cell>
          <cell r="CC85">
            <v>0</v>
          </cell>
          <cell r="CD85">
            <v>0</v>
          </cell>
          <cell r="CG85">
            <v>0</v>
          </cell>
          <cell r="CH85">
            <v>0</v>
          </cell>
          <cell r="CI85">
            <v>0</v>
          </cell>
          <cell r="CL85">
            <v>0</v>
          </cell>
          <cell r="CM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121</v>
          </cell>
          <cell r="EL85">
            <v>175</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D85">
            <v>150</v>
          </cell>
          <cell r="FE85">
            <v>0</v>
          </cell>
          <cell r="FF85">
            <v>0</v>
          </cell>
          <cell r="FG85">
            <v>0</v>
          </cell>
          <cell r="FH85">
            <v>0</v>
          </cell>
          <cell r="FI85">
            <v>0</v>
          </cell>
          <cell r="FJ85">
            <v>0</v>
          </cell>
          <cell r="FK85">
            <v>0</v>
          </cell>
          <cell r="FL85">
            <v>0</v>
          </cell>
          <cell r="FM85">
            <v>0</v>
          </cell>
          <cell r="FN85">
            <v>0</v>
          </cell>
          <cell r="FO85">
            <v>120</v>
          </cell>
          <cell r="FP85">
            <v>0</v>
          </cell>
          <cell r="FQ85">
            <v>0</v>
          </cell>
          <cell r="FR85">
            <v>236</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K85">
            <v>0</v>
          </cell>
          <cell r="GL85">
            <v>0</v>
          </cell>
          <cell r="GM85">
            <v>0</v>
          </cell>
          <cell r="GN85">
            <v>0</v>
          </cell>
          <cell r="GO85">
            <v>0</v>
          </cell>
          <cell r="GP85">
            <v>0</v>
          </cell>
        </row>
        <row r="86">
          <cell r="K86">
            <v>0</v>
          </cell>
          <cell r="N86">
            <v>0</v>
          </cell>
          <cell r="O86">
            <v>0</v>
          </cell>
          <cell r="P86">
            <v>55</v>
          </cell>
          <cell r="S86">
            <v>0</v>
          </cell>
          <cell r="T86">
            <v>0</v>
          </cell>
          <cell r="X86">
            <v>0</v>
          </cell>
          <cell r="Y86">
            <v>0</v>
          </cell>
          <cell r="AB86">
            <v>0</v>
          </cell>
          <cell r="AC86">
            <v>0</v>
          </cell>
          <cell r="AD86">
            <v>165</v>
          </cell>
          <cell r="AG86">
            <v>219</v>
          </cell>
          <cell r="AH86">
            <v>39</v>
          </cell>
          <cell r="AL86">
            <v>132</v>
          </cell>
          <cell r="AM86">
            <v>26</v>
          </cell>
          <cell r="AP86">
            <v>0</v>
          </cell>
          <cell r="AQ86">
            <v>0</v>
          </cell>
          <cell r="AR86">
            <v>0</v>
          </cell>
          <cell r="AV86">
            <v>100</v>
          </cell>
          <cell r="AZ86">
            <v>0</v>
          </cell>
          <cell r="BA86">
            <v>100</v>
          </cell>
          <cell r="BD86">
            <v>0</v>
          </cell>
          <cell r="BE86">
            <v>107</v>
          </cell>
          <cell r="BF86">
            <v>52</v>
          </cell>
          <cell r="BI86">
            <v>47</v>
          </cell>
          <cell r="BJ86">
            <v>102</v>
          </cell>
          <cell r="BN86">
            <v>120</v>
          </cell>
          <cell r="BO86">
            <v>0</v>
          </cell>
          <cell r="BS86">
            <v>0</v>
          </cell>
          <cell r="BT86">
            <v>0</v>
          </cell>
          <cell r="BU86">
            <v>120</v>
          </cell>
          <cell r="BX86">
            <v>0</v>
          </cell>
          <cell r="BY86">
            <v>0</v>
          </cell>
          <cell r="CC86">
            <v>36</v>
          </cell>
          <cell r="CD86">
            <v>67</v>
          </cell>
          <cell r="CG86">
            <v>25</v>
          </cell>
          <cell r="CH86">
            <v>35</v>
          </cell>
          <cell r="CI86">
            <v>0</v>
          </cell>
          <cell r="CL86">
            <v>65</v>
          </cell>
          <cell r="CM86">
            <v>39</v>
          </cell>
          <cell r="CQ86">
            <v>53</v>
          </cell>
          <cell r="CR86">
            <v>126</v>
          </cell>
          <cell r="CS86">
            <v>0</v>
          </cell>
          <cell r="CT86">
            <v>0</v>
          </cell>
          <cell r="CU86">
            <v>70</v>
          </cell>
          <cell r="CV86">
            <v>127</v>
          </cell>
          <cell r="CW86">
            <v>118</v>
          </cell>
          <cell r="CX86">
            <v>0</v>
          </cell>
          <cell r="CY86">
            <v>0</v>
          </cell>
          <cell r="CZ86">
            <v>0</v>
          </cell>
          <cell r="DA86">
            <v>105</v>
          </cell>
          <cell r="DB86">
            <v>0</v>
          </cell>
          <cell r="DC86">
            <v>0</v>
          </cell>
          <cell r="DD86">
            <v>0</v>
          </cell>
          <cell r="DE86">
            <v>233</v>
          </cell>
          <cell r="DF86">
            <v>27</v>
          </cell>
          <cell r="DG86">
            <v>0</v>
          </cell>
          <cell r="DH86">
            <v>0</v>
          </cell>
          <cell r="DI86">
            <v>220</v>
          </cell>
          <cell r="DJ86">
            <v>0</v>
          </cell>
          <cell r="DK86">
            <v>0</v>
          </cell>
          <cell r="DL86">
            <v>0</v>
          </cell>
          <cell r="DM86">
            <v>0</v>
          </cell>
          <cell r="DN86">
            <v>0</v>
          </cell>
          <cell r="DO86">
            <v>30</v>
          </cell>
          <cell r="DP86">
            <v>0</v>
          </cell>
          <cell r="DQ86">
            <v>0</v>
          </cell>
          <cell r="DR86">
            <v>0</v>
          </cell>
          <cell r="DS86">
            <v>0</v>
          </cell>
          <cell r="DT86">
            <v>80</v>
          </cell>
          <cell r="DU86">
            <v>0</v>
          </cell>
          <cell r="DV86">
            <v>0</v>
          </cell>
          <cell r="DW86">
            <v>20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10</v>
          </cell>
          <cell r="ER86">
            <v>0</v>
          </cell>
          <cell r="ES86">
            <v>0</v>
          </cell>
          <cell r="ET86">
            <v>0</v>
          </cell>
          <cell r="EU86">
            <v>0</v>
          </cell>
          <cell r="EV86">
            <v>0</v>
          </cell>
          <cell r="EW86">
            <v>0</v>
          </cell>
          <cell r="EX86">
            <v>0</v>
          </cell>
          <cell r="EY86">
            <v>0</v>
          </cell>
          <cell r="EZ86">
            <v>47</v>
          </cell>
          <cell r="FA86">
            <v>0</v>
          </cell>
          <cell r="FB86">
            <v>0</v>
          </cell>
          <cell r="FD86">
            <v>0</v>
          </cell>
          <cell r="FE86">
            <v>141</v>
          </cell>
          <cell r="FF86">
            <v>0</v>
          </cell>
          <cell r="FG86">
            <v>0</v>
          </cell>
          <cell r="FH86">
            <v>0</v>
          </cell>
          <cell r="FI86">
            <v>0</v>
          </cell>
          <cell r="FJ86">
            <v>58</v>
          </cell>
          <cell r="FK86">
            <v>0</v>
          </cell>
          <cell r="FL86">
            <v>0</v>
          </cell>
          <cell r="FM86">
            <v>0</v>
          </cell>
          <cell r="FN86">
            <v>53</v>
          </cell>
          <cell r="FO86">
            <v>66</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K86">
            <v>42.4</v>
          </cell>
          <cell r="GL86">
            <v>48.307692307692307</v>
          </cell>
          <cell r="GM86">
            <v>42.4</v>
          </cell>
          <cell r="GN86">
            <v>78.333333333333329</v>
          </cell>
          <cell r="GO86">
            <v>0</v>
          </cell>
          <cell r="GP86">
            <v>0</v>
          </cell>
        </row>
        <row r="87">
          <cell r="K87">
            <v>0</v>
          </cell>
          <cell r="N87">
            <v>0</v>
          </cell>
          <cell r="O87">
            <v>0</v>
          </cell>
          <cell r="P87">
            <v>0</v>
          </cell>
          <cell r="S87">
            <v>0</v>
          </cell>
          <cell r="T87">
            <v>300</v>
          </cell>
          <cell r="X87">
            <v>0</v>
          </cell>
          <cell r="Y87">
            <v>0</v>
          </cell>
          <cell r="AB87">
            <v>0</v>
          </cell>
          <cell r="AC87">
            <v>0</v>
          </cell>
          <cell r="AD87">
            <v>0</v>
          </cell>
          <cell r="AG87">
            <v>0</v>
          </cell>
          <cell r="AH87">
            <v>0</v>
          </cell>
          <cell r="AL87">
            <v>0</v>
          </cell>
          <cell r="AM87">
            <v>0</v>
          </cell>
          <cell r="AP87">
            <v>0</v>
          </cell>
          <cell r="AQ87">
            <v>0</v>
          </cell>
          <cell r="AR87">
            <v>0</v>
          </cell>
          <cell r="AV87">
            <v>0</v>
          </cell>
          <cell r="AZ87">
            <v>0</v>
          </cell>
          <cell r="BA87">
            <v>18</v>
          </cell>
          <cell r="BD87">
            <v>220</v>
          </cell>
          <cell r="BE87">
            <v>0</v>
          </cell>
          <cell r="BF87">
            <v>0</v>
          </cell>
          <cell r="BI87">
            <v>0</v>
          </cell>
          <cell r="BJ87">
            <v>0</v>
          </cell>
          <cell r="BN87">
            <v>0</v>
          </cell>
          <cell r="BO87">
            <v>0</v>
          </cell>
          <cell r="BS87">
            <v>0</v>
          </cell>
          <cell r="BT87">
            <v>0</v>
          </cell>
          <cell r="BU87">
            <v>0</v>
          </cell>
          <cell r="BX87">
            <v>0</v>
          </cell>
          <cell r="BY87">
            <v>0</v>
          </cell>
          <cell r="CC87">
            <v>0</v>
          </cell>
          <cell r="CD87">
            <v>0</v>
          </cell>
          <cell r="CG87">
            <v>0</v>
          </cell>
          <cell r="CH87">
            <v>0</v>
          </cell>
          <cell r="CI87">
            <v>0</v>
          </cell>
          <cell r="CL87">
            <v>0</v>
          </cell>
          <cell r="CM87">
            <v>0</v>
          </cell>
          <cell r="CQ87">
            <v>0</v>
          </cell>
          <cell r="CR87">
            <v>0</v>
          </cell>
          <cell r="CS87">
            <v>0</v>
          </cell>
          <cell r="CT87">
            <v>0</v>
          </cell>
          <cell r="CU87">
            <v>85</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110</v>
          </cell>
          <cell r="DO87">
            <v>60</v>
          </cell>
          <cell r="DP87">
            <v>0</v>
          </cell>
          <cell r="DQ87">
            <v>0</v>
          </cell>
          <cell r="DR87">
            <v>0</v>
          </cell>
          <cell r="DS87">
            <v>20</v>
          </cell>
          <cell r="DT87">
            <v>272</v>
          </cell>
          <cell r="DU87">
            <v>0</v>
          </cell>
          <cell r="DV87">
            <v>0</v>
          </cell>
          <cell r="DW87">
            <v>156</v>
          </cell>
          <cell r="DX87">
            <v>0</v>
          </cell>
          <cell r="DY87">
            <v>288</v>
          </cell>
          <cell r="DZ87">
            <v>0</v>
          </cell>
          <cell r="EA87">
            <v>0</v>
          </cell>
          <cell r="EB87">
            <v>0</v>
          </cell>
          <cell r="EC87">
            <v>0</v>
          </cell>
          <cell r="ED87">
            <v>0</v>
          </cell>
          <cell r="EE87">
            <v>0</v>
          </cell>
          <cell r="EF87">
            <v>0</v>
          </cell>
          <cell r="EG87">
            <v>0</v>
          </cell>
          <cell r="EH87">
            <v>0</v>
          </cell>
          <cell r="EI87">
            <v>0</v>
          </cell>
          <cell r="EJ87">
            <v>0</v>
          </cell>
          <cell r="EK87">
            <v>136</v>
          </cell>
          <cell r="EL87">
            <v>0</v>
          </cell>
          <cell r="EM87">
            <v>0</v>
          </cell>
          <cell r="EN87">
            <v>0</v>
          </cell>
          <cell r="EO87">
            <v>0</v>
          </cell>
          <cell r="EP87">
            <v>293</v>
          </cell>
          <cell r="EQ87">
            <v>110</v>
          </cell>
          <cell r="ER87">
            <v>0</v>
          </cell>
          <cell r="ES87">
            <v>0</v>
          </cell>
          <cell r="ET87">
            <v>0</v>
          </cell>
          <cell r="EU87">
            <v>0</v>
          </cell>
          <cell r="EV87">
            <v>0</v>
          </cell>
          <cell r="EW87">
            <v>0</v>
          </cell>
          <cell r="EX87">
            <v>0</v>
          </cell>
          <cell r="EY87">
            <v>52</v>
          </cell>
          <cell r="EZ87">
            <v>130</v>
          </cell>
          <cell r="FA87">
            <v>0</v>
          </cell>
          <cell r="FB87">
            <v>0</v>
          </cell>
          <cell r="FD87">
            <v>205</v>
          </cell>
          <cell r="FE87">
            <v>533</v>
          </cell>
          <cell r="FF87">
            <v>0</v>
          </cell>
          <cell r="FG87">
            <v>0</v>
          </cell>
          <cell r="FH87">
            <v>0</v>
          </cell>
          <cell r="FI87">
            <v>0</v>
          </cell>
          <cell r="FJ87">
            <v>208</v>
          </cell>
          <cell r="FK87">
            <v>0</v>
          </cell>
          <cell r="FL87">
            <v>0</v>
          </cell>
          <cell r="FM87">
            <v>370</v>
          </cell>
          <cell r="FN87">
            <v>67</v>
          </cell>
          <cell r="FO87">
            <v>275</v>
          </cell>
          <cell r="FP87">
            <v>0</v>
          </cell>
          <cell r="FQ87">
            <v>0</v>
          </cell>
          <cell r="FR87">
            <v>60</v>
          </cell>
          <cell r="FS87">
            <v>28</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K87">
            <v>20</v>
          </cell>
          <cell r="GL87">
            <v>18.307692307692307</v>
          </cell>
          <cell r="GM87">
            <v>5.666666666666667</v>
          </cell>
          <cell r="GN87">
            <v>38.5</v>
          </cell>
          <cell r="GO87">
            <v>0</v>
          </cell>
          <cell r="GP87">
            <v>0</v>
          </cell>
        </row>
        <row r="88">
          <cell r="K88">
            <v>0</v>
          </cell>
          <cell r="N88">
            <v>0</v>
          </cell>
          <cell r="O88">
            <v>0</v>
          </cell>
          <cell r="P88">
            <v>0</v>
          </cell>
          <cell r="S88">
            <v>0</v>
          </cell>
          <cell r="T88">
            <v>0</v>
          </cell>
          <cell r="X88">
            <v>0</v>
          </cell>
          <cell r="Y88">
            <v>0</v>
          </cell>
          <cell r="AB88">
            <v>0</v>
          </cell>
          <cell r="AC88">
            <v>0</v>
          </cell>
          <cell r="AD88">
            <v>0</v>
          </cell>
          <cell r="AG88">
            <v>0</v>
          </cell>
          <cell r="AH88">
            <v>0</v>
          </cell>
          <cell r="AL88">
            <v>0</v>
          </cell>
          <cell r="AM88">
            <v>0</v>
          </cell>
          <cell r="AP88">
            <v>0</v>
          </cell>
          <cell r="AQ88">
            <v>0</v>
          </cell>
          <cell r="AR88">
            <v>0</v>
          </cell>
          <cell r="AV88">
            <v>0</v>
          </cell>
          <cell r="AZ88">
            <v>0</v>
          </cell>
          <cell r="BA88">
            <v>0</v>
          </cell>
          <cell r="BD88">
            <v>0</v>
          </cell>
          <cell r="BE88">
            <v>0</v>
          </cell>
          <cell r="BF88">
            <v>0</v>
          </cell>
          <cell r="BI88">
            <v>0</v>
          </cell>
          <cell r="BJ88">
            <v>0</v>
          </cell>
          <cell r="BN88">
            <v>0</v>
          </cell>
          <cell r="BO88">
            <v>0</v>
          </cell>
          <cell r="BS88">
            <v>0</v>
          </cell>
          <cell r="BT88">
            <v>0</v>
          </cell>
          <cell r="BU88">
            <v>0</v>
          </cell>
          <cell r="BX88">
            <v>0</v>
          </cell>
          <cell r="BY88">
            <v>0</v>
          </cell>
          <cell r="CC88">
            <v>0</v>
          </cell>
          <cell r="CD88">
            <v>0</v>
          </cell>
          <cell r="CG88">
            <v>0</v>
          </cell>
          <cell r="CH88">
            <v>0</v>
          </cell>
          <cell r="CI88">
            <v>0</v>
          </cell>
          <cell r="CL88">
            <v>0</v>
          </cell>
          <cell r="CM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K88">
            <v>0</v>
          </cell>
          <cell r="GL88">
            <v>0</v>
          </cell>
          <cell r="GM88">
            <v>0</v>
          </cell>
          <cell r="GN88">
            <v>0</v>
          </cell>
          <cell r="GO88">
            <v>0</v>
          </cell>
          <cell r="GP88">
            <v>0</v>
          </cell>
        </row>
        <row r="89">
          <cell r="K89">
            <v>0</v>
          </cell>
          <cell r="N89">
            <v>0</v>
          </cell>
          <cell r="O89">
            <v>0</v>
          </cell>
          <cell r="P89">
            <v>0</v>
          </cell>
          <cell r="S89">
            <v>25</v>
          </cell>
          <cell r="T89">
            <v>0</v>
          </cell>
          <cell r="X89">
            <v>0</v>
          </cell>
          <cell r="Y89">
            <v>0</v>
          </cell>
          <cell r="AB89">
            <v>0</v>
          </cell>
          <cell r="AC89">
            <v>0</v>
          </cell>
          <cell r="AD89">
            <v>0</v>
          </cell>
          <cell r="AG89">
            <v>0</v>
          </cell>
          <cell r="AH89">
            <v>0</v>
          </cell>
          <cell r="AL89">
            <v>0</v>
          </cell>
          <cell r="AM89">
            <v>0</v>
          </cell>
          <cell r="AP89">
            <v>0</v>
          </cell>
          <cell r="AQ89">
            <v>0</v>
          </cell>
          <cell r="AR89">
            <v>0</v>
          </cell>
          <cell r="AV89">
            <v>35</v>
          </cell>
          <cell r="AZ89">
            <v>0</v>
          </cell>
          <cell r="BA89">
            <v>0</v>
          </cell>
          <cell r="BD89">
            <v>0</v>
          </cell>
          <cell r="BE89">
            <v>0</v>
          </cell>
          <cell r="BF89">
            <v>0</v>
          </cell>
          <cell r="BI89">
            <v>0</v>
          </cell>
          <cell r="BJ89">
            <v>0</v>
          </cell>
          <cell r="BN89">
            <v>0</v>
          </cell>
          <cell r="BO89">
            <v>0</v>
          </cell>
          <cell r="BS89">
            <v>0</v>
          </cell>
          <cell r="BT89">
            <v>0</v>
          </cell>
          <cell r="BU89">
            <v>0</v>
          </cell>
          <cell r="BX89">
            <v>0</v>
          </cell>
          <cell r="BY89">
            <v>0</v>
          </cell>
          <cell r="CC89">
            <v>0</v>
          </cell>
          <cell r="CD89">
            <v>0</v>
          </cell>
          <cell r="CG89">
            <v>0</v>
          </cell>
          <cell r="CH89">
            <v>0</v>
          </cell>
          <cell r="CI89">
            <v>0</v>
          </cell>
          <cell r="CL89">
            <v>0</v>
          </cell>
          <cell r="CM89">
            <v>0</v>
          </cell>
          <cell r="CQ89">
            <v>0</v>
          </cell>
          <cell r="CR89">
            <v>0</v>
          </cell>
          <cell r="CS89">
            <v>0</v>
          </cell>
          <cell r="CT89">
            <v>0</v>
          </cell>
          <cell r="CU89">
            <v>75</v>
          </cell>
          <cell r="CV89">
            <v>0</v>
          </cell>
          <cell r="CW89">
            <v>0</v>
          </cell>
          <cell r="CX89">
            <v>0</v>
          </cell>
          <cell r="CY89">
            <v>0</v>
          </cell>
          <cell r="CZ89">
            <v>0</v>
          </cell>
          <cell r="DA89">
            <v>10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50</v>
          </cell>
          <cell r="EZ89">
            <v>0</v>
          </cell>
          <cell r="FA89">
            <v>0</v>
          </cell>
          <cell r="FB89">
            <v>0</v>
          </cell>
          <cell r="FD89">
            <v>0</v>
          </cell>
          <cell r="FE89">
            <v>0</v>
          </cell>
          <cell r="FF89">
            <v>0</v>
          </cell>
          <cell r="FG89">
            <v>0</v>
          </cell>
          <cell r="FH89">
            <v>0</v>
          </cell>
          <cell r="FI89">
            <v>0</v>
          </cell>
          <cell r="FJ89">
            <v>0</v>
          </cell>
          <cell r="FK89">
            <v>0</v>
          </cell>
          <cell r="FL89">
            <v>0</v>
          </cell>
          <cell r="FM89">
            <v>0</v>
          </cell>
          <cell r="FN89">
            <v>20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K89">
            <v>1.6666666666666667</v>
          </cell>
          <cell r="GL89">
            <v>2.6923076923076925</v>
          </cell>
          <cell r="GM89">
            <v>5</v>
          </cell>
          <cell r="GN89">
            <v>0.83333333333333337</v>
          </cell>
          <cell r="GO89">
            <v>0</v>
          </cell>
          <cell r="GP89">
            <v>0</v>
          </cell>
        </row>
        <row r="90">
          <cell r="K90">
            <v>0</v>
          </cell>
          <cell r="N90">
            <v>0</v>
          </cell>
          <cell r="O90">
            <v>350</v>
          </cell>
          <cell r="P90">
            <v>353</v>
          </cell>
          <cell r="S90">
            <v>0</v>
          </cell>
          <cell r="T90">
            <v>590</v>
          </cell>
          <cell r="X90">
            <v>250</v>
          </cell>
          <cell r="Y90">
            <v>0</v>
          </cell>
          <cell r="AB90">
            <v>0</v>
          </cell>
          <cell r="AC90">
            <v>0</v>
          </cell>
          <cell r="AD90">
            <v>0</v>
          </cell>
          <cell r="AG90">
            <v>0</v>
          </cell>
          <cell r="AH90">
            <v>0</v>
          </cell>
          <cell r="AL90">
            <v>0</v>
          </cell>
          <cell r="AM90">
            <v>0</v>
          </cell>
          <cell r="AP90">
            <v>0</v>
          </cell>
          <cell r="AQ90">
            <v>0</v>
          </cell>
          <cell r="AR90">
            <v>0</v>
          </cell>
          <cell r="AV90">
            <v>0</v>
          </cell>
          <cell r="AZ90">
            <v>0</v>
          </cell>
          <cell r="BA90">
            <v>0</v>
          </cell>
          <cell r="BD90">
            <v>0</v>
          </cell>
          <cell r="BE90">
            <v>0</v>
          </cell>
          <cell r="BF90">
            <v>0</v>
          </cell>
          <cell r="BI90">
            <v>0</v>
          </cell>
          <cell r="BJ90">
            <v>0</v>
          </cell>
          <cell r="BN90">
            <v>0</v>
          </cell>
          <cell r="BO90">
            <v>0</v>
          </cell>
          <cell r="BS90">
            <v>0</v>
          </cell>
          <cell r="BT90">
            <v>0</v>
          </cell>
          <cell r="BU90">
            <v>0</v>
          </cell>
          <cell r="BX90">
            <v>0</v>
          </cell>
          <cell r="BY90">
            <v>0</v>
          </cell>
          <cell r="CC90">
            <v>0</v>
          </cell>
          <cell r="CD90">
            <v>0</v>
          </cell>
          <cell r="CG90">
            <v>0</v>
          </cell>
          <cell r="CH90">
            <v>0</v>
          </cell>
          <cell r="CI90">
            <v>0</v>
          </cell>
          <cell r="CL90">
            <v>0</v>
          </cell>
          <cell r="CM90">
            <v>0</v>
          </cell>
          <cell r="CQ90">
            <v>0</v>
          </cell>
          <cell r="CR90">
            <v>0</v>
          </cell>
          <cell r="CS90">
            <v>0</v>
          </cell>
          <cell r="CT90">
            <v>0</v>
          </cell>
          <cell r="CU90">
            <v>0</v>
          </cell>
          <cell r="CV90">
            <v>0</v>
          </cell>
          <cell r="CW90">
            <v>40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90</v>
          </cell>
          <cell r="EV90">
            <v>0</v>
          </cell>
          <cell r="EW90">
            <v>0</v>
          </cell>
          <cell r="EX90">
            <v>0</v>
          </cell>
          <cell r="EY90">
            <v>0</v>
          </cell>
          <cell r="EZ90">
            <v>0</v>
          </cell>
          <cell r="FA90">
            <v>0</v>
          </cell>
          <cell r="FB90">
            <v>0</v>
          </cell>
          <cell r="FD90">
            <v>0</v>
          </cell>
          <cell r="FE90">
            <v>0</v>
          </cell>
          <cell r="FF90">
            <v>0</v>
          </cell>
          <cell r="FG90">
            <v>0</v>
          </cell>
          <cell r="FH90">
            <v>0</v>
          </cell>
          <cell r="FI90">
            <v>0</v>
          </cell>
          <cell r="FJ90">
            <v>270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K90">
            <v>102.86666666666666</v>
          </cell>
          <cell r="GL90">
            <v>0</v>
          </cell>
          <cell r="GM90">
            <v>0</v>
          </cell>
          <cell r="GN90">
            <v>3.3333333333333335</v>
          </cell>
          <cell r="GO90">
            <v>0</v>
          </cell>
          <cell r="GP90">
            <v>0</v>
          </cell>
        </row>
        <row r="91">
          <cell r="I91" t="str">
            <v/>
          </cell>
          <cell r="J91" t="str">
            <v/>
          </cell>
          <cell r="K91">
            <v>4455</v>
          </cell>
          <cell r="L91" t="str">
            <v/>
          </cell>
          <cell r="M91" t="str">
            <v/>
          </cell>
          <cell r="N91">
            <v>1472</v>
          </cell>
          <cell r="O91">
            <v>1395</v>
          </cell>
          <cell r="P91">
            <v>1228</v>
          </cell>
          <cell r="Q91" t="str">
            <v/>
          </cell>
          <cell r="R91" t="str">
            <v/>
          </cell>
          <cell r="S91">
            <v>1050</v>
          </cell>
          <cell r="T91">
            <v>1995</v>
          </cell>
          <cell r="U91" t="str">
            <v/>
          </cell>
          <cell r="V91" t="str">
            <v/>
          </cell>
          <cell r="W91" t="str">
            <v/>
          </cell>
          <cell r="X91">
            <v>1090</v>
          </cell>
          <cell r="Y91">
            <v>2025</v>
          </cell>
          <cell r="Z91" t="str">
            <v/>
          </cell>
          <cell r="AA91" t="str">
            <v/>
          </cell>
          <cell r="AB91">
            <v>2990</v>
          </cell>
          <cell r="AC91">
            <v>945</v>
          </cell>
          <cell r="AD91">
            <v>408</v>
          </cell>
          <cell r="AE91" t="str">
            <v/>
          </cell>
          <cell r="AF91" t="str">
            <v/>
          </cell>
          <cell r="AG91">
            <v>309</v>
          </cell>
          <cell r="AH91">
            <v>279</v>
          </cell>
          <cell r="AI91" t="str">
            <v/>
          </cell>
          <cell r="AJ91" t="str">
            <v/>
          </cell>
          <cell r="AK91" t="str">
            <v/>
          </cell>
          <cell r="AL91">
            <v>367</v>
          </cell>
          <cell r="AM91">
            <v>231</v>
          </cell>
          <cell r="AN91" t="str">
            <v/>
          </cell>
          <cell r="AO91" t="str">
            <v/>
          </cell>
          <cell r="AP91">
            <v>406</v>
          </cell>
          <cell r="AQ91">
            <v>254</v>
          </cell>
          <cell r="AR91">
            <v>40</v>
          </cell>
          <cell r="AS91" t="str">
            <v/>
          </cell>
          <cell r="AT91" t="str">
            <v/>
          </cell>
          <cell r="AU91">
            <v>194</v>
          </cell>
          <cell r="AV91">
            <v>370</v>
          </cell>
          <cell r="AW91" t="str">
            <v/>
          </cell>
          <cell r="AX91" t="str">
            <v/>
          </cell>
          <cell r="AY91" t="str">
            <v/>
          </cell>
          <cell r="AZ91">
            <v>70</v>
          </cell>
          <cell r="BA91">
            <v>338</v>
          </cell>
          <cell r="BB91" t="str">
            <v/>
          </cell>
          <cell r="BC91" t="str">
            <v/>
          </cell>
          <cell r="BD91">
            <v>270</v>
          </cell>
          <cell r="BE91">
            <v>242</v>
          </cell>
          <cell r="BF91">
            <v>132</v>
          </cell>
          <cell r="BG91" t="str">
            <v/>
          </cell>
          <cell r="BH91" t="str">
            <v/>
          </cell>
          <cell r="BI91">
            <v>157</v>
          </cell>
          <cell r="BJ91">
            <v>202</v>
          </cell>
          <cell r="BK91" t="str">
            <v/>
          </cell>
          <cell r="BL91" t="str">
            <v/>
          </cell>
          <cell r="BM91" t="str">
            <v/>
          </cell>
          <cell r="BN91">
            <v>220</v>
          </cell>
          <cell r="BO91">
            <v>150</v>
          </cell>
          <cell r="BP91" t="str">
            <v/>
          </cell>
          <cell r="BQ91" t="str">
            <v/>
          </cell>
          <cell r="BR91" t="str">
            <v/>
          </cell>
          <cell r="BS91">
            <v>108</v>
          </cell>
          <cell r="BT91">
            <v>167</v>
          </cell>
          <cell r="BU91">
            <v>416</v>
          </cell>
          <cell r="BV91" t="str">
            <v/>
          </cell>
          <cell r="BW91" t="str">
            <v/>
          </cell>
          <cell r="BX91" t="str">
            <v/>
          </cell>
          <cell r="BY91">
            <v>98</v>
          </cell>
          <cell r="BZ91" t="str">
            <v/>
          </cell>
          <cell r="CA91" t="str">
            <v/>
          </cell>
          <cell r="CB91" t="str">
            <v/>
          </cell>
          <cell r="CC91">
            <v>151</v>
          </cell>
          <cell r="CD91">
            <v>244</v>
          </cell>
          <cell r="CE91" t="str">
            <v/>
          </cell>
          <cell r="CF91" t="str">
            <v/>
          </cell>
          <cell r="CG91">
            <v>129</v>
          </cell>
          <cell r="CH91">
            <v>189</v>
          </cell>
          <cell r="CI91">
            <v>175</v>
          </cell>
          <cell r="CJ91" t="str">
            <v/>
          </cell>
          <cell r="CK91" t="str">
            <v/>
          </cell>
          <cell r="CL91">
            <v>214</v>
          </cell>
          <cell r="CM91">
            <v>127</v>
          </cell>
          <cell r="CN91" t="str">
            <v/>
          </cell>
          <cell r="CO91" t="str">
            <v/>
          </cell>
          <cell r="CP91" t="str">
            <v/>
          </cell>
          <cell r="CQ91">
            <v>138</v>
          </cell>
          <cell r="CR91">
            <v>301</v>
          </cell>
          <cell r="CS91" t="str">
            <v/>
          </cell>
          <cell r="CT91" t="str">
            <v/>
          </cell>
          <cell r="CU91">
            <v>514</v>
          </cell>
          <cell r="CV91">
            <v>281</v>
          </cell>
          <cell r="CW91">
            <v>337</v>
          </cell>
          <cell r="CX91" t="str">
            <v/>
          </cell>
          <cell r="CY91" t="str">
            <v/>
          </cell>
          <cell r="CZ91" t="str">
            <v/>
          </cell>
          <cell r="DA91">
            <v>315</v>
          </cell>
          <cell r="DB91" t="str">
            <v/>
          </cell>
          <cell r="DC91" t="str">
            <v/>
          </cell>
          <cell r="DD91" t="str">
            <v/>
          </cell>
          <cell r="DE91">
            <v>1016</v>
          </cell>
          <cell r="DF91">
            <v>343</v>
          </cell>
          <cell r="DG91" t="str">
            <v/>
          </cell>
          <cell r="DH91" t="str">
            <v/>
          </cell>
          <cell r="DI91">
            <v>346</v>
          </cell>
          <cell r="DJ91" t="str">
            <v/>
          </cell>
          <cell r="DK91" t="str">
            <v/>
          </cell>
          <cell r="DL91" t="str">
            <v/>
          </cell>
          <cell r="DM91" t="str">
            <v/>
          </cell>
          <cell r="DN91">
            <v>691</v>
          </cell>
          <cell r="DO91">
            <v>355</v>
          </cell>
          <cell r="DP91" t="str">
            <v/>
          </cell>
          <cell r="DQ91" t="str">
            <v/>
          </cell>
          <cell r="DR91" t="str">
            <v/>
          </cell>
          <cell r="DS91">
            <v>311</v>
          </cell>
          <cell r="DT91">
            <v>745</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K91">
            <v>1349.2666666666667</v>
          </cell>
          <cell r="GL91">
            <v>217.5</v>
          </cell>
          <cell r="GM91">
            <v>212.21428571428572</v>
          </cell>
          <cell r="GN91">
            <v>474</v>
          </cell>
          <cell r="GO91">
            <v>0</v>
          </cell>
          <cell r="GP91">
            <v>0</v>
          </cell>
        </row>
        <row r="92">
          <cell r="GK92">
            <v>0</v>
          </cell>
          <cell r="GL92">
            <v>0</v>
          </cell>
          <cell r="GM92">
            <v>0</v>
          </cell>
          <cell r="GN92">
            <v>0</v>
          </cell>
          <cell r="GO92">
            <v>0</v>
          </cell>
          <cell r="GP92">
            <v>0</v>
          </cell>
        </row>
        <row r="95">
          <cell r="K95">
            <v>255</v>
          </cell>
          <cell r="L95">
            <v>275</v>
          </cell>
          <cell r="P95">
            <v>250</v>
          </cell>
          <cell r="Q95">
            <v>180</v>
          </cell>
          <cell r="T95">
            <v>415</v>
          </cell>
          <cell r="U95">
            <v>396</v>
          </cell>
          <cell r="V95">
            <v>225</v>
          </cell>
          <cell r="Y95">
            <v>205</v>
          </cell>
          <cell r="Z95">
            <v>200</v>
          </cell>
          <cell r="AD95">
            <v>245</v>
          </cell>
          <cell r="AE95">
            <v>295</v>
          </cell>
          <cell r="AH95">
            <v>480</v>
          </cell>
          <cell r="AI95">
            <v>497</v>
          </cell>
          <cell r="AJ95">
            <v>360</v>
          </cell>
          <cell r="AM95">
            <v>555</v>
          </cell>
          <cell r="AN95">
            <v>175</v>
          </cell>
          <cell r="AR95">
            <v>215</v>
          </cell>
          <cell r="AS95">
            <v>401</v>
          </cell>
          <cell r="AV95">
            <v>420</v>
          </cell>
          <cell r="AW95">
            <v>185</v>
          </cell>
          <cell r="AX95">
            <v>260</v>
          </cell>
          <cell r="BA95">
            <v>395</v>
          </cell>
          <cell r="BB95">
            <v>210</v>
          </cell>
          <cell r="BF95">
            <v>425</v>
          </cell>
          <cell r="BG95">
            <v>785</v>
          </cell>
          <cell r="BJ95">
            <v>293</v>
          </cell>
          <cell r="BK95">
            <v>400</v>
          </cell>
          <cell r="BL95">
            <v>405</v>
          </cell>
          <cell r="BM95">
            <v>0</v>
          </cell>
          <cell r="BN95">
            <v>0</v>
          </cell>
          <cell r="BO95">
            <v>260</v>
          </cell>
          <cell r="BP95">
            <v>0</v>
          </cell>
          <cell r="BQ95">
            <v>305</v>
          </cell>
          <cell r="BR95">
            <v>0</v>
          </cell>
          <cell r="BS95">
            <v>0</v>
          </cell>
          <cell r="BT95">
            <v>0</v>
          </cell>
          <cell r="BU95">
            <v>120</v>
          </cell>
          <cell r="BV95">
            <v>255</v>
          </cell>
          <cell r="BW95">
            <v>0</v>
          </cell>
          <cell r="BX95">
            <v>0</v>
          </cell>
          <cell r="BY95">
            <v>680</v>
          </cell>
          <cell r="BZ95">
            <v>435</v>
          </cell>
          <cell r="CA95">
            <v>180</v>
          </cell>
          <cell r="CB95">
            <v>0</v>
          </cell>
          <cell r="CC95">
            <v>0</v>
          </cell>
          <cell r="CD95">
            <v>230</v>
          </cell>
          <cell r="CE95">
            <v>290</v>
          </cell>
          <cell r="CF95">
            <v>0</v>
          </cell>
          <cell r="CG95">
            <v>0</v>
          </cell>
          <cell r="CH95">
            <v>0</v>
          </cell>
          <cell r="CI95">
            <v>562</v>
          </cell>
          <cell r="CJ95">
            <v>651</v>
          </cell>
          <cell r="CK95">
            <v>0</v>
          </cell>
          <cell r="CL95">
            <v>0</v>
          </cell>
          <cell r="CM95">
            <v>225</v>
          </cell>
          <cell r="CN95">
            <v>125</v>
          </cell>
          <cell r="CO95">
            <v>52</v>
          </cell>
          <cell r="CP95">
            <v>0</v>
          </cell>
          <cell r="CQ95">
            <v>0</v>
          </cell>
          <cell r="CR95">
            <v>491</v>
          </cell>
          <cell r="CS95">
            <v>455</v>
          </cell>
          <cell r="CT95">
            <v>0</v>
          </cell>
          <cell r="CU95">
            <v>0</v>
          </cell>
          <cell r="CV95">
            <v>0</v>
          </cell>
          <cell r="CW95">
            <v>290</v>
          </cell>
          <cell r="CX95">
            <v>461</v>
          </cell>
          <cell r="CY95">
            <v>0</v>
          </cell>
          <cell r="CZ95">
            <v>0</v>
          </cell>
          <cell r="DA95">
            <v>365</v>
          </cell>
          <cell r="DB95">
            <v>282</v>
          </cell>
          <cell r="DC95">
            <v>455</v>
          </cell>
          <cell r="DD95">
            <v>0</v>
          </cell>
          <cell r="DE95">
            <v>0</v>
          </cell>
          <cell r="DF95">
            <v>451</v>
          </cell>
          <cell r="DG95">
            <v>336</v>
          </cell>
          <cell r="DH95">
            <v>0</v>
          </cell>
          <cell r="DI95">
            <v>0</v>
          </cell>
          <cell r="DJ95">
            <v>0</v>
          </cell>
          <cell r="DK95">
            <v>453</v>
          </cell>
          <cell r="DL95">
            <v>447</v>
          </cell>
          <cell r="DM95">
            <v>0</v>
          </cell>
          <cell r="DN95">
            <v>0</v>
          </cell>
          <cell r="DO95">
            <v>119</v>
          </cell>
          <cell r="DP95">
            <v>216</v>
          </cell>
          <cell r="DQ95">
            <v>215</v>
          </cell>
          <cell r="DR95">
            <v>0</v>
          </cell>
          <cell r="DS95">
            <v>0</v>
          </cell>
          <cell r="DT95">
            <v>240</v>
          </cell>
          <cell r="DU95">
            <v>295</v>
          </cell>
          <cell r="DV95">
            <v>0</v>
          </cell>
          <cell r="DW95">
            <v>0</v>
          </cell>
          <cell r="DY95">
            <v>382</v>
          </cell>
          <cell r="DZ95">
            <v>170</v>
          </cell>
          <cell r="EC95">
            <v>140</v>
          </cell>
          <cell r="ED95">
            <v>203</v>
          </cell>
          <cell r="EE95">
            <v>201</v>
          </cell>
          <cell r="EH95">
            <v>40</v>
          </cell>
          <cell r="EI95">
            <v>230</v>
          </cell>
          <cell r="EM95">
            <v>90</v>
          </cell>
          <cell r="EN95">
            <v>88</v>
          </cell>
          <cell r="EQ95">
            <v>336</v>
          </cell>
          <cell r="ER95">
            <v>100</v>
          </cell>
          <cell r="ES95">
            <v>250</v>
          </cell>
          <cell r="EV95">
            <v>302</v>
          </cell>
          <cell r="EW95">
            <v>203</v>
          </cell>
          <cell r="FB95">
            <v>474</v>
          </cell>
          <cell r="FE95">
            <v>174</v>
          </cell>
          <cell r="FF95">
            <v>85</v>
          </cell>
          <cell r="FG95">
            <v>0</v>
          </cell>
          <cell r="FJ95">
            <v>254</v>
          </cell>
          <cell r="FK95">
            <v>215</v>
          </cell>
          <cell r="FO95">
            <v>185</v>
          </cell>
          <cell r="FP95">
            <v>290</v>
          </cell>
          <cell r="FS95">
            <v>212</v>
          </cell>
          <cell r="FT95">
            <v>100</v>
          </cell>
          <cell r="GK95">
            <v>322.2</v>
          </cell>
          <cell r="GL95">
            <v>344.92857142857144</v>
          </cell>
          <cell r="GM95">
            <v>337.06666666666666</v>
          </cell>
          <cell r="GN95">
            <v>330.35714285714283</v>
          </cell>
          <cell r="GO95">
            <v>0</v>
          </cell>
          <cell r="GP95">
            <v>0</v>
          </cell>
        </row>
        <row r="96">
          <cell r="K96">
            <v>130</v>
          </cell>
          <cell r="L96">
            <v>90</v>
          </cell>
          <cell r="P96">
            <v>55</v>
          </cell>
          <cell r="Q96">
            <v>130</v>
          </cell>
          <cell r="T96">
            <v>90</v>
          </cell>
          <cell r="U96">
            <v>165</v>
          </cell>
          <cell r="V96">
            <v>175</v>
          </cell>
          <cell r="Y96">
            <v>110</v>
          </cell>
          <cell r="Z96">
            <v>135</v>
          </cell>
          <cell r="AD96">
            <v>220</v>
          </cell>
          <cell r="AE96">
            <v>180</v>
          </cell>
          <cell r="AH96">
            <v>335</v>
          </cell>
          <cell r="AI96">
            <v>440</v>
          </cell>
          <cell r="AJ96">
            <v>345</v>
          </cell>
          <cell r="AM96">
            <v>180</v>
          </cell>
          <cell r="AN96">
            <v>145</v>
          </cell>
          <cell r="AR96">
            <v>30</v>
          </cell>
          <cell r="AS96">
            <v>94</v>
          </cell>
          <cell r="AV96">
            <v>65</v>
          </cell>
          <cell r="AW96">
            <v>60</v>
          </cell>
          <cell r="AX96">
            <v>65</v>
          </cell>
          <cell r="BA96">
            <v>80</v>
          </cell>
          <cell r="BB96">
            <v>160</v>
          </cell>
          <cell r="BF96">
            <v>95</v>
          </cell>
          <cell r="BG96">
            <v>145</v>
          </cell>
          <cell r="BJ96">
            <v>95</v>
          </cell>
          <cell r="BK96">
            <v>160</v>
          </cell>
          <cell r="BL96">
            <v>135</v>
          </cell>
          <cell r="BM96">
            <v>0</v>
          </cell>
          <cell r="BN96">
            <v>0</v>
          </cell>
          <cell r="BO96">
            <v>90</v>
          </cell>
          <cell r="BP96">
            <v>0</v>
          </cell>
          <cell r="BQ96">
            <v>30</v>
          </cell>
          <cell r="BR96">
            <v>0</v>
          </cell>
          <cell r="BS96">
            <v>0</v>
          </cell>
          <cell r="BT96">
            <v>0</v>
          </cell>
          <cell r="BU96">
            <v>220</v>
          </cell>
          <cell r="BV96">
            <v>183</v>
          </cell>
          <cell r="BW96">
            <v>0</v>
          </cell>
          <cell r="BX96">
            <v>0</v>
          </cell>
          <cell r="BY96">
            <v>65</v>
          </cell>
          <cell r="BZ96">
            <v>180</v>
          </cell>
          <cell r="CA96">
            <v>90</v>
          </cell>
          <cell r="CB96">
            <v>0</v>
          </cell>
          <cell r="CC96">
            <v>0</v>
          </cell>
          <cell r="CD96">
            <v>210</v>
          </cell>
          <cell r="CE96">
            <v>180</v>
          </cell>
          <cell r="CF96">
            <v>0</v>
          </cell>
          <cell r="CG96">
            <v>0</v>
          </cell>
          <cell r="CH96">
            <v>0</v>
          </cell>
          <cell r="CI96">
            <v>185</v>
          </cell>
          <cell r="CJ96">
            <v>40</v>
          </cell>
          <cell r="CK96">
            <v>0</v>
          </cell>
          <cell r="CL96">
            <v>0</v>
          </cell>
          <cell r="CM96">
            <v>65</v>
          </cell>
          <cell r="CN96">
            <v>75</v>
          </cell>
          <cell r="CO96">
            <v>45</v>
          </cell>
          <cell r="CP96">
            <v>0</v>
          </cell>
          <cell r="CQ96">
            <v>0</v>
          </cell>
          <cell r="CR96">
            <v>150</v>
          </cell>
          <cell r="CS96">
            <v>130</v>
          </cell>
          <cell r="CT96">
            <v>0</v>
          </cell>
          <cell r="CU96">
            <v>0</v>
          </cell>
          <cell r="CV96">
            <v>0</v>
          </cell>
          <cell r="CW96">
            <v>110</v>
          </cell>
          <cell r="CX96">
            <v>100</v>
          </cell>
          <cell r="CY96">
            <v>0</v>
          </cell>
          <cell r="CZ96">
            <v>0</v>
          </cell>
          <cell r="DA96">
            <v>160</v>
          </cell>
          <cell r="DB96">
            <v>115</v>
          </cell>
          <cell r="DC96">
            <v>75</v>
          </cell>
          <cell r="DD96">
            <v>0</v>
          </cell>
          <cell r="DE96">
            <v>0</v>
          </cell>
          <cell r="DF96">
            <v>120</v>
          </cell>
          <cell r="DG96">
            <v>210</v>
          </cell>
          <cell r="DH96">
            <v>0</v>
          </cell>
          <cell r="DI96">
            <v>0</v>
          </cell>
          <cell r="DJ96">
            <v>0</v>
          </cell>
          <cell r="DK96">
            <v>45</v>
          </cell>
          <cell r="DL96">
            <v>125</v>
          </cell>
          <cell r="DM96">
            <v>0</v>
          </cell>
          <cell r="DN96">
            <v>0</v>
          </cell>
          <cell r="DO96">
            <v>120</v>
          </cell>
          <cell r="DP96">
            <v>85</v>
          </cell>
          <cell r="DQ96">
            <v>170</v>
          </cell>
          <cell r="DR96">
            <v>0</v>
          </cell>
          <cell r="DS96">
            <v>0</v>
          </cell>
          <cell r="DT96">
            <v>155</v>
          </cell>
          <cell r="DU96">
            <v>175</v>
          </cell>
          <cell r="DV96">
            <v>0</v>
          </cell>
          <cell r="DW96">
            <v>0</v>
          </cell>
          <cell r="DY96">
            <v>80</v>
          </cell>
          <cell r="DZ96">
            <v>115</v>
          </cell>
          <cell r="EC96">
            <v>115</v>
          </cell>
          <cell r="ED96">
            <v>202</v>
          </cell>
          <cell r="EE96">
            <v>125</v>
          </cell>
          <cell r="EH96">
            <v>50</v>
          </cell>
          <cell r="EI96">
            <v>25</v>
          </cell>
          <cell r="EM96">
            <v>155</v>
          </cell>
          <cell r="EN96">
            <v>85</v>
          </cell>
          <cell r="EQ96">
            <v>95</v>
          </cell>
          <cell r="ER96">
            <v>135</v>
          </cell>
          <cell r="ES96">
            <v>150</v>
          </cell>
          <cell r="EV96">
            <v>25</v>
          </cell>
          <cell r="EW96">
            <v>148</v>
          </cell>
          <cell r="FB96">
            <v>70</v>
          </cell>
          <cell r="FE96">
            <v>150</v>
          </cell>
          <cell r="FF96">
            <v>65</v>
          </cell>
          <cell r="FG96">
            <v>78</v>
          </cell>
          <cell r="FJ96">
            <v>0</v>
          </cell>
          <cell r="FK96">
            <v>105</v>
          </cell>
          <cell r="FO96">
            <v>250</v>
          </cell>
          <cell r="FP96">
            <v>120</v>
          </cell>
          <cell r="FS96">
            <v>225</v>
          </cell>
          <cell r="FT96">
            <v>238</v>
          </cell>
          <cell r="GK96">
            <v>185.33333333333334</v>
          </cell>
          <cell r="GL96">
            <v>101.35714285714286</v>
          </cell>
          <cell r="GM96">
            <v>123.2</v>
          </cell>
          <cell r="GN96">
            <v>126.07142857142857</v>
          </cell>
          <cell r="GO96">
            <v>0</v>
          </cell>
          <cell r="GP96">
            <v>0</v>
          </cell>
        </row>
        <row r="97">
          <cell r="K97">
            <v>0</v>
          </cell>
          <cell r="L97">
            <v>50</v>
          </cell>
          <cell r="P97">
            <v>0</v>
          </cell>
          <cell r="Q97">
            <v>20</v>
          </cell>
          <cell r="T97">
            <v>120</v>
          </cell>
          <cell r="U97">
            <v>0</v>
          </cell>
          <cell r="V97">
            <v>0</v>
          </cell>
          <cell r="Y97">
            <v>0</v>
          </cell>
          <cell r="Z97">
            <v>140</v>
          </cell>
          <cell r="AD97">
            <v>0</v>
          </cell>
          <cell r="AE97">
            <v>0</v>
          </cell>
          <cell r="AH97">
            <v>40</v>
          </cell>
          <cell r="AI97">
            <v>30</v>
          </cell>
          <cell r="AJ97">
            <v>25</v>
          </cell>
          <cell r="AM97">
            <v>125</v>
          </cell>
          <cell r="AN97">
            <v>25</v>
          </cell>
          <cell r="AR97">
            <v>0</v>
          </cell>
          <cell r="AS97">
            <v>90</v>
          </cell>
          <cell r="AV97">
            <v>25</v>
          </cell>
          <cell r="AW97">
            <v>30</v>
          </cell>
          <cell r="AX97">
            <v>35</v>
          </cell>
          <cell r="BA97">
            <v>0</v>
          </cell>
          <cell r="BB97">
            <v>30</v>
          </cell>
          <cell r="BF97">
            <v>0</v>
          </cell>
          <cell r="BG97">
            <v>20</v>
          </cell>
          <cell r="BJ97">
            <v>30</v>
          </cell>
          <cell r="BK97">
            <v>155</v>
          </cell>
          <cell r="BL97">
            <v>30</v>
          </cell>
          <cell r="BM97">
            <v>0</v>
          </cell>
          <cell r="BN97">
            <v>0</v>
          </cell>
          <cell r="BO97">
            <v>0</v>
          </cell>
          <cell r="BP97">
            <v>0</v>
          </cell>
          <cell r="BQ97">
            <v>0</v>
          </cell>
          <cell r="BR97">
            <v>0</v>
          </cell>
          <cell r="BS97">
            <v>0</v>
          </cell>
          <cell r="BT97">
            <v>0</v>
          </cell>
          <cell r="BU97">
            <v>0</v>
          </cell>
          <cell r="BV97">
            <v>0</v>
          </cell>
          <cell r="BW97">
            <v>0</v>
          </cell>
          <cell r="BX97">
            <v>0</v>
          </cell>
          <cell r="BY97">
            <v>40</v>
          </cell>
          <cell r="BZ97">
            <v>25</v>
          </cell>
          <cell r="CA97">
            <v>85</v>
          </cell>
          <cell r="CB97">
            <v>0</v>
          </cell>
          <cell r="CC97">
            <v>0</v>
          </cell>
          <cell r="CD97">
            <v>30</v>
          </cell>
          <cell r="CE97">
            <v>45</v>
          </cell>
          <cell r="CF97">
            <v>0</v>
          </cell>
          <cell r="CG97">
            <v>0</v>
          </cell>
          <cell r="CH97">
            <v>0</v>
          </cell>
          <cell r="CI97">
            <v>20</v>
          </cell>
          <cell r="CJ97">
            <v>90</v>
          </cell>
          <cell r="CK97">
            <v>0</v>
          </cell>
          <cell r="CL97">
            <v>0</v>
          </cell>
          <cell r="CM97">
            <v>0</v>
          </cell>
          <cell r="CN97">
            <v>0</v>
          </cell>
          <cell r="CO97">
            <v>0</v>
          </cell>
          <cell r="CP97">
            <v>0</v>
          </cell>
          <cell r="CQ97">
            <v>0</v>
          </cell>
          <cell r="CR97">
            <v>50</v>
          </cell>
          <cell r="CS97">
            <v>60</v>
          </cell>
          <cell r="CT97">
            <v>0</v>
          </cell>
          <cell r="CU97">
            <v>0</v>
          </cell>
          <cell r="CV97">
            <v>0</v>
          </cell>
          <cell r="CW97">
            <v>20</v>
          </cell>
          <cell r="CX97">
            <v>150</v>
          </cell>
          <cell r="CY97">
            <v>0</v>
          </cell>
          <cell r="CZ97">
            <v>0</v>
          </cell>
          <cell r="DA97">
            <v>70</v>
          </cell>
          <cell r="DB97">
            <v>0</v>
          </cell>
          <cell r="DC97">
            <v>25</v>
          </cell>
          <cell r="DD97">
            <v>0</v>
          </cell>
          <cell r="DE97">
            <v>0</v>
          </cell>
          <cell r="DF97">
            <v>105</v>
          </cell>
          <cell r="DG97">
            <v>60</v>
          </cell>
          <cell r="DH97">
            <v>0</v>
          </cell>
          <cell r="DI97">
            <v>0</v>
          </cell>
          <cell r="DJ97">
            <v>0</v>
          </cell>
          <cell r="DK97">
            <v>35</v>
          </cell>
          <cell r="DL97">
            <v>40</v>
          </cell>
          <cell r="DM97">
            <v>0</v>
          </cell>
          <cell r="DN97">
            <v>0</v>
          </cell>
          <cell r="DO97">
            <v>30</v>
          </cell>
          <cell r="DP97">
            <v>20</v>
          </cell>
          <cell r="DQ97">
            <v>25</v>
          </cell>
          <cell r="DR97">
            <v>0</v>
          </cell>
          <cell r="DS97">
            <v>0</v>
          </cell>
          <cell r="DT97">
            <v>28</v>
          </cell>
          <cell r="DU97">
            <v>80</v>
          </cell>
          <cell r="DV97">
            <v>0</v>
          </cell>
          <cell r="DW97">
            <v>0</v>
          </cell>
          <cell r="DY97">
            <v>90</v>
          </cell>
          <cell r="DZ97">
            <v>0</v>
          </cell>
          <cell r="EC97">
            <v>70</v>
          </cell>
          <cell r="ED97">
            <v>0</v>
          </cell>
          <cell r="EE97">
            <v>40</v>
          </cell>
          <cell r="EH97">
            <v>20</v>
          </cell>
          <cell r="EI97">
            <v>0</v>
          </cell>
          <cell r="EM97">
            <v>0</v>
          </cell>
          <cell r="EN97">
            <v>0</v>
          </cell>
          <cell r="EQ97">
            <v>0</v>
          </cell>
          <cell r="ER97">
            <v>0</v>
          </cell>
          <cell r="ES97">
            <v>0</v>
          </cell>
          <cell r="EV97">
            <v>40</v>
          </cell>
          <cell r="EW97">
            <v>0</v>
          </cell>
          <cell r="FB97">
            <v>40</v>
          </cell>
          <cell r="FE97">
            <v>0</v>
          </cell>
          <cell r="FF97">
            <v>30</v>
          </cell>
          <cell r="FG97">
            <v>50</v>
          </cell>
          <cell r="FJ97">
            <v>25</v>
          </cell>
          <cell r="FK97">
            <v>65</v>
          </cell>
          <cell r="FO97">
            <v>0</v>
          </cell>
          <cell r="FP97">
            <v>0</v>
          </cell>
          <cell r="FS97">
            <v>0</v>
          </cell>
          <cell r="FT97">
            <v>0</v>
          </cell>
          <cell r="GK97">
            <v>36.666666666666664</v>
          </cell>
          <cell r="GL97">
            <v>33.571428571428569</v>
          </cell>
          <cell r="GM97">
            <v>29.666666666666668</v>
          </cell>
          <cell r="GN97">
            <v>49.142857142857146</v>
          </cell>
          <cell r="GO97">
            <v>0</v>
          </cell>
          <cell r="GP97">
            <v>0</v>
          </cell>
        </row>
        <row r="98">
          <cell r="K98">
            <v>964</v>
          </cell>
          <cell r="L98">
            <v>0</v>
          </cell>
          <cell r="P98">
            <v>1</v>
          </cell>
          <cell r="Q98">
            <v>620</v>
          </cell>
          <cell r="T98">
            <v>75</v>
          </cell>
          <cell r="U98">
            <v>0</v>
          </cell>
          <cell r="V98">
            <v>25</v>
          </cell>
          <cell r="Y98">
            <v>353</v>
          </cell>
          <cell r="Z98">
            <v>0</v>
          </cell>
          <cell r="AD98">
            <v>70</v>
          </cell>
          <cell r="AE98">
            <v>0</v>
          </cell>
          <cell r="AH98">
            <v>50</v>
          </cell>
          <cell r="AI98">
            <v>0</v>
          </cell>
          <cell r="AJ98">
            <v>0</v>
          </cell>
          <cell r="AM98">
            <v>0</v>
          </cell>
          <cell r="AN98">
            <v>0</v>
          </cell>
          <cell r="AR98">
            <v>0</v>
          </cell>
          <cell r="AS98">
            <v>45</v>
          </cell>
          <cell r="AV98">
            <v>0</v>
          </cell>
          <cell r="AW98">
            <v>0</v>
          </cell>
          <cell r="AX98">
            <v>0</v>
          </cell>
          <cell r="BA98">
            <v>0</v>
          </cell>
          <cell r="BB98">
            <v>0</v>
          </cell>
          <cell r="BF98">
            <v>0</v>
          </cell>
          <cell r="BG98">
            <v>0</v>
          </cell>
          <cell r="BJ98">
            <v>0</v>
          </cell>
          <cell r="BK98">
            <v>45</v>
          </cell>
          <cell r="BL98">
            <v>0</v>
          </cell>
          <cell r="BM98">
            <v>0</v>
          </cell>
          <cell r="BN98">
            <v>0</v>
          </cell>
          <cell r="BO98">
            <v>0</v>
          </cell>
          <cell r="BP98">
            <v>0</v>
          </cell>
          <cell r="BQ98">
            <v>0</v>
          </cell>
          <cell r="BR98">
            <v>0</v>
          </cell>
          <cell r="BS98">
            <v>0</v>
          </cell>
          <cell r="BT98">
            <v>0</v>
          </cell>
          <cell r="BU98">
            <v>70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15</v>
          </cell>
          <cell r="CT98">
            <v>0</v>
          </cell>
          <cell r="CU98">
            <v>0</v>
          </cell>
          <cell r="CV98">
            <v>0</v>
          </cell>
          <cell r="CW98">
            <v>0</v>
          </cell>
          <cell r="CX98">
            <v>75</v>
          </cell>
          <cell r="CY98">
            <v>0</v>
          </cell>
          <cell r="CZ98">
            <v>0</v>
          </cell>
          <cell r="DA98">
            <v>193</v>
          </cell>
          <cell r="DB98">
            <v>75</v>
          </cell>
          <cell r="DC98">
            <v>340</v>
          </cell>
          <cell r="DD98">
            <v>0</v>
          </cell>
          <cell r="DE98">
            <v>0</v>
          </cell>
          <cell r="DF98">
            <v>10</v>
          </cell>
          <cell r="DG98">
            <v>40</v>
          </cell>
          <cell r="DH98">
            <v>0</v>
          </cell>
          <cell r="DI98">
            <v>0</v>
          </cell>
          <cell r="DJ98">
            <v>0</v>
          </cell>
          <cell r="DK98">
            <v>8</v>
          </cell>
          <cell r="DL98">
            <v>578</v>
          </cell>
          <cell r="DM98">
            <v>0</v>
          </cell>
          <cell r="DN98">
            <v>0</v>
          </cell>
          <cell r="DO98">
            <v>0</v>
          </cell>
          <cell r="DP98">
            <v>145</v>
          </cell>
          <cell r="DQ98">
            <v>70</v>
          </cell>
          <cell r="DR98">
            <v>0</v>
          </cell>
          <cell r="DS98">
            <v>0</v>
          </cell>
          <cell r="DT98">
            <v>60</v>
          </cell>
          <cell r="DU98">
            <v>290</v>
          </cell>
          <cell r="DV98">
            <v>0</v>
          </cell>
          <cell r="DW98">
            <v>0</v>
          </cell>
          <cell r="DY98">
            <v>0</v>
          </cell>
          <cell r="DZ98">
            <v>200</v>
          </cell>
          <cell r="EC98">
            <v>35</v>
          </cell>
          <cell r="ED98">
            <v>65</v>
          </cell>
          <cell r="EE98">
            <v>145</v>
          </cell>
          <cell r="EH98">
            <v>25</v>
          </cell>
          <cell r="EI98">
            <v>25</v>
          </cell>
          <cell r="EM98">
            <v>0</v>
          </cell>
          <cell r="EN98">
            <v>0</v>
          </cell>
          <cell r="EQ98">
            <v>100</v>
          </cell>
          <cell r="ER98">
            <v>48</v>
          </cell>
          <cell r="ES98">
            <v>134</v>
          </cell>
          <cell r="EV98">
            <v>50</v>
          </cell>
          <cell r="EW98">
            <v>130</v>
          </cell>
          <cell r="FB98">
            <v>0</v>
          </cell>
          <cell r="FE98">
            <v>0</v>
          </cell>
          <cell r="FF98">
            <v>0</v>
          </cell>
          <cell r="FG98">
            <v>45</v>
          </cell>
          <cell r="FJ98">
            <v>417</v>
          </cell>
          <cell r="FK98">
            <v>140</v>
          </cell>
          <cell r="FO98">
            <v>30</v>
          </cell>
          <cell r="FP98">
            <v>20</v>
          </cell>
          <cell r="FS98">
            <v>239</v>
          </cell>
          <cell r="FT98">
            <v>0</v>
          </cell>
          <cell r="GK98">
            <v>143.86666666666667</v>
          </cell>
          <cell r="GL98">
            <v>6.4285714285714288</v>
          </cell>
          <cell r="GM98">
            <v>5.666666666666667</v>
          </cell>
          <cell r="GN98">
            <v>134.57142857142858</v>
          </cell>
          <cell r="GO98">
            <v>0</v>
          </cell>
          <cell r="GP98">
            <v>0</v>
          </cell>
        </row>
        <row r="99">
          <cell r="K99">
            <v>0</v>
          </cell>
          <cell r="L99">
            <v>0</v>
          </cell>
          <cell r="P99">
            <v>0</v>
          </cell>
          <cell r="Q99">
            <v>0</v>
          </cell>
          <cell r="T99">
            <v>0</v>
          </cell>
          <cell r="U99">
            <v>0</v>
          </cell>
          <cell r="V99">
            <v>0</v>
          </cell>
          <cell r="Y99">
            <v>0</v>
          </cell>
          <cell r="Z99">
            <v>290</v>
          </cell>
          <cell r="AD99">
            <v>55</v>
          </cell>
          <cell r="AE99">
            <v>0</v>
          </cell>
          <cell r="AH99">
            <v>0</v>
          </cell>
          <cell r="AI99">
            <v>0</v>
          </cell>
          <cell r="AJ99">
            <v>0</v>
          </cell>
          <cell r="AM99">
            <v>0</v>
          </cell>
          <cell r="AN99">
            <v>77</v>
          </cell>
          <cell r="AR99">
            <v>0</v>
          </cell>
          <cell r="AS99">
            <v>0</v>
          </cell>
          <cell r="AV99">
            <v>0</v>
          </cell>
          <cell r="AW99">
            <v>0</v>
          </cell>
          <cell r="AX99">
            <v>0</v>
          </cell>
          <cell r="BA99">
            <v>0</v>
          </cell>
          <cell r="BB99">
            <v>0</v>
          </cell>
          <cell r="BF99">
            <v>0</v>
          </cell>
          <cell r="BG99">
            <v>0</v>
          </cell>
          <cell r="BJ99">
            <v>0</v>
          </cell>
          <cell r="BK99">
            <v>0</v>
          </cell>
          <cell r="BL99">
            <v>55</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30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36</v>
          </cell>
          <cell r="DG99">
            <v>50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165</v>
          </cell>
          <cell r="DV99">
            <v>0</v>
          </cell>
          <cell r="DW99">
            <v>0</v>
          </cell>
          <cell r="DY99">
            <v>0</v>
          </cell>
          <cell r="DZ99">
            <v>48</v>
          </cell>
          <cell r="EC99">
            <v>0</v>
          </cell>
          <cell r="ED99">
            <v>0</v>
          </cell>
          <cell r="EE99">
            <v>20</v>
          </cell>
          <cell r="EH99">
            <v>0</v>
          </cell>
          <cell r="EI99">
            <v>75</v>
          </cell>
          <cell r="EM99">
            <v>0</v>
          </cell>
          <cell r="EN99">
            <v>0</v>
          </cell>
          <cell r="EQ99">
            <v>0</v>
          </cell>
          <cell r="ER99">
            <v>105</v>
          </cell>
          <cell r="ES99">
            <v>15</v>
          </cell>
          <cell r="EV99">
            <v>0</v>
          </cell>
          <cell r="EW99">
            <v>136</v>
          </cell>
          <cell r="FB99">
            <v>0</v>
          </cell>
          <cell r="FE99">
            <v>0</v>
          </cell>
          <cell r="FF99">
            <v>60</v>
          </cell>
          <cell r="FG99">
            <v>0</v>
          </cell>
          <cell r="FJ99">
            <v>0</v>
          </cell>
          <cell r="FK99">
            <v>82</v>
          </cell>
          <cell r="FO99">
            <v>0</v>
          </cell>
          <cell r="FP99">
            <v>0</v>
          </cell>
          <cell r="FS99">
            <v>0</v>
          </cell>
          <cell r="FT99">
            <v>40</v>
          </cell>
          <cell r="GK99">
            <v>23</v>
          </cell>
          <cell r="GL99">
            <v>9.4285714285714288</v>
          </cell>
          <cell r="GM99">
            <v>2</v>
          </cell>
          <cell r="GN99">
            <v>17.928571428571427</v>
          </cell>
          <cell r="GO99">
            <v>0</v>
          </cell>
          <cell r="GP99">
            <v>0</v>
          </cell>
        </row>
        <row r="100">
          <cell r="K100">
            <v>0</v>
          </cell>
          <cell r="L100">
            <v>120</v>
          </cell>
          <cell r="P100">
            <v>0</v>
          </cell>
          <cell r="Q100">
            <v>0</v>
          </cell>
          <cell r="T100">
            <v>0</v>
          </cell>
          <cell r="U100">
            <v>0</v>
          </cell>
          <cell r="V100">
            <v>0</v>
          </cell>
          <cell r="Y100">
            <v>0</v>
          </cell>
          <cell r="Z100">
            <v>0</v>
          </cell>
          <cell r="AD100">
            <v>0</v>
          </cell>
          <cell r="AE100">
            <v>0</v>
          </cell>
          <cell r="AH100">
            <v>0</v>
          </cell>
          <cell r="AI100">
            <v>0</v>
          </cell>
          <cell r="AJ100">
            <v>0</v>
          </cell>
          <cell r="AM100">
            <v>0</v>
          </cell>
          <cell r="AN100">
            <v>0</v>
          </cell>
          <cell r="AR100">
            <v>0</v>
          </cell>
          <cell r="AS100">
            <v>0</v>
          </cell>
          <cell r="AV100">
            <v>0</v>
          </cell>
          <cell r="AW100">
            <v>0</v>
          </cell>
          <cell r="AX100">
            <v>0</v>
          </cell>
          <cell r="BA100">
            <v>0</v>
          </cell>
          <cell r="BB100">
            <v>0</v>
          </cell>
          <cell r="BF100">
            <v>0</v>
          </cell>
          <cell r="BG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8</v>
          </cell>
          <cell r="DL100">
            <v>0</v>
          </cell>
          <cell r="DM100">
            <v>0</v>
          </cell>
          <cell r="DN100">
            <v>0</v>
          </cell>
          <cell r="DO100">
            <v>0</v>
          </cell>
          <cell r="DP100">
            <v>0</v>
          </cell>
          <cell r="DQ100">
            <v>0</v>
          </cell>
          <cell r="DR100">
            <v>0</v>
          </cell>
          <cell r="DS100">
            <v>0</v>
          </cell>
          <cell r="DT100">
            <v>0</v>
          </cell>
          <cell r="DU100">
            <v>0</v>
          </cell>
          <cell r="DV100">
            <v>0</v>
          </cell>
          <cell r="DW100">
            <v>0</v>
          </cell>
          <cell r="DY100">
            <v>0</v>
          </cell>
          <cell r="DZ100">
            <v>123</v>
          </cell>
          <cell r="EC100">
            <v>0</v>
          </cell>
          <cell r="ED100">
            <v>0</v>
          </cell>
          <cell r="EE100">
            <v>0</v>
          </cell>
          <cell r="EH100">
            <v>45</v>
          </cell>
          <cell r="EI100">
            <v>0</v>
          </cell>
          <cell r="EM100">
            <v>0</v>
          </cell>
          <cell r="EN100">
            <v>0</v>
          </cell>
          <cell r="EQ100">
            <v>0</v>
          </cell>
          <cell r="ER100">
            <v>0</v>
          </cell>
          <cell r="ES100">
            <v>25</v>
          </cell>
          <cell r="EV100">
            <v>0</v>
          </cell>
          <cell r="EW100">
            <v>20</v>
          </cell>
          <cell r="FB100">
            <v>110</v>
          </cell>
          <cell r="FE100">
            <v>0</v>
          </cell>
          <cell r="FF100">
            <v>0</v>
          </cell>
          <cell r="FG100">
            <v>0</v>
          </cell>
          <cell r="FJ100">
            <v>0</v>
          </cell>
          <cell r="FK100">
            <v>0</v>
          </cell>
          <cell r="FO100">
            <v>0</v>
          </cell>
          <cell r="FP100">
            <v>0</v>
          </cell>
          <cell r="FS100">
            <v>0</v>
          </cell>
          <cell r="FT100">
            <v>0</v>
          </cell>
          <cell r="GK100">
            <v>8</v>
          </cell>
          <cell r="GL100">
            <v>0</v>
          </cell>
          <cell r="GM100">
            <v>0</v>
          </cell>
          <cell r="GN100">
            <v>0.5714285714285714</v>
          </cell>
          <cell r="GO100">
            <v>0</v>
          </cell>
          <cell r="GP100">
            <v>0</v>
          </cell>
        </row>
        <row r="101">
          <cell r="K101">
            <v>0</v>
          </cell>
          <cell r="L101">
            <v>0</v>
          </cell>
          <cell r="P101">
            <v>0</v>
          </cell>
          <cell r="Q101">
            <v>0</v>
          </cell>
          <cell r="T101">
            <v>0</v>
          </cell>
          <cell r="U101">
            <v>0</v>
          </cell>
          <cell r="V101">
            <v>0</v>
          </cell>
          <cell r="Y101">
            <v>0</v>
          </cell>
          <cell r="Z101">
            <v>0</v>
          </cell>
          <cell r="AD101">
            <v>0</v>
          </cell>
          <cell r="AE101">
            <v>0</v>
          </cell>
          <cell r="AH101">
            <v>0</v>
          </cell>
          <cell r="AI101">
            <v>0</v>
          </cell>
          <cell r="AJ101">
            <v>0</v>
          </cell>
          <cell r="AM101">
            <v>0</v>
          </cell>
          <cell r="AN101">
            <v>0</v>
          </cell>
          <cell r="AR101">
            <v>45</v>
          </cell>
          <cell r="AS101">
            <v>0</v>
          </cell>
          <cell r="AV101">
            <v>0</v>
          </cell>
          <cell r="AW101">
            <v>28</v>
          </cell>
          <cell r="AX101">
            <v>0</v>
          </cell>
          <cell r="BA101">
            <v>0</v>
          </cell>
          <cell r="BB101">
            <v>0</v>
          </cell>
          <cell r="BF101">
            <v>35</v>
          </cell>
          <cell r="BG101">
            <v>70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40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40</v>
          </cell>
          <cell r="DH101">
            <v>0</v>
          </cell>
          <cell r="DI101">
            <v>0</v>
          </cell>
          <cell r="DJ101">
            <v>0</v>
          </cell>
          <cell r="DK101">
            <v>225</v>
          </cell>
          <cell r="DL101">
            <v>0</v>
          </cell>
          <cell r="DM101">
            <v>0</v>
          </cell>
          <cell r="DN101">
            <v>0</v>
          </cell>
          <cell r="DO101">
            <v>15</v>
          </cell>
          <cell r="DP101">
            <v>0</v>
          </cell>
          <cell r="DQ101">
            <v>0</v>
          </cell>
          <cell r="DR101">
            <v>0</v>
          </cell>
          <cell r="DS101">
            <v>0</v>
          </cell>
          <cell r="DT101">
            <v>0</v>
          </cell>
          <cell r="DU101">
            <v>0</v>
          </cell>
          <cell r="DV101">
            <v>0</v>
          </cell>
          <cell r="DW101">
            <v>0</v>
          </cell>
          <cell r="DY101">
            <v>0</v>
          </cell>
          <cell r="DZ101">
            <v>20</v>
          </cell>
          <cell r="EC101">
            <v>0</v>
          </cell>
          <cell r="ED101">
            <v>0</v>
          </cell>
          <cell r="EE101">
            <v>35</v>
          </cell>
          <cell r="EH101">
            <v>60</v>
          </cell>
          <cell r="EI101">
            <v>0</v>
          </cell>
          <cell r="EM101">
            <v>0</v>
          </cell>
          <cell r="EN101">
            <v>0</v>
          </cell>
          <cell r="EQ101">
            <v>0</v>
          </cell>
          <cell r="ER101">
            <v>0</v>
          </cell>
          <cell r="ES101">
            <v>0</v>
          </cell>
          <cell r="EV101">
            <v>51</v>
          </cell>
          <cell r="EW101">
            <v>0</v>
          </cell>
          <cell r="FB101">
            <v>0</v>
          </cell>
          <cell r="FE101">
            <v>100</v>
          </cell>
          <cell r="FF101">
            <v>138</v>
          </cell>
          <cell r="FG101">
            <v>365</v>
          </cell>
          <cell r="FJ101">
            <v>0</v>
          </cell>
          <cell r="FK101">
            <v>0</v>
          </cell>
          <cell r="FO101">
            <v>0</v>
          </cell>
          <cell r="FP101">
            <v>174</v>
          </cell>
          <cell r="FS101">
            <v>0</v>
          </cell>
          <cell r="FT101">
            <v>85</v>
          </cell>
          <cell r="GK101">
            <v>0</v>
          </cell>
          <cell r="GL101">
            <v>12.714285714285714</v>
          </cell>
          <cell r="GM101">
            <v>2.6666666666666665</v>
          </cell>
          <cell r="GN101">
            <v>20</v>
          </cell>
          <cell r="GO101">
            <v>0</v>
          </cell>
          <cell r="GP101">
            <v>0</v>
          </cell>
        </row>
        <row r="102">
          <cell r="K102">
            <v>575</v>
          </cell>
          <cell r="L102">
            <v>1310</v>
          </cell>
          <cell r="P102">
            <v>0</v>
          </cell>
          <cell r="Q102">
            <v>0</v>
          </cell>
          <cell r="T102">
            <v>0</v>
          </cell>
          <cell r="U102">
            <v>0</v>
          </cell>
          <cell r="V102">
            <v>117</v>
          </cell>
          <cell r="Y102">
            <v>0</v>
          </cell>
          <cell r="Z102">
            <v>150</v>
          </cell>
          <cell r="AD102">
            <v>0</v>
          </cell>
          <cell r="AE102">
            <v>0</v>
          </cell>
          <cell r="AH102">
            <v>0</v>
          </cell>
          <cell r="AI102">
            <v>0</v>
          </cell>
          <cell r="AJ102">
            <v>0</v>
          </cell>
          <cell r="AM102">
            <v>0</v>
          </cell>
          <cell r="AN102">
            <v>0</v>
          </cell>
          <cell r="AR102">
            <v>43</v>
          </cell>
          <cell r="AS102">
            <v>133</v>
          </cell>
          <cell r="AV102">
            <v>170</v>
          </cell>
          <cell r="AW102">
            <v>0</v>
          </cell>
          <cell r="AX102">
            <v>0</v>
          </cell>
          <cell r="BA102">
            <v>0</v>
          </cell>
          <cell r="BB102">
            <v>30</v>
          </cell>
          <cell r="BF102">
            <v>0</v>
          </cell>
          <cell r="BG102">
            <v>0</v>
          </cell>
          <cell r="BJ102">
            <v>0</v>
          </cell>
          <cell r="BK102">
            <v>0</v>
          </cell>
          <cell r="BL102">
            <v>0</v>
          </cell>
          <cell r="BM102">
            <v>0</v>
          </cell>
          <cell r="BN102">
            <v>0</v>
          </cell>
          <cell r="BO102">
            <v>0</v>
          </cell>
          <cell r="BP102">
            <v>0</v>
          </cell>
          <cell r="BQ102">
            <v>0</v>
          </cell>
          <cell r="BR102">
            <v>0</v>
          </cell>
          <cell r="BS102">
            <v>0</v>
          </cell>
          <cell r="BT102">
            <v>0</v>
          </cell>
          <cell r="BU102">
            <v>30</v>
          </cell>
          <cell r="BV102">
            <v>0</v>
          </cell>
          <cell r="BW102">
            <v>0</v>
          </cell>
          <cell r="BX102">
            <v>0</v>
          </cell>
          <cell r="BY102">
            <v>0</v>
          </cell>
          <cell r="BZ102">
            <v>40</v>
          </cell>
          <cell r="CA102">
            <v>0</v>
          </cell>
          <cell r="CB102">
            <v>0</v>
          </cell>
          <cell r="CC102">
            <v>0</v>
          </cell>
          <cell r="CD102">
            <v>60</v>
          </cell>
          <cell r="CE102">
            <v>90</v>
          </cell>
          <cell r="CF102">
            <v>0</v>
          </cell>
          <cell r="CG102">
            <v>0</v>
          </cell>
          <cell r="CH102">
            <v>0</v>
          </cell>
          <cell r="CI102">
            <v>0</v>
          </cell>
          <cell r="CJ102">
            <v>0</v>
          </cell>
          <cell r="CK102">
            <v>0</v>
          </cell>
          <cell r="CL102">
            <v>0</v>
          </cell>
          <cell r="CM102">
            <v>25</v>
          </cell>
          <cell r="CN102">
            <v>0</v>
          </cell>
          <cell r="CO102">
            <v>200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19</v>
          </cell>
          <cell r="DG102">
            <v>0</v>
          </cell>
          <cell r="DH102">
            <v>0</v>
          </cell>
          <cell r="DI102">
            <v>0</v>
          </cell>
          <cell r="DJ102">
            <v>0</v>
          </cell>
          <cell r="DK102">
            <v>0</v>
          </cell>
          <cell r="DL102">
            <v>150</v>
          </cell>
          <cell r="DM102">
            <v>0</v>
          </cell>
          <cell r="DN102">
            <v>0</v>
          </cell>
          <cell r="DO102">
            <v>156</v>
          </cell>
          <cell r="DP102">
            <v>108</v>
          </cell>
          <cell r="DQ102">
            <v>0</v>
          </cell>
          <cell r="DR102">
            <v>0</v>
          </cell>
          <cell r="DS102">
            <v>0</v>
          </cell>
          <cell r="DT102">
            <v>0</v>
          </cell>
          <cell r="DU102">
            <v>133</v>
          </cell>
          <cell r="DV102">
            <v>0</v>
          </cell>
          <cell r="DW102">
            <v>0</v>
          </cell>
          <cell r="DY102">
            <v>100</v>
          </cell>
          <cell r="DZ102">
            <v>0</v>
          </cell>
          <cell r="EC102">
            <v>0</v>
          </cell>
          <cell r="ED102">
            <v>205</v>
          </cell>
          <cell r="EE102">
            <v>0</v>
          </cell>
          <cell r="EH102">
            <v>0</v>
          </cell>
          <cell r="EI102">
            <v>185</v>
          </cell>
          <cell r="EM102">
            <v>0</v>
          </cell>
          <cell r="EN102">
            <v>0</v>
          </cell>
          <cell r="EQ102">
            <v>0</v>
          </cell>
          <cell r="ER102">
            <v>0</v>
          </cell>
          <cell r="ES102">
            <v>40</v>
          </cell>
          <cell r="EV102">
            <v>0</v>
          </cell>
          <cell r="EW102">
            <v>0</v>
          </cell>
          <cell r="FB102">
            <v>0</v>
          </cell>
          <cell r="FE102">
            <v>148</v>
          </cell>
          <cell r="FF102">
            <v>60</v>
          </cell>
          <cell r="FG102">
            <v>0</v>
          </cell>
          <cell r="FJ102">
            <v>0</v>
          </cell>
          <cell r="FK102">
            <v>0</v>
          </cell>
          <cell r="FO102">
            <v>0</v>
          </cell>
          <cell r="FP102">
            <v>0</v>
          </cell>
          <cell r="FS102">
            <v>114</v>
          </cell>
          <cell r="FT102">
            <v>110</v>
          </cell>
          <cell r="GK102">
            <v>143.46666666666667</v>
          </cell>
          <cell r="GL102">
            <v>26.857142857142858</v>
          </cell>
          <cell r="GM102">
            <v>29.666666666666668</v>
          </cell>
          <cell r="GN102">
            <v>40.428571428571431</v>
          </cell>
          <cell r="GO102">
            <v>0</v>
          </cell>
          <cell r="GP102">
            <v>0</v>
          </cell>
        </row>
        <row r="103">
          <cell r="K103">
            <v>0</v>
          </cell>
          <cell r="L103">
            <v>30</v>
          </cell>
          <cell r="P103">
            <v>0</v>
          </cell>
          <cell r="Q103">
            <v>169</v>
          </cell>
          <cell r="T103">
            <v>0</v>
          </cell>
          <cell r="U103">
            <v>0</v>
          </cell>
          <cell r="V103">
            <v>0</v>
          </cell>
          <cell r="Y103">
            <v>0</v>
          </cell>
          <cell r="Z103">
            <v>0</v>
          </cell>
          <cell r="AD103">
            <v>0</v>
          </cell>
          <cell r="AE103">
            <v>0</v>
          </cell>
          <cell r="AH103">
            <v>0</v>
          </cell>
          <cell r="AI103">
            <v>0</v>
          </cell>
          <cell r="AJ103">
            <v>0</v>
          </cell>
          <cell r="AM103">
            <v>0</v>
          </cell>
          <cell r="AN103">
            <v>25</v>
          </cell>
          <cell r="AR103">
            <v>0</v>
          </cell>
          <cell r="AS103">
            <v>0</v>
          </cell>
          <cell r="AV103">
            <v>0</v>
          </cell>
          <cell r="AW103">
            <v>0</v>
          </cell>
          <cell r="AX103">
            <v>0</v>
          </cell>
          <cell r="BA103">
            <v>0</v>
          </cell>
          <cell r="BB103">
            <v>0</v>
          </cell>
          <cell r="BF103">
            <v>60</v>
          </cell>
          <cell r="BG103">
            <v>0</v>
          </cell>
          <cell r="BJ103">
            <v>0</v>
          </cell>
          <cell r="BK103">
            <v>0</v>
          </cell>
          <cell r="BL103">
            <v>50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70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125</v>
          </cell>
          <cell r="DC103">
            <v>80</v>
          </cell>
          <cell r="DD103">
            <v>0</v>
          </cell>
          <cell r="DE103">
            <v>0</v>
          </cell>
          <cell r="DF103">
            <v>13</v>
          </cell>
          <cell r="DG103">
            <v>0</v>
          </cell>
          <cell r="DH103">
            <v>0</v>
          </cell>
          <cell r="DI103">
            <v>0</v>
          </cell>
          <cell r="DJ103">
            <v>0</v>
          </cell>
          <cell r="DK103">
            <v>35</v>
          </cell>
          <cell r="DL103">
            <v>0</v>
          </cell>
          <cell r="DM103">
            <v>0</v>
          </cell>
          <cell r="DN103">
            <v>0</v>
          </cell>
          <cell r="DO103">
            <v>7</v>
          </cell>
          <cell r="DP103">
            <v>45</v>
          </cell>
          <cell r="DQ103">
            <v>0</v>
          </cell>
          <cell r="DR103">
            <v>0</v>
          </cell>
          <cell r="DS103">
            <v>0</v>
          </cell>
          <cell r="DT103">
            <v>0</v>
          </cell>
          <cell r="DU103">
            <v>0</v>
          </cell>
          <cell r="DV103">
            <v>0</v>
          </cell>
          <cell r="DW103">
            <v>0</v>
          </cell>
          <cell r="DY103">
            <v>110</v>
          </cell>
          <cell r="DZ103">
            <v>195</v>
          </cell>
          <cell r="EC103">
            <v>255</v>
          </cell>
          <cell r="ED103">
            <v>145</v>
          </cell>
          <cell r="EE103">
            <v>160</v>
          </cell>
          <cell r="EH103">
            <v>0</v>
          </cell>
          <cell r="EI103">
            <v>75</v>
          </cell>
          <cell r="EM103">
            <v>0</v>
          </cell>
          <cell r="EN103">
            <v>0</v>
          </cell>
          <cell r="EQ103">
            <v>17</v>
          </cell>
          <cell r="ER103">
            <v>0</v>
          </cell>
          <cell r="ES103">
            <v>0</v>
          </cell>
          <cell r="EV103">
            <v>0</v>
          </cell>
          <cell r="EW103">
            <v>29</v>
          </cell>
          <cell r="FB103">
            <v>123</v>
          </cell>
          <cell r="FE103">
            <v>25</v>
          </cell>
          <cell r="FF103">
            <v>30</v>
          </cell>
          <cell r="FG103">
            <v>35</v>
          </cell>
          <cell r="FJ103">
            <v>50</v>
          </cell>
          <cell r="FK103">
            <v>0</v>
          </cell>
          <cell r="FO103">
            <v>0</v>
          </cell>
          <cell r="FP103">
            <v>0</v>
          </cell>
          <cell r="FS103">
            <v>0</v>
          </cell>
          <cell r="FT103">
            <v>30</v>
          </cell>
          <cell r="GK103">
            <v>13.266666666666667</v>
          </cell>
          <cell r="GL103">
            <v>9.6428571428571423</v>
          </cell>
          <cell r="GM103">
            <v>4.666666666666667</v>
          </cell>
          <cell r="GN103">
            <v>21.785714285714285</v>
          </cell>
          <cell r="GO103">
            <v>0</v>
          </cell>
          <cell r="GP103">
            <v>0</v>
          </cell>
        </row>
        <row r="104">
          <cell r="K104">
            <v>220</v>
          </cell>
          <cell r="L104">
            <v>0</v>
          </cell>
          <cell r="P104">
            <v>0</v>
          </cell>
          <cell r="Q104">
            <v>0</v>
          </cell>
          <cell r="T104">
            <v>0</v>
          </cell>
          <cell r="U104">
            <v>0</v>
          </cell>
          <cell r="V104">
            <v>0</v>
          </cell>
          <cell r="Y104">
            <v>0</v>
          </cell>
          <cell r="Z104">
            <v>0</v>
          </cell>
          <cell r="AD104">
            <v>0</v>
          </cell>
          <cell r="AE104">
            <v>0</v>
          </cell>
          <cell r="AH104">
            <v>0</v>
          </cell>
          <cell r="AI104">
            <v>0</v>
          </cell>
          <cell r="AJ104">
            <v>0</v>
          </cell>
          <cell r="AM104">
            <v>0</v>
          </cell>
          <cell r="AN104">
            <v>0</v>
          </cell>
          <cell r="AR104">
            <v>0</v>
          </cell>
          <cell r="AS104">
            <v>0</v>
          </cell>
          <cell r="AV104">
            <v>0</v>
          </cell>
          <cell r="AW104">
            <v>0</v>
          </cell>
          <cell r="AX104">
            <v>0</v>
          </cell>
          <cell r="BA104">
            <v>0</v>
          </cell>
          <cell r="BB104">
            <v>0</v>
          </cell>
          <cell r="BF104">
            <v>0</v>
          </cell>
          <cell r="BG104">
            <v>0</v>
          </cell>
          <cell r="BJ104">
            <v>70</v>
          </cell>
          <cell r="BK104">
            <v>0</v>
          </cell>
          <cell r="BL104">
            <v>0</v>
          </cell>
          <cell r="BM104">
            <v>0</v>
          </cell>
          <cell r="BN104">
            <v>0</v>
          </cell>
          <cell r="BO104">
            <v>0</v>
          </cell>
          <cell r="BP104">
            <v>0</v>
          </cell>
          <cell r="BQ104">
            <v>30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250</v>
          </cell>
          <cell r="CT104">
            <v>0</v>
          </cell>
          <cell r="CU104">
            <v>0</v>
          </cell>
          <cell r="CV104">
            <v>0</v>
          </cell>
          <cell r="CW104">
            <v>100</v>
          </cell>
          <cell r="CX104">
            <v>0</v>
          </cell>
          <cell r="CY104">
            <v>0</v>
          </cell>
          <cell r="CZ104">
            <v>0</v>
          </cell>
          <cell r="DA104">
            <v>0</v>
          </cell>
          <cell r="DB104">
            <v>0</v>
          </cell>
          <cell r="DC104">
            <v>50</v>
          </cell>
          <cell r="DD104">
            <v>0</v>
          </cell>
          <cell r="DE104">
            <v>0</v>
          </cell>
          <cell r="DF104">
            <v>0</v>
          </cell>
          <cell r="DG104">
            <v>90</v>
          </cell>
          <cell r="DH104">
            <v>0</v>
          </cell>
          <cell r="DI104">
            <v>0</v>
          </cell>
          <cell r="DJ104">
            <v>0</v>
          </cell>
          <cell r="DK104">
            <v>70</v>
          </cell>
          <cell r="DL104">
            <v>40</v>
          </cell>
          <cell r="DM104">
            <v>0</v>
          </cell>
          <cell r="DN104">
            <v>0</v>
          </cell>
          <cell r="DO104">
            <v>48</v>
          </cell>
          <cell r="DP104">
            <v>25</v>
          </cell>
          <cell r="DQ104">
            <v>0</v>
          </cell>
          <cell r="DR104">
            <v>0</v>
          </cell>
          <cell r="DS104">
            <v>0</v>
          </cell>
          <cell r="DT104">
            <v>0</v>
          </cell>
          <cell r="DU104">
            <v>75</v>
          </cell>
          <cell r="DV104">
            <v>0</v>
          </cell>
          <cell r="DW104">
            <v>0</v>
          </cell>
          <cell r="DY104">
            <v>0</v>
          </cell>
          <cell r="DZ104">
            <v>15</v>
          </cell>
          <cell r="EC104">
            <v>0</v>
          </cell>
          <cell r="ED104">
            <v>0</v>
          </cell>
          <cell r="EE104">
            <v>20</v>
          </cell>
          <cell r="EH104">
            <v>0</v>
          </cell>
          <cell r="EI104">
            <v>0</v>
          </cell>
          <cell r="EM104">
            <v>0</v>
          </cell>
          <cell r="EN104">
            <v>0</v>
          </cell>
          <cell r="EQ104">
            <v>0</v>
          </cell>
          <cell r="ER104">
            <v>0</v>
          </cell>
          <cell r="ES104">
            <v>0</v>
          </cell>
          <cell r="EV104">
            <v>0</v>
          </cell>
          <cell r="EW104">
            <v>30</v>
          </cell>
          <cell r="FB104">
            <v>0</v>
          </cell>
          <cell r="FE104">
            <v>0</v>
          </cell>
          <cell r="FF104">
            <v>30</v>
          </cell>
          <cell r="FG104">
            <v>0</v>
          </cell>
          <cell r="FJ104">
            <v>0</v>
          </cell>
          <cell r="FK104">
            <v>0</v>
          </cell>
          <cell r="FO104">
            <v>0</v>
          </cell>
          <cell r="FP104">
            <v>0</v>
          </cell>
          <cell r="FS104">
            <v>0</v>
          </cell>
          <cell r="FT104">
            <v>0</v>
          </cell>
          <cell r="GK104">
            <v>14.666666666666666</v>
          </cell>
          <cell r="GL104">
            <v>5</v>
          </cell>
          <cell r="GM104">
            <v>18.666666666666668</v>
          </cell>
          <cell r="GN104">
            <v>35.571428571428569</v>
          </cell>
          <cell r="GO104">
            <v>0</v>
          </cell>
          <cell r="GP104">
            <v>0</v>
          </cell>
        </row>
        <row r="105">
          <cell r="K105">
            <v>0</v>
          </cell>
          <cell r="L105">
            <v>0</v>
          </cell>
          <cell r="P105">
            <v>0</v>
          </cell>
          <cell r="Q105">
            <v>0</v>
          </cell>
          <cell r="T105">
            <v>0</v>
          </cell>
          <cell r="U105">
            <v>0</v>
          </cell>
          <cell r="V105">
            <v>0</v>
          </cell>
          <cell r="Y105">
            <v>0</v>
          </cell>
          <cell r="Z105">
            <v>0</v>
          </cell>
          <cell r="AD105">
            <v>0</v>
          </cell>
          <cell r="AE105">
            <v>0</v>
          </cell>
          <cell r="AH105">
            <v>0</v>
          </cell>
          <cell r="AI105">
            <v>0</v>
          </cell>
          <cell r="AJ105">
            <v>0</v>
          </cell>
          <cell r="AM105">
            <v>0</v>
          </cell>
          <cell r="AN105">
            <v>0</v>
          </cell>
          <cell r="AR105">
            <v>0</v>
          </cell>
          <cell r="AS105">
            <v>0</v>
          </cell>
          <cell r="AV105">
            <v>0</v>
          </cell>
          <cell r="AW105">
            <v>0</v>
          </cell>
          <cell r="AX105">
            <v>0</v>
          </cell>
          <cell r="BA105">
            <v>0</v>
          </cell>
          <cell r="BB105">
            <v>0</v>
          </cell>
          <cell r="BF105">
            <v>0</v>
          </cell>
          <cell r="BG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Y105">
            <v>0</v>
          </cell>
          <cell r="DZ105">
            <v>0</v>
          </cell>
          <cell r="EC105">
            <v>0</v>
          </cell>
          <cell r="ED105">
            <v>0</v>
          </cell>
          <cell r="EE105">
            <v>0</v>
          </cell>
          <cell r="EH105">
            <v>0</v>
          </cell>
          <cell r="EI105">
            <v>0</v>
          </cell>
          <cell r="EM105">
            <v>0</v>
          </cell>
          <cell r="EN105">
            <v>0</v>
          </cell>
          <cell r="EQ105">
            <v>0</v>
          </cell>
          <cell r="ER105">
            <v>0</v>
          </cell>
          <cell r="ES105">
            <v>0</v>
          </cell>
          <cell r="EV105">
            <v>0</v>
          </cell>
          <cell r="EW105">
            <v>0</v>
          </cell>
          <cell r="FB105">
            <v>0</v>
          </cell>
          <cell r="FE105">
            <v>0</v>
          </cell>
          <cell r="FF105">
            <v>0</v>
          </cell>
          <cell r="FG105">
            <v>0</v>
          </cell>
          <cell r="FJ105">
            <v>0</v>
          </cell>
          <cell r="FK105">
            <v>0</v>
          </cell>
          <cell r="FO105">
            <v>0</v>
          </cell>
          <cell r="FP105">
            <v>0</v>
          </cell>
          <cell r="FS105">
            <v>0</v>
          </cell>
          <cell r="FT105">
            <v>0</v>
          </cell>
          <cell r="GK105">
            <v>0</v>
          </cell>
          <cell r="GL105">
            <v>0</v>
          </cell>
          <cell r="GM105">
            <v>0</v>
          </cell>
          <cell r="GN105">
            <v>0</v>
          </cell>
          <cell r="GO105">
            <v>0</v>
          </cell>
          <cell r="GP105">
            <v>0</v>
          </cell>
        </row>
        <row r="106">
          <cell r="K106">
            <v>0</v>
          </cell>
          <cell r="L106">
            <v>0</v>
          </cell>
          <cell r="P106">
            <v>0</v>
          </cell>
          <cell r="Q106">
            <v>0</v>
          </cell>
          <cell r="T106">
            <v>0</v>
          </cell>
          <cell r="U106">
            <v>0</v>
          </cell>
          <cell r="V106">
            <v>0</v>
          </cell>
          <cell r="Y106">
            <v>0</v>
          </cell>
          <cell r="Z106">
            <v>0</v>
          </cell>
          <cell r="AD106">
            <v>0</v>
          </cell>
          <cell r="AE106">
            <v>0</v>
          </cell>
          <cell r="AH106">
            <v>0</v>
          </cell>
          <cell r="AI106">
            <v>0</v>
          </cell>
          <cell r="AJ106">
            <v>0</v>
          </cell>
          <cell r="AM106">
            <v>0</v>
          </cell>
          <cell r="AN106">
            <v>0</v>
          </cell>
          <cell r="AR106">
            <v>0</v>
          </cell>
          <cell r="AS106">
            <v>0</v>
          </cell>
          <cell r="AV106">
            <v>0</v>
          </cell>
          <cell r="AW106">
            <v>0</v>
          </cell>
          <cell r="AX106">
            <v>0</v>
          </cell>
          <cell r="BA106">
            <v>0</v>
          </cell>
          <cell r="BB106">
            <v>0</v>
          </cell>
          <cell r="BF106">
            <v>0</v>
          </cell>
          <cell r="BG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Y106">
            <v>0</v>
          </cell>
          <cell r="DZ106">
            <v>0</v>
          </cell>
          <cell r="EC106">
            <v>0</v>
          </cell>
          <cell r="ED106">
            <v>0</v>
          </cell>
          <cell r="EE106">
            <v>0</v>
          </cell>
          <cell r="EH106">
            <v>0</v>
          </cell>
          <cell r="EI106">
            <v>0</v>
          </cell>
          <cell r="EM106">
            <v>0</v>
          </cell>
          <cell r="EN106">
            <v>0</v>
          </cell>
          <cell r="EQ106">
            <v>0</v>
          </cell>
          <cell r="ER106">
            <v>0</v>
          </cell>
          <cell r="ES106">
            <v>0</v>
          </cell>
          <cell r="EV106">
            <v>0</v>
          </cell>
          <cell r="EW106">
            <v>0</v>
          </cell>
          <cell r="FB106">
            <v>0</v>
          </cell>
          <cell r="FE106">
            <v>0</v>
          </cell>
          <cell r="FF106">
            <v>0</v>
          </cell>
          <cell r="FG106">
            <v>0</v>
          </cell>
          <cell r="FJ106">
            <v>0</v>
          </cell>
          <cell r="FK106">
            <v>0</v>
          </cell>
          <cell r="FO106">
            <v>0</v>
          </cell>
          <cell r="FP106">
            <v>0</v>
          </cell>
          <cell r="FS106">
            <v>0</v>
          </cell>
          <cell r="FT106">
            <v>0</v>
          </cell>
          <cell r="GK106">
            <v>0</v>
          </cell>
          <cell r="GL106">
            <v>0</v>
          </cell>
          <cell r="GM106">
            <v>0</v>
          </cell>
          <cell r="GN106">
            <v>0</v>
          </cell>
          <cell r="GO106">
            <v>0</v>
          </cell>
          <cell r="GP106">
            <v>0</v>
          </cell>
        </row>
        <row r="107">
          <cell r="K107">
            <v>0</v>
          </cell>
          <cell r="L107">
            <v>0</v>
          </cell>
          <cell r="P107">
            <v>0</v>
          </cell>
          <cell r="Q107">
            <v>0</v>
          </cell>
          <cell r="T107">
            <v>0</v>
          </cell>
          <cell r="U107">
            <v>0</v>
          </cell>
          <cell r="V107">
            <v>0</v>
          </cell>
          <cell r="Y107">
            <v>0</v>
          </cell>
          <cell r="Z107">
            <v>0</v>
          </cell>
          <cell r="AD107">
            <v>0</v>
          </cell>
          <cell r="AE107">
            <v>0</v>
          </cell>
          <cell r="AH107">
            <v>0</v>
          </cell>
          <cell r="AI107">
            <v>0</v>
          </cell>
          <cell r="AJ107">
            <v>0</v>
          </cell>
          <cell r="AN107">
            <v>0</v>
          </cell>
          <cell r="AR107">
            <v>0</v>
          </cell>
          <cell r="AS107">
            <v>0</v>
          </cell>
          <cell r="AW107">
            <v>0</v>
          </cell>
          <cell r="AX107">
            <v>0</v>
          </cell>
          <cell r="BA107">
            <v>0</v>
          </cell>
          <cell r="BB107">
            <v>0</v>
          </cell>
          <cell r="BF107">
            <v>0</v>
          </cell>
          <cell r="BG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80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128</v>
          </cell>
          <cell r="DG107">
            <v>0</v>
          </cell>
          <cell r="DH107">
            <v>0</v>
          </cell>
          <cell r="DI107">
            <v>0</v>
          </cell>
          <cell r="DJ107">
            <v>0</v>
          </cell>
          <cell r="DK107">
            <v>213</v>
          </cell>
          <cell r="DL107">
            <v>79</v>
          </cell>
          <cell r="DM107">
            <v>0</v>
          </cell>
          <cell r="DN107">
            <v>0</v>
          </cell>
          <cell r="DO107">
            <v>33</v>
          </cell>
          <cell r="DP107">
            <v>0</v>
          </cell>
          <cell r="DQ107">
            <v>28</v>
          </cell>
          <cell r="DR107">
            <v>0</v>
          </cell>
          <cell r="DS107">
            <v>0</v>
          </cell>
          <cell r="DT107">
            <v>0</v>
          </cell>
          <cell r="DU107">
            <v>0</v>
          </cell>
          <cell r="DV107">
            <v>0</v>
          </cell>
          <cell r="DW107">
            <v>0</v>
          </cell>
          <cell r="DY107">
            <v>0</v>
          </cell>
          <cell r="DZ107">
            <v>0</v>
          </cell>
          <cell r="EC107">
            <v>0</v>
          </cell>
          <cell r="ED107">
            <v>0</v>
          </cell>
          <cell r="EE107">
            <v>90</v>
          </cell>
          <cell r="EH107">
            <v>0</v>
          </cell>
          <cell r="EI107">
            <v>0</v>
          </cell>
          <cell r="EM107">
            <v>0</v>
          </cell>
          <cell r="EN107">
            <v>0</v>
          </cell>
          <cell r="EQ107">
            <v>0</v>
          </cell>
          <cell r="ER107">
            <v>0</v>
          </cell>
          <cell r="ES107">
            <v>50</v>
          </cell>
          <cell r="EV107">
            <v>0</v>
          </cell>
          <cell r="EW107">
            <v>0</v>
          </cell>
          <cell r="FB107">
            <v>0</v>
          </cell>
          <cell r="FE107">
            <v>0</v>
          </cell>
          <cell r="FF107">
            <v>0</v>
          </cell>
          <cell r="FG107">
            <v>30</v>
          </cell>
          <cell r="FJ107">
            <v>0</v>
          </cell>
          <cell r="FK107">
            <v>0</v>
          </cell>
          <cell r="FO107">
            <v>0</v>
          </cell>
          <cell r="FP107">
            <v>0</v>
          </cell>
          <cell r="FS107">
            <v>45</v>
          </cell>
          <cell r="FT107">
            <v>95</v>
          </cell>
          <cell r="GK107">
            <v>0</v>
          </cell>
          <cell r="GL107">
            <v>0</v>
          </cell>
          <cell r="GM107">
            <v>5.333333333333333</v>
          </cell>
          <cell r="GN107">
            <v>34.357142857142854</v>
          </cell>
          <cell r="GO107">
            <v>0</v>
          </cell>
          <cell r="GP107">
            <v>0</v>
          </cell>
        </row>
        <row r="108">
          <cell r="K108">
            <v>15</v>
          </cell>
          <cell r="L108">
            <v>0</v>
          </cell>
          <cell r="P108">
            <v>0</v>
          </cell>
          <cell r="Q108">
            <v>0</v>
          </cell>
          <cell r="T108">
            <v>0</v>
          </cell>
          <cell r="U108">
            <v>0</v>
          </cell>
          <cell r="V108">
            <v>0</v>
          </cell>
          <cell r="Y108">
            <v>0</v>
          </cell>
          <cell r="Z108">
            <v>0</v>
          </cell>
          <cell r="AD108">
            <v>200</v>
          </cell>
          <cell r="AE108">
            <v>110</v>
          </cell>
          <cell r="AH108">
            <v>0</v>
          </cell>
          <cell r="AI108">
            <v>0</v>
          </cell>
          <cell r="AM108">
            <v>60</v>
          </cell>
          <cell r="AN108">
            <v>95</v>
          </cell>
          <cell r="AR108">
            <v>15</v>
          </cell>
          <cell r="AS108">
            <v>128</v>
          </cell>
          <cell r="AW108">
            <v>0</v>
          </cell>
          <cell r="AX108">
            <v>150</v>
          </cell>
          <cell r="BA108">
            <v>0</v>
          </cell>
          <cell r="BB108">
            <v>0</v>
          </cell>
          <cell r="BF108">
            <v>0</v>
          </cell>
          <cell r="BG108">
            <v>0</v>
          </cell>
          <cell r="BJ108">
            <v>0</v>
          </cell>
          <cell r="BK108">
            <v>110</v>
          </cell>
          <cell r="BL108">
            <v>0</v>
          </cell>
          <cell r="BM108">
            <v>0</v>
          </cell>
          <cell r="BN108">
            <v>0</v>
          </cell>
          <cell r="BO108">
            <v>0</v>
          </cell>
          <cell r="BP108">
            <v>0</v>
          </cell>
          <cell r="BQ108">
            <v>920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125</v>
          </cell>
          <cell r="CJ108">
            <v>0</v>
          </cell>
          <cell r="CK108">
            <v>0</v>
          </cell>
          <cell r="CL108">
            <v>0</v>
          </cell>
          <cell r="CM108">
            <v>0</v>
          </cell>
          <cell r="CN108">
            <v>0</v>
          </cell>
          <cell r="CO108">
            <v>110</v>
          </cell>
          <cell r="CP108">
            <v>0</v>
          </cell>
          <cell r="CQ108">
            <v>0</v>
          </cell>
          <cell r="CR108">
            <v>0</v>
          </cell>
          <cell r="CS108">
            <v>120</v>
          </cell>
          <cell r="CT108">
            <v>0</v>
          </cell>
          <cell r="CU108">
            <v>0</v>
          </cell>
          <cell r="CV108">
            <v>0</v>
          </cell>
          <cell r="CW108">
            <v>130</v>
          </cell>
          <cell r="CX108">
            <v>124</v>
          </cell>
          <cell r="CY108">
            <v>0</v>
          </cell>
          <cell r="CZ108">
            <v>0</v>
          </cell>
          <cell r="DA108">
            <v>70</v>
          </cell>
          <cell r="DB108">
            <v>0</v>
          </cell>
          <cell r="DC108">
            <v>200</v>
          </cell>
          <cell r="DD108">
            <v>0</v>
          </cell>
          <cell r="DE108">
            <v>0</v>
          </cell>
          <cell r="DF108">
            <v>30</v>
          </cell>
          <cell r="DG108">
            <v>0</v>
          </cell>
          <cell r="DH108">
            <v>0</v>
          </cell>
          <cell r="DI108">
            <v>0</v>
          </cell>
          <cell r="DJ108">
            <v>0</v>
          </cell>
          <cell r="DK108">
            <v>242</v>
          </cell>
          <cell r="DL108">
            <v>168</v>
          </cell>
          <cell r="DM108">
            <v>0</v>
          </cell>
          <cell r="DN108">
            <v>0</v>
          </cell>
          <cell r="DO108">
            <v>192</v>
          </cell>
          <cell r="DP108">
            <v>113</v>
          </cell>
          <cell r="DQ108">
            <v>110</v>
          </cell>
          <cell r="DR108">
            <v>0</v>
          </cell>
          <cell r="DS108">
            <v>0</v>
          </cell>
          <cell r="DT108">
            <v>150</v>
          </cell>
          <cell r="DU108">
            <v>50</v>
          </cell>
          <cell r="DV108">
            <v>0</v>
          </cell>
          <cell r="DW108">
            <v>0</v>
          </cell>
          <cell r="DY108">
            <v>50</v>
          </cell>
          <cell r="DZ108">
            <v>80</v>
          </cell>
          <cell r="EC108">
            <v>15</v>
          </cell>
          <cell r="ED108">
            <v>90</v>
          </cell>
          <cell r="EE108">
            <v>20</v>
          </cell>
          <cell r="EH108">
            <v>0</v>
          </cell>
          <cell r="EI108">
            <v>0</v>
          </cell>
          <cell r="EM108">
            <v>20</v>
          </cell>
          <cell r="EN108">
            <v>120</v>
          </cell>
          <cell r="EQ108">
            <v>35</v>
          </cell>
          <cell r="ER108">
            <v>115</v>
          </cell>
          <cell r="ES108">
            <v>60</v>
          </cell>
          <cell r="EV108">
            <v>60</v>
          </cell>
          <cell r="EW108">
            <v>40</v>
          </cell>
          <cell r="FB108">
            <v>40</v>
          </cell>
          <cell r="FE108">
            <v>90</v>
          </cell>
          <cell r="FF108">
            <v>170</v>
          </cell>
          <cell r="FG108">
            <v>60</v>
          </cell>
          <cell r="FJ108">
            <v>20</v>
          </cell>
          <cell r="FK108">
            <v>20</v>
          </cell>
          <cell r="FO108">
            <v>110</v>
          </cell>
          <cell r="FP108">
            <v>20</v>
          </cell>
          <cell r="FS108">
            <v>85</v>
          </cell>
          <cell r="FT108">
            <v>0</v>
          </cell>
          <cell r="GK108">
            <v>27.5</v>
          </cell>
          <cell r="GL108">
            <v>38.307692307692307</v>
          </cell>
          <cell r="GM108">
            <v>85</v>
          </cell>
          <cell r="GN108">
            <v>112.78571428571429</v>
          </cell>
          <cell r="GO108">
            <v>0</v>
          </cell>
          <cell r="GP108">
            <v>0</v>
          </cell>
        </row>
        <row r="109">
          <cell r="K109">
            <v>0</v>
          </cell>
          <cell r="L109">
            <v>0</v>
          </cell>
          <cell r="P109">
            <v>0</v>
          </cell>
          <cell r="Q109">
            <v>0</v>
          </cell>
          <cell r="T109">
            <v>0</v>
          </cell>
          <cell r="U109">
            <v>0</v>
          </cell>
          <cell r="V109">
            <v>0</v>
          </cell>
          <cell r="Y109">
            <v>0</v>
          </cell>
          <cell r="Z109">
            <v>0</v>
          </cell>
          <cell r="AD109">
            <v>0</v>
          </cell>
          <cell r="AE109">
            <v>80</v>
          </cell>
          <cell r="AH109">
            <v>0</v>
          </cell>
          <cell r="AI109">
            <v>0</v>
          </cell>
          <cell r="AN109">
            <v>0</v>
          </cell>
          <cell r="AR109">
            <v>20</v>
          </cell>
          <cell r="AS109">
            <v>0</v>
          </cell>
          <cell r="AV109">
            <v>25</v>
          </cell>
          <cell r="AW109">
            <v>40</v>
          </cell>
          <cell r="AX109">
            <v>0</v>
          </cell>
          <cell r="BA109">
            <v>50</v>
          </cell>
          <cell r="BB109">
            <v>0</v>
          </cell>
          <cell r="BF109">
            <v>0</v>
          </cell>
          <cell r="BG109">
            <v>0</v>
          </cell>
          <cell r="BJ109">
            <v>0</v>
          </cell>
          <cell r="BK109">
            <v>0</v>
          </cell>
          <cell r="BL109">
            <v>0</v>
          </cell>
          <cell r="BM109">
            <v>0</v>
          </cell>
          <cell r="BN109">
            <v>0</v>
          </cell>
          <cell r="BO109">
            <v>50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Y109">
            <v>0</v>
          </cell>
          <cell r="DZ109">
            <v>0</v>
          </cell>
          <cell r="EC109">
            <v>0</v>
          </cell>
          <cell r="ED109">
            <v>0</v>
          </cell>
          <cell r="EE109">
            <v>0</v>
          </cell>
          <cell r="EH109">
            <v>0</v>
          </cell>
          <cell r="EI109">
            <v>0</v>
          </cell>
          <cell r="EM109">
            <v>0</v>
          </cell>
          <cell r="EN109">
            <v>0</v>
          </cell>
          <cell r="EQ109">
            <v>0</v>
          </cell>
          <cell r="ER109">
            <v>25</v>
          </cell>
          <cell r="ES109">
            <v>0</v>
          </cell>
          <cell r="EV109">
            <v>0</v>
          </cell>
          <cell r="EW109">
            <v>0</v>
          </cell>
          <cell r="FB109">
            <v>0</v>
          </cell>
          <cell r="FE109">
            <v>0</v>
          </cell>
          <cell r="FF109">
            <v>0</v>
          </cell>
          <cell r="FG109">
            <v>0</v>
          </cell>
          <cell r="FJ109">
            <v>0</v>
          </cell>
          <cell r="FK109">
            <v>0</v>
          </cell>
          <cell r="FO109">
            <v>0</v>
          </cell>
          <cell r="FP109">
            <v>0</v>
          </cell>
          <cell r="FS109">
            <v>0</v>
          </cell>
          <cell r="FT109">
            <v>0</v>
          </cell>
          <cell r="GK109">
            <v>6.1538461538461542</v>
          </cell>
          <cell r="GL109">
            <v>13.214285714285714</v>
          </cell>
          <cell r="GM109">
            <v>0</v>
          </cell>
          <cell r="GN109">
            <v>0</v>
          </cell>
          <cell r="GO109">
            <v>0</v>
          </cell>
          <cell r="GP109">
            <v>0</v>
          </cell>
        </row>
        <row r="110">
          <cell r="K110">
            <v>0</v>
          </cell>
          <cell r="L110">
            <v>0</v>
          </cell>
          <cell r="P110">
            <v>0</v>
          </cell>
          <cell r="Q110">
            <v>0</v>
          </cell>
          <cell r="T110">
            <v>0</v>
          </cell>
          <cell r="U110">
            <v>0</v>
          </cell>
          <cell r="V110">
            <v>0</v>
          </cell>
          <cell r="Y110">
            <v>0</v>
          </cell>
          <cell r="Z110">
            <v>0</v>
          </cell>
          <cell r="AD110">
            <v>310</v>
          </cell>
          <cell r="AE110">
            <v>150</v>
          </cell>
          <cell r="AH110">
            <v>96</v>
          </cell>
          <cell r="AI110">
            <v>120</v>
          </cell>
          <cell r="AM110">
            <v>67</v>
          </cell>
          <cell r="AN110">
            <v>135</v>
          </cell>
          <cell r="AR110">
            <v>120</v>
          </cell>
          <cell r="AS110">
            <v>55</v>
          </cell>
          <cell r="AV110">
            <v>115</v>
          </cell>
          <cell r="AW110">
            <v>135</v>
          </cell>
          <cell r="AX110">
            <v>55</v>
          </cell>
          <cell r="BA110">
            <v>195</v>
          </cell>
          <cell r="BB110">
            <v>0</v>
          </cell>
          <cell r="BF110">
            <v>0</v>
          </cell>
          <cell r="BG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30</v>
          </cell>
          <cell r="CJ110">
            <v>70</v>
          </cell>
          <cell r="CK110">
            <v>0</v>
          </cell>
          <cell r="CL110">
            <v>0</v>
          </cell>
          <cell r="CM110">
            <v>20</v>
          </cell>
          <cell r="CN110">
            <v>0</v>
          </cell>
          <cell r="CO110">
            <v>25</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45</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Y110">
            <v>0</v>
          </cell>
          <cell r="DZ110">
            <v>0</v>
          </cell>
          <cell r="EC110">
            <v>0</v>
          </cell>
          <cell r="ED110">
            <v>0</v>
          </cell>
          <cell r="EE110">
            <v>30</v>
          </cell>
          <cell r="EH110">
            <v>55</v>
          </cell>
          <cell r="EI110">
            <v>50</v>
          </cell>
          <cell r="EM110">
            <v>0</v>
          </cell>
          <cell r="EN110">
            <v>0</v>
          </cell>
          <cell r="EQ110">
            <v>0</v>
          </cell>
          <cell r="ER110">
            <v>0</v>
          </cell>
          <cell r="ES110">
            <v>0</v>
          </cell>
          <cell r="EV110">
            <v>40</v>
          </cell>
          <cell r="EW110">
            <v>0</v>
          </cell>
          <cell r="FB110">
            <v>26</v>
          </cell>
          <cell r="FE110">
            <v>25</v>
          </cell>
          <cell r="FF110">
            <v>20</v>
          </cell>
          <cell r="FG110">
            <v>0</v>
          </cell>
          <cell r="FJ110">
            <v>44</v>
          </cell>
          <cell r="FK110">
            <v>0</v>
          </cell>
          <cell r="FO110">
            <v>0</v>
          </cell>
          <cell r="FP110">
            <v>45</v>
          </cell>
          <cell r="FS110">
            <v>10</v>
          </cell>
          <cell r="FT110">
            <v>138</v>
          </cell>
          <cell r="GK110">
            <v>53.071428571428569</v>
          </cell>
          <cell r="GL110">
            <v>57.857142857142854</v>
          </cell>
          <cell r="GM110">
            <v>9.6666666666666661</v>
          </cell>
          <cell r="GN110">
            <v>3.4615384615384617</v>
          </cell>
          <cell r="GO110">
            <v>0</v>
          </cell>
          <cell r="GP110">
            <v>0</v>
          </cell>
        </row>
        <row r="111">
          <cell r="K111">
            <v>0</v>
          </cell>
          <cell r="L111">
            <v>0</v>
          </cell>
          <cell r="P111">
            <v>0</v>
          </cell>
          <cell r="Q111">
            <v>0</v>
          </cell>
          <cell r="T111">
            <v>0</v>
          </cell>
          <cell r="U111">
            <v>0</v>
          </cell>
          <cell r="V111">
            <v>0</v>
          </cell>
          <cell r="Y111">
            <v>0</v>
          </cell>
          <cell r="Z111">
            <v>40</v>
          </cell>
          <cell r="AD111">
            <v>0</v>
          </cell>
          <cell r="AE111">
            <v>0</v>
          </cell>
          <cell r="AH111">
            <v>0</v>
          </cell>
          <cell r="AI111">
            <v>0</v>
          </cell>
          <cell r="AJ111">
            <v>130</v>
          </cell>
          <cell r="AM111">
            <v>25</v>
          </cell>
          <cell r="AN111">
            <v>0</v>
          </cell>
          <cell r="AR111">
            <v>0</v>
          </cell>
          <cell r="AS111">
            <v>45</v>
          </cell>
          <cell r="AV111">
            <v>20</v>
          </cell>
          <cell r="AW111">
            <v>0</v>
          </cell>
          <cell r="AX111">
            <v>0</v>
          </cell>
          <cell r="BA111">
            <v>0</v>
          </cell>
          <cell r="BB111">
            <v>0</v>
          </cell>
          <cell r="BF111">
            <v>0</v>
          </cell>
          <cell r="BG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Y111">
            <v>0</v>
          </cell>
          <cell r="DZ111">
            <v>0</v>
          </cell>
          <cell r="EC111">
            <v>0</v>
          </cell>
          <cell r="ED111">
            <v>0</v>
          </cell>
          <cell r="EH111">
            <v>0</v>
          </cell>
          <cell r="EI111">
            <v>0</v>
          </cell>
          <cell r="EM111">
            <v>0</v>
          </cell>
          <cell r="EN111">
            <v>0</v>
          </cell>
          <cell r="EQ111">
            <v>0</v>
          </cell>
          <cell r="ER111">
            <v>0</v>
          </cell>
          <cell r="ES111">
            <v>0</v>
          </cell>
          <cell r="EV111">
            <v>0</v>
          </cell>
          <cell r="EW111">
            <v>0</v>
          </cell>
          <cell r="FB111">
            <v>0</v>
          </cell>
          <cell r="FE111">
            <v>0</v>
          </cell>
          <cell r="FF111">
            <v>0</v>
          </cell>
          <cell r="FG111">
            <v>0</v>
          </cell>
          <cell r="FJ111">
            <v>0</v>
          </cell>
          <cell r="FK111">
            <v>0</v>
          </cell>
          <cell r="FO111">
            <v>0</v>
          </cell>
          <cell r="FP111">
            <v>0</v>
          </cell>
          <cell r="FS111">
            <v>0</v>
          </cell>
          <cell r="FT111">
            <v>0</v>
          </cell>
          <cell r="GK111">
            <v>13</v>
          </cell>
          <cell r="GL111">
            <v>4.6428571428571432</v>
          </cell>
          <cell r="GM111">
            <v>0</v>
          </cell>
          <cell r="GN111">
            <v>0</v>
          </cell>
          <cell r="GO111">
            <v>0</v>
          </cell>
          <cell r="GP111">
            <v>0</v>
          </cell>
        </row>
        <row r="112">
          <cell r="K112">
            <v>0</v>
          </cell>
          <cell r="L112">
            <v>0</v>
          </cell>
          <cell r="P112">
            <v>0</v>
          </cell>
          <cell r="Q112">
            <v>0</v>
          </cell>
          <cell r="T112">
            <v>0</v>
          </cell>
          <cell r="U112">
            <v>0</v>
          </cell>
          <cell r="V112">
            <v>0</v>
          </cell>
          <cell r="Y112">
            <v>0</v>
          </cell>
          <cell r="Z112">
            <v>100</v>
          </cell>
          <cell r="AD112">
            <v>261</v>
          </cell>
          <cell r="AE112">
            <v>0</v>
          </cell>
          <cell r="AH112">
            <v>0</v>
          </cell>
          <cell r="AI112">
            <v>0</v>
          </cell>
          <cell r="AN112">
            <v>0</v>
          </cell>
          <cell r="AR112">
            <v>0</v>
          </cell>
          <cell r="AS112">
            <v>0</v>
          </cell>
          <cell r="AW112">
            <v>0</v>
          </cell>
          <cell r="AX112">
            <v>0</v>
          </cell>
          <cell r="BA112">
            <v>0</v>
          </cell>
          <cell r="BB112">
            <v>0</v>
          </cell>
          <cell r="BF112">
            <v>0</v>
          </cell>
          <cell r="BG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60</v>
          </cell>
          <cell r="DU112">
            <v>0</v>
          </cell>
          <cell r="DV112">
            <v>0</v>
          </cell>
          <cell r="DW112">
            <v>0</v>
          </cell>
          <cell r="DY112">
            <v>0</v>
          </cell>
          <cell r="DZ112">
            <v>107</v>
          </cell>
          <cell r="EC112">
            <v>180</v>
          </cell>
          <cell r="ED112">
            <v>0</v>
          </cell>
          <cell r="EE112">
            <v>0</v>
          </cell>
          <cell r="EH112">
            <v>180</v>
          </cell>
          <cell r="EI112">
            <v>899</v>
          </cell>
          <cell r="EM112">
            <v>0</v>
          </cell>
          <cell r="EN112">
            <v>0</v>
          </cell>
          <cell r="EQ112">
            <v>98</v>
          </cell>
          <cell r="ER112">
            <v>0</v>
          </cell>
          <cell r="ES112">
            <v>24</v>
          </cell>
          <cell r="EV112">
            <v>0</v>
          </cell>
          <cell r="EW112">
            <v>0</v>
          </cell>
          <cell r="FB112">
            <v>23</v>
          </cell>
          <cell r="FE112">
            <v>400</v>
          </cell>
          <cell r="FF112">
            <v>240</v>
          </cell>
          <cell r="FG112">
            <v>120</v>
          </cell>
          <cell r="FJ112">
            <v>60</v>
          </cell>
          <cell r="FK112">
            <v>422</v>
          </cell>
          <cell r="FO112">
            <v>0</v>
          </cell>
          <cell r="FP112">
            <v>0</v>
          </cell>
          <cell r="FS112">
            <v>150</v>
          </cell>
          <cell r="FT112">
            <v>0</v>
          </cell>
          <cell r="GK112">
            <v>27.76923076923077</v>
          </cell>
          <cell r="GL112">
            <v>0</v>
          </cell>
          <cell r="GM112">
            <v>0</v>
          </cell>
          <cell r="GN112">
            <v>4.615384615384615</v>
          </cell>
          <cell r="GO112">
            <v>0</v>
          </cell>
          <cell r="GP112">
            <v>0</v>
          </cell>
        </row>
        <row r="113">
          <cell r="K113">
            <v>60</v>
          </cell>
          <cell r="L113">
            <v>0</v>
          </cell>
          <cell r="P113">
            <v>0</v>
          </cell>
          <cell r="Q113">
            <v>130</v>
          </cell>
          <cell r="T113">
            <v>195</v>
          </cell>
          <cell r="U113">
            <v>245</v>
          </cell>
          <cell r="V113">
            <v>75</v>
          </cell>
          <cell r="Y113">
            <v>85</v>
          </cell>
          <cell r="Z113">
            <v>260</v>
          </cell>
          <cell r="AD113">
            <v>0</v>
          </cell>
          <cell r="AE113">
            <v>845</v>
          </cell>
          <cell r="AH113">
            <v>558</v>
          </cell>
          <cell r="AI113">
            <v>653</v>
          </cell>
          <cell r="AJ113">
            <v>405</v>
          </cell>
          <cell r="AM113">
            <v>80</v>
          </cell>
          <cell r="AN113">
            <v>25</v>
          </cell>
          <cell r="AR113">
            <v>95</v>
          </cell>
          <cell r="AS113">
            <v>35</v>
          </cell>
          <cell r="AV113">
            <v>100</v>
          </cell>
          <cell r="AW113">
            <v>130</v>
          </cell>
          <cell r="AX113">
            <v>160</v>
          </cell>
          <cell r="BA113">
            <v>0</v>
          </cell>
          <cell r="BB113">
            <v>15</v>
          </cell>
          <cell r="BF113">
            <v>170</v>
          </cell>
          <cell r="BG113">
            <v>150</v>
          </cell>
          <cell r="BJ113">
            <v>130</v>
          </cell>
          <cell r="BK113">
            <v>60</v>
          </cell>
          <cell r="BL113">
            <v>105</v>
          </cell>
          <cell r="BM113">
            <v>0</v>
          </cell>
          <cell r="BN113">
            <v>0</v>
          </cell>
          <cell r="BO113">
            <v>115</v>
          </cell>
          <cell r="BP113">
            <v>0</v>
          </cell>
          <cell r="BQ113">
            <v>0</v>
          </cell>
          <cell r="BR113">
            <v>0</v>
          </cell>
          <cell r="BS113">
            <v>0</v>
          </cell>
          <cell r="BT113">
            <v>0</v>
          </cell>
          <cell r="BU113">
            <v>0</v>
          </cell>
          <cell r="BV113">
            <v>440</v>
          </cell>
          <cell r="BW113">
            <v>0</v>
          </cell>
          <cell r="BX113">
            <v>0</v>
          </cell>
          <cell r="BY113">
            <v>195</v>
          </cell>
          <cell r="BZ113">
            <v>220</v>
          </cell>
          <cell r="CA113">
            <v>12</v>
          </cell>
          <cell r="CB113">
            <v>0</v>
          </cell>
          <cell r="CC113">
            <v>0</v>
          </cell>
          <cell r="CD113">
            <v>105</v>
          </cell>
          <cell r="CE113">
            <v>170</v>
          </cell>
          <cell r="CF113">
            <v>0</v>
          </cell>
          <cell r="CG113">
            <v>0</v>
          </cell>
          <cell r="CH113">
            <v>0</v>
          </cell>
          <cell r="CI113">
            <v>0</v>
          </cell>
          <cell r="CJ113">
            <v>0</v>
          </cell>
          <cell r="CK113">
            <v>0</v>
          </cell>
          <cell r="CL113">
            <v>0</v>
          </cell>
          <cell r="CM113">
            <v>75</v>
          </cell>
          <cell r="CN113">
            <v>0</v>
          </cell>
          <cell r="CO113">
            <v>174</v>
          </cell>
          <cell r="CP113">
            <v>0</v>
          </cell>
          <cell r="CQ113">
            <v>0</v>
          </cell>
          <cell r="CR113">
            <v>0</v>
          </cell>
          <cell r="CS113">
            <v>40</v>
          </cell>
          <cell r="CT113">
            <v>0</v>
          </cell>
          <cell r="CU113">
            <v>0</v>
          </cell>
          <cell r="CV113">
            <v>0</v>
          </cell>
          <cell r="CW113">
            <v>0</v>
          </cell>
          <cell r="CX113">
            <v>80</v>
          </cell>
          <cell r="CY113">
            <v>0</v>
          </cell>
          <cell r="CZ113">
            <v>0</v>
          </cell>
          <cell r="DA113">
            <v>644</v>
          </cell>
          <cell r="DB113">
            <v>160</v>
          </cell>
          <cell r="DC113">
            <v>90</v>
          </cell>
          <cell r="DD113">
            <v>0</v>
          </cell>
          <cell r="DE113">
            <v>0</v>
          </cell>
          <cell r="DF113">
            <v>206</v>
          </cell>
          <cell r="DG113">
            <v>180</v>
          </cell>
          <cell r="DH113">
            <v>0</v>
          </cell>
          <cell r="DI113">
            <v>0</v>
          </cell>
          <cell r="DJ113">
            <v>0</v>
          </cell>
          <cell r="DK113">
            <v>35</v>
          </cell>
          <cell r="DL113">
            <v>0</v>
          </cell>
          <cell r="DM113">
            <v>0</v>
          </cell>
          <cell r="DN113">
            <v>0</v>
          </cell>
          <cell r="DO113">
            <v>67</v>
          </cell>
          <cell r="DP113">
            <v>76</v>
          </cell>
          <cell r="DQ113">
            <v>95</v>
          </cell>
          <cell r="DR113">
            <v>0</v>
          </cell>
          <cell r="DS113">
            <v>0</v>
          </cell>
          <cell r="DT113">
            <v>60</v>
          </cell>
          <cell r="DU113">
            <v>80</v>
          </cell>
          <cell r="DV113">
            <v>0</v>
          </cell>
          <cell r="DW113">
            <v>0</v>
          </cell>
          <cell r="DY113">
            <v>50</v>
          </cell>
          <cell r="DZ113">
            <v>130</v>
          </cell>
          <cell r="EC113">
            <v>100</v>
          </cell>
          <cell r="ED113">
            <v>110</v>
          </cell>
          <cell r="EE113">
            <v>45</v>
          </cell>
          <cell r="EH113">
            <v>0</v>
          </cell>
          <cell r="EI113">
            <v>0</v>
          </cell>
          <cell r="EM113">
            <v>60</v>
          </cell>
          <cell r="EN113">
            <v>155</v>
          </cell>
          <cell r="EQ113">
            <v>35</v>
          </cell>
          <cell r="ER113">
            <v>115</v>
          </cell>
          <cell r="ES113">
            <v>20</v>
          </cell>
          <cell r="EV113">
            <v>25</v>
          </cell>
          <cell r="EW113">
            <v>60</v>
          </cell>
          <cell r="FB113">
            <v>25</v>
          </cell>
          <cell r="FE113">
            <v>180</v>
          </cell>
          <cell r="FF113">
            <v>180</v>
          </cell>
          <cell r="FG113">
            <v>135</v>
          </cell>
          <cell r="FJ113">
            <v>0</v>
          </cell>
          <cell r="FK113">
            <v>50</v>
          </cell>
          <cell r="FO113">
            <v>110</v>
          </cell>
          <cell r="FP113">
            <v>185</v>
          </cell>
          <cell r="FS113">
            <v>170</v>
          </cell>
          <cell r="FT113">
            <v>0</v>
          </cell>
          <cell r="GK113">
            <v>239.4</v>
          </cell>
          <cell r="GL113">
            <v>92.142857142857139</v>
          </cell>
          <cell r="GM113">
            <v>95.4</v>
          </cell>
          <cell r="GN113">
            <v>126.64285714285714</v>
          </cell>
          <cell r="GO113">
            <v>0</v>
          </cell>
          <cell r="GP113">
            <v>0</v>
          </cell>
        </row>
        <row r="114">
          <cell r="K114">
            <v>0</v>
          </cell>
          <cell r="L114">
            <v>0</v>
          </cell>
          <cell r="P114">
            <v>0</v>
          </cell>
          <cell r="Q114">
            <v>0</v>
          </cell>
          <cell r="T114">
            <v>0</v>
          </cell>
          <cell r="U114">
            <v>0</v>
          </cell>
          <cell r="V114">
            <v>0</v>
          </cell>
          <cell r="Y114">
            <v>0</v>
          </cell>
          <cell r="Z114">
            <v>100</v>
          </cell>
          <cell r="AD114">
            <v>175</v>
          </cell>
          <cell r="AE114">
            <v>560</v>
          </cell>
          <cell r="AH114">
            <v>200</v>
          </cell>
          <cell r="AI114">
            <v>0</v>
          </cell>
          <cell r="AJ114">
            <v>75</v>
          </cell>
          <cell r="AN114">
            <v>5</v>
          </cell>
          <cell r="AR114">
            <v>0</v>
          </cell>
          <cell r="AS114">
            <v>0</v>
          </cell>
          <cell r="AW114">
            <v>0</v>
          </cell>
          <cell r="AX114">
            <v>0</v>
          </cell>
          <cell r="BA114">
            <v>0</v>
          </cell>
          <cell r="BB114">
            <v>0</v>
          </cell>
          <cell r="BF114">
            <v>0</v>
          </cell>
          <cell r="BG114">
            <v>0</v>
          </cell>
          <cell r="BJ114">
            <v>0</v>
          </cell>
          <cell r="BK114">
            <v>0</v>
          </cell>
          <cell r="BO114">
            <v>0</v>
          </cell>
          <cell r="BQ114">
            <v>0</v>
          </cell>
          <cell r="BU114">
            <v>0</v>
          </cell>
          <cell r="BV114">
            <v>0</v>
          </cell>
          <cell r="BY114">
            <v>0</v>
          </cell>
          <cell r="BZ114">
            <v>0</v>
          </cell>
          <cell r="CA114">
            <v>0</v>
          </cell>
          <cell r="CD114">
            <v>0</v>
          </cell>
          <cell r="CE114">
            <v>0</v>
          </cell>
          <cell r="CI114">
            <v>420</v>
          </cell>
          <cell r="CJ114">
            <v>0</v>
          </cell>
          <cell r="CM114">
            <v>0</v>
          </cell>
          <cell r="CN114">
            <v>0</v>
          </cell>
          <cell r="CO114">
            <v>117</v>
          </cell>
          <cell r="CR114">
            <v>0</v>
          </cell>
          <cell r="CS114">
            <v>120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369</v>
          </cell>
          <cell r="DL114">
            <v>28</v>
          </cell>
          <cell r="DM114">
            <v>0</v>
          </cell>
          <cell r="DN114">
            <v>0</v>
          </cell>
          <cell r="DO114">
            <v>543</v>
          </cell>
          <cell r="DP114">
            <v>470</v>
          </cell>
          <cell r="DQ114">
            <v>566</v>
          </cell>
          <cell r="DR114">
            <v>0</v>
          </cell>
          <cell r="DS114">
            <v>0</v>
          </cell>
          <cell r="DT114">
            <v>451</v>
          </cell>
          <cell r="DU114">
            <v>75</v>
          </cell>
          <cell r="DV114">
            <v>0</v>
          </cell>
          <cell r="DW114">
            <v>0</v>
          </cell>
          <cell r="DY114">
            <v>630</v>
          </cell>
          <cell r="DZ114">
            <v>120</v>
          </cell>
          <cell r="EC114">
            <v>128</v>
          </cell>
          <cell r="ED114">
            <v>441</v>
          </cell>
          <cell r="EE114">
            <v>247</v>
          </cell>
          <cell r="EH114">
            <v>0</v>
          </cell>
          <cell r="EI114">
            <v>0</v>
          </cell>
          <cell r="EM114">
            <v>0</v>
          </cell>
          <cell r="EN114">
            <v>0</v>
          </cell>
          <cell r="EQ114">
            <v>0</v>
          </cell>
          <cell r="ER114">
            <v>0</v>
          </cell>
          <cell r="ES114">
            <v>0</v>
          </cell>
          <cell r="EV114">
            <v>0</v>
          </cell>
          <cell r="EW114">
            <v>0</v>
          </cell>
          <cell r="FB114">
            <v>0</v>
          </cell>
          <cell r="FE114">
            <v>0</v>
          </cell>
          <cell r="FF114">
            <v>0</v>
          </cell>
          <cell r="FG114">
            <v>0</v>
          </cell>
          <cell r="FJ114">
            <v>0</v>
          </cell>
          <cell r="FK114">
            <v>0</v>
          </cell>
          <cell r="FO114">
            <v>0</v>
          </cell>
          <cell r="FP114">
            <v>0</v>
          </cell>
          <cell r="FS114">
            <v>0</v>
          </cell>
          <cell r="FT114">
            <v>0</v>
          </cell>
          <cell r="GK114">
            <v>79.285714285714292</v>
          </cell>
          <cell r="GL114">
            <v>0.41666666666666669</v>
          </cell>
          <cell r="GM114">
            <v>43.8</v>
          </cell>
          <cell r="GN114">
            <v>178.71428571428572</v>
          </cell>
          <cell r="GO114">
            <v>0</v>
          </cell>
          <cell r="GP114">
            <v>0</v>
          </cell>
        </row>
        <row r="115">
          <cell r="K115">
            <v>0</v>
          </cell>
          <cell r="L115">
            <v>0</v>
          </cell>
          <cell r="P115">
            <v>110</v>
          </cell>
          <cell r="Q115">
            <v>75</v>
          </cell>
          <cell r="T115">
            <v>100</v>
          </cell>
          <cell r="U115">
            <v>0</v>
          </cell>
          <cell r="V115">
            <v>0</v>
          </cell>
          <cell r="Y115">
            <v>180</v>
          </cell>
          <cell r="Z115">
            <v>200</v>
          </cell>
          <cell r="AD115">
            <v>0</v>
          </cell>
          <cell r="AE115">
            <v>0</v>
          </cell>
          <cell r="AH115">
            <v>0</v>
          </cell>
          <cell r="AI115">
            <v>0</v>
          </cell>
          <cell r="AN115">
            <v>0</v>
          </cell>
          <cell r="AR115">
            <v>0</v>
          </cell>
          <cell r="AS115">
            <v>0</v>
          </cell>
          <cell r="AV115">
            <v>200</v>
          </cell>
          <cell r="AW115">
            <v>0</v>
          </cell>
          <cell r="AX115">
            <v>0</v>
          </cell>
          <cell r="BA115">
            <v>210</v>
          </cell>
          <cell r="BB115">
            <v>0</v>
          </cell>
          <cell r="BF115">
            <v>225</v>
          </cell>
          <cell r="BG115">
            <v>225</v>
          </cell>
          <cell r="BJ115">
            <v>0</v>
          </cell>
          <cell r="BK115">
            <v>0</v>
          </cell>
          <cell r="BO115">
            <v>244</v>
          </cell>
          <cell r="BQ115">
            <v>0</v>
          </cell>
          <cell r="BU115">
            <v>205</v>
          </cell>
          <cell r="BV115">
            <v>0</v>
          </cell>
          <cell r="BY115">
            <v>0</v>
          </cell>
          <cell r="BZ115">
            <v>0</v>
          </cell>
          <cell r="CA115">
            <v>0</v>
          </cell>
          <cell r="CD115">
            <v>0</v>
          </cell>
          <cell r="CE115">
            <v>205</v>
          </cell>
          <cell r="CI115">
            <v>0</v>
          </cell>
          <cell r="CJ115">
            <v>0</v>
          </cell>
          <cell r="CM115">
            <v>0</v>
          </cell>
          <cell r="CN115">
            <v>0</v>
          </cell>
          <cell r="CO115">
            <v>0</v>
          </cell>
          <cell r="CR115">
            <v>100</v>
          </cell>
          <cell r="CS115">
            <v>0</v>
          </cell>
          <cell r="CT115">
            <v>0</v>
          </cell>
          <cell r="CU115">
            <v>0</v>
          </cell>
          <cell r="CV115">
            <v>0</v>
          </cell>
          <cell r="CW115">
            <v>225</v>
          </cell>
          <cell r="CX115">
            <v>200</v>
          </cell>
          <cell r="CY115">
            <v>0</v>
          </cell>
          <cell r="CZ115">
            <v>0</v>
          </cell>
          <cell r="DA115">
            <v>0</v>
          </cell>
          <cell r="DB115">
            <v>0</v>
          </cell>
          <cell r="DC115">
            <v>0</v>
          </cell>
          <cell r="DD115">
            <v>0</v>
          </cell>
          <cell r="DE115">
            <v>0</v>
          </cell>
          <cell r="DF115">
            <v>275</v>
          </cell>
          <cell r="DG115">
            <v>200</v>
          </cell>
          <cell r="DH115">
            <v>0</v>
          </cell>
          <cell r="DI115">
            <v>0</v>
          </cell>
          <cell r="DJ115">
            <v>0</v>
          </cell>
          <cell r="DK115">
            <v>0</v>
          </cell>
          <cell r="DL115">
            <v>120</v>
          </cell>
          <cell r="DM115">
            <v>0</v>
          </cell>
          <cell r="DN115">
            <v>0</v>
          </cell>
          <cell r="DO115">
            <v>15</v>
          </cell>
          <cell r="DP115">
            <v>0</v>
          </cell>
          <cell r="DQ115">
            <v>0</v>
          </cell>
          <cell r="DR115">
            <v>0</v>
          </cell>
          <cell r="DS115">
            <v>0</v>
          </cell>
          <cell r="DT115">
            <v>0</v>
          </cell>
          <cell r="DU115">
            <v>0</v>
          </cell>
          <cell r="DV115">
            <v>0</v>
          </cell>
          <cell r="DW115">
            <v>0</v>
          </cell>
          <cell r="DY115">
            <v>0</v>
          </cell>
          <cell r="DZ115">
            <v>0</v>
          </cell>
          <cell r="EC115">
            <v>0</v>
          </cell>
          <cell r="ED115">
            <v>0</v>
          </cell>
          <cell r="EE115">
            <v>0</v>
          </cell>
          <cell r="EH115">
            <v>0</v>
          </cell>
          <cell r="EI115">
            <v>0</v>
          </cell>
          <cell r="EM115">
            <v>0</v>
          </cell>
          <cell r="EN115">
            <v>0</v>
          </cell>
          <cell r="EQ115">
            <v>150</v>
          </cell>
          <cell r="ER115">
            <v>0</v>
          </cell>
          <cell r="ES115">
            <v>0</v>
          </cell>
          <cell r="EV115">
            <v>0</v>
          </cell>
          <cell r="EW115">
            <v>0</v>
          </cell>
          <cell r="FB115">
            <v>40</v>
          </cell>
          <cell r="FE115">
            <v>90</v>
          </cell>
          <cell r="FF115">
            <v>0</v>
          </cell>
          <cell r="FG115">
            <v>0</v>
          </cell>
          <cell r="FJ115">
            <v>0</v>
          </cell>
          <cell r="FK115">
            <v>47</v>
          </cell>
          <cell r="FO115">
            <v>0</v>
          </cell>
          <cell r="FP115">
            <v>0</v>
          </cell>
          <cell r="FS115">
            <v>40</v>
          </cell>
          <cell r="FT115">
            <v>0</v>
          </cell>
          <cell r="GK115">
            <v>51.153846153846153</v>
          </cell>
          <cell r="GL115">
            <v>84.92307692307692</v>
          </cell>
          <cell r="GM115">
            <v>34</v>
          </cell>
          <cell r="GN115">
            <v>79.615384615384613</v>
          </cell>
          <cell r="GO115">
            <v>0</v>
          </cell>
          <cell r="GP115">
            <v>0</v>
          </cell>
        </row>
        <row r="116">
          <cell r="K116">
            <v>0</v>
          </cell>
          <cell r="L116">
            <v>45</v>
          </cell>
          <cell r="P116">
            <v>0</v>
          </cell>
          <cell r="Q116">
            <v>0</v>
          </cell>
          <cell r="T116">
            <v>30</v>
          </cell>
          <cell r="U116">
            <v>0</v>
          </cell>
          <cell r="V116">
            <v>15</v>
          </cell>
          <cell r="Y116">
            <v>0</v>
          </cell>
          <cell r="Z116">
            <v>0</v>
          </cell>
          <cell r="AD116">
            <v>0</v>
          </cell>
          <cell r="AE116">
            <v>0</v>
          </cell>
          <cell r="AH116">
            <v>0</v>
          </cell>
          <cell r="AI116">
            <v>0</v>
          </cell>
          <cell r="AM116">
            <v>25</v>
          </cell>
          <cell r="AN116">
            <v>5</v>
          </cell>
          <cell r="AR116">
            <v>0</v>
          </cell>
          <cell r="AS116">
            <v>53</v>
          </cell>
          <cell r="AV116">
            <v>20</v>
          </cell>
          <cell r="AW116">
            <v>0</v>
          </cell>
          <cell r="AX116">
            <v>0</v>
          </cell>
          <cell r="BA116">
            <v>0</v>
          </cell>
          <cell r="BB116">
            <v>0</v>
          </cell>
          <cell r="BF116">
            <v>80</v>
          </cell>
          <cell r="BG116">
            <v>0</v>
          </cell>
          <cell r="BJ116">
            <v>0</v>
          </cell>
          <cell r="BK116">
            <v>115</v>
          </cell>
          <cell r="BO116">
            <v>135</v>
          </cell>
          <cell r="BQ116">
            <v>154</v>
          </cell>
          <cell r="BU116">
            <v>0</v>
          </cell>
          <cell r="BV116">
            <v>25</v>
          </cell>
          <cell r="BY116">
            <v>25</v>
          </cell>
          <cell r="BZ116">
            <v>70</v>
          </cell>
          <cell r="CA116">
            <v>0</v>
          </cell>
          <cell r="CD116">
            <v>0</v>
          </cell>
          <cell r="CE116">
            <v>0</v>
          </cell>
          <cell r="CI116">
            <v>0</v>
          </cell>
          <cell r="CJ116">
            <v>0</v>
          </cell>
          <cell r="CM116">
            <v>0</v>
          </cell>
          <cell r="CN116">
            <v>0</v>
          </cell>
          <cell r="CO116">
            <v>15</v>
          </cell>
          <cell r="CR116">
            <v>0</v>
          </cell>
          <cell r="CS116">
            <v>20</v>
          </cell>
          <cell r="CT116">
            <v>0</v>
          </cell>
          <cell r="CU116">
            <v>0</v>
          </cell>
          <cell r="CV116">
            <v>0</v>
          </cell>
          <cell r="CW116">
            <v>0</v>
          </cell>
          <cell r="CX116">
            <v>75</v>
          </cell>
          <cell r="CY116">
            <v>0</v>
          </cell>
          <cell r="CZ116">
            <v>0</v>
          </cell>
          <cell r="DA116">
            <v>80</v>
          </cell>
          <cell r="DB116">
            <v>0</v>
          </cell>
          <cell r="DC116">
            <v>0</v>
          </cell>
          <cell r="DD116">
            <v>0</v>
          </cell>
          <cell r="DE116">
            <v>0</v>
          </cell>
          <cell r="DF116">
            <v>210</v>
          </cell>
          <cell r="DG116">
            <v>148</v>
          </cell>
          <cell r="DH116">
            <v>0</v>
          </cell>
          <cell r="DI116">
            <v>0</v>
          </cell>
          <cell r="DJ116">
            <v>0</v>
          </cell>
          <cell r="DK116">
            <v>250</v>
          </cell>
          <cell r="DL116">
            <v>105</v>
          </cell>
          <cell r="DM116">
            <v>0</v>
          </cell>
          <cell r="DN116">
            <v>0</v>
          </cell>
          <cell r="DO116">
            <v>150</v>
          </cell>
          <cell r="DP116">
            <v>0</v>
          </cell>
          <cell r="DQ116">
            <v>0</v>
          </cell>
          <cell r="DR116">
            <v>0</v>
          </cell>
          <cell r="DS116">
            <v>0</v>
          </cell>
          <cell r="DT116">
            <v>25</v>
          </cell>
          <cell r="DU116">
            <v>0</v>
          </cell>
          <cell r="DV116">
            <v>0</v>
          </cell>
          <cell r="DW116">
            <v>0</v>
          </cell>
          <cell r="DY116">
            <v>0</v>
          </cell>
          <cell r="DZ116">
            <v>0</v>
          </cell>
          <cell r="EC116">
            <v>30</v>
          </cell>
          <cell r="ED116">
            <v>0</v>
          </cell>
          <cell r="EE116">
            <v>0</v>
          </cell>
          <cell r="EH116">
            <v>0</v>
          </cell>
          <cell r="EI116">
            <v>165</v>
          </cell>
          <cell r="EM116">
            <v>248</v>
          </cell>
          <cell r="EN116">
            <v>90</v>
          </cell>
          <cell r="EQ116">
            <v>285</v>
          </cell>
          <cell r="ER116">
            <v>0</v>
          </cell>
          <cell r="ES116">
            <v>0</v>
          </cell>
          <cell r="EV116">
            <v>0</v>
          </cell>
          <cell r="EW116">
            <v>0</v>
          </cell>
          <cell r="FB116">
            <v>0</v>
          </cell>
          <cell r="FE116">
            <v>109</v>
          </cell>
          <cell r="FF116">
            <v>0</v>
          </cell>
          <cell r="FG116">
            <v>0</v>
          </cell>
          <cell r="FJ116">
            <v>20</v>
          </cell>
          <cell r="FK116">
            <v>75</v>
          </cell>
          <cell r="FO116">
            <v>0</v>
          </cell>
          <cell r="FP116">
            <v>45</v>
          </cell>
          <cell r="FS116">
            <v>0</v>
          </cell>
          <cell r="FT116">
            <v>0</v>
          </cell>
          <cell r="GK116">
            <v>8.2142857142857135</v>
          </cell>
          <cell r="GL116">
            <v>31.384615384615383</v>
          </cell>
          <cell r="GM116">
            <v>20.6</v>
          </cell>
          <cell r="GN116">
            <v>74.5</v>
          </cell>
          <cell r="GO116">
            <v>0</v>
          </cell>
          <cell r="GP116">
            <v>0</v>
          </cell>
        </row>
        <row r="117">
          <cell r="K117">
            <v>0</v>
          </cell>
          <cell r="L117">
            <v>0</v>
          </cell>
          <cell r="P117">
            <v>910</v>
          </cell>
          <cell r="Q117">
            <v>0</v>
          </cell>
          <cell r="T117">
            <v>0</v>
          </cell>
          <cell r="U117">
            <v>0</v>
          </cell>
          <cell r="V117">
            <v>0</v>
          </cell>
          <cell r="Y117">
            <v>0</v>
          </cell>
          <cell r="Z117">
            <v>0</v>
          </cell>
          <cell r="AD117">
            <v>0</v>
          </cell>
          <cell r="AE117">
            <v>0</v>
          </cell>
          <cell r="AH117">
            <v>0</v>
          </cell>
          <cell r="AN117">
            <v>0</v>
          </cell>
          <cell r="AR117">
            <v>120</v>
          </cell>
          <cell r="AS117">
            <v>0</v>
          </cell>
          <cell r="AV117">
            <v>320</v>
          </cell>
          <cell r="AW117">
            <v>0</v>
          </cell>
          <cell r="AX117">
            <v>0</v>
          </cell>
          <cell r="BA117">
            <v>0</v>
          </cell>
          <cell r="BB117">
            <v>0</v>
          </cell>
          <cell r="BF117">
            <v>0</v>
          </cell>
          <cell r="BG117">
            <v>0</v>
          </cell>
          <cell r="BJ117">
            <v>0</v>
          </cell>
          <cell r="BK117">
            <v>0</v>
          </cell>
          <cell r="BO117">
            <v>0</v>
          </cell>
          <cell r="BU117">
            <v>0</v>
          </cell>
          <cell r="BV117">
            <v>0</v>
          </cell>
          <cell r="BY117">
            <v>635</v>
          </cell>
          <cell r="BZ117">
            <v>0</v>
          </cell>
          <cell r="CA117">
            <v>0</v>
          </cell>
          <cell r="CD117">
            <v>0</v>
          </cell>
          <cell r="CE117">
            <v>0</v>
          </cell>
          <cell r="CI117">
            <v>90</v>
          </cell>
          <cell r="CJ117">
            <v>0</v>
          </cell>
          <cell r="CM117">
            <v>0</v>
          </cell>
          <cell r="CN117">
            <v>0</v>
          </cell>
          <cell r="CO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Y117">
            <v>0</v>
          </cell>
          <cell r="DZ117">
            <v>0</v>
          </cell>
          <cell r="EC117">
            <v>0</v>
          </cell>
          <cell r="ED117">
            <v>0</v>
          </cell>
          <cell r="EE117">
            <v>0</v>
          </cell>
          <cell r="EH117">
            <v>205</v>
          </cell>
          <cell r="EI117">
            <v>0</v>
          </cell>
          <cell r="EM117">
            <v>215</v>
          </cell>
          <cell r="EN117">
            <v>0</v>
          </cell>
          <cell r="EQ117">
            <v>0</v>
          </cell>
          <cell r="ER117">
            <v>0</v>
          </cell>
          <cell r="ES117">
            <v>435</v>
          </cell>
          <cell r="EV117">
            <v>310</v>
          </cell>
          <cell r="EW117">
            <v>0</v>
          </cell>
          <cell r="FB117">
            <v>0</v>
          </cell>
          <cell r="FE117">
            <v>0</v>
          </cell>
          <cell r="FF117">
            <v>0</v>
          </cell>
          <cell r="FG117">
            <v>0</v>
          </cell>
          <cell r="FJ117">
            <v>540</v>
          </cell>
          <cell r="FK117">
            <v>95</v>
          </cell>
          <cell r="FO117">
            <v>0</v>
          </cell>
          <cell r="FP117">
            <v>0</v>
          </cell>
          <cell r="FS117">
            <v>0</v>
          </cell>
          <cell r="FT117">
            <v>0</v>
          </cell>
          <cell r="GK117">
            <v>75.833333333333329</v>
          </cell>
          <cell r="GL117">
            <v>33.846153846153847</v>
          </cell>
          <cell r="GM117">
            <v>51.785714285714285</v>
          </cell>
          <cell r="GN117">
            <v>0</v>
          </cell>
          <cell r="GO117">
            <v>0</v>
          </cell>
          <cell r="GP117">
            <v>0</v>
          </cell>
        </row>
        <row r="118">
          <cell r="I118" t="str">
            <v/>
          </cell>
          <cell r="J118" t="str">
            <v/>
          </cell>
          <cell r="K118">
            <v>2219</v>
          </cell>
          <cell r="L118">
            <v>1920</v>
          </cell>
          <cell r="M118" t="str">
            <v/>
          </cell>
          <cell r="N118" t="str">
            <v/>
          </cell>
          <cell r="O118" t="str">
            <v/>
          </cell>
          <cell r="P118">
            <v>1326</v>
          </cell>
          <cell r="Q118">
            <v>1324</v>
          </cell>
          <cell r="R118" t="str">
            <v/>
          </cell>
          <cell r="S118" t="str">
            <v/>
          </cell>
          <cell r="T118">
            <v>1025</v>
          </cell>
          <cell r="U118">
            <v>806</v>
          </cell>
          <cell r="V118">
            <v>632</v>
          </cell>
          <cell r="W118" t="str">
            <v/>
          </cell>
          <cell r="X118" t="str">
            <v/>
          </cell>
          <cell r="Y118">
            <v>933</v>
          </cell>
          <cell r="Z118">
            <v>1615</v>
          </cell>
          <cell r="AA118" t="str">
            <v/>
          </cell>
          <cell r="AB118" t="str">
            <v/>
          </cell>
          <cell r="AC118" t="str">
            <v/>
          </cell>
          <cell r="AD118">
            <v>1536</v>
          </cell>
          <cell r="AE118">
            <v>2220</v>
          </cell>
          <cell r="AF118" t="str">
            <v/>
          </cell>
          <cell r="AG118" t="str">
            <v/>
          </cell>
          <cell r="AH118">
            <v>1759</v>
          </cell>
          <cell r="AI118">
            <v>1740</v>
          </cell>
          <cell r="AJ118">
            <v>1340</v>
          </cell>
          <cell r="AK118" t="str">
            <v/>
          </cell>
          <cell r="AL118" t="str">
            <v/>
          </cell>
          <cell r="AM118">
            <v>1117</v>
          </cell>
          <cell r="AN118">
            <v>712</v>
          </cell>
          <cell r="AO118" t="str">
            <v/>
          </cell>
          <cell r="AP118" t="str">
            <v/>
          </cell>
          <cell r="AQ118" t="str">
            <v/>
          </cell>
          <cell r="AR118">
            <v>703</v>
          </cell>
          <cell r="AS118">
            <v>1079</v>
          </cell>
          <cell r="AT118" t="str">
            <v/>
          </cell>
          <cell r="AU118" t="str">
            <v/>
          </cell>
          <cell r="AV118">
            <v>1480</v>
          </cell>
          <cell r="AW118">
            <v>608</v>
          </cell>
          <cell r="AX118">
            <v>725</v>
          </cell>
          <cell r="AY118" t="str">
            <v/>
          </cell>
          <cell r="AZ118" t="str">
            <v/>
          </cell>
          <cell r="BA118">
            <v>930</v>
          </cell>
          <cell r="BB118">
            <v>445</v>
          </cell>
          <cell r="BC118" t="str">
            <v/>
          </cell>
          <cell r="BD118" t="str">
            <v/>
          </cell>
          <cell r="BE118" t="str">
            <v/>
          </cell>
          <cell r="BF118">
            <v>1090</v>
          </cell>
          <cell r="BG118">
            <v>1395</v>
          </cell>
          <cell r="BH118" t="str">
            <v/>
          </cell>
          <cell r="BI118" t="str">
            <v/>
          </cell>
          <cell r="BJ118">
            <v>618</v>
          </cell>
          <cell r="BK118">
            <v>1045</v>
          </cell>
          <cell r="BL118">
            <v>780</v>
          </cell>
          <cell r="BM118" t="str">
            <v/>
          </cell>
          <cell r="BN118" t="str">
            <v/>
          </cell>
          <cell r="BO118">
            <v>894</v>
          </cell>
          <cell r="BP118" t="str">
            <v/>
          </cell>
          <cell r="BQ118">
            <v>1439</v>
          </cell>
          <cell r="BR118" t="str">
            <v/>
          </cell>
          <cell r="BS118" t="str">
            <v/>
          </cell>
          <cell r="BT118" t="str">
            <v/>
          </cell>
          <cell r="BU118">
            <v>645</v>
          </cell>
          <cell r="BV118">
            <v>903</v>
          </cell>
          <cell r="BW118" t="str">
            <v/>
          </cell>
          <cell r="BX118" t="str">
            <v/>
          </cell>
          <cell r="BY118">
            <v>1640</v>
          </cell>
          <cell r="BZ118">
            <v>970</v>
          </cell>
          <cell r="CA118">
            <v>397</v>
          </cell>
          <cell r="CB118" t="str">
            <v/>
          </cell>
          <cell r="CC118" t="str">
            <v/>
          </cell>
          <cell r="CD118">
            <v>675</v>
          </cell>
          <cell r="CE118">
            <v>1060</v>
          </cell>
          <cell r="CF118" t="str">
            <v/>
          </cell>
          <cell r="CG118" t="str">
            <v/>
          </cell>
          <cell r="CH118" t="str">
            <v/>
          </cell>
          <cell r="CI118">
            <v>1432</v>
          </cell>
          <cell r="CJ118">
            <v>921</v>
          </cell>
          <cell r="CK118" t="str">
            <v/>
          </cell>
          <cell r="CL118" t="str">
            <v/>
          </cell>
          <cell r="CM118">
            <v>410</v>
          </cell>
          <cell r="CN118">
            <v>200</v>
          </cell>
          <cell r="CO118">
            <v>738</v>
          </cell>
          <cell r="CP118" t="str">
            <v/>
          </cell>
          <cell r="CQ118" t="str">
            <v/>
          </cell>
          <cell r="CR118">
            <v>791</v>
          </cell>
          <cell r="CS118">
            <v>1210</v>
          </cell>
          <cell r="CT118" t="str">
            <v/>
          </cell>
          <cell r="CU118" t="str">
            <v/>
          </cell>
          <cell r="CV118" t="str">
            <v/>
          </cell>
          <cell r="CW118">
            <v>875</v>
          </cell>
          <cell r="CX118">
            <v>1265</v>
          </cell>
          <cell r="CY118" t="str">
            <v/>
          </cell>
          <cell r="CZ118" t="str">
            <v/>
          </cell>
          <cell r="DA118">
            <v>1582</v>
          </cell>
          <cell r="DB118">
            <v>757</v>
          </cell>
          <cell r="DC118">
            <v>1315</v>
          </cell>
          <cell r="DD118" t="str">
            <v/>
          </cell>
          <cell r="DE118" t="str">
            <v/>
          </cell>
          <cell r="DF118">
            <v>1648</v>
          </cell>
          <cell r="DG118">
            <v>1354</v>
          </cell>
          <cell r="DH118" t="str">
            <v/>
          </cell>
          <cell r="DK118">
            <v>1988</v>
          </cell>
          <cell r="DL118">
            <v>1880</v>
          </cell>
          <cell r="DM118" t="str">
            <v/>
          </cell>
          <cell r="DN118" t="str">
            <v/>
          </cell>
          <cell r="DO118">
            <v>1495</v>
          </cell>
          <cell r="DP118">
            <v>1303</v>
          </cell>
          <cell r="DQ118">
            <v>1279</v>
          </cell>
          <cell r="DR118" t="str">
            <v/>
          </cell>
          <cell r="DS118" t="str">
            <v/>
          </cell>
          <cell r="DT118">
            <v>1229</v>
          </cell>
          <cell r="DU118">
            <v>1418</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K118">
            <v>1434.1333333333334</v>
          </cell>
          <cell r="GL118">
            <v>893.14285714285711</v>
          </cell>
          <cell r="GM118">
            <v>895.4</v>
          </cell>
          <cell r="GN118">
            <v>1384.8571428571429</v>
          </cell>
          <cell r="GO118">
            <v>0</v>
          </cell>
          <cell r="GP118">
            <v>0</v>
          </cell>
        </row>
        <row r="122">
          <cell r="L122">
            <v>165</v>
          </cell>
          <cell r="M122">
            <v>145</v>
          </cell>
          <cell r="Q122">
            <v>110</v>
          </cell>
          <cell r="R122">
            <v>330</v>
          </cell>
          <cell r="U122">
            <v>235</v>
          </cell>
          <cell r="V122">
            <v>223</v>
          </cell>
          <cell r="W122">
            <v>401</v>
          </cell>
          <cell r="Z122">
            <v>538</v>
          </cell>
          <cell r="AA122">
            <v>428</v>
          </cell>
          <cell r="CJ122">
            <v>10</v>
          </cell>
          <cell r="CK122">
            <v>0</v>
          </cell>
          <cell r="CN122">
            <v>0</v>
          </cell>
          <cell r="CO122">
            <v>20</v>
          </cell>
          <cell r="CP122">
            <v>19</v>
          </cell>
          <cell r="CS122">
            <v>0</v>
          </cell>
          <cell r="CT122">
            <v>0</v>
          </cell>
          <cell r="CX122">
            <v>0</v>
          </cell>
          <cell r="CY122">
            <v>0</v>
          </cell>
          <cell r="DB122">
            <v>0</v>
          </cell>
          <cell r="DC122">
            <v>0</v>
          </cell>
          <cell r="DD122">
            <v>0</v>
          </cell>
          <cell r="DG122">
            <v>0</v>
          </cell>
          <cell r="DH122">
            <v>0</v>
          </cell>
          <cell r="DL122">
            <v>0</v>
          </cell>
          <cell r="DM122">
            <v>0</v>
          </cell>
          <cell r="DP122">
            <v>0</v>
          </cell>
          <cell r="DQ122">
            <v>0</v>
          </cell>
          <cell r="DR122">
            <v>0</v>
          </cell>
          <cell r="DU122">
            <v>0</v>
          </cell>
          <cell r="DV122">
            <v>0</v>
          </cell>
          <cell r="DZ122">
            <v>55</v>
          </cell>
          <cell r="EA122">
            <v>0</v>
          </cell>
          <cell r="ED122">
            <v>0</v>
          </cell>
          <cell r="EE122">
            <v>15</v>
          </cell>
          <cell r="EF122">
            <v>22</v>
          </cell>
          <cell r="EI122">
            <v>223</v>
          </cell>
          <cell r="EJ122">
            <v>140</v>
          </cell>
          <cell r="EN122">
            <v>252</v>
          </cell>
          <cell r="EO122">
            <v>135</v>
          </cell>
          <cell r="ER122">
            <v>97</v>
          </cell>
          <cell r="ES122">
            <v>110</v>
          </cell>
          <cell r="ET122">
            <v>180</v>
          </cell>
          <cell r="EW122">
            <v>395</v>
          </cell>
          <cell r="EX122">
            <v>125</v>
          </cell>
          <cell r="FC122">
            <v>185</v>
          </cell>
          <cell r="FF122">
            <v>179</v>
          </cell>
          <cell r="FG122">
            <v>38</v>
          </cell>
          <cell r="FH122">
            <v>116</v>
          </cell>
          <cell r="FK122">
            <v>199</v>
          </cell>
          <cell r="FL122">
            <v>89</v>
          </cell>
          <cell r="FP122">
            <v>79</v>
          </cell>
          <cell r="FQ122">
            <v>313</v>
          </cell>
          <cell r="FT122">
            <v>74</v>
          </cell>
          <cell r="FU122">
            <v>30</v>
          </cell>
          <cell r="GK122">
            <v>286.11111111111109</v>
          </cell>
          <cell r="GL122">
            <v>0</v>
          </cell>
          <cell r="GM122">
            <v>7</v>
          </cell>
          <cell r="GN122">
            <v>0</v>
          </cell>
          <cell r="GO122">
            <v>0</v>
          </cell>
          <cell r="GP122">
            <v>0</v>
          </cell>
        </row>
        <row r="123">
          <cell r="L123">
            <v>105</v>
          </cell>
          <cell r="M123">
            <v>305</v>
          </cell>
          <cell r="Q123">
            <v>115</v>
          </cell>
          <cell r="R123">
            <v>113</v>
          </cell>
          <cell r="U123">
            <v>186</v>
          </cell>
          <cell r="V123">
            <v>236</v>
          </cell>
          <cell r="W123">
            <v>110</v>
          </cell>
          <cell r="Z123">
            <v>250</v>
          </cell>
          <cell r="AA123">
            <v>91</v>
          </cell>
          <cell r="CJ123">
            <v>20</v>
          </cell>
          <cell r="CK123">
            <v>0</v>
          </cell>
          <cell r="CN123">
            <v>0</v>
          </cell>
          <cell r="CO123">
            <v>0</v>
          </cell>
          <cell r="CP123">
            <v>5</v>
          </cell>
          <cell r="CS123">
            <v>0</v>
          </cell>
          <cell r="CT123">
            <v>20</v>
          </cell>
          <cell r="CX123">
            <v>5</v>
          </cell>
          <cell r="CY123">
            <v>0</v>
          </cell>
          <cell r="DB123">
            <v>0</v>
          </cell>
          <cell r="DC123">
            <v>0</v>
          </cell>
          <cell r="DD123">
            <v>0</v>
          </cell>
          <cell r="DG123">
            <v>0</v>
          </cell>
          <cell r="DH123">
            <v>16</v>
          </cell>
          <cell r="DL123">
            <v>0</v>
          </cell>
          <cell r="DM123">
            <v>0</v>
          </cell>
          <cell r="DP123">
            <v>2</v>
          </cell>
          <cell r="DQ123">
            <v>0</v>
          </cell>
          <cell r="DR123">
            <v>0</v>
          </cell>
          <cell r="DU123">
            <v>0</v>
          </cell>
          <cell r="DV123">
            <v>5</v>
          </cell>
          <cell r="DZ123">
            <v>8</v>
          </cell>
          <cell r="EA123">
            <v>15</v>
          </cell>
          <cell r="ED123">
            <v>0</v>
          </cell>
          <cell r="EE123">
            <v>9</v>
          </cell>
          <cell r="EF123">
            <v>0</v>
          </cell>
          <cell r="EI123">
            <v>20</v>
          </cell>
          <cell r="EJ123">
            <v>40</v>
          </cell>
          <cell r="EN123">
            <v>0</v>
          </cell>
          <cell r="EO123">
            <v>67</v>
          </cell>
          <cell r="ER123">
            <v>93</v>
          </cell>
          <cell r="ES123">
            <v>0</v>
          </cell>
          <cell r="ET123">
            <v>54</v>
          </cell>
          <cell r="EW123">
            <v>64</v>
          </cell>
          <cell r="EX123">
            <v>20</v>
          </cell>
          <cell r="FC123">
            <v>0</v>
          </cell>
          <cell r="FF123">
            <v>48</v>
          </cell>
          <cell r="FG123">
            <v>50</v>
          </cell>
          <cell r="FH123">
            <v>0</v>
          </cell>
          <cell r="FK123">
            <v>24</v>
          </cell>
          <cell r="FL123">
            <v>0</v>
          </cell>
          <cell r="FP123">
            <v>10</v>
          </cell>
          <cell r="FQ123">
            <v>6</v>
          </cell>
          <cell r="FT123">
            <v>20</v>
          </cell>
          <cell r="FU123">
            <v>55</v>
          </cell>
          <cell r="GK123">
            <v>167.88888888888889</v>
          </cell>
          <cell r="GL123">
            <v>0</v>
          </cell>
          <cell r="GM123">
            <v>6.4285714285714288</v>
          </cell>
          <cell r="GN123">
            <v>2</v>
          </cell>
          <cell r="GO123">
            <v>0</v>
          </cell>
          <cell r="GP123">
            <v>0</v>
          </cell>
        </row>
        <row r="124">
          <cell r="L124">
            <v>0</v>
          </cell>
          <cell r="M124">
            <v>25</v>
          </cell>
          <cell r="Q124">
            <v>0</v>
          </cell>
          <cell r="R124">
            <v>0</v>
          </cell>
          <cell r="U124">
            <v>36</v>
          </cell>
          <cell r="V124">
            <v>45</v>
          </cell>
          <cell r="W124">
            <v>90</v>
          </cell>
          <cell r="Z124">
            <v>90</v>
          </cell>
          <cell r="AA124">
            <v>82</v>
          </cell>
          <cell r="CJ124">
            <v>0</v>
          </cell>
          <cell r="CK124">
            <v>0</v>
          </cell>
          <cell r="CN124">
            <v>0</v>
          </cell>
          <cell r="CO124">
            <v>0</v>
          </cell>
          <cell r="CP124">
            <v>0</v>
          </cell>
          <cell r="CS124">
            <v>0</v>
          </cell>
          <cell r="CT124">
            <v>0</v>
          </cell>
          <cell r="CX124">
            <v>0</v>
          </cell>
          <cell r="CY124">
            <v>0</v>
          </cell>
          <cell r="DB124">
            <v>0</v>
          </cell>
          <cell r="DC124">
            <v>0</v>
          </cell>
          <cell r="DD124">
            <v>0</v>
          </cell>
          <cell r="DG124">
            <v>0</v>
          </cell>
          <cell r="DH124">
            <v>0</v>
          </cell>
          <cell r="DL124">
            <v>0</v>
          </cell>
          <cell r="DM124">
            <v>0</v>
          </cell>
          <cell r="DP124">
            <v>0</v>
          </cell>
          <cell r="DQ124">
            <v>0</v>
          </cell>
          <cell r="DR124">
            <v>0</v>
          </cell>
          <cell r="DU124">
            <v>0</v>
          </cell>
          <cell r="DV124">
            <v>0</v>
          </cell>
          <cell r="DZ124">
            <v>0</v>
          </cell>
          <cell r="EA124">
            <v>0</v>
          </cell>
          <cell r="ED124">
            <v>0</v>
          </cell>
          <cell r="EE124">
            <v>0</v>
          </cell>
          <cell r="EF124">
            <v>0</v>
          </cell>
          <cell r="EI124">
            <v>20</v>
          </cell>
          <cell r="EJ124">
            <v>0</v>
          </cell>
          <cell r="EN124">
            <v>0</v>
          </cell>
          <cell r="EO124">
            <v>0</v>
          </cell>
          <cell r="ER124">
            <v>0</v>
          </cell>
          <cell r="ES124">
            <v>0</v>
          </cell>
          <cell r="ET124">
            <v>0</v>
          </cell>
          <cell r="EW124">
            <v>0</v>
          </cell>
          <cell r="EX124">
            <v>0</v>
          </cell>
          <cell r="FC124">
            <v>41</v>
          </cell>
          <cell r="FF124">
            <v>0</v>
          </cell>
          <cell r="FG124">
            <v>0</v>
          </cell>
          <cell r="FH124">
            <v>0</v>
          </cell>
          <cell r="FK124">
            <v>0</v>
          </cell>
          <cell r="FL124">
            <v>0</v>
          </cell>
          <cell r="FP124">
            <v>30</v>
          </cell>
          <cell r="FQ124">
            <v>0</v>
          </cell>
          <cell r="FT124">
            <v>0</v>
          </cell>
          <cell r="FU124">
            <v>0</v>
          </cell>
          <cell r="GK124">
            <v>40.888888888888886</v>
          </cell>
          <cell r="GL124">
            <v>0</v>
          </cell>
          <cell r="GM124">
            <v>0</v>
          </cell>
          <cell r="GN124">
            <v>0</v>
          </cell>
          <cell r="GO124">
            <v>0</v>
          </cell>
          <cell r="GP124">
            <v>0</v>
          </cell>
        </row>
        <row r="125">
          <cell r="L125">
            <v>500</v>
          </cell>
          <cell r="M125">
            <v>0</v>
          </cell>
          <cell r="Q125">
            <v>340</v>
          </cell>
          <cell r="R125">
            <v>120</v>
          </cell>
          <cell r="U125">
            <v>0</v>
          </cell>
          <cell r="V125">
            <v>0</v>
          </cell>
          <cell r="W125">
            <v>0</v>
          </cell>
          <cell r="Z125">
            <v>65</v>
          </cell>
          <cell r="AA125">
            <v>0</v>
          </cell>
          <cell r="CJ125">
            <v>0</v>
          </cell>
          <cell r="CK125">
            <v>0</v>
          </cell>
          <cell r="CN125">
            <v>0</v>
          </cell>
          <cell r="CO125">
            <v>0</v>
          </cell>
          <cell r="CP125">
            <v>0</v>
          </cell>
          <cell r="CS125">
            <v>0</v>
          </cell>
          <cell r="CT125">
            <v>0</v>
          </cell>
          <cell r="CX125">
            <v>0</v>
          </cell>
          <cell r="CY125">
            <v>0</v>
          </cell>
          <cell r="DB125">
            <v>0</v>
          </cell>
          <cell r="DC125">
            <v>0</v>
          </cell>
          <cell r="DD125">
            <v>0</v>
          </cell>
          <cell r="DG125">
            <v>0</v>
          </cell>
          <cell r="DH125">
            <v>0</v>
          </cell>
          <cell r="DL125">
            <v>33</v>
          </cell>
          <cell r="DM125">
            <v>0</v>
          </cell>
          <cell r="DP125">
            <v>0</v>
          </cell>
          <cell r="DQ125">
            <v>0</v>
          </cell>
          <cell r="DR125">
            <v>0</v>
          </cell>
          <cell r="DU125">
            <v>0</v>
          </cell>
          <cell r="DV125">
            <v>0</v>
          </cell>
          <cell r="DZ125">
            <v>0</v>
          </cell>
          <cell r="EA125">
            <v>0</v>
          </cell>
          <cell r="ED125">
            <v>0</v>
          </cell>
          <cell r="EE125">
            <v>0</v>
          </cell>
          <cell r="EF125">
            <v>0</v>
          </cell>
          <cell r="EI125">
            <v>0</v>
          </cell>
          <cell r="EJ125">
            <v>90</v>
          </cell>
          <cell r="EN125">
            <v>0</v>
          </cell>
          <cell r="EO125">
            <v>0</v>
          </cell>
          <cell r="ER125">
            <v>0</v>
          </cell>
          <cell r="ES125">
            <v>0</v>
          </cell>
          <cell r="ET125">
            <v>0</v>
          </cell>
          <cell r="EW125">
            <v>0</v>
          </cell>
          <cell r="EX125">
            <v>0</v>
          </cell>
          <cell r="FC125">
            <v>45</v>
          </cell>
          <cell r="FF125">
            <v>105</v>
          </cell>
          <cell r="FG125">
            <v>0</v>
          </cell>
          <cell r="FH125">
            <v>0</v>
          </cell>
          <cell r="FK125">
            <v>390</v>
          </cell>
          <cell r="FL125">
            <v>0</v>
          </cell>
          <cell r="FP125">
            <v>120</v>
          </cell>
          <cell r="FQ125">
            <v>0</v>
          </cell>
          <cell r="FT125">
            <v>0</v>
          </cell>
          <cell r="FU125">
            <v>0</v>
          </cell>
          <cell r="GK125">
            <v>113.88888888888889</v>
          </cell>
          <cell r="GL125">
            <v>0</v>
          </cell>
          <cell r="GM125">
            <v>0</v>
          </cell>
          <cell r="GN125">
            <v>2.3571428571428572</v>
          </cell>
          <cell r="GO125">
            <v>0</v>
          </cell>
          <cell r="GP125">
            <v>0</v>
          </cell>
        </row>
        <row r="126">
          <cell r="L126">
            <v>0</v>
          </cell>
          <cell r="M126">
            <v>0</v>
          </cell>
          <cell r="Q126">
            <v>0</v>
          </cell>
          <cell r="R126">
            <v>0</v>
          </cell>
          <cell r="U126">
            <v>0</v>
          </cell>
          <cell r="V126">
            <v>0</v>
          </cell>
          <cell r="W126">
            <v>0</v>
          </cell>
          <cell r="Z126">
            <v>95</v>
          </cell>
          <cell r="AA126">
            <v>151</v>
          </cell>
          <cell r="CJ126">
            <v>0</v>
          </cell>
          <cell r="CK126">
            <v>0</v>
          </cell>
          <cell r="CN126">
            <v>0</v>
          </cell>
          <cell r="CO126">
            <v>0</v>
          </cell>
          <cell r="CP126">
            <v>0</v>
          </cell>
          <cell r="CS126">
            <v>0</v>
          </cell>
          <cell r="CT126">
            <v>0</v>
          </cell>
          <cell r="CX126">
            <v>0</v>
          </cell>
          <cell r="CY126">
            <v>0</v>
          </cell>
          <cell r="DB126">
            <v>0</v>
          </cell>
          <cell r="DC126">
            <v>0</v>
          </cell>
          <cell r="DD126">
            <v>0</v>
          </cell>
          <cell r="DG126">
            <v>0</v>
          </cell>
          <cell r="DH126">
            <v>0</v>
          </cell>
          <cell r="DL126">
            <v>0</v>
          </cell>
          <cell r="DM126">
            <v>0</v>
          </cell>
          <cell r="DP126">
            <v>0</v>
          </cell>
          <cell r="DQ126">
            <v>0</v>
          </cell>
          <cell r="DR126">
            <v>0</v>
          </cell>
          <cell r="DU126">
            <v>0</v>
          </cell>
          <cell r="DV126">
            <v>0</v>
          </cell>
          <cell r="DZ126">
            <v>0</v>
          </cell>
          <cell r="EA126">
            <v>0</v>
          </cell>
          <cell r="ED126">
            <v>0</v>
          </cell>
          <cell r="EE126">
            <v>0</v>
          </cell>
          <cell r="EF126">
            <v>0</v>
          </cell>
          <cell r="EI126">
            <v>55</v>
          </cell>
          <cell r="EJ126">
            <v>75</v>
          </cell>
          <cell r="EN126">
            <v>0</v>
          </cell>
          <cell r="EO126">
            <v>0</v>
          </cell>
          <cell r="ER126">
            <v>25</v>
          </cell>
          <cell r="ES126">
            <v>70</v>
          </cell>
          <cell r="ET126">
            <v>0</v>
          </cell>
          <cell r="EW126">
            <v>0</v>
          </cell>
          <cell r="EX126">
            <v>60</v>
          </cell>
          <cell r="FC126">
            <v>0</v>
          </cell>
          <cell r="FF126">
            <v>30</v>
          </cell>
          <cell r="FG126">
            <v>84</v>
          </cell>
          <cell r="FH126">
            <v>60</v>
          </cell>
          <cell r="FK126">
            <v>40</v>
          </cell>
          <cell r="FL126">
            <v>0</v>
          </cell>
          <cell r="FP126">
            <v>0</v>
          </cell>
          <cell r="FQ126">
            <v>0</v>
          </cell>
          <cell r="FT126">
            <v>0</v>
          </cell>
          <cell r="FU126">
            <v>0</v>
          </cell>
          <cell r="GK126">
            <v>27.333333333333332</v>
          </cell>
          <cell r="GL126">
            <v>0</v>
          </cell>
          <cell r="GM126">
            <v>0</v>
          </cell>
          <cell r="GN126">
            <v>0</v>
          </cell>
          <cell r="GO126">
            <v>0</v>
          </cell>
          <cell r="GP126">
            <v>0</v>
          </cell>
        </row>
        <row r="127">
          <cell r="L127">
            <v>50</v>
          </cell>
          <cell r="M127">
            <v>40</v>
          </cell>
          <cell r="Q127">
            <v>0</v>
          </cell>
          <cell r="R127">
            <v>0</v>
          </cell>
          <cell r="U127">
            <v>0</v>
          </cell>
          <cell r="V127">
            <v>0</v>
          </cell>
          <cell r="W127">
            <v>0</v>
          </cell>
          <cell r="Z127">
            <v>370</v>
          </cell>
          <cell r="AA127">
            <v>0</v>
          </cell>
          <cell r="CJ127">
            <v>0</v>
          </cell>
          <cell r="CK127">
            <v>0</v>
          </cell>
          <cell r="CN127">
            <v>0</v>
          </cell>
          <cell r="CO127">
            <v>0</v>
          </cell>
          <cell r="CP127">
            <v>0</v>
          </cell>
          <cell r="CS127">
            <v>0</v>
          </cell>
          <cell r="CT127">
            <v>0</v>
          </cell>
          <cell r="CX127">
            <v>0</v>
          </cell>
          <cell r="CY127">
            <v>0</v>
          </cell>
          <cell r="DB127">
            <v>0</v>
          </cell>
          <cell r="DC127">
            <v>0</v>
          </cell>
          <cell r="DD127">
            <v>0</v>
          </cell>
          <cell r="DG127">
            <v>0</v>
          </cell>
          <cell r="DH127">
            <v>0</v>
          </cell>
          <cell r="DL127">
            <v>0</v>
          </cell>
          <cell r="DM127">
            <v>0</v>
          </cell>
          <cell r="DP127">
            <v>0</v>
          </cell>
          <cell r="DQ127">
            <v>0</v>
          </cell>
          <cell r="DR127">
            <v>0</v>
          </cell>
          <cell r="DU127">
            <v>0</v>
          </cell>
          <cell r="DV127">
            <v>0</v>
          </cell>
          <cell r="DZ127">
            <v>0</v>
          </cell>
          <cell r="EA127">
            <v>0</v>
          </cell>
          <cell r="ED127">
            <v>0</v>
          </cell>
          <cell r="EE127">
            <v>0</v>
          </cell>
          <cell r="EF127">
            <v>0</v>
          </cell>
          <cell r="EI127">
            <v>0</v>
          </cell>
          <cell r="EJ127">
            <v>0</v>
          </cell>
          <cell r="EN127">
            <v>0</v>
          </cell>
          <cell r="EO127">
            <v>0</v>
          </cell>
          <cell r="ER127">
            <v>0</v>
          </cell>
          <cell r="ES127">
            <v>18</v>
          </cell>
          <cell r="ET127">
            <v>0</v>
          </cell>
          <cell r="EW127">
            <v>0</v>
          </cell>
          <cell r="EX127">
            <v>0</v>
          </cell>
          <cell r="FC127">
            <v>0</v>
          </cell>
          <cell r="FF127">
            <v>0</v>
          </cell>
          <cell r="FG127">
            <v>0</v>
          </cell>
          <cell r="FH127">
            <v>0</v>
          </cell>
          <cell r="FK127">
            <v>0</v>
          </cell>
          <cell r="FL127">
            <v>0</v>
          </cell>
          <cell r="FP127">
            <v>0</v>
          </cell>
          <cell r="FQ127">
            <v>0</v>
          </cell>
          <cell r="FT127">
            <v>0</v>
          </cell>
          <cell r="FU127">
            <v>0</v>
          </cell>
          <cell r="GK127">
            <v>51.111111111111114</v>
          </cell>
          <cell r="GL127">
            <v>0</v>
          </cell>
          <cell r="GM127">
            <v>0</v>
          </cell>
          <cell r="GN127">
            <v>0</v>
          </cell>
          <cell r="GO127">
            <v>0</v>
          </cell>
          <cell r="GP127">
            <v>0</v>
          </cell>
        </row>
        <row r="128">
          <cell r="L128">
            <v>170</v>
          </cell>
          <cell r="M128">
            <v>0</v>
          </cell>
          <cell r="Q128">
            <v>0</v>
          </cell>
          <cell r="R128">
            <v>0</v>
          </cell>
          <cell r="U128">
            <v>0</v>
          </cell>
          <cell r="V128">
            <v>0</v>
          </cell>
          <cell r="W128">
            <v>0</v>
          </cell>
          <cell r="Z128">
            <v>0</v>
          </cell>
          <cell r="AA128">
            <v>0</v>
          </cell>
          <cell r="CJ128">
            <v>0</v>
          </cell>
          <cell r="CK128">
            <v>0</v>
          </cell>
          <cell r="CN128">
            <v>0</v>
          </cell>
          <cell r="CO128">
            <v>0</v>
          </cell>
          <cell r="CP128">
            <v>0</v>
          </cell>
          <cell r="CS128">
            <v>0</v>
          </cell>
          <cell r="CT128">
            <v>0</v>
          </cell>
          <cell r="CX128">
            <v>0</v>
          </cell>
          <cell r="CY128">
            <v>0</v>
          </cell>
          <cell r="DB128">
            <v>0</v>
          </cell>
          <cell r="DC128">
            <v>0</v>
          </cell>
          <cell r="DD128">
            <v>0</v>
          </cell>
          <cell r="DG128">
            <v>0</v>
          </cell>
          <cell r="DH128">
            <v>0</v>
          </cell>
          <cell r="DL128">
            <v>0</v>
          </cell>
          <cell r="DM128">
            <v>0</v>
          </cell>
          <cell r="DP128">
            <v>0</v>
          </cell>
          <cell r="DQ128">
            <v>0</v>
          </cell>
          <cell r="DR128">
            <v>0</v>
          </cell>
          <cell r="DU128">
            <v>0</v>
          </cell>
          <cell r="DV128">
            <v>0</v>
          </cell>
          <cell r="DZ128">
            <v>0</v>
          </cell>
          <cell r="EA128">
            <v>0</v>
          </cell>
          <cell r="ED128">
            <v>0</v>
          </cell>
          <cell r="EE128">
            <v>0</v>
          </cell>
          <cell r="EF128">
            <v>0</v>
          </cell>
          <cell r="EI128">
            <v>0</v>
          </cell>
          <cell r="EJ128">
            <v>0</v>
          </cell>
          <cell r="EN128">
            <v>0</v>
          </cell>
          <cell r="EO128">
            <v>0</v>
          </cell>
          <cell r="ER128">
            <v>0</v>
          </cell>
          <cell r="ES128">
            <v>0</v>
          </cell>
          <cell r="ET128">
            <v>0</v>
          </cell>
          <cell r="EW128">
            <v>0</v>
          </cell>
          <cell r="EX128">
            <v>0</v>
          </cell>
          <cell r="FC128">
            <v>0</v>
          </cell>
          <cell r="FF128">
            <v>30</v>
          </cell>
          <cell r="FG128">
            <v>0</v>
          </cell>
          <cell r="FH128">
            <v>0</v>
          </cell>
          <cell r="FK128">
            <v>0</v>
          </cell>
          <cell r="FL128">
            <v>0</v>
          </cell>
          <cell r="FP128">
            <v>0</v>
          </cell>
          <cell r="FQ128">
            <v>0</v>
          </cell>
          <cell r="FT128">
            <v>0</v>
          </cell>
          <cell r="FU128">
            <v>30</v>
          </cell>
          <cell r="GK128">
            <v>18.888888888888889</v>
          </cell>
          <cell r="GL128">
            <v>0</v>
          </cell>
          <cell r="GM128">
            <v>0</v>
          </cell>
          <cell r="GN128">
            <v>0</v>
          </cell>
          <cell r="GO128">
            <v>0</v>
          </cell>
          <cell r="GP128">
            <v>0</v>
          </cell>
        </row>
        <row r="129">
          <cell r="L129">
            <v>1550</v>
          </cell>
          <cell r="M129">
            <v>484</v>
          </cell>
          <cell r="Q129">
            <v>0</v>
          </cell>
          <cell r="R129">
            <v>0</v>
          </cell>
          <cell r="U129">
            <v>0</v>
          </cell>
          <cell r="V129">
            <v>32</v>
          </cell>
          <cell r="W129">
            <v>50</v>
          </cell>
          <cell r="Z129">
            <v>0</v>
          </cell>
          <cell r="AA129">
            <v>0</v>
          </cell>
          <cell r="CJ129">
            <v>0</v>
          </cell>
          <cell r="CK129">
            <v>0</v>
          </cell>
          <cell r="CN129">
            <v>0</v>
          </cell>
          <cell r="CO129">
            <v>0</v>
          </cell>
          <cell r="CP129">
            <v>0</v>
          </cell>
          <cell r="CS129">
            <v>0</v>
          </cell>
          <cell r="CT129">
            <v>0</v>
          </cell>
          <cell r="CX129">
            <v>0</v>
          </cell>
          <cell r="CY129">
            <v>0</v>
          </cell>
          <cell r="DB129">
            <v>0</v>
          </cell>
          <cell r="DC129">
            <v>0</v>
          </cell>
          <cell r="DD129">
            <v>0</v>
          </cell>
          <cell r="DG129">
            <v>0</v>
          </cell>
          <cell r="DH129">
            <v>0</v>
          </cell>
          <cell r="DL129">
            <v>0</v>
          </cell>
          <cell r="DM129">
            <v>0</v>
          </cell>
          <cell r="DP129">
            <v>0</v>
          </cell>
          <cell r="DQ129">
            <v>0</v>
          </cell>
          <cell r="DR129">
            <v>0</v>
          </cell>
          <cell r="DU129">
            <v>47</v>
          </cell>
          <cell r="DV129">
            <v>110</v>
          </cell>
          <cell r="DZ129">
            <v>0</v>
          </cell>
          <cell r="EA129">
            <v>0</v>
          </cell>
          <cell r="ED129">
            <v>0</v>
          </cell>
          <cell r="EE129">
            <v>0</v>
          </cell>
          <cell r="EF129">
            <v>0</v>
          </cell>
          <cell r="EI129">
            <v>0</v>
          </cell>
          <cell r="EJ129">
            <v>0</v>
          </cell>
          <cell r="EN129">
            <v>0</v>
          </cell>
          <cell r="EO129">
            <v>0</v>
          </cell>
          <cell r="ER129">
            <v>10</v>
          </cell>
          <cell r="ES129">
            <v>0</v>
          </cell>
          <cell r="ET129">
            <v>0</v>
          </cell>
          <cell r="EW129">
            <v>0</v>
          </cell>
          <cell r="EX129">
            <v>0</v>
          </cell>
          <cell r="FC129">
            <v>85</v>
          </cell>
          <cell r="FF129">
            <v>0</v>
          </cell>
          <cell r="FG129">
            <v>25</v>
          </cell>
          <cell r="FH129">
            <v>124</v>
          </cell>
          <cell r="FK129">
            <v>24</v>
          </cell>
          <cell r="FL129">
            <v>0</v>
          </cell>
          <cell r="FP129">
            <v>50</v>
          </cell>
          <cell r="FQ129">
            <v>0</v>
          </cell>
          <cell r="FT129">
            <v>0</v>
          </cell>
          <cell r="FU129">
            <v>30</v>
          </cell>
          <cell r="GK129">
            <v>235.11111111111111</v>
          </cell>
          <cell r="GL129">
            <v>0</v>
          </cell>
          <cell r="GM129">
            <v>0</v>
          </cell>
          <cell r="GN129">
            <v>11.214285714285714</v>
          </cell>
          <cell r="GO129">
            <v>0</v>
          </cell>
          <cell r="GP129">
            <v>0</v>
          </cell>
        </row>
        <row r="130">
          <cell r="L130">
            <v>0</v>
          </cell>
          <cell r="M130">
            <v>0</v>
          </cell>
          <cell r="Q130">
            <v>0</v>
          </cell>
          <cell r="R130">
            <v>300</v>
          </cell>
          <cell r="U130">
            <v>0</v>
          </cell>
          <cell r="V130">
            <v>0</v>
          </cell>
          <cell r="W130">
            <v>0</v>
          </cell>
          <cell r="Z130">
            <v>0</v>
          </cell>
          <cell r="AA130">
            <v>0</v>
          </cell>
          <cell r="CJ130">
            <v>0</v>
          </cell>
          <cell r="CK130">
            <v>0</v>
          </cell>
          <cell r="CN130">
            <v>0</v>
          </cell>
          <cell r="CO130">
            <v>0</v>
          </cell>
          <cell r="CP130">
            <v>0</v>
          </cell>
          <cell r="CS130">
            <v>0</v>
          </cell>
          <cell r="CT130">
            <v>0</v>
          </cell>
          <cell r="CX130">
            <v>0</v>
          </cell>
          <cell r="CY130">
            <v>0</v>
          </cell>
          <cell r="DB130">
            <v>0</v>
          </cell>
          <cell r="DC130">
            <v>0</v>
          </cell>
          <cell r="DD130">
            <v>0</v>
          </cell>
          <cell r="DG130">
            <v>0</v>
          </cell>
          <cell r="DH130">
            <v>0</v>
          </cell>
          <cell r="DL130">
            <v>0</v>
          </cell>
          <cell r="DM130">
            <v>0</v>
          </cell>
          <cell r="DP130">
            <v>0</v>
          </cell>
          <cell r="DQ130">
            <v>0</v>
          </cell>
          <cell r="DR130">
            <v>0</v>
          </cell>
          <cell r="DU130">
            <v>0</v>
          </cell>
          <cell r="DV130">
            <v>0</v>
          </cell>
          <cell r="DZ130">
            <v>127</v>
          </cell>
          <cell r="EA130">
            <v>0</v>
          </cell>
          <cell r="ED130">
            <v>0</v>
          </cell>
          <cell r="EE130">
            <v>0</v>
          </cell>
          <cell r="EF130">
            <v>0</v>
          </cell>
          <cell r="EI130">
            <v>0</v>
          </cell>
          <cell r="EJ130">
            <v>0</v>
          </cell>
          <cell r="EN130">
            <v>0</v>
          </cell>
          <cell r="EO130">
            <v>0</v>
          </cell>
          <cell r="ER130">
            <v>19</v>
          </cell>
          <cell r="ES130">
            <v>0</v>
          </cell>
          <cell r="ET130">
            <v>0</v>
          </cell>
          <cell r="EW130">
            <v>0</v>
          </cell>
          <cell r="EX130">
            <v>70</v>
          </cell>
          <cell r="FC130">
            <v>869</v>
          </cell>
          <cell r="FF130">
            <v>0</v>
          </cell>
          <cell r="FG130">
            <v>30</v>
          </cell>
          <cell r="FH130">
            <v>0</v>
          </cell>
          <cell r="FK130">
            <v>0</v>
          </cell>
          <cell r="FL130">
            <v>0</v>
          </cell>
          <cell r="FP130">
            <v>7</v>
          </cell>
          <cell r="FQ130">
            <v>0</v>
          </cell>
          <cell r="FT130">
            <v>65</v>
          </cell>
          <cell r="FU130">
            <v>0</v>
          </cell>
          <cell r="GK130">
            <v>33.333333333333336</v>
          </cell>
          <cell r="GL130">
            <v>0</v>
          </cell>
          <cell r="GM130">
            <v>0</v>
          </cell>
          <cell r="GN130">
            <v>0</v>
          </cell>
          <cell r="GO130">
            <v>0</v>
          </cell>
          <cell r="GP130">
            <v>0</v>
          </cell>
        </row>
        <row r="131">
          <cell r="L131">
            <v>0</v>
          </cell>
          <cell r="M131">
            <v>0</v>
          </cell>
          <cell r="Q131">
            <v>0</v>
          </cell>
          <cell r="R131">
            <v>0</v>
          </cell>
          <cell r="U131">
            <v>115</v>
          </cell>
          <cell r="V131">
            <v>20</v>
          </cell>
          <cell r="W131">
            <v>0</v>
          </cell>
          <cell r="Z131">
            <v>0</v>
          </cell>
          <cell r="AA131">
            <v>0</v>
          </cell>
          <cell r="CJ131">
            <v>0</v>
          </cell>
          <cell r="CK131">
            <v>0</v>
          </cell>
          <cell r="CN131">
            <v>0</v>
          </cell>
          <cell r="CO131">
            <v>0</v>
          </cell>
          <cell r="CP131">
            <v>0</v>
          </cell>
          <cell r="CS131">
            <v>0</v>
          </cell>
          <cell r="CT131">
            <v>0</v>
          </cell>
          <cell r="CX131">
            <v>0</v>
          </cell>
          <cell r="CY131">
            <v>0</v>
          </cell>
          <cell r="DB131">
            <v>0</v>
          </cell>
          <cell r="DC131">
            <v>0</v>
          </cell>
          <cell r="DD131">
            <v>0</v>
          </cell>
          <cell r="DG131">
            <v>0</v>
          </cell>
          <cell r="DH131">
            <v>0</v>
          </cell>
          <cell r="DL131">
            <v>0</v>
          </cell>
          <cell r="DM131">
            <v>0</v>
          </cell>
          <cell r="DP131">
            <v>0</v>
          </cell>
          <cell r="DQ131">
            <v>0</v>
          </cell>
          <cell r="DR131">
            <v>0</v>
          </cell>
          <cell r="DU131">
            <v>0</v>
          </cell>
          <cell r="DV131">
            <v>0</v>
          </cell>
          <cell r="DZ131">
            <v>0</v>
          </cell>
          <cell r="EA131">
            <v>0</v>
          </cell>
          <cell r="ED131">
            <v>0</v>
          </cell>
          <cell r="EE131">
            <v>0</v>
          </cell>
          <cell r="EF131">
            <v>0</v>
          </cell>
          <cell r="EI131">
            <v>0</v>
          </cell>
          <cell r="EJ131">
            <v>0</v>
          </cell>
          <cell r="EN131">
            <v>0</v>
          </cell>
          <cell r="EO131">
            <v>0</v>
          </cell>
          <cell r="ER131">
            <v>0</v>
          </cell>
          <cell r="ES131">
            <v>0</v>
          </cell>
          <cell r="ET131">
            <v>0</v>
          </cell>
          <cell r="EW131">
            <v>0</v>
          </cell>
          <cell r="EX131">
            <v>0</v>
          </cell>
          <cell r="FC131">
            <v>0</v>
          </cell>
          <cell r="FF131">
            <v>0</v>
          </cell>
          <cell r="FG131">
            <v>0</v>
          </cell>
          <cell r="FH131">
            <v>0</v>
          </cell>
          <cell r="FK131">
            <v>0</v>
          </cell>
          <cell r="FL131">
            <v>0</v>
          </cell>
          <cell r="FP131">
            <v>0</v>
          </cell>
          <cell r="FQ131">
            <v>35</v>
          </cell>
          <cell r="FT131">
            <v>0</v>
          </cell>
          <cell r="FU131">
            <v>0</v>
          </cell>
          <cell r="GK131">
            <v>15</v>
          </cell>
          <cell r="GL131">
            <v>0</v>
          </cell>
          <cell r="GM131">
            <v>0</v>
          </cell>
          <cell r="GN131">
            <v>0</v>
          </cell>
          <cell r="GO131">
            <v>0</v>
          </cell>
          <cell r="GP131">
            <v>0</v>
          </cell>
        </row>
        <row r="132">
          <cell r="L132">
            <v>0</v>
          </cell>
          <cell r="M132">
            <v>0</v>
          </cell>
          <cell r="Q132">
            <v>0</v>
          </cell>
          <cell r="R132">
            <v>0</v>
          </cell>
          <cell r="U132">
            <v>0</v>
          </cell>
          <cell r="V132">
            <v>0</v>
          </cell>
          <cell r="W132">
            <v>0</v>
          </cell>
          <cell r="Z132">
            <v>0</v>
          </cell>
          <cell r="AA132">
            <v>0</v>
          </cell>
          <cell r="CJ132">
            <v>0</v>
          </cell>
          <cell r="CK132">
            <v>0</v>
          </cell>
          <cell r="CN132">
            <v>0</v>
          </cell>
          <cell r="CO132">
            <v>0</v>
          </cell>
          <cell r="CP132">
            <v>0</v>
          </cell>
          <cell r="CS132">
            <v>0</v>
          </cell>
          <cell r="CT132">
            <v>0</v>
          </cell>
          <cell r="CX132">
            <v>0</v>
          </cell>
          <cell r="CY132">
            <v>0</v>
          </cell>
          <cell r="DB132">
            <v>0</v>
          </cell>
          <cell r="DC132">
            <v>0</v>
          </cell>
          <cell r="DD132">
            <v>0</v>
          </cell>
          <cell r="DG132">
            <v>0</v>
          </cell>
          <cell r="DH132">
            <v>0</v>
          </cell>
          <cell r="DL132">
            <v>0</v>
          </cell>
          <cell r="DM132">
            <v>0</v>
          </cell>
          <cell r="DP132">
            <v>0</v>
          </cell>
          <cell r="DQ132">
            <v>0</v>
          </cell>
          <cell r="DR132">
            <v>0</v>
          </cell>
          <cell r="DU132">
            <v>0</v>
          </cell>
          <cell r="DV132">
            <v>0</v>
          </cell>
          <cell r="DZ132">
            <v>0</v>
          </cell>
          <cell r="EA132">
            <v>0</v>
          </cell>
          <cell r="ED132">
            <v>0</v>
          </cell>
          <cell r="EE132">
            <v>0</v>
          </cell>
          <cell r="EF132">
            <v>0</v>
          </cell>
          <cell r="EI132">
            <v>0</v>
          </cell>
          <cell r="EJ132">
            <v>0</v>
          </cell>
          <cell r="EN132">
            <v>0</v>
          </cell>
          <cell r="EO132">
            <v>50</v>
          </cell>
          <cell r="ER132">
            <v>20</v>
          </cell>
          <cell r="ES132">
            <v>0</v>
          </cell>
          <cell r="ET132">
            <v>0</v>
          </cell>
          <cell r="EW132">
            <v>0</v>
          </cell>
          <cell r="EX132">
            <v>0</v>
          </cell>
          <cell r="FC132">
            <v>0</v>
          </cell>
          <cell r="FF132">
            <v>0</v>
          </cell>
          <cell r="FG132">
            <v>0</v>
          </cell>
          <cell r="FH132">
            <v>0</v>
          </cell>
          <cell r="FK132">
            <v>0</v>
          </cell>
          <cell r="FL132">
            <v>0</v>
          </cell>
          <cell r="FP132">
            <v>0</v>
          </cell>
          <cell r="FQ132">
            <v>0</v>
          </cell>
          <cell r="FT132">
            <v>0</v>
          </cell>
          <cell r="FU132">
            <v>0</v>
          </cell>
          <cell r="GK132">
            <v>0</v>
          </cell>
          <cell r="GL132">
            <v>0</v>
          </cell>
          <cell r="GM132">
            <v>0</v>
          </cell>
          <cell r="GN132">
            <v>0</v>
          </cell>
          <cell r="GO132">
            <v>0</v>
          </cell>
          <cell r="GP132">
            <v>0</v>
          </cell>
        </row>
        <row r="133">
          <cell r="L133">
            <v>0</v>
          </cell>
          <cell r="M133">
            <v>0</v>
          </cell>
          <cell r="Q133">
            <v>0</v>
          </cell>
          <cell r="R133">
            <v>0</v>
          </cell>
          <cell r="U133">
            <v>0</v>
          </cell>
          <cell r="V133">
            <v>0</v>
          </cell>
          <cell r="W133">
            <v>0</v>
          </cell>
          <cell r="Z133">
            <v>0</v>
          </cell>
          <cell r="AA133">
            <v>0</v>
          </cell>
          <cell r="CJ133">
            <v>0</v>
          </cell>
          <cell r="CK133">
            <v>0</v>
          </cell>
          <cell r="CN133">
            <v>0</v>
          </cell>
          <cell r="CO133">
            <v>0</v>
          </cell>
          <cell r="CP133">
            <v>0</v>
          </cell>
          <cell r="CS133">
            <v>0</v>
          </cell>
          <cell r="CT133">
            <v>0</v>
          </cell>
          <cell r="CX133">
            <v>0</v>
          </cell>
          <cell r="CY133">
            <v>0</v>
          </cell>
          <cell r="DB133">
            <v>0</v>
          </cell>
          <cell r="DC133">
            <v>0</v>
          </cell>
          <cell r="DD133">
            <v>0</v>
          </cell>
          <cell r="DG133">
            <v>0</v>
          </cell>
          <cell r="DH133">
            <v>0</v>
          </cell>
          <cell r="DL133">
            <v>0</v>
          </cell>
          <cell r="DM133">
            <v>15</v>
          </cell>
          <cell r="DP133">
            <v>0</v>
          </cell>
          <cell r="DQ133">
            <v>0</v>
          </cell>
          <cell r="DR133">
            <v>0</v>
          </cell>
          <cell r="DU133">
            <v>0</v>
          </cell>
          <cell r="DV133">
            <v>0</v>
          </cell>
          <cell r="DZ133">
            <v>0</v>
          </cell>
          <cell r="EA133">
            <v>0</v>
          </cell>
          <cell r="ED133">
            <v>0</v>
          </cell>
          <cell r="EE133">
            <v>0</v>
          </cell>
          <cell r="EF133">
            <v>0</v>
          </cell>
          <cell r="EI133">
            <v>0</v>
          </cell>
          <cell r="EJ133">
            <v>0</v>
          </cell>
          <cell r="EN133">
            <v>0</v>
          </cell>
          <cell r="EO133">
            <v>0</v>
          </cell>
          <cell r="ER133">
            <v>0</v>
          </cell>
          <cell r="ES133">
            <v>0</v>
          </cell>
          <cell r="ET133">
            <v>0</v>
          </cell>
          <cell r="EW133">
            <v>0</v>
          </cell>
          <cell r="EX133">
            <v>0</v>
          </cell>
          <cell r="FC133">
            <v>0</v>
          </cell>
          <cell r="FF133">
            <v>0</v>
          </cell>
          <cell r="FG133">
            <v>0</v>
          </cell>
          <cell r="FH133">
            <v>0</v>
          </cell>
          <cell r="FK133">
            <v>0</v>
          </cell>
          <cell r="FL133">
            <v>0</v>
          </cell>
          <cell r="FP133">
            <v>0</v>
          </cell>
          <cell r="FQ133">
            <v>0</v>
          </cell>
          <cell r="FT133">
            <v>0</v>
          </cell>
          <cell r="FU133">
            <v>0</v>
          </cell>
          <cell r="GK133">
            <v>0</v>
          </cell>
          <cell r="GL133">
            <v>0</v>
          </cell>
          <cell r="GM133">
            <v>0</v>
          </cell>
          <cell r="GN133">
            <v>1.0714285714285714</v>
          </cell>
          <cell r="GO133">
            <v>0</v>
          </cell>
          <cell r="GP133">
            <v>0</v>
          </cell>
        </row>
        <row r="134">
          <cell r="L134">
            <v>0</v>
          </cell>
          <cell r="M134">
            <v>0</v>
          </cell>
          <cell r="Q134">
            <v>0</v>
          </cell>
          <cell r="R134">
            <v>0</v>
          </cell>
          <cell r="U134">
            <v>0</v>
          </cell>
          <cell r="V134">
            <v>0</v>
          </cell>
          <cell r="W134">
            <v>0</v>
          </cell>
          <cell r="Z134">
            <v>0</v>
          </cell>
          <cell r="AA134">
            <v>0</v>
          </cell>
          <cell r="CJ134">
            <v>0</v>
          </cell>
          <cell r="CK134">
            <v>0</v>
          </cell>
          <cell r="CN134">
            <v>0</v>
          </cell>
          <cell r="CO134">
            <v>0</v>
          </cell>
          <cell r="CP134">
            <v>0</v>
          </cell>
          <cell r="CS134">
            <v>0</v>
          </cell>
          <cell r="CT134">
            <v>0</v>
          </cell>
          <cell r="CX134">
            <v>0</v>
          </cell>
          <cell r="CY134">
            <v>0</v>
          </cell>
          <cell r="DB134">
            <v>0</v>
          </cell>
          <cell r="DC134">
            <v>0</v>
          </cell>
          <cell r="DD134">
            <v>0</v>
          </cell>
          <cell r="DG134">
            <v>0</v>
          </cell>
          <cell r="DH134">
            <v>0</v>
          </cell>
          <cell r="DL134">
            <v>0</v>
          </cell>
          <cell r="DM134">
            <v>0</v>
          </cell>
          <cell r="DP134">
            <v>0</v>
          </cell>
          <cell r="DQ134">
            <v>0</v>
          </cell>
          <cell r="DR134">
            <v>0</v>
          </cell>
          <cell r="DU134">
            <v>0</v>
          </cell>
          <cell r="DV134">
            <v>0</v>
          </cell>
          <cell r="DZ134">
            <v>0</v>
          </cell>
          <cell r="EA134">
            <v>0</v>
          </cell>
          <cell r="ED134">
            <v>0</v>
          </cell>
          <cell r="EE134">
            <v>0</v>
          </cell>
          <cell r="EF134">
            <v>0</v>
          </cell>
          <cell r="EI134">
            <v>0</v>
          </cell>
          <cell r="EJ134">
            <v>0</v>
          </cell>
          <cell r="EN134">
            <v>0</v>
          </cell>
          <cell r="EO134">
            <v>0</v>
          </cell>
          <cell r="ER134">
            <v>0</v>
          </cell>
          <cell r="ES134">
            <v>0</v>
          </cell>
          <cell r="ET134">
            <v>0</v>
          </cell>
          <cell r="EW134">
            <v>0</v>
          </cell>
          <cell r="EX134">
            <v>0</v>
          </cell>
          <cell r="FC134">
            <v>0</v>
          </cell>
          <cell r="FF134">
            <v>0</v>
          </cell>
          <cell r="FG134">
            <v>0</v>
          </cell>
          <cell r="FH134">
            <v>0</v>
          </cell>
          <cell r="FK134">
            <v>0</v>
          </cell>
          <cell r="FL134">
            <v>0</v>
          </cell>
          <cell r="FP134">
            <v>0</v>
          </cell>
          <cell r="FQ134">
            <v>0</v>
          </cell>
          <cell r="FT134">
            <v>0</v>
          </cell>
          <cell r="FU134">
            <v>0</v>
          </cell>
          <cell r="GK134">
            <v>0</v>
          </cell>
          <cell r="GL134">
            <v>0</v>
          </cell>
          <cell r="GM134">
            <v>0</v>
          </cell>
          <cell r="GN134">
            <v>0</v>
          </cell>
          <cell r="GO134">
            <v>0</v>
          </cell>
          <cell r="GP134">
            <v>0</v>
          </cell>
        </row>
        <row r="135">
          <cell r="L135">
            <v>0</v>
          </cell>
          <cell r="M135">
            <v>0</v>
          </cell>
          <cell r="Q135">
            <v>0</v>
          </cell>
          <cell r="R135">
            <v>0</v>
          </cell>
          <cell r="U135">
            <v>27</v>
          </cell>
          <cell r="V135">
            <v>0</v>
          </cell>
          <cell r="W135">
            <v>0</v>
          </cell>
          <cell r="Z135">
            <v>0</v>
          </cell>
          <cell r="AA135">
            <v>0</v>
          </cell>
          <cell r="CJ135">
            <v>120</v>
          </cell>
          <cell r="CK135">
            <v>26</v>
          </cell>
          <cell r="CN135">
            <v>0</v>
          </cell>
          <cell r="CO135">
            <v>5</v>
          </cell>
          <cell r="CP135">
            <v>0</v>
          </cell>
          <cell r="CS135">
            <v>0</v>
          </cell>
          <cell r="CT135">
            <v>0</v>
          </cell>
          <cell r="CX135">
            <v>52</v>
          </cell>
          <cell r="CY135">
            <v>0</v>
          </cell>
          <cell r="DB135">
            <v>27</v>
          </cell>
          <cell r="DC135">
            <v>0</v>
          </cell>
          <cell r="DD135">
            <v>58</v>
          </cell>
          <cell r="DG135">
            <v>0</v>
          </cell>
          <cell r="DH135">
            <v>124</v>
          </cell>
          <cell r="DL135">
            <v>0</v>
          </cell>
          <cell r="DM135">
            <v>0</v>
          </cell>
          <cell r="DP135">
            <v>0</v>
          </cell>
          <cell r="DQ135">
            <v>0</v>
          </cell>
          <cell r="DR135">
            <v>0</v>
          </cell>
          <cell r="DU135">
            <v>91</v>
          </cell>
          <cell r="DV135">
            <v>22</v>
          </cell>
          <cell r="DZ135">
            <v>44</v>
          </cell>
          <cell r="EA135">
            <v>106</v>
          </cell>
          <cell r="ED135">
            <v>130</v>
          </cell>
          <cell r="EE135">
            <v>130</v>
          </cell>
          <cell r="EF135">
            <v>61</v>
          </cell>
          <cell r="EI135">
            <v>0</v>
          </cell>
          <cell r="EJ135">
            <v>0</v>
          </cell>
          <cell r="EN135">
            <v>0</v>
          </cell>
          <cell r="EO135">
            <v>50</v>
          </cell>
          <cell r="ER135">
            <v>57</v>
          </cell>
          <cell r="ES135">
            <v>74</v>
          </cell>
          <cell r="ET135">
            <v>105</v>
          </cell>
          <cell r="EW135">
            <v>0</v>
          </cell>
          <cell r="EX135">
            <v>0</v>
          </cell>
          <cell r="FC135">
            <v>35</v>
          </cell>
          <cell r="FF135">
            <v>0</v>
          </cell>
          <cell r="FG135">
            <v>45</v>
          </cell>
          <cell r="FH135">
            <v>29</v>
          </cell>
          <cell r="FK135">
            <v>128</v>
          </cell>
          <cell r="FL135">
            <v>114</v>
          </cell>
          <cell r="FP135">
            <v>0</v>
          </cell>
          <cell r="FQ135">
            <v>66</v>
          </cell>
          <cell r="FT135">
            <v>67</v>
          </cell>
          <cell r="FU135">
            <v>205</v>
          </cell>
          <cell r="GK135">
            <v>3</v>
          </cell>
          <cell r="GL135">
            <v>0</v>
          </cell>
          <cell r="GM135">
            <v>21.571428571428573</v>
          </cell>
          <cell r="GN135">
            <v>26.714285714285715</v>
          </cell>
          <cell r="GO135">
            <v>0</v>
          </cell>
          <cell r="GP135">
            <v>0</v>
          </cell>
        </row>
        <row r="136">
          <cell r="L136">
            <v>0</v>
          </cell>
          <cell r="M136">
            <v>0</v>
          </cell>
          <cell r="Q136">
            <v>0</v>
          </cell>
          <cell r="R136">
            <v>0</v>
          </cell>
          <cell r="U136">
            <v>0</v>
          </cell>
          <cell r="V136">
            <v>0</v>
          </cell>
          <cell r="W136">
            <v>39</v>
          </cell>
          <cell r="Z136">
            <v>50</v>
          </cell>
          <cell r="AA136">
            <v>0</v>
          </cell>
          <cell r="CJ136">
            <v>0</v>
          </cell>
          <cell r="CK136">
            <v>0</v>
          </cell>
          <cell r="CN136">
            <v>0</v>
          </cell>
          <cell r="CO136">
            <v>0</v>
          </cell>
          <cell r="CP136">
            <v>0</v>
          </cell>
          <cell r="CS136">
            <v>0</v>
          </cell>
          <cell r="CT136">
            <v>0</v>
          </cell>
          <cell r="CX136">
            <v>133</v>
          </cell>
          <cell r="CY136">
            <v>0</v>
          </cell>
          <cell r="DB136">
            <v>0</v>
          </cell>
          <cell r="DC136">
            <v>22</v>
          </cell>
          <cell r="DD136">
            <v>0</v>
          </cell>
          <cell r="DG136">
            <v>0</v>
          </cell>
          <cell r="DH136">
            <v>0</v>
          </cell>
          <cell r="DL136">
            <v>0</v>
          </cell>
          <cell r="DM136">
            <v>0</v>
          </cell>
          <cell r="DP136">
            <v>0</v>
          </cell>
          <cell r="DQ136">
            <v>0</v>
          </cell>
          <cell r="DR136">
            <v>0</v>
          </cell>
          <cell r="DU136">
            <v>0</v>
          </cell>
          <cell r="DV136">
            <v>0</v>
          </cell>
          <cell r="DZ136">
            <v>0</v>
          </cell>
          <cell r="EA136">
            <v>0</v>
          </cell>
          <cell r="ED136">
            <v>0</v>
          </cell>
          <cell r="EE136">
            <v>0</v>
          </cell>
          <cell r="EF136">
            <v>0</v>
          </cell>
          <cell r="EI136">
            <v>0</v>
          </cell>
          <cell r="EJ136">
            <v>0</v>
          </cell>
          <cell r="EN136">
            <v>0</v>
          </cell>
          <cell r="EO136">
            <v>0</v>
          </cell>
          <cell r="ER136">
            <v>0</v>
          </cell>
          <cell r="ES136">
            <v>0</v>
          </cell>
          <cell r="ET136">
            <v>0</v>
          </cell>
          <cell r="EW136">
            <v>0</v>
          </cell>
          <cell r="EX136">
            <v>0</v>
          </cell>
          <cell r="FC136">
            <v>0</v>
          </cell>
          <cell r="FF136">
            <v>0</v>
          </cell>
          <cell r="FG136">
            <v>0</v>
          </cell>
          <cell r="FH136">
            <v>0</v>
          </cell>
          <cell r="FK136">
            <v>0</v>
          </cell>
          <cell r="FL136">
            <v>0</v>
          </cell>
          <cell r="FP136">
            <v>0</v>
          </cell>
          <cell r="FQ136">
            <v>0</v>
          </cell>
          <cell r="FT136">
            <v>0</v>
          </cell>
          <cell r="FU136">
            <v>0</v>
          </cell>
          <cell r="GK136">
            <v>9.8888888888888893</v>
          </cell>
          <cell r="GL136">
            <v>0</v>
          </cell>
          <cell r="GM136">
            <v>0</v>
          </cell>
          <cell r="GN136">
            <v>11.071428571428571</v>
          </cell>
          <cell r="GO136">
            <v>0</v>
          </cell>
          <cell r="GP136">
            <v>0</v>
          </cell>
        </row>
        <row r="137">
          <cell r="L137">
            <v>0</v>
          </cell>
          <cell r="M137">
            <v>0</v>
          </cell>
          <cell r="Q137">
            <v>0</v>
          </cell>
          <cell r="R137">
            <v>0</v>
          </cell>
          <cell r="U137">
            <v>0</v>
          </cell>
          <cell r="V137">
            <v>0</v>
          </cell>
          <cell r="W137">
            <v>0</v>
          </cell>
          <cell r="Z137">
            <v>0</v>
          </cell>
          <cell r="AA137">
            <v>0</v>
          </cell>
          <cell r="CJ137">
            <v>0</v>
          </cell>
          <cell r="CK137">
            <v>95</v>
          </cell>
          <cell r="CN137">
            <v>0</v>
          </cell>
          <cell r="CO137">
            <v>10</v>
          </cell>
          <cell r="CP137">
            <v>0</v>
          </cell>
          <cell r="CS137">
            <v>0</v>
          </cell>
          <cell r="CT137">
            <v>0</v>
          </cell>
          <cell r="CX137">
            <v>0</v>
          </cell>
          <cell r="CY137">
            <v>0</v>
          </cell>
          <cell r="DB137">
            <v>0</v>
          </cell>
          <cell r="DC137">
            <v>0</v>
          </cell>
          <cell r="DD137">
            <v>15</v>
          </cell>
          <cell r="DG137">
            <v>0</v>
          </cell>
          <cell r="DH137">
            <v>0</v>
          </cell>
          <cell r="DL137">
            <v>64</v>
          </cell>
          <cell r="DM137">
            <v>100</v>
          </cell>
          <cell r="DP137">
            <v>75</v>
          </cell>
          <cell r="DQ137">
            <v>0</v>
          </cell>
          <cell r="DR137">
            <v>0</v>
          </cell>
          <cell r="DU137">
            <v>63</v>
          </cell>
          <cell r="DV137">
            <v>107</v>
          </cell>
          <cell r="DZ137">
            <v>0</v>
          </cell>
          <cell r="EA137">
            <v>0</v>
          </cell>
          <cell r="ED137">
            <v>101</v>
          </cell>
          <cell r="EE137">
            <v>88</v>
          </cell>
          <cell r="EF137">
            <v>384</v>
          </cell>
          <cell r="EI137">
            <v>160</v>
          </cell>
          <cell r="EJ137">
            <v>187</v>
          </cell>
          <cell r="EN137">
            <v>240</v>
          </cell>
          <cell r="EO137">
            <v>311</v>
          </cell>
          <cell r="ER137">
            <v>575</v>
          </cell>
          <cell r="ES137">
            <v>340</v>
          </cell>
          <cell r="ET137">
            <v>285</v>
          </cell>
          <cell r="EW137">
            <v>150</v>
          </cell>
          <cell r="EX137">
            <v>270</v>
          </cell>
          <cell r="FC137">
            <v>195</v>
          </cell>
          <cell r="FF137">
            <v>391</v>
          </cell>
          <cell r="FG137">
            <v>375</v>
          </cell>
          <cell r="FH137">
            <v>375</v>
          </cell>
          <cell r="FK137">
            <v>186</v>
          </cell>
          <cell r="FL137">
            <v>253</v>
          </cell>
          <cell r="FP137">
            <v>323</v>
          </cell>
          <cell r="FQ137">
            <v>465</v>
          </cell>
          <cell r="FT137">
            <v>280</v>
          </cell>
          <cell r="FU137">
            <v>155</v>
          </cell>
          <cell r="GK137">
            <v>0</v>
          </cell>
          <cell r="GL137">
            <v>0</v>
          </cell>
          <cell r="GM137">
            <v>15</v>
          </cell>
          <cell r="GN137">
            <v>30.285714285714285</v>
          </cell>
          <cell r="GO137">
            <v>0</v>
          </cell>
          <cell r="GP137">
            <v>0</v>
          </cell>
        </row>
        <row r="138">
          <cell r="L138">
            <v>110</v>
          </cell>
          <cell r="M138">
            <v>175</v>
          </cell>
          <cell r="Q138">
            <v>0</v>
          </cell>
          <cell r="R138">
            <v>30</v>
          </cell>
          <cell r="U138">
            <v>60</v>
          </cell>
          <cell r="V138">
            <v>0</v>
          </cell>
          <cell r="W138">
            <v>0</v>
          </cell>
          <cell r="Z138">
            <v>0</v>
          </cell>
          <cell r="AA138">
            <v>60</v>
          </cell>
          <cell r="CJ138">
            <v>0</v>
          </cell>
          <cell r="CK138">
            <v>0</v>
          </cell>
          <cell r="CN138">
            <v>0</v>
          </cell>
          <cell r="CO138">
            <v>0</v>
          </cell>
          <cell r="CP138">
            <v>0</v>
          </cell>
          <cell r="CS138">
            <v>0</v>
          </cell>
          <cell r="CT138">
            <v>0</v>
          </cell>
          <cell r="CX138">
            <v>0</v>
          </cell>
          <cell r="CY138">
            <v>0</v>
          </cell>
          <cell r="DB138">
            <v>0</v>
          </cell>
          <cell r="DC138">
            <v>0</v>
          </cell>
          <cell r="DD138">
            <v>0</v>
          </cell>
          <cell r="DG138">
            <v>0</v>
          </cell>
          <cell r="DH138">
            <v>0</v>
          </cell>
          <cell r="DL138">
            <v>0</v>
          </cell>
          <cell r="DM138">
            <v>0</v>
          </cell>
          <cell r="DP138">
            <v>0</v>
          </cell>
          <cell r="DQ138">
            <v>0</v>
          </cell>
          <cell r="DR138">
            <v>0</v>
          </cell>
          <cell r="DU138">
            <v>0</v>
          </cell>
          <cell r="DV138">
            <v>0</v>
          </cell>
          <cell r="DZ138">
            <v>0</v>
          </cell>
          <cell r="EA138">
            <v>0</v>
          </cell>
          <cell r="ED138">
            <v>0</v>
          </cell>
          <cell r="EE138">
            <v>0</v>
          </cell>
          <cell r="EF138">
            <v>0</v>
          </cell>
          <cell r="EI138">
            <v>0</v>
          </cell>
          <cell r="EJ138">
            <v>0</v>
          </cell>
          <cell r="EN138">
            <v>0</v>
          </cell>
          <cell r="EO138">
            <v>0</v>
          </cell>
          <cell r="ER138">
            <v>0</v>
          </cell>
          <cell r="ES138">
            <v>0</v>
          </cell>
          <cell r="ET138">
            <v>0</v>
          </cell>
          <cell r="EW138">
            <v>0</v>
          </cell>
          <cell r="EX138">
            <v>0</v>
          </cell>
          <cell r="FC138">
            <v>0</v>
          </cell>
          <cell r="FF138">
            <v>0</v>
          </cell>
          <cell r="FG138">
            <v>0</v>
          </cell>
          <cell r="FH138">
            <v>0</v>
          </cell>
          <cell r="FK138">
            <v>0</v>
          </cell>
          <cell r="FL138">
            <v>0</v>
          </cell>
          <cell r="FP138">
            <v>0</v>
          </cell>
          <cell r="FQ138">
            <v>0</v>
          </cell>
          <cell r="FT138">
            <v>0</v>
          </cell>
          <cell r="FU138">
            <v>0</v>
          </cell>
          <cell r="GK138">
            <v>48.333333333333336</v>
          </cell>
          <cell r="GL138">
            <v>0</v>
          </cell>
          <cell r="GM138">
            <v>0</v>
          </cell>
          <cell r="GN138">
            <v>0</v>
          </cell>
          <cell r="GO138">
            <v>0</v>
          </cell>
          <cell r="GP138">
            <v>0</v>
          </cell>
        </row>
        <row r="139">
          <cell r="L139">
            <v>0</v>
          </cell>
          <cell r="M139">
            <v>0</v>
          </cell>
          <cell r="Q139">
            <v>0</v>
          </cell>
          <cell r="R139">
            <v>0</v>
          </cell>
          <cell r="U139">
            <v>0</v>
          </cell>
          <cell r="V139">
            <v>0</v>
          </cell>
          <cell r="W139">
            <v>0</v>
          </cell>
          <cell r="Z139">
            <v>0</v>
          </cell>
          <cell r="AA139">
            <v>0</v>
          </cell>
          <cell r="CJ139">
            <v>0</v>
          </cell>
          <cell r="CK139">
            <v>0</v>
          </cell>
          <cell r="CN139">
            <v>0</v>
          </cell>
          <cell r="CO139">
            <v>0</v>
          </cell>
          <cell r="CP139">
            <v>0</v>
          </cell>
          <cell r="CS139">
            <v>0</v>
          </cell>
          <cell r="CT139">
            <v>0</v>
          </cell>
          <cell r="CX139">
            <v>0</v>
          </cell>
          <cell r="CY139">
            <v>0</v>
          </cell>
          <cell r="DB139">
            <v>0</v>
          </cell>
          <cell r="DC139">
            <v>0</v>
          </cell>
          <cell r="DD139">
            <v>0</v>
          </cell>
          <cell r="DG139">
            <v>0</v>
          </cell>
          <cell r="DH139">
            <v>0</v>
          </cell>
          <cell r="DL139">
            <v>0</v>
          </cell>
          <cell r="DM139">
            <v>0</v>
          </cell>
          <cell r="DP139">
            <v>0</v>
          </cell>
          <cell r="DQ139">
            <v>0</v>
          </cell>
          <cell r="DR139">
            <v>0</v>
          </cell>
          <cell r="DU139">
            <v>0</v>
          </cell>
          <cell r="DV139">
            <v>0</v>
          </cell>
          <cell r="DZ139">
            <v>0</v>
          </cell>
          <cell r="EA139">
            <v>0</v>
          </cell>
          <cell r="ED139">
            <v>0</v>
          </cell>
          <cell r="EE139">
            <v>0</v>
          </cell>
          <cell r="EF139">
            <v>0</v>
          </cell>
          <cell r="EI139">
            <v>175</v>
          </cell>
          <cell r="EJ139">
            <v>0</v>
          </cell>
          <cell r="EN139">
            <v>0</v>
          </cell>
          <cell r="EO139">
            <v>0</v>
          </cell>
          <cell r="ER139">
            <v>0</v>
          </cell>
          <cell r="ES139">
            <v>0</v>
          </cell>
          <cell r="ET139">
            <v>0</v>
          </cell>
          <cell r="EW139">
            <v>0</v>
          </cell>
          <cell r="EX139">
            <v>0</v>
          </cell>
          <cell r="FC139">
            <v>0</v>
          </cell>
          <cell r="FF139">
            <v>66</v>
          </cell>
          <cell r="FG139">
            <v>0</v>
          </cell>
          <cell r="FH139">
            <v>0</v>
          </cell>
          <cell r="FK139">
            <v>0</v>
          </cell>
          <cell r="FL139">
            <v>0</v>
          </cell>
          <cell r="FP139">
            <v>0</v>
          </cell>
          <cell r="FQ139">
            <v>0</v>
          </cell>
          <cell r="FT139">
            <v>259</v>
          </cell>
          <cell r="FU139">
            <v>0</v>
          </cell>
          <cell r="GK139">
            <v>0</v>
          </cell>
          <cell r="GL139">
            <v>0</v>
          </cell>
          <cell r="GM139">
            <v>0</v>
          </cell>
          <cell r="GN139">
            <v>0</v>
          </cell>
          <cell r="GO139">
            <v>0</v>
          </cell>
          <cell r="GP139">
            <v>0</v>
          </cell>
        </row>
        <row r="140">
          <cell r="L140">
            <v>200</v>
          </cell>
          <cell r="M140">
            <v>245</v>
          </cell>
          <cell r="Q140">
            <v>0</v>
          </cell>
          <cell r="R140">
            <v>70</v>
          </cell>
          <cell r="U140">
            <v>228</v>
          </cell>
          <cell r="V140">
            <v>260</v>
          </cell>
          <cell r="W140">
            <v>65</v>
          </cell>
          <cell r="Z140">
            <v>82</v>
          </cell>
          <cell r="AA140">
            <v>903</v>
          </cell>
          <cell r="CJ140">
            <v>63</v>
          </cell>
          <cell r="CK140">
            <v>0</v>
          </cell>
          <cell r="CN140">
            <v>0</v>
          </cell>
          <cell r="CO140">
            <v>0</v>
          </cell>
          <cell r="CP140">
            <v>0</v>
          </cell>
          <cell r="CS140">
            <v>0</v>
          </cell>
          <cell r="CT140">
            <v>82</v>
          </cell>
          <cell r="CX140">
            <v>0</v>
          </cell>
          <cell r="CY140">
            <v>0</v>
          </cell>
          <cell r="DB140">
            <v>70</v>
          </cell>
          <cell r="DC140">
            <v>0</v>
          </cell>
          <cell r="DD140">
            <v>0</v>
          </cell>
          <cell r="DG140">
            <v>0</v>
          </cell>
          <cell r="DH140">
            <v>48</v>
          </cell>
          <cell r="DL140">
            <v>0</v>
          </cell>
          <cell r="DM140">
            <v>0</v>
          </cell>
          <cell r="DP140">
            <v>0</v>
          </cell>
          <cell r="DQ140">
            <v>0</v>
          </cell>
          <cell r="DR140">
            <v>0</v>
          </cell>
          <cell r="DU140">
            <v>0</v>
          </cell>
          <cell r="DV140">
            <v>0</v>
          </cell>
          <cell r="DZ140">
            <v>0</v>
          </cell>
          <cell r="EA140">
            <v>0</v>
          </cell>
          <cell r="ED140">
            <v>40</v>
          </cell>
          <cell r="EE140">
            <v>0</v>
          </cell>
          <cell r="EF140">
            <v>0</v>
          </cell>
          <cell r="EI140">
            <v>0</v>
          </cell>
          <cell r="EJ140">
            <v>0</v>
          </cell>
          <cell r="EN140">
            <v>0</v>
          </cell>
          <cell r="EO140">
            <v>0</v>
          </cell>
          <cell r="ER140">
            <v>0</v>
          </cell>
          <cell r="ES140">
            <v>0</v>
          </cell>
          <cell r="ET140">
            <v>0</v>
          </cell>
          <cell r="EW140">
            <v>0</v>
          </cell>
          <cell r="EX140">
            <v>0</v>
          </cell>
          <cell r="FC140">
            <v>0</v>
          </cell>
          <cell r="FF140">
            <v>0</v>
          </cell>
          <cell r="FG140">
            <v>0</v>
          </cell>
          <cell r="FH140">
            <v>0</v>
          </cell>
          <cell r="FK140">
            <v>0</v>
          </cell>
          <cell r="FL140">
            <v>0</v>
          </cell>
          <cell r="FP140">
            <v>0</v>
          </cell>
          <cell r="FQ140">
            <v>0</v>
          </cell>
          <cell r="FT140">
            <v>0</v>
          </cell>
          <cell r="FU140">
            <v>0</v>
          </cell>
          <cell r="GK140">
            <v>228.11111111111111</v>
          </cell>
          <cell r="GL140">
            <v>0</v>
          </cell>
          <cell r="GM140">
            <v>20.714285714285715</v>
          </cell>
          <cell r="GN140">
            <v>8.4285714285714288</v>
          </cell>
          <cell r="GO140">
            <v>0</v>
          </cell>
          <cell r="GP140">
            <v>0</v>
          </cell>
        </row>
        <row r="141">
          <cell r="L141">
            <v>0</v>
          </cell>
          <cell r="M141">
            <v>0</v>
          </cell>
          <cell r="Q141">
            <v>0</v>
          </cell>
          <cell r="R141">
            <v>0</v>
          </cell>
          <cell r="U141">
            <v>0</v>
          </cell>
          <cell r="V141">
            <v>938</v>
          </cell>
          <cell r="W141">
            <v>0</v>
          </cell>
          <cell r="Z141">
            <v>106</v>
          </cell>
          <cell r="AA141">
            <v>0</v>
          </cell>
          <cell r="CJ141">
            <v>0</v>
          </cell>
          <cell r="CK141">
            <v>0</v>
          </cell>
          <cell r="CN141">
            <v>0</v>
          </cell>
          <cell r="CO141">
            <v>0</v>
          </cell>
          <cell r="CP141">
            <v>0</v>
          </cell>
          <cell r="CS141">
            <v>0</v>
          </cell>
          <cell r="CT141">
            <v>105</v>
          </cell>
          <cell r="CX141">
            <v>0</v>
          </cell>
          <cell r="CY141">
            <v>0</v>
          </cell>
          <cell r="DB141">
            <v>0</v>
          </cell>
          <cell r="DC141">
            <v>0</v>
          </cell>
          <cell r="DD141">
            <v>0</v>
          </cell>
          <cell r="DG141">
            <v>0</v>
          </cell>
          <cell r="DH141">
            <v>0</v>
          </cell>
          <cell r="DL141">
            <v>0</v>
          </cell>
          <cell r="DM141">
            <v>0</v>
          </cell>
          <cell r="DP141">
            <v>118</v>
          </cell>
          <cell r="DQ141">
            <v>0</v>
          </cell>
          <cell r="DR141">
            <v>0</v>
          </cell>
          <cell r="DU141">
            <v>580</v>
          </cell>
          <cell r="DV141">
            <v>610</v>
          </cell>
          <cell r="DZ141">
            <v>306</v>
          </cell>
          <cell r="EA141">
            <v>0</v>
          </cell>
          <cell r="ED141">
            <v>465</v>
          </cell>
          <cell r="EE141">
            <v>40</v>
          </cell>
          <cell r="EF141">
            <v>264</v>
          </cell>
          <cell r="EI141">
            <v>0</v>
          </cell>
          <cell r="EJ141">
            <v>0</v>
          </cell>
          <cell r="EN141">
            <v>0</v>
          </cell>
          <cell r="EO141">
            <v>0</v>
          </cell>
          <cell r="ER141">
            <v>0</v>
          </cell>
          <cell r="ES141">
            <v>400</v>
          </cell>
          <cell r="ET141">
            <v>79</v>
          </cell>
          <cell r="EW141">
            <v>309</v>
          </cell>
          <cell r="EX141">
            <v>634</v>
          </cell>
          <cell r="FC141">
            <v>55</v>
          </cell>
          <cell r="FF141">
            <v>389</v>
          </cell>
          <cell r="FG141">
            <v>134</v>
          </cell>
          <cell r="FH141">
            <v>142</v>
          </cell>
          <cell r="FK141">
            <v>0</v>
          </cell>
          <cell r="FL141">
            <v>100</v>
          </cell>
          <cell r="FP141">
            <v>862</v>
          </cell>
          <cell r="FQ141">
            <v>574</v>
          </cell>
          <cell r="FT141">
            <v>53</v>
          </cell>
          <cell r="FU141">
            <v>166</v>
          </cell>
          <cell r="GK141">
            <v>116</v>
          </cell>
          <cell r="GL141">
            <v>0</v>
          </cell>
          <cell r="GM141">
            <v>15</v>
          </cell>
          <cell r="GN141">
            <v>93.428571428571431</v>
          </cell>
          <cell r="GO141">
            <v>0</v>
          </cell>
          <cell r="GP141">
            <v>0</v>
          </cell>
        </row>
        <row r="142">
          <cell r="L142">
            <v>0</v>
          </cell>
          <cell r="M142">
            <v>0</v>
          </cell>
          <cell r="Q142">
            <v>0</v>
          </cell>
          <cell r="R142">
            <v>0</v>
          </cell>
          <cell r="U142">
            <v>0</v>
          </cell>
          <cell r="V142">
            <v>0</v>
          </cell>
          <cell r="W142">
            <v>0</v>
          </cell>
          <cell r="Z142">
            <v>0</v>
          </cell>
          <cell r="AA142">
            <v>0</v>
          </cell>
          <cell r="CJ142">
            <v>0</v>
          </cell>
          <cell r="CK142">
            <v>0</v>
          </cell>
          <cell r="CN142">
            <v>0</v>
          </cell>
          <cell r="CO142">
            <v>0</v>
          </cell>
          <cell r="CP142">
            <v>0</v>
          </cell>
          <cell r="CS142">
            <v>0</v>
          </cell>
          <cell r="CT142">
            <v>0</v>
          </cell>
          <cell r="CX142">
            <v>0</v>
          </cell>
          <cell r="CY142">
            <v>0</v>
          </cell>
          <cell r="DB142">
            <v>0</v>
          </cell>
          <cell r="DC142">
            <v>0</v>
          </cell>
          <cell r="DD142">
            <v>0</v>
          </cell>
          <cell r="DG142">
            <v>0</v>
          </cell>
          <cell r="DH142">
            <v>0</v>
          </cell>
          <cell r="DL142">
            <v>0</v>
          </cell>
          <cell r="DM142">
            <v>0</v>
          </cell>
          <cell r="DP142">
            <v>0</v>
          </cell>
          <cell r="DQ142">
            <v>0</v>
          </cell>
          <cell r="DR142">
            <v>0</v>
          </cell>
          <cell r="DU142">
            <v>0</v>
          </cell>
          <cell r="DV142">
            <v>0</v>
          </cell>
          <cell r="DZ142">
            <v>0</v>
          </cell>
          <cell r="EA142">
            <v>0</v>
          </cell>
          <cell r="ED142">
            <v>0</v>
          </cell>
          <cell r="EE142">
            <v>0</v>
          </cell>
          <cell r="EF142">
            <v>0</v>
          </cell>
          <cell r="EI142">
            <v>0</v>
          </cell>
          <cell r="EJ142">
            <v>0</v>
          </cell>
          <cell r="EN142">
            <v>0</v>
          </cell>
          <cell r="EO142">
            <v>0</v>
          </cell>
          <cell r="ER142">
            <v>0</v>
          </cell>
          <cell r="ES142">
            <v>0</v>
          </cell>
          <cell r="ET142">
            <v>0</v>
          </cell>
          <cell r="EW142">
            <v>0</v>
          </cell>
          <cell r="EX142">
            <v>0</v>
          </cell>
          <cell r="FC142">
            <v>0</v>
          </cell>
          <cell r="FF142">
            <v>0</v>
          </cell>
          <cell r="FG142">
            <v>0</v>
          </cell>
          <cell r="FH142">
            <v>0</v>
          </cell>
          <cell r="FK142">
            <v>0</v>
          </cell>
          <cell r="FL142">
            <v>0</v>
          </cell>
          <cell r="FP142">
            <v>0</v>
          </cell>
          <cell r="FQ142">
            <v>0</v>
          </cell>
          <cell r="FT142">
            <v>0</v>
          </cell>
          <cell r="FU142">
            <v>0</v>
          </cell>
          <cell r="GK142">
            <v>0</v>
          </cell>
          <cell r="GL142">
            <v>0</v>
          </cell>
          <cell r="GM142">
            <v>0</v>
          </cell>
          <cell r="GN142">
            <v>0</v>
          </cell>
          <cell r="GO142">
            <v>0</v>
          </cell>
          <cell r="GP142">
            <v>0</v>
          </cell>
        </row>
        <row r="143">
          <cell r="L143">
            <v>0</v>
          </cell>
          <cell r="M143">
            <v>0</v>
          </cell>
          <cell r="Q143">
            <v>75</v>
          </cell>
          <cell r="R143">
            <v>0</v>
          </cell>
          <cell r="U143">
            <v>0</v>
          </cell>
          <cell r="V143">
            <v>0</v>
          </cell>
          <cell r="W143">
            <v>270</v>
          </cell>
          <cell r="Z143">
            <v>120</v>
          </cell>
          <cell r="AA143">
            <v>0</v>
          </cell>
          <cell r="CJ143">
            <v>0</v>
          </cell>
          <cell r="CK143">
            <v>0</v>
          </cell>
          <cell r="CN143">
            <v>0</v>
          </cell>
          <cell r="CO143">
            <v>0</v>
          </cell>
          <cell r="CP143">
            <v>0</v>
          </cell>
          <cell r="CS143">
            <v>0</v>
          </cell>
          <cell r="CT143">
            <v>0</v>
          </cell>
          <cell r="CX143">
            <v>0</v>
          </cell>
          <cell r="CY143">
            <v>0</v>
          </cell>
          <cell r="DB143">
            <v>0</v>
          </cell>
          <cell r="DC143">
            <v>30</v>
          </cell>
          <cell r="DD143">
            <v>83</v>
          </cell>
          <cell r="DG143">
            <v>0</v>
          </cell>
          <cell r="DH143">
            <v>30</v>
          </cell>
          <cell r="DL143">
            <v>0</v>
          </cell>
          <cell r="DM143">
            <v>0</v>
          </cell>
          <cell r="DP143">
            <v>0</v>
          </cell>
          <cell r="DQ143">
            <v>0</v>
          </cell>
          <cell r="DR143">
            <v>0</v>
          </cell>
          <cell r="DU143">
            <v>0</v>
          </cell>
          <cell r="DV143">
            <v>0</v>
          </cell>
          <cell r="DZ143">
            <v>0</v>
          </cell>
          <cell r="EA143">
            <v>0</v>
          </cell>
          <cell r="ED143">
            <v>0</v>
          </cell>
          <cell r="EE143">
            <v>0</v>
          </cell>
          <cell r="EF143">
            <v>0</v>
          </cell>
          <cell r="EI143">
            <v>0</v>
          </cell>
          <cell r="EJ143">
            <v>0</v>
          </cell>
          <cell r="EN143">
            <v>0</v>
          </cell>
          <cell r="EO143">
            <v>75</v>
          </cell>
          <cell r="ER143">
            <v>0</v>
          </cell>
          <cell r="ES143">
            <v>0</v>
          </cell>
          <cell r="ET143">
            <v>0</v>
          </cell>
          <cell r="EW143">
            <v>0</v>
          </cell>
          <cell r="EX143">
            <v>95</v>
          </cell>
          <cell r="FC143">
            <v>0</v>
          </cell>
          <cell r="FF143">
            <v>50</v>
          </cell>
          <cell r="FG143">
            <v>0</v>
          </cell>
          <cell r="FH143">
            <v>0</v>
          </cell>
          <cell r="FK143">
            <v>0</v>
          </cell>
          <cell r="FL143">
            <v>20</v>
          </cell>
          <cell r="FP143">
            <v>0</v>
          </cell>
          <cell r="FQ143">
            <v>0</v>
          </cell>
          <cell r="FT143">
            <v>0</v>
          </cell>
          <cell r="FU143">
            <v>0</v>
          </cell>
          <cell r="GK143">
            <v>51.666666666666664</v>
          </cell>
          <cell r="GL143">
            <v>0</v>
          </cell>
          <cell r="GM143">
            <v>0</v>
          </cell>
          <cell r="GN143">
            <v>10.214285714285714</v>
          </cell>
          <cell r="GO143">
            <v>0</v>
          </cell>
          <cell r="GP143">
            <v>0</v>
          </cell>
        </row>
        <row r="144">
          <cell r="L144">
            <v>0</v>
          </cell>
          <cell r="M144">
            <v>0</v>
          </cell>
          <cell r="Q144">
            <v>1050</v>
          </cell>
          <cell r="R144">
            <v>330</v>
          </cell>
          <cell r="U144">
            <v>0</v>
          </cell>
          <cell r="V144">
            <v>0</v>
          </cell>
          <cell r="W144">
            <v>0</v>
          </cell>
          <cell r="Z144">
            <v>0</v>
          </cell>
          <cell r="AA144">
            <v>0</v>
          </cell>
          <cell r="CJ144">
            <v>0</v>
          </cell>
          <cell r="CK144">
            <v>0</v>
          </cell>
          <cell r="CN144">
            <v>0</v>
          </cell>
          <cell r="CO144">
            <v>0</v>
          </cell>
          <cell r="CP144">
            <v>0</v>
          </cell>
          <cell r="CS144">
            <v>0</v>
          </cell>
          <cell r="CT144">
            <v>0</v>
          </cell>
          <cell r="CX144">
            <v>0</v>
          </cell>
          <cell r="CY144">
            <v>0</v>
          </cell>
          <cell r="DB144">
            <v>0</v>
          </cell>
          <cell r="DC144">
            <v>0</v>
          </cell>
          <cell r="DD144">
            <v>0</v>
          </cell>
          <cell r="DG144">
            <v>0</v>
          </cell>
          <cell r="DH144">
            <v>0</v>
          </cell>
          <cell r="DL144">
            <v>0</v>
          </cell>
          <cell r="DM144">
            <v>0</v>
          </cell>
          <cell r="DP144">
            <v>0</v>
          </cell>
          <cell r="DQ144">
            <v>0</v>
          </cell>
          <cell r="DR144">
            <v>0</v>
          </cell>
          <cell r="DU144">
            <v>0</v>
          </cell>
          <cell r="DV144">
            <v>0</v>
          </cell>
          <cell r="DZ144">
            <v>0</v>
          </cell>
          <cell r="EA144">
            <v>0</v>
          </cell>
          <cell r="ED144">
            <v>0</v>
          </cell>
          <cell r="EE144">
            <v>0</v>
          </cell>
          <cell r="EF144">
            <v>0</v>
          </cell>
          <cell r="EI144">
            <v>0</v>
          </cell>
          <cell r="EJ144">
            <v>0</v>
          </cell>
          <cell r="EN144">
            <v>0</v>
          </cell>
          <cell r="EO144">
            <v>0</v>
          </cell>
          <cell r="ER144">
            <v>0</v>
          </cell>
          <cell r="ES144">
            <v>0</v>
          </cell>
          <cell r="ET144">
            <v>0</v>
          </cell>
          <cell r="EW144">
            <v>0</v>
          </cell>
          <cell r="EX144">
            <v>0</v>
          </cell>
          <cell r="FC144">
            <v>0</v>
          </cell>
          <cell r="FF144">
            <v>0</v>
          </cell>
          <cell r="FG144">
            <v>0</v>
          </cell>
          <cell r="FH144">
            <v>0</v>
          </cell>
          <cell r="FK144">
            <v>150</v>
          </cell>
          <cell r="FL144">
            <v>0</v>
          </cell>
          <cell r="FP144">
            <v>0</v>
          </cell>
          <cell r="FQ144">
            <v>0</v>
          </cell>
          <cell r="FT144">
            <v>0</v>
          </cell>
          <cell r="FU144">
            <v>0</v>
          </cell>
          <cell r="GK144">
            <v>153.33333333333334</v>
          </cell>
          <cell r="GL144">
            <v>0</v>
          </cell>
          <cell r="GM144">
            <v>0</v>
          </cell>
          <cell r="GN144">
            <v>0</v>
          </cell>
          <cell r="GO144">
            <v>0</v>
          </cell>
          <cell r="GP144">
            <v>0</v>
          </cell>
        </row>
        <row r="145">
          <cell r="I145" t="str">
            <v/>
          </cell>
          <cell r="J145" t="str">
            <v/>
          </cell>
          <cell r="K145" t="str">
            <v/>
          </cell>
          <cell r="L145">
            <v>2850</v>
          </cell>
          <cell r="M145">
            <v>1419</v>
          </cell>
          <cell r="N145" t="str">
            <v/>
          </cell>
          <cell r="O145" t="str">
            <v/>
          </cell>
          <cell r="P145" t="str">
            <v/>
          </cell>
          <cell r="Q145">
            <v>1690</v>
          </cell>
          <cell r="R145">
            <v>1293</v>
          </cell>
          <cell r="S145" t="str">
            <v/>
          </cell>
          <cell r="T145" t="str">
            <v/>
          </cell>
          <cell r="U145">
            <v>887</v>
          </cell>
          <cell r="V145">
            <v>1754</v>
          </cell>
          <cell r="W145">
            <v>1025</v>
          </cell>
          <cell r="X145" t="str">
            <v/>
          </cell>
          <cell r="Y145" t="str">
            <v/>
          </cell>
          <cell r="Z145">
            <v>1766</v>
          </cell>
          <cell r="AA145">
            <v>1715</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v>0</v>
          </cell>
          <cell r="BJ145">
            <v>0</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v>213</v>
          </cell>
          <cell r="CK145">
            <v>121</v>
          </cell>
          <cell r="CL145" t="str">
            <v/>
          </cell>
          <cell r="CM145" t="str">
            <v/>
          </cell>
          <cell r="CN145" t="str">
            <v/>
          </cell>
          <cell r="CO145">
            <v>35</v>
          </cell>
          <cell r="CP145">
            <v>24</v>
          </cell>
          <cell r="CQ145" t="str">
            <v/>
          </cell>
          <cell r="CR145" t="str">
            <v/>
          </cell>
          <cell r="CS145" t="str">
            <v/>
          </cell>
          <cell r="CT145">
            <v>207</v>
          </cell>
          <cell r="CU145" t="str">
            <v/>
          </cell>
          <cell r="CV145" t="str">
            <v/>
          </cell>
          <cell r="CW145" t="str">
            <v/>
          </cell>
          <cell r="CX145">
            <v>190</v>
          </cell>
          <cell r="CY145" t="str">
            <v/>
          </cell>
          <cell r="CZ145" t="str">
            <v/>
          </cell>
          <cell r="DA145" t="str">
            <v/>
          </cell>
          <cell r="DB145">
            <v>97</v>
          </cell>
          <cell r="DC145">
            <v>52</v>
          </cell>
          <cell r="DD145">
            <v>156</v>
          </cell>
          <cell r="DE145" t="str">
            <v/>
          </cell>
          <cell r="DF145" t="str">
            <v/>
          </cell>
          <cell r="DG145" t="str">
            <v/>
          </cell>
          <cell r="DH145">
            <v>218</v>
          </cell>
          <cell r="DI145" t="str">
            <v/>
          </cell>
          <cell r="DJ145" t="str">
            <v/>
          </cell>
          <cell r="DK145" t="str">
            <v/>
          </cell>
          <cell r="DL145">
            <v>97</v>
          </cell>
          <cell r="DM145">
            <v>115</v>
          </cell>
          <cell r="DN145" t="str">
            <v/>
          </cell>
          <cell r="DO145" t="str">
            <v/>
          </cell>
          <cell r="DP145">
            <v>195</v>
          </cell>
          <cell r="DQ145" t="str">
            <v/>
          </cell>
          <cell r="DR145" t="str">
            <v/>
          </cell>
          <cell r="DS145" t="str">
            <v/>
          </cell>
          <cell r="DT145" t="str">
            <v/>
          </cell>
          <cell r="DU145">
            <v>781</v>
          </cell>
          <cell r="DV145">
            <v>854</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K145">
            <v>1599.8888888888889</v>
          </cell>
          <cell r="GL145" t="str">
            <v/>
          </cell>
          <cell r="GM145">
            <v>85.714285714285722</v>
          </cell>
          <cell r="GN145">
            <v>196.78571428571431</v>
          </cell>
          <cell r="GO145" t="str">
            <v/>
          </cell>
          <cell r="GP145" t="str">
            <v/>
          </cell>
        </row>
        <row r="149">
          <cell r="J149">
            <v>405</v>
          </cell>
          <cell r="M149">
            <v>180</v>
          </cell>
          <cell r="N149">
            <v>155</v>
          </cell>
          <cell r="O149">
            <v>525</v>
          </cell>
          <cell r="R149">
            <v>105</v>
          </cell>
          <cell r="S149">
            <v>260</v>
          </cell>
          <cell r="W149">
            <v>255</v>
          </cell>
          <cell r="X149">
            <v>265</v>
          </cell>
          <cell r="AA149">
            <v>230</v>
          </cell>
          <cell r="AB149">
            <v>70</v>
          </cell>
          <cell r="AC149">
            <v>230</v>
          </cell>
          <cell r="AF149">
            <v>475</v>
          </cell>
          <cell r="AG149">
            <v>233</v>
          </cell>
          <cell r="AH149">
            <v>0</v>
          </cell>
          <cell r="AI149">
            <v>0</v>
          </cell>
          <cell r="AJ149">
            <v>0</v>
          </cell>
          <cell r="AK149">
            <v>160</v>
          </cell>
          <cell r="AL149">
            <v>105</v>
          </cell>
          <cell r="AM149">
            <v>0</v>
          </cell>
          <cell r="AN149">
            <v>0</v>
          </cell>
          <cell r="AO149">
            <v>153</v>
          </cell>
          <cell r="AP149">
            <v>125</v>
          </cell>
          <cell r="AQ149">
            <v>110</v>
          </cell>
          <cell r="AR149">
            <v>0</v>
          </cell>
          <cell r="AS149">
            <v>0</v>
          </cell>
          <cell r="AT149">
            <v>30</v>
          </cell>
          <cell r="AU149">
            <v>150</v>
          </cell>
          <cell r="AV149">
            <v>0</v>
          </cell>
          <cell r="AW149">
            <v>0</v>
          </cell>
          <cell r="AX149">
            <v>0</v>
          </cell>
          <cell r="AY149">
            <v>310</v>
          </cell>
          <cell r="AZ149">
            <v>80</v>
          </cell>
          <cell r="BA149">
            <v>0</v>
          </cell>
          <cell r="BB149">
            <v>0</v>
          </cell>
          <cell r="BC149">
            <v>60</v>
          </cell>
          <cell r="BD149">
            <v>55</v>
          </cell>
          <cell r="BE149">
            <v>50</v>
          </cell>
          <cell r="BF149">
            <v>0</v>
          </cell>
          <cell r="BG149">
            <v>0</v>
          </cell>
          <cell r="BH149">
            <v>210</v>
          </cell>
          <cell r="BI149">
            <v>55</v>
          </cell>
          <cell r="BM149">
            <v>163</v>
          </cell>
          <cell r="BN149">
            <v>208</v>
          </cell>
          <cell r="BR149">
            <v>140</v>
          </cell>
          <cell r="BS149">
            <v>370</v>
          </cell>
          <cell r="BT149">
            <v>100</v>
          </cell>
          <cell r="BW149">
            <v>335</v>
          </cell>
          <cell r="BX149">
            <v>110</v>
          </cell>
          <cell r="CB149">
            <v>190</v>
          </cell>
          <cell r="CC149">
            <v>225</v>
          </cell>
          <cell r="CF149">
            <v>185</v>
          </cell>
          <cell r="CG149">
            <v>220</v>
          </cell>
          <cell r="CH149">
            <v>125</v>
          </cell>
          <cell r="CK149">
            <v>215</v>
          </cell>
          <cell r="CL149">
            <v>250</v>
          </cell>
          <cell r="CP149">
            <v>200</v>
          </cell>
          <cell r="CQ149">
            <v>158</v>
          </cell>
          <cell r="CT149">
            <v>215</v>
          </cell>
          <cell r="CU149">
            <v>100</v>
          </cell>
          <cell r="CV149">
            <v>100</v>
          </cell>
          <cell r="CY149">
            <v>110</v>
          </cell>
          <cell r="CZ149">
            <v>145</v>
          </cell>
          <cell r="DD149">
            <v>240</v>
          </cell>
          <cell r="DE149">
            <v>225</v>
          </cell>
          <cell r="DH149">
            <v>210</v>
          </cell>
          <cell r="DI149">
            <v>480</v>
          </cell>
          <cell r="DM149">
            <v>250</v>
          </cell>
          <cell r="DN149">
            <v>90</v>
          </cell>
          <cell r="DR149">
            <v>83</v>
          </cell>
          <cell r="DS149">
            <v>0</v>
          </cell>
          <cell r="DV149">
            <v>225</v>
          </cell>
          <cell r="DW149">
            <v>338</v>
          </cell>
          <cell r="DX149">
            <v>250</v>
          </cell>
          <cell r="DY149">
            <v>0</v>
          </cell>
          <cell r="DZ149">
            <v>0</v>
          </cell>
          <cell r="EA149">
            <v>180</v>
          </cell>
          <cell r="EB149">
            <v>90</v>
          </cell>
          <cell r="EC149">
            <v>0</v>
          </cell>
          <cell r="ED149">
            <v>0</v>
          </cell>
          <cell r="EE149">
            <v>0</v>
          </cell>
          <cell r="EF149">
            <v>313</v>
          </cell>
          <cell r="EG149">
            <v>40</v>
          </cell>
          <cell r="EH149">
            <v>0</v>
          </cell>
          <cell r="EI149">
            <v>0</v>
          </cell>
          <cell r="EJ149">
            <v>45</v>
          </cell>
          <cell r="EK149">
            <v>199</v>
          </cell>
          <cell r="EL149">
            <v>40</v>
          </cell>
          <cell r="EM149">
            <v>0</v>
          </cell>
          <cell r="EN149">
            <v>0</v>
          </cell>
          <cell r="EO149">
            <v>126</v>
          </cell>
          <cell r="EP149">
            <v>120</v>
          </cell>
          <cell r="EQ149">
            <v>0</v>
          </cell>
          <cell r="ER149">
            <v>0</v>
          </cell>
          <cell r="ES149">
            <v>0</v>
          </cell>
          <cell r="ET149">
            <v>130</v>
          </cell>
          <cell r="EU149">
            <v>32</v>
          </cell>
          <cell r="EV149">
            <v>0</v>
          </cell>
          <cell r="EW149">
            <v>0</v>
          </cell>
          <cell r="EX149">
            <v>50</v>
          </cell>
          <cell r="EY149">
            <v>105</v>
          </cell>
          <cell r="EZ149">
            <v>130</v>
          </cell>
          <cell r="FA149">
            <v>0</v>
          </cell>
          <cell r="FB149">
            <v>0</v>
          </cell>
          <cell r="FC149">
            <v>140</v>
          </cell>
          <cell r="FD149">
            <v>355</v>
          </cell>
          <cell r="FE149">
            <v>0</v>
          </cell>
          <cell r="FF149">
            <v>0</v>
          </cell>
          <cell r="FG149">
            <v>0</v>
          </cell>
          <cell r="FH149">
            <v>410</v>
          </cell>
          <cell r="FI149">
            <v>120</v>
          </cell>
          <cell r="FJ149">
            <v>0</v>
          </cell>
          <cell r="FK149">
            <v>0</v>
          </cell>
          <cell r="FL149">
            <v>225</v>
          </cell>
          <cell r="FM149">
            <v>450</v>
          </cell>
          <cell r="FN149">
            <v>130</v>
          </cell>
          <cell r="FO149">
            <v>0</v>
          </cell>
          <cell r="FP149">
            <v>0</v>
          </cell>
          <cell r="FQ149">
            <v>355</v>
          </cell>
          <cell r="FR149">
            <v>90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K149">
            <v>243.53333333333333</v>
          </cell>
          <cell r="GL149">
            <v>125.64285714285714</v>
          </cell>
          <cell r="GM149">
            <v>196.125</v>
          </cell>
          <cell r="GN149">
            <v>175.72727272727272</v>
          </cell>
          <cell r="GO149">
            <v>0</v>
          </cell>
          <cell r="GP149">
            <v>0</v>
          </cell>
        </row>
        <row r="150">
          <cell r="J150">
            <v>70</v>
          </cell>
          <cell r="M150">
            <v>65</v>
          </cell>
          <cell r="N150">
            <v>35</v>
          </cell>
          <cell r="O150">
            <v>25</v>
          </cell>
          <cell r="R150">
            <v>120</v>
          </cell>
          <cell r="S150">
            <v>75</v>
          </cell>
          <cell r="W150">
            <v>0</v>
          </cell>
          <cell r="X150">
            <v>45</v>
          </cell>
          <cell r="AA150">
            <v>0</v>
          </cell>
          <cell r="AB150">
            <v>0</v>
          </cell>
          <cell r="AC150">
            <v>90</v>
          </cell>
          <cell r="AF150">
            <v>85</v>
          </cell>
          <cell r="AG150">
            <v>98</v>
          </cell>
          <cell r="AH150">
            <v>0</v>
          </cell>
          <cell r="AI150">
            <v>0</v>
          </cell>
          <cell r="AJ150">
            <v>0</v>
          </cell>
          <cell r="AK150">
            <v>263</v>
          </cell>
          <cell r="AL150">
            <v>60</v>
          </cell>
          <cell r="AM150">
            <v>0</v>
          </cell>
          <cell r="AN150">
            <v>0</v>
          </cell>
          <cell r="AO150">
            <v>145</v>
          </cell>
          <cell r="AP150">
            <v>273</v>
          </cell>
          <cell r="AQ150">
            <v>72</v>
          </cell>
          <cell r="AR150">
            <v>0</v>
          </cell>
          <cell r="AS150">
            <v>0</v>
          </cell>
          <cell r="AT150">
            <v>0</v>
          </cell>
          <cell r="AU150">
            <v>35</v>
          </cell>
          <cell r="AV150">
            <v>0</v>
          </cell>
          <cell r="AW150">
            <v>0</v>
          </cell>
          <cell r="AX150">
            <v>0</v>
          </cell>
          <cell r="AY150">
            <v>70</v>
          </cell>
          <cell r="AZ150">
            <v>45</v>
          </cell>
          <cell r="BA150">
            <v>0</v>
          </cell>
          <cell r="BB150">
            <v>0</v>
          </cell>
          <cell r="BC150">
            <v>63</v>
          </cell>
          <cell r="BD150">
            <v>10</v>
          </cell>
          <cell r="BE150">
            <v>30</v>
          </cell>
          <cell r="BF150">
            <v>0</v>
          </cell>
          <cell r="BG150">
            <v>0</v>
          </cell>
          <cell r="BH150">
            <v>215</v>
          </cell>
          <cell r="BI150">
            <v>75</v>
          </cell>
          <cell r="BM150">
            <v>105</v>
          </cell>
          <cell r="BN150">
            <v>90</v>
          </cell>
          <cell r="BR150">
            <v>70</v>
          </cell>
          <cell r="BS150">
            <v>30</v>
          </cell>
          <cell r="BT150">
            <v>0</v>
          </cell>
          <cell r="BW150">
            <v>115</v>
          </cell>
          <cell r="BX150">
            <v>30</v>
          </cell>
          <cell r="CB150">
            <v>145</v>
          </cell>
          <cell r="CC150">
            <v>25</v>
          </cell>
          <cell r="CF150">
            <v>125</v>
          </cell>
          <cell r="CG150">
            <v>60</v>
          </cell>
          <cell r="CH150">
            <v>60</v>
          </cell>
          <cell r="CK150">
            <v>125</v>
          </cell>
          <cell r="CL150">
            <v>80</v>
          </cell>
          <cell r="CP150">
            <v>86</v>
          </cell>
          <cell r="CQ150">
            <v>133</v>
          </cell>
          <cell r="CT150">
            <v>90</v>
          </cell>
          <cell r="CU150">
            <v>85</v>
          </cell>
          <cell r="CV150">
            <v>193</v>
          </cell>
          <cell r="CY150">
            <v>95</v>
          </cell>
          <cell r="CZ150">
            <v>65</v>
          </cell>
          <cell r="DD150">
            <v>0</v>
          </cell>
          <cell r="DE150">
            <v>240</v>
          </cell>
          <cell r="DH150">
            <v>148</v>
          </cell>
          <cell r="DI150">
            <v>116</v>
          </cell>
          <cell r="DM150">
            <v>95</v>
          </cell>
          <cell r="DN150">
            <v>253</v>
          </cell>
          <cell r="DR150">
            <v>98</v>
          </cell>
          <cell r="DS150">
            <v>60</v>
          </cell>
          <cell r="DV150">
            <v>80</v>
          </cell>
          <cell r="DW150">
            <v>75</v>
          </cell>
          <cell r="DX150">
            <v>158</v>
          </cell>
          <cell r="DY150">
            <v>0</v>
          </cell>
          <cell r="DZ150">
            <v>0</v>
          </cell>
          <cell r="EA150">
            <v>50</v>
          </cell>
          <cell r="EB150">
            <v>139</v>
          </cell>
          <cell r="EC150">
            <v>0</v>
          </cell>
          <cell r="ED150">
            <v>0</v>
          </cell>
          <cell r="EE150">
            <v>0</v>
          </cell>
          <cell r="EF150">
            <v>65</v>
          </cell>
          <cell r="EG150">
            <v>35</v>
          </cell>
          <cell r="EH150">
            <v>0</v>
          </cell>
          <cell r="EI150">
            <v>0</v>
          </cell>
          <cell r="EJ150">
            <v>30</v>
          </cell>
          <cell r="EK150">
            <v>70</v>
          </cell>
          <cell r="EL150">
            <v>0</v>
          </cell>
          <cell r="EM150">
            <v>0</v>
          </cell>
          <cell r="EN150">
            <v>0</v>
          </cell>
          <cell r="EO150">
            <v>20</v>
          </cell>
          <cell r="EP150">
            <v>55</v>
          </cell>
          <cell r="EQ150">
            <v>0</v>
          </cell>
          <cell r="ER150">
            <v>0</v>
          </cell>
          <cell r="ES150">
            <v>0</v>
          </cell>
          <cell r="ET150">
            <v>105</v>
          </cell>
          <cell r="EU150">
            <v>15</v>
          </cell>
          <cell r="EV150">
            <v>0</v>
          </cell>
          <cell r="EW150">
            <v>0</v>
          </cell>
          <cell r="EX150">
            <v>0</v>
          </cell>
          <cell r="EY150">
            <v>20</v>
          </cell>
          <cell r="EZ150">
            <v>10</v>
          </cell>
          <cell r="FA150">
            <v>0</v>
          </cell>
          <cell r="FB150">
            <v>0</v>
          </cell>
          <cell r="FC150">
            <v>50</v>
          </cell>
          <cell r="FD150">
            <v>60</v>
          </cell>
          <cell r="FE150">
            <v>0</v>
          </cell>
          <cell r="FF150">
            <v>0</v>
          </cell>
          <cell r="FG150">
            <v>0</v>
          </cell>
          <cell r="FH150">
            <v>0</v>
          </cell>
          <cell r="FI150">
            <v>30</v>
          </cell>
          <cell r="FJ150">
            <v>0</v>
          </cell>
          <cell r="FK150">
            <v>0</v>
          </cell>
          <cell r="FL150">
            <v>75</v>
          </cell>
          <cell r="FM150">
            <v>180</v>
          </cell>
          <cell r="FN150">
            <v>145</v>
          </cell>
          <cell r="FO150">
            <v>0</v>
          </cell>
          <cell r="FP150">
            <v>0</v>
          </cell>
          <cell r="FQ150">
            <v>15</v>
          </cell>
          <cell r="FR150">
            <v>55</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K150">
            <v>68.733333333333334</v>
          </cell>
          <cell r="GL150">
            <v>87.714285714285708</v>
          </cell>
          <cell r="GM150">
            <v>78.6875</v>
          </cell>
          <cell r="GN150">
            <v>123.90909090909091</v>
          </cell>
          <cell r="GO150">
            <v>0</v>
          </cell>
          <cell r="GP150">
            <v>0</v>
          </cell>
        </row>
        <row r="151">
          <cell r="J151">
            <v>0</v>
          </cell>
          <cell r="M151">
            <v>0</v>
          </cell>
          <cell r="N151">
            <v>0</v>
          </cell>
          <cell r="O151">
            <v>0</v>
          </cell>
          <cell r="R151">
            <v>0</v>
          </cell>
          <cell r="S151">
            <v>0</v>
          </cell>
          <cell r="W151">
            <v>0</v>
          </cell>
          <cell r="X151">
            <v>0</v>
          </cell>
          <cell r="AA151">
            <v>0</v>
          </cell>
          <cell r="AB151">
            <v>0</v>
          </cell>
          <cell r="AC151">
            <v>0</v>
          </cell>
          <cell r="AF151">
            <v>0</v>
          </cell>
          <cell r="AG151">
            <v>0</v>
          </cell>
          <cell r="AH151">
            <v>0</v>
          </cell>
          <cell r="AI151">
            <v>0</v>
          </cell>
          <cell r="AJ151">
            <v>0</v>
          </cell>
          <cell r="AK151">
            <v>0</v>
          </cell>
          <cell r="AL151">
            <v>60</v>
          </cell>
          <cell r="AM151">
            <v>0</v>
          </cell>
          <cell r="AN151">
            <v>0</v>
          </cell>
          <cell r="AO151">
            <v>0</v>
          </cell>
          <cell r="AP151">
            <v>30</v>
          </cell>
          <cell r="AQ151">
            <v>0</v>
          </cell>
          <cell r="AR151">
            <v>0</v>
          </cell>
          <cell r="AS151">
            <v>0</v>
          </cell>
          <cell r="AT151">
            <v>0</v>
          </cell>
          <cell r="AU151">
            <v>0</v>
          </cell>
          <cell r="AV151">
            <v>0</v>
          </cell>
          <cell r="AW151">
            <v>0</v>
          </cell>
          <cell r="AX151">
            <v>0</v>
          </cell>
          <cell r="AY151">
            <v>0</v>
          </cell>
          <cell r="AZ151">
            <v>0</v>
          </cell>
          <cell r="BA151">
            <v>0</v>
          </cell>
          <cell r="BB151">
            <v>0</v>
          </cell>
          <cell r="BC151">
            <v>30</v>
          </cell>
          <cell r="BD151">
            <v>0</v>
          </cell>
          <cell r="BE151">
            <v>0</v>
          </cell>
          <cell r="BF151">
            <v>0</v>
          </cell>
          <cell r="BG151">
            <v>0</v>
          </cell>
          <cell r="BH151">
            <v>50</v>
          </cell>
          <cell r="BI151">
            <v>0</v>
          </cell>
          <cell r="BM151">
            <v>0</v>
          </cell>
          <cell r="BN151">
            <v>0</v>
          </cell>
          <cell r="BR151">
            <v>0</v>
          </cell>
          <cell r="BS151">
            <v>0</v>
          </cell>
          <cell r="BT151">
            <v>0</v>
          </cell>
          <cell r="BW151">
            <v>0</v>
          </cell>
          <cell r="BX151">
            <v>0</v>
          </cell>
          <cell r="CB151">
            <v>0</v>
          </cell>
          <cell r="CC151">
            <v>0</v>
          </cell>
          <cell r="CF151">
            <v>0</v>
          </cell>
          <cell r="CG151">
            <v>45</v>
          </cell>
          <cell r="CH151">
            <v>0</v>
          </cell>
          <cell r="CK151">
            <v>40</v>
          </cell>
          <cell r="CL151">
            <v>0</v>
          </cell>
          <cell r="CP151">
            <v>0</v>
          </cell>
          <cell r="CQ151">
            <v>0</v>
          </cell>
          <cell r="CT151">
            <v>0</v>
          </cell>
          <cell r="CU151">
            <v>0</v>
          </cell>
          <cell r="CV151">
            <v>0</v>
          </cell>
          <cell r="CY151">
            <v>50</v>
          </cell>
          <cell r="CZ151">
            <v>100</v>
          </cell>
          <cell r="DD151">
            <v>0</v>
          </cell>
          <cell r="DE151">
            <v>65</v>
          </cell>
          <cell r="DH151">
            <v>30</v>
          </cell>
          <cell r="DI151">
            <v>0</v>
          </cell>
          <cell r="DM151">
            <v>0</v>
          </cell>
          <cell r="DN151">
            <v>50</v>
          </cell>
          <cell r="DR151">
            <v>0</v>
          </cell>
          <cell r="DS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25</v>
          </cell>
          <cell r="EL151">
            <v>25</v>
          </cell>
          <cell r="EM151">
            <v>0</v>
          </cell>
          <cell r="EN151">
            <v>0</v>
          </cell>
          <cell r="EO151">
            <v>0</v>
          </cell>
          <cell r="EP151">
            <v>0</v>
          </cell>
          <cell r="EQ151">
            <v>0</v>
          </cell>
          <cell r="ER151">
            <v>0</v>
          </cell>
          <cell r="ES151">
            <v>0</v>
          </cell>
          <cell r="ET151">
            <v>0</v>
          </cell>
          <cell r="EU151">
            <v>0</v>
          </cell>
          <cell r="EV151">
            <v>0</v>
          </cell>
          <cell r="EW151">
            <v>0</v>
          </cell>
          <cell r="EX151">
            <v>30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40</v>
          </cell>
          <cell r="FM151">
            <v>45</v>
          </cell>
          <cell r="FN151">
            <v>20</v>
          </cell>
          <cell r="FO151">
            <v>0</v>
          </cell>
          <cell r="FP151">
            <v>0</v>
          </cell>
          <cell r="FQ151">
            <v>0</v>
          </cell>
          <cell r="FR151">
            <v>100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K151">
            <v>4</v>
          </cell>
          <cell r="GL151">
            <v>7.8571428571428568</v>
          </cell>
          <cell r="GM151">
            <v>5.3125</v>
          </cell>
          <cell r="GN151">
            <v>26.818181818181817</v>
          </cell>
          <cell r="GO151">
            <v>0</v>
          </cell>
          <cell r="GP151">
            <v>0</v>
          </cell>
        </row>
        <row r="152">
          <cell r="J152">
            <v>385</v>
          </cell>
          <cell r="M152">
            <v>0</v>
          </cell>
          <cell r="N152">
            <v>60</v>
          </cell>
          <cell r="O152">
            <v>60</v>
          </cell>
          <cell r="R152">
            <v>258</v>
          </cell>
          <cell r="S152">
            <v>40</v>
          </cell>
          <cell r="W152">
            <v>0</v>
          </cell>
          <cell r="X152">
            <v>175</v>
          </cell>
          <cell r="AA152">
            <v>286</v>
          </cell>
          <cell r="AB152">
            <v>280</v>
          </cell>
          <cell r="AC152">
            <v>190</v>
          </cell>
          <cell r="AF152">
            <v>0</v>
          </cell>
          <cell r="AG152">
            <v>0</v>
          </cell>
          <cell r="AH152">
            <v>0</v>
          </cell>
          <cell r="AI152">
            <v>0</v>
          </cell>
          <cell r="AJ152">
            <v>0</v>
          </cell>
          <cell r="AK152">
            <v>25</v>
          </cell>
          <cell r="AL152">
            <v>20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85</v>
          </cell>
          <cell r="BE152">
            <v>50</v>
          </cell>
          <cell r="BF152">
            <v>0</v>
          </cell>
          <cell r="BG152">
            <v>0</v>
          </cell>
          <cell r="BH152">
            <v>0</v>
          </cell>
          <cell r="BI152">
            <v>155</v>
          </cell>
          <cell r="BM152">
            <v>0</v>
          </cell>
          <cell r="BN152">
            <v>0</v>
          </cell>
          <cell r="BR152">
            <v>0</v>
          </cell>
          <cell r="BS152">
            <v>0</v>
          </cell>
          <cell r="BT152">
            <v>0</v>
          </cell>
          <cell r="BW152">
            <v>0</v>
          </cell>
          <cell r="BX152">
            <v>0</v>
          </cell>
          <cell r="CB152">
            <v>0</v>
          </cell>
          <cell r="CC152">
            <v>0</v>
          </cell>
          <cell r="CF152">
            <v>0</v>
          </cell>
          <cell r="CG152">
            <v>0</v>
          </cell>
          <cell r="CH152">
            <v>25</v>
          </cell>
          <cell r="CK152">
            <v>0</v>
          </cell>
          <cell r="CL152">
            <v>0</v>
          </cell>
          <cell r="CP152">
            <v>0</v>
          </cell>
          <cell r="CQ152">
            <v>0</v>
          </cell>
          <cell r="CT152">
            <v>0</v>
          </cell>
          <cell r="CU152">
            <v>0</v>
          </cell>
          <cell r="CV152">
            <v>30</v>
          </cell>
          <cell r="CY152">
            <v>0</v>
          </cell>
          <cell r="CZ152">
            <v>75</v>
          </cell>
          <cell r="DD152">
            <v>50</v>
          </cell>
          <cell r="DE152">
            <v>0</v>
          </cell>
          <cell r="DH152">
            <v>270</v>
          </cell>
          <cell r="DI152">
            <v>50</v>
          </cell>
          <cell r="DM152">
            <v>880</v>
          </cell>
          <cell r="DN152">
            <v>359</v>
          </cell>
          <cell r="DR152">
            <v>615</v>
          </cell>
          <cell r="DS152">
            <v>115</v>
          </cell>
          <cell r="DV152">
            <v>67</v>
          </cell>
          <cell r="DW152">
            <v>0</v>
          </cell>
          <cell r="DX152">
            <v>0</v>
          </cell>
          <cell r="DY152">
            <v>0</v>
          </cell>
          <cell r="DZ152">
            <v>0</v>
          </cell>
          <cell r="EA152">
            <v>120</v>
          </cell>
          <cell r="EB152">
            <v>0</v>
          </cell>
          <cell r="EC152">
            <v>0</v>
          </cell>
          <cell r="ED152">
            <v>0</v>
          </cell>
          <cell r="EE152">
            <v>0</v>
          </cell>
          <cell r="EF152">
            <v>30</v>
          </cell>
          <cell r="EG152">
            <v>38</v>
          </cell>
          <cell r="EH152">
            <v>0</v>
          </cell>
          <cell r="EI152">
            <v>0</v>
          </cell>
          <cell r="EJ152">
            <v>20</v>
          </cell>
          <cell r="EK152">
            <v>0</v>
          </cell>
          <cell r="EL152">
            <v>0</v>
          </cell>
          <cell r="EM152">
            <v>0</v>
          </cell>
          <cell r="EN152">
            <v>0</v>
          </cell>
          <cell r="EO152">
            <v>0</v>
          </cell>
          <cell r="EP152">
            <v>0</v>
          </cell>
          <cell r="EQ152">
            <v>0</v>
          </cell>
          <cell r="ER152">
            <v>0</v>
          </cell>
          <cell r="ES152">
            <v>0</v>
          </cell>
          <cell r="ET152">
            <v>37</v>
          </cell>
          <cell r="EU152">
            <v>53</v>
          </cell>
          <cell r="EV152">
            <v>0</v>
          </cell>
          <cell r="EW152">
            <v>0</v>
          </cell>
          <cell r="EX152">
            <v>160</v>
          </cell>
          <cell r="EY152">
            <v>0</v>
          </cell>
          <cell r="EZ152">
            <v>0</v>
          </cell>
          <cell r="FA152">
            <v>0</v>
          </cell>
          <cell r="FB152">
            <v>0</v>
          </cell>
          <cell r="FC152">
            <v>0</v>
          </cell>
          <cell r="FD152">
            <v>0</v>
          </cell>
          <cell r="FE152">
            <v>0</v>
          </cell>
          <cell r="FF152">
            <v>0</v>
          </cell>
          <cell r="FG152">
            <v>0</v>
          </cell>
          <cell r="FH152">
            <v>60</v>
          </cell>
          <cell r="FI152">
            <v>0</v>
          </cell>
          <cell r="FJ152">
            <v>0</v>
          </cell>
          <cell r="FK152">
            <v>0</v>
          </cell>
          <cell r="FL152">
            <v>100</v>
          </cell>
          <cell r="FM152">
            <v>175</v>
          </cell>
          <cell r="FN152">
            <v>45</v>
          </cell>
          <cell r="FO152">
            <v>0</v>
          </cell>
          <cell r="FP152">
            <v>0</v>
          </cell>
          <cell r="FQ152">
            <v>200</v>
          </cell>
          <cell r="FR152">
            <v>345</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K152">
            <v>118.6</v>
          </cell>
          <cell r="GL152">
            <v>20.714285714285715</v>
          </cell>
          <cell r="GM152">
            <v>1.5625</v>
          </cell>
          <cell r="GN152">
            <v>222.18181818181819</v>
          </cell>
          <cell r="GO152">
            <v>0</v>
          </cell>
          <cell r="GP152">
            <v>0</v>
          </cell>
        </row>
        <row r="153">
          <cell r="J153">
            <v>48</v>
          </cell>
          <cell r="M153">
            <v>0</v>
          </cell>
          <cell r="N153">
            <v>0</v>
          </cell>
          <cell r="O153">
            <v>0</v>
          </cell>
          <cell r="R153">
            <v>0</v>
          </cell>
          <cell r="S153">
            <v>0</v>
          </cell>
          <cell r="W153">
            <v>0</v>
          </cell>
          <cell r="X153">
            <v>0</v>
          </cell>
          <cell r="AA153">
            <v>0</v>
          </cell>
          <cell r="AB153">
            <v>0</v>
          </cell>
          <cell r="AC153">
            <v>95</v>
          </cell>
          <cell r="AF153">
            <v>0</v>
          </cell>
          <cell r="AG153">
            <v>0</v>
          </cell>
          <cell r="AH153">
            <v>0</v>
          </cell>
          <cell r="AI153">
            <v>0</v>
          </cell>
          <cell r="AJ153">
            <v>0</v>
          </cell>
          <cell r="AK153">
            <v>0</v>
          </cell>
          <cell r="AL153">
            <v>75</v>
          </cell>
          <cell r="AM153">
            <v>0</v>
          </cell>
          <cell r="AN153">
            <v>0</v>
          </cell>
          <cell r="AO153">
            <v>0</v>
          </cell>
          <cell r="AP153">
            <v>213</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20</v>
          </cell>
          <cell r="BE153">
            <v>0</v>
          </cell>
          <cell r="BF153">
            <v>0</v>
          </cell>
          <cell r="BG153">
            <v>0</v>
          </cell>
          <cell r="BH153">
            <v>0</v>
          </cell>
          <cell r="BI153">
            <v>40</v>
          </cell>
          <cell r="BM153">
            <v>0</v>
          </cell>
          <cell r="BN153">
            <v>0</v>
          </cell>
          <cell r="BR153">
            <v>0</v>
          </cell>
          <cell r="BS153">
            <v>0</v>
          </cell>
          <cell r="BT153">
            <v>0</v>
          </cell>
          <cell r="BW153">
            <v>0</v>
          </cell>
          <cell r="BX153">
            <v>0</v>
          </cell>
          <cell r="CB153">
            <v>0</v>
          </cell>
          <cell r="CC153">
            <v>25</v>
          </cell>
          <cell r="CF153">
            <v>0</v>
          </cell>
          <cell r="CG153">
            <v>0</v>
          </cell>
          <cell r="CH153">
            <v>0</v>
          </cell>
          <cell r="CK153">
            <v>15</v>
          </cell>
          <cell r="CL153">
            <v>0</v>
          </cell>
          <cell r="CP153">
            <v>0</v>
          </cell>
          <cell r="CQ153">
            <v>0</v>
          </cell>
          <cell r="CT153">
            <v>0</v>
          </cell>
          <cell r="CU153">
            <v>70</v>
          </cell>
          <cell r="CV153">
            <v>60</v>
          </cell>
          <cell r="CY153">
            <v>0</v>
          </cell>
          <cell r="CZ153">
            <v>30</v>
          </cell>
          <cell r="DD153">
            <v>490</v>
          </cell>
          <cell r="DE153">
            <v>45</v>
          </cell>
          <cell r="DH153">
            <v>0</v>
          </cell>
          <cell r="DI153">
            <v>150</v>
          </cell>
          <cell r="DM153">
            <v>0</v>
          </cell>
          <cell r="DN153">
            <v>0</v>
          </cell>
          <cell r="DR153">
            <v>10</v>
          </cell>
          <cell r="DS153">
            <v>215</v>
          </cell>
          <cell r="DV153">
            <v>38</v>
          </cell>
          <cell r="DW153">
            <v>0</v>
          </cell>
          <cell r="DX153">
            <v>20</v>
          </cell>
          <cell r="DY153">
            <v>0</v>
          </cell>
          <cell r="DZ153">
            <v>0</v>
          </cell>
          <cell r="EA153">
            <v>155</v>
          </cell>
          <cell r="EB153">
            <v>245</v>
          </cell>
          <cell r="EC153">
            <v>0</v>
          </cell>
          <cell r="ED153">
            <v>0</v>
          </cell>
          <cell r="EE153">
            <v>0</v>
          </cell>
          <cell r="EF153">
            <v>30</v>
          </cell>
          <cell r="EG153">
            <v>65</v>
          </cell>
          <cell r="EH153">
            <v>0</v>
          </cell>
          <cell r="EI153">
            <v>0</v>
          </cell>
          <cell r="EJ153">
            <v>15</v>
          </cell>
          <cell r="EK153">
            <v>40</v>
          </cell>
          <cell r="EL153">
            <v>0</v>
          </cell>
          <cell r="EM153">
            <v>0</v>
          </cell>
          <cell r="EN153">
            <v>0</v>
          </cell>
          <cell r="EO153">
            <v>110</v>
          </cell>
          <cell r="EP153">
            <v>0</v>
          </cell>
          <cell r="EQ153">
            <v>0</v>
          </cell>
          <cell r="ER153">
            <v>0</v>
          </cell>
          <cell r="ES153">
            <v>0</v>
          </cell>
          <cell r="ET153">
            <v>0</v>
          </cell>
          <cell r="EU153">
            <v>30</v>
          </cell>
          <cell r="EV153">
            <v>0</v>
          </cell>
          <cell r="EW153">
            <v>0</v>
          </cell>
          <cell r="EX153">
            <v>70</v>
          </cell>
          <cell r="EY153">
            <v>0</v>
          </cell>
          <cell r="EZ153">
            <v>50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K153">
            <v>14.533333333333333</v>
          </cell>
          <cell r="GL153">
            <v>19.5</v>
          </cell>
          <cell r="GM153">
            <v>6.875</v>
          </cell>
          <cell r="GN153">
            <v>90.909090909090907</v>
          </cell>
          <cell r="GO153">
            <v>0</v>
          </cell>
          <cell r="GP153">
            <v>0</v>
          </cell>
        </row>
        <row r="154">
          <cell r="J154">
            <v>0</v>
          </cell>
          <cell r="M154">
            <v>0</v>
          </cell>
          <cell r="N154">
            <v>0</v>
          </cell>
          <cell r="O154">
            <v>0</v>
          </cell>
          <cell r="R154">
            <v>0</v>
          </cell>
          <cell r="S154">
            <v>0</v>
          </cell>
          <cell r="W154">
            <v>0</v>
          </cell>
          <cell r="X154">
            <v>0</v>
          </cell>
          <cell r="AA154">
            <v>0</v>
          </cell>
          <cell r="AB154">
            <v>0</v>
          </cell>
          <cell r="AC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20</v>
          </cell>
          <cell r="BE154">
            <v>0</v>
          </cell>
          <cell r="BF154">
            <v>0</v>
          </cell>
          <cell r="BG154">
            <v>0</v>
          </cell>
          <cell r="BH154">
            <v>0</v>
          </cell>
          <cell r="BI154">
            <v>0</v>
          </cell>
          <cell r="BM154">
            <v>0</v>
          </cell>
          <cell r="BN154">
            <v>0</v>
          </cell>
          <cell r="BR154">
            <v>0</v>
          </cell>
          <cell r="BS154">
            <v>0</v>
          </cell>
          <cell r="BT154">
            <v>0</v>
          </cell>
          <cell r="BW154">
            <v>0</v>
          </cell>
          <cell r="BX154">
            <v>0</v>
          </cell>
          <cell r="CB154">
            <v>0</v>
          </cell>
          <cell r="CC154">
            <v>0</v>
          </cell>
          <cell r="CF154">
            <v>0</v>
          </cell>
          <cell r="CG154">
            <v>0</v>
          </cell>
          <cell r="CH154">
            <v>0</v>
          </cell>
          <cell r="CK154">
            <v>0</v>
          </cell>
          <cell r="CL154">
            <v>0</v>
          </cell>
          <cell r="CP154">
            <v>0</v>
          </cell>
          <cell r="CQ154">
            <v>0</v>
          </cell>
          <cell r="CT154">
            <v>0</v>
          </cell>
          <cell r="CU154">
            <v>0</v>
          </cell>
          <cell r="CV154">
            <v>0</v>
          </cell>
          <cell r="CY154">
            <v>0</v>
          </cell>
          <cell r="CZ154">
            <v>0</v>
          </cell>
          <cell r="DD154">
            <v>0</v>
          </cell>
          <cell r="DE154">
            <v>0</v>
          </cell>
          <cell r="DH154">
            <v>0</v>
          </cell>
          <cell r="DI154">
            <v>0</v>
          </cell>
          <cell r="DM154">
            <v>0</v>
          </cell>
          <cell r="DN154">
            <v>0</v>
          </cell>
          <cell r="DR154">
            <v>0</v>
          </cell>
          <cell r="DS154">
            <v>0</v>
          </cell>
          <cell r="DV154">
            <v>0</v>
          </cell>
          <cell r="DW154">
            <v>0</v>
          </cell>
          <cell r="DX154">
            <v>0</v>
          </cell>
          <cell r="DY154">
            <v>0</v>
          </cell>
          <cell r="DZ154">
            <v>0</v>
          </cell>
          <cell r="EA154">
            <v>0</v>
          </cell>
          <cell r="EB154">
            <v>60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K154">
            <v>0</v>
          </cell>
          <cell r="GL154">
            <v>1.4285714285714286</v>
          </cell>
          <cell r="GM154">
            <v>0</v>
          </cell>
          <cell r="GN154">
            <v>0</v>
          </cell>
          <cell r="GO154">
            <v>0</v>
          </cell>
          <cell r="GP154">
            <v>0</v>
          </cell>
        </row>
        <row r="155">
          <cell r="J155">
            <v>0</v>
          </cell>
          <cell r="M155">
            <v>0</v>
          </cell>
          <cell r="N155">
            <v>0</v>
          </cell>
          <cell r="O155">
            <v>0</v>
          </cell>
          <cell r="R155">
            <v>0</v>
          </cell>
          <cell r="S155">
            <v>0</v>
          </cell>
          <cell r="W155">
            <v>0</v>
          </cell>
          <cell r="X155">
            <v>70</v>
          </cell>
          <cell r="AA155">
            <v>0</v>
          </cell>
          <cell r="AB155">
            <v>0</v>
          </cell>
          <cell r="AC155">
            <v>0</v>
          </cell>
          <cell r="AF155">
            <v>0</v>
          </cell>
          <cell r="AG155">
            <v>0</v>
          </cell>
          <cell r="AH155">
            <v>0</v>
          </cell>
          <cell r="AI155">
            <v>0</v>
          </cell>
          <cell r="AJ155">
            <v>0</v>
          </cell>
          <cell r="AK155">
            <v>25</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M155">
            <v>0</v>
          </cell>
          <cell r="BN155">
            <v>0</v>
          </cell>
          <cell r="BR155">
            <v>0</v>
          </cell>
          <cell r="BS155">
            <v>0</v>
          </cell>
          <cell r="BT155">
            <v>0</v>
          </cell>
          <cell r="BW155">
            <v>0</v>
          </cell>
          <cell r="BX155">
            <v>0</v>
          </cell>
          <cell r="CB155">
            <v>0</v>
          </cell>
          <cell r="CC155">
            <v>0</v>
          </cell>
          <cell r="CF155">
            <v>0</v>
          </cell>
          <cell r="CG155">
            <v>0</v>
          </cell>
          <cell r="CH155">
            <v>0</v>
          </cell>
          <cell r="CK155">
            <v>0</v>
          </cell>
          <cell r="CL155">
            <v>0</v>
          </cell>
          <cell r="CP155">
            <v>0</v>
          </cell>
          <cell r="CQ155">
            <v>0</v>
          </cell>
          <cell r="CT155">
            <v>0</v>
          </cell>
          <cell r="CU155">
            <v>0</v>
          </cell>
          <cell r="CV155">
            <v>0</v>
          </cell>
          <cell r="CY155">
            <v>0</v>
          </cell>
          <cell r="CZ155">
            <v>0</v>
          </cell>
          <cell r="DD155">
            <v>35</v>
          </cell>
          <cell r="DE155">
            <v>15</v>
          </cell>
          <cell r="DH155">
            <v>77</v>
          </cell>
          <cell r="DI155">
            <v>0</v>
          </cell>
          <cell r="DM155">
            <v>20</v>
          </cell>
          <cell r="DN155">
            <v>0</v>
          </cell>
          <cell r="DR155">
            <v>0</v>
          </cell>
          <cell r="DS155">
            <v>0</v>
          </cell>
          <cell r="DV155">
            <v>0</v>
          </cell>
          <cell r="DW155">
            <v>0</v>
          </cell>
          <cell r="DX155">
            <v>0</v>
          </cell>
          <cell r="DY155">
            <v>0</v>
          </cell>
          <cell r="DZ155">
            <v>0</v>
          </cell>
          <cell r="EA155">
            <v>0</v>
          </cell>
          <cell r="EB155">
            <v>223</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18</v>
          </cell>
          <cell r="FA155">
            <v>0</v>
          </cell>
          <cell r="FB155">
            <v>0</v>
          </cell>
          <cell r="FC155">
            <v>0</v>
          </cell>
          <cell r="FD155">
            <v>15</v>
          </cell>
          <cell r="FE155">
            <v>0</v>
          </cell>
          <cell r="FF155">
            <v>0</v>
          </cell>
          <cell r="FG155">
            <v>0</v>
          </cell>
          <cell r="FH155">
            <v>170</v>
          </cell>
          <cell r="FI155">
            <v>0</v>
          </cell>
          <cell r="FJ155">
            <v>0</v>
          </cell>
          <cell r="FK155">
            <v>0</v>
          </cell>
          <cell r="FL155">
            <v>0</v>
          </cell>
          <cell r="FM155">
            <v>135</v>
          </cell>
          <cell r="FN155">
            <v>0</v>
          </cell>
          <cell r="FO155">
            <v>0</v>
          </cell>
          <cell r="FP155">
            <v>0</v>
          </cell>
          <cell r="FQ155">
            <v>630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K155">
            <v>6.333333333333333</v>
          </cell>
          <cell r="GL155">
            <v>0</v>
          </cell>
          <cell r="GM155">
            <v>0</v>
          </cell>
          <cell r="GN155">
            <v>13.363636363636363</v>
          </cell>
          <cell r="GO155">
            <v>0</v>
          </cell>
          <cell r="GP155">
            <v>0</v>
          </cell>
        </row>
        <row r="156">
          <cell r="J156">
            <v>405</v>
          </cell>
          <cell r="M156">
            <v>500</v>
          </cell>
          <cell r="N156">
            <v>0</v>
          </cell>
          <cell r="O156">
            <v>0</v>
          </cell>
          <cell r="R156">
            <v>0</v>
          </cell>
          <cell r="S156">
            <v>0</v>
          </cell>
          <cell r="W156">
            <v>114</v>
          </cell>
          <cell r="X156">
            <v>0</v>
          </cell>
          <cell r="AA156">
            <v>0</v>
          </cell>
          <cell r="AB156">
            <v>0</v>
          </cell>
          <cell r="AC156">
            <v>0</v>
          </cell>
          <cell r="AF156">
            <v>0</v>
          </cell>
          <cell r="AG156">
            <v>0</v>
          </cell>
          <cell r="AH156">
            <v>0</v>
          </cell>
          <cell r="AI156">
            <v>0</v>
          </cell>
          <cell r="AJ156">
            <v>0</v>
          </cell>
          <cell r="AK156">
            <v>0</v>
          </cell>
          <cell r="AL156">
            <v>80</v>
          </cell>
          <cell r="AM156">
            <v>0</v>
          </cell>
          <cell r="AN156">
            <v>0</v>
          </cell>
          <cell r="AO156">
            <v>0</v>
          </cell>
          <cell r="AP156">
            <v>0</v>
          </cell>
          <cell r="AQ156">
            <v>140</v>
          </cell>
          <cell r="AR156">
            <v>0</v>
          </cell>
          <cell r="AS156">
            <v>0</v>
          </cell>
          <cell r="AT156">
            <v>0</v>
          </cell>
          <cell r="AU156">
            <v>558</v>
          </cell>
          <cell r="AV156">
            <v>0</v>
          </cell>
          <cell r="AW156">
            <v>0</v>
          </cell>
          <cell r="AX156">
            <v>0</v>
          </cell>
          <cell r="AY156">
            <v>30</v>
          </cell>
          <cell r="AZ156">
            <v>115</v>
          </cell>
          <cell r="BA156">
            <v>0</v>
          </cell>
          <cell r="BB156">
            <v>0</v>
          </cell>
          <cell r="BC156">
            <v>20</v>
          </cell>
          <cell r="BD156">
            <v>0</v>
          </cell>
          <cell r="BE156">
            <v>0</v>
          </cell>
          <cell r="BF156">
            <v>0</v>
          </cell>
          <cell r="BG156">
            <v>0</v>
          </cell>
          <cell r="BH156">
            <v>0</v>
          </cell>
          <cell r="BI156">
            <v>0</v>
          </cell>
          <cell r="BM156">
            <v>0</v>
          </cell>
          <cell r="BN156">
            <v>0</v>
          </cell>
          <cell r="BR156">
            <v>0</v>
          </cell>
          <cell r="BS156">
            <v>0</v>
          </cell>
          <cell r="BT156">
            <v>0</v>
          </cell>
          <cell r="BW156">
            <v>0</v>
          </cell>
          <cell r="BX156">
            <v>0</v>
          </cell>
          <cell r="CB156">
            <v>0</v>
          </cell>
          <cell r="CC156">
            <v>0</v>
          </cell>
          <cell r="CF156">
            <v>170</v>
          </cell>
          <cell r="CG156">
            <v>40</v>
          </cell>
          <cell r="CH156">
            <v>50</v>
          </cell>
          <cell r="CK156">
            <v>50</v>
          </cell>
          <cell r="CL156">
            <v>110</v>
          </cell>
          <cell r="CP156">
            <v>60</v>
          </cell>
          <cell r="CQ156">
            <v>0</v>
          </cell>
          <cell r="CT156">
            <v>120</v>
          </cell>
          <cell r="CU156">
            <v>0</v>
          </cell>
          <cell r="CV156">
            <v>0</v>
          </cell>
          <cell r="CY156">
            <v>25</v>
          </cell>
          <cell r="CZ156">
            <v>0</v>
          </cell>
          <cell r="DD156">
            <v>0</v>
          </cell>
          <cell r="DE156">
            <v>0</v>
          </cell>
          <cell r="DH156">
            <v>320</v>
          </cell>
          <cell r="DI156">
            <v>80</v>
          </cell>
          <cell r="DM156">
            <v>100</v>
          </cell>
          <cell r="DN156">
            <v>329</v>
          </cell>
          <cell r="DR156">
            <v>210</v>
          </cell>
          <cell r="DS156">
            <v>232</v>
          </cell>
          <cell r="DV156">
            <v>70</v>
          </cell>
          <cell r="DW156">
            <v>0</v>
          </cell>
          <cell r="DX156">
            <v>50</v>
          </cell>
          <cell r="DY156">
            <v>0</v>
          </cell>
          <cell r="DZ156">
            <v>0</v>
          </cell>
          <cell r="EA156">
            <v>75</v>
          </cell>
          <cell r="EB156">
            <v>15</v>
          </cell>
          <cell r="EC156">
            <v>0</v>
          </cell>
          <cell r="ED156">
            <v>0</v>
          </cell>
          <cell r="EE156">
            <v>0</v>
          </cell>
          <cell r="EF156">
            <v>0</v>
          </cell>
          <cell r="EG156">
            <v>0</v>
          </cell>
          <cell r="EH156">
            <v>0</v>
          </cell>
          <cell r="EI156">
            <v>0</v>
          </cell>
          <cell r="EJ156">
            <v>0</v>
          </cell>
          <cell r="EK156">
            <v>0</v>
          </cell>
          <cell r="EL156">
            <v>0</v>
          </cell>
          <cell r="EM156">
            <v>0</v>
          </cell>
          <cell r="EN156">
            <v>0</v>
          </cell>
          <cell r="EO156">
            <v>80</v>
          </cell>
          <cell r="EP156">
            <v>40</v>
          </cell>
          <cell r="EQ156">
            <v>0</v>
          </cell>
          <cell r="ER156">
            <v>0</v>
          </cell>
          <cell r="ES156">
            <v>0</v>
          </cell>
          <cell r="ET156">
            <v>20</v>
          </cell>
          <cell r="EU156">
            <v>200</v>
          </cell>
          <cell r="EV156">
            <v>0</v>
          </cell>
          <cell r="EW156">
            <v>0</v>
          </cell>
          <cell r="EX156">
            <v>0</v>
          </cell>
          <cell r="EY156">
            <v>0</v>
          </cell>
          <cell r="EZ156">
            <v>0</v>
          </cell>
          <cell r="FA156">
            <v>0</v>
          </cell>
          <cell r="FB156">
            <v>0</v>
          </cell>
          <cell r="FC156">
            <v>470</v>
          </cell>
          <cell r="FD156">
            <v>0</v>
          </cell>
          <cell r="FE156">
            <v>0</v>
          </cell>
          <cell r="FF156">
            <v>0</v>
          </cell>
          <cell r="FG156">
            <v>0</v>
          </cell>
          <cell r="FH156">
            <v>90</v>
          </cell>
          <cell r="FI156">
            <v>50</v>
          </cell>
          <cell r="FJ156">
            <v>0</v>
          </cell>
          <cell r="FK156">
            <v>0</v>
          </cell>
          <cell r="FL156">
            <v>0</v>
          </cell>
          <cell r="FM156">
            <v>85</v>
          </cell>
          <cell r="FN156">
            <v>95</v>
          </cell>
          <cell r="FO156">
            <v>0</v>
          </cell>
          <cell r="FP156">
            <v>0</v>
          </cell>
          <cell r="FQ156">
            <v>125</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K156">
            <v>73.266666666666666</v>
          </cell>
          <cell r="GL156">
            <v>61.642857142857146</v>
          </cell>
          <cell r="GM156">
            <v>37.5</v>
          </cell>
          <cell r="GN156">
            <v>117.81818181818181</v>
          </cell>
          <cell r="GO156">
            <v>0</v>
          </cell>
          <cell r="GP156">
            <v>0</v>
          </cell>
        </row>
        <row r="157">
          <cell r="J157">
            <v>10</v>
          </cell>
          <cell r="M157">
            <v>0</v>
          </cell>
          <cell r="N157">
            <v>0</v>
          </cell>
          <cell r="O157">
            <v>0</v>
          </cell>
          <cell r="R157">
            <v>190</v>
          </cell>
          <cell r="S157">
            <v>0</v>
          </cell>
          <cell r="W157">
            <v>0</v>
          </cell>
          <cell r="X157">
            <v>130</v>
          </cell>
          <cell r="AA157">
            <v>330</v>
          </cell>
          <cell r="AB157">
            <v>2194</v>
          </cell>
          <cell r="AC157">
            <v>300</v>
          </cell>
          <cell r="AF157">
            <v>0</v>
          </cell>
          <cell r="AG157">
            <v>0</v>
          </cell>
          <cell r="AH157">
            <v>0</v>
          </cell>
          <cell r="AI157">
            <v>0</v>
          </cell>
          <cell r="AJ157">
            <v>0</v>
          </cell>
          <cell r="AK157">
            <v>0</v>
          </cell>
          <cell r="AL157">
            <v>140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120</v>
          </cell>
          <cell r="BD157">
            <v>0</v>
          </cell>
          <cell r="BE157">
            <v>0</v>
          </cell>
          <cell r="BF157">
            <v>0</v>
          </cell>
          <cell r="BG157">
            <v>0</v>
          </cell>
          <cell r="BH157">
            <v>0</v>
          </cell>
          <cell r="BI157">
            <v>0</v>
          </cell>
          <cell r="BM157">
            <v>140</v>
          </cell>
          <cell r="BN157">
            <v>0</v>
          </cell>
          <cell r="BR157">
            <v>0</v>
          </cell>
          <cell r="BS157">
            <v>0</v>
          </cell>
          <cell r="BT157">
            <v>0</v>
          </cell>
          <cell r="BW157">
            <v>0</v>
          </cell>
          <cell r="BX157">
            <v>0</v>
          </cell>
          <cell r="CB157">
            <v>0</v>
          </cell>
          <cell r="CC157">
            <v>0</v>
          </cell>
          <cell r="CF157">
            <v>0</v>
          </cell>
          <cell r="CG157">
            <v>0</v>
          </cell>
          <cell r="CH157">
            <v>0</v>
          </cell>
          <cell r="CK157">
            <v>20</v>
          </cell>
          <cell r="CL157">
            <v>0</v>
          </cell>
          <cell r="CP157">
            <v>0</v>
          </cell>
          <cell r="CQ157">
            <v>0</v>
          </cell>
          <cell r="CT157">
            <v>285</v>
          </cell>
          <cell r="CU157">
            <v>0</v>
          </cell>
          <cell r="CV157">
            <v>0</v>
          </cell>
          <cell r="CY157">
            <v>40</v>
          </cell>
          <cell r="CZ157">
            <v>100</v>
          </cell>
          <cell r="DD157">
            <v>420</v>
          </cell>
          <cell r="DE157">
            <v>60</v>
          </cell>
          <cell r="DH157">
            <v>150</v>
          </cell>
          <cell r="DI157">
            <v>20</v>
          </cell>
          <cell r="DM157">
            <v>0</v>
          </cell>
          <cell r="DN157">
            <v>433</v>
          </cell>
          <cell r="DR157">
            <v>0</v>
          </cell>
          <cell r="DS157">
            <v>0</v>
          </cell>
          <cell r="DV157">
            <v>75</v>
          </cell>
          <cell r="DW157">
            <v>0</v>
          </cell>
          <cell r="DX157">
            <v>0</v>
          </cell>
          <cell r="DY157">
            <v>0</v>
          </cell>
          <cell r="DZ157">
            <v>0</v>
          </cell>
          <cell r="EA157">
            <v>40</v>
          </cell>
          <cell r="EB157">
            <v>0</v>
          </cell>
          <cell r="EC157">
            <v>0</v>
          </cell>
          <cell r="ED157">
            <v>0</v>
          </cell>
          <cell r="EE157">
            <v>0</v>
          </cell>
          <cell r="EF157">
            <v>0</v>
          </cell>
          <cell r="EG157">
            <v>0</v>
          </cell>
          <cell r="EH157">
            <v>0</v>
          </cell>
          <cell r="EI157">
            <v>0</v>
          </cell>
          <cell r="EJ157">
            <v>0</v>
          </cell>
          <cell r="EK157">
            <v>210</v>
          </cell>
          <cell r="EL157">
            <v>0</v>
          </cell>
          <cell r="EM157">
            <v>0</v>
          </cell>
          <cell r="EN157">
            <v>0</v>
          </cell>
          <cell r="EO157">
            <v>60</v>
          </cell>
          <cell r="EP157">
            <v>0</v>
          </cell>
          <cell r="EQ157">
            <v>0</v>
          </cell>
          <cell r="ER157">
            <v>0</v>
          </cell>
          <cell r="ES157">
            <v>0</v>
          </cell>
          <cell r="ET157">
            <v>40</v>
          </cell>
          <cell r="EU157">
            <v>20</v>
          </cell>
          <cell r="EV157">
            <v>0</v>
          </cell>
          <cell r="EW157">
            <v>0</v>
          </cell>
          <cell r="EX157">
            <v>0</v>
          </cell>
          <cell r="EY157">
            <v>0</v>
          </cell>
          <cell r="EZ157">
            <v>0</v>
          </cell>
          <cell r="FA157">
            <v>0</v>
          </cell>
          <cell r="FB157">
            <v>0</v>
          </cell>
          <cell r="FC157">
            <v>50</v>
          </cell>
          <cell r="FD157">
            <v>0</v>
          </cell>
          <cell r="FE157">
            <v>0</v>
          </cell>
          <cell r="FF157">
            <v>0</v>
          </cell>
          <cell r="FG157">
            <v>0</v>
          </cell>
          <cell r="FH157">
            <v>30</v>
          </cell>
          <cell r="FI157">
            <v>40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K157">
            <v>219.6</v>
          </cell>
          <cell r="GL157">
            <v>18.571428571428573</v>
          </cell>
          <cell r="GM157">
            <v>19.0625</v>
          </cell>
          <cell r="GN157">
            <v>111.18181818181819</v>
          </cell>
          <cell r="GO157">
            <v>0</v>
          </cell>
          <cell r="GP157">
            <v>0</v>
          </cell>
        </row>
        <row r="158">
          <cell r="J158">
            <v>0</v>
          </cell>
          <cell r="M158">
            <v>0</v>
          </cell>
          <cell r="N158">
            <v>0</v>
          </cell>
          <cell r="O158">
            <v>0</v>
          </cell>
          <cell r="R158">
            <v>0</v>
          </cell>
          <cell r="S158">
            <v>0</v>
          </cell>
          <cell r="W158">
            <v>0</v>
          </cell>
          <cell r="X158">
            <v>0</v>
          </cell>
          <cell r="AA158">
            <v>0</v>
          </cell>
          <cell r="AB158">
            <v>0</v>
          </cell>
          <cell r="AC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100</v>
          </cell>
          <cell r="BF158">
            <v>0</v>
          </cell>
          <cell r="BG158">
            <v>0</v>
          </cell>
          <cell r="BH158">
            <v>0</v>
          </cell>
          <cell r="BI158">
            <v>0</v>
          </cell>
          <cell r="BM158">
            <v>0</v>
          </cell>
          <cell r="BN158">
            <v>175</v>
          </cell>
          <cell r="BR158">
            <v>0</v>
          </cell>
          <cell r="BS158">
            <v>0</v>
          </cell>
          <cell r="BT158">
            <v>0</v>
          </cell>
          <cell r="BW158">
            <v>0</v>
          </cell>
          <cell r="BX158">
            <v>0</v>
          </cell>
          <cell r="CB158">
            <v>0</v>
          </cell>
          <cell r="CC158">
            <v>0</v>
          </cell>
          <cell r="CF158">
            <v>0</v>
          </cell>
          <cell r="CG158">
            <v>0</v>
          </cell>
          <cell r="CH158">
            <v>0</v>
          </cell>
          <cell r="CK158">
            <v>0</v>
          </cell>
          <cell r="CL158">
            <v>0</v>
          </cell>
          <cell r="CP158">
            <v>10</v>
          </cell>
          <cell r="CQ158">
            <v>0</v>
          </cell>
          <cell r="CT158">
            <v>0</v>
          </cell>
          <cell r="CU158">
            <v>0</v>
          </cell>
          <cell r="CV158">
            <v>100</v>
          </cell>
          <cell r="CY158">
            <v>0</v>
          </cell>
          <cell r="CZ158">
            <v>45</v>
          </cell>
          <cell r="DD158">
            <v>0</v>
          </cell>
          <cell r="DE158">
            <v>30</v>
          </cell>
          <cell r="DH158">
            <v>235</v>
          </cell>
          <cell r="DI158">
            <v>0</v>
          </cell>
          <cell r="DM158">
            <v>55</v>
          </cell>
          <cell r="DN158">
            <v>50</v>
          </cell>
          <cell r="DR158">
            <v>0</v>
          </cell>
          <cell r="DS158">
            <v>0</v>
          </cell>
          <cell r="DV158">
            <v>0</v>
          </cell>
          <cell r="DW158">
            <v>0</v>
          </cell>
          <cell r="DX158">
            <v>0</v>
          </cell>
          <cell r="DY158">
            <v>0</v>
          </cell>
          <cell r="DZ158">
            <v>0</v>
          </cell>
          <cell r="EA158">
            <v>0</v>
          </cell>
          <cell r="EB158">
            <v>0</v>
          </cell>
          <cell r="EC158">
            <v>0</v>
          </cell>
          <cell r="ED158">
            <v>0</v>
          </cell>
          <cell r="EE158">
            <v>0</v>
          </cell>
          <cell r="EF158">
            <v>0</v>
          </cell>
          <cell r="EG158">
            <v>33</v>
          </cell>
          <cell r="EH158">
            <v>0</v>
          </cell>
          <cell r="EI158">
            <v>0</v>
          </cell>
          <cell r="EJ158">
            <v>0</v>
          </cell>
          <cell r="EK158">
            <v>45</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20</v>
          </cell>
          <cell r="FO158">
            <v>0</v>
          </cell>
          <cell r="FP158">
            <v>0</v>
          </cell>
          <cell r="FQ158">
            <v>0</v>
          </cell>
          <cell r="FR158">
            <v>60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K158">
            <v>0</v>
          </cell>
          <cell r="GL158">
            <v>19.642857142857142</v>
          </cell>
          <cell r="GM158">
            <v>0.625</v>
          </cell>
          <cell r="GN158">
            <v>46.81818181818182</v>
          </cell>
          <cell r="GO158">
            <v>0</v>
          </cell>
          <cell r="GP158">
            <v>0</v>
          </cell>
        </row>
        <row r="159">
          <cell r="J159">
            <v>0</v>
          </cell>
          <cell r="M159">
            <v>0</v>
          </cell>
          <cell r="N159">
            <v>0</v>
          </cell>
          <cell r="O159">
            <v>0</v>
          </cell>
          <cell r="R159">
            <v>0</v>
          </cell>
          <cell r="S159">
            <v>0</v>
          </cell>
          <cell r="W159">
            <v>0</v>
          </cell>
          <cell r="X159">
            <v>0</v>
          </cell>
          <cell r="AA159">
            <v>0</v>
          </cell>
          <cell r="AB159">
            <v>80</v>
          </cell>
          <cell r="AC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M159">
            <v>0</v>
          </cell>
          <cell r="BN159">
            <v>0</v>
          </cell>
          <cell r="BR159">
            <v>0</v>
          </cell>
          <cell r="BS159">
            <v>0</v>
          </cell>
          <cell r="BT159">
            <v>0</v>
          </cell>
          <cell r="BW159">
            <v>0</v>
          </cell>
          <cell r="BX159">
            <v>0</v>
          </cell>
          <cell r="CB159">
            <v>0</v>
          </cell>
          <cell r="CC159">
            <v>0</v>
          </cell>
          <cell r="CF159">
            <v>0</v>
          </cell>
          <cell r="CG159">
            <v>0</v>
          </cell>
          <cell r="CH159">
            <v>0</v>
          </cell>
          <cell r="CK159">
            <v>0</v>
          </cell>
          <cell r="CL159">
            <v>0</v>
          </cell>
          <cell r="CP159">
            <v>0</v>
          </cell>
          <cell r="CQ159">
            <v>0</v>
          </cell>
          <cell r="CT159">
            <v>0</v>
          </cell>
          <cell r="CU159">
            <v>0</v>
          </cell>
          <cell r="CV159">
            <v>0</v>
          </cell>
          <cell r="CY159">
            <v>0</v>
          </cell>
          <cell r="CZ159">
            <v>0</v>
          </cell>
          <cell r="DD159">
            <v>0</v>
          </cell>
          <cell r="DE159">
            <v>0</v>
          </cell>
          <cell r="DH159">
            <v>0</v>
          </cell>
          <cell r="DI159">
            <v>0</v>
          </cell>
          <cell r="DM159">
            <v>0</v>
          </cell>
          <cell r="DN159">
            <v>0</v>
          </cell>
          <cell r="DR159">
            <v>0</v>
          </cell>
          <cell r="DS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K159">
            <v>5.333333333333333</v>
          </cell>
          <cell r="GL159">
            <v>0</v>
          </cell>
          <cell r="GM159">
            <v>0</v>
          </cell>
          <cell r="GN159">
            <v>0</v>
          </cell>
          <cell r="GO159">
            <v>0</v>
          </cell>
          <cell r="GP159">
            <v>0</v>
          </cell>
        </row>
        <row r="160">
          <cell r="J160">
            <v>0</v>
          </cell>
          <cell r="M160">
            <v>0</v>
          </cell>
          <cell r="N160">
            <v>0</v>
          </cell>
          <cell r="O160">
            <v>0</v>
          </cell>
          <cell r="R160">
            <v>0</v>
          </cell>
          <cell r="S160">
            <v>0</v>
          </cell>
          <cell r="W160">
            <v>0</v>
          </cell>
          <cell r="X160">
            <v>0</v>
          </cell>
          <cell r="AA160">
            <v>0</v>
          </cell>
          <cell r="AB160">
            <v>0</v>
          </cell>
          <cell r="AC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100</v>
          </cell>
          <cell r="BI160">
            <v>0</v>
          </cell>
          <cell r="BM160">
            <v>0</v>
          </cell>
          <cell r="BN160">
            <v>0</v>
          </cell>
          <cell r="BR160">
            <v>0</v>
          </cell>
          <cell r="BS160">
            <v>0</v>
          </cell>
          <cell r="BT160">
            <v>0</v>
          </cell>
          <cell r="BW160">
            <v>0</v>
          </cell>
          <cell r="BX160">
            <v>0</v>
          </cell>
          <cell r="CB160">
            <v>0</v>
          </cell>
          <cell r="CC160">
            <v>0</v>
          </cell>
          <cell r="CF160">
            <v>0</v>
          </cell>
          <cell r="CG160">
            <v>0</v>
          </cell>
          <cell r="CH160">
            <v>0</v>
          </cell>
          <cell r="CK160">
            <v>0</v>
          </cell>
          <cell r="CL160">
            <v>0</v>
          </cell>
          <cell r="CP160">
            <v>0</v>
          </cell>
          <cell r="CQ160">
            <v>0</v>
          </cell>
          <cell r="CT160">
            <v>0</v>
          </cell>
          <cell r="CU160">
            <v>0</v>
          </cell>
          <cell r="CV160">
            <v>0</v>
          </cell>
          <cell r="CY160">
            <v>0</v>
          </cell>
          <cell r="CZ160">
            <v>0</v>
          </cell>
          <cell r="DD160">
            <v>0</v>
          </cell>
          <cell r="DE160">
            <v>0</v>
          </cell>
          <cell r="DH160">
            <v>0</v>
          </cell>
          <cell r="DI160">
            <v>0</v>
          </cell>
          <cell r="DM160">
            <v>0</v>
          </cell>
          <cell r="DN160">
            <v>0</v>
          </cell>
          <cell r="DR160">
            <v>0</v>
          </cell>
          <cell r="DS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K160">
            <v>0</v>
          </cell>
          <cell r="GL160">
            <v>7.1428571428571432</v>
          </cell>
          <cell r="GM160">
            <v>0</v>
          </cell>
          <cell r="GN160">
            <v>0</v>
          </cell>
          <cell r="GO160">
            <v>0</v>
          </cell>
          <cell r="GP160">
            <v>0</v>
          </cell>
        </row>
        <row r="161">
          <cell r="J161">
            <v>0</v>
          </cell>
          <cell r="M161">
            <v>0</v>
          </cell>
          <cell r="N161">
            <v>0</v>
          </cell>
          <cell r="O161">
            <v>0</v>
          </cell>
          <cell r="R161">
            <v>0</v>
          </cell>
          <cell r="S161">
            <v>0</v>
          </cell>
          <cell r="W161">
            <v>0</v>
          </cell>
          <cell r="X161">
            <v>105</v>
          </cell>
          <cell r="AA161">
            <v>0</v>
          </cell>
          <cell r="AB161">
            <v>0</v>
          </cell>
          <cell r="AC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M161">
            <v>0</v>
          </cell>
          <cell r="BN161">
            <v>0</v>
          </cell>
          <cell r="BR161">
            <v>0</v>
          </cell>
          <cell r="BS161">
            <v>0</v>
          </cell>
          <cell r="BT161">
            <v>0</v>
          </cell>
          <cell r="BW161">
            <v>0</v>
          </cell>
          <cell r="BX161">
            <v>0</v>
          </cell>
          <cell r="CB161">
            <v>0</v>
          </cell>
          <cell r="CC161">
            <v>0</v>
          </cell>
          <cell r="CF161">
            <v>0</v>
          </cell>
          <cell r="CG161">
            <v>0</v>
          </cell>
          <cell r="CH161">
            <v>0</v>
          </cell>
          <cell r="CK161">
            <v>0</v>
          </cell>
          <cell r="CL161">
            <v>0</v>
          </cell>
          <cell r="CP161">
            <v>0</v>
          </cell>
          <cell r="CQ161">
            <v>0</v>
          </cell>
          <cell r="CT161">
            <v>0</v>
          </cell>
          <cell r="CU161">
            <v>0</v>
          </cell>
          <cell r="CV161">
            <v>0</v>
          </cell>
          <cell r="CY161">
            <v>0</v>
          </cell>
          <cell r="CZ161">
            <v>0</v>
          </cell>
          <cell r="DD161">
            <v>275</v>
          </cell>
          <cell r="DE161">
            <v>343</v>
          </cell>
          <cell r="DH161">
            <v>175</v>
          </cell>
          <cell r="DI161">
            <v>140</v>
          </cell>
          <cell r="DM161">
            <v>63</v>
          </cell>
          <cell r="DN161">
            <v>145</v>
          </cell>
          <cell r="DR161">
            <v>0</v>
          </cell>
          <cell r="DS161">
            <v>0</v>
          </cell>
          <cell r="DV161">
            <v>0</v>
          </cell>
          <cell r="DW161">
            <v>0</v>
          </cell>
          <cell r="DX161">
            <v>0</v>
          </cell>
          <cell r="DY161">
            <v>0</v>
          </cell>
          <cell r="DZ161">
            <v>0</v>
          </cell>
          <cell r="EA161">
            <v>65</v>
          </cell>
          <cell r="EB161">
            <v>0</v>
          </cell>
          <cell r="EC161">
            <v>0</v>
          </cell>
          <cell r="ED161">
            <v>0</v>
          </cell>
          <cell r="EE161">
            <v>0</v>
          </cell>
          <cell r="EF161">
            <v>25</v>
          </cell>
          <cell r="EG161">
            <v>0</v>
          </cell>
          <cell r="EH161">
            <v>0</v>
          </cell>
          <cell r="EI161">
            <v>0</v>
          </cell>
          <cell r="EJ161">
            <v>0</v>
          </cell>
          <cell r="EK161">
            <v>45</v>
          </cell>
          <cell r="EL161">
            <v>0</v>
          </cell>
          <cell r="EM161">
            <v>0</v>
          </cell>
          <cell r="EN161">
            <v>0</v>
          </cell>
          <cell r="EO161">
            <v>0</v>
          </cell>
          <cell r="EP161">
            <v>0</v>
          </cell>
          <cell r="EQ161">
            <v>0</v>
          </cell>
          <cell r="ER161">
            <v>0</v>
          </cell>
          <cell r="ES161">
            <v>0</v>
          </cell>
          <cell r="ET161">
            <v>0</v>
          </cell>
          <cell r="EU161">
            <v>75</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80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K161">
            <v>7.5</v>
          </cell>
          <cell r="GL161">
            <v>0</v>
          </cell>
          <cell r="GM161">
            <v>0</v>
          </cell>
          <cell r="GN161">
            <v>103.72727272727273</v>
          </cell>
          <cell r="GO161">
            <v>0</v>
          </cell>
          <cell r="GP161">
            <v>0</v>
          </cell>
        </row>
        <row r="162">
          <cell r="J162">
            <v>0</v>
          </cell>
          <cell r="M162">
            <v>0</v>
          </cell>
          <cell r="N162">
            <v>0</v>
          </cell>
          <cell r="O162">
            <v>0</v>
          </cell>
          <cell r="R162">
            <v>0</v>
          </cell>
          <cell r="W162">
            <v>0</v>
          </cell>
          <cell r="X162">
            <v>0</v>
          </cell>
          <cell r="AA162">
            <v>0</v>
          </cell>
          <cell r="AB162">
            <v>0</v>
          </cell>
          <cell r="AC162">
            <v>0</v>
          </cell>
          <cell r="AL162">
            <v>0</v>
          </cell>
          <cell r="AP162">
            <v>0</v>
          </cell>
          <cell r="AQ162">
            <v>0</v>
          </cell>
          <cell r="AT162">
            <v>0</v>
          </cell>
          <cell r="AU162">
            <v>0</v>
          </cell>
          <cell r="AY162">
            <v>0</v>
          </cell>
          <cell r="AZ162">
            <v>0</v>
          </cell>
          <cell r="BC162">
            <v>0</v>
          </cell>
          <cell r="BD162">
            <v>0</v>
          </cell>
          <cell r="BE162">
            <v>120</v>
          </cell>
          <cell r="BH162">
            <v>0</v>
          </cell>
          <cell r="BI162">
            <v>0</v>
          </cell>
          <cell r="BM162">
            <v>0</v>
          </cell>
          <cell r="BN162">
            <v>0</v>
          </cell>
          <cell r="BR162">
            <v>268</v>
          </cell>
          <cell r="BS162">
            <v>225</v>
          </cell>
          <cell r="BT162">
            <v>0</v>
          </cell>
          <cell r="BW162">
            <v>0</v>
          </cell>
          <cell r="BX162">
            <v>0</v>
          </cell>
          <cell r="CB162">
            <v>0</v>
          </cell>
          <cell r="CC162">
            <v>0</v>
          </cell>
          <cell r="CF162">
            <v>70</v>
          </cell>
          <cell r="CG162">
            <v>90</v>
          </cell>
          <cell r="CH162">
            <v>70</v>
          </cell>
          <cell r="CK162">
            <v>30</v>
          </cell>
          <cell r="CL162">
            <v>0</v>
          </cell>
          <cell r="CP162">
            <v>81</v>
          </cell>
          <cell r="CQ162">
            <v>149</v>
          </cell>
          <cell r="CT162">
            <v>0</v>
          </cell>
          <cell r="CU162">
            <v>40</v>
          </cell>
          <cell r="CV162">
            <v>25</v>
          </cell>
          <cell r="CY162">
            <v>50</v>
          </cell>
          <cell r="CZ162">
            <v>100</v>
          </cell>
          <cell r="DD162">
            <v>0</v>
          </cell>
          <cell r="DE162">
            <v>245</v>
          </cell>
          <cell r="DH162">
            <v>175</v>
          </cell>
          <cell r="DI162">
            <v>115</v>
          </cell>
          <cell r="DM162">
            <v>30</v>
          </cell>
          <cell r="DN162">
            <v>0</v>
          </cell>
          <cell r="DR162">
            <v>0</v>
          </cell>
          <cell r="DS162">
            <v>0</v>
          </cell>
          <cell r="DV162">
            <v>0</v>
          </cell>
          <cell r="DW162">
            <v>0</v>
          </cell>
          <cell r="DX162">
            <v>15</v>
          </cell>
          <cell r="DY162">
            <v>0</v>
          </cell>
          <cell r="DZ162">
            <v>0</v>
          </cell>
          <cell r="EA162">
            <v>190</v>
          </cell>
          <cell r="EB162">
            <v>70</v>
          </cell>
          <cell r="EC162">
            <v>0</v>
          </cell>
          <cell r="ED162">
            <v>0</v>
          </cell>
          <cell r="EE162">
            <v>0</v>
          </cell>
          <cell r="EF162">
            <v>0</v>
          </cell>
          <cell r="EG162">
            <v>40</v>
          </cell>
          <cell r="EH162">
            <v>0</v>
          </cell>
          <cell r="EI162">
            <v>0</v>
          </cell>
          <cell r="EJ162">
            <v>20</v>
          </cell>
          <cell r="EK162">
            <v>91</v>
          </cell>
          <cell r="EL162">
            <v>0</v>
          </cell>
          <cell r="EM162">
            <v>0</v>
          </cell>
          <cell r="EN162">
            <v>0</v>
          </cell>
          <cell r="EO162">
            <v>0</v>
          </cell>
          <cell r="EP162">
            <v>30</v>
          </cell>
          <cell r="EQ162">
            <v>0</v>
          </cell>
          <cell r="ER162">
            <v>0</v>
          </cell>
          <cell r="ES162">
            <v>0</v>
          </cell>
          <cell r="ET162">
            <v>0</v>
          </cell>
          <cell r="EU162">
            <v>0</v>
          </cell>
          <cell r="EV162">
            <v>0</v>
          </cell>
          <cell r="EW162">
            <v>0</v>
          </cell>
          <cell r="EX162">
            <v>0</v>
          </cell>
          <cell r="EY162">
            <v>40</v>
          </cell>
          <cell r="EZ162">
            <v>0</v>
          </cell>
          <cell r="FA162">
            <v>0</v>
          </cell>
          <cell r="FB162">
            <v>0</v>
          </cell>
          <cell r="FC162">
            <v>0</v>
          </cell>
          <cell r="FD162">
            <v>0</v>
          </cell>
          <cell r="FE162">
            <v>0</v>
          </cell>
          <cell r="FF162">
            <v>0</v>
          </cell>
          <cell r="FG162">
            <v>0</v>
          </cell>
          <cell r="FH162">
            <v>0</v>
          </cell>
          <cell r="FI162">
            <v>90</v>
          </cell>
          <cell r="FJ162">
            <v>0</v>
          </cell>
          <cell r="FK162">
            <v>0</v>
          </cell>
          <cell r="FL162">
            <v>120</v>
          </cell>
          <cell r="FM162">
            <v>50</v>
          </cell>
          <cell r="FN162">
            <v>65</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K162">
            <v>0</v>
          </cell>
          <cell r="GL162">
            <v>9.2307692307692299</v>
          </cell>
          <cell r="GM162">
            <v>63.9375</v>
          </cell>
          <cell r="GN162">
            <v>67.272727272727266</v>
          </cell>
          <cell r="GO162">
            <v>0</v>
          </cell>
          <cell r="GP162">
            <v>0</v>
          </cell>
        </row>
        <row r="163">
          <cell r="J163">
            <v>0</v>
          </cell>
          <cell r="M163">
            <v>0</v>
          </cell>
          <cell r="N163">
            <v>0</v>
          </cell>
          <cell r="O163">
            <v>0</v>
          </cell>
          <cell r="R163">
            <v>0</v>
          </cell>
          <cell r="W163">
            <v>0</v>
          </cell>
          <cell r="X163">
            <v>0</v>
          </cell>
          <cell r="AA163">
            <v>0</v>
          </cell>
          <cell r="AB163">
            <v>0</v>
          </cell>
          <cell r="AC163">
            <v>0</v>
          </cell>
          <cell r="AG163">
            <v>100</v>
          </cell>
          <cell r="AL163">
            <v>0</v>
          </cell>
          <cell r="AP163">
            <v>120</v>
          </cell>
          <cell r="AQ163">
            <v>0</v>
          </cell>
          <cell r="AT163">
            <v>0</v>
          </cell>
          <cell r="AU163">
            <v>0</v>
          </cell>
          <cell r="AY163">
            <v>120</v>
          </cell>
          <cell r="AZ163">
            <v>0</v>
          </cell>
          <cell r="BC163">
            <v>0</v>
          </cell>
          <cell r="BD163">
            <v>0</v>
          </cell>
          <cell r="BE163">
            <v>85</v>
          </cell>
          <cell r="BH163">
            <v>0</v>
          </cell>
          <cell r="BI163">
            <v>0</v>
          </cell>
          <cell r="BM163">
            <v>30</v>
          </cell>
          <cell r="BN163">
            <v>0</v>
          </cell>
          <cell r="BR163">
            <v>0</v>
          </cell>
          <cell r="BS163">
            <v>0</v>
          </cell>
          <cell r="BT163">
            <v>0</v>
          </cell>
          <cell r="BW163">
            <v>0</v>
          </cell>
          <cell r="BX163">
            <v>0</v>
          </cell>
          <cell r="CB163">
            <v>0</v>
          </cell>
          <cell r="CC163">
            <v>0</v>
          </cell>
          <cell r="CF163">
            <v>0</v>
          </cell>
          <cell r="CG163">
            <v>0</v>
          </cell>
          <cell r="CH163">
            <v>0</v>
          </cell>
          <cell r="CK163">
            <v>0</v>
          </cell>
          <cell r="CL163">
            <v>0</v>
          </cell>
          <cell r="CP163">
            <v>0</v>
          </cell>
          <cell r="CQ163">
            <v>20</v>
          </cell>
          <cell r="CT163">
            <v>0</v>
          </cell>
          <cell r="CU163">
            <v>0</v>
          </cell>
          <cell r="CV163">
            <v>135</v>
          </cell>
          <cell r="CY163">
            <v>0</v>
          </cell>
          <cell r="CZ163">
            <v>0</v>
          </cell>
          <cell r="DD163">
            <v>0</v>
          </cell>
          <cell r="DE163">
            <v>0</v>
          </cell>
          <cell r="DH163">
            <v>0</v>
          </cell>
          <cell r="DI163">
            <v>0</v>
          </cell>
          <cell r="DM163">
            <v>0</v>
          </cell>
          <cell r="DN163">
            <v>0</v>
          </cell>
          <cell r="DR163">
            <v>0</v>
          </cell>
          <cell r="DS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K163">
            <v>8.3333333333333339</v>
          </cell>
          <cell r="GL163">
            <v>27.307692307692307</v>
          </cell>
          <cell r="GM163">
            <v>1.25</v>
          </cell>
          <cell r="GN163">
            <v>12.272727272727273</v>
          </cell>
          <cell r="GO163">
            <v>0</v>
          </cell>
          <cell r="GP163">
            <v>0</v>
          </cell>
        </row>
        <row r="164">
          <cell r="J164">
            <v>0</v>
          </cell>
          <cell r="M164">
            <v>0</v>
          </cell>
          <cell r="N164">
            <v>150</v>
          </cell>
          <cell r="O164">
            <v>0</v>
          </cell>
          <cell r="R164">
            <v>140</v>
          </cell>
          <cell r="S164">
            <v>160</v>
          </cell>
          <cell r="W164">
            <v>200</v>
          </cell>
          <cell r="X164">
            <v>30</v>
          </cell>
          <cell r="AA164">
            <v>0</v>
          </cell>
          <cell r="AB164">
            <v>150</v>
          </cell>
          <cell r="AC164">
            <v>180</v>
          </cell>
          <cell r="AF164">
            <v>150</v>
          </cell>
          <cell r="AG164">
            <v>140</v>
          </cell>
          <cell r="AH164">
            <v>0</v>
          </cell>
          <cell r="AI164">
            <v>0</v>
          </cell>
          <cell r="AJ164">
            <v>0</v>
          </cell>
          <cell r="AK164">
            <v>120</v>
          </cell>
          <cell r="AL164">
            <v>200</v>
          </cell>
          <cell r="AM164">
            <v>0</v>
          </cell>
          <cell r="AN164">
            <v>0</v>
          </cell>
          <cell r="AO164">
            <v>190</v>
          </cell>
          <cell r="AP164">
            <v>200</v>
          </cell>
          <cell r="AQ164">
            <v>170</v>
          </cell>
          <cell r="AR164">
            <v>0</v>
          </cell>
          <cell r="AS164">
            <v>0</v>
          </cell>
          <cell r="AT164">
            <v>0</v>
          </cell>
          <cell r="AU164">
            <v>0</v>
          </cell>
          <cell r="AV164">
            <v>0</v>
          </cell>
          <cell r="AW164">
            <v>0</v>
          </cell>
          <cell r="AX164">
            <v>0</v>
          </cell>
          <cell r="AY164">
            <v>120</v>
          </cell>
          <cell r="AZ164">
            <v>0</v>
          </cell>
          <cell r="BA164">
            <v>0</v>
          </cell>
          <cell r="BB164">
            <v>0</v>
          </cell>
          <cell r="BC164">
            <v>70</v>
          </cell>
          <cell r="BD164">
            <v>0</v>
          </cell>
          <cell r="BE164">
            <v>50</v>
          </cell>
          <cell r="BF164">
            <v>0</v>
          </cell>
          <cell r="BG164">
            <v>0</v>
          </cell>
          <cell r="BH164">
            <v>0</v>
          </cell>
          <cell r="BI164">
            <v>0</v>
          </cell>
          <cell r="BM164">
            <v>0</v>
          </cell>
          <cell r="BN164">
            <v>0</v>
          </cell>
          <cell r="BR164">
            <v>0</v>
          </cell>
          <cell r="BS164">
            <v>0</v>
          </cell>
          <cell r="BT164">
            <v>0</v>
          </cell>
          <cell r="BW164">
            <v>0</v>
          </cell>
          <cell r="BX164">
            <v>0</v>
          </cell>
          <cell r="CB164">
            <v>0</v>
          </cell>
          <cell r="CC164">
            <v>0</v>
          </cell>
          <cell r="CF164">
            <v>0</v>
          </cell>
          <cell r="CG164">
            <v>0</v>
          </cell>
          <cell r="CH164">
            <v>0</v>
          </cell>
          <cell r="CK164">
            <v>0</v>
          </cell>
          <cell r="CL164">
            <v>0</v>
          </cell>
          <cell r="CP164">
            <v>0</v>
          </cell>
          <cell r="CQ164">
            <v>0</v>
          </cell>
          <cell r="CT164">
            <v>0</v>
          </cell>
          <cell r="CU164">
            <v>0</v>
          </cell>
          <cell r="CV164">
            <v>0</v>
          </cell>
          <cell r="CY164">
            <v>0</v>
          </cell>
          <cell r="CZ164">
            <v>0</v>
          </cell>
          <cell r="DD164">
            <v>0</v>
          </cell>
          <cell r="DE164">
            <v>0</v>
          </cell>
          <cell r="DH164">
            <v>0</v>
          </cell>
          <cell r="DI164">
            <v>0</v>
          </cell>
          <cell r="DM164">
            <v>0</v>
          </cell>
          <cell r="DN164">
            <v>0</v>
          </cell>
          <cell r="DR164">
            <v>0</v>
          </cell>
          <cell r="DS164">
            <v>0</v>
          </cell>
          <cell r="DV164">
            <v>0</v>
          </cell>
          <cell r="DW164">
            <v>0</v>
          </cell>
          <cell r="DX164">
            <v>0</v>
          </cell>
          <cell r="DY164">
            <v>0</v>
          </cell>
          <cell r="DZ164">
            <v>0</v>
          </cell>
          <cell r="EA164">
            <v>0</v>
          </cell>
          <cell r="EB164">
            <v>0</v>
          </cell>
          <cell r="EC164">
            <v>0</v>
          </cell>
          <cell r="ED164">
            <v>0</v>
          </cell>
          <cell r="EE164">
            <v>0</v>
          </cell>
          <cell r="EF164">
            <v>50</v>
          </cell>
          <cell r="EG164">
            <v>165</v>
          </cell>
          <cell r="EH164">
            <v>0</v>
          </cell>
          <cell r="EI164">
            <v>0</v>
          </cell>
          <cell r="EJ164">
            <v>0</v>
          </cell>
          <cell r="EK164">
            <v>85</v>
          </cell>
          <cell r="EL164">
            <v>75</v>
          </cell>
          <cell r="EM164">
            <v>0</v>
          </cell>
          <cell r="EN164">
            <v>0</v>
          </cell>
          <cell r="EO164">
            <v>0</v>
          </cell>
          <cell r="EP164">
            <v>90</v>
          </cell>
          <cell r="EQ164">
            <v>0</v>
          </cell>
          <cell r="ER164">
            <v>0</v>
          </cell>
          <cell r="ES164">
            <v>0</v>
          </cell>
          <cell r="ET164">
            <v>220</v>
          </cell>
          <cell r="EU164">
            <v>250</v>
          </cell>
          <cell r="EV164">
            <v>0</v>
          </cell>
          <cell r="EW164">
            <v>0</v>
          </cell>
          <cell r="EX164">
            <v>293</v>
          </cell>
          <cell r="EY164">
            <v>95</v>
          </cell>
          <cell r="EZ164">
            <v>462</v>
          </cell>
          <cell r="FA164">
            <v>0</v>
          </cell>
          <cell r="FB164">
            <v>0</v>
          </cell>
          <cell r="FC164">
            <v>462</v>
          </cell>
          <cell r="FD164">
            <v>240</v>
          </cell>
          <cell r="FE164">
            <v>0</v>
          </cell>
          <cell r="FF164">
            <v>0</v>
          </cell>
          <cell r="FG164">
            <v>0</v>
          </cell>
          <cell r="FH164">
            <v>172</v>
          </cell>
          <cell r="FI164">
            <v>150</v>
          </cell>
          <cell r="FJ164">
            <v>0</v>
          </cell>
          <cell r="FK164">
            <v>0</v>
          </cell>
          <cell r="FL164">
            <v>50</v>
          </cell>
          <cell r="FM164">
            <v>0</v>
          </cell>
          <cell r="FN164">
            <v>0</v>
          </cell>
          <cell r="FO164">
            <v>0</v>
          </cell>
          <cell r="FP164">
            <v>0</v>
          </cell>
          <cell r="FQ164">
            <v>100</v>
          </cell>
          <cell r="FR164">
            <v>420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K164">
            <v>108</v>
          </cell>
          <cell r="GL164">
            <v>57.142857142857146</v>
          </cell>
          <cell r="GM164">
            <v>0</v>
          </cell>
          <cell r="GN164">
            <v>0</v>
          </cell>
          <cell r="GO164">
            <v>0</v>
          </cell>
          <cell r="GP164">
            <v>0</v>
          </cell>
        </row>
        <row r="165">
          <cell r="J165">
            <v>0</v>
          </cell>
          <cell r="M165">
            <v>0</v>
          </cell>
          <cell r="N165">
            <v>0</v>
          </cell>
          <cell r="O165">
            <v>0</v>
          </cell>
          <cell r="R165">
            <v>0</v>
          </cell>
          <cell r="W165">
            <v>0</v>
          </cell>
          <cell r="X165">
            <v>0</v>
          </cell>
          <cell r="AA165">
            <v>0</v>
          </cell>
          <cell r="AB165">
            <v>0</v>
          </cell>
          <cell r="AC165">
            <v>0</v>
          </cell>
          <cell r="AP165">
            <v>0</v>
          </cell>
          <cell r="AQ165">
            <v>0</v>
          </cell>
          <cell r="AT165">
            <v>0</v>
          </cell>
          <cell r="AU165">
            <v>0</v>
          </cell>
          <cell r="AY165">
            <v>0</v>
          </cell>
          <cell r="AZ165">
            <v>0</v>
          </cell>
          <cell r="BC165">
            <v>0</v>
          </cell>
          <cell r="BD165">
            <v>0</v>
          </cell>
          <cell r="BE165">
            <v>0</v>
          </cell>
          <cell r="BH165">
            <v>0</v>
          </cell>
          <cell r="BI165">
            <v>0</v>
          </cell>
          <cell r="BM165">
            <v>0</v>
          </cell>
          <cell r="BN165">
            <v>0</v>
          </cell>
          <cell r="BR165">
            <v>0</v>
          </cell>
          <cell r="BS165">
            <v>0</v>
          </cell>
          <cell r="BT165">
            <v>0</v>
          </cell>
          <cell r="BW165">
            <v>0</v>
          </cell>
          <cell r="BX165">
            <v>0</v>
          </cell>
          <cell r="CB165">
            <v>0</v>
          </cell>
          <cell r="CC165">
            <v>0</v>
          </cell>
          <cell r="CF165">
            <v>0</v>
          </cell>
          <cell r="CG165">
            <v>0</v>
          </cell>
          <cell r="CH165">
            <v>0</v>
          </cell>
          <cell r="CK165">
            <v>0</v>
          </cell>
          <cell r="CL165">
            <v>0</v>
          </cell>
          <cell r="CP165">
            <v>0</v>
          </cell>
          <cell r="CQ165">
            <v>0</v>
          </cell>
          <cell r="CT165">
            <v>0</v>
          </cell>
          <cell r="CU165">
            <v>0</v>
          </cell>
          <cell r="CV165">
            <v>0</v>
          </cell>
          <cell r="CY165">
            <v>0</v>
          </cell>
          <cell r="CZ165">
            <v>0</v>
          </cell>
          <cell r="DD165">
            <v>0</v>
          </cell>
          <cell r="DE165">
            <v>0</v>
          </cell>
          <cell r="DH165">
            <v>0</v>
          </cell>
          <cell r="DI165">
            <v>0</v>
          </cell>
          <cell r="DM165">
            <v>0</v>
          </cell>
          <cell r="DN165">
            <v>0</v>
          </cell>
          <cell r="DR165">
            <v>0</v>
          </cell>
          <cell r="DS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K165">
            <v>0</v>
          </cell>
          <cell r="GL165">
            <v>0</v>
          </cell>
          <cell r="GM165">
            <v>0</v>
          </cell>
          <cell r="GN165">
            <v>0</v>
          </cell>
          <cell r="GO165">
            <v>0</v>
          </cell>
          <cell r="GP165">
            <v>0</v>
          </cell>
        </row>
        <row r="166">
          <cell r="J166">
            <v>0</v>
          </cell>
          <cell r="M166">
            <v>0</v>
          </cell>
          <cell r="N166">
            <v>0</v>
          </cell>
          <cell r="O166">
            <v>0</v>
          </cell>
          <cell r="R166">
            <v>0</v>
          </cell>
          <cell r="W166">
            <v>0</v>
          </cell>
          <cell r="X166">
            <v>0</v>
          </cell>
          <cell r="AA166">
            <v>0</v>
          </cell>
          <cell r="AB166">
            <v>0</v>
          </cell>
          <cell r="AC166">
            <v>0</v>
          </cell>
          <cell r="AP166">
            <v>0</v>
          </cell>
          <cell r="AQ166">
            <v>0</v>
          </cell>
          <cell r="AT166">
            <v>0</v>
          </cell>
          <cell r="AU166">
            <v>0</v>
          </cell>
          <cell r="AY166">
            <v>0</v>
          </cell>
          <cell r="AZ166">
            <v>0</v>
          </cell>
          <cell r="BC166">
            <v>0</v>
          </cell>
          <cell r="BD166">
            <v>0</v>
          </cell>
          <cell r="BE166">
            <v>0</v>
          </cell>
          <cell r="BH166">
            <v>0</v>
          </cell>
          <cell r="BI166">
            <v>0</v>
          </cell>
          <cell r="BM166">
            <v>0</v>
          </cell>
          <cell r="BN166">
            <v>0</v>
          </cell>
          <cell r="BR166">
            <v>0</v>
          </cell>
          <cell r="BS166">
            <v>0</v>
          </cell>
          <cell r="BT166">
            <v>0</v>
          </cell>
          <cell r="BW166">
            <v>0</v>
          </cell>
          <cell r="BX166">
            <v>0</v>
          </cell>
          <cell r="CB166">
            <v>0</v>
          </cell>
          <cell r="CC166">
            <v>0</v>
          </cell>
          <cell r="CF166">
            <v>0</v>
          </cell>
          <cell r="CG166">
            <v>0</v>
          </cell>
          <cell r="CH166">
            <v>0</v>
          </cell>
          <cell r="CK166">
            <v>0</v>
          </cell>
          <cell r="CL166">
            <v>0</v>
          </cell>
          <cell r="CP166">
            <v>0</v>
          </cell>
          <cell r="CQ166">
            <v>0</v>
          </cell>
          <cell r="CT166">
            <v>0</v>
          </cell>
          <cell r="CU166">
            <v>0</v>
          </cell>
          <cell r="CV166">
            <v>0</v>
          </cell>
          <cell r="CY166">
            <v>0</v>
          </cell>
          <cell r="CZ166">
            <v>0</v>
          </cell>
          <cell r="DD166">
            <v>0</v>
          </cell>
          <cell r="DE166">
            <v>0</v>
          </cell>
          <cell r="DH166">
            <v>0</v>
          </cell>
          <cell r="DI166">
            <v>0</v>
          </cell>
          <cell r="DM166">
            <v>0</v>
          </cell>
          <cell r="DN166">
            <v>100</v>
          </cell>
          <cell r="DR166">
            <v>0</v>
          </cell>
          <cell r="DS166">
            <v>0</v>
          </cell>
          <cell r="DV166">
            <v>0</v>
          </cell>
          <cell r="DW166">
            <v>200</v>
          </cell>
          <cell r="DX166">
            <v>0</v>
          </cell>
          <cell r="DY166">
            <v>0</v>
          </cell>
          <cell r="DZ166">
            <v>0</v>
          </cell>
          <cell r="EA166">
            <v>0</v>
          </cell>
          <cell r="EB166">
            <v>160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100</v>
          </cell>
          <cell r="EY166">
            <v>0</v>
          </cell>
          <cell r="EZ166">
            <v>0</v>
          </cell>
          <cell r="FA166">
            <v>0</v>
          </cell>
          <cell r="FB166">
            <v>0</v>
          </cell>
          <cell r="FC166">
            <v>0</v>
          </cell>
          <cell r="FD166">
            <v>195</v>
          </cell>
          <cell r="FE166">
            <v>0</v>
          </cell>
          <cell r="FF166">
            <v>0</v>
          </cell>
          <cell r="FG166">
            <v>0</v>
          </cell>
          <cell r="FH166">
            <v>0</v>
          </cell>
          <cell r="FI166">
            <v>0</v>
          </cell>
          <cell r="FJ166">
            <v>0</v>
          </cell>
          <cell r="FK166">
            <v>0</v>
          </cell>
          <cell r="FL166">
            <v>0</v>
          </cell>
          <cell r="FM166">
            <v>100</v>
          </cell>
          <cell r="FN166">
            <v>0</v>
          </cell>
          <cell r="FO166">
            <v>0</v>
          </cell>
          <cell r="FP166">
            <v>0</v>
          </cell>
          <cell r="FQ166">
            <v>100</v>
          </cell>
          <cell r="FR166">
            <v>80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K166">
            <v>0</v>
          </cell>
          <cell r="GL166">
            <v>0</v>
          </cell>
          <cell r="GM166">
            <v>0</v>
          </cell>
          <cell r="GN166">
            <v>9.0909090909090917</v>
          </cell>
          <cell r="GO166">
            <v>0</v>
          </cell>
          <cell r="GP166">
            <v>0</v>
          </cell>
        </row>
        <row r="167">
          <cell r="J167">
            <v>330</v>
          </cell>
          <cell r="M167">
            <v>0</v>
          </cell>
          <cell r="N167">
            <v>0</v>
          </cell>
          <cell r="O167">
            <v>0</v>
          </cell>
          <cell r="R167">
            <v>0</v>
          </cell>
          <cell r="W167">
            <v>0</v>
          </cell>
          <cell r="X167">
            <v>0</v>
          </cell>
          <cell r="AA167">
            <v>0</v>
          </cell>
          <cell r="AB167">
            <v>350</v>
          </cell>
          <cell r="AC167">
            <v>0</v>
          </cell>
          <cell r="AG167">
            <v>200</v>
          </cell>
          <cell r="AP167">
            <v>0</v>
          </cell>
          <cell r="AQ167">
            <v>0</v>
          </cell>
          <cell r="AT167">
            <v>0</v>
          </cell>
          <cell r="AU167">
            <v>0</v>
          </cell>
          <cell r="AY167">
            <v>90</v>
          </cell>
          <cell r="AZ167">
            <v>0</v>
          </cell>
          <cell r="BC167">
            <v>0</v>
          </cell>
          <cell r="BD167">
            <v>237</v>
          </cell>
          <cell r="BE167">
            <v>0</v>
          </cell>
          <cell r="BH167">
            <v>0</v>
          </cell>
          <cell r="BI167">
            <v>0</v>
          </cell>
          <cell r="BM167">
            <v>123</v>
          </cell>
          <cell r="BN167">
            <v>0</v>
          </cell>
          <cell r="BR167">
            <v>0</v>
          </cell>
          <cell r="BS167">
            <v>0</v>
          </cell>
          <cell r="BT167">
            <v>150</v>
          </cell>
          <cell r="BW167">
            <v>75</v>
          </cell>
          <cell r="BX167">
            <v>0</v>
          </cell>
          <cell r="CB167">
            <v>70</v>
          </cell>
          <cell r="CC167">
            <v>50</v>
          </cell>
          <cell r="CF167">
            <v>0</v>
          </cell>
          <cell r="CG167">
            <v>0</v>
          </cell>
          <cell r="CH167">
            <v>0</v>
          </cell>
          <cell r="CK167">
            <v>0</v>
          </cell>
          <cell r="CL167">
            <v>39</v>
          </cell>
          <cell r="CP167">
            <v>75</v>
          </cell>
          <cell r="CQ167">
            <v>29</v>
          </cell>
          <cell r="CT167">
            <v>0</v>
          </cell>
          <cell r="CU167">
            <v>0</v>
          </cell>
          <cell r="CV167">
            <v>0</v>
          </cell>
          <cell r="CY167">
            <v>0</v>
          </cell>
          <cell r="CZ167">
            <v>0</v>
          </cell>
          <cell r="DD167">
            <v>492</v>
          </cell>
          <cell r="DE167">
            <v>20</v>
          </cell>
          <cell r="DH167">
            <v>0</v>
          </cell>
          <cell r="DI167">
            <v>0</v>
          </cell>
          <cell r="DM167">
            <v>0</v>
          </cell>
          <cell r="DN167">
            <v>0</v>
          </cell>
          <cell r="DR167">
            <v>0</v>
          </cell>
          <cell r="DS167">
            <v>0</v>
          </cell>
          <cell r="DV167">
            <v>0</v>
          </cell>
          <cell r="DW167">
            <v>0</v>
          </cell>
          <cell r="DX167">
            <v>55</v>
          </cell>
          <cell r="DY167">
            <v>0</v>
          </cell>
          <cell r="DZ167">
            <v>0</v>
          </cell>
          <cell r="EA167">
            <v>0</v>
          </cell>
          <cell r="EB167">
            <v>20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40</v>
          </cell>
          <cell r="EQ167">
            <v>0</v>
          </cell>
          <cell r="ER167">
            <v>0</v>
          </cell>
          <cell r="ES167">
            <v>0</v>
          </cell>
          <cell r="ET167">
            <v>0</v>
          </cell>
          <cell r="EU167">
            <v>0</v>
          </cell>
          <cell r="EV167">
            <v>0</v>
          </cell>
          <cell r="EW167">
            <v>0</v>
          </cell>
          <cell r="EX167">
            <v>0</v>
          </cell>
          <cell r="EY167">
            <v>50</v>
          </cell>
          <cell r="EZ167">
            <v>0</v>
          </cell>
          <cell r="FA167">
            <v>0</v>
          </cell>
          <cell r="FB167">
            <v>0</v>
          </cell>
          <cell r="FC167">
            <v>60</v>
          </cell>
          <cell r="FD167">
            <v>50</v>
          </cell>
          <cell r="FE167">
            <v>0</v>
          </cell>
          <cell r="FF167">
            <v>0</v>
          </cell>
          <cell r="FG167">
            <v>0</v>
          </cell>
          <cell r="FH167">
            <v>0</v>
          </cell>
          <cell r="FI167">
            <v>80</v>
          </cell>
          <cell r="FJ167">
            <v>0</v>
          </cell>
          <cell r="FK167">
            <v>0</v>
          </cell>
          <cell r="FL167">
            <v>60</v>
          </cell>
          <cell r="FM167">
            <v>125</v>
          </cell>
          <cell r="FN167">
            <v>20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K167">
            <v>80</v>
          </cell>
          <cell r="GL167">
            <v>34.615384615384613</v>
          </cell>
          <cell r="GM167">
            <v>30.5</v>
          </cell>
          <cell r="GN167">
            <v>46.545454545454547</v>
          </cell>
          <cell r="GO167">
            <v>0</v>
          </cell>
          <cell r="GP167">
            <v>0</v>
          </cell>
        </row>
        <row r="168">
          <cell r="J168">
            <v>0</v>
          </cell>
          <cell r="M168">
            <v>0</v>
          </cell>
          <cell r="N168">
            <v>0</v>
          </cell>
          <cell r="O168">
            <v>0</v>
          </cell>
          <cell r="R168">
            <v>0</v>
          </cell>
          <cell r="W168">
            <v>0</v>
          </cell>
          <cell r="X168">
            <v>0</v>
          </cell>
          <cell r="AA168">
            <v>0</v>
          </cell>
          <cell r="AB168">
            <v>0</v>
          </cell>
          <cell r="AC168">
            <v>0</v>
          </cell>
          <cell r="AF168">
            <v>360</v>
          </cell>
          <cell r="AG168">
            <v>340</v>
          </cell>
          <cell r="AH168">
            <v>0</v>
          </cell>
          <cell r="AI168">
            <v>0</v>
          </cell>
          <cell r="AJ168">
            <v>0</v>
          </cell>
          <cell r="AK168">
            <v>870</v>
          </cell>
          <cell r="AL168">
            <v>560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110</v>
          </cell>
          <cell r="BD168">
            <v>135</v>
          </cell>
          <cell r="BE168">
            <v>0</v>
          </cell>
          <cell r="BF168">
            <v>0</v>
          </cell>
          <cell r="BG168">
            <v>0</v>
          </cell>
          <cell r="BH168">
            <v>0</v>
          </cell>
          <cell r="BI168">
            <v>0</v>
          </cell>
          <cell r="BM168">
            <v>0</v>
          </cell>
          <cell r="BN168">
            <v>0</v>
          </cell>
          <cell r="BR168">
            <v>0</v>
          </cell>
          <cell r="BS168">
            <v>230</v>
          </cell>
          <cell r="BT168">
            <v>0</v>
          </cell>
          <cell r="BW168">
            <v>0</v>
          </cell>
          <cell r="BX168">
            <v>0</v>
          </cell>
          <cell r="CB168">
            <v>0</v>
          </cell>
          <cell r="CC168">
            <v>0</v>
          </cell>
          <cell r="CF168">
            <v>0</v>
          </cell>
          <cell r="CG168">
            <v>0</v>
          </cell>
          <cell r="CH168">
            <v>0</v>
          </cell>
          <cell r="CK168">
            <v>0</v>
          </cell>
          <cell r="CL168">
            <v>0</v>
          </cell>
          <cell r="CP168">
            <v>0</v>
          </cell>
          <cell r="CQ168">
            <v>0</v>
          </cell>
          <cell r="CT168">
            <v>155</v>
          </cell>
          <cell r="CU168">
            <v>0</v>
          </cell>
          <cell r="CV168">
            <v>0</v>
          </cell>
          <cell r="CY168">
            <v>0</v>
          </cell>
          <cell r="CZ168">
            <v>0</v>
          </cell>
          <cell r="DD168">
            <v>0</v>
          </cell>
          <cell r="DE168">
            <v>75</v>
          </cell>
          <cell r="DH168">
            <v>0</v>
          </cell>
          <cell r="DI168">
            <v>230</v>
          </cell>
          <cell r="DM168">
            <v>50</v>
          </cell>
          <cell r="DN168">
            <v>100</v>
          </cell>
          <cell r="DR168">
            <v>280</v>
          </cell>
          <cell r="DS168">
            <v>150</v>
          </cell>
          <cell r="DV168">
            <v>358</v>
          </cell>
          <cell r="DW168">
            <v>100</v>
          </cell>
          <cell r="DX168">
            <v>380</v>
          </cell>
          <cell r="DY168">
            <v>0</v>
          </cell>
          <cell r="DZ168">
            <v>0</v>
          </cell>
          <cell r="EA168">
            <v>0</v>
          </cell>
          <cell r="EB168">
            <v>0</v>
          </cell>
          <cell r="EC168">
            <v>0</v>
          </cell>
          <cell r="ED168">
            <v>0</v>
          </cell>
          <cell r="EE168">
            <v>0</v>
          </cell>
          <cell r="EF168">
            <v>40</v>
          </cell>
          <cell r="EG168">
            <v>115</v>
          </cell>
          <cell r="EH168">
            <v>0</v>
          </cell>
          <cell r="EI168">
            <v>0</v>
          </cell>
          <cell r="EJ168">
            <v>0</v>
          </cell>
          <cell r="EK168">
            <v>0</v>
          </cell>
          <cell r="EL168">
            <v>0</v>
          </cell>
          <cell r="EM168">
            <v>0</v>
          </cell>
          <cell r="EN168">
            <v>0</v>
          </cell>
          <cell r="EO168">
            <v>0</v>
          </cell>
          <cell r="EP168">
            <v>250</v>
          </cell>
          <cell r="EQ168">
            <v>0</v>
          </cell>
          <cell r="ER168">
            <v>0</v>
          </cell>
          <cell r="ES168">
            <v>0</v>
          </cell>
          <cell r="ET168">
            <v>75</v>
          </cell>
          <cell r="EU168">
            <v>0</v>
          </cell>
          <cell r="EV168">
            <v>0</v>
          </cell>
          <cell r="EW168">
            <v>0</v>
          </cell>
          <cell r="EX168">
            <v>100</v>
          </cell>
          <cell r="EY168">
            <v>0</v>
          </cell>
          <cell r="EZ168">
            <v>0</v>
          </cell>
          <cell r="FA168">
            <v>0</v>
          </cell>
          <cell r="FB168">
            <v>0</v>
          </cell>
          <cell r="FC168">
            <v>0</v>
          </cell>
          <cell r="FD168">
            <v>90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K168">
            <v>152.14285714285714</v>
          </cell>
          <cell r="GL168">
            <v>18.846153846153847</v>
          </cell>
          <cell r="GM168">
            <v>24.0625</v>
          </cell>
          <cell r="GN168">
            <v>80.454545454545453</v>
          </cell>
          <cell r="GO168">
            <v>0</v>
          </cell>
          <cell r="GP168">
            <v>0</v>
          </cell>
        </row>
        <row r="169">
          <cell r="J169">
            <v>0</v>
          </cell>
          <cell r="M169">
            <v>200</v>
          </cell>
          <cell r="N169">
            <v>0</v>
          </cell>
          <cell r="O169">
            <v>0</v>
          </cell>
          <cell r="R169">
            <v>0</v>
          </cell>
          <cell r="S169">
            <v>100</v>
          </cell>
          <cell r="W169">
            <v>0</v>
          </cell>
          <cell r="X169">
            <v>200</v>
          </cell>
          <cell r="AA169">
            <v>200</v>
          </cell>
          <cell r="AB169">
            <v>0</v>
          </cell>
          <cell r="AC169">
            <v>0</v>
          </cell>
          <cell r="AF169">
            <v>200</v>
          </cell>
          <cell r="AG169">
            <v>200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200</v>
          </cell>
          <cell r="AZ169">
            <v>0</v>
          </cell>
          <cell r="BA169">
            <v>0</v>
          </cell>
          <cell r="BB169">
            <v>0</v>
          </cell>
          <cell r="BC169">
            <v>200</v>
          </cell>
          <cell r="BD169">
            <v>0</v>
          </cell>
          <cell r="BE169">
            <v>0</v>
          </cell>
          <cell r="BF169">
            <v>0</v>
          </cell>
          <cell r="BG169">
            <v>0</v>
          </cell>
          <cell r="BH169">
            <v>0</v>
          </cell>
          <cell r="BI169">
            <v>0</v>
          </cell>
          <cell r="BM169">
            <v>0</v>
          </cell>
          <cell r="BN169">
            <v>0</v>
          </cell>
          <cell r="BR169">
            <v>280</v>
          </cell>
          <cell r="BS169">
            <v>0</v>
          </cell>
          <cell r="BT169">
            <v>0</v>
          </cell>
          <cell r="BW169">
            <v>0</v>
          </cell>
          <cell r="BX169">
            <v>0</v>
          </cell>
          <cell r="CB169">
            <v>0</v>
          </cell>
          <cell r="CC169">
            <v>200</v>
          </cell>
          <cell r="CF169">
            <v>0</v>
          </cell>
          <cell r="CG169">
            <v>0</v>
          </cell>
          <cell r="CH169">
            <v>0</v>
          </cell>
          <cell r="CK169">
            <v>0</v>
          </cell>
          <cell r="CL169">
            <v>160</v>
          </cell>
          <cell r="CP169">
            <v>250</v>
          </cell>
          <cell r="CQ169">
            <v>0</v>
          </cell>
          <cell r="CT169">
            <v>0</v>
          </cell>
          <cell r="CU169">
            <v>0</v>
          </cell>
          <cell r="CV169">
            <v>0</v>
          </cell>
          <cell r="CY169">
            <v>0</v>
          </cell>
          <cell r="CZ169">
            <v>0</v>
          </cell>
          <cell r="DD169">
            <v>0</v>
          </cell>
          <cell r="DE169">
            <v>256</v>
          </cell>
          <cell r="DH169">
            <v>0</v>
          </cell>
          <cell r="DI169">
            <v>0</v>
          </cell>
          <cell r="DM169">
            <v>160</v>
          </cell>
          <cell r="DN169">
            <v>0</v>
          </cell>
          <cell r="DR169">
            <v>0</v>
          </cell>
          <cell r="DS169">
            <v>80</v>
          </cell>
          <cell r="DV169">
            <v>0</v>
          </cell>
          <cell r="DW169">
            <v>0</v>
          </cell>
          <cell r="DX169">
            <v>0</v>
          </cell>
          <cell r="DY169">
            <v>0</v>
          </cell>
          <cell r="DZ169">
            <v>0</v>
          </cell>
          <cell r="EA169">
            <v>60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40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20</v>
          </cell>
          <cell r="FI169">
            <v>0</v>
          </cell>
          <cell r="FJ169">
            <v>0</v>
          </cell>
          <cell r="FK169">
            <v>0</v>
          </cell>
          <cell r="FL169">
            <v>40</v>
          </cell>
          <cell r="FM169">
            <v>0</v>
          </cell>
          <cell r="FN169">
            <v>0</v>
          </cell>
          <cell r="FO169">
            <v>0</v>
          </cell>
          <cell r="FP169">
            <v>0</v>
          </cell>
          <cell r="FQ169">
            <v>30</v>
          </cell>
          <cell r="FR169">
            <v>30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K169">
            <v>84.615384615384613</v>
          </cell>
          <cell r="GL169">
            <v>30.76923076923077</v>
          </cell>
          <cell r="GM169">
            <v>55.625</v>
          </cell>
          <cell r="GN169">
            <v>45.090909090909093</v>
          </cell>
          <cell r="GO169">
            <v>0</v>
          </cell>
          <cell r="GP169">
            <v>0</v>
          </cell>
        </row>
        <row r="170">
          <cell r="J170">
            <v>0</v>
          </cell>
          <cell r="M170">
            <v>0</v>
          </cell>
          <cell r="N170">
            <v>0</v>
          </cell>
          <cell r="O170">
            <v>0</v>
          </cell>
          <cell r="R170">
            <v>150</v>
          </cell>
          <cell r="W170">
            <v>170</v>
          </cell>
          <cell r="X170">
            <v>0</v>
          </cell>
          <cell r="AA170">
            <v>0</v>
          </cell>
          <cell r="AB170">
            <v>0</v>
          </cell>
          <cell r="AC170">
            <v>0</v>
          </cell>
          <cell r="AF170">
            <v>60</v>
          </cell>
          <cell r="AG170">
            <v>175</v>
          </cell>
          <cell r="AH170">
            <v>0</v>
          </cell>
          <cell r="AI170">
            <v>0</v>
          </cell>
          <cell r="AJ170">
            <v>0</v>
          </cell>
          <cell r="AK170">
            <v>60</v>
          </cell>
          <cell r="AL170">
            <v>64</v>
          </cell>
          <cell r="AM170">
            <v>0</v>
          </cell>
          <cell r="AN170">
            <v>0</v>
          </cell>
          <cell r="AO170">
            <v>0</v>
          </cell>
          <cell r="AP170">
            <v>0</v>
          </cell>
          <cell r="AQ170">
            <v>30</v>
          </cell>
          <cell r="AR170">
            <v>0</v>
          </cell>
          <cell r="AS170">
            <v>0</v>
          </cell>
          <cell r="AT170">
            <v>0</v>
          </cell>
          <cell r="AU170">
            <v>340</v>
          </cell>
          <cell r="AV170">
            <v>0</v>
          </cell>
          <cell r="AW170">
            <v>0</v>
          </cell>
          <cell r="AX170">
            <v>0</v>
          </cell>
          <cell r="AY170">
            <v>60</v>
          </cell>
          <cell r="AZ170">
            <v>125</v>
          </cell>
          <cell r="BA170">
            <v>0</v>
          </cell>
          <cell r="BB170">
            <v>0</v>
          </cell>
          <cell r="BC170">
            <v>0</v>
          </cell>
          <cell r="BD170">
            <v>0</v>
          </cell>
          <cell r="BE170">
            <v>0</v>
          </cell>
          <cell r="BF170">
            <v>0</v>
          </cell>
          <cell r="BG170">
            <v>0</v>
          </cell>
          <cell r="BH170">
            <v>150</v>
          </cell>
          <cell r="BI170">
            <v>0</v>
          </cell>
          <cell r="BM170">
            <v>0</v>
          </cell>
          <cell r="BN170">
            <v>50</v>
          </cell>
          <cell r="BR170">
            <v>75</v>
          </cell>
          <cell r="BS170">
            <v>70</v>
          </cell>
          <cell r="BT170">
            <v>0</v>
          </cell>
          <cell r="BW170">
            <v>60</v>
          </cell>
          <cell r="BX170">
            <v>0</v>
          </cell>
          <cell r="CB170">
            <v>70</v>
          </cell>
          <cell r="CC170">
            <v>0</v>
          </cell>
          <cell r="CF170">
            <v>50</v>
          </cell>
          <cell r="CG170">
            <v>0</v>
          </cell>
          <cell r="CH170">
            <v>0</v>
          </cell>
          <cell r="CK170">
            <v>70</v>
          </cell>
          <cell r="CL170">
            <v>115</v>
          </cell>
          <cell r="CP170">
            <v>25</v>
          </cell>
          <cell r="CQ170">
            <v>0</v>
          </cell>
          <cell r="CT170">
            <v>60</v>
          </cell>
          <cell r="CU170">
            <v>0</v>
          </cell>
          <cell r="CV170">
            <v>0</v>
          </cell>
          <cell r="CY170">
            <v>30</v>
          </cell>
          <cell r="CZ170">
            <v>0</v>
          </cell>
          <cell r="DD170">
            <v>0</v>
          </cell>
          <cell r="DE170">
            <v>40</v>
          </cell>
          <cell r="DH170">
            <v>0</v>
          </cell>
          <cell r="DI170">
            <v>0</v>
          </cell>
          <cell r="DM170">
            <v>0</v>
          </cell>
          <cell r="DN170">
            <v>0</v>
          </cell>
          <cell r="DR170">
            <v>80</v>
          </cell>
          <cell r="DS170">
            <v>80</v>
          </cell>
          <cell r="DV170">
            <v>0</v>
          </cell>
          <cell r="DW170">
            <v>0</v>
          </cell>
          <cell r="DX170">
            <v>0</v>
          </cell>
          <cell r="DY170">
            <v>0</v>
          </cell>
          <cell r="DZ170">
            <v>0</v>
          </cell>
          <cell r="EA170">
            <v>0</v>
          </cell>
          <cell r="EB170">
            <v>0</v>
          </cell>
          <cell r="EC170">
            <v>0</v>
          </cell>
          <cell r="ED170">
            <v>0</v>
          </cell>
          <cell r="EE170">
            <v>0</v>
          </cell>
          <cell r="EF170">
            <v>0</v>
          </cell>
          <cell r="EG170">
            <v>50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25</v>
          </cell>
          <cell r="EV170">
            <v>0</v>
          </cell>
          <cell r="EW170">
            <v>0</v>
          </cell>
          <cell r="EX170">
            <v>100</v>
          </cell>
          <cell r="EY170">
            <v>40</v>
          </cell>
          <cell r="EZ170">
            <v>0</v>
          </cell>
          <cell r="FA170">
            <v>0</v>
          </cell>
          <cell r="FB170">
            <v>0</v>
          </cell>
          <cell r="FC170">
            <v>80</v>
          </cell>
          <cell r="FD170">
            <v>0</v>
          </cell>
          <cell r="FE170">
            <v>0</v>
          </cell>
          <cell r="FF170">
            <v>0</v>
          </cell>
          <cell r="FG170">
            <v>0</v>
          </cell>
          <cell r="FH170">
            <v>100</v>
          </cell>
          <cell r="FI170">
            <v>50</v>
          </cell>
          <cell r="FJ170">
            <v>0</v>
          </cell>
          <cell r="FK170">
            <v>0</v>
          </cell>
          <cell r="FL170">
            <v>0</v>
          </cell>
          <cell r="FM170">
            <v>0</v>
          </cell>
          <cell r="FN170">
            <v>0</v>
          </cell>
          <cell r="FO170">
            <v>0</v>
          </cell>
          <cell r="FP170">
            <v>0</v>
          </cell>
          <cell r="FQ170">
            <v>25</v>
          </cell>
          <cell r="FR170">
            <v>50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K170">
            <v>48.5</v>
          </cell>
          <cell r="GL170">
            <v>58.07692307692308</v>
          </cell>
          <cell r="GM170">
            <v>37.1875</v>
          </cell>
          <cell r="GN170">
            <v>20.90909090909091</v>
          </cell>
          <cell r="GO170">
            <v>0</v>
          </cell>
          <cell r="GP170">
            <v>0</v>
          </cell>
        </row>
        <row r="171">
          <cell r="J171">
            <v>0</v>
          </cell>
          <cell r="M171">
            <v>0</v>
          </cell>
          <cell r="N171">
            <v>650</v>
          </cell>
          <cell r="O171">
            <v>0</v>
          </cell>
          <cell r="R171">
            <v>366</v>
          </cell>
          <cell r="S171">
            <v>200</v>
          </cell>
          <cell r="W171">
            <v>0</v>
          </cell>
          <cell r="X171">
            <v>300</v>
          </cell>
          <cell r="AA171">
            <v>0</v>
          </cell>
          <cell r="AB171">
            <v>0</v>
          </cell>
          <cell r="AC171">
            <v>0</v>
          </cell>
          <cell r="AP171">
            <v>0</v>
          </cell>
          <cell r="AQ171">
            <v>0</v>
          </cell>
          <cell r="AT171">
            <v>0</v>
          </cell>
          <cell r="AU171">
            <v>0</v>
          </cell>
          <cell r="AY171">
            <v>0</v>
          </cell>
          <cell r="AZ171">
            <v>0</v>
          </cell>
          <cell r="BC171">
            <v>0</v>
          </cell>
          <cell r="BD171">
            <v>0</v>
          </cell>
          <cell r="BE171">
            <v>0</v>
          </cell>
          <cell r="BH171">
            <v>0</v>
          </cell>
          <cell r="BI171">
            <v>0</v>
          </cell>
          <cell r="BM171">
            <v>0</v>
          </cell>
          <cell r="BN171">
            <v>0</v>
          </cell>
          <cell r="BR171">
            <v>0</v>
          </cell>
          <cell r="BS171">
            <v>0</v>
          </cell>
          <cell r="BT171">
            <v>0</v>
          </cell>
          <cell r="BW171">
            <v>0</v>
          </cell>
          <cell r="BX171">
            <v>0</v>
          </cell>
          <cell r="CB171">
            <v>0</v>
          </cell>
          <cell r="CC171">
            <v>0</v>
          </cell>
          <cell r="CF171">
            <v>0</v>
          </cell>
          <cell r="CG171">
            <v>0</v>
          </cell>
          <cell r="CH171">
            <v>627</v>
          </cell>
          <cell r="CK171">
            <v>0</v>
          </cell>
          <cell r="CL171">
            <v>0</v>
          </cell>
          <cell r="CP171">
            <v>0</v>
          </cell>
          <cell r="CQ171">
            <v>0</v>
          </cell>
          <cell r="CT171">
            <v>0</v>
          </cell>
          <cell r="CU171">
            <v>0</v>
          </cell>
          <cell r="CV171">
            <v>0</v>
          </cell>
          <cell r="CY171">
            <v>0</v>
          </cell>
          <cell r="CZ171">
            <v>0</v>
          </cell>
          <cell r="DD171">
            <v>0</v>
          </cell>
          <cell r="DE171">
            <v>0</v>
          </cell>
          <cell r="DH171">
            <v>0</v>
          </cell>
          <cell r="DI171">
            <v>0</v>
          </cell>
          <cell r="DM171">
            <v>0</v>
          </cell>
          <cell r="DN171">
            <v>0</v>
          </cell>
          <cell r="DR171">
            <v>0</v>
          </cell>
          <cell r="DS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190</v>
          </cell>
          <cell r="EK171">
            <v>450</v>
          </cell>
          <cell r="EL171">
            <v>795</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K171">
            <v>137.81818181818181</v>
          </cell>
          <cell r="GL171">
            <v>0</v>
          </cell>
          <cell r="GM171">
            <v>39.1875</v>
          </cell>
          <cell r="GN171">
            <v>0</v>
          </cell>
          <cell r="GO171">
            <v>0</v>
          </cell>
          <cell r="GP171">
            <v>0</v>
          </cell>
        </row>
        <row r="172">
          <cell r="I172" t="str">
            <v/>
          </cell>
          <cell r="J172">
            <v>1653</v>
          </cell>
          <cell r="K172" t="str">
            <v/>
          </cell>
          <cell r="L172" t="str">
            <v/>
          </cell>
          <cell r="M172">
            <v>945</v>
          </cell>
          <cell r="N172">
            <v>1050</v>
          </cell>
          <cell r="O172">
            <v>610</v>
          </cell>
          <cell r="P172" t="str">
            <v/>
          </cell>
          <cell r="Q172" t="str">
            <v/>
          </cell>
          <cell r="R172">
            <v>1329</v>
          </cell>
          <cell r="S172">
            <v>835</v>
          </cell>
          <cell r="T172" t="str">
            <v/>
          </cell>
          <cell r="U172" t="str">
            <v/>
          </cell>
          <cell r="V172" t="str">
            <v/>
          </cell>
          <cell r="W172">
            <v>739</v>
          </cell>
          <cell r="X172">
            <v>1320</v>
          </cell>
          <cell r="Y172" t="str">
            <v/>
          </cell>
          <cell r="Z172" t="str">
            <v/>
          </cell>
          <cell r="AA172">
            <v>1046</v>
          </cell>
          <cell r="AB172">
            <v>3124</v>
          </cell>
          <cell r="AC172">
            <v>1085</v>
          </cell>
          <cell r="AD172" t="str">
            <v/>
          </cell>
          <cell r="AE172" t="str">
            <v/>
          </cell>
          <cell r="AF172">
            <v>1330</v>
          </cell>
          <cell r="AG172">
            <v>1486</v>
          </cell>
          <cell r="AH172" t="str">
            <v/>
          </cell>
          <cell r="AI172" t="str">
            <v/>
          </cell>
          <cell r="AJ172" t="str">
            <v/>
          </cell>
          <cell r="AK172">
            <v>1523</v>
          </cell>
          <cell r="AL172">
            <v>1364</v>
          </cell>
          <cell r="AM172" t="str">
            <v/>
          </cell>
          <cell r="AN172" t="str">
            <v/>
          </cell>
          <cell r="AO172">
            <v>488</v>
          </cell>
          <cell r="AP172">
            <v>961</v>
          </cell>
          <cell r="AQ172">
            <v>522</v>
          </cell>
          <cell r="AR172" t="str">
            <v/>
          </cell>
          <cell r="AS172" t="str">
            <v/>
          </cell>
          <cell r="AT172">
            <v>30</v>
          </cell>
          <cell r="AU172">
            <v>1083</v>
          </cell>
          <cell r="AV172" t="str">
            <v/>
          </cell>
          <cell r="AW172" t="str">
            <v/>
          </cell>
          <cell r="AX172" t="str">
            <v/>
          </cell>
          <cell r="AY172">
            <v>1000</v>
          </cell>
          <cell r="AZ172">
            <v>365</v>
          </cell>
          <cell r="BA172" t="str">
            <v/>
          </cell>
          <cell r="BB172" t="str">
            <v/>
          </cell>
          <cell r="BC172">
            <v>673</v>
          </cell>
          <cell r="BD172">
            <v>562</v>
          </cell>
          <cell r="BE172">
            <v>485</v>
          </cell>
          <cell r="BF172" t="str">
            <v/>
          </cell>
          <cell r="BG172" t="str">
            <v/>
          </cell>
          <cell r="BH172">
            <v>725</v>
          </cell>
          <cell r="BI172">
            <v>325</v>
          </cell>
          <cell r="BJ172" t="str">
            <v/>
          </cell>
          <cell r="BK172" t="str">
            <v/>
          </cell>
          <cell r="BL172" t="str">
            <v/>
          </cell>
          <cell r="BM172">
            <v>561</v>
          </cell>
          <cell r="BN172">
            <v>523</v>
          </cell>
          <cell r="BO172" t="str">
            <v/>
          </cell>
          <cell r="BP172" t="str">
            <v/>
          </cell>
          <cell r="BQ172" t="str">
            <v/>
          </cell>
          <cell r="BR172">
            <v>833</v>
          </cell>
          <cell r="BS172">
            <v>925</v>
          </cell>
          <cell r="BT172">
            <v>250</v>
          </cell>
          <cell r="BU172" t="str">
            <v/>
          </cell>
          <cell r="BV172" t="str">
            <v/>
          </cell>
          <cell r="BW172">
            <v>585</v>
          </cell>
          <cell r="BX172">
            <v>140</v>
          </cell>
          <cell r="BY172" t="str">
            <v/>
          </cell>
          <cell r="BZ172" t="str">
            <v/>
          </cell>
          <cell r="CA172" t="str">
            <v/>
          </cell>
          <cell r="CB172">
            <v>475</v>
          </cell>
          <cell r="CC172">
            <v>525</v>
          </cell>
          <cell r="CD172" t="str">
            <v/>
          </cell>
          <cell r="CE172" t="str">
            <v/>
          </cell>
          <cell r="CF172">
            <v>600</v>
          </cell>
          <cell r="CG172">
            <v>455</v>
          </cell>
          <cell r="CH172">
            <v>957</v>
          </cell>
          <cell r="CI172" t="str">
            <v/>
          </cell>
          <cell r="CJ172" t="str">
            <v/>
          </cell>
          <cell r="CK172">
            <v>565</v>
          </cell>
          <cell r="CL172">
            <v>754</v>
          </cell>
          <cell r="CM172" t="str">
            <v/>
          </cell>
          <cell r="CN172" t="str">
            <v/>
          </cell>
          <cell r="CO172" t="str">
            <v/>
          </cell>
          <cell r="CP172">
            <v>787</v>
          </cell>
          <cell r="CQ172">
            <v>489</v>
          </cell>
          <cell r="CR172" t="str">
            <v/>
          </cell>
          <cell r="CS172" t="str">
            <v/>
          </cell>
          <cell r="CT172">
            <v>925</v>
          </cell>
          <cell r="CU172">
            <v>295</v>
          </cell>
          <cell r="CV172">
            <v>643</v>
          </cell>
          <cell r="CW172" t="str">
            <v/>
          </cell>
          <cell r="CX172" t="str">
            <v/>
          </cell>
          <cell r="CY172">
            <v>400</v>
          </cell>
          <cell r="CZ172">
            <v>660</v>
          </cell>
          <cell r="DA172" t="str">
            <v/>
          </cell>
          <cell r="DB172" t="str">
            <v/>
          </cell>
          <cell r="DC172" t="str">
            <v/>
          </cell>
          <cell r="DD172">
            <v>2002</v>
          </cell>
          <cell r="DE172">
            <v>1659</v>
          </cell>
          <cell r="DF172" t="str">
            <v/>
          </cell>
          <cell r="DG172" t="str">
            <v/>
          </cell>
          <cell r="DH172">
            <v>1790</v>
          </cell>
          <cell r="DI172">
            <v>1381</v>
          </cell>
          <cell r="DJ172" t="str">
            <v/>
          </cell>
          <cell r="DK172" t="str">
            <v/>
          </cell>
          <cell r="DL172" t="str">
            <v/>
          </cell>
          <cell r="DM172">
            <v>1703</v>
          </cell>
          <cell r="DN172">
            <v>1909</v>
          </cell>
          <cell r="DO172" t="str">
            <v/>
          </cell>
          <cell r="DP172" t="str">
            <v/>
          </cell>
          <cell r="DQ172" t="str">
            <v/>
          </cell>
          <cell r="DR172">
            <v>1376</v>
          </cell>
          <cell r="DS172">
            <v>932</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str">
            <v/>
          </cell>
          <cell r="EX172" t="str">
            <v/>
          </cell>
          <cell r="EY172" t="str">
            <v/>
          </cell>
          <cell r="EZ172" t="str">
            <v/>
          </cell>
          <cell r="FA172" t="str">
            <v/>
          </cell>
          <cell r="FB172" t="str">
            <v/>
          </cell>
          <cell r="FC172" t="str">
            <v/>
          </cell>
          <cell r="FD172" t="str">
            <v/>
          </cell>
          <cell r="FE172" t="str">
            <v/>
          </cell>
          <cell r="FF172" t="str">
            <v/>
          </cell>
          <cell r="FG172" t="str">
            <v/>
          </cell>
          <cell r="FH172" t="str">
            <v/>
          </cell>
          <cell r="FI172" t="str">
            <v/>
          </cell>
          <cell r="FJ172" t="str">
            <v/>
          </cell>
          <cell r="FK172" t="str">
            <v/>
          </cell>
          <cell r="FL172" t="str">
            <v/>
          </cell>
          <cell r="FM172" t="str">
            <v/>
          </cell>
          <cell r="FN172" t="str">
            <v/>
          </cell>
          <cell r="FO172" t="str">
            <v/>
          </cell>
          <cell r="FP172" t="str">
            <v/>
          </cell>
          <cell r="FQ172" t="str">
            <v/>
          </cell>
          <cell r="FR172" t="str">
            <v/>
          </cell>
          <cell r="FS172" t="str">
            <v/>
          </cell>
          <cell r="FT172" t="str">
            <v/>
          </cell>
          <cell r="FU172" t="str">
            <v/>
          </cell>
          <cell r="FV172" t="str">
            <v/>
          </cell>
          <cell r="FW172" t="str">
            <v/>
          </cell>
          <cell r="FX172" t="str">
            <v/>
          </cell>
          <cell r="FY172" t="str">
            <v/>
          </cell>
          <cell r="FZ172" t="str">
            <v/>
          </cell>
          <cell r="GA172" t="str">
            <v/>
          </cell>
          <cell r="GB172" t="str">
            <v/>
          </cell>
          <cell r="GC172" t="str">
            <v/>
          </cell>
          <cell r="GD172" t="str">
            <v/>
          </cell>
          <cell r="GE172" t="str">
            <v/>
          </cell>
          <cell r="GF172" t="str">
            <v/>
          </cell>
          <cell r="GG172" t="str">
            <v/>
          </cell>
          <cell r="GH172" t="str">
            <v/>
          </cell>
          <cell r="GI172" t="str">
            <v/>
          </cell>
          <cell r="GK172">
            <v>1295.9333333333334</v>
          </cell>
          <cell r="GL172">
            <v>593.07142857142856</v>
          </cell>
          <cell r="GM172">
            <v>597.5</v>
          </cell>
          <cell r="GN172">
            <v>1314.090909090909</v>
          </cell>
          <cell r="GO172">
            <v>0</v>
          </cell>
          <cell r="GP172">
            <v>0</v>
          </cell>
        </row>
        <row r="174">
          <cell r="DR174" t="e">
            <v>#REF!</v>
          </cell>
        </row>
        <row r="175">
          <cell r="K175">
            <v>1</v>
          </cell>
          <cell r="N175">
            <v>1</v>
          </cell>
          <cell r="O175">
            <v>2</v>
          </cell>
          <cell r="P175">
            <v>4</v>
          </cell>
          <cell r="S175">
            <v>4</v>
          </cell>
          <cell r="T175">
            <v>4.5</v>
          </cell>
          <cell r="X175">
            <v>0.5</v>
          </cell>
          <cell r="Y175">
            <v>0.5</v>
          </cell>
          <cell r="AB175">
            <v>1</v>
          </cell>
          <cell r="AC175">
            <v>0</v>
          </cell>
          <cell r="AD175">
            <v>0</v>
          </cell>
          <cell r="AG175">
            <v>0</v>
          </cell>
          <cell r="AH175">
            <v>0</v>
          </cell>
          <cell r="AL175">
            <v>0</v>
          </cell>
          <cell r="AM175">
            <v>0</v>
          </cell>
          <cell r="AP175">
            <v>0</v>
          </cell>
          <cell r="AQ175">
            <v>0.5</v>
          </cell>
          <cell r="AR175">
            <v>0</v>
          </cell>
          <cell r="AU175">
            <v>0</v>
          </cell>
          <cell r="AV175">
            <v>1</v>
          </cell>
          <cell r="AZ175">
            <v>1</v>
          </cell>
          <cell r="BA175">
            <v>1.25</v>
          </cell>
          <cell r="BD175">
            <v>0</v>
          </cell>
          <cell r="BE175">
            <v>0</v>
          </cell>
          <cell r="BF175">
            <v>0</v>
          </cell>
          <cell r="BI175">
            <v>0</v>
          </cell>
          <cell r="BJ175">
            <v>0.25</v>
          </cell>
          <cell r="BN175">
            <v>0</v>
          </cell>
          <cell r="BO175">
            <v>0</v>
          </cell>
          <cell r="BS175">
            <v>0</v>
          </cell>
          <cell r="BT175">
            <v>0</v>
          </cell>
          <cell r="BU175">
            <v>0</v>
          </cell>
          <cell r="BX175">
            <v>0</v>
          </cell>
          <cell r="BY175">
            <v>1.5</v>
          </cell>
          <cell r="CC175">
            <v>1</v>
          </cell>
          <cell r="CD175">
            <v>0</v>
          </cell>
          <cell r="CG175">
            <v>0</v>
          </cell>
          <cell r="CH175">
            <v>0</v>
          </cell>
          <cell r="CI175">
            <v>0</v>
          </cell>
          <cell r="CL175">
            <v>1</v>
          </cell>
          <cell r="CM175">
            <v>3</v>
          </cell>
          <cell r="CQ175">
            <v>0</v>
          </cell>
          <cell r="CR175">
            <v>0</v>
          </cell>
          <cell r="CS175">
            <v>0</v>
          </cell>
          <cell r="CT175">
            <v>0</v>
          </cell>
          <cell r="CU175">
            <v>0</v>
          </cell>
          <cell r="CV175">
            <v>0</v>
          </cell>
          <cell r="CW175">
            <v>1</v>
          </cell>
          <cell r="CX175">
            <v>0</v>
          </cell>
          <cell r="CY175">
            <v>0</v>
          </cell>
          <cell r="CZ175">
            <v>0</v>
          </cell>
          <cell r="DA175">
            <v>1</v>
          </cell>
          <cell r="DB175">
            <v>0</v>
          </cell>
          <cell r="DC175">
            <v>0</v>
          </cell>
          <cell r="DD175">
            <v>0</v>
          </cell>
          <cell r="DE175">
            <v>0</v>
          </cell>
          <cell r="DF175">
            <v>0</v>
          </cell>
          <cell r="DG175">
            <v>0</v>
          </cell>
          <cell r="DH175">
            <v>0</v>
          </cell>
          <cell r="DI175">
            <v>0</v>
          </cell>
          <cell r="DJ175">
            <v>0</v>
          </cell>
          <cell r="DK175">
            <v>0</v>
          </cell>
          <cell r="DL175">
            <v>0</v>
          </cell>
          <cell r="DM175">
            <v>0</v>
          </cell>
          <cell r="DN175">
            <v>1</v>
          </cell>
          <cell r="DO175">
            <v>1</v>
          </cell>
          <cell r="DP175">
            <v>0</v>
          </cell>
          <cell r="DQ175">
            <v>0</v>
          </cell>
          <cell r="DR175">
            <v>0</v>
          </cell>
          <cell r="DS175">
            <v>0</v>
          </cell>
          <cell r="DT175">
            <v>1</v>
          </cell>
          <cell r="DU175">
            <v>0</v>
          </cell>
          <cell r="DV175">
            <v>0</v>
          </cell>
          <cell r="DW175">
            <v>0.5</v>
          </cell>
          <cell r="DX175">
            <v>1</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1</v>
          </cell>
          <cell r="EQ175">
            <v>0</v>
          </cell>
          <cell r="ER175">
            <v>0</v>
          </cell>
          <cell r="ES175">
            <v>0</v>
          </cell>
          <cell r="ET175">
            <v>0</v>
          </cell>
          <cell r="EU175">
            <v>1</v>
          </cell>
          <cell r="EV175">
            <v>0</v>
          </cell>
          <cell r="EW175">
            <v>0</v>
          </cell>
          <cell r="EX175">
            <v>0</v>
          </cell>
          <cell r="EY175">
            <v>2.5</v>
          </cell>
          <cell r="EZ175">
            <v>0</v>
          </cell>
          <cell r="FA175">
            <v>0</v>
          </cell>
          <cell r="FB175">
            <v>0</v>
          </cell>
          <cell r="FD175">
            <v>1</v>
          </cell>
          <cell r="FE175">
            <v>2</v>
          </cell>
          <cell r="FF175">
            <v>0</v>
          </cell>
          <cell r="FG175">
            <v>0</v>
          </cell>
          <cell r="FH175">
            <v>0</v>
          </cell>
          <cell r="FI175">
            <v>0</v>
          </cell>
          <cell r="FJ175">
            <v>2</v>
          </cell>
          <cell r="FK175">
            <v>0</v>
          </cell>
          <cell r="FL175">
            <v>0</v>
          </cell>
          <cell r="FM175">
            <v>3.5</v>
          </cell>
          <cell r="FN175">
            <v>3</v>
          </cell>
          <cell r="FO175">
            <v>5.5</v>
          </cell>
          <cell r="FP175">
            <v>0</v>
          </cell>
          <cell r="FQ175">
            <v>0</v>
          </cell>
          <cell r="FR175">
            <v>0</v>
          </cell>
          <cell r="FS175">
            <v>1.5</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K175">
            <v>1.2333333333333334</v>
          </cell>
          <cell r="GL175">
            <v>0.2857142857142857</v>
          </cell>
          <cell r="GM175">
            <v>0.43333333333333335</v>
          </cell>
          <cell r="GN175">
            <v>0.45454545454545453</v>
          </cell>
          <cell r="GO175">
            <v>0</v>
          </cell>
          <cell r="GP175">
            <v>0</v>
          </cell>
        </row>
        <row r="176">
          <cell r="K176">
            <v>0</v>
          </cell>
          <cell r="N176">
            <v>1</v>
          </cell>
          <cell r="O176">
            <v>1</v>
          </cell>
          <cell r="P176">
            <v>1</v>
          </cell>
          <cell r="S176">
            <v>0</v>
          </cell>
          <cell r="T176">
            <v>0</v>
          </cell>
          <cell r="X176">
            <v>1</v>
          </cell>
          <cell r="Y176">
            <v>1</v>
          </cell>
          <cell r="AB176">
            <v>1</v>
          </cell>
          <cell r="AC176">
            <v>1</v>
          </cell>
          <cell r="AD176">
            <v>1</v>
          </cell>
          <cell r="AG176">
            <v>2</v>
          </cell>
          <cell r="AH176">
            <v>1</v>
          </cell>
          <cell r="AL176">
            <v>0</v>
          </cell>
          <cell r="AM176">
            <v>0</v>
          </cell>
          <cell r="AP176">
            <v>0</v>
          </cell>
          <cell r="AQ176">
            <v>0</v>
          </cell>
          <cell r="AR176">
            <v>0</v>
          </cell>
          <cell r="AU176">
            <v>1</v>
          </cell>
          <cell r="AV176">
            <v>1</v>
          </cell>
          <cell r="AZ176">
            <v>2</v>
          </cell>
          <cell r="BA176">
            <v>1</v>
          </cell>
          <cell r="BD176">
            <v>0</v>
          </cell>
          <cell r="BE176">
            <v>0</v>
          </cell>
          <cell r="BF176">
            <v>0</v>
          </cell>
          <cell r="BI176">
            <v>0</v>
          </cell>
          <cell r="BJ176">
            <v>0</v>
          </cell>
          <cell r="BN176">
            <v>0</v>
          </cell>
          <cell r="BO176">
            <v>0.2</v>
          </cell>
          <cell r="BS176">
            <v>0</v>
          </cell>
          <cell r="BT176">
            <v>1</v>
          </cell>
          <cell r="BU176">
            <v>0</v>
          </cell>
          <cell r="BX176">
            <v>0</v>
          </cell>
          <cell r="BY176">
            <v>0</v>
          </cell>
          <cell r="CC176">
            <v>2</v>
          </cell>
          <cell r="CD176">
            <v>2</v>
          </cell>
          <cell r="CG176">
            <v>0</v>
          </cell>
          <cell r="CH176">
            <v>0</v>
          </cell>
          <cell r="CI176">
            <v>0</v>
          </cell>
          <cell r="CL176">
            <v>0</v>
          </cell>
          <cell r="CM176">
            <v>0</v>
          </cell>
          <cell r="CQ176">
            <v>1</v>
          </cell>
          <cell r="CR176">
            <v>1</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1</v>
          </cell>
          <cell r="DJ176">
            <v>0</v>
          </cell>
          <cell r="DK176">
            <v>0</v>
          </cell>
          <cell r="DL176">
            <v>0</v>
          </cell>
          <cell r="DM176">
            <v>0</v>
          </cell>
          <cell r="DN176">
            <v>2</v>
          </cell>
          <cell r="DO176">
            <v>2</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1</v>
          </cell>
          <cell r="EQ176">
            <v>1</v>
          </cell>
          <cell r="ER176">
            <v>0</v>
          </cell>
          <cell r="ES176">
            <v>0</v>
          </cell>
          <cell r="ET176">
            <v>0</v>
          </cell>
          <cell r="EU176">
            <v>0</v>
          </cell>
          <cell r="EV176">
            <v>0</v>
          </cell>
          <cell r="EW176">
            <v>0</v>
          </cell>
          <cell r="EX176">
            <v>0</v>
          </cell>
          <cell r="EY176">
            <v>0</v>
          </cell>
          <cell r="EZ176">
            <v>1</v>
          </cell>
          <cell r="FA176">
            <v>1</v>
          </cell>
          <cell r="FB176">
            <v>0</v>
          </cell>
          <cell r="FD176">
            <v>1</v>
          </cell>
          <cell r="FE176">
            <v>1</v>
          </cell>
          <cell r="FF176">
            <v>0</v>
          </cell>
          <cell r="FG176">
            <v>0</v>
          </cell>
          <cell r="FH176">
            <v>0</v>
          </cell>
          <cell r="FI176">
            <v>0</v>
          </cell>
          <cell r="FJ176">
            <v>0</v>
          </cell>
          <cell r="FK176">
            <v>0</v>
          </cell>
          <cell r="FL176">
            <v>0</v>
          </cell>
          <cell r="FM176">
            <v>0</v>
          </cell>
          <cell r="FN176">
            <v>0</v>
          </cell>
          <cell r="FO176">
            <v>0</v>
          </cell>
          <cell r="FP176">
            <v>0</v>
          </cell>
          <cell r="FQ176">
            <v>0</v>
          </cell>
          <cell r="FR176">
            <v>2</v>
          </cell>
          <cell r="FS176">
            <v>2</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K176">
            <v>0.73333333333333328</v>
          </cell>
          <cell r="GL176">
            <v>0.37142857142857144</v>
          </cell>
          <cell r="GM176">
            <v>0.46666666666666667</v>
          </cell>
          <cell r="GN176">
            <v>0.45454545454545453</v>
          </cell>
          <cell r="GO176">
            <v>0</v>
          </cell>
          <cell r="GP176">
            <v>0</v>
          </cell>
        </row>
        <row r="177">
          <cell r="K177">
            <v>1</v>
          </cell>
          <cell r="N177">
            <v>2</v>
          </cell>
          <cell r="O177">
            <v>1</v>
          </cell>
          <cell r="P177">
            <v>1</v>
          </cell>
          <cell r="S177">
            <v>1</v>
          </cell>
          <cell r="T177">
            <v>1</v>
          </cell>
          <cell r="X177">
            <v>1</v>
          </cell>
          <cell r="Y177">
            <v>1</v>
          </cell>
          <cell r="AB177">
            <v>1</v>
          </cell>
          <cell r="AC177">
            <v>1</v>
          </cell>
          <cell r="AD177">
            <v>0</v>
          </cell>
          <cell r="AG177">
            <v>0</v>
          </cell>
          <cell r="AH177">
            <v>0</v>
          </cell>
          <cell r="AL177">
            <v>0</v>
          </cell>
          <cell r="AM177">
            <v>0</v>
          </cell>
          <cell r="AP177">
            <v>0</v>
          </cell>
          <cell r="AQ177">
            <v>0</v>
          </cell>
          <cell r="AR177">
            <v>0</v>
          </cell>
          <cell r="AU177">
            <v>0</v>
          </cell>
          <cell r="AV177">
            <v>0</v>
          </cell>
          <cell r="AZ177">
            <v>0</v>
          </cell>
          <cell r="BA177">
            <v>0</v>
          </cell>
          <cell r="BD177">
            <v>0</v>
          </cell>
          <cell r="BE177">
            <v>0</v>
          </cell>
          <cell r="BF177">
            <v>0</v>
          </cell>
          <cell r="BI177">
            <v>0</v>
          </cell>
          <cell r="BJ177">
            <v>0</v>
          </cell>
          <cell r="BN177">
            <v>0</v>
          </cell>
          <cell r="BO177">
            <v>0</v>
          </cell>
          <cell r="BS177">
            <v>0</v>
          </cell>
          <cell r="BT177">
            <v>0</v>
          </cell>
          <cell r="BU177">
            <v>0</v>
          </cell>
          <cell r="BX177">
            <v>0</v>
          </cell>
          <cell r="BY177">
            <v>0</v>
          </cell>
          <cell r="CC177">
            <v>0</v>
          </cell>
          <cell r="CD177">
            <v>0</v>
          </cell>
          <cell r="CG177">
            <v>0</v>
          </cell>
          <cell r="CH177">
            <v>0</v>
          </cell>
          <cell r="CI177">
            <v>0</v>
          </cell>
          <cell r="CL177">
            <v>0</v>
          </cell>
          <cell r="CM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2.5</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K177">
            <v>0.73333333333333328</v>
          </cell>
          <cell r="GL177">
            <v>0</v>
          </cell>
          <cell r="GM177">
            <v>0</v>
          </cell>
          <cell r="GN177">
            <v>0</v>
          </cell>
          <cell r="GO177">
            <v>0</v>
          </cell>
          <cell r="GP177">
            <v>0</v>
          </cell>
        </row>
        <row r="178">
          <cell r="K178">
            <v>2</v>
          </cell>
          <cell r="N178">
            <v>0</v>
          </cell>
          <cell r="O178">
            <v>2</v>
          </cell>
          <cell r="P178">
            <v>2</v>
          </cell>
          <cell r="S178">
            <v>2</v>
          </cell>
          <cell r="T178">
            <v>2</v>
          </cell>
          <cell r="X178">
            <v>2</v>
          </cell>
          <cell r="Y178">
            <v>1</v>
          </cell>
          <cell r="AB178">
            <v>1</v>
          </cell>
          <cell r="AC178">
            <v>0</v>
          </cell>
          <cell r="AD178">
            <v>0</v>
          </cell>
          <cell r="AG178">
            <v>0</v>
          </cell>
          <cell r="AH178">
            <v>0</v>
          </cell>
          <cell r="AL178">
            <v>0</v>
          </cell>
          <cell r="AM178">
            <v>0</v>
          </cell>
          <cell r="AP178">
            <v>0</v>
          </cell>
          <cell r="AQ178">
            <v>0</v>
          </cell>
          <cell r="AR178">
            <v>0</v>
          </cell>
          <cell r="AU178">
            <v>0</v>
          </cell>
          <cell r="AV178">
            <v>0</v>
          </cell>
          <cell r="AZ178">
            <v>0</v>
          </cell>
          <cell r="BA178">
            <v>0</v>
          </cell>
          <cell r="BD178">
            <v>1</v>
          </cell>
          <cell r="BE178">
            <v>1</v>
          </cell>
          <cell r="BF178">
            <v>0</v>
          </cell>
          <cell r="BI178">
            <v>0</v>
          </cell>
          <cell r="BJ178">
            <v>0</v>
          </cell>
          <cell r="BN178">
            <v>0</v>
          </cell>
          <cell r="BO178">
            <v>0</v>
          </cell>
          <cell r="BS178">
            <v>1</v>
          </cell>
          <cell r="BT178">
            <v>1</v>
          </cell>
          <cell r="BU178">
            <v>1</v>
          </cell>
          <cell r="BX178">
            <v>1</v>
          </cell>
          <cell r="BY178">
            <v>0</v>
          </cell>
          <cell r="CC178">
            <v>0</v>
          </cell>
          <cell r="CD178">
            <v>0</v>
          </cell>
          <cell r="CG178">
            <v>1</v>
          </cell>
          <cell r="CH178">
            <v>1</v>
          </cell>
          <cell r="CI178">
            <v>1</v>
          </cell>
          <cell r="CL178">
            <v>1</v>
          </cell>
          <cell r="CM178">
            <v>0</v>
          </cell>
          <cell r="CQ178">
            <v>1</v>
          </cell>
          <cell r="CR178">
            <v>1</v>
          </cell>
          <cell r="CS178">
            <v>0</v>
          </cell>
          <cell r="CT178">
            <v>0</v>
          </cell>
          <cell r="CU178">
            <v>1</v>
          </cell>
          <cell r="CV178">
            <v>1</v>
          </cell>
          <cell r="CW178">
            <v>1</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K178">
            <v>0.93333333333333335</v>
          </cell>
          <cell r="GL178">
            <v>0.14285714285714285</v>
          </cell>
          <cell r="GM178">
            <v>0.73333333333333328</v>
          </cell>
          <cell r="GN178">
            <v>0.18181818181818182</v>
          </cell>
          <cell r="GO178">
            <v>0</v>
          </cell>
          <cell r="GP178">
            <v>0</v>
          </cell>
        </row>
        <row r="179">
          <cell r="K179">
            <v>14</v>
          </cell>
          <cell r="N179">
            <v>2</v>
          </cell>
          <cell r="O179">
            <v>7.5</v>
          </cell>
          <cell r="P179">
            <v>3</v>
          </cell>
          <cell r="S179">
            <v>4</v>
          </cell>
          <cell r="T179">
            <v>3</v>
          </cell>
          <cell r="X179">
            <v>4</v>
          </cell>
          <cell r="Y179">
            <v>4</v>
          </cell>
          <cell r="AB179">
            <v>7</v>
          </cell>
          <cell r="AC179">
            <v>5.5</v>
          </cell>
          <cell r="AD179">
            <v>0</v>
          </cell>
          <cell r="AG179">
            <v>0</v>
          </cell>
          <cell r="AH179">
            <v>0</v>
          </cell>
          <cell r="AL179">
            <v>0</v>
          </cell>
          <cell r="AM179">
            <v>0</v>
          </cell>
          <cell r="AP179">
            <v>0</v>
          </cell>
          <cell r="AQ179">
            <v>0</v>
          </cell>
          <cell r="AR179">
            <v>0</v>
          </cell>
          <cell r="AU179">
            <v>0</v>
          </cell>
          <cell r="AV179">
            <v>0</v>
          </cell>
          <cell r="AZ179">
            <v>0</v>
          </cell>
          <cell r="BA179">
            <v>0</v>
          </cell>
          <cell r="BD179">
            <v>0</v>
          </cell>
          <cell r="BE179">
            <v>0</v>
          </cell>
          <cell r="BF179">
            <v>1</v>
          </cell>
          <cell r="BI179">
            <v>1</v>
          </cell>
          <cell r="BJ179">
            <v>1</v>
          </cell>
          <cell r="BN179">
            <v>1</v>
          </cell>
          <cell r="BO179">
            <v>1</v>
          </cell>
          <cell r="BS179">
            <v>0</v>
          </cell>
          <cell r="BT179">
            <v>0</v>
          </cell>
          <cell r="BU179">
            <v>0</v>
          </cell>
          <cell r="BX179">
            <v>-1.875</v>
          </cell>
          <cell r="BY179">
            <v>-1</v>
          </cell>
          <cell r="CC179">
            <v>-2</v>
          </cell>
          <cell r="CD179">
            <v>-3</v>
          </cell>
          <cell r="CG179">
            <v>-3</v>
          </cell>
          <cell r="CH179">
            <v>-3</v>
          </cell>
          <cell r="CI179">
            <v>-2</v>
          </cell>
          <cell r="CL179">
            <v>-2</v>
          </cell>
          <cell r="CM179">
            <v>1</v>
          </cell>
          <cell r="CQ179">
            <v>1</v>
          </cell>
          <cell r="CR179">
            <v>1</v>
          </cell>
          <cell r="CS179">
            <v>0</v>
          </cell>
          <cell r="CT179">
            <v>0</v>
          </cell>
          <cell r="CU179">
            <v>1</v>
          </cell>
          <cell r="CV179">
            <v>1</v>
          </cell>
          <cell r="CW179">
            <v>0</v>
          </cell>
          <cell r="CX179">
            <v>0</v>
          </cell>
          <cell r="CY179">
            <v>0</v>
          </cell>
          <cell r="CZ179">
            <v>1</v>
          </cell>
          <cell r="DA179">
            <v>0</v>
          </cell>
          <cell r="DB179">
            <v>0</v>
          </cell>
          <cell r="DC179">
            <v>0</v>
          </cell>
          <cell r="DD179">
            <v>0</v>
          </cell>
          <cell r="DE179">
            <v>0</v>
          </cell>
          <cell r="DF179">
            <v>0.5</v>
          </cell>
          <cell r="DG179">
            <v>0</v>
          </cell>
          <cell r="DH179">
            <v>0</v>
          </cell>
          <cell r="DI179">
            <v>2</v>
          </cell>
          <cell r="DJ179">
            <v>2</v>
          </cell>
          <cell r="DK179">
            <v>0</v>
          </cell>
          <cell r="DL179">
            <v>0</v>
          </cell>
          <cell r="DM179">
            <v>0</v>
          </cell>
          <cell r="DN179">
            <v>0</v>
          </cell>
          <cell r="DO179">
            <v>0</v>
          </cell>
          <cell r="DP179">
            <v>0</v>
          </cell>
          <cell r="DQ179">
            <v>0</v>
          </cell>
          <cell r="DR179">
            <v>0</v>
          </cell>
          <cell r="DS179">
            <v>0.5</v>
          </cell>
          <cell r="DT179">
            <v>0</v>
          </cell>
          <cell r="DU179">
            <v>0</v>
          </cell>
          <cell r="DV179">
            <v>0</v>
          </cell>
          <cell r="DW179">
            <v>1</v>
          </cell>
          <cell r="DX179">
            <v>0.3</v>
          </cell>
          <cell r="DY179">
            <v>0</v>
          </cell>
          <cell r="DZ179">
            <v>0</v>
          </cell>
          <cell r="EA179">
            <v>0</v>
          </cell>
          <cell r="EB179">
            <v>0.5</v>
          </cell>
          <cell r="EC179">
            <v>0.5</v>
          </cell>
          <cell r="ED179">
            <v>0</v>
          </cell>
          <cell r="EE179">
            <v>0</v>
          </cell>
          <cell r="EF179">
            <v>0</v>
          </cell>
          <cell r="EG179">
            <v>0</v>
          </cell>
          <cell r="EH179">
            <v>0</v>
          </cell>
          <cell r="EI179">
            <v>0</v>
          </cell>
          <cell r="EJ179">
            <v>0</v>
          </cell>
          <cell r="EK179">
            <v>1</v>
          </cell>
          <cell r="EL179">
            <v>0</v>
          </cell>
          <cell r="EM179">
            <v>0.5</v>
          </cell>
          <cell r="EN179">
            <v>0</v>
          </cell>
          <cell r="EO179">
            <v>0</v>
          </cell>
          <cell r="EP179">
            <v>0</v>
          </cell>
          <cell r="EQ179">
            <v>0</v>
          </cell>
          <cell r="ER179">
            <v>0</v>
          </cell>
          <cell r="ES179">
            <v>0</v>
          </cell>
          <cell r="ET179">
            <v>0</v>
          </cell>
          <cell r="EU179">
            <v>0</v>
          </cell>
          <cell r="EV179">
            <v>0.5</v>
          </cell>
          <cell r="EW179">
            <v>0</v>
          </cell>
          <cell r="EX179">
            <v>0</v>
          </cell>
          <cell r="EY179">
            <v>0.5</v>
          </cell>
          <cell r="EZ179">
            <v>0</v>
          </cell>
          <cell r="FA179">
            <v>0</v>
          </cell>
          <cell r="FB179">
            <v>0</v>
          </cell>
          <cell r="FD179">
            <v>0</v>
          </cell>
          <cell r="FE179">
            <v>0</v>
          </cell>
          <cell r="FF179">
            <v>0</v>
          </cell>
          <cell r="FG179">
            <v>0</v>
          </cell>
          <cell r="FH179">
            <v>0</v>
          </cell>
          <cell r="FI179">
            <v>0</v>
          </cell>
          <cell r="FJ179">
            <v>1</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K179">
            <v>3.6</v>
          </cell>
          <cell r="GL179">
            <v>0.35714285714285715</v>
          </cell>
          <cell r="GM179">
            <v>-0.92500000000000004</v>
          </cell>
          <cell r="GN179">
            <v>0.63636363636363635</v>
          </cell>
          <cell r="GO179">
            <v>0</v>
          </cell>
          <cell r="GP179">
            <v>0</v>
          </cell>
        </row>
        <row r="180">
          <cell r="K180">
            <v>0</v>
          </cell>
          <cell r="N180">
            <v>0</v>
          </cell>
          <cell r="O180">
            <v>0</v>
          </cell>
          <cell r="P180">
            <v>0</v>
          </cell>
          <cell r="S180">
            <v>0</v>
          </cell>
          <cell r="T180">
            <v>0</v>
          </cell>
          <cell r="X180">
            <v>0</v>
          </cell>
          <cell r="Y180">
            <v>0</v>
          </cell>
          <cell r="AB180">
            <v>0</v>
          </cell>
          <cell r="AC180">
            <v>0</v>
          </cell>
          <cell r="AD180">
            <v>0</v>
          </cell>
          <cell r="AG180">
            <v>0</v>
          </cell>
          <cell r="AH180">
            <v>0</v>
          </cell>
          <cell r="AL180">
            <v>0</v>
          </cell>
          <cell r="AM180">
            <v>0</v>
          </cell>
          <cell r="AP180">
            <v>0</v>
          </cell>
          <cell r="AQ180">
            <v>0</v>
          </cell>
          <cell r="AR180">
            <v>0</v>
          </cell>
          <cell r="AU180">
            <v>0</v>
          </cell>
          <cell r="AV180">
            <v>0</v>
          </cell>
          <cell r="AZ180">
            <v>0</v>
          </cell>
          <cell r="BA180">
            <v>0</v>
          </cell>
          <cell r="BD180">
            <v>0</v>
          </cell>
          <cell r="BE180">
            <v>0</v>
          </cell>
          <cell r="BF180">
            <v>0</v>
          </cell>
          <cell r="BI180">
            <v>0</v>
          </cell>
          <cell r="BJ180">
            <v>0</v>
          </cell>
          <cell r="BN180">
            <v>0</v>
          </cell>
          <cell r="BO180">
            <v>0</v>
          </cell>
          <cell r="BS180">
            <v>0</v>
          </cell>
          <cell r="BT180">
            <v>0</v>
          </cell>
          <cell r="BU180">
            <v>0</v>
          </cell>
          <cell r="BX180">
            <v>0</v>
          </cell>
          <cell r="BY180">
            <v>0</v>
          </cell>
          <cell r="CC180">
            <v>0</v>
          </cell>
          <cell r="CD180">
            <v>0</v>
          </cell>
          <cell r="CG180">
            <v>0</v>
          </cell>
          <cell r="CH180">
            <v>0</v>
          </cell>
          <cell r="CI180">
            <v>0</v>
          </cell>
          <cell r="CL180">
            <v>0</v>
          </cell>
          <cell r="CM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K180">
            <v>0</v>
          </cell>
          <cell r="GL180">
            <v>0</v>
          </cell>
          <cell r="GM180">
            <v>0</v>
          </cell>
          <cell r="GN180">
            <v>0</v>
          </cell>
          <cell r="GO180">
            <v>0</v>
          </cell>
          <cell r="GP180">
            <v>0</v>
          </cell>
        </row>
        <row r="181">
          <cell r="K181">
            <v>0</v>
          </cell>
          <cell r="N181">
            <v>0</v>
          </cell>
          <cell r="O181">
            <v>0</v>
          </cell>
          <cell r="P181">
            <v>0</v>
          </cell>
          <cell r="S181">
            <v>0</v>
          </cell>
          <cell r="T181">
            <v>0</v>
          </cell>
          <cell r="X181">
            <v>0</v>
          </cell>
          <cell r="Y181">
            <v>0</v>
          </cell>
          <cell r="AB181">
            <v>0</v>
          </cell>
          <cell r="AC181">
            <v>0</v>
          </cell>
          <cell r="AD181">
            <v>0</v>
          </cell>
          <cell r="AG181">
            <v>0</v>
          </cell>
          <cell r="AH181">
            <v>0</v>
          </cell>
          <cell r="AL181">
            <v>0</v>
          </cell>
          <cell r="AM181">
            <v>0</v>
          </cell>
          <cell r="AP181">
            <v>0</v>
          </cell>
          <cell r="AQ181">
            <v>0</v>
          </cell>
          <cell r="AR181">
            <v>0</v>
          </cell>
          <cell r="AU181">
            <v>0</v>
          </cell>
          <cell r="AV181">
            <v>0</v>
          </cell>
          <cell r="AZ181">
            <v>0</v>
          </cell>
          <cell r="BA181">
            <v>0</v>
          </cell>
          <cell r="BD181">
            <v>0</v>
          </cell>
          <cell r="BE181">
            <v>0</v>
          </cell>
          <cell r="BF181">
            <v>0</v>
          </cell>
          <cell r="BI181">
            <v>0</v>
          </cell>
          <cell r="BJ181">
            <v>0</v>
          </cell>
          <cell r="BN181">
            <v>0</v>
          </cell>
          <cell r="BO181">
            <v>0</v>
          </cell>
          <cell r="BS181">
            <v>0</v>
          </cell>
          <cell r="BT181">
            <v>0</v>
          </cell>
          <cell r="BU181">
            <v>0</v>
          </cell>
          <cell r="BX181">
            <v>0</v>
          </cell>
          <cell r="BY181">
            <v>0</v>
          </cell>
          <cell r="CC181">
            <v>0</v>
          </cell>
          <cell r="CD181">
            <v>0</v>
          </cell>
          <cell r="CG181">
            <v>0</v>
          </cell>
          <cell r="CH181">
            <v>0</v>
          </cell>
          <cell r="CI181">
            <v>0</v>
          </cell>
          <cell r="CL181">
            <v>0</v>
          </cell>
          <cell r="CM181">
            <v>0</v>
          </cell>
          <cell r="CQ181">
            <v>0</v>
          </cell>
          <cell r="CR181">
            <v>0</v>
          </cell>
          <cell r="CS181">
            <v>0</v>
          </cell>
          <cell r="CT181">
            <v>0</v>
          </cell>
          <cell r="CU181">
            <v>0</v>
          </cell>
          <cell r="CV181">
            <v>0</v>
          </cell>
          <cell r="CW181">
            <v>1</v>
          </cell>
          <cell r="CX181">
            <v>0</v>
          </cell>
          <cell r="CY181">
            <v>0</v>
          </cell>
          <cell r="CZ181">
            <v>2</v>
          </cell>
          <cell r="DA181">
            <v>1</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1</v>
          </cell>
          <cell r="DP181">
            <v>0</v>
          </cell>
          <cell r="DQ181">
            <v>0</v>
          </cell>
          <cell r="DR181">
            <v>0</v>
          </cell>
          <cell r="DS181">
            <v>1</v>
          </cell>
          <cell r="DT181">
            <v>1</v>
          </cell>
          <cell r="DU181">
            <v>0</v>
          </cell>
          <cell r="DV181">
            <v>0</v>
          </cell>
          <cell r="DW181">
            <v>1</v>
          </cell>
          <cell r="DX181">
            <v>0.7</v>
          </cell>
          <cell r="DY181">
            <v>0</v>
          </cell>
          <cell r="DZ181">
            <v>0</v>
          </cell>
          <cell r="EA181">
            <v>0</v>
          </cell>
          <cell r="EB181">
            <v>0.5</v>
          </cell>
          <cell r="EC181">
            <v>0.5</v>
          </cell>
          <cell r="ED181">
            <v>0</v>
          </cell>
          <cell r="EE181">
            <v>0</v>
          </cell>
          <cell r="EF181">
            <v>0</v>
          </cell>
          <cell r="EG181">
            <v>6</v>
          </cell>
          <cell r="EH181">
            <v>5</v>
          </cell>
          <cell r="EI181">
            <v>0</v>
          </cell>
          <cell r="EJ181">
            <v>0</v>
          </cell>
          <cell r="EK181">
            <v>3</v>
          </cell>
          <cell r="EL181">
            <v>4</v>
          </cell>
          <cell r="EM181">
            <v>4</v>
          </cell>
          <cell r="EN181">
            <v>0</v>
          </cell>
          <cell r="EO181">
            <v>0</v>
          </cell>
          <cell r="EP181">
            <v>4</v>
          </cell>
          <cell r="EQ181">
            <v>4</v>
          </cell>
          <cell r="ER181">
            <v>0</v>
          </cell>
          <cell r="ES181">
            <v>0</v>
          </cell>
          <cell r="ET181">
            <v>0</v>
          </cell>
          <cell r="EU181">
            <v>5</v>
          </cell>
          <cell r="EV181">
            <v>5</v>
          </cell>
          <cell r="EW181">
            <v>0</v>
          </cell>
          <cell r="EX181">
            <v>0</v>
          </cell>
          <cell r="EY181">
            <v>3</v>
          </cell>
          <cell r="EZ181">
            <v>5</v>
          </cell>
          <cell r="FA181">
            <v>5</v>
          </cell>
          <cell r="FB181">
            <v>0</v>
          </cell>
          <cell r="FD181">
            <v>5</v>
          </cell>
          <cell r="FE181">
            <v>5</v>
          </cell>
          <cell r="FF181">
            <v>0</v>
          </cell>
          <cell r="FG181">
            <v>0</v>
          </cell>
          <cell r="FH181">
            <v>0</v>
          </cell>
          <cell r="FI181">
            <v>5</v>
          </cell>
          <cell r="FJ181">
            <v>4</v>
          </cell>
          <cell r="FK181">
            <v>0</v>
          </cell>
          <cell r="FL181">
            <v>0</v>
          </cell>
          <cell r="FM181">
            <v>4</v>
          </cell>
          <cell r="FN181">
            <v>4</v>
          </cell>
          <cell r="FO181">
            <v>3</v>
          </cell>
          <cell r="FP181">
            <v>0</v>
          </cell>
          <cell r="FQ181">
            <v>0</v>
          </cell>
          <cell r="FR181">
            <v>5</v>
          </cell>
          <cell r="FS181">
            <v>5</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K181">
            <v>0</v>
          </cell>
          <cell r="GL181">
            <v>0</v>
          </cell>
          <cell r="GM181">
            <v>0</v>
          </cell>
          <cell r="GN181">
            <v>0.63636363636363635</v>
          </cell>
          <cell r="GO181">
            <v>0</v>
          </cell>
          <cell r="GP181">
            <v>0</v>
          </cell>
        </row>
        <row r="182">
          <cell r="K182">
            <v>0</v>
          </cell>
          <cell r="N182">
            <v>0</v>
          </cell>
          <cell r="O182">
            <v>0</v>
          </cell>
          <cell r="P182">
            <v>0</v>
          </cell>
          <cell r="S182">
            <v>0</v>
          </cell>
          <cell r="T182">
            <v>0</v>
          </cell>
          <cell r="X182">
            <v>0</v>
          </cell>
          <cell r="Y182">
            <v>0</v>
          </cell>
          <cell r="AB182">
            <v>0</v>
          </cell>
          <cell r="AC182">
            <v>0</v>
          </cell>
          <cell r="AD182">
            <v>0</v>
          </cell>
          <cell r="AG182">
            <v>0</v>
          </cell>
          <cell r="AH182">
            <v>0</v>
          </cell>
          <cell r="AL182">
            <v>0</v>
          </cell>
          <cell r="AM182">
            <v>0</v>
          </cell>
          <cell r="AP182">
            <v>0</v>
          </cell>
          <cell r="AQ182">
            <v>0</v>
          </cell>
          <cell r="AR182">
            <v>0</v>
          </cell>
          <cell r="AU182">
            <v>0</v>
          </cell>
          <cell r="AV182">
            <v>0</v>
          </cell>
          <cell r="AZ182">
            <v>0</v>
          </cell>
          <cell r="BA182">
            <v>0</v>
          </cell>
          <cell r="BD182">
            <v>0</v>
          </cell>
          <cell r="BE182">
            <v>0</v>
          </cell>
          <cell r="BF182">
            <v>0</v>
          </cell>
          <cell r="BI182">
            <v>0</v>
          </cell>
          <cell r="BJ182">
            <v>0</v>
          </cell>
          <cell r="BN182">
            <v>0</v>
          </cell>
          <cell r="BO182">
            <v>0</v>
          </cell>
          <cell r="BS182">
            <v>0</v>
          </cell>
          <cell r="BT182">
            <v>0</v>
          </cell>
          <cell r="BU182">
            <v>0</v>
          </cell>
          <cell r="BX182">
            <v>0</v>
          </cell>
          <cell r="BY182">
            <v>0</v>
          </cell>
          <cell r="CC182">
            <v>0</v>
          </cell>
          <cell r="CD182">
            <v>0</v>
          </cell>
          <cell r="CG182">
            <v>0</v>
          </cell>
          <cell r="CH182">
            <v>0</v>
          </cell>
          <cell r="CI182">
            <v>0</v>
          </cell>
          <cell r="CL182">
            <v>0</v>
          </cell>
          <cell r="CM182">
            <v>0</v>
          </cell>
          <cell r="CQ182">
            <v>0</v>
          </cell>
          <cell r="CR182">
            <v>0</v>
          </cell>
          <cell r="CS182">
            <v>0</v>
          </cell>
          <cell r="CT182">
            <v>0</v>
          </cell>
          <cell r="CU182">
            <v>0</v>
          </cell>
          <cell r="CV182">
            <v>0</v>
          </cell>
          <cell r="CW182">
            <v>0</v>
          </cell>
          <cell r="CX182">
            <v>0</v>
          </cell>
          <cell r="CY182">
            <v>0</v>
          </cell>
          <cell r="CZ182">
            <v>1</v>
          </cell>
          <cell r="DA182">
            <v>0.5</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3</v>
          </cell>
          <cell r="EH182">
            <v>3</v>
          </cell>
          <cell r="EI182">
            <v>0</v>
          </cell>
          <cell r="EJ182">
            <v>0</v>
          </cell>
          <cell r="EK182">
            <v>2.5</v>
          </cell>
          <cell r="EL182">
            <v>3</v>
          </cell>
          <cell r="EM182">
            <v>3</v>
          </cell>
          <cell r="EN182">
            <v>0</v>
          </cell>
          <cell r="EO182">
            <v>0</v>
          </cell>
          <cell r="EP182">
            <v>2</v>
          </cell>
          <cell r="EQ182">
            <v>2</v>
          </cell>
          <cell r="ER182">
            <v>0</v>
          </cell>
          <cell r="ES182">
            <v>0</v>
          </cell>
          <cell r="ET182">
            <v>0</v>
          </cell>
          <cell r="EU182">
            <v>2</v>
          </cell>
          <cell r="EV182">
            <v>2</v>
          </cell>
          <cell r="EW182">
            <v>0</v>
          </cell>
          <cell r="EX182">
            <v>0</v>
          </cell>
          <cell r="EY182">
            <v>2</v>
          </cell>
          <cell r="EZ182">
            <v>2</v>
          </cell>
          <cell r="FA182">
            <v>2</v>
          </cell>
          <cell r="FB182">
            <v>0</v>
          </cell>
          <cell r="FD182">
            <v>2</v>
          </cell>
          <cell r="FE182">
            <v>2</v>
          </cell>
          <cell r="FF182">
            <v>0</v>
          </cell>
          <cell r="FG182">
            <v>0</v>
          </cell>
          <cell r="FH182">
            <v>0</v>
          </cell>
          <cell r="FI182">
            <v>2</v>
          </cell>
          <cell r="FJ182">
            <v>2</v>
          </cell>
          <cell r="FK182">
            <v>0</v>
          </cell>
          <cell r="FL182">
            <v>0</v>
          </cell>
          <cell r="FM182">
            <v>2</v>
          </cell>
          <cell r="FN182">
            <v>1</v>
          </cell>
          <cell r="FO182">
            <v>1</v>
          </cell>
          <cell r="FP182">
            <v>0</v>
          </cell>
          <cell r="FQ182">
            <v>0</v>
          </cell>
          <cell r="FR182">
            <v>1.5</v>
          </cell>
          <cell r="FS182">
            <v>1.5</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K182">
            <v>0</v>
          </cell>
          <cell r="GL182">
            <v>0</v>
          </cell>
          <cell r="GM182">
            <v>0</v>
          </cell>
          <cell r="GN182">
            <v>0.13636363636363635</v>
          </cell>
          <cell r="GO182">
            <v>0</v>
          </cell>
          <cell r="GP182">
            <v>0</v>
          </cell>
        </row>
        <row r="185">
          <cell r="K185">
            <v>1</v>
          </cell>
          <cell r="L185">
            <v>1</v>
          </cell>
          <cell r="P185">
            <v>0</v>
          </cell>
          <cell r="Q185">
            <v>0</v>
          </cell>
          <cell r="T185">
            <v>0</v>
          </cell>
          <cell r="U185">
            <v>0</v>
          </cell>
          <cell r="V185">
            <v>0.4</v>
          </cell>
          <cell r="Y185">
            <v>0</v>
          </cell>
          <cell r="Z185">
            <v>0</v>
          </cell>
          <cell r="AD185">
            <v>0.1</v>
          </cell>
          <cell r="AE185">
            <v>0</v>
          </cell>
          <cell r="AH185">
            <v>0</v>
          </cell>
          <cell r="AI185">
            <v>0</v>
          </cell>
          <cell r="AJ185">
            <v>0</v>
          </cell>
          <cell r="AM185">
            <v>1</v>
          </cell>
          <cell r="AN185">
            <v>0</v>
          </cell>
          <cell r="AR185">
            <v>0</v>
          </cell>
          <cell r="AS185">
            <v>1</v>
          </cell>
          <cell r="AV185">
            <v>0</v>
          </cell>
          <cell r="AW185">
            <v>0.5</v>
          </cell>
          <cell r="AX185">
            <v>0</v>
          </cell>
          <cell r="BA185">
            <v>0</v>
          </cell>
          <cell r="BB185">
            <v>0</v>
          </cell>
          <cell r="BF185">
            <v>0</v>
          </cell>
          <cell r="BG185">
            <v>0</v>
          </cell>
          <cell r="BK185">
            <v>1</v>
          </cell>
          <cell r="BL185">
            <v>0</v>
          </cell>
          <cell r="BM185">
            <v>0</v>
          </cell>
          <cell r="BN185">
            <v>0</v>
          </cell>
          <cell r="BO185">
            <v>1</v>
          </cell>
          <cell r="BP185">
            <v>0</v>
          </cell>
          <cell r="BQ185">
            <v>1</v>
          </cell>
          <cell r="BR185">
            <v>0</v>
          </cell>
          <cell r="BS185">
            <v>0</v>
          </cell>
          <cell r="BT185">
            <v>0</v>
          </cell>
          <cell r="BU185">
            <v>0</v>
          </cell>
          <cell r="BV185">
            <v>1</v>
          </cell>
          <cell r="BW185">
            <v>0</v>
          </cell>
          <cell r="BX185">
            <v>0</v>
          </cell>
          <cell r="BY185">
            <v>0</v>
          </cell>
          <cell r="BZ185">
            <v>0</v>
          </cell>
          <cell r="CA185">
            <v>0</v>
          </cell>
          <cell r="CB185">
            <v>0</v>
          </cell>
          <cell r="CC185">
            <v>0</v>
          </cell>
          <cell r="CD185">
            <v>0</v>
          </cell>
          <cell r="CE185">
            <v>0</v>
          </cell>
          <cell r="CF185">
            <v>0</v>
          </cell>
          <cell r="CG185">
            <v>0</v>
          </cell>
          <cell r="CH185">
            <v>0</v>
          </cell>
          <cell r="CI185">
            <v>1</v>
          </cell>
          <cell r="CJ185">
            <v>0.08</v>
          </cell>
          <cell r="CK185">
            <v>0</v>
          </cell>
          <cell r="CL185">
            <v>0</v>
          </cell>
          <cell r="CM185">
            <v>2</v>
          </cell>
          <cell r="CN185">
            <v>0</v>
          </cell>
          <cell r="CO185">
            <v>1</v>
          </cell>
          <cell r="CP185">
            <v>0</v>
          </cell>
          <cell r="CQ185">
            <v>0</v>
          </cell>
          <cell r="CR185">
            <v>0</v>
          </cell>
          <cell r="CS185">
            <v>0.33</v>
          </cell>
          <cell r="CT185">
            <v>0</v>
          </cell>
          <cell r="CU185">
            <v>0</v>
          </cell>
          <cell r="CV185">
            <v>0</v>
          </cell>
          <cell r="CW185">
            <v>1</v>
          </cell>
          <cell r="CX185">
            <v>0</v>
          </cell>
          <cell r="CY185">
            <v>0</v>
          </cell>
          <cell r="CZ185">
            <v>0</v>
          </cell>
          <cell r="DA185">
            <v>2</v>
          </cell>
          <cell r="DB185">
            <v>1</v>
          </cell>
          <cell r="DC185">
            <v>1.33</v>
          </cell>
          <cell r="DD185">
            <v>0</v>
          </cell>
          <cell r="DE185">
            <v>0</v>
          </cell>
          <cell r="DF185">
            <v>2</v>
          </cell>
          <cell r="DG185">
            <v>1</v>
          </cell>
          <cell r="DH185">
            <v>0</v>
          </cell>
          <cell r="DI185">
            <v>0</v>
          </cell>
          <cell r="DJ185">
            <v>0</v>
          </cell>
          <cell r="DK185">
            <v>1</v>
          </cell>
          <cell r="DL185">
            <v>0</v>
          </cell>
          <cell r="DM185">
            <v>0</v>
          </cell>
          <cell r="DN185">
            <v>0</v>
          </cell>
          <cell r="DO185">
            <v>2</v>
          </cell>
          <cell r="DP185">
            <v>1</v>
          </cell>
          <cell r="DQ185">
            <v>2</v>
          </cell>
          <cell r="DR185">
            <v>0</v>
          </cell>
          <cell r="DS185">
            <v>0</v>
          </cell>
          <cell r="DT185">
            <v>1</v>
          </cell>
          <cell r="DU185">
            <v>1</v>
          </cell>
          <cell r="DV185">
            <v>0</v>
          </cell>
          <cell r="DW185">
            <v>0</v>
          </cell>
          <cell r="DY185">
            <v>1</v>
          </cell>
          <cell r="DZ185">
            <v>0</v>
          </cell>
          <cell r="EC185">
            <v>0</v>
          </cell>
          <cell r="ED185">
            <v>1</v>
          </cell>
          <cell r="EE185">
            <v>1.5</v>
          </cell>
          <cell r="EH185">
            <v>0</v>
          </cell>
          <cell r="EI185">
            <v>0</v>
          </cell>
          <cell r="EM185">
            <v>1</v>
          </cell>
          <cell r="EN185">
            <v>1</v>
          </cell>
          <cell r="EQ185">
            <v>0</v>
          </cell>
          <cell r="ER185">
            <v>0</v>
          </cell>
          <cell r="ES185">
            <v>0.3</v>
          </cell>
          <cell r="EV185">
            <v>1</v>
          </cell>
          <cell r="EW185">
            <v>0</v>
          </cell>
          <cell r="FB185">
            <v>0</v>
          </cell>
          <cell r="FE185">
            <v>0</v>
          </cell>
          <cell r="FF185">
            <v>1</v>
          </cell>
          <cell r="FG185">
            <v>2</v>
          </cell>
          <cell r="FJ185">
            <v>0</v>
          </cell>
          <cell r="FK185">
            <v>3</v>
          </cell>
          <cell r="FO185">
            <v>2</v>
          </cell>
          <cell r="FP185">
            <v>2.5</v>
          </cell>
          <cell r="FS185">
            <v>0.7</v>
          </cell>
          <cell r="FT185">
            <v>1</v>
          </cell>
          <cell r="GK185">
            <v>0.23333333333333334</v>
          </cell>
          <cell r="GL185">
            <v>0.26923076923076922</v>
          </cell>
          <cell r="GM185">
            <v>0.42733333333333334</v>
          </cell>
          <cell r="GN185">
            <v>1.256153846153846</v>
          </cell>
          <cell r="GO185">
            <v>0</v>
          </cell>
          <cell r="GP185">
            <v>0</v>
          </cell>
        </row>
        <row r="186">
          <cell r="K186">
            <v>1</v>
          </cell>
          <cell r="L186">
            <v>1</v>
          </cell>
          <cell r="P186">
            <v>1</v>
          </cell>
          <cell r="Q186">
            <v>2</v>
          </cell>
          <cell r="T186">
            <v>1</v>
          </cell>
          <cell r="U186">
            <v>0</v>
          </cell>
          <cell r="V186">
            <v>0</v>
          </cell>
          <cell r="Y186">
            <v>0</v>
          </cell>
          <cell r="Z186">
            <v>0</v>
          </cell>
          <cell r="AD186">
            <v>0</v>
          </cell>
          <cell r="AE186">
            <v>0</v>
          </cell>
          <cell r="AH186">
            <v>0</v>
          </cell>
          <cell r="AI186">
            <v>0</v>
          </cell>
          <cell r="AJ186">
            <v>1</v>
          </cell>
          <cell r="AM186">
            <v>0</v>
          </cell>
          <cell r="AN186">
            <v>0</v>
          </cell>
          <cell r="AR186">
            <v>0</v>
          </cell>
          <cell r="AS186">
            <v>0</v>
          </cell>
          <cell r="AV186">
            <v>1</v>
          </cell>
          <cell r="AW186">
            <v>1</v>
          </cell>
          <cell r="AX186">
            <v>2</v>
          </cell>
          <cell r="BA186">
            <v>1</v>
          </cell>
          <cell r="BB186">
            <v>1</v>
          </cell>
          <cell r="BF186">
            <v>2</v>
          </cell>
          <cell r="BG186">
            <v>1</v>
          </cell>
          <cell r="BK186">
            <v>1</v>
          </cell>
          <cell r="BL186">
            <v>1</v>
          </cell>
          <cell r="BM186">
            <v>0</v>
          </cell>
          <cell r="BN186">
            <v>0</v>
          </cell>
          <cell r="BO186">
            <v>1</v>
          </cell>
          <cell r="BP186">
            <v>0</v>
          </cell>
          <cell r="BQ186">
            <v>1</v>
          </cell>
          <cell r="BR186">
            <v>0</v>
          </cell>
          <cell r="BS186">
            <v>0</v>
          </cell>
          <cell r="BT186">
            <v>0</v>
          </cell>
          <cell r="BU186">
            <v>1</v>
          </cell>
          <cell r="BV186">
            <v>1</v>
          </cell>
          <cell r="BW186">
            <v>0</v>
          </cell>
          <cell r="BX186">
            <v>0</v>
          </cell>
          <cell r="BY186">
            <v>1</v>
          </cell>
          <cell r="BZ186">
            <v>0.5</v>
          </cell>
          <cell r="CA186">
            <v>1</v>
          </cell>
          <cell r="CB186">
            <v>0</v>
          </cell>
          <cell r="CC186">
            <v>0</v>
          </cell>
          <cell r="CD186">
            <v>1</v>
          </cell>
          <cell r="CE186">
            <v>2</v>
          </cell>
          <cell r="CF186">
            <v>0</v>
          </cell>
          <cell r="CG186">
            <v>0</v>
          </cell>
          <cell r="CH186">
            <v>0</v>
          </cell>
          <cell r="CI186">
            <v>2</v>
          </cell>
          <cell r="CJ186">
            <v>2</v>
          </cell>
          <cell r="CK186">
            <v>0</v>
          </cell>
          <cell r="CL186">
            <v>0</v>
          </cell>
          <cell r="CM186">
            <v>2</v>
          </cell>
          <cell r="CN186">
            <v>2</v>
          </cell>
          <cell r="CO186">
            <v>1</v>
          </cell>
          <cell r="CP186">
            <v>0</v>
          </cell>
          <cell r="CQ186">
            <v>0</v>
          </cell>
          <cell r="CR186">
            <v>0</v>
          </cell>
          <cell r="CS186">
            <v>0</v>
          </cell>
          <cell r="CT186">
            <v>0</v>
          </cell>
          <cell r="CU186">
            <v>0</v>
          </cell>
          <cell r="CV186">
            <v>0</v>
          </cell>
          <cell r="CW186">
            <v>1</v>
          </cell>
          <cell r="CX186">
            <v>1</v>
          </cell>
          <cell r="CY186">
            <v>0</v>
          </cell>
          <cell r="CZ186">
            <v>0</v>
          </cell>
          <cell r="DA186">
            <v>1</v>
          </cell>
          <cell r="DB186">
            <v>2</v>
          </cell>
          <cell r="DC186">
            <v>2</v>
          </cell>
          <cell r="DD186">
            <v>0</v>
          </cell>
          <cell r="DE186">
            <v>0</v>
          </cell>
          <cell r="DF186">
            <v>1</v>
          </cell>
          <cell r="DG186">
            <v>1</v>
          </cell>
          <cell r="DH186">
            <v>0</v>
          </cell>
          <cell r="DI186">
            <v>0</v>
          </cell>
          <cell r="DJ186">
            <v>0</v>
          </cell>
          <cell r="DK186">
            <v>2</v>
          </cell>
          <cell r="DL186">
            <v>0</v>
          </cell>
          <cell r="DM186">
            <v>0</v>
          </cell>
          <cell r="DN186">
            <v>0</v>
          </cell>
          <cell r="DO186">
            <v>2</v>
          </cell>
          <cell r="DP186">
            <v>2</v>
          </cell>
          <cell r="DQ186">
            <v>2</v>
          </cell>
          <cell r="DR186">
            <v>0</v>
          </cell>
          <cell r="DS186">
            <v>0</v>
          </cell>
          <cell r="DT186">
            <v>1</v>
          </cell>
          <cell r="DU186">
            <v>1</v>
          </cell>
          <cell r="DV186">
            <v>0</v>
          </cell>
          <cell r="DW186">
            <v>0</v>
          </cell>
          <cell r="DY186">
            <v>2</v>
          </cell>
          <cell r="DZ186">
            <v>2</v>
          </cell>
          <cell r="EC186">
            <v>3</v>
          </cell>
          <cell r="ED186">
            <v>3</v>
          </cell>
          <cell r="EE186">
            <v>2</v>
          </cell>
          <cell r="EH186">
            <v>1</v>
          </cell>
          <cell r="EI186">
            <v>1</v>
          </cell>
          <cell r="EM186">
            <v>0</v>
          </cell>
          <cell r="EN186">
            <v>1</v>
          </cell>
          <cell r="EQ186">
            <v>0</v>
          </cell>
          <cell r="ER186">
            <v>0</v>
          </cell>
          <cell r="ES186">
            <v>0</v>
          </cell>
          <cell r="EV186">
            <v>2</v>
          </cell>
          <cell r="EW186">
            <v>2</v>
          </cell>
          <cell r="FB186">
            <v>2</v>
          </cell>
          <cell r="FE186">
            <v>0</v>
          </cell>
          <cell r="FF186">
            <v>0</v>
          </cell>
          <cell r="FG186">
            <v>0</v>
          </cell>
          <cell r="FJ186">
            <v>1</v>
          </cell>
          <cell r="FK186">
            <v>1</v>
          </cell>
          <cell r="FO186">
            <v>1</v>
          </cell>
          <cell r="FP186">
            <v>1</v>
          </cell>
          <cell r="FS186">
            <v>1</v>
          </cell>
          <cell r="FT186">
            <v>1</v>
          </cell>
          <cell r="GK186">
            <v>0.46666666666666667</v>
          </cell>
          <cell r="GL186">
            <v>0.92307692307692313</v>
          </cell>
          <cell r="GM186">
            <v>1.1666666666666667</v>
          </cell>
          <cell r="GN186">
            <v>1.4615384615384615</v>
          </cell>
          <cell r="GO186">
            <v>0</v>
          </cell>
          <cell r="GP186">
            <v>0</v>
          </cell>
        </row>
        <row r="187">
          <cell r="K187">
            <v>1</v>
          </cell>
          <cell r="L187">
            <v>1</v>
          </cell>
          <cell r="P187">
            <v>1</v>
          </cell>
          <cell r="Q187">
            <v>1</v>
          </cell>
          <cell r="T187">
            <v>1</v>
          </cell>
          <cell r="U187">
            <v>1</v>
          </cell>
          <cell r="V187">
            <v>1</v>
          </cell>
          <cell r="Y187">
            <v>0</v>
          </cell>
          <cell r="Z187">
            <v>0</v>
          </cell>
          <cell r="AD187">
            <v>0</v>
          </cell>
          <cell r="AE187">
            <v>0</v>
          </cell>
          <cell r="AH187">
            <v>0</v>
          </cell>
          <cell r="AI187">
            <v>0</v>
          </cell>
          <cell r="AJ187">
            <v>0</v>
          </cell>
          <cell r="AM187">
            <v>0</v>
          </cell>
          <cell r="AN187">
            <v>0</v>
          </cell>
          <cell r="AR187">
            <v>0</v>
          </cell>
          <cell r="AS187">
            <v>0</v>
          </cell>
          <cell r="AV187">
            <v>0</v>
          </cell>
          <cell r="AW187">
            <v>0</v>
          </cell>
          <cell r="AX187">
            <v>0</v>
          </cell>
          <cell r="BA187">
            <v>0</v>
          </cell>
          <cell r="BB187">
            <v>0</v>
          </cell>
          <cell r="BF187">
            <v>0</v>
          </cell>
          <cell r="BG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1</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1</v>
          </cell>
          <cell r="DU187">
            <v>1</v>
          </cell>
          <cell r="DV187">
            <v>0</v>
          </cell>
          <cell r="DW187">
            <v>0</v>
          </cell>
          <cell r="DY187">
            <v>1</v>
          </cell>
          <cell r="DZ187">
            <v>1</v>
          </cell>
          <cell r="EC187">
            <v>1</v>
          </cell>
          <cell r="ED187">
            <v>1</v>
          </cell>
          <cell r="EE187">
            <v>0</v>
          </cell>
          <cell r="EH187">
            <v>0</v>
          </cell>
          <cell r="EI187">
            <v>0</v>
          </cell>
          <cell r="EM187">
            <v>0</v>
          </cell>
          <cell r="EN187">
            <v>0</v>
          </cell>
          <cell r="EQ187">
            <v>0</v>
          </cell>
          <cell r="ER187">
            <v>0</v>
          </cell>
          <cell r="ES187">
            <v>0</v>
          </cell>
          <cell r="EV187">
            <v>0</v>
          </cell>
          <cell r="EW187">
            <v>0</v>
          </cell>
          <cell r="FB187">
            <v>0</v>
          </cell>
          <cell r="FE187">
            <v>0</v>
          </cell>
          <cell r="FF187">
            <v>0</v>
          </cell>
          <cell r="FG187">
            <v>0</v>
          </cell>
          <cell r="FJ187">
            <v>0</v>
          </cell>
          <cell r="FK187">
            <v>0</v>
          </cell>
          <cell r="FO187">
            <v>0</v>
          </cell>
          <cell r="FP187">
            <v>0</v>
          </cell>
          <cell r="FS187">
            <v>0</v>
          </cell>
          <cell r="FT187">
            <v>0</v>
          </cell>
          <cell r="GK187">
            <v>0.46666666666666667</v>
          </cell>
          <cell r="GL187">
            <v>0</v>
          </cell>
          <cell r="GM187">
            <v>6.6666666666666666E-2</v>
          </cell>
          <cell r="GN187">
            <v>0.15384615384615385</v>
          </cell>
          <cell r="GO187">
            <v>0</v>
          </cell>
          <cell r="GP187">
            <v>0</v>
          </cell>
        </row>
        <row r="188">
          <cell r="K188">
            <v>1</v>
          </cell>
          <cell r="L188">
            <v>1</v>
          </cell>
          <cell r="P188">
            <v>1</v>
          </cell>
          <cell r="Q188">
            <v>1</v>
          </cell>
          <cell r="T188">
            <v>1</v>
          </cell>
          <cell r="U188">
            <v>1</v>
          </cell>
          <cell r="V188">
            <v>1</v>
          </cell>
          <cell r="Y188">
            <v>2</v>
          </cell>
          <cell r="Z188">
            <v>2</v>
          </cell>
          <cell r="AD188">
            <v>2</v>
          </cell>
          <cell r="AE188">
            <v>2</v>
          </cell>
          <cell r="AH188">
            <v>2</v>
          </cell>
          <cell r="AI188">
            <v>1</v>
          </cell>
          <cell r="AJ188">
            <v>1</v>
          </cell>
          <cell r="AM188">
            <v>2</v>
          </cell>
          <cell r="AN188">
            <v>2</v>
          </cell>
          <cell r="AR188">
            <v>2</v>
          </cell>
          <cell r="AS188">
            <v>1</v>
          </cell>
          <cell r="AV188">
            <v>2</v>
          </cell>
          <cell r="AW188">
            <v>2</v>
          </cell>
          <cell r="AX188">
            <v>2</v>
          </cell>
          <cell r="BA188">
            <v>2</v>
          </cell>
          <cell r="BB188">
            <v>2</v>
          </cell>
          <cell r="BF188">
            <v>2</v>
          </cell>
          <cell r="BG188">
            <v>2</v>
          </cell>
          <cell r="BK188">
            <v>1</v>
          </cell>
          <cell r="BL188">
            <v>1</v>
          </cell>
          <cell r="BM188">
            <v>0</v>
          </cell>
          <cell r="BN188">
            <v>0</v>
          </cell>
          <cell r="BO188">
            <v>1</v>
          </cell>
          <cell r="BP188">
            <v>0</v>
          </cell>
          <cell r="BQ188">
            <v>1</v>
          </cell>
          <cell r="BR188">
            <v>0</v>
          </cell>
          <cell r="BS188">
            <v>0</v>
          </cell>
          <cell r="BT188">
            <v>0</v>
          </cell>
          <cell r="BU188">
            <v>1</v>
          </cell>
          <cell r="BV188">
            <v>1</v>
          </cell>
          <cell r="BW188">
            <v>0</v>
          </cell>
          <cell r="BX188">
            <v>0</v>
          </cell>
          <cell r="BY188">
            <v>1</v>
          </cell>
          <cell r="BZ188">
            <v>0</v>
          </cell>
          <cell r="CA188">
            <v>1</v>
          </cell>
          <cell r="CB188">
            <v>0</v>
          </cell>
          <cell r="CC188">
            <v>0</v>
          </cell>
          <cell r="CD188">
            <v>0</v>
          </cell>
          <cell r="CE188">
            <v>0</v>
          </cell>
          <cell r="CF188">
            <v>0</v>
          </cell>
          <cell r="CG188">
            <v>0</v>
          </cell>
          <cell r="CH188">
            <v>0</v>
          </cell>
          <cell r="CI188">
            <v>1</v>
          </cell>
          <cell r="CJ188">
            <v>1</v>
          </cell>
          <cell r="CK188">
            <v>0</v>
          </cell>
          <cell r="CL188">
            <v>0</v>
          </cell>
          <cell r="CM188">
            <v>1</v>
          </cell>
          <cell r="CN188">
            <v>1</v>
          </cell>
          <cell r="CO188">
            <v>1</v>
          </cell>
          <cell r="CP188">
            <v>0</v>
          </cell>
          <cell r="CQ188">
            <v>0</v>
          </cell>
          <cell r="CR188">
            <v>1</v>
          </cell>
          <cell r="CS188">
            <v>1</v>
          </cell>
          <cell r="CT188">
            <v>0</v>
          </cell>
          <cell r="CU188">
            <v>0</v>
          </cell>
          <cell r="CV188">
            <v>0</v>
          </cell>
          <cell r="CW188">
            <v>1</v>
          </cell>
          <cell r="CX188">
            <v>2</v>
          </cell>
          <cell r="CY188">
            <v>0</v>
          </cell>
          <cell r="CZ188">
            <v>0</v>
          </cell>
          <cell r="DA188">
            <v>1</v>
          </cell>
          <cell r="DB188">
            <v>1</v>
          </cell>
          <cell r="DC188">
            <v>1</v>
          </cell>
          <cell r="DD188">
            <v>0</v>
          </cell>
          <cell r="DE188">
            <v>0</v>
          </cell>
          <cell r="DF188">
            <v>1</v>
          </cell>
          <cell r="DG188">
            <v>1</v>
          </cell>
          <cell r="DH188">
            <v>0</v>
          </cell>
          <cell r="DI188">
            <v>0</v>
          </cell>
          <cell r="DJ188">
            <v>0</v>
          </cell>
          <cell r="DK188">
            <v>1</v>
          </cell>
          <cell r="DL188">
            <v>0</v>
          </cell>
          <cell r="DM188">
            <v>0</v>
          </cell>
          <cell r="DN188">
            <v>0</v>
          </cell>
          <cell r="DO188">
            <v>1</v>
          </cell>
          <cell r="DP188">
            <v>1</v>
          </cell>
          <cell r="DQ188">
            <v>1</v>
          </cell>
          <cell r="DR188">
            <v>0</v>
          </cell>
          <cell r="DS188">
            <v>0</v>
          </cell>
          <cell r="DT188">
            <v>1</v>
          </cell>
          <cell r="DU188">
            <v>1</v>
          </cell>
          <cell r="DV188">
            <v>0</v>
          </cell>
          <cell r="DW188">
            <v>0</v>
          </cell>
          <cell r="DY188">
            <v>1</v>
          </cell>
          <cell r="DZ188">
            <v>1</v>
          </cell>
          <cell r="EC188">
            <v>0</v>
          </cell>
          <cell r="ED188">
            <v>0</v>
          </cell>
          <cell r="EE188">
            <v>0</v>
          </cell>
          <cell r="EH188">
            <v>0</v>
          </cell>
          <cell r="EI188">
            <v>0</v>
          </cell>
          <cell r="EM188">
            <v>0</v>
          </cell>
          <cell r="EN188">
            <v>0</v>
          </cell>
          <cell r="EQ188">
            <v>0</v>
          </cell>
          <cell r="ER188">
            <v>0</v>
          </cell>
          <cell r="ES188">
            <v>0</v>
          </cell>
          <cell r="EV188">
            <v>0</v>
          </cell>
          <cell r="EW188">
            <v>0</v>
          </cell>
          <cell r="FB188">
            <v>0</v>
          </cell>
          <cell r="FE188">
            <v>0</v>
          </cell>
          <cell r="FF188">
            <v>0</v>
          </cell>
          <cell r="FG188">
            <v>0</v>
          </cell>
          <cell r="FJ188">
            <v>0</v>
          </cell>
          <cell r="FK188">
            <v>0</v>
          </cell>
          <cell r="FO188">
            <v>0</v>
          </cell>
          <cell r="FP188">
            <v>0</v>
          </cell>
          <cell r="FS188">
            <v>0</v>
          </cell>
          <cell r="FT188">
            <v>0</v>
          </cell>
          <cell r="GK188">
            <v>1.4</v>
          </cell>
          <cell r="GL188">
            <v>1.6923076923076923</v>
          </cell>
          <cell r="GM188">
            <v>0.8</v>
          </cell>
          <cell r="GN188">
            <v>1.0769230769230769</v>
          </cell>
          <cell r="GO188">
            <v>0</v>
          </cell>
          <cell r="GP188">
            <v>0</v>
          </cell>
        </row>
        <row r="189">
          <cell r="K189">
            <v>1</v>
          </cell>
          <cell r="L189">
            <v>1</v>
          </cell>
          <cell r="P189">
            <v>1.5</v>
          </cell>
          <cell r="Q189">
            <v>5</v>
          </cell>
          <cell r="T189">
            <v>7</v>
          </cell>
          <cell r="U189">
            <v>7</v>
          </cell>
          <cell r="V189">
            <v>7</v>
          </cell>
          <cell r="Y189">
            <v>7</v>
          </cell>
          <cell r="Z189">
            <v>7</v>
          </cell>
          <cell r="AD189">
            <v>0</v>
          </cell>
          <cell r="AE189">
            <v>2.5</v>
          </cell>
          <cell r="AH189">
            <v>1</v>
          </cell>
          <cell r="AI189">
            <v>0.8</v>
          </cell>
          <cell r="AJ189">
            <v>1</v>
          </cell>
          <cell r="AM189">
            <v>0</v>
          </cell>
          <cell r="AN189">
            <v>0</v>
          </cell>
          <cell r="AR189">
            <v>1</v>
          </cell>
          <cell r="AS189">
            <v>2</v>
          </cell>
          <cell r="AV189">
            <v>0</v>
          </cell>
          <cell r="AW189">
            <v>1</v>
          </cell>
          <cell r="AX189">
            <v>0</v>
          </cell>
          <cell r="BA189">
            <v>0</v>
          </cell>
          <cell r="BB189">
            <v>0</v>
          </cell>
          <cell r="BF189">
            <v>0</v>
          </cell>
          <cell r="BG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2.33</v>
          </cell>
          <cell r="BZ189">
            <v>1</v>
          </cell>
          <cell r="CA189">
            <v>0</v>
          </cell>
          <cell r="CB189">
            <v>0</v>
          </cell>
          <cell r="CC189">
            <v>0</v>
          </cell>
          <cell r="CD189">
            <v>-2</v>
          </cell>
          <cell r="CE189">
            <v>-3</v>
          </cell>
          <cell r="CF189">
            <v>0</v>
          </cell>
          <cell r="CG189">
            <v>0</v>
          </cell>
          <cell r="CH189">
            <v>0</v>
          </cell>
          <cell r="CI189">
            <v>0</v>
          </cell>
          <cell r="CJ189">
            <v>1</v>
          </cell>
          <cell r="CK189">
            <v>0</v>
          </cell>
          <cell r="CL189">
            <v>0</v>
          </cell>
          <cell r="CM189">
            <v>0</v>
          </cell>
          <cell r="CN189">
            <v>0</v>
          </cell>
          <cell r="CO189">
            <v>0</v>
          </cell>
          <cell r="CP189">
            <v>0</v>
          </cell>
          <cell r="CQ189">
            <v>0</v>
          </cell>
          <cell r="CR189">
            <v>1</v>
          </cell>
          <cell r="CS189">
            <v>2</v>
          </cell>
          <cell r="CT189">
            <v>0</v>
          </cell>
          <cell r="CU189">
            <v>0</v>
          </cell>
          <cell r="CV189">
            <v>0</v>
          </cell>
          <cell r="CW189">
            <v>0</v>
          </cell>
          <cell r="CX189">
            <v>0</v>
          </cell>
          <cell r="CY189">
            <v>0</v>
          </cell>
          <cell r="CZ189">
            <v>0</v>
          </cell>
          <cell r="DA189">
            <v>1</v>
          </cell>
          <cell r="DB189">
            <v>1</v>
          </cell>
          <cell r="DC189">
            <v>1</v>
          </cell>
          <cell r="DD189">
            <v>0</v>
          </cell>
          <cell r="DE189">
            <v>0</v>
          </cell>
          <cell r="DF189">
            <v>0</v>
          </cell>
          <cell r="DG189">
            <v>0</v>
          </cell>
          <cell r="DH189">
            <v>0</v>
          </cell>
          <cell r="DI189">
            <v>0</v>
          </cell>
          <cell r="DJ189">
            <v>0</v>
          </cell>
          <cell r="DK189">
            <v>0</v>
          </cell>
          <cell r="DL189">
            <v>0</v>
          </cell>
          <cell r="DM189">
            <v>0</v>
          </cell>
          <cell r="DN189">
            <v>0</v>
          </cell>
          <cell r="DO189">
            <v>0</v>
          </cell>
          <cell r="DP189">
            <v>1</v>
          </cell>
          <cell r="DQ189">
            <v>1</v>
          </cell>
          <cell r="DR189">
            <v>0</v>
          </cell>
          <cell r="DS189">
            <v>0</v>
          </cell>
          <cell r="DT189">
            <v>1</v>
          </cell>
          <cell r="DU189">
            <v>1</v>
          </cell>
          <cell r="DV189">
            <v>0</v>
          </cell>
          <cell r="DW189">
            <v>0</v>
          </cell>
          <cell r="DY189">
            <v>1</v>
          </cell>
          <cell r="DZ189">
            <v>1</v>
          </cell>
          <cell r="EC189">
            <v>1</v>
          </cell>
          <cell r="ED189">
            <v>1</v>
          </cell>
          <cell r="EE189">
            <v>1</v>
          </cell>
          <cell r="EH189">
            <v>0</v>
          </cell>
          <cell r="EI189">
            <v>3.3</v>
          </cell>
          <cell r="EM189">
            <v>4</v>
          </cell>
          <cell r="EN189">
            <v>2</v>
          </cell>
          <cell r="EQ189">
            <v>2</v>
          </cell>
          <cell r="ER189">
            <v>1</v>
          </cell>
          <cell r="ES189">
            <v>1</v>
          </cell>
          <cell r="EV189">
            <v>0</v>
          </cell>
          <cell r="EW189">
            <v>0</v>
          </cell>
          <cell r="FB189">
            <v>0</v>
          </cell>
          <cell r="FE189">
            <v>2</v>
          </cell>
          <cell r="FF189">
            <v>2</v>
          </cell>
          <cell r="FG189">
            <v>2</v>
          </cell>
          <cell r="FJ189">
            <v>1</v>
          </cell>
          <cell r="FK189">
            <v>1</v>
          </cell>
          <cell r="FO189">
            <v>1</v>
          </cell>
          <cell r="FP189">
            <v>0</v>
          </cell>
          <cell r="FS189">
            <v>2.5</v>
          </cell>
          <cell r="FT189">
            <v>0</v>
          </cell>
          <cell r="GK189">
            <v>3.253333333333333</v>
          </cell>
          <cell r="GL189">
            <v>0.30769230769230771</v>
          </cell>
          <cell r="GM189">
            <v>0.15533333333333335</v>
          </cell>
          <cell r="GN189">
            <v>0.53846153846153844</v>
          </cell>
          <cell r="GO189">
            <v>0</v>
          </cell>
          <cell r="GP189">
            <v>0</v>
          </cell>
        </row>
        <row r="190">
          <cell r="K190">
            <v>0</v>
          </cell>
          <cell r="L190">
            <v>0</v>
          </cell>
          <cell r="P190">
            <v>0</v>
          </cell>
          <cell r="Q190">
            <v>0</v>
          </cell>
          <cell r="T190">
            <v>0</v>
          </cell>
          <cell r="U190">
            <v>0</v>
          </cell>
          <cell r="V190">
            <v>0</v>
          </cell>
          <cell r="Y190">
            <v>0</v>
          </cell>
          <cell r="Z190">
            <v>0</v>
          </cell>
          <cell r="AD190">
            <v>0</v>
          </cell>
          <cell r="AE190">
            <v>0</v>
          </cell>
          <cell r="AH190">
            <v>0</v>
          </cell>
          <cell r="AI190">
            <v>0</v>
          </cell>
          <cell r="AJ190">
            <v>0</v>
          </cell>
          <cell r="AM190">
            <v>0</v>
          </cell>
          <cell r="AN190">
            <v>0</v>
          </cell>
          <cell r="AR190">
            <v>0</v>
          </cell>
          <cell r="AS190">
            <v>0</v>
          </cell>
          <cell r="AV190">
            <v>0</v>
          </cell>
          <cell r="AW190">
            <v>0</v>
          </cell>
          <cell r="AX190">
            <v>0</v>
          </cell>
          <cell r="BA190">
            <v>0</v>
          </cell>
          <cell r="BB190">
            <v>0</v>
          </cell>
          <cell r="BF190">
            <v>0</v>
          </cell>
          <cell r="BG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Y190">
            <v>0</v>
          </cell>
          <cell r="DZ190">
            <v>0</v>
          </cell>
          <cell r="EC190">
            <v>0</v>
          </cell>
          <cell r="ED190">
            <v>0</v>
          </cell>
          <cell r="EE190">
            <v>0</v>
          </cell>
          <cell r="EH190">
            <v>0</v>
          </cell>
          <cell r="EI190">
            <v>0</v>
          </cell>
          <cell r="EM190">
            <v>0</v>
          </cell>
          <cell r="EN190">
            <v>0</v>
          </cell>
          <cell r="EQ190">
            <v>0</v>
          </cell>
          <cell r="ER190">
            <v>0</v>
          </cell>
          <cell r="ES190">
            <v>0</v>
          </cell>
          <cell r="EV190">
            <v>0</v>
          </cell>
          <cell r="EW190">
            <v>0</v>
          </cell>
          <cell r="FB190">
            <v>0</v>
          </cell>
          <cell r="FE190">
            <v>0</v>
          </cell>
          <cell r="FF190">
            <v>0</v>
          </cell>
          <cell r="FG190">
            <v>0</v>
          </cell>
          <cell r="FJ190">
            <v>0</v>
          </cell>
          <cell r="FK190">
            <v>0</v>
          </cell>
          <cell r="FO190">
            <v>0</v>
          </cell>
          <cell r="FP190">
            <v>0</v>
          </cell>
          <cell r="FS190">
            <v>0</v>
          </cell>
          <cell r="FT190">
            <v>0</v>
          </cell>
          <cell r="GK190">
            <v>0</v>
          </cell>
          <cell r="GL190">
            <v>0</v>
          </cell>
          <cell r="GM190">
            <v>0</v>
          </cell>
          <cell r="GN190">
            <v>0</v>
          </cell>
          <cell r="GO190">
            <v>0</v>
          </cell>
          <cell r="GP190">
            <v>0</v>
          </cell>
        </row>
        <row r="191">
          <cell r="K191">
            <v>0</v>
          </cell>
          <cell r="L191">
            <v>0</v>
          </cell>
          <cell r="P191">
            <v>0</v>
          </cell>
          <cell r="Q191">
            <v>0</v>
          </cell>
          <cell r="T191">
            <v>0</v>
          </cell>
          <cell r="U191">
            <v>0</v>
          </cell>
          <cell r="V191">
            <v>0</v>
          </cell>
          <cell r="Y191">
            <v>1</v>
          </cell>
          <cell r="Z191">
            <v>1</v>
          </cell>
          <cell r="AD191">
            <v>2</v>
          </cell>
          <cell r="AE191">
            <v>2</v>
          </cell>
          <cell r="AH191">
            <v>2</v>
          </cell>
          <cell r="AI191">
            <v>2</v>
          </cell>
          <cell r="AJ191">
            <v>2</v>
          </cell>
          <cell r="AM191">
            <v>2</v>
          </cell>
          <cell r="AN191">
            <v>2</v>
          </cell>
          <cell r="AR191">
            <v>2</v>
          </cell>
          <cell r="AS191">
            <v>2</v>
          </cell>
          <cell r="AV191">
            <v>2</v>
          </cell>
          <cell r="AW191">
            <v>2</v>
          </cell>
          <cell r="AX191">
            <v>2</v>
          </cell>
          <cell r="BA191">
            <v>2</v>
          </cell>
          <cell r="BB191">
            <v>0</v>
          </cell>
          <cell r="BF191">
            <v>0</v>
          </cell>
          <cell r="BG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1</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1</v>
          </cell>
          <cell r="DG191">
            <v>1</v>
          </cell>
          <cell r="DH191">
            <v>0</v>
          </cell>
          <cell r="DI191">
            <v>0</v>
          </cell>
          <cell r="DJ191">
            <v>0</v>
          </cell>
          <cell r="DK191">
            <v>1</v>
          </cell>
          <cell r="DL191">
            <v>0</v>
          </cell>
          <cell r="DM191">
            <v>0</v>
          </cell>
          <cell r="DN191">
            <v>0</v>
          </cell>
          <cell r="DO191">
            <v>0</v>
          </cell>
          <cell r="DP191">
            <v>0</v>
          </cell>
          <cell r="DQ191">
            <v>0</v>
          </cell>
          <cell r="DR191">
            <v>0</v>
          </cell>
          <cell r="DS191">
            <v>0</v>
          </cell>
          <cell r="DT191">
            <v>0</v>
          </cell>
          <cell r="DU191">
            <v>0</v>
          </cell>
          <cell r="DV191">
            <v>0</v>
          </cell>
          <cell r="DW191">
            <v>0</v>
          </cell>
          <cell r="DY191">
            <v>1</v>
          </cell>
          <cell r="DZ191">
            <v>1</v>
          </cell>
          <cell r="EC191">
            <v>1</v>
          </cell>
          <cell r="ED191">
            <v>0</v>
          </cell>
          <cell r="EE191">
            <v>3</v>
          </cell>
          <cell r="EH191">
            <v>5</v>
          </cell>
          <cell r="EI191">
            <v>1.7</v>
          </cell>
          <cell r="EM191">
            <v>4</v>
          </cell>
          <cell r="EN191">
            <v>5</v>
          </cell>
          <cell r="EQ191">
            <v>4</v>
          </cell>
          <cell r="ER191">
            <v>5</v>
          </cell>
          <cell r="ES191">
            <v>5</v>
          </cell>
          <cell r="EV191">
            <v>5</v>
          </cell>
          <cell r="EW191">
            <v>5</v>
          </cell>
          <cell r="FB191">
            <v>5</v>
          </cell>
          <cell r="FE191">
            <v>5</v>
          </cell>
          <cell r="FF191">
            <v>4</v>
          </cell>
          <cell r="FG191">
            <v>4</v>
          </cell>
          <cell r="FJ191">
            <v>5</v>
          </cell>
          <cell r="FK191">
            <v>5</v>
          </cell>
          <cell r="FO191">
            <v>4</v>
          </cell>
          <cell r="FP191">
            <v>5</v>
          </cell>
          <cell r="FS191">
            <v>4.3</v>
          </cell>
          <cell r="FT191">
            <v>5</v>
          </cell>
          <cell r="GK191">
            <v>0.93333333333333335</v>
          </cell>
          <cell r="GL191">
            <v>1.0769230769230769</v>
          </cell>
          <cell r="GM191">
            <v>6.6666666666666666E-2</v>
          </cell>
          <cell r="GN191">
            <v>0.23076923076923078</v>
          </cell>
          <cell r="GO191">
            <v>0</v>
          </cell>
          <cell r="GP191">
            <v>0</v>
          </cell>
        </row>
        <row r="192">
          <cell r="K192">
            <v>0</v>
          </cell>
          <cell r="L192">
            <v>0</v>
          </cell>
          <cell r="P192">
            <v>0</v>
          </cell>
          <cell r="Q192">
            <v>0</v>
          </cell>
          <cell r="T192">
            <v>0</v>
          </cell>
          <cell r="U192">
            <v>0</v>
          </cell>
          <cell r="V192">
            <v>0</v>
          </cell>
          <cell r="Y192">
            <v>1</v>
          </cell>
          <cell r="Z192">
            <v>1</v>
          </cell>
          <cell r="AD192">
            <v>1</v>
          </cell>
          <cell r="AE192">
            <v>1</v>
          </cell>
          <cell r="AH192">
            <v>0</v>
          </cell>
          <cell r="AI192">
            <v>0</v>
          </cell>
          <cell r="AJ192">
            <v>0</v>
          </cell>
          <cell r="AM192">
            <v>0</v>
          </cell>
          <cell r="AN192">
            <v>0</v>
          </cell>
          <cell r="AR192">
            <v>0</v>
          </cell>
          <cell r="AS192">
            <v>0</v>
          </cell>
          <cell r="AV192">
            <v>0</v>
          </cell>
          <cell r="AW192">
            <v>0</v>
          </cell>
          <cell r="AX192">
            <v>0</v>
          </cell>
          <cell r="BA192">
            <v>0</v>
          </cell>
          <cell r="BB192">
            <v>0</v>
          </cell>
          <cell r="BF192">
            <v>0</v>
          </cell>
          <cell r="BG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1</v>
          </cell>
          <cell r="DL192">
            <v>0</v>
          </cell>
          <cell r="DM192">
            <v>0</v>
          </cell>
          <cell r="DN192">
            <v>0</v>
          </cell>
          <cell r="DO192">
            <v>0</v>
          </cell>
          <cell r="DP192">
            <v>0</v>
          </cell>
          <cell r="DQ192">
            <v>0</v>
          </cell>
          <cell r="DR192">
            <v>0</v>
          </cell>
          <cell r="DS192">
            <v>0</v>
          </cell>
          <cell r="DT192">
            <v>0</v>
          </cell>
          <cell r="DU192">
            <v>0</v>
          </cell>
          <cell r="DV192">
            <v>0</v>
          </cell>
          <cell r="DW192">
            <v>0</v>
          </cell>
          <cell r="DY192">
            <v>0</v>
          </cell>
          <cell r="DZ192">
            <v>0</v>
          </cell>
          <cell r="EC192">
            <v>0</v>
          </cell>
          <cell r="ED192">
            <v>0</v>
          </cell>
          <cell r="EE192">
            <v>0</v>
          </cell>
          <cell r="EH192">
            <v>2</v>
          </cell>
          <cell r="EI192">
            <v>0.7</v>
          </cell>
          <cell r="EM192">
            <v>2</v>
          </cell>
          <cell r="EN192">
            <v>2</v>
          </cell>
          <cell r="EQ192">
            <v>2</v>
          </cell>
          <cell r="ER192">
            <v>2</v>
          </cell>
          <cell r="ES192">
            <v>2</v>
          </cell>
          <cell r="EV192">
            <v>2</v>
          </cell>
          <cell r="EW192">
            <v>2</v>
          </cell>
          <cell r="FB192">
            <v>3</v>
          </cell>
          <cell r="FE192">
            <v>2</v>
          </cell>
          <cell r="FF192">
            <v>2</v>
          </cell>
          <cell r="FG192">
            <v>2</v>
          </cell>
          <cell r="FJ192">
            <v>2</v>
          </cell>
          <cell r="FK192">
            <v>2</v>
          </cell>
          <cell r="FO192">
            <v>2</v>
          </cell>
          <cell r="FP192">
            <v>2</v>
          </cell>
          <cell r="FS192">
            <v>2</v>
          </cell>
          <cell r="FT192">
            <v>2</v>
          </cell>
          <cell r="GK192">
            <v>0.26666666666666666</v>
          </cell>
          <cell r="GL192">
            <v>0</v>
          </cell>
          <cell r="GM192">
            <v>0</v>
          </cell>
          <cell r="GN192">
            <v>7.6923076923076927E-2</v>
          </cell>
          <cell r="GO192">
            <v>0</v>
          </cell>
          <cell r="GP192">
            <v>0</v>
          </cell>
        </row>
        <row r="195">
          <cell r="L195">
            <v>1</v>
          </cell>
          <cell r="M195">
            <v>2</v>
          </cell>
          <cell r="Q195">
            <v>3</v>
          </cell>
          <cell r="R195">
            <v>1</v>
          </cell>
          <cell r="U195">
            <v>1.5</v>
          </cell>
          <cell r="V195">
            <v>2</v>
          </cell>
          <cell r="W195">
            <v>0.5</v>
          </cell>
          <cell r="Z195">
            <v>0.5</v>
          </cell>
          <cell r="AA195">
            <v>1</v>
          </cell>
          <cell r="CJ195">
            <v>0</v>
          </cell>
          <cell r="CK195">
            <v>0</v>
          </cell>
          <cell r="CN195">
            <v>0</v>
          </cell>
          <cell r="CO195">
            <v>0</v>
          </cell>
          <cell r="CP195">
            <v>0</v>
          </cell>
          <cell r="CS195">
            <v>0</v>
          </cell>
          <cell r="CT195">
            <v>0.33</v>
          </cell>
          <cell r="CX195">
            <v>0</v>
          </cell>
          <cell r="CY195">
            <v>0</v>
          </cell>
          <cell r="DB195">
            <v>0</v>
          </cell>
          <cell r="DC195">
            <v>0</v>
          </cell>
          <cell r="DD195">
            <v>0</v>
          </cell>
          <cell r="DG195">
            <v>0</v>
          </cell>
          <cell r="DH195">
            <v>3.3333333333333333E-2</v>
          </cell>
          <cell r="DL195">
            <v>1</v>
          </cell>
          <cell r="DM195">
            <v>0</v>
          </cell>
          <cell r="DP195">
            <v>0.5</v>
          </cell>
          <cell r="DQ195">
            <v>1</v>
          </cell>
          <cell r="DR195">
            <v>1</v>
          </cell>
          <cell r="DU195">
            <v>3</v>
          </cell>
          <cell r="DV195">
            <v>2.5</v>
          </cell>
          <cell r="DZ195">
            <v>1</v>
          </cell>
          <cell r="EA195">
            <v>0</v>
          </cell>
          <cell r="ED195">
            <v>0</v>
          </cell>
          <cell r="EE195">
            <v>0</v>
          </cell>
          <cell r="EF195">
            <v>1</v>
          </cell>
          <cell r="EI195">
            <v>0.5</v>
          </cell>
          <cell r="EJ195">
            <v>0.5</v>
          </cell>
          <cell r="EN195">
            <v>1.3</v>
          </cell>
          <cell r="EO195">
            <v>0.7</v>
          </cell>
          <cell r="ER195">
            <v>0</v>
          </cell>
          <cell r="ES195">
            <v>0</v>
          </cell>
          <cell r="ET195">
            <v>0.5</v>
          </cell>
          <cell r="EW195">
            <v>1.4</v>
          </cell>
          <cell r="EX195">
            <v>0.9</v>
          </cell>
          <cell r="FC195">
            <v>0.4</v>
          </cell>
          <cell r="FF195">
            <v>1.5</v>
          </cell>
          <cell r="FG195">
            <v>2</v>
          </cell>
          <cell r="FH195">
            <v>3</v>
          </cell>
          <cell r="FK195">
            <v>1.4</v>
          </cell>
          <cell r="FL195">
            <v>1</v>
          </cell>
          <cell r="FP195">
            <v>1</v>
          </cell>
          <cell r="FQ195">
            <v>1.4</v>
          </cell>
          <cell r="FT195">
            <v>2</v>
          </cell>
          <cell r="FU195">
            <v>1</v>
          </cell>
          <cell r="GK195">
            <v>1.3888888888888888</v>
          </cell>
          <cell r="GL195">
            <v>0</v>
          </cell>
          <cell r="GM195">
            <v>4.7142857142857146E-2</v>
          </cell>
          <cell r="GN195">
            <v>0.64523809523809528</v>
          </cell>
          <cell r="GO195">
            <v>0</v>
          </cell>
          <cell r="GP195">
            <v>0</v>
          </cell>
        </row>
        <row r="196">
          <cell r="L196">
            <v>0</v>
          </cell>
          <cell r="M196">
            <v>1</v>
          </cell>
          <cell r="Q196">
            <v>1</v>
          </cell>
          <cell r="R196">
            <v>1</v>
          </cell>
          <cell r="U196">
            <v>0</v>
          </cell>
          <cell r="V196">
            <v>0</v>
          </cell>
          <cell r="W196">
            <v>0</v>
          </cell>
          <cell r="Z196">
            <v>1</v>
          </cell>
          <cell r="AA196">
            <v>1</v>
          </cell>
          <cell r="CJ196">
            <v>0</v>
          </cell>
          <cell r="CK196">
            <v>0</v>
          </cell>
          <cell r="CN196">
            <v>0</v>
          </cell>
          <cell r="CO196">
            <v>0</v>
          </cell>
          <cell r="CP196">
            <v>1</v>
          </cell>
          <cell r="CS196">
            <v>1</v>
          </cell>
          <cell r="CT196">
            <v>1</v>
          </cell>
          <cell r="CX196">
            <v>0</v>
          </cell>
          <cell r="CY196">
            <v>0</v>
          </cell>
          <cell r="DB196">
            <v>0</v>
          </cell>
          <cell r="DC196">
            <v>0</v>
          </cell>
          <cell r="DD196">
            <v>0</v>
          </cell>
          <cell r="DG196">
            <v>1</v>
          </cell>
          <cell r="DH196">
            <v>1</v>
          </cell>
          <cell r="DL196">
            <v>1</v>
          </cell>
          <cell r="DM196">
            <v>1</v>
          </cell>
          <cell r="DP196">
            <v>0</v>
          </cell>
          <cell r="DQ196">
            <v>0</v>
          </cell>
          <cell r="DR196">
            <v>0</v>
          </cell>
          <cell r="DU196">
            <v>0</v>
          </cell>
          <cell r="DV196">
            <v>0</v>
          </cell>
          <cell r="DZ196">
            <v>0</v>
          </cell>
          <cell r="EA196">
            <v>0</v>
          </cell>
          <cell r="ED196">
            <v>1</v>
          </cell>
          <cell r="EE196">
            <v>1</v>
          </cell>
          <cell r="EF196">
            <v>3</v>
          </cell>
          <cell r="EI196">
            <v>1</v>
          </cell>
          <cell r="EJ196">
            <v>0</v>
          </cell>
          <cell r="EN196">
            <v>0</v>
          </cell>
          <cell r="EO196">
            <v>1</v>
          </cell>
          <cell r="ER196">
            <v>0</v>
          </cell>
          <cell r="ES196">
            <v>0</v>
          </cell>
          <cell r="ET196">
            <v>0</v>
          </cell>
          <cell r="EW196">
            <v>1</v>
          </cell>
          <cell r="EX196">
            <v>1</v>
          </cell>
          <cell r="FC196">
            <v>1</v>
          </cell>
          <cell r="FF196">
            <v>0</v>
          </cell>
          <cell r="FG196">
            <v>0</v>
          </cell>
          <cell r="FH196">
            <v>0</v>
          </cell>
          <cell r="FK196">
            <v>0</v>
          </cell>
          <cell r="FL196">
            <v>0</v>
          </cell>
          <cell r="FP196">
            <v>0</v>
          </cell>
          <cell r="FQ196">
            <v>0</v>
          </cell>
          <cell r="FT196">
            <v>0</v>
          </cell>
          <cell r="FU196">
            <v>0</v>
          </cell>
          <cell r="GK196">
            <v>0.55555555555555558</v>
          </cell>
          <cell r="GL196">
            <v>0</v>
          </cell>
          <cell r="GM196">
            <v>0.42857142857142855</v>
          </cell>
          <cell r="GN196">
            <v>0.2857142857142857</v>
          </cell>
          <cell r="GO196">
            <v>0</v>
          </cell>
          <cell r="GP196">
            <v>0</v>
          </cell>
        </row>
        <row r="197">
          <cell r="L197">
            <v>0</v>
          </cell>
          <cell r="M197">
            <v>0</v>
          </cell>
          <cell r="Q197">
            <v>0</v>
          </cell>
          <cell r="R197">
            <v>0</v>
          </cell>
          <cell r="U197">
            <v>0</v>
          </cell>
          <cell r="V197">
            <v>1</v>
          </cell>
          <cell r="W197">
            <v>1</v>
          </cell>
          <cell r="Z197">
            <v>1</v>
          </cell>
          <cell r="AA197">
            <v>1</v>
          </cell>
          <cell r="CJ197">
            <v>0</v>
          </cell>
          <cell r="CK197">
            <v>0</v>
          </cell>
          <cell r="CN197">
            <v>0</v>
          </cell>
          <cell r="CO197">
            <v>0</v>
          </cell>
          <cell r="CP197">
            <v>0</v>
          </cell>
          <cell r="CS197">
            <v>0</v>
          </cell>
          <cell r="CT197">
            <v>0</v>
          </cell>
          <cell r="CX197">
            <v>0</v>
          </cell>
          <cell r="CY197">
            <v>0</v>
          </cell>
          <cell r="DB197">
            <v>0</v>
          </cell>
          <cell r="DC197">
            <v>0</v>
          </cell>
          <cell r="DD197">
            <v>0</v>
          </cell>
          <cell r="DG197">
            <v>0</v>
          </cell>
          <cell r="DH197">
            <v>0</v>
          </cell>
          <cell r="DL197">
            <v>0</v>
          </cell>
          <cell r="DM197">
            <v>0</v>
          </cell>
          <cell r="DP197">
            <v>0</v>
          </cell>
          <cell r="DQ197">
            <v>0</v>
          </cell>
          <cell r="DR197">
            <v>0</v>
          </cell>
          <cell r="DU197">
            <v>0</v>
          </cell>
          <cell r="DV197">
            <v>0</v>
          </cell>
          <cell r="DZ197">
            <v>1</v>
          </cell>
          <cell r="EA197">
            <v>1</v>
          </cell>
          <cell r="ED197">
            <v>1</v>
          </cell>
          <cell r="EE197">
            <v>1</v>
          </cell>
          <cell r="EF197">
            <v>1</v>
          </cell>
          <cell r="EI197">
            <v>1</v>
          </cell>
          <cell r="EJ197">
            <v>1</v>
          </cell>
          <cell r="EN197">
            <v>1</v>
          </cell>
          <cell r="EO197">
            <v>1</v>
          </cell>
          <cell r="ER197">
            <v>1</v>
          </cell>
          <cell r="ES197">
            <v>1</v>
          </cell>
          <cell r="ET197">
            <v>0</v>
          </cell>
          <cell r="EW197">
            <v>1</v>
          </cell>
          <cell r="EX197">
            <v>1</v>
          </cell>
          <cell r="FC197">
            <v>1</v>
          </cell>
          <cell r="FF197">
            <v>1</v>
          </cell>
          <cell r="FG197">
            <v>1</v>
          </cell>
          <cell r="FH197">
            <v>1</v>
          </cell>
          <cell r="FK197">
            <v>1</v>
          </cell>
          <cell r="FL197">
            <v>1</v>
          </cell>
          <cell r="FP197">
            <v>1</v>
          </cell>
          <cell r="FQ197">
            <v>1</v>
          </cell>
          <cell r="FT197">
            <v>1</v>
          </cell>
          <cell r="FU197">
            <v>1</v>
          </cell>
          <cell r="GK197">
            <v>0.44444444444444442</v>
          </cell>
          <cell r="GL197">
            <v>0</v>
          </cell>
          <cell r="GM197">
            <v>0</v>
          </cell>
          <cell r="GN197">
            <v>0</v>
          </cell>
          <cell r="GO197">
            <v>0</v>
          </cell>
          <cell r="GP197">
            <v>0</v>
          </cell>
        </row>
        <row r="198">
          <cell r="L198">
            <v>0</v>
          </cell>
          <cell r="M198">
            <v>0</v>
          </cell>
          <cell r="Q198">
            <v>0</v>
          </cell>
          <cell r="R198">
            <v>0</v>
          </cell>
          <cell r="U198">
            <v>0</v>
          </cell>
          <cell r="V198">
            <v>1</v>
          </cell>
          <cell r="W198">
            <v>1</v>
          </cell>
          <cell r="Z198">
            <v>0</v>
          </cell>
          <cell r="AA198">
            <v>0</v>
          </cell>
          <cell r="CJ198">
            <v>1</v>
          </cell>
          <cell r="CK198">
            <v>0</v>
          </cell>
          <cell r="CN198">
            <v>0</v>
          </cell>
          <cell r="CO198">
            <v>0</v>
          </cell>
          <cell r="CP198">
            <v>0</v>
          </cell>
          <cell r="CS198">
            <v>0</v>
          </cell>
          <cell r="CT198">
            <v>0</v>
          </cell>
          <cell r="CX198">
            <v>0</v>
          </cell>
          <cell r="CY198">
            <v>0</v>
          </cell>
          <cell r="DB198">
            <v>0</v>
          </cell>
          <cell r="DC198">
            <v>0</v>
          </cell>
          <cell r="DD198">
            <v>0</v>
          </cell>
          <cell r="DG198">
            <v>0</v>
          </cell>
          <cell r="DH198">
            <v>0</v>
          </cell>
          <cell r="DL198">
            <v>0</v>
          </cell>
          <cell r="DM198">
            <v>0</v>
          </cell>
          <cell r="DP198">
            <v>0</v>
          </cell>
          <cell r="DQ198">
            <v>0</v>
          </cell>
          <cell r="DR198">
            <v>0</v>
          </cell>
          <cell r="DU198">
            <v>0</v>
          </cell>
          <cell r="DV198">
            <v>0</v>
          </cell>
          <cell r="DZ198">
            <v>0</v>
          </cell>
          <cell r="EA198">
            <v>0</v>
          </cell>
          <cell r="ED198">
            <v>0</v>
          </cell>
          <cell r="EE198">
            <v>0</v>
          </cell>
          <cell r="EF198">
            <v>0</v>
          </cell>
          <cell r="EI198">
            <v>0</v>
          </cell>
          <cell r="EJ198">
            <v>1</v>
          </cell>
          <cell r="EN198">
            <v>0</v>
          </cell>
          <cell r="EO198">
            <v>1</v>
          </cell>
          <cell r="ER198">
            <v>0</v>
          </cell>
          <cell r="ES198">
            <v>0</v>
          </cell>
          <cell r="ET198">
            <v>0</v>
          </cell>
          <cell r="EW198">
            <v>0</v>
          </cell>
          <cell r="EX198">
            <v>0</v>
          </cell>
          <cell r="FC198">
            <v>0</v>
          </cell>
          <cell r="FF198">
            <v>0</v>
          </cell>
          <cell r="FG198">
            <v>0</v>
          </cell>
          <cell r="FH198">
            <v>0</v>
          </cell>
          <cell r="FK198">
            <v>1</v>
          </cell>
          <cell r="FL198">
            <v>1</v>
          </cell>
          <cell r="FP198">
            <v>1</v>
          </cell>
          <cell r="FQ198">
            <v>1</v>
          </cell>
          <cell r="FT198">
            <v>1</v>
          </cell>
          <cell r="FU198">
            <v>1</v>
          </cell>
          <cell r="GK198">
            <v>0.22222222222222221</v>
          </cell>
          <cell r="GL198">
            <v>0</v>
          </cell>
          <cell r="GM198">
            <v>0.14285714285714285</v>
          </cell>
          <cell r="GN198">
            <v>0</v>
          </cell>
          <cell r="GO198">
            <v>0</v>
          </cell>
          <cell r="GP198">
            <v>0</v>
          </cell>
        </row>
        <row r="199">
          <cell r="L199">
            <v>3</v>
          </cell>
          <cell r="M199">
            <v>4</v>
          </cell>
          <cell r="Q199">
            <v>7.5</v>
          </cell>
          <cell r="R199">
            <v>10</v>
          </cell>
          <cell r="U199">
            <v>7</v>
          </cell>
          <cell r="V199">
            <v>7</v>
          </cell>
          <cell r="W199">
            <v>7</v>
          </cell>
          <cell r="Z199">
            <v>7</v>
          </cell>
          <cell r="AA199">
            <v>7</v>
          </cell>
          <cell r="CJ199">
            <v>-1.42</v>
          </cell>
          <cell r="CK199">
            <v>2</v>
          </cell>
          <cell r="CN199">
            <v>4</v>
          </cell>
          <cell r="CO199">
            <v>4</v>
          </cell>
          <cell r="CP199">
            <v>0.5</v>
          </cell>
          <cell r="CS199">
            <v>0.5</v>
          </cell>
          <cell r="CT199">
            <v>0.5</v>
          </cell>
          <cell r="CX199">
            <v>0</v>
          </cell>
          <cell r="CY199">
            <v>0</v>
          </cell>
          <cell r="DB199">
            <v>1</v>
          </cell>
          <cell r="DC199">
            <v>1</v>
          </cell>
          <cell r="DD199">
            <v>1</v>
          </cell>
          <cell r="DG199">
            <v>2</v>
          </cell>
          <cell r="DH199">
            <v>2</v>
          </cell>
          <cell r="DL199">
            <v>0</v>
          </cell>
          <cell r="DM199">
            <v>0</v>
          </cell>
          <cell r="DP199">
            <v>2</v>
          </cell>
          <cell r="DQ199">
            <v>2</v>
          </cell>
          <cell r="DR199">
            <v>4</v>
          </cell>
          <cell r="DU199">
            <v>1.5</v>
          </cell>
          <cell r="DV199">
            <v>1</v>
          </cell>
          <cell r="DZ199">
            <v>0</v>
          </cell>
          <cell r="EA199">
            <v>0</v>
          </cell>
          <cell r="ED199">
            <v>0</v>
          </cell>
          <cell r="EE199">
            <v>0</v>
          </cell>
          <cell r="EF199">
            <v>0</v>
          </cell>
          <cell r="EI199">
            <v>0</v>
          </cell>
          <cell r="EJ199">
            <v>0</v>
          </cell>
          <cell r="EN199">
            <v>0</v>
          </cell>
          <cell r="EO199">
            <v>0</v>
          </cell>
          <cell r="ER199">
            <v>0</v>
          </cell>
          <cell r="ES199">
            <v>2</v>
          </cell>
          <cell r="ET199">
            <v>2</v>
          </cell>
          <cell r="EW199">
            <v>0</v>
          </cell>
          <cell r="EX199">
            <v>0</v>
          </cell>
          <cell r="FC199">
            <v>0.5</v>
          </cell>
          <cell r="FF199">
            <v>1</v>
          </cell>
          <cell r="FG199">
            <v>0</v>
          </cell>
          <cell r="FH199">
            <v>0</v>
          </cell>
          <cell r="FK199">
            <v>0</v>
          </cell>
          <cell r="FL199">
            <v>0</v>
          </cell>
          <cell r="FP199">
            <v>0</v>
          </cell>
          <cell r="FQ199">
            <v>0</v>
          </cell>
          <cell r="FT199">
            <v>1</v>
          </cell>
          <cell r="FU199">
            <v>1</v>
          </cell>
          <cell r="GK199">
            <v>6.6111111111111107</v>
          </cell>
          <cell r="GL199">
            <v>0</v>
          </cell>
          <cell r="GM199">
            <v>1.44</v>
          </cell>
          <cell r="GN199">
            <v>1.25</v>
          </cell>
          <cell r="GO199">
            <v>0</v>
          </cell>
          <cell r="GP199">
            <v>0</v>
          </cell>
        </row>
        <row r="200">
          <cell r="L200">
            <v>0</v>
          </cell>
          <cell r="M200">
            <v>0</v>
          </cell>
          <cell r="Q200">
            <v>0</v>
          </cell>
          <cell r="R200">
            <v>0</v>
          </cell>
          <cell r="U200">
            <v>0</v>
          </cell>
          <cell r="V200">
            <v>0</v>
          </cell>
          <cell r="W200">
            <v>0</v>
          </cell>
          <cell r="Z200">
            <v>0</v>
          </cell>
          <cell r="AA200">
            <v>0</v>
          </cell>
          <cell r="CJ200">
            <v>0</v>
          </cell>
          <cell r="CK200">
            <v>0</v>
          </cell>
          <cell r="CN200">
            <v>0</v>
          </cell>
          <cell r="CO200">
            <v>0</v>
          </cell>
          <cell r="CP200">
            <v>0</v>
          </cell>
          <cell r="CS200">
            <v>0</v>
          </cell>
          <cell r="CT200">
            <v>0</v>
          </cell>
          <cell r="CX200">
            <v>0</v>
          </cell>
          <cell r="CY200">
            <v>0</v>
          </cell>
          <cell r="DB200">
            <v>0</v>
          </cell>
          <cell r="DC200">
            <v>0</v>
          </cell>
          <cell r="DD200">
            <v>0</v>
          </cell>
          <cell r="DG200">
            <v>0</v>
          </cell>
          <cell r="DH200">
            <v>0</v>
          </cell>
          <cell r="DL200">
            <v>0</v>
          </cell>
          <cell r="DM200">
            <v>0</v>
          </cell>
          <cell r="DP200">
            <v>0</v>
          </cell>
          <cell r="DQ200">
            <v>0</v>
          </cell>
          <cell r="DR200">
            <v>0</v>
          </cell>
          <cell r="DU200">
            <v>0</v>
          </cell>
          <cell r="DV200">
            <v>0</v>
          </cell>
          <cell r="DZ200">
            <v>0</v>
          </cell>
          <cell r="EA200">
            <v>0</v>
          </cell>
          <cell r="ED200">
            <v>0</v>
          </cell>
          <cell r="EE200">
            <v>0</v>
          </cell>
          <cell r="EF200">
            <v>0</v>
          </cell>
          <cell r="EI200">
            <v>0</v>
          </cell>
          <cell r="EJ200">
            <v>0</v>
          </cell>
          <cell r="EN200">
            <v>0</v>
          </cell>
          <cell r="EO200">
            <v>0</v>
          </cell>
          <cell r="ER200">
            <v>0</v>
          </cell>
          <cell r="ES200">
            <v>0</v>
          </cell>
          <cell r="ET200">
            <v>0</v>
          </cell>
          <cell r="EW200">
            <v>0</v>
          </cell>
          <cell r="EX200">
            <v>0</v>
          </cell>
          <cell r="FC200">
            <v>0</v>
          </cell>
          <cell r="FF200">
            <v>0</v>
          </cell>
          <cell r="FG200">
            <v>0</v>
          </cell>
          <cell r="FH200">
            <v>0</v>
          </cell>
          <cell r="FK200">
            <v>0</v>
          </cell>
          <cell r="FL200">
            <v>0</v>
          </cell>
          <cell r="FP200">
            <v>0</v>
          </cell>
          <cell r="FQ200">
            <v>0</v>
          </cell>
          <cell r="FT200">
            <v>0</v>
          </cell>
          <cell r="FU200">
            <v>0</v>
          </cell>
          <cell r="GK200">
            <v>0</v>
          </cell>
          <cell r="GL200">
            <v>0</v>
          </cell>
          <cell r="GM200">
            <v>0</v>
          </cell>
          <cell r="GN200">
            <v>0</v>
          </cell>
          <cell r="GO200">
            <v>0</v>
          </cell>
          <cell r="GP200">
            <v>0</v>
          </cell>
        </row>
        <row r="201">
          <cell r="L201">
            <v>0</v>
          </cell>
          <cell r="M201">
            <v>0</v>
          </cell>
          <cell r="Q201">
            <v>0</v>
          </cell>
          <cell r="R201">
            <v>0</v>
          </cell>
          <cell r="U201">
            <v>0</v>
          </cell>
          <cell r="V201">
            <v>0</v>
          </cell>
          <cell r="W201">
            <v>0</v>
          </cell>
          <cell r="Z201">
            <v>0</v>
          </cell>
          <cell r="AA201">
            <v>0</v>
          </cell>
          <cell r="CJ201">
            <v>0</v>
          </cell>
          <cell r="CK201">
            <v>0</v>
          </cell>
          <cell r="CN201">
            <v>0</v>
          </cell>
          <cell r="CO201">
            <v>0</v>
          </cell>
          <cell r="CP201">
            <v>0</v>
          </cell>
          <cell r="CS201">
            <v>0</v>
          </cell>
          <cell r="CT201">
            <v>0</v>
          </cell>
          <cell r="CX201">
            <v>0</v>
          </cell>
          <cell r="CY201">
            <v>0</v>
          </cell>
          <cell r="DB201">
            <v>0</v>
          </cell>
          <cell r="DC201">
            <v>0</v>
          </cell>
          <cell r="DD201">
            <v>0</v>
          </cell>
          <cell r="DG201">
            <v>0</v>
          </cell>
          <cell r="DH201">
            <v>0</v>
          </cell>
          <cell r="DL201">
            <v>2</v>
          </cell>
          <cell r="DM201">
            <v>2</v>
          </cell>
          <cell r="DP201">
            <v>2</v>
          </cell>
          <cell r="DQ201">
            <v>2</v>
          </cell>
          <cell r="DR201">
            <v>0</v>
          </cell>
          <cell r="DU201">
            <v>0.5</v>
          </cell>
          <cell r="DV201">
            <v>0.5</v>
          </cell>
          <cell r="DZ201">
            <v>1.5</v>
          </cell>
          <cell r="EA201">
            <v>1.5</v>
          </cell>
          <cell r="ED201">
            <v>1</v>
          </cell>
          <cell r="EE201">
            <v>1</v>
          </cell>
          <cell r="EF201">
            <v>4</v>
          </cell>
          <cell r="EI201">
            <v>4</v>
          </cell>
          <cell r="EJ201">
            <v>5</v>
          </cell>
          <cell r="EN201">
            <v>5</v>
          </cell>
          <cell r="EO201">
            <v>5</v>
          </cell>
          <cell r="ER201">
            <v>5</v>
          </cell>
          <cell r="ES201">
            <v>5</v>
          </cell>
          <cell r="ET201">
            <v>5</v>
          </cell>
          <cell r="EW201">
            <v>4</v>
          </cell>
          <cell r="EX201">
            <v>5</v>
          </cell>
          <cell r="FC201">
            <v>5</v>
          </cell>
          <cell r="FF201">
            <v>4</v>
          </cell>
          <cell r="FG201">
            <v>4</v>
          </cell>
          <cell r="FH201">
            <v>4</v>
          </cell>
          <cell r="FK201">
            <v>3</v>
          </cell>
          <cell r="FL201">
            <v>4</v>
          </cell>
          <cell r="FP201">
            <v>4</v>
          </cell>
          <cell r="FQ201">
            <v>4</v>
          </cell>
          <cell r="FT201">
            <v>4</v>
          </cell>
          <cell r="FU201">
            <v>4</v>
          </cell>
          <cell r="GK201">
            <v>0</v>
          </cell>
          <cell r="GL201">
            <v>0</v>
          </cell>
          <cell r="GM201">
            <v>0</v>
          </cell>
          <cell r="GN201">
            <v>0.6428571428571429</v>
          </cell>
          <cell r="GO201">
            <v>0</v>
          </cell>
          <cell r="GP201">
            <v>0</v>
          </cell>
        </row>
        <row r="202">
          <cell r="L202">
            <v>0</v>
          </cell>
          <cell r="M202">
            <v>0</v>
          </cell>
          <cell r="Q202">
            <v>0</v>
          </cell>
          <cell r="R202">
            <v>0</v>
          </cell>
          <cell r="U202">
            <v>0</v>
          </cell>
          <cell r="V202">
            <v>0</v>
          </cell>
          <cell r="W202">
            <v>0</v>
          </cell>
          <cell r="Z202">
            <v>0</v>
          </cell>
          <cell r="AA202">
            <v>0</v>
          </cell>
          <cell r="CJ202">
            <v>0</v>
          </cell>
          <cell r="CK202">
            <v>0</v>
          </cell>
          <cell r="CN202">
            <v>0</v>
          </cell>
          <cell r="CO202">
            <v>0</v>
          </cell>
          <cell r="CP202">
            <v>0</v>
          </cell>
          <cell r="CS202">
            <v>0</v>
          </cell>
          <cell r="CT202">
            <v>0</v>
          </cell>
          <cell r="CX202">
            <v>0</v>
          </cell>
          <cell r="CY202">
            <v>0</v>
          </cell>
          <cell r="DB202">
            <v>0</v>
          </cell>
          <cell r="DC202">
            <v>0</v>
          </cell>
          <cell r="DD202">
            <v>0</v>
          </cell>
          <cell r="DG202">
            <v>0</v>
          </cell>
          <cell r="DH202">
            <v>0</v>
          </cell>
          <cell r="DL202">
            <v>1</v>
          </cell>
          <cell r="DM202">
            <v>1</v>
          </cell>
          <cell r="DP202">
            <v>0</v>
          </cell>
          <cell r="DQ202">
            <v>0</v>
          </cell>
          <cell r="DR202">
            <v>0</v>
          </cell>
          <cell r="DU202">
            <v>0</v>
          </cell>
          <cell r="DV202">
            <v>0.5</v>
          </cell>
          <cell r="DZ202">
            <v>1</v>
          </cell>
          <cell r="EA202">
            <v>1</v>
          </cell>
          <cell r="ED202">
            <v>1</v>
          </cell>
          <cell r="EE202">
            <v>1</v>
          </cell>
          <cell r="EF202">
            <v>2</v>
          </cell>
          <cell r="EI202">
            <v>4</v>
          </cell>
          <cell r="EJ202">
            <v>3</v>
          </cell>
          <cell r="EN202">
            <v>4</v>
          </cell>
          <cell r="EO202">
            <v>3</v>
          </cell>
          <cell r="ER202">
            <v>4</v>
          </cell>
          <cell r="ES202">
            <v>3</v>
          </cell>
          <cell r="ET202">
            <v>2</v>
          </cell>
          <cell r="EW202">
            <v>2</v>
          </cell>
          <cell r="EX202">
            <v>2</v>
          </cell>
          <cell r="FC202">
            <v>2</v>
          </cell>
          <cell r="FF202">
            <v>2</v>
          </cell>
          <cell r="FG202">
            <v>2</v>
          </cell>
          <cell r="FH202">
            <v>2</v>
          </cell>
          <cell r="FK202">
            <v>1</v>
          </cell>
          <cell r="FL202">
            <v>2</v>
          </cell>
          <cell r="FP202">
            <v>2</v>
          </cell>
          <cell r="FQ202">
            <v>2</v>
          </cell>
          <cell r="FT202">
            <v>1</v>
          </cell>
          <cell r="FU202">
            <v>1</v>
          </cell>
          <cell r="GK202">
            <v>0</v>
          </cell>
          <cell r="GL202">
            <v>0</v>
          </cell>
          <cell r="GM202">
            <v>0</v>
          </cell>
          <cell r="GN202">
            <v>0.17857142857142858</v>
          </cell>
          <cell r="GO202">
            <v>0</v>
          </cell>
          <cell r="GP202">
            <v>0</v>
          </cell>
        </row>
        <row r="205">
          <cell r="J205">
            <v>2</v>
          </cell>
          <cell r="M205">
            <v>2</v>
          </cell>
          <cell r="N205">
            <v>2</v>
          </cell>
          <cell r="O205">
            <v>0</v>
          </cell>
          <cell r="R205">
            <v>0</v>
          </cell>
          <cell r="S205">
            <v>0</v>
          </cell>
          <cell r="W205">
            <v>0.5</v>
          </cell>
          <cell r="X205">
            <v>0</v>
          </cell>
          <cell r="AA205">
            <v>0</v>
          </cell>
          <cell r="AB205">
            <v>0</v>
          </cell>
          <cell r="AC205">
            <v>0</v>
          </cell>
          <cell r="AF205">
            <v>1</v>
          </cell>
          <cell r="AG205">
            <v>1</v>
          </cell>
          <cell r="AH205">
            <v>0</v>
          </cell>
          <cell r="AI205">
            <v>0</v>
          </cell>
          <cell r="AJ205">
            <v>0</v>
          </cell>
          <cell r="AK205">
            <v>0</v>
          </cell>
          <cell r="AL205">
            <v>0</v>
          </cell>
          <cell r="AM205">
            <v>0</v>
          </cell>
          <cell r="AN205">
            <v>0</v>
          </cell>
          <cell r="AO205">
            <v>0.5</v>
          </cell>
          <cell r="AP205">
            <v>1</v>
          </cell>
          <cell r="AQ205">
            <v>2</v>
          </cell>
          <cell r="AR205">
            <v>0</v>
          </cell>
          <cell r="AS205">
            <v>0</v>
          </cell>
          <cell r="AT205">
            <v>0</v>
          </cell>
          <cell r="AU205">
            <v>1</v>
          </cell>
          <cell r="AV205">
            <v>0</v>
          </cell>
          <cell r="AW205">
            <v>0</v>
          </cell>
          <cell r="AX205">
            <v>0</v>
          </cell>
          <cell r="AY205">
            <v>1</v>
          </cell>
          <cell r="AZ205">
            <v>1</v>
          </cell>
          <cell r="BA205">
            <v>0</v>
          </cell>
          <cell r="BB205">
            <v>0</v>
          </cell>
          <cell r="BC205">
            <v>0</v>
          </cell>
          <cell r="BD205">
            <v>0.33</v>
          </cell>
          <cell r="BE205">
            <v>0</v>
          </cell>
          <cell r="BF205">
            <v>0</v>
          </cell>
          <cell r="BG205">
            <v>0</v>
          </cell>
          <cell r="BH205">
            <v>1</v>
          </cell>
          <cell r="BI205">
            <v>0</v>
          </cell>
          <cell r="BK205">
            <v>0</v>
          </cell>
          <cell r="BM205">
            <v>1</v>
          </cell>
          <cell r="BN205">
            <v>0</v>
          </cell>
          <cell r="BR205">
            <v>0</v>
          </cell>
          <cell r="BS205">
            <v>0.5</v>
          </cell>
          <cell r="BT205">
            <v>0</v>
          </cell>
          <cell r="BW205">
            <v>0</v>
          </cell>
          <cell r="BX205">
            <v>0.5</v>
          </cell>
          <cell r="CB205">
            <v>1</v>
          </cell>
          <cell r="CC205">
            <v>0</v>
          </cell>
          <cell r="CF205">
            <v>0</v>
          </cell>
          <cell r="CG205">
            <v>0</v>
          </cell>
          <cell r="CH205">
            <v>1</v>
          </cell>
          <cell r="CK205">
            <v>0</v>
          </cell>
          <cell r="CL205">
            <v>0</v>
          </cell>
          <cell r="CP205">
            <v>0</v>
          </cell>
          <cell r="CQ205">
            <v>0</v>
          </cell>
          <cell r="CT205">
            <v>0.25</v>
          </cell>
          <cell r="CU205">
            <v>0.5</v>
          </cell>
          <cell r="CV205">
            <v>0</v>
          </cell>
          <cell r="CY205">
            <v>0</v>
          </cell>
          <cell r="CZ205">
            <v>0.5</v>
          </cell>
          <cell r="DD205">
            <v>0</v>
          </cell>
          <cell r="DE205">
            <v>0.33</v>
          </cell>
          <cell r="DH205">
            <v>0</v>
          </cell>
          <cell r="DI205">
            <v>0</v>
          </cell>
          <cell r="DM205">
            <v>1</v>
          </cell>
          <cell r="DN205">
            <v>2</v>
          </cell>
          <cell r="DR205">
            <v>1</v>
          </cell>
          <cell r="DS205">
            <v>1</v>
          </cell>
          <cell r="DV205">
            <v>3</v>
          </cell>
          <cell r="DW205">
            <v>2</v>
          </cell>
          <cell r="DX205">
            <v>3</v>
          </cell>
          <cell r="DY205">
            <v>0</v>
          </cell>
          <cell r="DZ205">
            <v>0</v>
          </cell>
          <cell r="EA205">
            <v>0</v>
          </cell>
          <cell r="EB205">
            <v>0</v>
          </cell>
          <cell r="EC205">
            <v>0</v>
          </cell>
          <cell r="ED205">
            <v>0</v>
          </cell>
          <cell r="EE205">
            <v>0</v>
          </cell>
          <cell r="EF205">
            <v>0</v>
          </cell>
          <cell r="EG205">
            <v>0</v>
          </cell>
          <cell r="EH205">
            <v>0</v>
          </cell>
          <cell r="EI205">
            <v>0.5</v>
          </cell>
          <cell r="EJ205">
            <v>0.5</v>
          </cell>
          <cell r="EK205">
            <v>1</v>
          </cell>
          <cell r="EL205">
            <v>3</v>
          </cell>
          <cell r="EM205">
            <v>0</v>
          </cell>
          <cell r="EN205">
            <v>0</v>
          </cell>
          <cell r="EO205">
            <v>1</v>
          </cell>
          <cell r="EP205">
            <v>2</v>
          </cell>
          <cell r="EQ205">
            <v>0</v>
          </cell>
          <cell r="ER205">
            <v>0</v>
          </cell>
          <cell r="ES205">
            <v>0</v>
          </cell>
          <cell r="ET205">
            <v>1</v>
          </cell>
          <cell r="EU205">
            <v>1</v>
          </cell>
          <cell r="EV205">
            <v>0</v>
          </cell>
          <cell r="EW205">
            <v>0</v>
          </cell>
          <cell r="EX205">
            <v>2</v>
          </cell>
          <cell r="EY205">
            <v>2</v>
          </cell>
          <cell r="EZ205">
            <v>1</v>
          </cell>
          <cell r="FA205">
            <v>0</v>
          </cell>
          <cell r="FB205">
            <v>0</v>
          </cell>
          <cell r="FC205">
            <v>1</v>
          </cell>
          <cell r="FD205">
            <v>2</v>
          </cell>
          <cell r="FE205">
            <v>0</v>
          </cell>
          <cell r="FF205">
            <v>0</v>
          </cell>
          <cell r="FG205">
            <v>0</v>
          </cell>
          <cell r="FH205">
            <v>2</v>
          </cell>
          <cell r="FI205">
            <v>1</v>
          </cell>
          <cell r="FJ205">
            <v>0</v>
          </cell>
          <cell r="FK205">
            <v>0</v>
          </cell>
          <cell r="FL205">
            <v>0</v>
          </cell>
          <cell r="FM205">
            <v>3</v>
          </cell>
          <cell r="FN205">
            <v>1</v>
          </cell>
          <cell r="FO205">
            <v>0</v>
          </cell>
          <cell r="FP205">
            <v>0</v>
          </cell>
          <cell r="FQ205">
            <v>2</v>
          </cell>
          <cell r="FR205">
            <v>2.5</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K205">
            <v>0.56666666666666665</v>
          </cell>
          <cell r="GL205">
            <v>0.58866666666666667</v>
          </cell>
          <cell r="GM205">
            <v>0.234375</v>
          </cell>
          <cell r="GN205">
            <v>0.53</v>
          </cell>
          <cell r="GO205">
            <v>0</v>
          </cell>
          <cell r="GP205">
            <v>0</v>
          </cell>
        </row>
        <row r="206">
          <cell r="J206">
            <v>3</v>
          </cell>
          <cell r="M206">
            <v>2</v>
          </cell>
          <cell r="N206">
            <v>2</v>
          </cell>
          <cell r="O206">
            <v>2</v>
          </cell>
          <cell r="R206">
            <v>3</v>
          </cell>
          <cell r="S206">
            <v>2</v>
          </cell>
          <cell r="W206">
            <v>2</v>
          </cell>
          <cell r="X206">
            <v>2</v>
          </cell>
          <cell r="AA206">
            <v>0</v>
          </cell>
          <cell r="AB206">
            <v>0</v>
          </cell>
          <cell r="AC206">
            <v>0</v>
          </cell>
          <cell r="AF206">
            <v>1</v>
          </cell>
          <cell r="AG206">
            <v>2</v>
          </cell>
          <cell r="AH206">
            <v>0</v>
          </cell>
          <cell r="AI206">
            <v>0</v>
          </cell>
          <cell r="AJ206">
            <v>0</v>
          </cell>
          <cell r="AK206">
            <v>3</v>
          </cell>
          <cell r="AL206">
            <v>3</v>
          </cell>
          <cell r="AM206">
            <v>0</v>
          </cell>
          <cell r="AN206">
            <v>0</v>
          </cell>
          <cell r="AO206">
            <v>0</v>
          </cell>
          <cell r="AP206">
            <v>0</v>
          </cell>
          <cell r="AQ206">
            <v>0</v>
          </cell>
          <cell r="AR206">
            <v>0</v>
          </cell>
          <cell r="AS206">
            <v>0</v>
          </cell>
          <cell r="AT206">
            <v>2</v>
          </cell>
          <cell r="AU206">
            <v>2</v>
          </cell>
          <cell r="AV206">
            <v>0</v>
          </cell>
          <cell r="AW206">
            <v>0</v>
          </cell>
          <cell r="AX206">
            <v>0</v>
          </cell>
          <cell r="AY206">
            <v>1</v>
          </cell>
          <cell r="AZ206">
            <v>1</v>
          </cell>
          <cell r="BA206">
            <v>0</v>
          </cell>
          <cell r="BB206">
            <v>0</v>
          </cell>
          <cell r="BC206">
            <v>1</v>
          </cell>
          <cell r="BD206">
            <v>1</v>
          </cell>
          <cell r="BE206">
            <v>1</v>
          </cell>
          <cell r="BF206">
            <v>0</v>
          </cell>
          <cell r="BG206">
            <v>0</v>
          </cell>
          <cell r="BH206">
            <v>2</v>
          </cell>
          <cell r="BI206">
            <v>3</v>
          </cell>
          <cell r="BK206">
            <v>1</v>
          </cell>
          <cell r="BM206">
            <v>1</v>
          </cell>
          <cell r="BN206">
            <v>1</v>
          </cell>
          <cell r="BR206">
            <v>2</v>
          </cell>
          <cell r="BS206">
            <v>2</v>
          </cell>
          <cell r="BT206">
            <v>2</v>
          </cell>
          <cell r="BW206">
            <v>2</v>
          </cell>
          <cell r="BX206">
            <v>2</v>
          </cell>
          <cell r="CB206">
            <v>1</v>
          </cell>
          <cell r="CC206">
            <v>1</v>
          </cell>
          <cell r="CF206">
            <v>1</v>
          </cell>
          <cell r="CG206">
            <v>2</v>
          </cell>
          <cell r="CH206">
            <v>2</v>
          </cell>
          <cell r="CK206">
            <v>0</v>
          </cell>
          <cell r="CL206">
            <v>1</v>
          </cell>
          <cell r="CP206">
            <v>2</v>
          </cell>
          <cell r="CQ206">
            <v>2</v>
          </cell>
          <cell r="CT206">
            <v>2</v>
          </cell>
          <cell r="CU206">
            <v>2</v>
          </cell>
          <cell r="CV206">
            <v>3</v>
          </cell>
          <cell r="CY206">
            <v>0</v>
          </cell>
          <cell r="CZ206">
            <v>0</v>
          </cell>
          <cell r="DD206">
            <v>1</v>
          </cell>
          <cell r="DE206">
            <v>1</v>
          </cell>
          <cell r="DH206">
            <v>1</v>
          </cell>
          <cell r="DI206">
            <v>2</v>
          </cell>
          <cell r="DM206">
            <v>1</v>
          </cell>
          <cell r="DN206">
            <v>1</v>
          </cell>
          <cell r="DR206">
            <v>2</v>
          </cell>
          <cell r="DS206">
            <v>2</v>
          </cell>
          <cell r="DV206">
            <v>1</v>
          </cell>
          <cell r="DW206">
            <v>2</v>
          </cell>
          <cell r="DX206">
            <v>2</v>
          </cell>
          <cell r="DY206">
            <v>0</v>
          </cell>
          <cell r="DZ206">
            <v>0</v>
          </cell>
          <cell r="EA206">
            <v>2</v>
          </cell>
          <cell r="EB206">
            <v>2</v>
          </cell>
          <cell r="EC206">
            <v>0</v>
          </cell>
          <cell r="ED206">
            <v>0</v>
          </cell>
          <cell r="EE206">
            <v>0</v>
          </cell>
          <cell r="EF206">
            <v>2</v>
          </cell>
          <cell r="EG206">
            <v>2</v>
          </cell>
          <cell r="EH206">
            <v>0</v>
          </cell>
          <cell r="EI206">
            <v>2</v>
          </cell>
          <cell r="EJ206">
            <v>2</v>
          </cell>
          <cell r="EK206">
            <v>2</v>
          </cell>
          <cell r="EL206">
            <v>2</v>
          </cell>
          <cell r="EM206">
            <v>0</v>
          </cell>
          <cell r="EN206">
            <v>0</v>
          </cell>
          <cell r="EO206">
            <v>1</v>
          </cell>
          <cell r="EP206">
            <v>1</v>
          </cell>
          <cell r="EQ206">
            <v>0</v>
          </cell>
          <cell r="ER206">
            <v>0</v>
          </cell>
          <cell r="ES206">
            <v>0</v>
          </cell>
          <cell r="ET206">
            <v>2</v>
          </cell>
          <cell r="EU206">
            <v>2</v>
          </cell>
          <cell r="EV206">
            <v>0</v>
          </cell>
          <cell r="EW206">
            <v>0</v>
          </cell>
          <cell r="EX206">
            <v>1</v>
          </cell>
          <cell r="EY206">
            <v>1</v>
          </cell>
          <cell r="EZ206">
            <v>3</v>
          </cell>
          <cell r="FA206">
            <v>0</v>
          </cell>
          <cell r="FB206">
            <v>0</v>
          </cell>
          <cell r="FC206">
            <v>1</v>
          </cell>
          <cell r="FD206">
            <v>1</v>
          </cell>
          <cell r="FE206">
            <v>0</v>
          </cell>
          <cell r="FF206">
            <v>0</v>
          </cell>
          <cell r="FG206">
            <v>0</v>
          </cell>
          <cell r="FH206">
            <v>2</v>
          </cell>
          <cell r="FI206">
            <v>2</v>
          </cell>
          <cell r="FJ206">
            <v>0</v>
          </cell>
          <cell r="FK206">
            <v>0</v>
          </cell>
          <cell r="FL206">
            <v>1</v>
          </cell>
          <cell r="FM206">
            <v>1</v>
          </cell>
          <cell r="FN206">
            <v>1</v>
          </cell>
          <cell r="FO206">
            <v>0</v>
          </cell>
          <cell r="FP206">
            <v>0</v>
          </cell>
          <cell r="FQ206">
            <v>1</v>
          </cell>
          <cell r="FR206">
            <v>1</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K206">
            <v>1.8</v>
          </cell>
          <cell r="GL206">
            <v>1.1333333333333333</v>
          </cell>
          <cell r="GM206">
            <v>1.625</v>
          </cell>
          <cell r="GN206">
            <v>1.2727272727272727</v>
          </cell>
          <cell r="GO206">
            <v>0</v>
          </cell>
          <cell r="GP206">
            <v>0</v>
          </cell>
        </row>
        <row r="207">
          <cell r="J207">
            <v>1</v>
          </cell>
          <cell r="M207">
            <v>1</v>
          </cell>
          <cell r="N207">
            <v>1</v>
          </cell>
          <cell r="O207">
            <v>1</v>
          </cell>
          <cell r="R207">
            <v>1</v>
          </cell>
          <cell r="S207">
            <v>1</v>
          </cell>
          <cell r="W207">
            <v>1</v>
          </cell>
          <cell r="X207">
            <v>1</v>
          </cell>
          <cell r="AA207">
            <v>2</v>
          </cell>
          <cell r="AB207">
            <v>2</v>
          </cell>
          <cell r="AC207">
            <v>1</v>
          </cell>
          <cell r="AF207">
            <v>1</v>
          </cell>
          <cell r="AG207">
            <v>1</v>
          </cell>
          <cell r="AH207">
            <v>0</v>
          </cell>
          <cell r="AI207">
            <v>0</v>
          </cell>
          <cell r="AJ207">
            <v>0</v>
          </cell>
          <cell r="AK207">
            <v>1</v>
          </cell>
          <cell r="AL207">
            <v>1</v>
          </cell>
          <cell r="AM207">
            <v>0</v>
          </cell>
          <cell r="AN207">
            <v>0</v>
          </cell>
          <cell r="AO207">
            <v>1</v>
          </cell>
          <cell r="AP207">
            <v>0</v>
          </cell>
          <cell r="AQ207">
            <v>1</v>
          </cell>
          <cell r="AR207">
            <v>0</v>
          </cell>
          <cell r="AS207">
            <v>0</v>
          </cell>
          <cell r="AT207">
            <v>1</v>
          </cell>
          <cell r="AU207">
            <v>1</v>
          </cell>
          <cell r="AV207">
            <v>0</v>
          </cell>
          <cell r="AW207">
            <v>0</v>
          </cell>
          <cell r="AX207">
            <v>0</v>
          </cell>
          <cell r="AY207">
            <v>1</v>
          </cell>
          <cell r="AZ207">
            <v>0</v>
          </cell>
          <cell r="BA207">
            <v>0</v>
          </cell>
          <cell r="BB207">
            <v>0</v>
          </cell>
          <cell r="BC207">
            <v>1</v>
          </cell>
          <cell r="BD207">
            <v>1</v>
          </cell>
          <cell r="BE207">
            <v>1</v>
          </cell>
          <cell r="BF207">
            <v>0</v>
          </cell>
          <cell r="BG207">
            <v>0</v>
          </cell>
          <cell r="BH207">
            <v>1</v>
          </cell>
          <cell r="BI207">
            <v>1</v>
          </cell>
          <cell r="BK207">
            <v>0</v>
          </cell>
          <cell r="BM207">
            <v>1</v>
          </cell>
          <cell r="BN207">
            <v>1</v>
          </cell>
          <cell r="BR207">
            <v>1</v>
          </cell>
          <cell r="BS207">
            <v>1</v>
          </cell>
          <cell r="BT207">
            <v>1</v>
          </cell>
          <cell r="BW207">
            <v>1</v>
          </cell>
          <cell r="BX207">
            <v>1</v>
          </cell>
          <cell r="CB207">
            <v>1</v>
          </cell>
          <cell r="CC207">
            <v>1</v>
          </cell>
          <cell r="CF207">
            <v>1</v>
          </cell>
          <cell r="CG207">
            <v>1</v>
          </cell>
          <cell r="CH207">
            <v>1</v>
          </cell>
          <cell r="CK207">
            <v>1</v>
          </cell>
          <cell r="CL207">
            <v>0</v>
          </cell>
          <cell r="CP207">
            <v>1</v>
          </cell>
          <cell r="CQ207">
            <v>1</v>
          </cell>
          <cell r="CT207">
            <v>1</v>
          </cell>
          <cell r="CU207">
            <v>1</v>
          </cell>
          <cell r="CV207">
            <v>1</v>
          </cell>
          <cell r="CY207">
            <v>0</v>
          </cell>
          <cell r="CZ207">
            <v>0</v>
          </cell>
          <cell r="DD207">
            <v>0</v>
          </cell>
          <cell r="DE207">
            <v>0</v>
          </cell>
          <cell r="DH207">
            <v>0</v>
          </cell>
          <cell r="DI207">
            <v>0</v>
          </cell>
          <cell r="DM207">
            <v>0</v>
          </cell>
          <cell r="DN207">
            <v>0</v>
          </cell>
          <cell r="DR207">
            <v>0</v>
          </cell>
          <cell r="DS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1</v>
          </cell>
          <cell r="EL207">
            <v>0</v>
          </cell>
          <cell r="EM207">
            <v>0</v>
          </cell>
          <cell r="EN207">
            <v>0</v>
          </cell>
          <cell r="EO207">
            <v>1</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K207">
            <v>1.1333333333333333</v>
          </cell>
          <cell r="GL207">
            <v>0.8</v>
          </cell>
          <cell r="GM207">
            <v>0.9375</v>
          </cell>
          <cell r="GN207">
            <v>9.0909090909090912E-2</v>
          </cell>
          <cell r="GO207">
            <v>0</v>
          </cell>
          <cell r="GP207">
            <v>0</v>
          </cell>
        </row>
        <row r="208">
          <cell r="J208">
            <v>1</v>
          </cell>
          <cell r="M208">
            <v>1</v>
          </cell>
          <cell r="N208">
            <v>1</v>
          </cell>
          <cell r="O208">
            <v>1</v>
          </cell>
          <cell r="R208">
            <v>2</v>
          </cell>
          <cell r="S208">
            <v>1</v>
          </cell>
          <cell r="W208">
            <v>0</v>
          </cell>
          <cell r="X208">
            <v>0</v>
          </cell>
          <cell r="AA208">
            <v>1</v>
          </cell>
          <cell r="AB208">
            <v>0</v>
          </cell>
          <cell r="AC208">
            <v>2</v>
          </cell>
          <cell r="AF208">
            <v>1</v>
          </cell>
          <cell r="AG208">
            <v>0</v>
          </cell>
          <cell r="AH208">
            <v>0</v>
          </cell>
          <cell r="AI208">
            <v>0</v>
          </cell>
          <cell r="AJ208">
            <v>0</v>
          </cell>
          <cell r="AK208">
            <v>0</v>
          </cell>
          <cell r="AL208">
            <v>1</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K208">
            <v>1</v>
          </cell>
          <cell r="BM208">
            <v>0</v>
          </cell>
          <cell r="BN208">
            <v>0</v>
          </cell>
          <cell r="BR208">
            <v>0</v>
          </cell>
          <cell r="BS208">
            <v>0</v>
          </cell>
          <cell r="BT208">
            <v>0</v>
          </cell>
          <cell r="BW208">
            <v>0</v>
          </cell>
          <cell r="BX208">
            <v>0</v>
          </cell>
          <cell r="CB208">
            <v>0</v>
          </cell>
          <cell r="CC208">
            <v>0</v>
          </cell>
          <cell r="CF208">
            <v>0</v>
          </cell>
          <cell r="CG208">
            <v>0</v>
          </cell>
          <cell r="CH208">
            <v>0</v>
          </cell>
          <cell r="CK208">
            <v>0</v>
          </cell>
          <cell r="CL208">
            <v>0</v>
          </cell>
          <cell r="CP208">
            <v>0</v>
          </cell>
          <cell r="CQ208">
            <v>0</v>
          </cell>
          <cell r="CT208">
            <v>0</v>
          </cell>
          <cell r="CU208">
            <v>0</v>
          </cell>
          <cell r="CV208">
            <v>0</v>
          </cell>
          <cell r="CY208">
            <v>0</v>
          </cell>
          <cell r="CZ208">
            <v>0</v>
          </cell>
          <cell r="DD208">
            <v>0</v>
          </cell>
          <cell r="DE208">
            <v>0</v>
          </cell>
          <cell r="DH208">
            <v>0</v>
          </cell>
          <cell r="DI208">
            <v>0</v>
          </cell>
          <cell r="DM208">
            <v>0</v>
          </cell>
          <cell r="DN208">
            <v>0</v>
          </cell>
          <cell r="DR208">
            <v>0</v>
          </cell>
          <cell r="DS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2</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v>
          </cell>
          <cell r="FM208">
            <v>1</v>
          </cell>
          <cell r="FN208">
            <v>1</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K208">
            <v>0.8</v>
          </cell>
          <cell r="GL208">
            <v>6.6666666666666666E-2</v>
          </cell>
          <cell r="GM208">
            <v>0</v>
          </cell>
          <cell r="GN208">
            <v>0</v>
          </cell>
          <cell r="GO208">
            <v>0</v>
          </cell>
          <cell r="GP208">
            <v>0</v>
          </cell>
        </row>
        <row r="209">
          <cell r="J209">
            <v>2</v>
          </cell>
          <cell r="M209">
            <v>2</v>
          </cell>
          <cell r="N209">
            <v>2</v>
          </cell>
          <cell r="O209">
            <v>4</v>
          </cell>
          <cell r="R209">
            <v>4</v>
          </cell>
          <cell r="S209">
            <v>2</v>
          </cell>
          <cell r="W209">
            <v>4</v>
          </cell>
          <cell r="X209">
            <v>1</v>
          </cell>
          <cell r="AA209">
            <v>5</v>
          </cell>
          <cell r="AB209">
            <v>5</v>
          </cell>
          <cell r="AC209">
            <v>1</v>
          </cell>
          <cell r="AF209">
            <v>1</v>
          </cell>
          <cell r="AG209">
            <v>1</v>
          </cell>
          <cell r="AH209">
            <v>0</v>
          </cell>
          <cell r="AI209">
            <v>0</v>
          </cell>
          <cell r="AJ209">
            <v>0</v>
          </cell>
          <cell r="AK209">
            <v>1</v>
          </cell>
          <cell r="AL209">
            <v>1</v>
          </cell>
          <cell r="AM209">
            <v>0</v>
          </cell>
          <cell r="AN209">
            <v>0</v>
          </cell>
          <cell r="AO209">
            <v>2</v>
          </cell>
          <cell r="AP209">
            <v>2</v>
          </cell>
          <cell r="AQ209">
            <v>2</v>
          </cell>
          <cell r="AR209">
            <v>0</v>
          </cell>
          <cell r="AS209">
            <v>0</v>
          </cell>
          <cell r="AT209">
            <v>0</v>
          </cell>
          <cell r="AU209">
            <v>1</v>
          </cell>
          <cell r="AV209">
            <v>0</v>
          </cell>
          <cell r="AW209">
            <v>0</v>
          </cell>
          <cell r="AX209">
            <v>0</v>
          </cell>
          <cell r="AY209">
            <v>1</v>
          </cell>
          <cell r="AZ209">
            <v>1</v>
          </cell>
          <cell r="BA209">
            <v>0</v>
          </cell>
          <cell r="BB209">
            <v>0</v>
          </cell>
          <cell r="BC209">
            <v>2</v>
          </cell>
          <cell r="BD209">
            <v>2</v>
          </cell>
          <cell r="BE209">
            <v>2</v>
          </cell>
          <cell r="BF209">
            <v>0</v>
          </cell>
          <cell r="BG209">
            <v>0</v>
          </cell>
          <cell r="BH209">
            <v>1</v>
          </cell>
          <cell r="BI209">
            <v>1</v>
          </cell>
          <cell r="BK209">
            <v>0</v>
          </cell>
          <cell r="BM209">
            <v>1</v>
          </cell>
          <cell r="BN209">
            <v>1</v>
          </cell>
          <cell r="BR209">
            <v>1</v>
          </cell>
          <cell r="BS209">
            <v>1</v>
          </cell>
          <cell r="BT209">
            <v>1</v>
          </cell>
          <cell r="BW209">
            <v>1.33</v>
          </cell>
          <cell r="BX209">
            <v>2</v>
          </cell>
          <cell r="CB209">
            <v>1.1000000000000001</v>
          </cell>
          <cell r="CC209">
            <v>1</v>
          </cell>
          <cell r="CF209">
            <v>2</v>
          </cell>
          <cell r="CG209">
            <v>2</v>
          </cell>
          <cell r="CH209">
            <v>1</v>
          </cell>
          <cell r="CK209">
            <v>0</v>
          </cell>
          <cell r="CL209">
            <v>1</v>
          </cell>
          <cell r="CP209">
            <v>0</v>
          </cell>
          <cell r="CQ209">
            <v>0</v>
          </cell>
          <cell r="CT209">
            <v>0</v>
          </cell>
          <cell r="CU209">
            <v>0</v>
          </cell>
          <cell r="CV209">
            <v>0</v>
          </cell>
          <cell r="CY209">
            <v>2</v>
          </cell>
          <cell r="CZ209">
            <v>2</v>
          </cell>
          <cell r="DD209">
            <v>0</v>
          </cell>
          <cell r="DE209">
            <v>0</v>
          </cell>
          <cell r="DH209">
            <v>0</v>
          </cell>
          <cell r="DI209">
            <v>0</v>
          </cell>
          <cell r="DM209">
            <v>2</v>
          </cell>
          <cell r="DN209">
            <v>2</v>
          </cell>
          <cell r="DR209">
            <v>1</v>
          </cell>
          <cell r="DS209">
            <v>1</v>
          </cell>
          <cell r="DV209">
            <v>1</v>
          </cell>
          <cell r="DW209">
            <v>1</v>
          </cell>
          <cell r="DX209">
            <v>0</v>
          </cell>
          <cell r="DY209">
            <v>0</v>
          </cell>
          <cell r="DZ209">
            <v>0</v>
          </cell>
          <cell r="EA209">
            <v>2</v>
          </cell>
          <cell r="EB209">
            <v>2</v>
          </cell>
          <cell r="EC209">
            <v>0</v>
          </cell>
          <cell r="ED209">
            <v>0</v>
          </cell>
          <cell r="EE209">
            <v>0</v>
          </cell>
          <cell r="EF209">
            <v>1</v>
          </cell>
          <cell r="EG209">
            <v>1</v>
          </cell>
          <cell r="EH209">
            <v>0</v>
          </cell>
          <cell r="EI209">
            <v>1</v>
          </cell>
          <cell r="EJ209">
            <v>1</v>
          </cell>
          <cell r="EK209">
            <v>0</v>
          </cell>
          <cell r="EL209">
            <v>0</v>
          </cell>
          <cell r="EM209">
            <v>0</v>
          </cell>
          <cell r="EN209">
            <v>0</v>
          </cell>
          <cell r="EO209">
            <v>2.5</v>
          </cell>
          <cell r="EP209">
            <v>2</v>
          </cell>
          <cell r="EQ209">
            <v>0</v>
          </cell>
          <cell r="ER209">
            <v>0</v>
          </cell>
          <cell r="ES209">
            <v>0</v>
          </cell>
          <cell r="ET209">
            <v>2</v>
          </cell>
          <cell r="EU209">
            <v>2.5</v>
          </cell>
          <cell r="EV209">
            <v>0</v>
          </cell>
          <cell r="EW209">
            <v>0</v>
          </cell>
          <cell r="EX209">
            <v>2</v>
          </cell>
          <cell r="EY209">
            <v>1</v>
          </cell>
          <cell r="EZ209">
            <v>1</v>
          </cell>
          <cell r="FA209">
            <v>0</v>
          </cell>
          <cell r="FB209">
            <v>0</v>
          </cell>
          <cell r="FC209">
            <v>3</v>
          </cell>
          <cell r="FD209">
            <v>4</v>
          </cell>
          <cell r="FE209">
            <v>0</v>
          </cell>
          <cell r="FF209">
            <v>0</v>
          </cell>
          <cell r="FG209">
            <v>0</v>
          </cell>
          <cell r="FH209">
            <v>0</v>
          </cell>
          <cell r="FI209">
            <v>0</v>
          </cell>
          <cell r="FJ209">
            <v>0</v>
          </cell>
          <cell r="FK209">
            <v>0</v>
          </cell>
          <cell r="FL209">
            <v>2</v>
          </cell>
          <cell r="FM209">
            <v>1</v>
          </cell>
          <cell r="FN209">
            <v>3</v>
          </cell>
          <cell r="FO209">
            <v>0</v>
          </cell>
          <cell r="FP209">
            <v>0</v>
          </cell>
          <cell r="FQ209">
            <v>0</v>
          </cell>
          <cell r="FR209">
            <v>1</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K209">
            <v>2.4</v>
          </cell>
          <cell r="GL209">
            <v>1.2666666666666666</v>
          </cell>
          <cell r="GM209">
            <v>0.90187499999999998</v>
          </cell>
          <cell r="GN209">
            <v>0.90909090909090906</v>
          </cell>
          <cell r="GO209">
            <v>0</v>
          </cell>
          <cell r="GP209">
            <v>0</v>
          </cell>
        </row>
        <row r="210">
          <cell r="J210">
            <v>0</v>
          </cell>
          <cell r="M210">
            <v>0</v>
          </cell>
          <cell r="N210">
            <v>0</v>
          </cell>
          <cell r="O210">
            <v>0</v>
          </cell>
          <cell r="R210">
            <v>0</v>
          </cell>
          <cell r="S210">
            <v>0</v>
          </cell>
          <cell r="W210">
            <v>0</v>
          </cell>
          <cell r="X210">
            <v>0</v>
          </cell>
          <cell r="AA210">
            <v>0</v>
          </cell>
          <cell r="AB210">
            <v>0</v>
          </cell>
          <cell r="AC210">
            <v>0</v>
          </cell>
          <cell r="AG210">
            <v>0</v>
          </cell>
          <cell r="AK210">
            <v>0</v>
          </cell>
          <cell r="AL210">
            <v>0</v>
          </cell>
          <cell r="AO210">
            <v>0</v>
          </cell>
          <cell r="AP210">
            <v>0</v>
          </cell>
          <cell r="AQ210">
            <v>0</v>
          </cell>
          <cell r="AT210">
            <v>0</v>
          </cell>
          <cell r="AU210">
            <v>0</v>
          </cell>
          <cell r="AY210">
            <v>0</v>
          </cell>
          <cell r="AZ210">
            <v>0</v>
          </cell>
          <cell r="BC210">
            <v>0</v>
          </cell>
          <cell r="BD210">
            <v>0</v>
          </cell>
          <cell r="BE210">
            <v>0</v>
          </cell>
          <cell r="BH210">
            <v>0</v>
          </cell>
          <cell r="BI210">
            <v>0</v>
          </cell>
          <cell r="BK210">
            <v>0</v>
          </cell>
          <cell r="BM210">
            <v>0</v>
          </cell>
          <cell r="BN210">
            <v>0</v>
          </cell>
          <cell r="BR210">
            <v>0</v>
          </cell>
          <cell r="BS210">
            <v>0</v>
          </cell>
          <cell r="BT210">
            <v>0</v>
          </cell>
          <cell r="BW210">
            <v>0</v>
          </cell>
          <cell r="BX210">
            <v>0</v>
          </cell>
          <cell r="CB210">
            <v>0</v>
          </cell>
          <cell r="CC210">
            <v>0</v>
          </cell>
          <cell r="CF210">
            <v>0</v>
          </cell>
          <cell r="CG210">
            <v>0</v>
          </cell>
          <cell r="CH210">
            <v>0</v>
          </cell>
          <cell r="CK210">
            <v>0</v>
          </cell>
          <cell r="CL210">
            <v>0</v>
          </cell>
          <cell r="CP210">
            <v>0</v>
          </cell>
          <cell r="CQ210">
            <v>0</v>
          </cell>
          <cell r="CT210">
            <v>0</v>
          </cell>
          <cell r="CU210">
            <v>0</v>
          </cell>
          <cell r="CV210">
            <v>0</v>
          </cell>
          <cell r="CY210">
            <v>0</v>
          </cell>
          <cell r="CZ210">
            <v>0</v>
          </cell>
          <cell r="DD210">
            <v>0</v>
          </cell>
          <cell r="DE210">
            <v>0</v>
          </cell>
          <cell r="DH210">
            <v>0</v>
          </cell>
          <cell r="DI210">
            <v>0</v>
          </cell>
          <cell r="DM210">
            <v>0</v>
          </cell>
          <cell r="DN210">
            <v>0</v>
          </cell>
          <cell r="DR210">
            <v>0</v>
          </cell>
          <cell r="DS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K210">
            <v>0</v>
          </cell>
          <cell r="GL210">
            <v>0</v>
          </cell>
          <cell r="GM210">
            <v>0</v>
          </cell>
          <cell r="GN210">
            <v>0</v>
          </cell>
          <cell r="GO210">
            <v>0</v>
          </cell>
          <cell r="GP210">
            <v>0</v>
          </cell>
        </row>
        <row r="211">
          <cell r="J211">
            <v>0</v>
          </cell>
          <cell r="M211">
            <v>0</v>
          </cell>
          <cell r="N211">
            <v>1</v>
          </cell>
          <cell r="O211">
            <v>2</v>
          </cell>
          <cell r="R211">
            <v>1</v>
          </cell>
          <cell r="S211">
            <v>3</v>
          </cell>
          <cell r="W211">
            <v>2</v>
          </cell>
          <cell r="X211">
            <v>1</v>
          </cell>
          <cell r="AA211">
            <v>1</v>
          </cell>
          <cell r="AB211">
            <v>2</v>
          </cell>
          <cell r="AC211">
            <v>3</v>
          </cell>
          <cell r="AF211">
            <v>1</v>
          </cell>
          <cell r="AG211">
            <v>1</v>
          </cell>
          <cell r="AH211">
            <v>0</v>
          </cell>
          <cell r="AI211">
            <v>0</v>
          </cell>
          <cell r="AJ211">
            <v>0</v>
          </cell>
          <cell r="AK211">
            <v>2</v>
          </cell>
          <cell r="AL211">
            <v>2</v>
          </cell>
          <cell r="AM211">
            <v>0</v>
          </cell>
          <cell r="AN211">
            <v>0</v>
          </cell>
          <cell r="AO211">
            <v>3</v>
          </cell>
          <cell r="AP211">
            <v>3</v>
          </cell>
          <cell r="AQ211">
            <v>3</v>
          </cell>
          <cell r="AR211">
            <v>0</v>
          </cell>
          <cell r="AS211">
            <v>0</v>
          </cell>
          <cell r="AT211">
            <v>2</v>
          </cell>
          <cell r="AU211">
            <v>1</v>
          </cell>
          <cell r="AV211">
            <v>0</v>
          </cell>
          <cell r="AW211">
            <v>0</v>
          </cell>
          <cell r="AX211">
            <v>0</v>
          </cell>
          <cell r="AY211">
            <v>1</v>
          </cell>
          <cell r="AZ211">
            <v>3</v>
          </cell>
          <cell r="BA211">
            <v>0</v>
          </cell>
          <cell r="BB211">
            <v>0</v>
          </cell>
          <cell r="BC211">
            <v>0</v>
          </cell>
          <cell r="BD211">
            <v>0</v>
          </cell>
          <cell r="BE211">
            <v>0</v>
          </cell>
          <cell r="BF211">
            <v>0</v>
          </cell>
          <cell r="BG211">
            <v>0</v>
          </cell>
          <cell r="BH211">
            <v>0</v>
          </cell>
          <cell r="BI211">
            <v>0</v>
          </cell>
          <cell r="BK211">
            <v>0</v>
          </cell>
          <cell r="BM211">
            <v>0</v>
          </cell>
          <cell r="BN211">
            <v>0</v>
          </cell>
          <cell r="BR211">
            <v>0</v>
          </cell>
          <cell r="BS211">
            <v>0</v>
          </cell>
          <cell r="BT211">
            <v>0</v>
          </cell>
          <cell r="BW211">
            <v>0</v>
          </cell>
          <cell r="BX211">
            <v>0</v>
          </cell>
          <cell r="CB211">
            <v>0</v>
          </cell>
          <cell r="CC211">
            <v>0</v>
          </cell>
          <cell r="CF211">
            <v>0</v>
          </cell>
          <cell r="CG211">
            <v>0</v>
          </cell>
          <cell r="CH211">
            <v>0</v>
          </cell>
          <cell r="CK211">
            <v>0</v>
          </cell>
          <cell r="CL211">
            <v>0</v>
          </cell>
          <cell r="CP211">
            <v>0</v>
          </cell>
          <cell r="CQ211">
            <v>0</v>
          </cell>
          <cell r="CT211">
            <v>0</v>
          </cell>
          <cell r="CU211">
            <v>0</v>
          </cell>
          <cell r="CV211">
            <v>0</v>
          </cell>
          <cell r="CY211">
            <v>0</v>
          </cell>
          <cell r="CZ211">
            <v>0</v>
          </cell>
          <cell r="DD211">
            <v>0</v>
          </cell>
          <cell r="DE211">
            <v>0</v>
          </cell>
          <cell r="DH211">
            <v>0</v>
          </cell>
          <cell r="DI211">
            <v>0</v>
          </cell>
          <cell r="DM211">
            <v>0</v>
          </cell>
          <cell r="DN211">
            <v>0</v>
          </cell>
          <cell r="DR211">
            <v>0</v>
          </cell>
          <cell r="DS211">
            <v>0</v>
          </cell>
          <cell r="DV211">
            <v>0</v>
          </cell>
          <cell r="DW211">
            <v>0</v>
          </cell>
          <cell r="DX211">
            <v>0</v>
          </cell>
          <cell r="DY211">
            <v>0</v>
          </cell>
          <cell r="DZ211">
            <v>0</v>
          </cell>
          <cell r="EA211">
            <v>0</v>
          </cell>
          <cell r="EB211">
            <v>0</v>
          </cell>
          <cell r="EC211">
            <v>0</v>
          </cell>
          <cell r="ED211">
            <v>0</v>
          </cell>
          <cell r="EE211">
            <v>0</v>
          </cell>
          <cell r="EF211">
            <v>4</v>
          </cell>
          <cell r="EG211">
            <v>4</v>
          </cell>
          <cell r="EH211">
            <v>0</v>
          </cell>
          <cell r="EI211">
            <v>6</v>
          </cell>
          <cell r="EJ211">
            <v>6</v>
          </cell>
          <cell r="EK211">
            <v>6</v>
          </cell>
          <cell r="EL211">
            <v>5</v>
          </cell>
          <cell r="EM211">
            <v>0</v>
          </cell>
          <cell r="EN211">
            <v>0</v>
          </cell>
          <cell r="EO211">
            <v>6</v>
          </cell>
          <cell r="EP211">
            <v>6</v>
          </cell>
          <cell r="EQ211">
            <v>0</v>
          </cell>
          <cell r="ER211">
            <v>0</v>
          </cell>
          <cell r="ES211">
            <v>0</v>
          </cell>
          <cell r="ET211">
            <v>6</v>
          </cell>
          <cell r="EU211">
            <v>4</v>
          </cell>
          <cell r="EV211">
            <v>0</v>
          </cell>
          <cell r="EW211">
            <v>0</v>
          </cell>
          <cell r="EX211">
            <v>6</v>
          </cell>
          <cell r="EY211">
            <v>6</v>
          </cell>
          <cell r="EZ211">
            <v>6</v>
          </cell>
          <cell r="FA211">
            <v>0</v>
          </cell>
          <cell r="FB211">
            <v>0</v>
          </cell>
          <cell r="FC211">
            <v>6</v>
          </cell>
          <cell r="FD211">
            <v>5</v>
          </cell>
          <cell r="FE211">
            <v>0</v>
          </cell>
          <cell r="FF211">
            <v>0</v>
          </cell>
          <cell r="FG211">
            <v>0</v>
          </cell>
          <cell r="FH211">
            <v>6</v>
          </cell>
          <cell r="FI211">
            <v>6</v>
          </cell>
          <cell r="FJ211">
            <v>0</v>
          </cell>
          <cell r="FK211">
            <v>0</v>
          </cell>
          <cell r="FL211">
            <v>6</v>
          </cell>
          <cell r="FM211">
            <v>6</v>
          </cell>
          <cell r="FN211">
            <v>6</v>
          </cell>
          <cell r="FO211">
            <v>0</v>
          </cell>
          <cell r="FP211">
            <v>0</v>
          </cell>
          <cell r="FQ211">
            <v>6</v>
          </cell>
          <cell r="FR211">
            <v>5.5</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K211">
            <v>1.4666666666666666</v>
          </cell>
          <cell r="GL211">
            <v>1.0666666666666667</v>
          </cell>
          <cell r="GM211">
            <v>0</v>
          </cell>
          <cell r="GN211">
            <v>0</v>
          </cell>
          <cell r="GO211">
            <v>0</v>
          </cell>
          <cell r="GP211">
            <v>0</v>
          </cell>
        </row>
        <row r="212">
          <cell r="J212">
            <v>0</v>
          </cell>
          <cell r="M212">
            <v>0</v>
          </cell>
          <cell r="N212">
            <v>1</v>
          </cell>
          <cell r="O212">
            <v>2</v>
          </cell>
          <cell r="R212">
            <v>1</v>
          </cell>
          <cell r="S212">
            <v>1</v>
          </cell>
          <cell r="W212">
            <v>1</v>
          </cell>
          <cell r="X212">
            <v>1</v>
          </cell>
          <cell r="AA212">
            <v>1</v>
          </cell>
          <cell r="AB212">
            <v>1</v>
          </cell>
          <cell r="AC212">
            <v>1</v>
          </cell>
          <cell r="AF212">
            <v>1</v>
          </cell>
          <cell r="AG212">
            <v>1</v>
          </cell>
          <cell r="AH212">
            <v>0</v>
          </cell>
          <cell r="AI212">
            <v>0</v>
          </cell>
          <cell r="AJ212">
            <v>0</v>
          </cell>
          <cell r="AK212">
            <v>1</v>
          </cell>
          <cell r="AL212">
            <v>0</v>
          </cell>
          <cell r="AM212">
            <v>0</v>
          </cell>
          <cell r="AN212">
            <v>0</v>
          </cell>
          <cell r="AO212">
            <v>0.5</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K212">
            <v>0</v>
          </cell>
          <cell r="BM212">
            <v>0</v>
          </cell>
          <cell r="BN212">
            <v>0</v>
          </cell>
          <cell r="BR212">
            <v>0</v>
          </cell>
          <cell r="BS212">
            <v>0</v>
          </cell>
          <cell r="BT212">
            <v>0</v>
          </cell>
          <cell r="BW212">
            <v>0</v>
          </cell>
          <cell r="BX212">
            <v>0</v>
          </cell>
          <cell r="CB212">
            <v>0</v>
          </cell>
          <cell r="CC212">
            <v>0</v>
          </cell>
          <cell r="CF212">
            <v>0</v>
          </cell>
          <cell r="CG212">
            <v>0</v>
          </cell>
          <cell r="CH212">
            <v>0</v>
          </cell>
          <cell r="CK212">
            <v>0</v>
          </cell>
          <cell r="CL212">
            <v>0</v>
          </cell>
          <cell r="CP212">
            <v>0</v>
          </cell>
          <cell r="CQ212">
            <v>0</v>
          </cell>
          <cell r="CT212">
            <v>0</v>
          </cell>
          <cell r="CU212">
            <v>0</v>
          </cell>
          <cell r="CV212">
            <v>0</v>
          </cell>
          <cell r="CY212">
            <v>0</v>
          </cell>
          <cell r="CZ212">
            <v>0</v>
          </cell>
          <cell r="DD212">
            <v>0</v>
          </cell>
          <cell r="DE212">
            <v>0</v>
          </cell>
          <cell r="DH212">
            <v>0</v>
          </cell>
          <cell r="DI212">
            <v>0</v>
          </cell>
          <cell r="DM212">
            <v>0</v>
          </cell>
          <cell r="DN212">
            <v>0</v>
          </cell>
          <cell r="DR212">
            <v>0</v>
          </cell>
          <cell r="DS212">
            <v>0</v>
          </cell>
          <cell r="DV212">
            <v>0</v>
          </cell>
          <cell r="DW212">
            <v>0</v>
          </cell>
          <cell r="DX212">
            <v>0</v>
          </cell>
          <cell r="DY212">
            <v>0</v>
          </cell>
          <cell r="DZ212">
            <v>0</v>
          </cell>
          <cell r="EA212">
            <v>0</v>
          </cell>
          <cell r="EB212">
            <v>0</v>
          </cell>
          <cell r="EC212">
            <v>0</v>
          </cell>
          <cell r="ED212">
            <v>0</v>
          </cell>
          <cell r="EE212">
            <v>0</v>
          </cell>
          <cell r="EF212">
            <v>0</v>
          </cell>
          <cell r="EG212">
            <v>2</v>
          </cell>
          <cell r="EH212">
            <v>0</v>
          </cell>
          <cell r="EI212">
            <v>2</v>
          </cell>
          <cell r="EJ212">
            <v>2</v>
          </cell>
          <cell r="EK212">
            <v>3</v>
          </cell>
          <cell r="EL212">
            <v>2</v>
          </cell>
          <cell r="EM212">
            <v>0</v>
          </cell>
          <cell r="EN212">
            <v>0</v>
          </cell>
          <cell r="EO212">
            <v>3</v>
          </cell>
          <cell r="EP212">
            <v>3</v>
          </cell>
          <cell r="EQ212">
            <v>0</v>
          </cell>
          <cell r="ER212">
            <v>0</v>
          </cell>
          <cell r="ES212">
            <v>0</v>
          </cell>
          <cell r="ET212">
            <v>3</v>
          </cell>
          <cell r="EU212">
            <v>3</v>
          </cell>
          <cell r="EV212">
            <v>0</v>
          </cell>
          <cell r="EW212">
            <v>0</v>
          </cell>
          <cell r="EX212">
            <v>3</v>
          </cell>
          <cell r="EY212">
            <v>4</v>
          </cell>
          <cell r="EZ212">
            <v>3</v>
          </cell>
          <cell r="FA212">
            <v>0</v>
          </cell>
          <cell r="FB212">
            <v>0</v>
          </cell>
          <cell r="FC212">
            <v>4</v>
          </cell>
          <cell r="FD212">
            <v>2</v>
          </cell>
          <cell r="FE212">
            <v>0</v>
          </cell>
          <cell r="FF212">
            <v>0</v>
          </cell>
          <cell r="FG212">
            <v>0</v>
          </cell>
          <cell r="FH212">
            <v>3</v>
          </cell>
          <cell r="FI212">
            <v>4</v>
          </cell>
          <cell r="FJ212">
            <v>0</v>
          </cell>
          <cell r="FK212">
            <v>0</v>
          </cell>
          <cell r="FL212">
            <v>2</v>
          </cell>
          <cell r="FM212">
            <v>1</v>
          </cell>
          <cell r="FN212">
            <v>1</v>
          </cell>
          <cell r="FO212">
            <v>0</v>
          </cell>
          <cell r="FP212">
            <v>0</v>
          </cell>
          <cell r="FQ212">
            <v>2</v>
          </cell>
          <cell r="FR212">
            <v>3</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K212">
            <v>0.8666666666666667</v>
          </cell>
          <cell r="GL212">
            <v>3.3333333333333333E-2</v>
          </cell>
          <cell r="GM212">
            <v>0</v>
          </cell>
          <cell r="GN212">
            <v>0</v>
          </cell>
          <cell r="GO212">
            <v>0</v>
          </cell>
          <cell r="GP212">
            <v>0</v>
          </cell>
        </row>
        <row r="225">
          <cell r="GK225">
            <v>4.5103569071719411E-2</v>
          </cell>
          <cell r="GL225">
            <v>3.6847021915385733E-2</v>
          </cell>
          <cell r="GM225">
            <v>3.6225821426729247E-2</v>
          </cell>
          <cell r="GN225">
            <v>3.0930327587431014E-2</v>
          </cell>
          <cell r="GO225" t="e">
            <v>#DIV/0!</v>
          </cell>
          <cell r="GP225" t="e">
            <v>#DIV/0!</v>
          </cell>
        </row>
        <row r="226">
          <cell r="GK226">
            <v>6.1299430418125106E-3</v>
          </cell>
          <cell r="GL226">
            <v>8.0912198966540325E-3</v>
          </cell>
          <cell r="GM226">
            <v>5.5475318512405222E-3</v>
          </cell>
          <cell r="GN226">
            <v>7.0709420055277963E-3</v>
          </cell>
          <cell r="GO226" t="e">
            <v>#DIV/0!</v>
          </cell>
          <cell r="GP226" t="e">
            <v>#DIV/0!</v>
          </cell>
        </row>
        <row r="227">
          <cell r="GP227" t="str">
            <v>DEPARTMENT</v>
          </cell>
        </row>
        <row r="228">
          <cell r="GK228">
            <v>4.615389494850821E-2</v>
          </cell>
          <cell r="GP228" t="str">
            <v>schedule</v>
          </cell>
        </row>
        <row r="229">
          <cell r="GP229" t="str">
            <v>budget</v>
          </cell>
        </row>
        <row r="230">
          <cell r="GP230" t="str">
            <v>Total built</v>
          </cell>
        </row>
        <row r="231">
          <cell r="GP231" t="str">
            <v>budget-actual</v>
          </cell>
        </row>
        <row r="232">
          <cell r="I232">
            <v>0</v>
          </cell>
          <cell r="J232">
            <v>405</v>
          </cell>
          <cell r="K232">
            <v>405</v>
          </cell>
          <cell r="L232">
            <v>440</v>
          </cell>
          <cell r="M232">
            <v>325</v>
          </cell>
          <cell r="N232">
            <v>585</v>
          </cell>
          <cell r="O232">
            <v>862</v>
          </cell>
          <cell r="P232">
            <v>726</v>
          </cell>
          <cell r="Q232">
            <v>290</v>
          </cell>
          <cell r="R232">
            <v>435</v>
          </cell>
          <cell r="S232">
            <v>565</v>
          </cell>
          <cell r="T232">
            <v>760</v>
          </cell>
          <cell r="U232">
            <v>631</v>
          </cell>
          <cell r="V232">
            <v>448</v>
          </cell>
          <cell r="W232">
            <v>656</v>
          </cell>
          <cell r="X232">
            <v>440</v>
          </cell>
          <cell r="Y232">
            <v>365</v>
          </cell>
          <cell r="Z232">
            <v>738</v>
          </cell>
          <cell r="AA232">
            <v>658</v>
          </cell>
          <cell r="AB232">
            <v>555</v>
          </cell>
          <cell r="AC232">
            <v>455</v>
          </cell>
          <cell r="AD232">
            <v>298</v>
          </cell>
          <cell r="AE232">
            <v>295</v>
          </cell>
          <cell r="AF232">
            <v>475</v>
          </cell>
          <cell r="AG232">
            <v>278</v>
          </cell>
          <cell r="AH232">
            <v>550</v>
          </cell>
          <cell r="AI232">
            <v>497</v>
          </cell>
          <cell r="AJ232">
            <v>360</v>
          </cell>
          <cell r="AK232">
            <v>160</v>
          </cell>
          <cell r="AL232">
            <v>135</v>
          </cell>
          <cell r="AM232">
            <v>760</v>
          </cell>
          <cell r="AN232">
            <v>175</v>
          </cell>
          <cell r="AO232">
            <v>153</v>
          </cell>
          <cell r="AP232">
            <v>347</v>
          </cell>
          <cell r="AQ232">
            <v>240</v>
          </cell>
          <cell r="AR232">
            <v>255</v>
          </cell>
          <cell r="AS232">
            <v>401</v>
          </cell>
          <cell r="AT232">
            <v>30</v>
          </cell>
          <cell r="AU232">
            <v>235</v>
          </cell>
          <cell r="AV232">
            <v>480</v>
          </cell>
          <cell r="AW232">
            <v>185</v>
          </cell>
          <cell r="AX232">
            <v>260</v>
          </cell>
          <cell r="AY232">
            <v>310</v>
          </cell>
          <cell r="AZ232">
            <v>120</v>
          </cell>
          <cell r="BA232">
            <v>570</v>
          </cell>
          <cell r="BB232">
            <v>210</v>
          </cell>
          <cell r="BC232">
            <v>60</v>
          </cell>
          <cell r="BD232">
            <v>65</v>
          </cell>
          <cell r="BE232">
            <v>140</v>
          </cell>
          <cell r="BF232">
            <v>440</v>
          </cell>
          <cell r="BG232">
            <v>785</v>
          </cell>
          <cell r="BH232">
            <v>210</v>
          </cell>
          <cell r="BI232">
            <v>110</v>
          </cell>
          <cell r="BJ232">
            <v>308</v>
          </cell>
          <cell r="BK232">
            <v>400</v>
          </cell>
          <cell r="BL232">
            <v>405</v>
          </cell>
          <cell r="BM232">
            <v>163</v>
          </cell>
          <cell r="BN232">
            <v>243</v>
          </cell>
          <cell r="BO232">
            <v>375</v>
          </cell>
          <cell r="BP232">
            <v>0</v>
          </cell>
          <cell r="BQ232">
            <v>305</v>
          </cell>
          <cell r="BR232">
            <v>140</v>
          </cell>
          <cell r="BS232">
            <v>418</v>
          </cell>
          <cell r="BT232">
            <v>141</v>
          </cell>
          <cell r="BU232">
            <v>192</v>
          </cell>
          <cell r="BV232">
            <v>255</v>
          </cell>
          <cell r="BW232">
            <v>335</v>
          </cell>
          <cell r="BX232">
            <v>110</v>
          </cell>
          <cell r="BY232">
            <v>708</v>
          </cell>
          <cell r="BZ232">
            <v>435</v>
          </cell>
          <cell r="CA232">
            <v>180</v>
          </cell>
          <cell r="CB232">
            <v>190</v>
          </cell>
          <cell r="CC232">
            <v>320</v>
          </cell>
          <cell r="CD232">
            <v>290</v>
          </cell>
          <cell r="CE232">
            <v>290</v>
          </cell>
          <cell r="CF232">
            <v>185</v>
          </cell>
          <cell r="CG232">
            <v>250</v>
          </cell>
          <cell r="CH232">
            <v>185</v>
          </cell>
          <cell r="CI232">
            <v>672</v>
          </cell>
          <cell r="CJ232">
            <v>661</v>
          </cell>
          <cell r="CK232">
            <v>215</v>
          </cell>
          <cell r="CL232">
            <v>295</v>
          </cell>
          <cell r="CM232">
            <v>225</v>
          </cell>
          <cell r="CN232">
            <v>125</v>
          </cell>
          <cell r="CO232">
            <v>72</v>
          </cell>
          <cell r="CP232">
            <v>219</v>
          </cell>
          <cell r="CQ232">
            <v>158</v>
          </cell>
          <cell r="CR232">
            <v>511</v>
          </cell>
          <cell r="CS232">
            <v>455</v>
          </cell>
          <cell r="CT232">
            <v>215</v>
          </cell>
          <cell r="CU232">
            <v>328</v>
          </cell>
          <cell r="CV232">
            <v>110</v>
          </cell>
          <cell r="CW232">
            <v>290</v>
          </cell>
          <cell r="CX232">
            <v>461</v>
          </cell>
          <cell r="CY232">
            <v>0</v>
          </cell>
          <cell r="CZ232">
            <v>145</v>
          </cell>
          <cell r="DA232">
            <v>365</v>
          </cell>
          <cell r="DB232">
            <v>282</v>
          </cell>
          <cell r="DC232">
            <v>455</v>
          </cell>
          <cell r="DD232">
            <v>240</v>
          </cell>
          <cell r="DE232">
            <v>393</v>
          </cell>
          <cell r="DF232">
            <v>531</v>
          </cell>
          <cell r="DG232">
            <v>336</v>
          </cell>
          <cell r="DH232">
            <v>210</v>
          </cell>
          <cell r="DI232">
            <v>510</v>
          </cell>
          <cell r="DJ232">
            <v>0</v>
          </cell>
          <cell r="DK232">
            <v>453</v>
          </cell>
          <cell r="DL232">
            <v>447</v>
          </cell>
          <cell r="DM232">
            <v>250</v>
          </cell>
          <cell r="DN232">
            <v>90</v>
          </cell>
          <cell r="DO232">
            <v>144</v>
          </cell>
          <cell r="DP232">
            <v>216</v>
          </cell>
          <cell r="DQ232">
            <v>215</v>
          </cell>
          <cell r="DR232">
            <v>83</v>
          </cell>
          <cell r="DS232">
            <v>55</v>
          </cell>
          <cell r="DT232">
            <v>340</v>
          </cell>
          <cell r="DU232">
            <v>295</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cell r="GK232">
            <v>1084.5777777777778</v>
          </cell>
          <cell r="GL232">
            <v>548.21428571428567</v>
          </cell>
          <cell r="GM232">
            <v>595.99166666666667</v>
          </cell>
          <cell r="GN232">
            <v>545.08441558441552</v>
          </cell>
          <cell r="GP232" t="str">
            <v>MAINT</v>
          </cell>
        </row>
        <row r="233">
          <cell r="I233">
            <v>0</v>
          </cell>
          <cell r="J233">
            <v>70</v>
          </cell>
          <cell r="K233">
            <v>270</v>
          </cell>
          <cell r="L233">
            <v>195</v>
          </cell>
          <cell r="M233">
            <v>370</v>
          </cell>
          <cell r="N233">
            <v>228</v>
          </cell>
          <cell r="O233">
            <v>258</v>
          </cell>
          <cell r="P233">
            <v>216</v>
          </cell>
          <cell r="Q233">
            <v>245</v>
          </cell>
          <cell r="R233">
            <v>233</v>
          </cell>
          <cell r="S233">
            <v>250</v>
          </cell>
          <cell r="T233">
            <v>325</v>
          </cell>
          <cell r="U233">
            <v>351</v>
          </cell>
          <cell r="V233">
            <v>411</v>
          </cell>
          <cell r="W233">
            <v>110</v>
          </cell>
          <cell r="X233">
            <v>265</v>
          </cell>
          <cell r="Y233">
            <v>235</v>
          </cell>
          <cell r="Z233">
            <v>385</v>
          </cell>
          <cell r="AA233">
            <v>91</v>
          </cell>
          <cell r="AB233">
            <v>200</v>
          </cell>
          <cell r="AC233">
            <v>240</v>
          </cell>
          <cell r="AD233">
            <v>410</v>
          </cell>
          <cell r="AE233">
            <v>180</v>
          </cell>
          <cell r="AF233">
            <v>85</v>
          </cell>
          <cell r="AG233">
            <v>143</v>
          </cell>
          <cell r="AH233">
            <v>420</v>
          </cell>
          <cell r="AI233">
            <v>440</v>
          </cell>
          <cell r="AJ233">
            <v>345</v>
          </cell>
          <cell r="AK233">
            <v>263</v>
          </cell>
          <cell r="AL233">
            <v>115</v>
          </cell>
          <cell r="AM233">
            <v>180</v>
          </cell>
          <cell r="AN233">
            <v>145</v>
          </cell>
          <cell r="AO233">
            <v>145</v>
          </cell>
          <cell r="AP233">
            <v>382</v>
          </cell>
          <cell r="AQ233">
            <v>196</v>
          </cell>
          <cell r="AR233">
            <v>30</v>
          </cell>
          <cell r="AS233">
            <v>94</v>
          </cell>
          <cell r="AT233">
            <v>0</v>
          </cell>
          <cell r="AU233">
            <v>110</v>
          </cell>
          <cell r="AV233">
            <v>120</v>
          </cell>
          <cell r="AW233">
            <v>60</v>
          </cell>
          <cell r="AX233">
            <v>65</v>
          </cell>
          <cell r="AY233">
            <v>70</v>
          </cell>
          <cell r="AZ233">
            <v>75</v>
          </cell>
          <cell r="BA233">
            <v>125</v>
          </cell>
          <cell r="BB233">
            <v>160</v>
          </cell>
          <cell r="BC233">
            <v>63</v>
          </cell>
          <cell r="BD233">
            <v>50</v>
          </cell>
          <cell r="BE233">
            <v>75</v>
          </cell>
          <cell r="BF233">
            <v>160</v>
          </cell>
          <cell r="BG233">
            <v>145</v>
          </cell>
          <cell r="BH233">
            <v>215</v>
          </cell>
          <cell r="BI233">
            <v>130</v>
          </cell>
          <cell r="BJ233">
            <v>180</v>
          </cell>
          <cell r="BK233">
            <v>160</v>
          </cell>
          <cell r="BL233">
            <v>135</v>
          </cell>
          <cell r="BM233">
            <v>105</v>
          </cell>
          <cell r="BN233">
            <v>115</v>
          </cell>
          <cell r="BO233">
            <v>125</v>
          </cell>
          <cell r="BP233">
            <v>0</v>
          </cell>
          <cell r="BQ233">
            <v>30</v>
          </cell>
          <cell r="BR233">
            <v>70</v>
          </cell>
          <cell r="BS233">
            <v>90</v>
          </cell>
          <cell r="BT233">
            <v>56</v>
          </cell>
          <cell r="BU233">
            <v>269</v>
          </cell>
          <cell r="BV233">
            <v>183</v>
          </cell>
          <cell r="BW233">
            <v>115</v>
          </cell>
          <cell r="BX233">
            <v>30</v>
          </cell>
          <cell r="BY233">
            <v>115</v>
          </cell>
          <cell r="BZ233">
            <v>180</v>
          </cell>
          <cell r="CA233">
            <v>90</v>
          </cell>
          <cell r="CB233">
            <v>145</v>
          </cell>
          <cell r="CC233">
            <v>45</v>
          </cell>
          <cell r="CD233">
            <v>274</v>
          </cell>
          <cell r="CE233">
            <v>180</v>
          </cell>
          <cell r="CF233">
            <v>125</v>
          </cell>
          <cell r="CG233">
            <v>124</v>
          </cell>
          <cell r="CH233">
            <v>97</v>
          </cell>
          <cell r="CI233">
            <v>220</v>
          </cell>
          <cell r="CJ233">
            <v>60</v>
          </cell>
          <cell r="CK233">
            <v>125</v>
          </cell>
          <cell r="CL233">
            <v>134</v>
          </cell>
          <cell r="CM233">
            <v>121</v>
          </cell>
          <cell r="CN233">
            <v>75</v>
          </cell>
          <cell r="CO233">
            <v>45</v>
          </cell>
          <cell r="CP233">
            <v>91</v>
          </cell>
          <cell r="CQ233">
            <v>168</v>
          </cell>
          <cell r="CR233">
            <v>190</v>
          </cell>
          <cell r="CS233">
            <v>130</v>
          </cell>
          <cell r="CT233">
            <v>110</v>
          </cell>
          <cell r="CU233">
            <v>141</v>
          </cell>
          <cell r="CV233">
            <v>256</v>
          </cell>
          <cell r="CW233">
            <v>168</v>
          </cell>
          <cell r="CX233">
            <v>105</v>
          </cell>
          <cell r="CY233">
            <v>0</v>
          </cell>
          <cell r="CZ233">
            <v>65</v>
          </cell>
          <cell r="DA233">
            <v>228</v>
          </cell>
          <cell r="DB233">
            <v>115</v>
          </cell>
          <cell r="DC233">
            <v>75</v>
          </cell>
          <cell r="DD233">
            <v>0</v>
          </cell>
          <cell r="DE233">
            <v>283</v>
          </cell>
          <cell r="DF233">
            <v>187</v>
          </cell>
          <cell r="DG233">
            <v>210</v>
          </cell>
          <cell r="DH233">
            <v>164</v>
          </cell>
          <cell r="DI233">
            <v>170</v>
          </cell>
          <cell r="DJ233">
            <v>0</v>
          </cell>
          <cell r="DK233">
            <v>45</v>
          </cell>
          <cell r="DL233">
            <v>125</v>
          </cell>
          <cell r="DM233">
            <v>95</v>
          </cell>
          <cell r="DN233">
            <v>308</v>
          </cell>
          <cell r="DO233">
            <v>145</v>
          </cell>
          <cell r="DP233">
            <v>87</v>
          </cell>
          <cell r="DQ233">
            <v>170</v>
          </cell>
          <cell r="DR233">
            <v>98</v>
          </cell>
          <cell r="DS233">
            <v>60</v>
          </cell>
          <cell r="DT233">
            <v>195</v>
          </cell>
          <cell r="DU233">
            <v>175</v>
          </cell>
          <cell r="DV233">
            <v>5</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K233">
            <v>569.08888888888896</v>
          </cell>
          <cell r="GL233">
            <v>245.35714285714283</v>
          </cell>
          <cell r="GM233">
            <v>253.3827380952381</v>
          </cell>
          <cell r="GN233">
            <v>291.39718614718618</v>
          </cell>
          <cell r="GP233" t="str">
            <v>SET UP</v>
          </cell>
        </row>
        <row r="234">
          <cell r="I234">
            <v>0</v>
          </cell>
          <cell r="J234">
            <v>0</v>
          </cell>
          <cell r="K234">
            <v>0</v>
          </cell>
          <cell r="L234">
            <v>50</v>
          </cell>
          <cell r="M234">
            <v>25</v>
          </cell>
          <cell r="N234">
            <v>0</v>
          </cell>
          <cell r="O234">
            <v>0</v>
          </cell>
          <cell r="P234">
            <v>15</v>
          </cell>
          <cell r="Q234">
            <v>20</v>
          </cell>
          <cell r="R234">
            <v>0</v>
          </cell>
          <cell r="S234">
            <v>55</v>
          </cell>
          <cell r="T234">
            <v>120</v>
          </cell>
          <cell r="U234">
            <v>36</v>
          </cell>
          <cell r="V234">
            <v>45</v>
          </cell>
          <cell r="W234">
            <v>90</v>
          </cell>
          <cell r="X234">
            <v>140</v>
          </cell>
          <cell r="Y234">
            <v>0</v>
          </cell>
          <cell r="Z234">
            <v>230</v>
          </cell>
          <cell r="AA234">
            <v>82</v>
          </cell>
          <cell r="AB234">
            <v>0</v>
          </cell>
          <cell r="AC234">
            <v>0</v>
          </cell>
          <cell r="AD234">
            <v>0</v>
          </cell>
          <cell r="AE234">
            <v>0</v>
          </cell>
          <cell r="AF234">
            <v>0</v>
          </cell>
          <cell r="AG234">
            <v>0</v>
          </cell>
          <cell r="AH234">
            <v>40</v>
          </cell>
          <cell r="AI234">
            <v>30</v>
          </cell>
          <cell r="AJ234">
            <v>25</v>
          </cell>
          <cell r="AK234">
            <v>0</v>
          </cell>
          <cell r="AL234">
            <v>60</v>
          </cell>
          <cell r="AM234">
            <v>125</v>
          </cell>
          <cell r="AN234">
            <v>25</v>
          </cell>
          <cell r="AO234">
            <v>0</v>
          </cell>
          <cell r="AP234">
            <v>105</v>
          </cell>
          <cell r="AQ234">
            <v>0</v>
          </cell>
          <cell r="AR234">
            <v>0</v>
          </cell>
          <cell r="AS234">
            <v>90</v>
          </cell>
          <cell r="AT234">
            <v>0</v>
          </cell>
          <cell r="AU234">
            <v>0</v>
          </cell>
          <cell r="AV234">
            <v>25</v>
          </cell>
          <cell r="AW234">
            <v>30</v>
          </cell>
          <cell r="AX234">
            <v>35</v>
          </cell>
          <cell r="AY234">
            <v>0</v>
          </cell>
          <cell r="AZ234">
            <v>0</v>
          </cell>
          <cell r="BA234">
            <v>0</v>
          </cell>
          <cell r="BB234">
            <v>30</v>
          </cell>
          <cell r="BC234">
            <v>30</v>
          </cell>
          <cell r="BD234">
            <v>0</v>
          </cell>
          <cell r="BE234">
            <v>0</v>
          </cell>
          <cell r="BF234">
            <v>0</v>
          </cell>
          <cell r="BG234">
            <v>20</v>
          </cell>
          <cell r="BH234">
            <v>50</v>
          </cell>
          <cell r="BI234">
            <v>0</v>
          </cell>
          <cell r="BJ234">
            <v>30</v>
          </cell>
          <cell r="BK234">
            <v>155</v>
          </cell>
          <cell r="BL234">
            <v>30</v>
          </cell>
          <cell r="BM234">
            <v>0</v>
          </cell>
          <cell r="BN234">
            <v>0</v>
          </cell>
          <cell r="BO234">
            <v>0</v>
          </cell>
          <cell r="BP234">
            <v>0</v>
          </cell>
          <cell r="BQ234">
            <v>0</v>
          </cell>
          <cell r="BR234">
            <v>0</v>
          </cell>
          <cell r="BS234">
            <v>0</v>
          </cell>
          <cell r="BT234">
            <v>0</v>
          </cell>
          <cell r="BU234">
            <v>0</v>
          </cell>
          <cell r="BV234">
            <v>0</v>
          </cell>
          <cell r="BW234">
            <v>0</v>
          </cell>
          <cell r="BX234">
            <v>0</v>
          </cell>
          <cell r="BY234">
            <v>40</v>
          </cell>
          <cell r="BZ234">
            <v>25</v>
          </cell>
          <cell r="CA234">
            <v>85</v>
          </cell>
          <cell r="CB234">
            <v>0</v>
          </cell>
          <cell r="CC234">
            <v>0</v>
          </cell>
          <cell r="CD234">
            <v>30</v>
          </cell>
          <cell r="CE234">
            <v>45</v>
          </cell>
          <cell r="CF234">
            <v>0</v>
          </cell>
          <cell r="CG234">
            <v>45</v>
          </cell>
          <cell r="CH234">
            <v>0</v>
          </cell>
          <cell r="CI234">
            <v>20</v>
          </cell>
          <cell r="CJ234">
            <v>90</v>
          </cell>
          <cell r="CK234">
            <v>40</v>
          </cell>
          <cell r="CL234">
            <v>0</v>
          </cell>
          <cell r="CM234">
            <v>0</v>
          </cell>
          <cell r="CN234">
            <v>0</v>
          </cell>
          <cell r="CO234">
            <v>0</v>
          </cell>
          <cell r="CP234">
            <v>0</v>
          </cell>
          <cell r="CQ234">
            <v>26</v>
          </cell>
          <cell r="CR234">
            <v>50</v>
          </cell>
          <cell r="CS234">
            <v>60</v>
          </cell>
          <cell r="CT234">
            <v>0</v>
          </cell>
          <cell r="CU234">
            <v>0</v>
          </cell>
          <cell r="CV234">
            <v>23</v>
          </cell>
          <cell r="CW234">
            <v>20</v>
          </cell>
          <cell r="CX234">
            <v>150</v>
          </cell>
          <cell r="CY234">
            <v>0</v>
          </cell>
          <cell r="CZ234">
            <v>100</v>
          </cell>
          <cell r="DA234">
            <v>70</v>
          </cell>
          <cell r="DB234">
            <v>0</v>
          </cell>
          <cell r="DC234">
            <v>25</v>
          </cell>
          <cell r="DD234">
            <v>0</v>
          </cell>
          <cell r="DE234">
            <v>90</v>
          </cell>
          <cell r="DF234">
            <v>105</v>
          </cell>
          <cell r="DG234">
            <v>60</v>
          </cell>
          <cell r="DH234">
            <v>30</v>
          </cell>
          <cell r="DI234">
            <v>0</v>
          </cell>
          <cell r="DJ234">
            <v>0</v>
          </cell>
          <cell r="DK234">
            <v>35</v>
          </cell>
          <cell r="DL234">
            <v>40</v>
          </cell>
          <cell r="DM234">
            <v>0</v>
          </cell>
          <cell r="DN234">
            <v>70</v>
          </cell>
          <cell r="DO234">
            <v>37</v>
          </cell>
          <cell r="DP234">
            <v>20</v>
          </cell>
          <cell r="DQ234">
            <v>25</v>
          </cell>
          <cell r="DR234">
            <v>0</v>
          </cell>
          <cell r="DS234">
            <v>10</v>
          </cell>
          <cell r="DT234">
            <v>43</v>
          </cell>
          <cell r="DU234">
            <v>80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K234">
            <v>95.555555555555543</v>
          </cell>
          <cell r="GL234">
            <v>47.19780219780219</v>
          </cell>
          <cell r="GM234">
            <v>36.712500000000006</v>
          </cell>
          <cell r="GN234">
            <v>84.294372294372295</v>
          </cell>
          <cell r="GP234" t="str">
            <v>CHNG/OVER</v>
          </cell>
        </row>
        <row r="235">
          <cell r="I235">
            <v>0</v>
          </cell>
          <cell r="J235">
            <v>385</v>
          </cell>
          <cell r="K235">
            <v>2304</v>
          </cell>
          <cell r="L235">
            <v>500</v>
          </cell>
          <cell r="M235">
            <v>0</v>
          </cell>
          <cell r="N235">
            <v>417</v>
          </cell>
          <cell r="O235">
            <v>400</v>
          </cell>
          <cell r="P235">
            <v>1</v>
          </cell>
          <cell r="Q235">
            <v>960</v>
          </cell>
          <cell r="R235">
            <v>378</v>
          </cell>
          <cell r="S235">
            <v>530</v>
          </cell>
          <cell r="T235">
            <v>600</v>
          </cell>
          <cell r="U235">
            <v>0</v>
          </cell>
          <cell r="V235">
            <v>25</v>
          </cell>
          <cell r="W235">
            <v>0</v>
          </cell>
          <cell r="X235">
            <v>175</v>
          </cell>
          <cell r="Y235">
            <v>1408</v>
          </cell>
          <cell r="Z235">
            <v>65</v>
          </cell>
          <cell r="AA235">
            <v>286</v>
          </cell>
          <cell r="AB235">
            <v>1225</v>
          </cell>
          <cell r="AC235">
            <v>465</v>
          </cell>
          <cell r="AD235">
            <v>70</v>
          </cell>
          <cell r="AE235">
            <v>0</v>
          </cell>
          <cell r="AF235">
            <v>0</v>
          </cell>
          <cell r="AG235">
            <v>0</v>
          </cell>
          <cell r="AH235">
            <v>50</v>
          </cell>
          <cell r="AI235">
            <v>0</v>
          </cell>
          <cell r="AJ235">
            <v>0</v>
          </cell>
          <cell r="AK235">
            <v>25</v>
          </cell>
          <cell r="AL235">
            <v>20</v>
          </cell>
          <cell r="AM235">
            <v>0</v>
          </cell>
          <cell r="AN235">
            <v>0</v>
          </cell>
          <cell r="AO235">
            <v>0</v>
          </cell>
          <cell r="AP235">
            <v>0</v>
          </cell>
          <cell r="AQ235">
            <v>0</v>
          </cell>
          <cell r="AR235">
            <v>0</v>
          </cell>
          <cell r="AS235">
            <v>45</v>
          </cell>
          <cell r="AT235">
            <v>0</v>
          </cell>
          <cell r="AU235">
            <v>0</v>
          </cell>
          <cell r="AV235">
            <v>0</v>
          </cell>
          <cell r="AW235">
            <v>0</v>
          </cell>
          <cell r="AX235">
            <v>0</v>
          </cell>
          <cell r="AY235">
            <v>0</v>
          </cell>
          <cell r="AZ235">
            <v>0</v>
          </cell>
          <cell r="BA235">
            <v>0</v>
          </cell>
          <cell r="BB235">
            <v>0</v>
          </cell>
          <cell r="BC235">
            <v>0</v>
          </cell>
          <cell r="BD235">
            <v>85</v>
          </cell>
          <cell r="BE235">
            <v>50</v>
          </cell>
          <cell r="BF235">
            <v>0</v>
          </cell>
          <cell r="BG235">
            <v>0</v>
          </cell>
          <cell r="BH235">
            <v>0</v>
          </cell>
          <cell r="BI235">
            <v>155</v>
          </cell>
          <cell r="BJ235">
            <v>0</v>
          </cell>
          <cell r="BK235">
            <v>45</v>
          </cell>
          <cell r="BL235">
            <v>0</v>
          </cell>
          <cell r="BM235">
            <v>0</v>
          </cell>
          <cell r="BN235">
            <v>0</v>
          </cell>
          <cell r="BO235">
            <v>0</v>
          </cell>
          <cell r="BP235">
            <v>0</v>
          </cell>
          <cell r="BQ235">
            <v>0</v>
          </cell>
          <cell r="BR235">
            <v>0</v>
          </cell>
          <cell r="BS235">
            <v>0</v>
          </cell>
          <cell r="BT235">
            <v>0</v>
          </cell>
          <cell r="BU235">
            <v>70</v>
          </cell>
          <cell r="BV235">
            <v>0</v>
          </cell>
          <cell r="BW235">
            <v>0</v>
          </cell>
          <cell r="BX235">
            <v>0</v>
          </cell>
          <cell r="BY235">
            <v>0</v>
          </cell>
          <cell r="BZ235">
            <v>0</v>
          </cell>
          <cell r="CA235">
            <v>0</v>
          </cell>
          <cell r="CB235">
            <v>0</v>
          </cell>
          <cell r="CC235">
            <v>0</v>
          </cell>
          <cell r="CD235">
            <v>0</v>
          </cell>
          <cell r="CE235">
            <v>0</v>
          </cell>
          <cell r="CF235">
            <v>0</v>
          </cell>
          <cell r="CG235">
            <v>0</v>
          </cell>
          <cell r="CH235">
            <v>60</v>
          </cell>
          <cell r="CI235">
            <v>30</v>
          </cell>
          <cell r="CJ235">
            <v>0</v>
          </cell>
          <cell r="CK235">
            <v>0</v>
          </cell>
          <cell r="CL235">
            <v>0</v>
          </cell>
          <cell r="CM235">
            <v>0</v>
          </cell>
          <cell r="CN235">
            <v>0</v>
          </cell>
          <cell r="CO235">
            <v>0</v>
          </cell>
          <cell r="CP235">
            <v>0</v>
          </cell>
          <cell r="CQ235">
            <v>0</v>
          </cell>
          <cell r="CR235">
            <v>0</v>
          </cell>
          <cell r="CS235">
            <v>15</v>
          </cell>
          <cell r="CT235">
            <v>0</v>
          </cell>
          <cell r="CU235">
            <v>0</v>
          </cell>
          <cell r="CV235">
            <v>30</v>
          </cell>
          <cell r="CW235">
            <v>0</v>
          </cell>
          <cell r="CX235">
            <v>75</v>
          </cell>
          <cell r="CY235">
            <v>0</v>
          </cell>
          <cell r="CZ235">
            <v>75</v>
          </cell>
          <cell r="DA235">
            <v>193</v>
          </cell>
          <cell r="DB235">
            <v>75</v>
          </cell>
          <cell r="DC235">
            <v>340</v>
          </cell>
          <cell r="DD235">
            <v>50</v>
          </cell>
          <cell r="DE235">
            <v>0</v>
          </cell>
          <cell r="DF235">
            <v>10</v>
          </cell>
          <cell r="DG235">
            <v>40</v>
          </cell>
          <cell r="DH235">
            <v>270</v>
          </cell>
          <cell r="DI235">
            <v>50</v>
          </cell>
          <cell r="DJ235">
            <v>0</v>
          </cell>
          <cell r="DK235">
            <v>8</v>
          </cell>
          <cell r="DL235">
            <v>611</v>
          </cell>
          <cell r="DM235">
            <v>880</v>
          </cell>
          <cell r="DN235">
            <v>519</v>
          </cell>
          <cell r="DO235">
            <v>128</v>
          </cell>
          <cell r="DP235">
            <v>145</v>
          </cell>
          <cell r="DQ235">
            <v>70</v>
          </cell>
          <cell r="DR235">
            <v>615</v>
          </cell>
          <cell r="DS235">
            <v>115</v>
          </cell>
          <cell r="DT235">
            <v>88</v>
          </cell>
          <cell r="DU235">
            <v>290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K235">
            <v>731.48888888888894</v>
          </cell>
          <cell r="GL235">
            <v>27.142857142857146</v>
          </cell>
          <cell r="GM235">
            <v>11.5625</v>
          </cell>
          <cell r="GN235">
            <v>385.44372294372295</v>
          </cell>
          <cell r="GP235" t="str">
            <v>TREAD</v>
          </cell>
        </row>
        <row r="236">
          <cell r="I236">
            <v>0</v>
          </cell>
          <cell r="J236">
            <v>48</v>
          </cell>
          <cell r="K236">
            <v>200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385</v>
          </cell>
          <cell r="AA236">
            <v>151</v>
          </cell>
          <cell r="AB236">
            <v>0</v>
          </cell>
          <cell r="AC236">
            <v>200</v>
          </cell>
          <cell r="AD236">
            <v>55</v>
          </cell>
          <cell r="AE236">
            <v>0</v>
          </cell>
          <cell r="AF236">
            <v>0</v>
          </cell>
          <cell r="AG236">
            <v>0</v>
          </cell>
          <cell r="AH236">
            <v>0</v>
          </cell>
          <cell r="AI236">
            <v>0</v>
          </cell>
          <cell r="AJ236">
            <v>0</v>
          </cell>
          <cell r="AK236">
            <v>0</v>
          </cell>
          <cell r="AL236">
            <v>75</v>
          </cell>
          <cell r="AM236">
            <v>0</v>
          </cell>
          <cell r="AN236">
            <v>77</v>
          </cell>
          <cell r="AO236">
            <v>0</v>
          </cell>
          <cell r="AP236">
            <v>213</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20</v>
          </cell>
          <cell r="BE236">
            <v>0</v>
          </cell>
          <cell r="BF236">
            <v>0</v>
          </cell>
          <cell r="BG236">
            <v>0</v>
          </cell>
          <cell r="BH236">
            <v>0</v>
          </cell>
          <cell r="BI236">
            <v>40</v>
          </cell>
          <cell r="BJ236">
            <v>0</v>
          </cell>
          <cell r="BK236">
            <v>0</v>
          </cell>
          <cell r="BL236">
            <v>55</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30</v>
          </cell>
          <cell r="CB236">
            <v>0</v>
          </cell>
          <cell r="CC236">
            <v>25</v>
          </cell>
          <cell r="CD236">
            <v>0</v>
          </cell>
          <cell r="CE236">
            <v>0</v>
          </cell>
          <cell r="CF236">
            <v>0</v>
          </cell>
          <cell r="CG236">
            <v>0</v>
          </cell>
          <cell r="CH236">
            <v>0</v>
          </cell>
          <cell r="CI236">
            <v>0</v>
          </cell>
          <cell r="CJ236">
            <v>0</v>
          </cell>
          <cell r="CK236">
            <v>15</v>
          </cell>
          <cell r="CL236">
            <v>0</v>
          </cell>
          <cell r="CM236">
            <v>0</v>
          </cell>
          <cell r="CN236">
            <v>0</v>
          </cell>
          <cell r="CO236">
            <v>0</v>
          </cell>
          <cell r="CP236">
            <v>0</v>
          </cell>
          <cell r="CQ236">
            <v>0</v>
          </cell>
          <cell r="CR236">
            <v>0</v>
          </cell>
          <cell r="CS236">
            <v>0</v>
          </cell>
          <cell r="CT236">
            <v>0</v>
          </cell>
          <cell r="CU236">
            <v>70</v>
          </cell>
          <cell r="CV236">
            <v>60</v>
          </cell>
          <cell r="CW236">
            <v>0</v>
          </cell>
          <cell r="CX236">
            <v>0</v>
          </cell>
          <cell r="CY236">
            <v>0</v>
          </cell>
          <cell r="CZ236">
            <v>30</v>
          </cell>
          <cell r="DA236">
            <v>0</v>
          </cell>
          <cell r="DB236">
            <v>0</v>
          </cell>
          <cell r="DC236">
            <v>0</v>
          </cell>
          <cell r="DD236">
            <v>490</v>
          </cell>
          <cell r="DE236">
            <v>85</v>
          </cell>
          <cell r="DF236">
            <v>96</v>
          </cell>
          <cell r="DG236">
            <v>50</v>
          </cell>
          <cell r="DH236">
            <v>0</v>
          </cell>
          <cell r="DI236">
            <v>150</v>
          </cell>
          <cell r="DJ236">
            <v>0</v>
          </cell>
          <cell r="DK236">
            <v>0</v>
          </cell>
          <cell r="DL236">
            <v>0</v>
          </cell>
          <cell r="DM236">
            <v>0</v>
          </cell>
          <cell r="DN236">
            <v>0</v>
          </cell>
          <cell r="DO236">
            <v>0</v>
          </cell>
          <cell r="DP236">
            <v>0</v>
          </cell>
          <cell r="DQ236">
            <v>0</v>
          </cell>
          <cell r="DR236">
            <v>10</v>
          </cell>
          <cell r="DS236">
            <v>280</v>
          </cell>
          <cell r="DT236">
            <v>0</v>
          </cell>
          <cell r="DU236">
            <v>165</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K236">
            <v>85.199999999999989</v>
          </cell>
          <cell r="GL236">
            <v>28.928571428571431</v>
          </cell>
          <cell r="GM236">
            <v>8.875</v>
          </cell>
          <cell r="GN236">
            <v>122.58766233766234</v>
          </cell>
          <cell r="GP236" t="str">
            <v>SIDEWALL</v>
          </cell>
        </row>
        <row r="237">
          <cell r="I237">
            <v>0</v>
          </cell>
          <cell r="J237">
            <v>0</v>
          </cell>
          <cell r="K237">
            <v>0</v>
          </cell>
          <cell r="L237">
            <v>170</v>
          </cell>
          <cell r="M237">
            <v>40</v>
          </cell>
          <cell r="N237">
            <v>24</v>
          </cell>
          <cell r="O237">
            <v>0</v>
          </cell>
          <cell r="P237">
            <v>0</v>
          </cell>
          <cell r="Q237">
            <v>0</v>
          </cell>
          <cell r="R237">
            <v>0</v>
          </cell>
          <cell r="S237">
            <v>0</v>
          </cell>
          <cell r="T237">
            <v>0</v>
          </cell>
          <cell r="U237">
            <v>0</v>
          </cell>
          <cell r="V237">
            <v>0</v>
          </cell>
          <cell r="W237">
            <v>0</v>
          </cell>
          <cell r="X237">
            <v>0</v>
          </cell>
          <cell r="Y237">
            <v>0</v>
          </cell>
          <cell r="Z237">
            <v>370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20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2</v>
          </cell>
          <cell r="DJ237">
            <v>0</v>
          </cell>
          <cell r="DK237">
            <v>8</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K237">
            <v>60.711111111111116</v>
          </cell>
          <cell r="GL237">
            <v>1.4285714285714286</v>
          </cell>
          <cell r="GM237">
            <v>0</v>
          </cell>
          <cell r="GN237">
            <v>0.73809523809523803</v>
          </cell>
          <cell r="GP237" t="str">
            <v>BEADFILL</v>
          </cell>
        </row>
        <row r="238">
          <cell r="I238">
            <v>0</v>
          </cell>
          <cell r="J238">
            <v>0</v>
          </cell>
          <cell r="K238">
            <v>0</v>
          </cell>
          <cell r="L238">
            <v>170</v>
          </cell>
          <cell r="M238">
            <v>0</v>
          </cell>
          <cell r="N238">
            <v>0</v>
          </cell>
          <cell r="O238">
            <v>0</v>
          </cell>
          <cell r="P238">
            <v>0</v>
          </cell>
          <cell r="Q238">
            <v>0</v>
          </cell>
          <cell r="R238">
            <v>0</v>
          </cell>
          <cell r="S238">
            <v>0</v>
          </cell>
          <cell r="T238">
            <v>0</v>
          </cell>
          <cell r="U238">
            <v>0</v>
          </cell>
          <cell r="V238">
            <v>0</v>
          </cell>
          <cell r="W238">
            <v>0</v>
          </cell>
          <cell r="X238">
            <v>70</v>
          </cell>
          <cell r="Y238">
            <v>0</v>
          </cell>
          <cell r="Z238">
            <v>0</v>
          </cell>
          <cell r="AA238">
            <v>0</v>
          </cell>
          <cell r="AB238">
            <v>0</v>
          </cell>
          <cell r="AC238">
            <v>0</v>
          </cell>
          <cell r="AD238">
            <v>0</v>
          </cell>
          <cell r="AE238">
            <v>0</v>
          </cell>
          <cell r="AF238">
            <v>0</v>
          </cell>
          <cell r="AG238">
            <v>0</v>
          </cell>
          <cell r="AH238">
            <v>0</v>
          </cell>
          <cell r="AI238">
            <v>0</v>
          </cell>
          <cell r="AJ238">
            <v>0</v>
          </cell>
          <cell r="AK238">
            <v>25</v>
          </cell>
          <cell r="AL238">
            <v>0</v>
          </cell>
          <cell r="AM238">
            <v>0</v>
          </cell>
          <cell r="AN238">
            <v>0</v>
          </cell>
          <cell r="AO238">
            <v>0</v>
          </cell>
          <cell r="AP238">
            <v>0</v>
          </cell>
          <cell r="AQ238">
            <v>0</v>
          </cell>
          <cell r="AR238">
            <v>45</v>
          </cell>
          <cell r="AS238">
            <v>0</v>
          </cell>
          <cell r="AT238">
            <v>0</v>
          </cell>
          <cell r="AU238">
            <v>0</v>
          </cell>
          <cell r="AV238">
            <v>0</v>
          </cell>
          <cell r="AW238">
            <v>28</v>
          </cell>
          <cell r="AX238">
            <v>0</v>
          </cell>
          <cell r="AY238">
            <v>0</v>
          </cell>
          <cell r="AZ238">
            <v>0</v>
          </cell>
          <cell r="BA238">
            <v>0</v>
          </cell>
          <cell r="BB238">
            <v>0</v>
          </cell>
          <cell r="BC238">
            <v>0</v>
          </cell>
          <cell r="BD238">
            <v>0</v>
          </cell>
          <cell r="BE238">
            <v>0</v>
          </cell>
          <cell r="BF238">
            <v>35</v>
          </cell>
          <cell r="BG238">
            <v>70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40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35</v>
          </cell>
          <cell r="DE238">
            <v>15</v>
          </cell>
          <cell r="DF238">
            <v>7</v>
          </cell>
          <cell r="DG238">
            <v>40</v>
          </cell>
          <cell r="DH238">
            <v>77</v>
          </cell>
          <cell r="DI238">
            <v>0</v>
          </cell>
          <cell r="DJ238">
            <v>0</v>
          </cell>
          <cell r="DK238">
            <v>225</v>
          </cell>
          <cell r="DL238">
            <v>0</v>
          </cell>
          <cell r="DM238">
            <v>20</v>
          </cell>
          <cell r="DN238">
            <v>0</v>
          </cell>
          <cell r="DO238">
            <v>15</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K238">
            <v>25.222222222222221</v>
          </cell>
          <cell r="GL238">
            <v>12.714285714285714</v>
          </cell>
          <cell r="GM238">
            <v>2.6666666666666665</v>
          </cell>
          <cell r="GN238">
            <v>33.946969696969695</v>
          </cell>
          <cell r="GP238" t="str">
            <v>INNERLINER</v>
          </cell>
        </row>
        <row r="239">
          <cell r="I239">
            <v>0</v>
          </cell>
          <cell r="J239">
            <v>405</v>
          </cell>
          <cell r="K239">
            <v>3200</v>
          </cell>
          <cell r="L239">
            <v>2860</v>
          </cell>
          <cell r="M239">
            <v>984</v>
          </cell>
          <cell r="N239">
            <v>424</v>
          </cell>
          <cell r="O239">
            <v>0</v>
          </cell>
          <cell r="P239">
            <v>0</v>
          </cell>
          <cell r="Q239">
            <v>0</v>
          </cell>
          <cell r="R239">
            <v>0</v>
          </cell>
          <cell r="S239">
            <v>0</v>
          </cell>
          <cell r="T239">
            <v>0</v>
          </cell>
          <cell r="U239">
            <v>0</v>
          </cell>
          <cell r="V239">
            <v>149</v>
          </cell>
          <cell r="W239">
            <v>164</v>
          </cell>
          <cell r="X239">
            <v>0</v>
          </cell>
          <cell r="Y239">
            <v>0</v>
          </cell>
          <cell r="Z239">
            <v>150</v>
          </cell>
          <cell r="AA239">
            <v>0</v>
          </cell>
          <cell r="AB239">
            <v>70</v>
          </cell>
          <cell r="AC239">
            <v>0</v>
          </cell>
          <cell r="AD239">
            <v>0</v>
          </cell>
          <cell r="AE239">
            <v>0</v>
          </cell>
          <cell r="AF239">
            <v>0</v>
          </cell>
          <cell r="AG239">
            <v>0</v>
          </cell>
          <cell r="AH239">
            <v>0</v>
          </cell>
          <cell r="AI239">
            <v>0</v>
          </cell>
          <cell r="AJ239">
            <v>0</v>
          </cell>
          <cell r="AK239">
            <v>0</v>
          </cell>
          <cell r="AL239">
            <v>80</v>
          </cell>
          <cell r="AM239">
            <v>0</v>
          </cell>
          <cell r="AN239">
            <v>0</v>
          </cell>
          <cell r="AO239">
            <v>0</v>
          </cell>
          <cell r="AP239">
            <v>0</v>
          </cell>
          <cell r="AQ239">
            <v>140</v>
          </cell>
          <cell r="AR239">
            <v>43</v>
          </cell>
          <cell r="AS239">
            <v>133</v>
          </cell>
          <cell r="AT239">
            <v>0</v>
          </cell>
          <cell r="AU239">
            <v>558</v>
          </cell>
          <cell r="AV239">
            <v>245</v>
          </cell>
          <cell r="AW239">
            <v>0</v>
          </cell>
          <cell r="AX239">
            <v>0</v>
          </cell>
          <cell r="AY239">
            <v>30</v>
          </cell>
          <cell r="AZ239">
            <v>115</v>
          </cell>
          <cell r="BA239">
            <v>0</v>
          </cell>
          <cell r="BB239">
            <v>30</v>
          </cell>
          <cell r="BC239">
            <v>20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30</v>
          </cell>
          <cell r="BV239">
            <v>0</v>
          </cell>
          <cell r="BW239">
            <v>0</v>
          </cell>
          <cell r="BX239">
            <v>0</v>
          </cell>
          <cell r="BY239">
            <v>0</v>
          </cell>
          <cell r="BZ239">
            <v>40</v>
          </cell>
          <cell r="CA239">
            <v>0</v>
          </cell>
          <cell r="CB239">
            <v>0</v>
          </cell>
          <cell r="CC239">
            <v>0</v>
          </cell>
          <cell r="CD239">
            <v>60</v>
          </cell>
          <cell r="CE239">
            <v>90</v>
          </cell>
          <cell r="CF239">
            <v>170</v>
          </cell>
          <cell r="CG239">
            <v>40</v>
          </cell>
          <cell r="CH239">
            <v>50</v>
          </cell>
          <cell r="CI239">
            <v>0</v>
          </cell>
          <cell r="CJ239">
            <v>0</v>
          </cell>
          <cell r="CK239">
            <v>50</v>
          </cell>
          <cell r="CL239">
            <v>110</v>
          </cell>
          <cell r="CM239">
            <v>25</v>
          </cell>
          <cell r="CN239">
            <v>0</v>
          </cell>
          <cell r="CO239">
            <v>200</v>
          </cell>
          <cell r="CP239">
            <v>60</v>
          </cell>
          <cell r="CQ239">
            <v>0</v>
          </cell>
          <cell r="CR239">
            <v>0</v>
          </cell>
          <cell r="CS239">
            <v>0</v>
          </cell>
          <cell r="CT239">
            <v>120</v>
          </cell>
          <cell r="CU239">
            <v>0</v>
          </cell>
          <cell r="CV239">
            <v>0</v>
          </cell>
          <cell r="CW239">
            <v>0</v>
          </cell>
          <cell r="CX239">
            <v>0</v>
          </cell>
          <cell r="CY239">
            <v>0</v>
          </cell>
          <cell r="CZ239">
            <v>0</v>
          </cell>
          <cell r="DA239">
            <v>0</v>
          </cell>
          <cell r="DB239">
            <v>0</v>
          </cell>
          <cell r="DC239">
            <v>0</v>
          </cell>
          <cell r="DD239">
            <v>0</v>
          </cell>
          <cell r="DE239">
            <v>0</v>
          </cell>
          <cell r="DF239">
            <v>19</v>
          </cell>
          <cell r="DG239">
            <v>0</v>
          </cell>
          <cell r="DH239">
            <v>320</v>
          </cell>
          <cell r="DI239">
            <v>80</v>
          </cell>
          <cell r="DJ239">
            <v>0</v>
          </cell>
          <cell r="DK239">
            <v>0</v>
          </cell>
          <cell r="DL239">
            <v>150</v>
          </cell>
          <cell r="DM239">
            <v>100</v>
          </cell>
          <cell r="DN239">
            <v>329</v>
          </cell>
          <cell r="DO239">
            <v>186</v>
          </cell>
          <cell r="DP239">
            <v>108</v>
          </cell>
          <cell r="DQ239">
            <v>0</v>
          </cell>
          <cell r="DR239">
            <v>210</v>
          </cell>
          <cell r="DS239">
            <v>333</v>
          </cell>
          <cell r="DT239">
            <v>20</v>
          </cell>
          <cell r="DU239">
            <v>180</v>
          </cell>
          <cell r="DV239">
            <v>110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K239">
            <v>659.77777777777771</v>
          </cell>
          <cell r="GL239">
            <v>94.269230769230774</v>
          </cell>
          <cell r="GM239">
            <v>67.166666666666671</v>
          </cell>
          <cell r="GN239">
            <v>182.04437229437229</v>
          </cell>
          <cell r="GP239" t="str">
            <v>PLY</v>
          </cell>
        </row>
        <row r="240">
          <cell r="I240">
            <v>0</v>
          </cell>
          <cell r="J240">
            <v>10</v>
          </cell>
          <cell r="K240">
            <v>0</v>
          </cell>
          <cell r="L240">
            <v>30</v>
          </cell>
          <cell r="M240">
            <v>0</v>
          </cell>
          <cell r="N240">
            <v>44</v>
          </cell>
          <cell r="O240">
            <v>30</v>
          </cell>
          <cell r="P240">
            <v>0</v>
          </cell>
          <cell r="Q240">
            <v>169</v>
          </cell>
          <cell r="R240">
            <v>490</v>
          </cell>
          <cell r="S240">
            <v>0</v>
          </cell>
          <cell r="T240">
            <v>0</v>
          </cell>
          <cell r="U240">
            <v>0</v>
          </cell>
          <cell r="V240">
            <v>0</v>
          </cell>
          <cell r="W240">
            <v>0</v>
          </cell>
          <cell r="X240">
            <v>395</v>
          </cell>
          <cell r="Y240">
            <v>0</v>
          </cell>
          <cell r="Z240">
            <v>0</v>
          </cell>
          <cell r="AA240">
            <v>330</v>
          </cell>
          <cell r="AB240">
            <v>3484</v>
          </cell>
          <cell r="AC240">
            <v>300</v>
          </cell>
          <cell r="AD240">
            <v>0</v>
          </cell>
          <cell r="AE240">
            <v>0</v>
          </cell>
          <cell r="AF240">
            <v>0</v>
          </cell>
          <cell r="AG240">
            <v>0</v>
          </cell>
          <cell r="AH240">
            <v>0</v>
          </cell>
          <cell r="AI240">
            <v>0</v>
          </cell>
          <cell r="AJ240">
            <v>0</v>
          </cell>
          <cell r="AK240">
            <v>0</v>
          </cell>
          <cell r="AL240">
            <v>140</v>
          </cell>
          <cell r="AM240">
            <v>0</v>
          </cell>
          <cell r="AN240">
            <v>25</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120</v>
          </cell>
          <cell r="BD240">
            <v>0</v>
          </cell>
          <cell r="BE240">
            <v>0</v>
          </cell>
          <cell r="BF240">
            <v>60</v>
          </cell>
          <cell r="BG240">
            <v>0</v>
          </cell>
          <cell r="BH240">
            <v>0</v>
          </cell>
          <cell r="BI240">
            <v>0</v>
          </cell>
          <cell r="BJ240">
            <v>0</v>
          </cell>
          <cell r="BK240">
            <v>0</v>
          </cell>
          <cell r="BL240">
            <v>50</v>
          </cell>
          <cell r="BM240">
            <v>140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70</v>
          </cell>
          <cell r="CK240">
            <v>20</v>
          </cell>
          <cell r="CL240">
            <v>0</v>
          </cell>
          <cell r="CM240">
            <v>0</v>
          </cell>
          <cell r="CN240">
            <v>0</v>
          </cell>
          <cell r="CO240">
            <v>0</v>
          </cell>
          <cell r="CP240">
            <v>0</v>
          </cell>
          <cell r="CQ240">
            <v>0</v>
          </cell>
          <cell r="CR240">
            <v>0</v>
          </cell>
          <cell r="CS240">
            <v>0</v>
          </cell>
          <cell r="CT240">
            <v>285</v>
          </cell>
          <cell r="CU240">
            <v>0</v>
          </cell>
          <cell r="CV240">
            <v>0</v>
          </cell>
          <cell r="CW240">
            <v>0</v>
          </cell>
          <cell r="CX240">
            <v>0</v>
          </cell>
          <cell r="CY240">
            <v>0</v>
          </cell>
          <cell r="CZ240">
            <v>100</v>
          </cell>
          <cell r="DA240">
            <v>0</v>
          </cell>
          <cell r="DB240">
            <v>125</v>
          </cell>
          <cell r="DC240">
            <v>80</v>
          </cell>
          <cell r="DD240">
            <v>420</v>
          </cell>
          <cell r="DE240">
            <v>60</v>
          </cell>
          <cell r="DF240">
            <v>13</v>
          </cell>
          <cell r="DG240">
            <v>0</v>
          </cell>
          <cell r="DH240">
            <v>150</v>
          </cell>
          <cell r="DI240">
            <v>35</v>
          </cell>
          <cell r="DJ240">
            <v>0</v>
          </cell>
          <cell r="DK240">
            <v>35</v>
          </cell>
          <cell r="DL240">
            <v>0</v>
          </cell>
          <cell r="DM240">
            <v>0</v>
          </cell>
          <cell r="DN240">
            <v>453</v>
          </cell>
          <cell r="DO240">
            <v>7</v>
          </cell>
          <cell r="DP240">
            <v>45</v>
          </cell>
          <cell r="DQ240">
            <v>0</v>
          </cell>
          <cell r="DR240">
            <v>0</v>
          </cell>
          <cell r="DS240">
            <v>50</v>
          </cell>
          <cell r="DT240">
            <v>15</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K240">
            <v>374.79999999999995</v>
          </cell>
          <cell r="GL240">
            <v>28.214285714285715</v>
          </cell>
          <cell r="GM240">
            <v>23.729166666666668</v>
          </cell>
          <cell r="GN240">
            <v>141.30086580086581</v>
          </cell>
          <cell r="GP240" t="str">
            <v>BELT</v>
          </cell>
        </row>
        <row r="241">
          <cell r="I241">
            <v>0</v>
          </cell>
          <cell r="J241">
            <v>0</v>
          </cell>
          <cell r="K241">
            <v>220</v>
          </cell>
          <cell r="L241">
            <v>0</v>
          </cell>
          <cell r="M241">
            <v>0</v>
          </cell>
          <cell r="N241">
            <v>0</v>
          </cell>
          <cell r="O241">
            <v>50</v>
          </cell>
          <cell r="P241">
            <v>0</v>
          </cell>
          <cell r="Q241">
            <v>0</v>
          </cell>
          <cell r="R241">
            <v>0</v>
          </cell>
          <cell r="S241">
            <v>0</v>
          </cell>
          <cell r="T241">
            <v>0</v>
          </cell>
          <cell r="U241">
            <v>115</v>
          </cell>
          <cell r="V241">
            <v>20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100</v>
          </cell>
          <cell r="BF241">
            <v>0</v>
          </cell>
          <cell r="BG241">
            <v>0</v>
          </cell>
          <cell r="BH241">
            <v>0</v>
          </cell>
          <cell r="BI241">
            <v>0</v>
          </cell>
          <cell r="BJ241">
            <v>70</v>
          </cell>
          <cell r="BK241">
            <v>0</v>
          </cell>
          <cell r="BL241">
            <v>0</v>
          </cell>
          <cell r="BM241">
            <v>0</v>
          </cell>
          <cell r="BN241">
            <v>175</v>
          </cell>
          <cell r="BO241">
            <v>0</v>
          </cell>
          <cell r="BP241">
            <v>0</v>
          </cell>
          <cell r="BQ241">
            <v>30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10</v>
          </cell>
          <cell r="CQ241">
            <v>0</v>
          </cell>
          <cell r="CR241">
            <v>0</v>
          </cell>
          <cell r="CS241">
            <v>250</v>
          </cell>
          <cell r="CT241">
            <v>0</v>
          </cell>
          <cell r="CU241">
            <v>0</v>
          </cell>
          <cell r="CV241">
            <v>100</v>
          </cell>
          <cell r="CW241">
            <v>100</v>
          </cell>
          <cell r="CX241">
            <v>0</v>
          </cell>
          <cell r="CY241">
            <v>0</v>
          </cell>
          <cell r="CZ241">
            <v>45</v>
          </cell>
          <cell r="DA241">
            <v>0</v>
          </cell>
          <cell r="DB241">
            <v>0</v>
          </cell>
          <cell r="DC241">
            <v>50</v>
          </cell>
          <cell r="DD241">
            <v>0</v>
          </cell>
          <cell r="DE241">
            <v>30</v>
          </cell>
          <cell r="DF241">
            <v>0</v>
          </cell>
          <cell r="DG241">
            <v>90</v>
          </cell>
          <cell r="DH241">
            <v>235</v>
          </cell>
          <cell r="DI241">
            <v>0</v>
          </cell>
          <cell r="DJ241">
            <v>0</v>
          </cell>
          <cell r="DK241">
            <v>70</v>
          </cell>
          <cell r="DL241">
            <v>40</v>
          </cell>
          <cell r="DM241">
            <v>55</v>
          </cell>
          <cell r="DN241">
            <v>307</v>
          </cell>
          <cell r="DO241">
            <v>48</v>
          </cell>
          <cell r="DP241">
            <v>25</v>
          </cell>
          <cell r="DQ241">
            <v>0</v>
          </cell>
          <cell r="DR241">
            <v>0</v>
          </cell>
          <cell r="DS241">
            <v>0</v>
          </cell>
          <cell r="DT241">
            <v>35</v>
          </cell>
          <cell r="DU241">
            <v>75</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K241">
            <v>33</v>
          </cell>
          <cell r="GL241">
            <v>24.642857142857142</v>
          </cell>
          <cell r="GM241">
            <v>19.291666666666668</v>
          </cell>
          <cell r="GN241">
            <v>106.72294372294371</v>
          </cell>
          <cell r="GP241" t="str">
            <v xml:space="preserve">BEAD </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80</v>
          </cell>
          <cell r="AC242">
            <v>125</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2</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K242">
            <v>13.666666666666668</v>
          </cell>
          <cell r="GL242">
            <v>0</v>
          </cell>
          <cell r="GM242">
            <v>0</v>
          </cell>
          <cell r="GN242">
            <v>0.16666666666666666</v>
          </cell>
          <cell r="GP242" t="str">
            <v>CHAFER</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100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15</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K243">
            <v>0</v>
          </cell>
          <cell r="GL243">
            <v>7.1428571428571432</v>
          </cell>
          <cell r="GM243">
            <v>0</v>
          </cell>
          <cell r="GN243">
            <v>1.0714285714285714</v>
          </cell>
          <cell r="GP243" t="str">
            <v>FLIP</v>
          </cell>
        </row>
        <row r="244">
          <cell r="I244">
            <v>0</v>
          </cell>
          <cell r="J244">
            <v>0</v>
          </cell>
          <cell r="K244">
            <v>0</v>
          </cell>
          <cell r="L244">
            <v>0</v>
          </cell>
          <cell r="M244">
            <v>0</v>
          </cell>
          <cell r="N244">
            <v>0</v>
          </cell>
          <cell r="O244">
            <v>55</v>
          </cell>
          <cell r="P244">
            <v>0</v>
          </cell>
          <cell r="Q244">
            <v>0</v>
          </cell>
          <cell r="R244">
            <v>0</v>
          </cell>
          <cell r="S244">
            <v>0</v>
          </cell>
          <cell r="T244">
            <v>0</v>
          </cell>
          <cell r="U244">
            <v>0</v>
          </cell>
          <cell r="V244">
            <v>0</v>
          </cell>
          <cell r="W244">
            <v>0</v>
          </cell>
          <cell r="X244">
            <v>105</v>
          </cell>
          <cell r="Y244">
            <v>685</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25</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80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275</v>
          </cell>
          <cell r="DE244">
            <v>825</v>
          </cell>
          <cell r="DF244">
            <v>170</v>
          </cell>
          <cell r="DG244">
            <v>0</v>
          </cell>
          <cell r="DH244">
            <v>175</v>
          </cell>
          <cell r="DI244">
            <v>151</v>
          </cell>
          <cell r="DJ244">
            <v>0</v>
          </cell>
          <cell r="DK244">
            <v>213</v>
          </cell>
          <cell r="DL244">
            <v>79</v>
          </cell>
          <cell r="DM244">
            <v>63</v>
          </cell>
          <cell r="DN244">
            <v>169</v>
          </cell>
          <cell r="DO244">
            <v>33</v>
          </cell>
          <cell r="DP244">
            <v>0</v>
          </cell>
          <cell r="DQ244">
            <v>28</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K244">
            <v>56.833333333333336</v>
          </cell>
          <cell r="GL244">
            <v>1.9230769230769231</v>
          </cell>
          <cell r="GM244">
            <v>5.333333333333333</v>
          </cell>
          <cell r="GN244">
            <v>184.66774891774892</v>
          </cell>
          <cell r="GP244" t="str">
            <v>LAYER</v>
          </cell>
        </row>
        <row r="245">
          <cell r="I245">
            <v>0</v>
          </cell>
          <cell r="J245">
            <v>0</v>
          </cell>
          <cell r="K245">
            <v>15</v>
          </cell>
          <cell r="L245">
            <v>0</v>
          </cell>
          <cell r="M245">
            <v>0</v>
          </cell>
          <cell r="N245">
            <v>0</v>
          </cell>
          <cell r="O245">
            <v>0</v>
          </cell>
          <cell r="P245">
            <v>168</v>
          </cell>
          <cell r="Q245">
            <v>0</v>
          </cell>
          <cell r="R245">
            <v>0</v>
          </cell>
          <cell r="S245">
            <v>0</v>
          </cell>
          <cell r="T245">
            <v>0</v>
          </cell>
          <cell r="U245">
            <v>27</v>
          </cell>
          <cell r="V245">
            <v>0</v>
          </cell>
          <cell r="W245">
            <v>0</v>
          </cell>
          <cell r="X245">
            <v>0</v>
          </cell>
          <cell r="Y245">
            <v>0</v>
          </cell>
          <cell r="Z245">
            <v>0</v>
          </cell>
          <cell r="AA245">
            <v>0</v>
          </cell>
          <cell r="AB245">
            <v>0</v>
          </cell>
          <cell r="AC245">
            <v>0</v>
          </cell>
          <cell r="AD245">
            <v>200</v>
          </cell>
          <cell r="AE245">
            <v>110</v>
          </cell>
          <cell r="AF245">
            <v>0</v>
          </cell>
          <cell r="AG245">
            <v>0</v>
          </cell>
          <cell r="AH245">
            <v>85</v>
          </cell>
          <cell r="AI245">
            <v>0</v>
          </cell>
          <cell r="AJ245">
            <v>0</v>
          </cell>
          <cell r="AK245">
            <v>0</v>
          </cell>
          <cell r="AL245">
            <v>150</v>
          </cell>
          <cell r="AM245">
            <v>60</v>
          </cell>
          <cell r="AN245">
            <v>95</v>
          </cell>
          <cell r="AO245">
            <v>0</v>
          </cell>
          <cell r="AP245">
            <v>0</v>
          </cell>
          <cell r="AQ245">
            <v>0</v>
          </cell>
          <cell r="AR245">
            <v>15</v>
          </cell>
          <cell r="AS245">
            <v>128</v>
          </cell>
          <cell r="AT245">
            <v>0</v>
          </cell>
          <cell r="AU245">
            <v>0</v>
          </cell>
          <cell r="AV245">
            <v>0</v>
          </cell>
          <cell r="AW245">
            <v>0</v>
          </cell>
          <cell r="AX245">
            <v>150</v>
          </cell>
          <cell r="AY245">
            <v>0</v>
          </cell>
          <cell r="AZ245">
            <v>0</v>
          </cell>
          <cell r="BA245">
            <v>0</v>
          </cell>
          <cell r="BB245">
            <v>0</v>
          </cell>
          <cell r="BC245">
            <v>0</v>
          </cell>
          <cell r="BD245">
            <v>0</v>
          </cell>
          <cell r="BE245">
            <v>120</v>
          </cell>
          <cell r="BF245">
            <v>0</v>
          </cell>
          <cell r="BG245">
            <v>0</v>
          </cell>
          <cell r="BH245">
            <v>0</v>
          </cell>
          <cell r="BI245">
            <v>0</v>
          </cell>
          <cell r="BJ245">
            <v>0</v>
          </cell>
          <cell r="BK245">
            <v>110</v>
          </cell>
          <cell r="BL245">
            <v>0</v>
          </cell>
          <cell r="BM245">
            <v>0</v>
          </cell>
          <cell r="BN245">
            <v>0</v>
          </cell>
          <cell r="BO245">
            <v>0</v>
          </cell>
          <cell r="BP245">
            <v>0</v>
          </cell>
          <cell r="BQ245">
            <v>920</v>
          </cell>
          <cell r="BR245">
            <v>268</v>
          </cell>
          <cell r="BS245">
            <v>225</v>
          </cell>
          <cell r="BT245">
            <v>70</v>
          </cell>
          <cell r="BU245">
            <v>175</v>
          </cell>
          <cell r="BV245">
            <v>0</v>
          </cell>
          <cell r="BW245">
            <v>0</v>
          </cell>
          <cell r="BX245">
            <v>0</v>
          </cell>
          <cell r="BY245">
            <v>20</v>
          </cell>
          <cell r="BZ245">
            <v>0</v>
          </cell>
          <cell r="CA245">
            <v>0</v>
          </cell>
          <cell r="CB245">
            <v>0</v>
          </cell>
          <cell r="CC245">
            <v>0</v>
          </cell>
          <cell r="CD245">
            <v>53</v>
          </cell>
          <cell r="CE245">
            <v>0</v>
          </cell>
          <cell r="CF245">
            <v>70</v>
          </cell>
          <cell r="CG245">
            <v>100</v>
          </cell>
          <cell r="CH245">
            <v>92</v>
          </cell>
          <cell r="CI245">
            <v>125</v>
          </cell>
          <cell r="CJ245">
            <v>120</v>
          </cell>
          <cell r="CK245">
            <v>56</v>
          </cell>
          <cell r="CL245">
            <v>50</v>
          </cell>
          <cell r="CM245">
            <v>32</v>
          </cell>
          <cell r="CN245">
            <v>0</v>
          </cell>
          <cell r="CO245">
            <v>115</v>
          </cell>
          <cell r="CP245">
            <v>81</v>
          </cell>
          <cell r="CQ245">
            <v>173</v>
          </cell>
          <cell r="CR245">
            <v>72</v>
          </cell>
          <cell r="CS245">
            <v>120</v>
          </cell>
          <cell r="CT245">
            <v>0</v>
          </cell>
          <cell r="CU245">
            <v>40</v>
          </cell>
          <cell r="CV245">
            <v>83</v>
          </cell>
          <cell r="CW245">
            <v>158</v>
          </cell>
          <cell r="CX245">
            <v>176</v>
          </cell>
          <cell r="CY245">
            <v>0</v>
          </cell>
          <cell r="CZ245">
            <v>100</v>
          </cell>
          <cell r="DA245">
            <v>127</v>
          </cell>
          <cell r="DB245">
            <v>27</v>
          </cell>
          <cell r="DC245">
            <v>200</v>
          </cell>
          <cell r="DD245">
            <v>58</v>
          </cell>
          <cell r="DE245">
            <v>270</v>
          </cell>
          <cell r="DF245">
            <v>90</v>
          </cell>
          <cell r="DG245">
            <v>0</v>
          </cell>
          <cell r="DH245">
            <v>299</v>
          </cell>
          <cell r="DI245">
            <v>127</v>
          </cell>
          <cell r="DJ245">
            <v>0</v>
          </cell>
          <cell r="DK245">
            <v>242</v>
          </cell>
          <cell r="DL245">
            <v>168</v>
          </cell>
          <cell r="DM245">
            <v>30</v>
          </cell>
          <cell r="DN245">
            <v>45</v>
          </cell>
          <cell r="DO245">
            <v>192</v>
          </cell>
          <cell r="DP245">
            <v>113</v>
          </cell>
          <cell r="DQ245">
            <v>110</v>
          </cell>
          <cell r="DR245">
            <v>0</v>
          </cell>
          <cell r="DS245">
            <v>10</v>
          </cell>
          <cell r="DT245">
            <v>240</v>
          </cell>
          <cell r="DU245">
            <v>141</v>
          </cell>
          <cell r="DV245">
            <v>22</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K245">
            <v>57.366666666666667</v>
          </cell>
          <cell r="GL245">
            <v>47.538461538461533</v>
          </cell>
          <cell r="GM245">
            <v>205.70892857142857</v>
          </cell>
          <cell r="GN245">
            <v>238.85606060606062</v>
          </cell>
          <cell r="GP245" t="str">
            <v>BLD/M</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39</v>
          </cell>
          <cell r="X246">
            <v>0</v>
          </cell>
          <cell r="Y246">
            <v>0</v>
          </cell>
          <cell r="Z246">
            <v>50</v>
          </cell>
          <cell r="AA246">
            <v>0</v>
          </cell>
          <cell r="AB246">
            <v>0</v>
          </cell>
          <cell r="AC246">
            <v>0</v>
          </cell>
          <cell r="AD246">
            <v>0</v>
          </cell>
          <cell r="AE246">
            <v>80</v>
          </cell>
          <cell r="AF246">
            <v>0</v>
          </cell>
          <cell r="AG246">
            <v>100</v>
          </cell>
          <cell r="AH246">
            <v>0</v>
          </cell>
          <cell r="AI246">
            <v>0</v>
          </cell>
          <cell r="AJ246">
            <v>0</v>
          </cell>
          <cell r="AK246">
            <v>0</v>
          </cell>
          <cell r="AL246">
            <v>0</v>
          </cell>
          <cell r="AM246">
            <v>0</v>
          </cell>
          <cell r="AN246">
            <v>0</v>
          </cell>
          <cell r="AO246">
            <v>0</v>
          </cell>
          <cell r="AP246">
            <v>120</v>
          </cell>
          <cell r="AQ246">
            <v>0</v>
          </cell>
          <cell r="AR246">
            <v>20</v>
          </cell>
          <cell r="AS246">
            <v>0</v>
          </cell>
          <cell r="AT246">
            <v>0</v>
          </cell>
          <cell r="AU246">
            <v>34</v>
          </cell>
          <cell r="AV246">
            <v>70</v>
          </cell>
          <cell r="AW246">
            <v>40</v>
          </cell>
          <cell r="AX246">
            <v>0</v>
          </cell>
          <cell r="AY246">
            <v>120</v>
          </cell>
          <cell r="AZ246">
            <v>0</v>
          </cell>
          <cell r="BA246">
            <v>50</v>
          </cell>
          <cell r="BB246">
            <v>0</v>
          </cell>
          <cell r="BC246">
            <v>0</v>
          </cell>
          <cell r="BD246">
            <v>0</v>
          </cell>
          <cell r="BE246">
            <v>85</v>
          </cell>
          <cell r="BF246">
            <v>0</v>
          </cell>
          <cell r="BG246">
            <v>0</v>
          </cell>
          <cell r="BH246">
            <v>0</v>
          </cell>
          <cell r="BI246">
            <v>0</v>
          </cell>
          <cell r="BJ246">
            <v>0</v>
          </cell>
          <cell r="BK246">
            <v>0</v>
          </cell>
          <cell r="BL246">
            <v>0</v>
          </cell>
          <cell r="BM246">
            <v>30</v>
          </cell>
          <cell r="BN246">
            <v>15</v>
          </cell>
          <cell r="BO246">
            <v>50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20</v>
          </cell>
          <cell r="CR246">
            <v>43</v>
          </cell>
          <cell r="CS246">
            <v>0</v>
          </cell>
          <cell r="CT246">
            <v>0</v>
          </cell>
          <cell r="CU246">
            <v>0</v>
          </cell>
          <cell r="CV246">
            <v>135</v>
          </cell>
          <cell r="CW246">
            <v>0</v>
          </cell>
          <cell r="CX246">
            <v>133</v>
          </cell>
          <cell r="CY246">
            <v>0</v>
          </cell>
          <cell r="CZ246">
            <v>0</v>
          </cell>
          <cell r="DA246">
            <v>0</v>
          </cell>
          <cell r="DB246">
            <v>0</v>
          </cell>
          <cell r="DC246">
            <v>22</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K246">
            <v>24.376068376068375</v>
          </cell>
          <cell r="GL246">
            <v>47.236263736263737</v>
          </cell>
          <cell r="GM246">
            <v>4.1166666666666671</v>
          </cell>
          <cell r="GN246">
            <v>23.344155844155843</v>
          </cell>
          <cell r="GP246" t="str">
            <v>belt jams</v>
          </cell>
        </row>
        <row r="247">
          <cell r="I247">
            <v>0</v>
          </cell>
          <cell r="J247">
            <v>0</v>
          </cell>
          <cell r="K247">
            <v>0</v>
          </cell>
          <cell r="L247">
            <v>0</v>
          </cell>
          <cell r="M247">
            <v>0</v>
          </cell>
          <cell r="N247">
            <v>150</v>
          </cell>
          <cell r="O247">
            <v>0</v>
          </cell>
          <cell r="P247">
            <v>0</v>
          </cell>
          <cell r="Q247">
            <v>0</v>
          </cell>
          <cell r="R247">
            <v>140</v>
          </cell>
          <cell r="S247">
            <v>160</v>
          </cell>
          <cell r="T247">
            <v>0</v>
          </cell>
          <cell r="U247">
            <v>0</v>
          </cell>
          <cell r="V247">
            <v>0</v>
          </cell>
          <cell r="W247">
            <v>200</v>
          </cell>
          <cell r="X247">
            <v>30</v>
          </cell>
          <cell r="Y247">
            <v>0</v>
          </cell>
          <cell r="Z247">
            <v>0</v>
          </cell>
          <cell r="AA247">
            <v>0</v>
          </cell>
          <cell r="AB247">
            <v>150</v>
          </cell>
          <cell r="AC247">
            <v>180</v>
          </cell>
          <cell r="AD247">
            <v>310</v>
          </cell>
          <cell r="AE247">
            <v>150</v>
          </cell>
          <cell r="AF247">
            <v>150</v>
          </cell>
          <cell r="AG247">
            <v>140</v>
          </cell>
          <cell r="AH247">
            <v>96</v>
          </cell>
          <cell r="AI247">
            <v>120</v>
          </cell>
          <cell r="AJ247">
            <v>0</v>
          </cell>
          <cell r="AK247">
            <v>120</v>
          </cell>
          <cell r="AL247">
            <v>200</v>
          </cell>
          <cell r="AM247">
            <v>67</v>
          </cell>
          <cell r="AN247">
            <v>135</v>
          </cell>
          <cell r="AO247">
            <v>190</v>
          </cell>
          <cell r="AP247">
            <v>200</v>
          </cell>
          <cell r="AQ247">
            <v>170</v>
          </cell>
          <cell r="AR247">
            <v>120</v>
          </cell>
          <cell r="AS247">
            <v>55</v>
          </cell>
          <cell r="AT247">
            <v>0</v>
          </cell>
          <cell r="AU247">
            <v>0</v>
          </cell>
          <cell r="AV247">
            <v>115</v>
          </cell>
          <cell r="AW247">
            <v>135</v>
          </cell>
          <cell r="AX247">
            <v>55</v>
          </cell>
          <cell r="AY247">
            <v>120</v>
          </cell>
          <cell r="AZ247">
            <v>0</v>
          </cell>
          <cell r="BA247">
            <v>195</v>
          </cell>
          <cell r="BB247">
            <v>0</v>
          </cell>
          <cell r="BC247">
            <v>70</v>
          </cell>
          <cell r="BD247">
            <v>0</v>
          </cell>
          <cell r="BE247">
            <v>50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30</v>
          </cell>
          <cell r="CJ247">
            <v>70</v>
          </cell>
          <cell r="CK247">
            <v>95</v>
          </cell>
          <cell r="CL247">
            <v>0</v>
          </cell>
          <cell r="CM247">
            <v>20</v>
          </cell>
          <cell r="CN247">
            <v>0</v>
          </cell>
          <cell r="CO247">
            <v>35</v>
          </cell>
          <cell r="CP247">
            <v>0</v>
          </cell>
          <cell r="CQ247">
            <v>0</v>
          </cell>
          <cell r="CR247">
            <v>0</v>
          </cell>
          <cell r="CS247">
            <v>0</v>
          </cell>
          <cell r="CT247">
            <v>0</v>
          </cell>
          <cell r="CU247">
            <v>0</v>
          </cell>
          <cell r="CV247">
            <v>0</v>
          </cell>
          <cell r="CW247">
            <v>93</v>
          </cell>
          <cell r="CX247">
            <v>0</v>
          </cell>
          <cell r="CY247">
            <v>0</v>
          </cell>
          <cell r="CZ247">
            <v>0</v>
          </cell>
          <cell r="DA247">
            <v>75</v>
          </cell>
          <cell r="DB247">
            <v>0</v>
          </cell>
          <cell r="DC247">
            <v>0</v>
          </cell>
          <cell r="DD247">
            <v>15</v>
          </cell>
          <cell r="DE247">
            <v>0</v>
          </cell>
          <cell r="DF247">
            <v>45</v>
          </cell>
          <cell r="DG247">
            <v>0</v>
          </cell>
          <cell r="DH247">
            <v>0</v>
          </cell>
          <cell r="DI247">
            <v>0</v>
          </cell>
          <cell r="DJ247">
            <v>0</v>
          </cell>
          <cell r="DK247">
            <v>0</v>
          </cell>
          <cell r="DL247">
            <v>64</v>
          </cell>
          <cell r="DM247">
            <v>100</v>
          </cell>
          <cell r="DN247">
            <v>0</v>
          </cell>
          <cell r="DO247">
            <v>50</v>
          </cell>
          <cell r="DP247">
            <v>75</v>
          </cell>
          <cell r="DQ247">
            <v>0</v>
          </cell>
          <cell r="DR247">
            <v>0</v>
          </cell>
          <cell r="DS247">
            <v>0</v>
          </cell>
          <cell r="DT247">
            <v>50</v>
          </cell>
          <cell r="DU247">
            <v>63</v>
          </cell>
          <cell r="DV247">
            <v>107</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K247">
            <v>161.07142857142856</v>
          </cell>
          <cell r="GL247">
            <v>115</v>
          </cell>
          <cell r="GM247">
            <v>24.666666666666664</v>
          </cell>
          <cell r="GN247">
            <v>56.08058608058608</v>
          </cell>
          <cell r="GP247" t="str">
            <v>TRAINING</v>
          </cell>
        </row>
        <row r="248">
          <cell r="I248">
            <v>0</v>
          </cell>
          <cell r="J248">
            <v>0</v>
          </cell>
          <cell r="K248">
            <v>0</v>
          </cell>
          <cell r="L248">
            <v>110</v>
          </cell>
          <cell r="M248">
            <v>175</v>
          </cell>
          <cell r="N248">
            <v>0</v>
          </cell>
          <cell r="O248">
            <v>0</v>
          </cell>
          <cell r="P248">
            <v>0</v>
          </cell>
          <cell r="Q248">
            <v>0</v>
          </cell>
          <cell r="R248">
            <v>30</v>
          </cell>
          <cell r="S248">
            <v>0</v>
          </cell>
          <cell r="T248">
            <v>0</v>
          </cell>
          <cell r="U248">
            <v>60</v>
          </cell>
          <cell r="V248">
            <v>0</v>
          </cell>
          <cell r="W248">
            <v>0</v>
          </cell>
          <cell r="X248">
            <v>40</v>
          </cell>
          <cell r="Y248">
            <v>0</v>
          </cell>
          <cell r="Z248">
            <v>40</v>
          </cell>
          <cell r="AA248">
            <v>60</v>
          </cell>
          <cell r="AB248">
            <v>0</v>
          </cell>
          <cell r="AC248">
            <v>65</v>
          </cell>
          <cell r="AD248">
            <v>0</v>
          </cell>
          <cell r="AE248">
            <v>0</v>
          </cell>
          <cell r="AF248">
            <v>0</v>
          </cell>
          <cell r="AG248">
            <v>0</v>
          </cell>
          <cell r="AH248">
            <v>0</v>
          </cell>
          <cell r="AI248">
            <v>0</v>
          </cell>
          <cell r="AJ248">
            <v>130</v>
          </cell>
          <cell r="AK248">
            <v>0</v>
          </cell>
          <cell r="AL248">
            <v>0</v>
          </cell>
          <cell r="AM248">
            <v>25</v>
          </cell>
          <cell r="AN248">
            <v>0</v>
          </cell>
          <cell r="AO248">
            <v>0</v>
          </cell>
          <cell r="AP248">
            <v>0</v>
          </cell>
          <cell r="AQ248">
            <v>0</v>
          </cell>
          <cell r="AR248">
            <v>0</v>
          </cell>
          <cell r="AS248">
            <v>45</v>
          </cell>
          <cell r="AT248">
            <v>0</v>
          </cell>
          <cell r="AU248">
            <v>0</v>
          </cell>
          <cell r="AV248">
            <v>20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K248">
            <v>68.333333333333343</v>
          </cell>
          <cell r="GL248">
            <v>4.6428571428571432</v>
          </cell>
          <cell r="GM248">
            <v>0</v>
          </cell>
          <cell r="GN248">
            <v>0</v>
          </cell>
          <cell r="GP248" t="str">
            <v>UNION BUS</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100</v>
          </cell>
          <cell r="AA249">
            <v>0</v>
          </cell>
          <cell r="AB249">
            <v>0</v>
          </cell>
          <cell r="AC249">
            <v>0</v>
          </cell>
          <cell r="AD249">
            <v>261</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100</v>
          </cell>
          <cell r="DO249">
            <v>0</v>
          </cell>
          <cell r="DP249">
            <v>0</v>
          </cell>
          <cell r="DQ249">
            <v>0</v>
          </cell>
          <cell r="DR249">
            <v>0</v>
          </cell>
          <cell r="DS249">
            <v>0</v>
          </cell>
          <cell r="DT249">
            <v>60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K249">
            <v>27.76923076923077</v>
          </cell>
          <cell r="GL249">
            <v>0</v>
          </cell>
          <cell r="GM249">
            <v>0</v>
          </cell>
          <cell r="GN249">
            <v>13.706293706293707</v>
          </cell>
          <cell r="GP249" t="str">
            <v>INVENTORY</v>
          </cell>
        </row>
        <row r="250">
          <cell r="I250">
            <v>0</v>
          </cell>
          <cell r="J250">
            <v>330</v>
          </cell>
          <cell r="K250">
            <v>60</v>
          </cell>
          <cell r="L250">
            <v>200</v>
          </cell>
          <cell r="M250">
            <v>245</v>
          </cell>
          <cell r="N250">
            <v>0</v>
          </cell>
          <cell r="O250">
            <v>0</v>
          </cell>
          <cell r="P250">
            <v>55</v>
          </cell>
          <cell r="Q250">
            <v>130</v>
          </cell>
          <cell r="R250">
            <v>70</v>
          </cell>
          <cell r="S250">
            <v>0</v>
          </cell>
          <cell r="T250">
            <v>195</v>
          </cell>
          <cell r="U250">
            <v>473</v>
          </cell>
          <cell r="V250">
            <v>335</v>
          </cell>
          <cell r="W250">
            <v>65</v>
          </cell>
          <cell r="X250">
            <v>0</v>
          </cell>
          <cell r="Y250">
            <v>85</v>
          </cell>
          <cell r="Z250">
            <v>342</v>
          </cell>
          <cell r="AA250">
            <v>903</v>
          </cell>
          <cell r="AB250">
            <v>350</v>
          </cell>
          <cell r="AC250">
            <v>0</v>
          </cell>
          <cell r="AD250">
            <v>165</v>
          </cell>
          <cell r="AE250">
            <v>845</v>
          </cell>
          <cell r="AF250">
            <v>0</v>
          </cell>
          <cell r="AG250">
            <v>419</v>
          </cell>
          <cell r="AH250">
            <v>597</v>
          </cell>
          <cell r="AI250">
            <v>653</v>
          </cell>
          <cell r="AJ250">
            <v>405</v>
          </cell>
          <cell r="AK250">
            <v>0</v>
          </cell>
          <cell r="AL250">
            <v>132</v>
          </cell>
          <cell r="AM250">
            <v>106</v>
          </cell>
          <cell r="AN250">
            <v>25</v>
          </cell>
          <cell r="AO250">
            <v>0</v>
          </cell>
          <cell r="AP250">
            <v>0</v>
          </cell>
          <cell r="AQ250">
            <v>0</v>
          </cell>
          <cell r="AR250">
            <v>95</v>
          </cell>
          <cell r="AS250">
            <v>35</v>
          </cell>
          <cell r="AT250">
            <v>0</v>
          </cell>
          <cell r="AU250">
            <v>0</v>
          </cell>
          <cell r="AV250">
            <v>200</v>
          </cell>
          <cell r="AW250">
            <v>130</v>
          </cell>
          <cell r="AX250">
            <v>160</v>
          </cell>
          <cell r="AY250">
            <v>90</v>
          </cell>
          <cell r="AZ250">
            <v>0</v>
          </cell>
          <cell r="BA250">
            <v>100</v>
          </cell>
          <cell r="BB250">
            <v>15</v>
          </cell>
          <cell r="BC250">
            <v>0</v>
          </cell>
          <cell r="BD250">
            <v>237</v>
          </cell>
          <cell r="BE250">
            <v>107</v>
          </cell>
          <cell r="BF250">
            <v>222</v>
          </cell>
          <cell r="BG250">
            <v>150</v>
          </cell>
          <cell r="BH250">
            <v>0</v>
          </cell>
          <cell r="BI250">
            <v>47</v>
          </cell>
          <cell r="BJ250">
            <v>232</v>
          </cell>
          <cell r="BK250">
            <v>60</v>
          </cell>
          <cell r="BL250">
            <v>105</v>
          </cell>
          <cell r="BM250">
            <v>123</v>
          </cell>
          <cell r="BN250">
            <v>120</v>
          </cell>
          <cell r="BO250">
            <v>115</v>
          </cell>
          <cell r="BP250">
            <v>0</v>
          </cell>
          <cell r="BQ250">
            <v>0</v>
          </cell>
          <cell r="BR250">
            <v>0</v>
          </cell>
          <cell r="BS250">
            <v>0</v>
          </cell>
          <cell r="BT250">
            <v>150</v>
          </cell>
          <cell r="BU250">
            <v>120</v>
          </cell>
          <cell r="BV250">
            <v>440</v>
          </cell>
          <cell r="BW250">
            <v>75</v>
          </cell>
          <cell r="BX250">
            <v>0</v>
          </cell>
          <cell r="BY250">
            <v>195</v>
          </cell>
          <cell r="BZ250">
            <v>220</v>
          </cell>
          <cell r="CA250">
            <v>12</v>
          </cell>
          <cell r="CB250">
            <v>70</v>
          </cell>
          <cell r="CC250">
            <v>86</v>
          </cell>
          <cell r="CD250">
            <v>172</v>
          </cell>
          <cell r="CE250">
            <v>170</v>
          </cell>
          <cell r="CF250">
            <v>0</v>
          </cell>
          <cell r="CG250">
            <v>25</v>
          </cell>
          <cell r="CH250">
            <v>35</v>
          </cell>
          <cell r="CI250">
            <v>0</v>
          </cell>
          <cell r="CJ250">
            <v>63</v>
          </cell>
          <cell r="CK250">
            <v>0</v>
          </cell>
          <cell r="CL250">
            <v>104</v>
          </cell>
          <cell r="CM250">
            <v>114</v>
          </cell>
          <cell r="CN250">
            <v>0</v>
          </cell>
          <cell r="CO250">
            <v>174</v>
          </cell>
          <cell r="CP250">
            <v>75</v>
          </cell>
          <cell r="CQ250">
            <v>82</v>
          </cell>
          <cell r="CR250">
            <v>126</v>
          </cell>
          <cell r="CS250">
            <v>40</v>
          </cell>
          <cell r="CT250">
            <v>82</v>
          </cell>
          <cell r="CU250">
            <v>70</v>
          </cell>
          <cell r="CV250">
            <v>127</v>
          </cell>
          <cell r="CW250">
            <v>118</v>
          </cell>
          <cell r="CX250">
            <v>80</v>
          </cell>
          <cell r="CY250">
            <v>0</v>
          </cell>
          <cell r="CZ250">
            <v>0</v>
          </cell>
          <cell r="DA250">
            <v>749</v>
          </cell>
          <cell r="DB250">
            <v>230</v>
          </cell>
          <cell r="DC250">
            <v>90</v>
          </cell>
          <cell r="DD250">
            <v>492</v>
          </cell>
          <cell r="DE250">
            <v>253</v>
          </cell>
          <cell r="DF250">
            <v>233</v>
          </cell>
          <cell r="DG250">
            <v>180</v>
          </cell>
          <cell r="DH250">
            <v>48</v>
          </cell>
          <cell r="DI250">
            <v>220</v>
          </cell>
          <cell r="DJ250">
            <v>0</v>
          </cell>
          <cell r="DK250">
            <v>35</v>
          </cell>
          <cell r="DL250">
            <v>0</v>
          </cell>
          <cell r="DM250">
            <v>0</v>
          </cell>
          <cell r="DN250">
            <v>0</v>
          </cell>
          <cell r="DO250">
            <v>97</v>
          </cell>
          <cell r="DP250">
            <v>76</v>
          </cell>
          <cell r="DQ250">
            <v>95</v>
          </cell>
          <cell r="DR250">
            <v>0</v>
          </cell>
          <cell r="DS250">
            <v>0</v>
          </cell>
          <cell r="DT250">
            <v>140</v>
          </cell>
          <cell r="DU250">
            <v>80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K250">
            <v>589.91111111111115</v>
          </cell>
          <cell r="GL250">
            <v>175.06593406593404</v>
          </cell>
          <cell r="GM250">
            <v>189.01428571428573</v>
          </cell>
          <cell r="GN250">
            <v>259.95021645021643</v>
          </cell>
          <cell r="GP250" t="str">
            <v>LOW EFF</v>
          </cell>
        </row>
        <row r="251">
          <cell r="I251">
            <v>0</v>
          </cell>
          <cell r="J251">
            <v>0</v>
          </cell>
          <cell r="K251">
            <v>0</v>
          </cell>
          <cell r="L251">
            <v>0</v>
          </cell>
          <cell r="M251">
            <v>0</v>
          </cell>
          <cell r="N251">
            <v>0</v>
          </cell>
          <cell r="O251">
            <v>0</v>
          </cell>
          <cell r="P251">
            <v>0</v>
          </cell>
          <cell r="Q251">
            <v>0</v>
          </cell>
          <cell r="R251">
            <v>0</v>
          </cell>
          <cell r="S251">
            <v>0</v>
          </cell>
          <cell r="T251">
            <v>300</v>
          </cell>
          <cell r="U251">
            <v>0</v>
          </cell>
          <cell r="V251">
            <v>938</v>
          </cell>
          <cell r="W251">
            <v>0</v>
          </cell>
          <cell r="X251">
            <v>0</v>
          </cell>
          <cell r="Y251">
            <v>0</v>
          </cell>
          <cell r="Z251">
            <v>206</v>
          </cell>
          <cell r="AA251">
            <v>0</v>
          </cell>
          <cell r="AB251">
            <v>0</v>
          </cell>
          <cell r="AC251">
            <v>0</v>
          </cell>
          <cell r="AD251">
            <v>175</v>
          </cell>
          <cell r="AE251">
            <v>560</v>
          </cell>
          <cell r="AF251">
            <v>360</v>
          </cell>
          <cell r="AG251">
            <v>340</v>
          </cell>
          <cell r="AH251">
            <v>200</v>
          </cell>
          <cell r="AI251">
            <v>0</v>
          </cell>
          <cell r="AJ251">
            <v>75</v>
          </cell>
          <cell r="AK251">
            <v>870</v>
          </cell>
          <cell r="AL251">
            <v>560</v>
          </cell>
          <cell r="AM251">
            <v>0</v>
          </cell>
          <cell r="AN251">
            <v>5</v>
          </cell>
          <cell r="AO251">
            <v>0</v>
          </cell>
          <cell r="AP251">
            <v>0</v>
          </cell>
          <cell r="AQ251">
            <v>0</v>
          </cell>
          <cell r="AR251">
            <v>0</v>
          </cell>
          <cell r="AS251">
            <v>0</v>
          </cell>
          <cell r="AT251">
            <v>0</v>
          </cell>
          <cell r="AU251">
            <v>0</v>
          </cell>
          <cell r="AV251">
            <v>0</v>
          </cell>
          <cell r="AW251">
            <v>0</v>
          </cell>
          <cell r="AX251">
            <v>0</v>
          </cell>
          <cell r="AY251">
            <v>0</v>
          </cell>
          <cell r="AZ251">
            <v>0</v>
          </cell>
          <cell r="BA251">
            <v>18</v>
          </cell>
          <cell r="BB251">
            <v>0</v>
          </cell>
          <cell r="BC251">
            <v>110</v>
          </cell>
          <cell r="BD251">
            <v>355</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230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420</v>
          </cell>
          <cell r="CJ251">
            <v>0</v>
          </cell>
          <cell r="CK251">
            <v>0</v>
          </cell>
          <cell r="CL251">
            <v>0</v>
          </cell>
          <cell r="CM251">
            <v>0</v>
          </cell>
          <cell r="CN251">
            <v>0</v>
          </cell>
          <cell r="CO251">
            <v>117</v>
          </cell>
          <cell r="CP251">
            <v>0</v>
          </cell>
          <cell r="CQ251">
            <v>0</v>
          </cell>
          <cell r="CR251">
            <v>0</v>
          </cell>
          <cell r="CS251">
            <v>120</v>
          </cell>
          <cell r="CT251">
            <v>260</v>
          </cell>
          <cell r="CU251">
            <v>85</v>
          </cell>
          <cell r="CV251">
            <v>0</v>
          </cell>
          <cell r="CW251">
            <v>0</v>
          </cell>
          <cell r="CX251">
            <v>0</v>
          </cell>
          <cell r="CY251">
            <v>0</v>
          </cell>
          <cell r="CZ251">
            <v>0</v>
          </cell>
          <cell r="DA251">
            <v>0</v>
          </cell>
          <cell r="DB251">
            <v>0</v>
          </cell>
          <cell r="DC251">
            <v>0</v>
          </cell>
          <cell r="DD251">
            <v>0</v>
          </cell>
          <cell r="DE251">
            <v>75</v>
          </cell>
          <cell r="DF251">
            <v>0</v>
          </cell>
          <cell r="DG251">
            <v>0</v>
          </cell>
          <cell r="DH251">
            <v>0</v>
          </cell>
          <cell r="DI251">
            <v>230</v>
          </cell>
          <cell r="DJ251">
            <v>0</v>
          </cell>
          <cell r="DK251">
            <v>369</v>
          </cell>
          <cell r="DL251">
            <v>28</v>
          </cell>
          <cell r="DM251">
            <v>50</v>
          </cell>
          <cell r="DN251">
            <v>210</v>
          </cell>
          <cell r="DO251">
            <v>603</v>
          </cell>
          <cell r="DP251">
            <v>588</v>
          </cell>
          <cell r="DQ251">
            <v>566</v>
          </cell>
          <cell r="DR251">
            <v>280</v>
          </cell>
          <cell r="DS251">
            <v>170</v>
          </cell>
          <cell r="DT251">
            <v>723</v>
          </cell>
          <cell r="DU251">
            <v>655</v>
          </cell>
          <cell r="DV251">
            <v>610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K251">
            <v>367.42857142857144</v>
          </cell>
          <cell r="GL251">
            <v>37.570512820512818</v>
          </cell>
          <cell r="GM251">
            <v>88.529166666666669</v>
          </cell>
          <cell r="GN251">
            <v>391.09740259740261</v>
          </cell>
          <cell r="GP251" t="str">
            <v>MANNING</v>
          </cell>
        </row>
        <row r="252">
          <cell r="I252">
            <v>0</v>
          </cell>
          <cell r="J252">
            <v>0</v>
          </cell>
          <cell r="K252">
            <v>0</v>
          </cell>
          <cell r="L252">
            <v>0</v>
          </cell>
          <cell r="M252">
            <v>200</v>
          </cell>
          <cell r="N252">
            <v>0</v>
          </cell>
          <cell r="O252">
            <v>0</v>
          </cell>
          <cell r="P252">
            <v>110</v>
          </cell>
          <cell r="Q252">
            <v>75</v>
          </cell>
          <cell r="R252">
            <v>0</v>
          </cell>
          <cell r="S252">
            <v>100</v>
          </cell>
          <cell r="T252">
            <v>100</v>
          </cell>
          <cell r="U252">
            <v>0</v>
          </cell>
          <cell r="V252">
            <v>0</v>
          </cell>
          <cell r="W252">
            <v>0</v>
          </cell>
          <cell r="X252">
            <v>200</v>
          </cell>
          <cell r="Y252">
            <v>180</v>
          </cell>
          <cell r="Z252">
            <v>200</v>
          </cell>
          <cell r="AA252">
            <v>200</v>
          </cell>
          <cell r="AB252">
            <v>0</v>
          </cell>
          <cell r="AC252">
            <v>0</v>
          </cell>
          <cell r="AD252">
            <v>0</v>
          </cell>
          <cell r="AE252">
            <v>0</v>
          </cell>
          <cell r="AF252">
            <v>200</v>
          </cell>
          <cell r="AG252">
            <v>200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200</v>
          </cell>
          <cell r="AW252">
            <v>0</v>
          </cell>
          <cell r="AX252">
            <v>0</v>
          </cell>
          <cell r="AY252">
            <v>200</v>
          </cell>
          <cell r="AZ252">
            <v>0</v>
          </cell>
          <cell r="BA252">
            <v>210</v>
          </cell>
          <cell r="BB252">
            <v>0</v>
          </cell>
          <cell r="BC252">
            <v>200</v>
          </cell>
          <cell r="BD252">
            <v>0</v>
          </cell>
          <cell r="BE252">
            <v>0</v>
          </cell>
          <cell r="BF252">
            <v>225</v>
          </cell>
          <cell r="BG252">
            <v>225</v>
          </cell>
          <cell r="BH252">
            <v>0</v>
          </cell>
          <cell r="BI252">
            <v>0</v>
          </cell>
          <cell r="BJ252">
            <v>0</v>
          </cell>
          <cell r="BK252">
            <v>0</v>
          </cell>
          <cell r="BL252">
            <v>0</v>
          </cell>
          <cell r="BM252">
            <v>0</v>
          </cell>
          <cell r="BN252">
            <v>0</v>
          </cell>
          <cell r="BO252">
            <v>244</v>
          </cell>
          <cell r="BP252">
            <v>0</v>
          </cell>
          <cell r="BQ252">
            <v>0</v>
          </cell>
          <cell r="BR252">
            <v>280</v>
          </cell>
          <cell r="BS252">
            <v>0</v>
          </cell>
          <cell r="BT252">
            <v>0</v>
          </cell>
          <cell r="BU252">
            <v>205</v>
          </cell>
          <cell r="BV252">
            <v>0</v>
          </cell>
          <cell r="BW252">
            <v>0</v>
          </cell>
          <cell r="BX252">
            <v>0</v>
          </cell>
          <cell r="BY252">
            <v>0</v>
          </cell>
          <cell r="BZ252">
            <v>0</v>
          </cell>
          <cell r="CA252">
            <v>0</v>
          </cell>
          <cell r="CB252">
            <v>0</v>
          </cell>
          <cell r="CC252">
            <v>200</v>
          </cell>
          <cell r="CD252">
            <v>0</v>
          </cell>
          <cell r="CE252">
            <v>205</v>
          </cell>
          <cell r="CF252">
            <v>0</v>
          </cell>
          <cell r="CG252">
            <v>0</v>
          </cell>
          <cell r="CH252">
            <v>0</v>
          </cell>
          <cell r="CI252">
            <v>0</v>
          </cell>
          <cell r="CJ252">
            <v>0</v>
          </cell>
          <cell r="CK252">
            <v>0</v>
          </cell>
          <cell r="CL252">
            <v>160</v>
          </cell>
          <cell r="CM252">
            <v>0</v>
          </cell>
          <cell r="CN252">
            <v>0</v>
          </cell>
          <cell r="CO252">
            <v>0</v>
          </cell>
          <cell r="CP252">
            <v>250</v>
          </cell>
          <cell r="CQ252">
            <v>0</v>
          </cell>
          <cell r="CR252">
            <v>100</v>
          </cell>
          <cell r="CS252">
            <v>0</v>
          </cell>
          <cell r="CT252">
            <v>0</v>
          </cell>
          <cell r="CU252">
            <v>0</v>
          </cell>
          <cell r="CV252">
            <v>0</v>
          </cell>
          <cell r="CW252">
            <v>225</v>
          </cell>
          <cell r="CX252">
            <v>200</v>
          </cell>
          <cell r="CY252">
            <v>0</v>
          </cell>
          <cell r="CZ252">
            <v>0</v>
          </cell>
          <cell r="DA252">
            <v>0</v>
          </cell>
          <cell r="DB252">
            <v>0</v>
          </cell>
          <cell r="DC252">
            <v>0</v>
          </cell>
          <cell r="DD252">
            <v>0</v>
          </cell>
          <cell r="DE252">
            <v>256</v>
          </cell>
          <cell r="DF252">
            <v>275</v>
          </cell>
          <cell r="DG252">
            <v>200</v>
          </cell>
          <cell r="DH252">
            <v>0</v>
          </cell>
          <cell r="DI252">
            <v>0</v>
          </cell>
          <cell r="DJ252">
            <v>0</v>
          </cell>
          <cell r="DK252">
            <v>0</v>
          </cell>
          <cell r="DL252">
            <v>120</v>
          </cell>
          <cell r="DM252">
            <v>160</v>
          </cell>
          <cell r="DN252">
            <v>0</v>
          </cell>
          <cell r="DO252">
            <v>15</v>
          </cell>
          <cell r="DP252">
            <v>0</v>
          </cell>
          <cell r="DQ252">
            <v>0</v>
          </cell>
          <cell r="DR252">
            <v>0</v>
          </cell>
          <cell r="DS252">
            <v>80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K252">
            <v>135.76923076923077</v>
          </cell>
          <cell r="GL252">
            <v>115.69230769230769</v>
          </cell>
          <cell r="GM252">
            <v>89.625</v>
          </cell>
          <cell r="GN252">
            <v>124.70629370629371</v>
          </cell>
          <cell r="GP252" t="str">
            <v>ALIGN/PM</v>
          </cell>
        </row>
        <row r="253">
          <cell r="I253">
            <v>0</v>
          </cell>
          <cell r="J253">
            <v>0</v>
          </cell>
          <cell r="K253">
            <v>0</v>
          </cell>
          <cell r="L253">
            <v>45</v>
          </cell>
          <cell r="M253">
            <v>0</v>
          </cell>
          <cell r="N253">
            <v>0</v>
          </cell>
          <cell r="O253">
            <v>0</v>
          </cell>
          <cell r="P253">
            <v>0</v>
          </cell>
          <cell r="Q253">
            <v>75</v>
          </cell>
          <cell r="R253">
            <v>150</v>
          </cell>
          <cell r="S253">
            <v>25</v>
          </cell>
          <cell r="T253">
            <v>30</v>
          </cell>
          <cell r="U253">
            <v>0</v>
          </cell>
          <cell r="V253">
            <v>15</v>
          </cell>
          <cell r="W253">
            <v>440</v>
          </cell>
          <cell r="X253">
            <v>0</v>
          </cell>
          <cell r="Y253">
            <v>0</v>
          </cell>
          <cell r="Z253">
            <v>120</v>
          </cell>
          <cell r="AA253">
            <v>0</v>
          </cell>
          <cell r="AB253">
            <v>0</v>
          </cell>
          <cell r="AC253">
            <v>0</v>
          </cell>
          <cell r="AD253">
            <v>0</v>
          </cell>
          <cell r="AE253">
            <v>0</v>
          </cell>
          <cell r="AF253">
            <v>60</v>
          </cell>
          <cell r="AG253">
            <v>175</v>
          </cell>
          <cell r="AH253">
            <v>0</v>
          </cell>
          <cell r="AI253">
            <v>0</v>
          </cell>
          <cell r="AJ253">
            <v>0</v>
          </cell>
          <cell r="AK253">
            <v>60</v>
          </cell>
          <cell r="AL253">
            <v>64</v>
          </cell>
          <cell r="AM253">
            <v>25</v>
          </cell>
          <cell r="AN253">
            <v>5</v>
          </cell>
          <cell r="AO253">
            <v>0</v>
          </cell>
          <cell r="AP253">
            <v>0</v>
          </cell>
          <cell r="AQ253">
            <v>30</v>
          </cell>
          <cell r="AR253">
            <v>0</v>
          </cell>
          <cell r="AS253">
            <v>53</v>
          </cell>
          <cell r="AT253">
            <v>0</v>
          </cell>
          <cell r="AU253">
            <v>340</v>
          </cell>
          <cell r="AV253">
            <v>55</v>
          </cell>
          <cell r="AW253">
            <v>0</v>
          </cell>
          <cell r="AX253">
            <v>0</v>
          </cell>
          <cell r="AY253">
            <v>60</v>
          </cell>
          <cell r="AZ253">
            <v>125</v>
          </cell>
          <cell r="BA253">
            <v>0</v>
          </cell>
          <cell r="BB253">
            <v>0</v>
          </cell>
          <cell r="BC253">
            <v>0</v>
          </cell>
          <cell r="BD253">
            <v>0</v>
          </cell>
          <cell r="BE253">
            <v>0</v>
          </cell>
          <cell r="BF253">
            <v>80</v>
          </cell>
          <cell r="BG253">
            <v>0</v>
          </cell>
          <cell r="BH253">
            <v>150</v>
          </cell>
          <cell r="BI253">
            <v>0</v>
          </cell>
          <cell r="BJ253">
            <v>0</v>
          </cell>
          <cell r="BK253">
            <v>115</v>
          </cell>
          <cell r="BL253">
            <v>0</v>
          </cell>
          <cell r="BM253">
            <v>0</v>
          </cell>
          <cell r="BN253">
            <v>50</v>
          </cell>
          <cell r="BO253">
            <v>135</v>
          </cell>
          <cell r="BP253">
            <v>0</v>
          </cell>
          <cell r="BQ253">
            <v>154</v>
          </cell>
          <cell r="BR253">
            <v>75</v>
          </cell>
          <cell r="BS253">
            <v>70</v>
          </cell>
          <cell r="BT253">
            <v>0</v>
          </cell>
          <cell r="BU253">
            <v>0</v>
          </cell>
          <cell r="BV253">
            <v>25</v>
          </cell>
          <cell r="BW253">
            <v>60</v>
          </cell>
          <cell r="BX253">
            <v>0</v>
          </cell>
          <cell r="BY253">
            <v>25</v>
          </cell>
          <cell r="BZ253">
            <v>70</v>
          </cell>
          <cell r="CA253">
            <v>0</v>
          </cell>
          <cell r="CB253">
            <v>70</v>
          </cell>
          <cell r="CC253">
            <v>0</v>
          </cell>
          <cell r="CD253">
            <v>0</v>
          </cell>
          <cell r="CE253">
            <v>0</v>
          </cell>
          <cell r="CF253">
            <v>50</v>
          </cell>
          <cell r="CG253">
            <v>0</v>
          </cell>
          <cell r="CH253">
            <v>0</v>
          </cell>
          <cell r="CI253">
            <v>0</v>
          </cell>
          <cell r="CJ253">
            <v>0</v>
          </cell>
          <cell r="CK253">
            <v>70</v>
          </cell>
          <cell r="CL253">
            <v>115</v>
          </cell>
          <cell r="CM253">
            <v>0</v>
          </cell>
          <cell r="CN253">
            <v>0</v>
          </cell>
          <cell r="CO253">
            <v>15</v>
          </cell>
          <cell r="CP253">
            <v>25</v>
          </cell>
          <cell r="CQ253">
            <v>0</v>
          </cell>
          <cell r="CR253">
            <v>0</v>
          </cell>
          <cell r="CS253">
            <v>20</v>
          </cell>
          <cell r="CT253">
            <v>60</v>
          </cell>
          <cell r="CU253">
            <v>75</v>
          </cell>
          <cell r="CV253">
            <v>0</v>
          </cell>
          <cell r="CW253">
            <v>0</v>
          </cell>
          <cell r="CX253">
            <v>75</v>
          </cell>
          <cell r="CY253">
            <v>0</v>
          </cell>
          <cell r="CZ253">
            <v>0</v>
          </cell>
          <cell r="DA253">
            <v>90</v>
          </cell>
          <cell r="DB253">
            <v>0</v>
          </cell>
          <cell r="DC253">
            <v>30</v>
          </cell>
          <cell r="DD253">
            <v>83</v>
          </cell>
          <cell r="DE253">
            <v>40</v>
          </cell>
          <cell r="DF253">
            <v>210</v>
          </cell>
          <cell r="DG253">
            <v>148</v>
          </cell>
          <cell r="DH253">
            <v>30</v>
          </cell>
          <cell r="DI253">
            <v>0</v>
          </cell>
          <cell r="DJ253">
            <v>0</v>
          </cell>
          <cell r="DK253">
            <v>250</v>
          </cell>
          <cell r="DL253">
            <v>105</v>
          </cell>
          <cell r="DM253">
            <v>0</v>
          </cell>
          <cell r="DN253">
            <v>0</v>
          </cell>
          <cell r="DO253">
            <v>150</v>
          </cell>
          <cell r="DP253">
            <v>0</v>
          </cell>
          <cell r="DQ253">
            <v>0</v>
          </cell>
          <cell r="DR253">
            <v>80</v>
          </cell>
          <cell r="DS253">
            <v>80</v>
          </cell>
          <cell r="DT253">
            <v>25</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K253">
            <v>110.04761904761904</v>
          </cell>
          <cell r="GL253">
            <v>92.15384615384616</v>
          </cell>
          <cell r="GM253">
            <v>62.787500000000001</v>
          </cell>
          <cell r="GN253">
            <v>106.45670995670994</v>
          </cell>
          <cell r="GP253" t="str">
            <v>TECH SERV</v>
          </cell>
        </row>
        <row r="254">
          <cell r="I254">
            <v>0</v>
          </cell>
          <cell r="J254">
            <v>0</v>
          </cell>
          <cell r="K254">
            <v>0</v>
          </cell>
          <cell r="L254">
            <v>0</v>
          </cell>
          <cell r="M254">
            <v>0</v>
          </cell>
          <cell r="N254">
            <v>650</v>
          </cell>
          <cell r="O254">
            <v>350</v>
          </cell>
          <cell r="P254">
            <v>1263</v>
          </cell>
          <cell r="Q254">
            <v>1050</v>
          </cell>
          <cell r="R254">
            <v>696</v>
          </cell>
          <cell r="S254">
            <v>200</v>
          </cell>
          <cell r="T254">
            <v>590</v>
          </cell>
          <cell r="U254">
            <v>0</v>
          </cell>
          <cell r="V254">
            <v>0</v>
          </cell>
          <cell r="W254">
            <v>0</v>
          </cell>
          <cell r="X254">
            <v>550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120</v>
          </cell>
          <cell r="AS254">
            <v>0</v>
          </cell>
          <cell r="AT254">
            <v>0</v>
          </cell>
          <cell r="AU254">
            <v>0</v>
          </cell>
          <cell r="AV254">
            <v>320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635</v>
          </cell>
          <cell r="BZ254">
            <v>0</v>
          </cell>
          <cell r="CA254">
            <v>0</v>
          </cell>
          <cell r="CB254">
            <v>0</v>
          </cell>
          <cell r="CC254">
            <v>0</v>
          </cell>
          <cell r="CD254">
            <v>0</v>
          </cell>
          <cell r="CE254">
            <v>0</v>
          </cell>
          <cell r="CF254">
            <v>0</v>
          </cell>
          <cell r="CG254">
            <v>0</v>
          </cell>
          <cell r="CH254">
            <v>627</v>
          </cell>
          <cell r="CI254">
            <v>90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40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K254">
            <v>469.85151515151512</v>
          </cell>
          <cell r="GL254">
            <v>33.846153846153847</v>
          </cell>
          <cell r="GM254">
            <v>90.973214285714278</v>
          </cell>
          <cell r="GN254">
            <v>3.3333333333333335</v>
          </cell>
          <cell r="GP254" t="str">
            <v>RACKS</v>
          </cell>
        </row>
        <row r="255">
          <cell r="I255" t="e">
            <v>#VALUE!</v>
          </cell>
          <cell r="J255" t="e">
            <v>#VALUE!</v>
          </cell>
          <cell r="K255" t="e">
            <v>#VALUE!</v>
          </cell>
          <cell r="L255" t="e">
            <v>#VALUE!</v>
          </cell>
          <cell r="M255" t="e">
            <v>#VALUE!</v>
          </cell>
          <cell r="N255" t="e">
            <v>#VALUE!</v>
          </cell>
          <cell r="O255" t="e">
            <v>#VALUE!</v>
          </cell>
          <cell r="P255" t="e">
            <v>#VALUE!</v>
          </cell>
          <cell r="Q255" t="e">
            <v>#VALUE!</v>
          </cell>
          <cell r="R255" t="e">
            <v>#VALUE!</v>
          </cell>
          <cell r="S255" t="e">
            <v>#VALUE!</v>
          </cell>
          <cell r="T255" t="e">
            <v>#VALUE!</v>
          </cell>
          <cell r="U255" t="e">
            <v>#VALUE!</v>
          </cell>
          <cell r="V255" t="e">
            <v>#VALUE!</v>
          </cell>
          <cell r="W255" t="e">
            <v>#VALUE!</v>
          </cell>
          <cell r="X255" t="e">
            <v>#VALUE!</v>
          </cell>
          <cell r="Y255" t="e">
            <v>#VALUE!</v>
          </cell>
          <cell r="Z255" t="e">
            <v>#VALUE!</v>
          </cell>
          <cell r="AA255" t="e">
            <v>#VALUE!</v>
          </cell>
          <cell r="AB255" t="e">
            <v>#VALUE!</v>
          </cell>
          <cell r="AC255" t="e">
            <v>#VALUE!</v>
          </cell>
          <cell r="AD255" t="e">
            <v>#VALUE!</v>
          </cell>
          <cell r="AE255" t="e">
            <v>#VALUE!</v>
          </cell>
          <cell r="AF255" t="e">
            <v>#VALUE!</v>
          </cell>
          <cell r="AG255" t="e">
            <v>#VALUE!</v>
          </cell>
          <cell r="AH255" t="e">
            <v>#VALUE!</v>
          </cell>
          <cell r="AI255" t="e">
            <v>#VALUE!</v>
          </cell>
          <cell r="AJ255" t="e">
            <v>#VALUE!</v>
          </cell>
          <cell r="AK255" t="e">
            <v>#VALUE!</v>
          </cell>
          <cell r="AL255" t="e">
            <v>#VALUE!</v>
          </cell>
          <cell r="AM255" t="e">
            <v>#VALUE!</v>
          </cell>
          <cell r="AN255" t="e">
            <v>#VALUE!</v>
          </cell>
          <cell r="AO255" t="e">
            <v>#VALUE!</v>
          </cell>
          <cell r="AP255" t="e">
            <v>#VALUE!</v>
          </cell>
          <cell r="AQ255" t="e">
            <v>#VALUE!</v>
          </cell>
          <cell r="AR255" t="e">
            <v>#VALUE!</v>
          </cell>
          <cell r="AS255" t="e">
            <v>#VALUE!</v>
          </cell>
          <cell r="AT255" t="e">
            <v>#VALUE!</v>
          </cell>
          <cell r="AU255" t="e">
            <v>#VALUE!</v>
          </cell>
          <cell r="AV255" t="e">
            <v>#VALUE!</v>
          </cell>
          <cell r="AW255" t="e">
            <v>#VALUE!</v>
          </cell>
          <cell r="AX255" t="e">
            <v>#VALUE!</v>
          </cell>
          <cell r="AY255" t="e">
            <v>#VALUE!</v>
          </cell>
          <cell r="AZ255" t="e">
            <v>#VALUE!</v>
          </cell>
          <cell r="BA255" t="e">
            <v>#VALUE!</v>
          </cell>
          <cell r="BB255" t="e">
            <v>#VALUE!</v>
          </cell>
          <cell r="BC255" t="e">
            <v>#VALUE!</v>
          </cell>
          <cell r="BD255" t="e">
            <v>#VALUE!</v>
          </cell>
          <cell r="BE255" t="e">
            <v>#VALUE!</v>
          </cell>
          <cell r="BF255" t="e">
            <v>#VALUE!</v>
          </cell>
          <cell r="BG255" t="e">
            <v>#VALUE!</v>
          </cell>
          <cell r="BH255" t="e">
            <v>#VALUE!</v>
          </cell>
          <cell r="BI255" t="e">
            <v>#VALUE!</v>
          </cell>
          <cell r="BJ255" t="e">
            <v>#VALUE!</v>
          </cell>
          <cell r="BK255" t="e">
            <v>#VALUE!</v>
          </cell>
          <cell r="BL255" t="e">
            <v>#VALUE!</v>
          </cell>
          <cell r="BM255" t="e">
            <v>#VALUE!</v>
          </cell>
          <cell r="BN255" t="e">
            <v>#VALUE!</v>
          </cell>
          <cell r="BO255" t="e">
            <v>#VALUE!</v>
          </cell>
          <cell r="BP255" t="e">
            <v>#VALUE!</v>
          </cell>
          <cell r="BQ255" t="e">
            <v>#VALUE!</v>
          </cell>
          <cell r="BR255" t="e">
            <v>#VALUE!</v>
          </cell>
          <cell r="BS255" t="e">
            <v>#VALUE!</v>
          </cell>
          <cell r="BT255" t="e">
            <v>#VALUE!</v>
          </cell>
          <cell r="BU255" t="e">
            <v>#VALUE!</v>
          </cell>
          <cell r="BV255" t="e">
            <v>#VALUE!</v>
          </cell>
          <cell r="BW255" t="e">
            <v>#VALUE!</v>
          </cell>
          <cell r="BX255" t="e">
            <v>#VALUE!</v>
          </cell>
          <cell r="BY255" t="e">
            <v>#VALUE!</v>
          </cell>
          <cell r="BZ255" t="e">
            <v>#VALUE!</v>
          </cell>
          <cell r="CA255" t="e">
            <v>#VALUE!</v>
          </cell>
          <cell r="CB255" t="e">
            <v>#VALUE!</v>
          </cell>
          <cell r="CC255" t="e">
            <v>#VALUE!</v>
          </cell>
          <cell r="CD255" t="e">
            <v>#VALUE!</v>
          </cell>
          <cell r="CE255" t="e">
            <v>#VALUE!</v>
          </cell>
          <cell r="CF255" t="e">
            <v>#VALUE!</v>
          </cell>
          <cell r="CG255" t="e">
            <v>#VALUE!</v>
          </cell>
          <cell r="CH255" t="e">
            <v>#VALUE!</v>
          </cell>
          <cell r="CI255" t="e">
            <v>#VALUE!</v>
          </cell>
          <cell r="CJ255" t="e">
            <v>#VALUE!</v>
          </cell>
          <cell r="CK255" t="e">
            <v>#VALUE!</v>
          </cell>
          <cell r="CL255" t="e">
            <v>#VALUE!</v>
          </cell>
          <cell r="CM255" t="e">
            <v>#VALUE!</v>
          </cell>
          <cell r="CN255" t="e">
            <v>#VALUE!</v>
          </cell>
          <cell r="CO255" t="e">
            <v>#VALUE!</v>
          </cell>
          <cell r="CP255" t="e">
            <v>#VALUE!</v>
          </cell>
          <cell r="CQ255" t="e">
            <v>#VALUE!</v>
          </cell>
          <cell r="CR255" t="e">
            <v>#VALUE!</v>
          </cell>
          <cell r="CS255" t="e">
            <v>#VALUE!</v>
          </cell>
          <cell r="CT255" t="e">
            <v>#VALUE!</v>
          </cell>
          <cell r="CU255" t="e">
            <v>#VALUE!</v>
          </cell>
          <cell r="CV255" t="e">
            <v>#VALUE!</v>
          </cell>
          <cell r="CW255" t="e">
            <v>#VALUE!</v>
          </cell>
          <cell r="CX255" t="e">
            <v>#VALUE!</v>
          </cell>
          <cell r="CY255" t="e">
            <v>#VALUE!</v>
          </cell>
          <cell r="CZ255" t="e">
            <v>#VALUE!</v>
          </cell>
          <cell r="DA255" t="e">
            <v>#VALUE!</v>
          </cell>
          <cell r="DB255" t="e">
            <v>#VALUE!</v>
          </cell>
          <cell r="DC255" t="e">
            <v>#VALUE!</v>
          </cell>
          <cell r="DD255" t="e">
            <v>#VALUE!</v>
          </cell>
          <cell r="DE255" t="e">
            <v>#VALUE!</v>
          </cell>
          <cell r="DF255" t="e">
            <v>#VALUE!</v>
          </cell>
          <cell r="DG255" t="e">
            <v>#VALUE!</v>
          </cell>
          <cell r="DH255" t="e">
            <v>#VALUE!</v>
          </cell>
          <cell r="DI255" t="e">
            <v>#VALUE!</v>
          </cell>
          <cell r="DJ255" t="e">
            <v>#VALUE!</v>
          </cell>
          <cell r="DK255" t="e">
            <v>#VALUE!</v>
          </cell>
          <cell r="DL255" t="e">
            <v>#VALUE!</v>
          </cell>
          <cell r="DM255" t="e">
            <v>#VALUE!</v>
          </cell>
          <cell r="DN255" t="e">
            <v>#VALUE!</v>
          </cell>
          <cell r="DO255" t="e">
            <v>#VALUE!</v>
          </cell>
          <cell r="DP255" t="e">
            <v>#VALUE!</v>
          </cell>
          <cell r="DQ255" t="e">
            <v>#VALUE!</v>
          </cell>
          <cell r="DR255" t="e">
            <v>#VALUE!</v>
          </cell>
          <cell r="DS255" t="e">
            <v>#VALUE!</v>
          </cell>
          <cell r="DT255" t="e">
            <v>#VALUE!</v>
          </cell>
          <cell r="DU255" t="e">
            <v>#VALUE!</v>
          </cell>
          <cell r="DV255" t="e">
            <v>#VALUE!</v>
          </cell>
          <cell r="DW255" t="e">
            <v>#VALUE!</v>
          </cell>
          <cell r="DX255" t="e">
            <v>#VALUE!</v>
          </cell>
          <cell r="DY255" t="e">
            <v>#VALUE!</v>
          </cell>
          <cell r="DZ255" t="e">
            <v>#VALUE!</v>
          </cell>
          <cell r="EA255" t="e">
            <v>#VALUE!</v>
          </cell>
          <cell r="EB255" t="e">
            <v>#VALUE!</v>
          </cell>
          <cell r="EC255" t="e">
            <v>#VALUE!</v>
          </cell>
          <cell r="ED255" t="e">
            <v>#VALUE!</v>
          </cell>
          <cell r="EE255" t="e">
            <v>#VALUE!</v>
          </cell>
          <cell r="EF255" t="e">
            <v>#VALUE!</v>
          </cell>
          <cell r="EG255" t="e">
            <v>#VALUE!</v>
          </cell>
          <cell r="EH255" t="e">
            <v>#VALUE!</v>
          </cell>
          <cell r="EI255" t="e">
            <v>#VALUE!</v>
          </cell>
          <cell r="EJ255" t="e">
            <v>#VALUE!</v>
          </cell>
          <cell r="EK255" t="e">
            <v>#VALUE!</v>
          </cell>
          <cell r="EL255" t="e">
            <v>#VALUE!</v>
          </cell>
          <cell r="EM255" t="e">
            <v>#VALUE!</v>
          </cell>
          <cell r="EN255" t="e">
            <v>#VALUE!</v>
          </cell>
          <cell r="EO255" t="e">
            <v>#VALUE!</v>
          </cell>
          <cell r="EP255" t="e">
            <v>#VALUE!</v>
          </cell>
          <cell r="EQ255" t="e">
            <v>#VALUE!</v>
          </cell>
          <cell r="ER255" t="e">
            <v>#VALUE!</v>
          </cell>
          <cell r="ES255" t="e">
            <v>#VALUE!</v>
          </cell>
          <cell r="ET255" t="e">
            <v>#VALUE!</v>
          </cell>
          <cell r="EU255" t="e">
            <v>#VALUE!</v>
          </cell>
          <cell r="EV255" t="e">
            <v>#VALUE!</v>
          </cell>
          <cell r="EW255" t="e">
            <v>#VALUE!</v>
          </cell>
          <cell r="EX255" t="e">
            <v>#VALUE!</v>
          </cell>
          <cell r="EY255" t="e">
            <v>#VALUE!</v>
          </cell>
          <cell r="EZ255" t="e">
            <v>#VALUE!</v>
          </cell>
          <cell r="FA255" t="e">
            <v>#VALUE!</v>
          </cell>
          <cell r="FB255" t="e">
            <v>#VALUE!</v>
          </cell>
          <cell r="FC255" t="e">
            <v>#VALUE!</v>
          </cell>
          <cell r="FD255" t="e">
            <v>#VALUE!</v>
          </cell>
          <cell r="FE255" t="e">
            <v>#VALUE!</v>
          </cell>
          <cell r="FF255" t="e">
            <v>#VALUE!</v>
          </cell>
          <cell r="FG255" t="e">
            <v>#VALUE!</v>
          </cell>
          <cell r="FH255" t="e">
            <v>#VALUE!</v>
          </cell>
          <cell r="FI255" t="e">
            <v>#VALUE!</v>
          </cell>
          <cell r="FJ255" t="e">
            <v>#VALUE!</v>
          </cell>
          <cell r="FK255" t="e">
            <v>#VALUE!</v>
          </cell>
          <cell r="FL255" t="e">
            <v>#VALUE!</v>
          </cell>
          <cell r="FM255" t="e">
            <v>#VALUE!</v>
          </cell>
          <cell r="FN255" t="e">
            <v>#VALUE!</v>
          </cell>
          <cell r="FO255" t="e">
            <v>#VALUE!</v>
          </cell>
          <cell r="FP255" t="e">
            <v>#VALUE!</v>
          </cell>
          <cell r="FQ255" t="e">
            <v>#VALUE!</v>
          </cell>
          <cell r="FR255" t="e">
            <v>#VALUE!</v>
          </cell>
          <cell r="FS255" t="e">
            <v>#VALUE!</v>
          </cell>
          <cell r="FT255" t="e">
            <v>#VALUE!</v>
          </cell>
          <cell r="FU255" t="e">
            <v>#VALUE!</v>
          </cell>
          <cell r="FV255" t="e">
            <v>#VALUE!</v>
          </cell>
          <cell r="FW255" t="e">
            <v>#VALUE!</v>
          </cell>
          <cell r="FX255" t="e">
            <v>#VALUE!</v>
          </cell>
          <cell r="FY255" t="e">
            <v>#VALUE!</v>
          </cell>
          <cell r="FZ255" t="e">
            <v>#VALUE!</v>
          </cell>
          <cell r="GA255" t="e">
            <v>#VALUE!</v>
          </cell>
          <cell r="GB255" t="e">
            <v>#VALUE!</v>
          </cell>
          <cell r="GC255" t="e">
            <v>#VALUE!</v>
          </cell>
          <cell r="GD255" t="e">
            <v>#VALUE!</v>
          </cell>
          <cell r="GE255" t="e">
            <v>#VALUE!</v>
          </cell>
          <cell r="GF255" t="e">
            <v>#VALUE!</v>
          </cell>
          <cell r="GG255" t="e">
            <v>#VALUE!</v>
          </cell>
          <cell r="GH255" t="e">
            <v>#VALUE!</v>
          </cell>
          <cell r="GI255" t="e">
            <v>#VALUE!</v>
          </cell>
          <cell r="GK255">
            <v>5679.2222222222226</v>
          </cell>
          <cell r="GL255" t="e">
            <v>#VALUE!</v>
          </cell>
          <cell r="GM255">
            <v>1790.8285714285714</v>
          </cell>
          <cell r="GN255">
            <v>3369.7337662337663</v>
          </cell>
          <cell r="GP255" t="str">
            <v>TOTAL</v>
          </cell>
        </row>
        <row r="256">
          <cell r="I256">
            <v>0</v>
          </cell>
          <cell r="J256">
            <v>0</v>
          </cell>
          <cell r="K256">
            <v>0</v>
          </cell>
          <cell r="L256">
            <v>0</v>
          </cell>
          <cell r="M256">
            <v>200</v>
          </cell>
          <cell r="N256">
            <v>0</v>
          </cell>
          <cell r="O256">
            <v>0</v>
          </cell>
          <cell r="P256">
            <v>110</v>
          </cell>
          <cell r="Q256">
            <v>75</v>
          </cell>
          <cell r="R256">
            <v>0</v>
          </cell>
          <cell r="S256">
            <v>100</v>
          </cell>
          <cell r="T256">
            <v>100</v>
          </cell>
          <cell r="U256">
            <v>0</v>
          </cell>
          <cell r="V256">
            <v>0</v>
          </cell>
          <cell r="W256">
            <v>0</v>
          </cell>
          <cell r="X256">
            <v>200</v>
          </cell>
          <cell r="Y256">
            <v>180</v>
          </cell>
          <cell r="Z256">
            <v>200</v>
          </cell>
          <cell r="AA256">
            <v>200</v>
          </cell>
          <cell r="AB256">
            <v>0</v>
          </cell>
          <cell r="AC256">
            <v>0</v>
          </cell>
          <cell r="AD256">
            <v>0</v>
          </cell>
          <cell r="AE256">
            <v>0</v>
          </cell>
          <cell r="AF256">
            <v>200</v>
          </cell>
          <cell r="AG256">
            <v>200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200</v>
          </cell>
          <cell r="AW256">
            <v>0</v>
          </cell>
          <cell r="AX256">
            <v>0</v>
          </cell>
          <cell r="AY256">
            <v>200</v>
          </cell>
          <cell r="AZ256">
            <v>0</v>
          </cell>
          <cell r="BA256">
            <v>210</v>
          </cell>
          <cell r="BB256">
            <v>0</v>
          </cell>
          <cell r="BC256">
            <v>200</v>
          </cell>
          <cell r="BD256">
            <v>0</v>
          </cell>
          <cell r="BE256">
            <v>0</v>
          </cell>
          <cell r="BF256">
            <v>225</v>
          </cell>
          <cell r="BG256">
            <v>225</v>
          </cell>
          <cell r="BH256">
            <v>0</v>
          </cell>
          <cell r="BI256">
            <v>0</v>
          </cell>
          <cell r="BJ256">
            <v>0</v>
          </cell>
          <cell r="BK256">
            <v>0</v>
          </cell>
          <cell r="BL256">
            <v>0</v>
          </cell>
          <cell r="BM256">
            <v>0</v>
          </cell>
          <cell r="BN256">
            <v>0</v>
          </cell>
          <cell r="BO256">
            <v>244</v>
          </cell>
          <cell r="BP256">
            <v>0</v>
          </cell>
          <cell r="BQ256">
            <v>0</v>
          </cell>
          <cell r="BR256">
            <v>280</v>
          </cell>
          <cell r="BS256">
            <v>0</v>
          </cell>
          <cell r="BT256">
            <v>0</v>
          </cell>
          <cell r="BU256">
            <v>205</v>
          </cell>
          <cell r="BV256">
            <v>0</v>
          </cell>
          <cell r="BW256">
            <v>0</v>
          </cell>
          <cell r="BX256">
            <v>0</v>
          </cell>
          <cell r="BY256">
            <v>0</v>
          </cell>
          <cell r="BZ256">
            <v>0</v>
          </cell>
          <cell r="CA256">
            <v>0</v>
          </cell>
          <cell r="CB256">
            <v>0</v>
          </cell>
          <cell r="CC256">
            <v>200</v>
          </cell>
          <cell r="CD256">
            <v>0</v>
          </cell>
          <cell r="CE256">
            <v>205</v>
          </cell>
          <cell r="CF256">
            <v>0</v>
          </cell>
          <cell r="CG256">
            <v>0</v>
          </cell>
          <cell r="CH256">
            <v>0</v>
          </cell>
          <cell r="CI256">
            <v>0</v>
          </cell>
          <cell r="CJ256">
            <v>0</v>
          </cell>
          <cell r="CK256">
            <v>0</v>
          </cell>
          <cell r="CL256">
            <v>160</v>
          </cell>
          <cell r="CM256">
            <v>0</v>
          </cell>
          <cell r="CN256">
            <v>0</v>
          </cell>
          <cell r="CO256">
            <v>0</v>
          </cell>
          <cell r="CP256">
            <v>250</v>
          </cell>
          <cell r="CQ256">
            <v>0</v>
          </cell>
          <cell r="CR256">
            <v>100</v>
          </cell>
          <cell r="CS256">
            <v>0</v>
          </cell>
          <cell r="CT256">
            <v>0</v>
          </cell>
          <cell r="CU256">
            <v>0</v>
          </cell>
          <cell r="CV256">
            <v>0</v>
          </cell>
          <cell r="CW256">
            <v>225</v>
          </cell>
          <cell r="CX256">
            <v>200</v>
          </cell>
          <cell r="CY256">
            <v>0</v>
          </cell>
          <cell r="CZ256">
            <v>0</v>
          </cell>
          <cell r="DA256">
            <v>0</v>
          </cell>
          <cell r="DB256">
            <v>0</v>
          </cell>
          <cell r="DC256">
            <v>0</v>
          </cell>
          <cell r="DD256">
            <v>0</v>
          </cell>
          <cell r="DE256">
            <v>256</v>
          </cell>
          <cell r="DF256">
            <v>275</v>
          </cell>
          <cell r="DG256">
            <v>200</v>
          </cell>
          <cell r="DH256">
            <v>0</v>
          </cell>
          <cell r="DI256">
            <v>0</v>
          </cell>
          <cell r="DJ256">
            <v>0</v>
          </cell>
          <cell r="DK256">
            <v>0</v>
          </cell>
          <cell r="DL256">
            <v>120</v>
          </cell>
          <cell r="DM256">
            <v>160</v>
          </cell>
          <cell r="DN256">
            <v>0</v>
          </cell>
          <cell r="DO256">
            <v>15</v>
          </cell>
          <cell r="DP256">
            <v>0</v>
          </cell>
          <cell r="DQ256">
            <v>0</v>
          </cell>
          <cell r="DR256">
            <v>0</v>
          </cell>
          <cell r="DS256">
            <v>80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P256" t="str">
            <v>ACTUAL LOSS</v>
          </cell>
        </row>
        <row r="257">
          <cell r="GP257" t="str">
            <v>EMER MAINT</v>
          </cell>
        </row>
        <row r="258">
          <cell r="GP258" t="str">
            <v>PLAN MAINT</v>
          </cell>
        </row>
        <row r="259">
          <cell r="DR259" t="e">
            <v>#REF!</v>
          </cell>
        </row>
        <row r="260">
          <cell r="DZ260">
            <v>15</v>
          </cell>
          <cell r="GK260">
            <v>0</v>
          </cell>
          <cell r="GL260">
            <v>0</v>
          </cell>
          <cell r="GM260">
            <v>0</v>
          </cell>
          <cell r="GN260">
            <v>0</v>
          </cell>
          <cell r="GO260">
            <v>15</v>
          </cell>
          <cell r="GP260">
            <v>0</v>
          </cell>
        </row>
        <row r="261">
          <cell r="I261">
            <v>0</v>
          </cell>
          <cell r="J261">
            <v>0</v>
          </cell>
          <cell r="K261">
            <v>150</v>
          </cell>
          <cell r="L261">
            <v>0</v>
          </cell>
          <cell r="M261">
            <v>0</v>
          </cell>
          <cell r="N261">
            <v>430</v>
          </cell>
          <cell r="O261">
            <v>337</v>
          </cell>
          <cell r="P261">
            <v>476</v>
          </cell>
          <cell r="Q261">
            <v>0</v>
          </cell>
          <cell r="R261">
            <v>0</v>
          </cell>
          <cell r="S261">
            <v>305</v>
          </cell>
          <cell r="T261">
            <v>345</v>
          </cell>
          <cell r="U261">
            <v>0</v>
          </cell>
          <cell r="V261">
            <v>0</v>
          </cell>
          <cell r="W261">
            <v>0</v>
          </cell>
          <cell r="X261">
            <v>175</v>
          </cell>
          <cell r="Y261">
            <v>160</v>
          </cell>
          <cell r="Z261">
            <v>0</v>
          </cell>
          <cell r="AA261">
            <v>0</v>
          </cell>
          <cell r="AB261">
            <v>485</v>
          </cell>
          <cell r="AC261">
            <v>225</v>
          </cell>
          <cell r="AD261">
            <v>53</v>
          </cell>
          <cell r="AE261">
            <v>0</v>
          </cell>
          <cell r="AF261">
            <v>0</v>
          </cell>
          <cell r="AG261">
            <v>45</v>
          </cell>
          <cell r="AH261">
            <v>70</v>
          </cell>
          <cell r="AI261">
            <v>0</v>
          </cell>
          <cell r="AJ261">
            <v>0</v>
          </cell>
          <cell r="AK261">
            <v>0</v>
          </cell>
          <cell r="AL261">
            <v>30</v>
          </cell>
          <cell r="AM261">
            <v>205</v>
          </cell>
          <cell r="AN261">
            <v>0</v>
          </cell>
          <cell r="AO261">
            <v>0</v>
          </cell>
          <cell r="AP261">
            <v>222</v>
          </cell>
          <cell r="AQ261">
            <v>130</v>
          </cell>
          <cell r="AR261">
            <v>40</v>
          </cell>
          <cell r="AS261">
            <v>0</v>
          </cell>
          <cell r="AT261">
            <v>0</v>
          </cell>
          <cell r="AU261">
            <v>85</v>
          </cell>
          <cell r="AV261">
            <v>60</v>
          </cell>
          <cell r="AW261">
            <v>0</v>
          </cell>
          <cell r="AX261">
            <v>0</v>
          </cell>
          <cell r="AY261">
            <v>0</v>
          </cell>
          <cell r="AZ261">
            <v>40</v>
          </cell>
          <cell r="BA261">
            <v>175</v>
          </cell>
          <cell r="BB261">
            <v>0</v>
          </cell>
          <cell r="BC261">
            <v>0</v>
          </cell>
          <cell r="BD261">
            <v>10</v>
          </cell>
          <cell r="BE261">
            <v>90</v>
          </cell>
          <cell r="BF261">
            <v>15</v>
          </cell>
          <cell r="BG261">
            <v>0</v>
          </cell>
          <cell r="BH261">
            <v>0</v>
          </cell>
          <cell r="BI261">
            <v>55</v>
          </cell>
          <cell r="BJ261">
            <v>15</v>
          </cell>
          <cell r="BK261">
            <v>0</v>
          </cell>
          <cell r="BL261">
            <v>0</v>
          </cell>
          <cell r="BM261">
            <v>0</v>
          </cell>
          <cell r="BN261">
            <v>35</v>
          </cell>
          <cell r="BO261">
            <v>115</v>
          </cell>
          <cell r="BP261">
            <v>0</v>
          </cell>
          <cell r="BQ261">
            <v>0</v>
          </cell>
          <cell r="BR261">
            <v>0</v>
          </cell>
          <cell r="BS261">
            <v>48</v>
          </cell>
          <cell r="BT261">
            <v>41</v>
          </cell>
          <cell r="BU261">
            <v>72</v>
          </cell>
          <cell r="BV261">
            <v>0</v>
          </cell>
          <cell r="BW261">
            <v>0</v>
          </cell>
          <cell r="BX261">
            <v>0</v>
          </cell>
          <cell r="BY261">
            <v>28</v>
          </cell>
          <cell r="BZ261">
            <v>0</v>
          </cell>
          <cell r="CA261">
            <v>0</v>
          </cell>
          <cell r="CB261">
            <v>0</v>
          </cell>
          <cell r="CC261">
            <v>95</v>
          </cell>
          <cell r="CD261">
            <v>60</v>
          </cell>
          <cell r="CE261">
            <v>0</v>
          </cell>
          <cell r="CF261">
            <v>0</v>
          </cell>
          <cell r="CG261">
            <v>30</v>
          </cell>
          <cell r="CH261">
            <v>60</v>
          </cell>
          <cell r="CI261">
            <v>110</v>
          </cell>
          <cell r="CJ261">
            <v>0</v>
          </cell>
          <cell r="CK261">
            <v>0</v>
          </cell>
          <cell r="CL261">
            <v>45</v>
          </cell>
          <cell r="CM261">
            <v>0</v>
          </cell>
          <cell r="CN261">
            <v>0</v>
          </cell>
          <cell r="CO261">
            <v>0</v>
          </cell>
          <cell r="CP261">
            <v>0</v>
          </cell>
          <cell r="CQ261">
            <v>0</v>
          </cell>
          <cell r="CR261">
            <v>20</v>
          </cell>
          <cell r="CS261">
            <v>0</v>
          </cell>
          <cell r="CT261">
            <v>0</v>
          </cell>
          <cell r="CU261">
            <v>228</v>
          </cell>
          <cell r="CV261">
            <v>10</v>
          </cell>
          <cell r="CW261">
            <v>0</v>
          </cell>
          <cell r="CX261">
            <v>0</v>
          </cell>
          <cell r="CY261">
            <v>0</v>
          </cell>
          <cell r="CZ261">
            <v>0</v>
          </cell>
          <cell r="DA261">
            <v>0</v>
          </cell>
          <cell r="DB261">
            <v>0</v>
          </cell>
          <cell r="DC261">
            <v>0</v>
          </cell>
          <cell r="DD261">
            <v>0</v>
          </cell>
          <cell r="DE261">
            <v>168</v>
          </cell>
          <cell r="DF261">
            <v>80</v>
          </cell>
          <cell r="DG261">
            <v>0</v>
          </cell>
          <cell r="DH261">
            <v>0</v>
          </cell>
          <cell r="DI261">
            <v>30</v>
          </cell>
          <cell r="DJ261">
            <v>0</v>
          </cell>
          <cell r="DK261">
            <v>0</v>
          </cell>
          <cell r="DL261">
            <v>0</v>
          </cell>
          <cell r="DM261">
            <v>0</v>
          </cell>
          <cell r="DN261">
            <v>0</v>
          </cell>
          <cell r="DO261">
            <v>25</v>
          </cell>
          <cell r="DP261">
            <v>0</v>
          </cell>
          <cell r="DQ261">
            <v>0</v>
          </cell>
          <cell r="DR261">
            <v>0</v>
          </cell>
          <cell r="DS261">
            <v>55</v>
          </cell>
          <cell r="DT261">
            <v>100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K261">
            <v>112.61290322580645</v>
          </cell>
          <cell r="GL261">
            <v>37.482758620689658</v>
          </cell>
          <cell r="GM261">
            <v>27</v>
          </cell>
          <cell r="GN261">
            <v>15.6</v>
          </cell>
          <cell r="GO261">
            <v>0</v>
          </cell>
          <cell r="GP261">
            <v>0</v>
          </cell>
        </row>
        <row r="262">
          <cell r="I262">
            <v>0</v>
          </cell>
          <cell r="J262">
            <v>0</v>
          </cell>
          <cell r="K262">
            <v>4165</v>
          </cell>
          <cell r="L262">
            <v>0</v>
          </cell>
          <cell r="M262">
            <v>0</v>
          </cell>
          <cell r="N262">
            <v>849</v>
          </cell>
          <cell r="O262">
            <v>475</v>
          </cell>
          <cell r="P262">
            <v>0</v>
          </cell>
          <cell r="Q262">
            <v>0</v>
          </cell>
          <cell r="R262">
            <v>0</v>
          </cell>
          <cell r="S262">
            <v>490</v>
          </cell>
          <cell r="T262">
            <v>525</v>
          </cell>
          <cell r="U262">
            <v>0</v>
          </cell>
          <cell r="V262">
            <v>0</v>
          </cell>
          <cell r="W262">
            <v>0</v>
          </cell>
          <cell r="X262">
            <v>265</v>
          </cell>
          <cell r="Y262">
            <v>1740</v>
          </cell>
          <cell r="Z262">
            <v>0</v>
          </cell>
          <cell r="AA262">
            <v>0</v>
          </cell>
          <cell r="AB262">
            <v>2305</v>
          </cell>
          <cell r="AC262">
            <v>505</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75</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25</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35</v>
          </cell>
          <cell r="CI262">
            <v>30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522</v>
          </cell>
          <cell r="DF262">
            <v>109</v>
          </cell>
          <cell r="DG262">
            <v>0</v>
          </cell>
          <cell r="DH262">
            <v>0</v>
          </cell>
          <cell r="DI262">
            <v>30</v>
          </cell>
          <cell r="DJ262">
            <v>0</v>
          </cell>
          <cell r="DK262">
            <v>0</v>
          </cell>
          <cell r="DL262">
            <v>0</v>
          </cell>
          <cell r="DM262">
            <v>0</v>
          </cell>
          <cell r="DN262">
            <v>461</v>
          </cell>
          <cell r="DO262">
            <v>158</v>
          </cell>
          <cell r="DP262">
            <v>0</v>
          </cell>
          <cell r="DQ262">
            <v>0</v>
          </cell>
          <cell r="DR262">
            <v>0</v>
          </cell>
          <cell r="DS262">
            <v>216</v>
          </cell>
          <cell r="DT262">
            <v>98</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K262">
            <v>365.12903225806451</v>
          </cell>
          <cell r="GL262">
            <v>3.4482758620689653</v>
          </cell>
          <cell r="GM262">
            <v>2.096774193548387</v>
          </cell>
          <cell r="GN262">
            <v>53.133333333333333</v>
          </cell>
          <cell r="GO262">
            <v>0</v>
          </cell>
          <cell r="GP262">
            <v>0</v>
          </cell>
        </row>
        <row r="263">
          <cell r="I263">
            <v>0</v>
          </cell>
          <cell r="J263">
            <v>0</v>
          </cell>
          <cell r="K263">
            <v>140</v>
          </cell>
          <cell r="L263">
            <v>0</v>
          </cell>
          <cell r="M263">
            <v>0</v>
          </cell>
          <cell r="N263">
            <v>193</v>
          </cell>
          <cell r="O263">
            <v>233</v>
          </cell>
          <cell r="P263">
            <v>176</v>
          </cell>
          <cell r="Q263">
            <v>0</v>
          </cell>
          <cell r="R263">
            <v>0</v>
          </cell>
          <cell r="S263">
            <v>230</v>
          </cell>
          <cell r="T263">
            <v>235</v>
          </cell>
          <cell r="U263">
            <v>0</v>
          </cell>
          <cell r="V263">
            <v>0</v>
          </cell>
          <cell r="W263">
            <v>0</v>
          </cell>
          <cell r="X263">
            <v>360</v>
          </cell>
          <cell r="Y263">
            <v>125</v>
          </cell>
          <cell r="Z263">
            <v>0</v>
          </cell>
          <cell r="AA263">
            <v>0</v>
          </cell>
          <cell r="AB263">
            <v>200</v>
          </cell>
          <cell r="AC263">
            <v>150</v>
          </cell>
          <cell r="AD263">
            <v>190</v>
          </cell>
          <cell r="AE263">
            <v>0</v>
          </cell>
          <cell r="AF263">
            <v>0</v>
          </cell>
          <cell r="AG263">
            <v>45</v>
          </cell>
          <cell r="AH263">
            <v>85</v>
          </cell>
          <cell r="AI263">
            <v>0</v>
          </cell>
          <cell r="AJ263">
            <v>0</v>
          </cell>
          <cell r="AK263">
            <v>0</v>
          </cell>
          <cell r="AL263">
            <v>55</v>
          </cell>
          <cell r="AM263">
            <v>0</v>
          </cell>
          <cell r="AN263">
            <v>0</v>
          </cell>
          <cell r="AO263">
            <v>0</v>
          </cell>
          <cell r="AP263">
            <v>184</v>
          </cell>
          <cell r="AQ263">
            <v>124</v>
          </cell>
          <cell r="AR263">
            <v>0</v>
          </cell>
          <cell r="AS263">
            <v>0</v>
          </cell>
          <cell r="AT263">
            <v>0</v>
          </cell>
          <cell r="AU263">
            <v>75</v>
          </cell>
          <cell r="AV263">
            <v>55</v>
          </cell>
          <cell r="AW263">
            <v>0</v>
          </cell>
          <cell r="AX263">
            <v>0</v>
          </cell>
          <cell r="AY263">
            <v>0</v>
          </cell>
          <cell r="AZ263">
            <v>30</v>
          </cell>
          <cell r="BA263">
            <v>45</v>
          </cell>
          <cell r="BB263">
            <v>0</v>
          </cell>
          <cell r="BC263">
            <v>0</v>
          </cell>
          <cell r="BD263">
            <v>40</v>
          </cell>
          <cell r="BE263">
            <v>45</v>
          </cell>
          <cell r="BF263">
            <v>65</v>
          </cell>
          <cell r="BG263">
            <v>0</v>
          </cell>
          <cell r="BH263">
            <v>0</v>
          </cell>
          <cell r="BI263">
            <v>55</v>
          </cell>
          <cell r="BJ263">
            <v>85</v>
          </cell>
          <cell r="BK263">
            <v>0</v>
          </cell>
          <cell r="BL263">
            <v>0</v>
          </cell>
          <cell r="BM263">
            <v>0</v>
          </cell>
          <cell r="BN263">
            <v>25</v>
          </cell>
          <cell r="BO263">
            <v>35</v>
          </cell>
          <cell r="BP263">
            <v>0</v>
          </cell>
          <cell r="BQ263">
            <v>0</v>
          </cell>
          <cell r="BR263">
            <v>0</v>
          </cell>
          <cell r="BS263">
            <v>60</v>
          </cell>
          <cell r="BT263">
            <v>56</v>
          </cell>
          <cell r="BU263">
            <v>49</v>
          </cell>
          <cell r="BV263">
            <v>0</v>
          </cell>
          <cell r="BW263">
            <v>0</v>
          </cell>
          <cell r="BX263">
            <v>0</v>
          </cell>
          <cell r="BY263">
            <v>50</v>
          </cell>
          <cell r="BZ263">
            <v>0</v>
          </cell>
          <cell r="CA263">
            <v>0</v>
          </cell>
          <cell r="CB263">
            <v>0</v>
          </cell>
          <cell r="CC263">
            <v>20</v>
          </cell>
          <cell r="CD263">
            <v>64</v>
          </cell>
          <cell r="CE263">
            <v>0</v>
          </cell>
          <cell r="CF263">
            <v>0</v>
          </cell>
          <cell r="CG263">
            <v>64</v>
          </cell>
          <cell r="CH263">
            <v>37</v>
          </cell>
          <cell r="CI263">
            <v>35</v>
          </cell>
          <cell r="CJ263">
            <v>0</v>
          </cell>
          <cell r="CK263">
            <v>0</v>
          </cell>
          <cell r="CL263">
            <v>54</v>
          </cell>
          <cell r="CM263">
            <v>56</v>
          </cell>
          <cell r="CN263">
            <v>0</v>
          </cell>
          <cell r="CO263">
            <v>0</v>
          </cell>
          <cell r="CP263">
            <v>0</v>
          </cell>
          <cell r="CQ263">
            <v>61</v>
          </cell>
          <cell r="CR263">
            <v>40</v>
          </cell>
          <cell r="CS263">
            <v>0</v>
          </cell>
          <cell r="CT263">
            <v>0</v>
          </cell>
          <cell r="CU263">
            <v>56</v>
          </cell>
          <cell r="CV263">
            <v>86</v>
          </cell>
          <cell r="CW263">
            <v>58</v>
          </cell>
          <cell r="CX263">
            <v>0</v>
          </cell>
          <cell r="CY263">
            <v>0</v>
          </cell>
          <cell r="CZ263">
            <v>0</v>
          </cell>
          <cell r="DA263">
            <v>68</v>
          </cell>
          <cell r="DB263">
            <v>0</v>
          </cell>
          <cell r="DC263">
            <v>0</v>
          </cell>
          <cell r="DD263">
            <v>0</v>
          </cell>
          <cell r="DE263">
            <v>68</v>
          </cell>
          <cell r="DF263">
            <v>67</v>
          </cell>
          <cell r="DG263">
            <v>0</v>
          </cell>
          <cell r="DH263">
            <v>0</v>
          </cell>
          <cell r="DI263">
            <v>54</v>
          </cell>
          <cell r="DJ263">
            <v>0</v>
          </cell>
          <cell r="DK263">
            <v>0</v>
          </cell>
          <cell r="DL263">
            <v>0</v>
          </cell>
          <cell r="DM263">
            <v>0</v>
          </cell>
          <cell r="DN263">
            <v>75</v>
          </cell>
          <cell r="DO263">
            <v>32</v>
          </cell>
          <cell r="DP263">
            <v>0</v>
          </cell>
          <cell r="DQ263">
            <v>0</v>
          </cell>
          <cell r="DR263">
            <v>0</v>
          </cell>
          <cell r="DS263">
            <v>10</v>
          </cell>
          <cell r="DT263">
            <v>55</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K263">
            <v>77.967741935483872</v>
          </cell>
          <cell r="GL263">
            <v>29.758620689655171</v>
          </cell>
          <cell r="GM263">
            <v>22.64516129032258</v>
          </cell>
          <cell r="GN263">
            <v>19.100000000000001</v>
          </cell>
          <cell r="GO263">
            <v>0</v>
          </cell>
          <cell r="GP263">
            <v>0</v>
          </cell>
        </row>
        <row r="264">
          <cell r="GK264">
            <v>0</v>
          </cell>
          <cell r="GL264">
            <v>0</v>
          </cell>
          <cell r="GM264">
            <v>0</v>
          </cell>
          <cell r="GN264">
            <v>0</v>
          </cell>
          <cell r="GO264">
            <v>0</v>
          </cell>
          <cell r="GP264">
            <v>0</v>
          </cell>
        </row>
        <row r="265">
          <cell r="GK265">
            <v>0</v>
          </cell>
          <cell r="GL265">
            <v>0</v>
          </cell>
          <cell r="GM265">
            <v>0</v>
          </cell>
          <cell r="GN265">
            <v>0</v>
          </cell>
          <cell r="GO265">
            <v>0</v>
          </cell>
          <cell r="GP265">
            <v>0</v>
          </cell>
        </row>
        <row r="266">
          <cell r="I266">
            <v>0</v>
          </cell>
          <cell r="J266">
            <v>0</v>
          </cell>
          <cell r="K266">
            <v>255</v>
          </cell>
          <cell r="L266">
            <v>275</v>
          </cell>
          <cell r="M266">
            <v>0</v>
          </cell>
          <cell r="N266">
            <v>0</v>
          </cell>
          <cell r="O266">
            <v>0</v>
          </cell>
          <cell r="P266">
            <v>360</v>
          </cell>
          <cell r="Q266">
            <v>255</v>
          </cell>
          <cell r="R266">
            <v>0</v>
          </cell>
          <cell r="S266">
            <v>0</v>
          </cell>
          <cell r="T266">
            <v>515</v>
          </cell>
          <cell r="U266">
            <v>396</v>
          </cell>
          <cell r="V266">
            <v>225</v>
          </cell>
          <cell r="W266">
            <v>0</v>
          </cell>
          <cell r="X266">
            <v>0</v>
          </cell>
          <cell r="Y266">
            <v>385</v>
          </cell>
          <cell r="Z266">
            <v>400</v>
          </cell>
          <cell r="AA266">
            <v>0</v>
          </cell>
          <cell r="AB266">
            <v>0</v>
          </cell>
          <cell r="AC266">
            <v>0</v>
          </cell>
          <cell r="AD266">
            <v>245</v>
          </cell>
          <cell r="AE266">
            <v>295</v>
          </cell>
          <cell r="AF266">
            <v>0</v>
          </cell>
          <cell r="AG266">
            <v>0</v>
          </cell>
          <cell r="AH266">
            <v>480</v>
          </cell>
          <cell r="AI266">
            <v>497</v>
          </cell>
          <cell r="AJ266">
            <v>360</v>
          </cell>
          <cell r="AK266">
            <v>0</v>
          </cell>
          <cell r="AL266">
            <v>0</v>
          </cell>
          <cell r="AM266">
            <v>555</v>
          </cell>
          <cell r="AN266">
            <v>175</v>
          </cell>
          <cell r="AO266">
            <v>0</v>
          </cell>
          <cell r="AP266">
            <v>0</v>
          </cell>
          <cell r="AQ266">
            <v>0</v>
          </cell>
          <cell r="AR266">
            <v>215</v>
          </cell>
          <cell r="AS266">
            <v>401</v>
          </cell>
          <cell r="AT266">
            <v>0</v>
          </cell>
          <cell r="AU266">
            <v>0</v>
          </cell>
          <cell r="AV266">
            <v>620</v>
          </cell>
          <cell r="AW266">
            <v>185</v>
          </cell>
          <cell r="AX266">
            <v>260</v>
          </cell>
          <cell r="AY266">
            <v>0</v>
          </cell>
          <cell r="AZ266">
            <v>0</v>
          </cell>
          <cell r="BA266">
            <v>605</v>
          </cell>
          <cell r="BB266">
            <v>210</v>
          </cell>
          <cell r="BC266">
            <v>0</v>
          </cell>
          <cell r="BD266">
            <v>0</v>
          </cell>
          <cell r="BE266">
            <v>0</v>
          </cell>
          <cell r="BF266">
            <v>650</v>
          </cell>
          <cell r="BG266">
            <v>1010</v>
          </cell>
          <cell r="BH266">
            <v>0</v>
          </cell>
          <cell r="BI266">
            <v>0</v>
          </cell>
          <cell r="BJ266">
            <v>293</v>
          </cell>
          <cell r="BK266">
            <v>400</v>
          </cell>
          <cell r="BL266">
            <v>405</v>
          </cell>
          <cell r="BM266">
            <v>0</v>
          </cell>
          <cell r="BN266">
            <v>0</v>
          </cell>
          <cell r="BO266">
            <v>504</v>
          </cell>
          <cell r="BP266">
            <v>0</v>
          </cell>
          <cell r="BQ266">
            <v>305</v>
          </cell>
          <cell r="BR266">
            <v>0</v>
          </cell>
          <cell r="BS266">
            <v>0</v>
          </cell>
          <cell r="BT266">
            <v>0</v>
          </cell>
          <cell r="BU266">
            <v>325</v>
          </cell>
          <cell r="BV266">
            <v>255</v>
          </cell>
          <cell r="BW266">
            <v>0</v>
          </cell>
          <cell r="BX266">
            <v>0</v>
          </cell>
          <cell r="BY266">
            <v>680</v>
          </cell>
          <cell r="BZ266">
            <v>435</v>
          </cell>
          <cell r="CA266">
            <v>180</v>
          </cell>
          <cell r="CB266">
            <v>0</v>
          </cell>
          <cell r="CC266">
            <v>0</v>
          </cell>
          <cell r="CD266">
            <v>230</v>
          </cell>
          <cell r="CE266">
            <v>495</v>
          </cell>
          <cell r="CF266">
            <v>0</v>
          </cell>
          <cell r="CG266">
            <v>0</v>
          </cell>
          <cell r="CH266">
            <v>0</v>
          </cell>
          <cell r="CI266">
            <v>562</v>
          </cell>
          <cell r="CJ266">
            <v>651</v>
          </cell>
          <cell r="CK266">
            <v>0</v>
          </cell>
          <cell r="CL266">
            <v>0</v>
          </cell>
          <cell r="CM266">
            <v>225</v>
          </cell>
          <cell r="CN266">
            <v>125</v>
          </cell>
          <cell r="CO266">
            <v>52</v>
          </cell>
          <cell r="CP266">
            <v>0</v>
          </cell>
          <cell r="CQ266">
            <v>0</v>
          </cell>
          <cell r="CR266">
            <v>591</v>
          </cell>
          <cell r="CS266">
            <v>455</v>
          </cell>
          <cell r="CT266">
            <v>0</v>
          </cell>
          <cell r="CU266">
            <v>0</v>
          </cell>
          <cell r="CV266">
            <v>0</v>
          </cell>
          <cell r="CW266">
            <v>515</v>
          </cell>
          <cell r="CX266">
            <v>661</v>
          </cell>
          <cell r="CY266">
            <v>0</v>
          </cell>
          <cell r="CZ266">
            <v>0</v>
          </cell>
          <cell r="DA266">
            <v>365</v>
          </cell>
          <cell r="DB266">
            <v>282</v>
          </cell>
          <cell r="DC266">
            <v>455</v>
          </cell>
          <cell r="DD266">
            <v>0</v>
          </cell>
          <cell r="DE266">
            <v>0</v>
          </cell>
          <cell r="DF266">
            <v>726</v>
          </cell>
          <cell r="DG266">
            <v>536</v>
          </cell>
          <cell r="DH266">
            <v>0</v>
          </cell>
          <cell r="DI266">
            <v>0</v>
          </cell>
          <cell r="DJ266">
            <v>0</v>
          </cell>
          <cell r="DK266">
            <v>453</v>
          </cell>
          <cell r="DL266">
            <v>567</v>
          </cell>
          <cell r="DM266">
            <v>0</v>
          </cell>
          <cell r="DN266">
            <v>0</v>
          </cell>
          <cell r="DO266">
            <v>134</v>
          </cell>
          <cell r="DP266">
            <v>216</v>
          </cell>
          <cell r="DQ266">
            <v>215</v>
          </cell>
          <cell r="DR266">
            <v>0</v>
          </cell>
          <cell r="DS266">
            <v>0</v>
          </cell>
          <cell r="DT266">
            <v>240</v>
          </cell>
          <cell r="DU266">
            <v>295</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K266">
            <v>177.35483870967741</v>
          </cell>
          <cell r="GL266">
            <v>204.58620689655172</v>
          </cell>
          <cell r="GM266">
            <v>179.54838709677421</v>
          </cell>
          <cell r="GN266">
            <v>188.66666666666666</v>
          </cell>
          <cell r="GO266">
            <v>0</v>
          </cell>
          <cell r="GP266">
            <v>0</v>
          </cell>
        </row>
        <row r="267">
          <cell r="I267">
            <v>0</v>
          </cell>
          <cell r="J267">
            <v>0</v>
          </cell>
          <cell r="K267">
            <v>1759</v>
          </cell>
          <cell r="L267">
            <v>1460</v>
          </cell>
          <cell r="M267">
            <v>0</v>
          </cell>
          <cell r="N267">
            <v>0</v>
          </cell>
          <cell r="O267">
            <v>0</v>
          </cell>
          <cell r="P267">
            <v>1</v>
          </cell>
          <cell r="Q267">
            <v>789</v>
          </cell>
          <cell r="R267">
            <v>0</v>
          </cell>
          <cell r="S267">
            <v>0</v>
          </cell>
          <cell r="T267">
            <v>75</v>
          </cell>
          <cell r="U267">
            <v>0</v>
          </cell>
          <cell r="V267">
            <v>142</v>
          </cell>
          <cell r="W267">
            <v>0</v>
          </cell>
          <cell r="X267">
            <v>0</v>
          </cell>
          <cell r="Y267">
            <v>353</v>
          </cell>
          <cell r="Z267">
            <v>440</v>
          </cell>
          <cell r="AA267">
            <v>0</v>
          </cell>
          <cell r="AB267">
            <v>0</v>
          </cell>
          <cell r="AC267">
            <v>0</v>
          </cell>
          <cell r="AD267">
            <v>125</v>
          </cell>
          <cell r="AE267">
            <v>0</v>
          </cell>
          <cell r="AF267">
            <v>0</v>
          </cell>
          <cell r="AG267">
            <v>0</v>
          </cell>
          <cell r="AH267">
            <v>50</v>
          </cell>
          <cell r="AI267">
            <v>0</v>
          </cell>
          <cell r="AJ267">
            <v>0</v>
          </cell>
          <cell r="AK267">
            <v>0</v>
          </cell>
          <cell r="AL267">
            <v>0</v>
          </cell>
          <cell r="AM267">
            <v>0</v>
          </cell>
          <cell r="AN267">
            <v>102</v>
          </cell>
          <cell r="AO267">
            <v>0</v>
          </cell>
          <cell r="AP267">
            <v>0</v>
          </cell>
          <cell r="AQ267">
            <v>0</v>
          </cell>
          <cell r="AR267">
            <v>88</v>
          </cell>
          <cell r="AS267">
            <v>178</v>
          </cell>
          <cell r="AT267">
            <v>0</v>
          </cell>
          <cell r="AU267">
            <v>0</v>
          </cell>
          <cell r="AV267">
            <v>170</v>
          </cell>
          <cell r="AW267">
            <v>28</v>
          </cell>
          <cell r="AX267">
            <v>0</v>
          </cell>
          <cell r="AY267">
            <v>0</v>
          </cell>
          <cell r="AZ267">
            <v>0</v>
          </cell>
          <cell r="BA267">
            <v>0</v>
          </cell>
          <cell r="BB267">
            <v>30</v>
          </cell>
          <cell r="BC267">
            <v>0</v>
          </cell>
          <cell r="BD267">
            <v>0</v>
          </cell>
          <cell r="BE267">
            <v>0</v>
          </cell>
          <cell r="BF267">
            <v>95</v>
          </cell>
          <cell r="BG267">
            <v>70</v>
          </cell>
          <cell r="BH267">
            <v>0</v>
          </cell>
          <cell r="BI267">
            <v>0</v>
          </cell>
          <cell r="BJ267">
            <v>70</v>
          </cell>
          <cell r="BK267">
            <v>45</v>
          </cell>
          <cell r="BL267">
            <v>105</v>
          </cell>
          <cell r="BM267">
            <v>0</v>
          </cell>
          <cell r="BN267">
            <v>0</v>
          </cell>
          <cell r="BO267">
            <v>0</v>
          </cell>
          <cell r="BP267">
            <v>0</v>
          </cell>
          <cell r="BQ267">
            <v>30</v>
          </cell>
          <cell r="BR267">
            <v>0</v>
          </cell>
          <cell r="BS267">
            <v>0</v>
          </cell>
          <cell r="BT267">
            <v>0</v>
          </cell>
          <cell r="BU267">
            <v>100</v>
          </cell>
          <cell r="BV267">
            <v>0</v>
          </cell>
          <cell r="BW267">
            <v>0</v>
          </cell>
          <cell r="BX267">
            <v>0</v>
          </cell>
          <cell r="BY267">
            <v>0</v>
          </cell>
          <cell r="BZ267">
            <v>40</v>
          </cell>
          <cell r="CA267">
            <v>30</v>
          </cell>
          <cell r="CB267">
            <v>0</v>
          </cell>
          <cell r="CC267">
            <v>0</v>
          </cell>
          <cell r="CD267">
            <v>100</v>
          </cell>
          <cell r="CE267">
            <v>170</v>
          </cell>
          <cell r="CF267">
            <v>0</v>
          </cell>
          <cell r="CG267">
            <v>0</v>
          </cell>
          <cell r="CH267">
            <v>0</v>
          </cell>
          <cell r="CI267">
            <v>0</v>
          </cell>
          <cell r="CJ267">
            <v>70</v>
          </cell>
          <cell r="CK267">
            <v>0</v>
          </cell>
          <cell r="CL267">
            <v>0</v>
          </cell>
          <cell r="CM267">
            <v>25</v>
          </cell>
          <cell r="CN267">
            <v>0</v>
          </cell>
          <cell r="CO267">
            <v>200</v>
          </cell>
          <cell r="CP267">
            <v>0</v>
          </cell>
          <cell r="CQ267">
            <v>0</v>
          </cell>
          <cell r="CR267">
            <v>0</v>
          </cell>
          <cell r="CS267">
            <v>265</v>
          </cell>
          <cell r="CT267">
            <v>0</v>
          </cell>
          <cell r="CU267">
            <v>0</v>
          </cell>
          <cell r="CV267">
            <v>0</v>
          </cell>
          <cell r="CW267">
            <v>100</v>
          </cell>
          <cell r="CX267">
            <v>75</v>
          </cell>
          <cell r="CY267">
            <v>0</v>
          </cell>
          <cell r="CZ267">
            <v>0</v>
          </cell>
          <cell r="DA267">
            <v>193</v>
          </cell>
          <cell r="DB267">
            <v>200</v>
          </cell>
          <cell r="DC267">
            <v>470</v>
          </cell>
          <cell r="DD267">
            <v>0</v>
          </cell>
          <cell r="DE267">
            <v>0</v>
          </cell>
          <cell r="DF267">
            <v>206</v>
          </cell>
          <cell r="DG267">
            <v>220</v>
          </cell>
          <cell r="DH267">
            <v>0</v>
          </cell>
          <cell r="DI267">
            <v>0</v>
          </cell>
          <cell r="DJ267">
            <v>0</v>
          </cell>
          <cell r="DK267">
            <v>559</v>
          </cell>
          <cell r="DL267">
            <v>847</v>
          </cell>
          <cell r="DM267">
            <v>0</v>
          </cell>
          <cell r="DN267">
            <v>0</v>
          </cell>
          <cell r="DO267">
            <v>259</v>
          </cell>
          <cell r="DP267">
            <v>323</v>
          </cell>
          <cell r="DQ267">
            <v>98</v>
          </cell>
          <cell r="DR267">
            <v>0</v>
          </cell>
          <cell r="DS267">
            <v>0</v>
          </cell>
          <cell r="DT267">
            <v>60</v>
          </cell>
          <cell r="DU267">
            <v>663</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K267">
            <v>167.54838709677421</v>
          </cell>
          <cell r="GL267">
            <v>33.827586206896555</v>
          </cell>
          <cell r="GM267">
            <v>33.225806451612904</v>
          </cell>
          <cell r="GN267">
            <v>142.43333333333334</v>
          </cell>
          <cell r="GO267">
            <v>0</v>
          </cell>
          <cell r="GP267">
            <v>0</v>
          </cell>
        </row>
        <row r="268">
          <cell r="I268">
            <v>0</v>
          </cell>
          <cell r="J268">
            <v>0</v>
          </cell>
          <cell r="K268">
            <v>130</v>
          </cell>
          <cell r="L268">
            <v>140</v>
          </cell>
          <cell r="M268">
            <v>0</v>
          </cell>
          <cell r="N268">
            <v>0</v>
          </cell>
          <cell r="O268">
            <v>0</v>
          </cell>
          <cell r="P268">
            <v>55</v>
          </cell>
          <cell r="Q268">
            <v>150</v>
          </cell>
          <cell r="R268">
            <v>0</v>
          </cell>
          <cell r="S268">
            <v>0</v>
          </cell>
          <cell r="T268">
            <v>210</v>
          </cell>
          <cell r="U268">
            <v>165</v>
          </cell>
          <cell r="V268">
            <v>175</v>
          </cell>
          <cell r="W268">
            <v>0</v>
          </cell>
          <cell r="X268">
            <v>0</v>
          </cell>
          <cell r="Y268">
            <v>110</v>
          </cell>
          <cell r="Z268">
            <v>275</v>
          </cell>
          <cell r="AA268">
            <v>0</v>
          </cell>
          <cell r="AB268">
            <v>0</v>
          </cell>
          <cell r="AC268">
            <v>0</v>
          </cell>
          <cell r="AD268">
            <v>220</v>
          </cell>
          <cell r="AE268">
            <v>180</v>
          </cell>
          <cell r="AF268">
            <v>0</v>
          </cell>
          <cell r="AG268">
            <v>0</v>
          </cell>
          <cell r="AH268">
            <v>375</v>
          </cell>
          <cell r="AI268">
            <v>470</v>
          </cell>
          <cell r="AJ268">
            <v>370</v>
          </cell>
          <cell r="AK268">
            <v>0</v>
          </cell>
          <cell r="AL268">
            <v>0</v>
          </cell>
          <cell r="AM268">
            <v>305</v>
          </cell>
          <cell r="AN268">
            <v>170</v>
          </cell>
          <cell r="AO268">
            <v>0</v>
          </cell>
          <cell r="AP268">
            <v>0</v>
          </cell>
          <cell r="AQ268">
            <v>0</v>
          </cell>
          <cell r="AR268">
            <v>30</v>
          </cell>
          <cell r="AS268">
            <v>184</v>
          </cell>
          <cell r="AT268">
            <v>0</v>
          </cell>
          <cell r="AU268">
            <v>0</v>
          </cell>
          <cell r="AV268">
            <v>90</v>
          </cell>
          <cell r="AW268">
            <v>90</v>
          </cell>
          <cell r="AX268">
            <v>100</v>
          </cell>
          <cell r="AY268">
            <v>0</v>
          </cell>
          <cell r="AZ268">
            <v>0</v>
          </cell>
          <cell r="BA268">
            <v>80</v>
          </cell>
          <cell r="BB268">
            <v>190</v>
          </cell>
          <cell r="BC268">
            <v>0</v>
          </cell>
          <cell r="BD268">
            <v>0</v>
          </cell>
          <cell r="BE268">
            <v>0</v>
          </cell>
          <cell r="BF268">
            <v>95</v>
          </cell>
          <cell r="BG268">
            <v>165</v>
          </cell>
          <cell r="BH268">
            <v>0</v>
          </cell>
          <cell r="BI268">
            <v>0</v>
          </cell>
          <cell r="BJ268">
            <v>125</v>
          </cell>
          <cell r="BK268">
            <v>315</v>
          </cell>
          <cell r="BL268">
            <v>165</v>
          </cell>
          <cell r="BM268">
            <v>0</v>
          </cell>
          <cell r="BN268">
            <v>0</v>
          </cell>
          <cell r="BO268">
            <v>90</v>
          </cell>
          <cell r="BP268">
            <v>0</v>
          </cell>
          <cell r="BQ268">
            <v>30</v>
          </cell>
          <cell r="BR268">
            <v>0</v>
          </cell>
          <cell r="BS268">
            <v>0</v>
          </cell>
          <cell r="BT268">
            <v>0</v>
          </cell>
          <cell r="BU268">
            <v>220</v>
          </cell>
          <cell r="BV268">
            <v>183</v>
          </cell>
          <cell r="BW268">
            <v>0</v>
          </cell>
          <cell r="BX268">
            <v>0</v>
          </cell>
          <cell r="BY268">
            <v>105</v>
          </cell>
          <cell r="BZ268">
            <v>205</v>
          </cell>
          <cell r="CA268">
            <v>175</v>
          </cell>
          <cell r="CB268">
            <v>0</v>
          </cell>
          <cell r="CC268">
            <v>0</v>
          </cell>
          <cell r="CD268">
            <v>240</v>
          </cell>
          <cell r="CE268">
            <v>225</v>
          </cell>
          <cell r="CF268">
            <v>0</v>
          </cell>
          <cell r="CG268">
            <v>0</v>
          </cell>
          <cell r="CH268">
            <v>0</v>
          </cell>
          <cell r="CI268">
            <v>205</v>
          </cell>
          <cell r="CJ268">
            <v>130</v>
          </cell>
          <cell r="CK268">
            <v>0</v>
          </cell>
          <cell r="CL268">
            <v>0</v>
          </cell>
          <cell r="CM268">
            <v>65</v>
          </cell>
          <cell r="CN268">
            <v>75</v>
          </cell>
          <cell r="CO268">
            <v>45</v>
          </cell>
          <cell r="CP268">
            <v>0</v>
          </cell>
          <cell r="CQ268">
            <v>0</v>
          </cell>
          <cell r="CR268">
            <v>200</v>
          </cell>
          <cell r="CS268">
            <v>190</v>
          </cell>
          <cell r="CT268">
            <v>0</v>
          </cell>
          <cell r="CU268">
            <v>0</v>
          </cell>
          <cell r="CV268">
            <v>0</v>
          </cell>
          <cell r="CW268">
            <v>130</v>
          </cell>
          <cell r="CX268">
            <v>250</v>
          </cell>
          <cell r="CY268">
            <v>0</v>
          </cell>
          <cell r="CZ268">
            <v>0</v>
          </cell>
          <cell r="DA268">
            <v>230</v>
          </cell>
          <cell r="DB268">
            <v>115</v>
          </cell>
          <cell r="DC268">
            <v>100</v>
          </cell>
          <cell r="DD268">
            <v>0</v>
          </cell>
          <cell r="DE268">
            <v>0</v>
          </cell>
          <cell r="DF268">
            <v>225</v>
          </cell>
          <cell r="DG268">
            <v>270</v>
          </cell>
          <cell r="DH268">
            <v>0</v>
          </cell>
          <cell r="DI268">
            <v>0</v>
          </cell>
          <cell r="DJ268">
            <v>0</v>
          </cell>
          <cell r="DK268">
            <v>80</v>
          </cell>
          <cell r="DL268">
            <v>165</v>
          </cell>
          <cell r="DM268">
            <v>0</v>
          </cell>
          <cell r="DN268">
            <v>0</v>
          </cell>
          <cell r="DO268">
            <v>150</v>
          </cell>
          <cell r="DP268">
            <v>105</v>
          </cell>
          <cell r="DQ268">
            <v>195</v>
          </cell>
          <cell r="DR268">
            <v>0</v>
          </cell>
          <cell r="DS268">
            <v>0</v>
          </cell>
          <cell r="DT268">
            <v>183</v>
          </cell>
          <cell r="DU268">
            <v>255</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row>
        <row r="270">
          <cell r="GK270">
            <v>0</v>
          </cell>
          <cell r="GL270">
            <v>0</v>
          </cell>
          <cell r="GM270">
            <v>0</v>
          </cell>
          <cell r="GN270">
            <v>0</v>
          </cell>
          <cell r="GO270">
            <v>0</v>
          </cell>
          <cell r="GP270">
            <v>0</v>
          </cell>
        </row>
        <row r="271">
          <cell r="I271">
            <v>0</v>
          </cell>
          <cell r="J271">
            <v>0</v>
          </cell>
          <cell r="K271">
            <v>0</v>
          </cell>
          <cell r="L271">
            <v>165</v>
          </cell>
          <cell r="M271">
            <v>145</v>
          </cell>
          <cell r="N271">
            <v>0</v>
          </cell>
          <cell r="O271">
            <v>0</v>
          </cell>
          <cell r="P271">
            <v>0</v>
          </cell>
          <cell r="Q271">
            <v>110</v>
          </cell>
          <cell r="R271">
            <v>330</v>
          </cell>
          <cell r="S271">
            <v>0</v>
          </cell>
          <cell r="T271">
            <v>0</v>
          </cell>
          <cell r="U271">
            <v>235</v>
          </cell>
          <cell r="V271">
            <v>223</v>
          </cell>
          <cell r="W271">
            <v>401</v>
          </cell>
          <cell r="X271">
            <v>0</v>
          </cell>
          <cell r="Y271">
            <v>0</v>
          </cell>
          <cell r="Z271">
            <v>538</v>
          </cell>
          <cell r="AA271">
            <v>428</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10</v>
          </cell>
          <cell r="CK271">
            <v>0</v>
          </cell>
          <cell r="CL271">
            <v>0</v>
          </cell>
          <cell r="CM271">
            <v>0</v>
          </cell>
          <cell r="CN271">
            <v>0</v>
          </cell>
          <cell r="CO271">
            <v>20</v>
          </cell>
          <cell r="CP271">
            <v>19</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K271">
            <v>83.064516129032256</v>
          </cell>
          <cell r="GL271">
            <v>0</v>
          </cell>
          <cell r="GM271">
            <v>1.5806451612903225</v>
          </cell>
          <cell r="GN271">
            <v>0</v>
          </cell>
          <cell r="GO271">
            <v>0</v>
          </cell>
          <cell r="GP271">
            <v>0</v>
          </cell>
        </row>
        <row r="272">
          <cell r="I272">
            <v>0</v>
          </cell>
          <cell r="J272">
            <v>0</v>
          </cell>
          <cell r="K272">
            <v>0</v>
          </cell>
          <cell r="L272">
            <v>2270</v>
          </cell>
          <cell r="M272">
            <v>524</v>
          </cell>
          <cell r="N272">
            <v>0</v>
          </cell>
          <cell r="O272">
            <v>0</v>
          </cell>
          <cell r="P272">
            <v>0</v>
          </cell>
          <cell r="Q272">
            <v>340</v>
          </cell>
          <cell r="R272">
            <v>420</v>
          </cell>
          <cell r="S272">
            <v>0</v>
          </cell>
          <cell r="T272">
            <v>0</v>
          </cell>
          <cell r="U272">
            <v>115</v>
          </cell>
          <cell r="V272">
            <v>52</v>
          </cell>
          <cell r="W272">
            <v>50</v>
          </cell>
          <cell r="X272">
            <v>0</v>
          </cell>
          <cell r="Y272">
            <v>0</v>
          </cell>
          <cell r="Z272">
            <v>530</v>
          </cell>
          <cell r="AA272">
            <v>151</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33</v>
          </cell>
          <cell r="DM272">
            <v>15</v>
          </cell>
          <cell r="DN272">
            <v>0</v>
          </cell>
          <cell r="DO272">
            <v>0</v>
          </cell>
          <cell r="DP272">
            <v>0</v>
          </cell>
          <cell r="DQ272">
            <v>0</v>
          </cell>
          <cell r="DR272">
            <v>0</v>
          </cell>
          <cell r="DS272">
            <v>0</v>
          </cell>
          <cell r="DT272">
            <v>0</v>
          </cell>
          <cell r="DU272">
            <v>47</v>
          </cell>
          <cell r="DV272">
            <v>110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K272">
            <v>143.61290322580646</v>
          </cell>
          <cell r="GL272">
            <v>0</v>
          </cell>
          <cell r="GM272">
            <v>0</v>
          </cell>
          <cell r="GN272">
            <v>6.833333333333333</v>
          </cell>
          <cell r="GO272">
            <v>0</v>
          </cell>
          <cell r="GP272">
            <v>0</v>
          </cell>
        </row>
        <row r="273">
          <cell r="I273">
            <v>0</v>
          </cell>
          <cell r="J273">
            <v>0</v>
          </cell>
          <cell r="K273">
            <v>0</v>
          </cell>
          <cell r="L273">
            <v>105</v>
          </cell>
          <cell r="M273">
            <v>330</v>
          </cell>
          <cell r="N273">
            <v>0</v>
          </cell>
          <cell r="O273">
            <v>0</v>
          </cell>
          <cell r="P273">
            <v>0</v>
          </cell>
          <cell r="Q273">
            <v>115</v>
          </cell>
          <cell r="R273">
            <v>113</v>
          </cell>
          <cell r="S273">
            <v>0</v>
          </cell>
          <cell r="T273">
            <v>0</v>
          </cell>
          <cell r="U273">
            <v>222</v>
          </cell>
          <cell r="V273">
            <v>281</v>
          </cell>
          <cell r="W273">
            <v>200</v>
          </cell>
          <cell r="X273">
            <v>0</v>
          </cell>
          <cell r="Y273">
            <v>0</v>
          </cell>
          <cell r="Z273">
            <v>340</v>
          </cell>
          <cell r="AA273">
            <v>173</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20</v>
          </cell>
          <cell r="CK273">
            <v>0</v>
          </cell>
          <cell r="CL273">
            <v>0</v>
          </cell>
          <cell r="CM273">
            <v>0</v>
          </cell>
          <cell r="CN273">
            <v>0</v>
          </cell>
          <cell r="CO273">
            <v>0</v>
          </cell>
          <cell r="CP273">
            <v>5</v>
          </cell>
          <cell r="CQ273">
            <v>0</v>
          </cell>
          <cell r="CR273">
            <v>0</v>
          </cell>
          <cell r="CS273">
            <v>0</v>
          </cell>
          <cell r="CT273">
            <v>20</v>
          </cell>
          <cell r="CU273">
            <v>0</v>
          </cell>
          <cell r="CV273">
            <v>0</v>
          </cell>
          <cell r="CW273">
            <v>0</v>
          </cell>
          <cell r="CX273">
            <v>5</v>
          </cell>
          <cell r="CY273">
            <v>0</v>
          </cell>
          <cell r="CZ273">
            <v>0</v>
          </cell>
          <cell r="DA273">
            <v>0</v>
          </cell>
          <cell r="DB273">
            <v>0</v>
          </cell>
          <cell r="DC273">
            <v>0</v>
          </cell>
          <cell r="DD273">
            <v>0</v>
          </cell>
          <cell r="DE273">
            <v>0</v>
          </cell>
          <cell r="DF273">
            <v>0</v>
          </cell>
          <cell r="DG273">
            <v>0</v>
          </cell>
          <cell r="DH273">
            <v>16</v>
          </cell>
          <cell r="DI273">
            <v>0</v>
          </cell>
          <cell r="DJ273">
            <v>0</v>
          </cell>
          <cell r="DK273">
            <v>0</v>
          </cell>
          <cell r="DL273">
            <v>0</v>
          </cell>
          <cell r="DM273">
            <v>0</v>
          </cell>
          <cell r="DN273">
            <v>0</v>
          </cell>
          <cell r="DO273">
            <v>0</v>
          </cell>
          <cell r="DP273">
            <v>2</v>
          </cell>
          <cell r="DQ273">
            <v>0</v>
          </cell>
          <cell r="DR273">
            <v>0</v>
          </cell>
          <cell r="DS273">
            <v>0</v>
          </cell>
          <cell r="DT273">
            <v>0</v>
          </cell>
          <cell r="DU273">
            <v>0</v>
          </cell>
          <cell r="DV273">
            <v>5</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K273">
            <v>60.612903225806448</v>
          </cell>
          <cell r="GL273">
            <v>0</v>
          </cell>
          <cell r="GM273">
            <v>1.4516129032258065</v>
          </cell>
          <cell r="GN273">
            <v>0.93333333333333335</v>
          </cell>
          <cell r="GO273">
            <v>0</v>
          </cell>
          <cell r="GP273">
            <v>0</v>
          </cell>
        </row>
        <row r="274">
          <cell r="GK274">
            <v>0</v>
          </cell>
          <cell r="GL274">
            <v>0</v>
          </cell>
          <cell r="GM274">
            <v>0</v>
          </cell>
          <cell r="GN274">
            <v>0</v>
          </cell>
          <cell r="GO274">
            <v>0</v>
          </cell>
          <cell r="GP274">
            <v>0</v>
          </cell>
        </row>
        <row r="275">
          <cell r="GK275">
            <v>0</v>
          </cell>
          <cell r="GL275">
            <v>0</v>
          </cell>
          <cell r="GM275">
            <v>0</v>
          </cell>
          <cell r="GN275">
            <v>0</v>
          </cell>
          <cell r="GO275">
            <v>0</v>
          </cell>
          <cell r="GP275">
            <v>0</v>
          </cell>
        </row>
        <row r="276">
          <cell r="I276">
            <v>0</v>
          </cell>
          <cell r="J276">
            <v>405</v>
          </cell>
          <cell r="K276">
            <v>0</v>
          </cell>
          <cell r="L276">
            <v>0</v>
          </cell>
          <cell r="M276">
            <v>380</v>
          </cell>
          <cell r="N276">
            <v>155</v>
          </cell>
          <cell r="O276">
            <v>525</v>
          </cell>
          <cell r="P276">
            <v>0</v>
          </cell>
          <cell r="Q276">
            <v>0</v>
          </cell>
          <cell r="R276">
            <v>105</v>
          </cell>
          <cell r="S276">
            <v>360</v>
          </cell>
          <cell r="T276">
            <v>0</v>
          </cell>
          <cell r="U276">
            <v>0</v>
          </cell>
          <cell r="V276">
            <v>0</v>
          </cell>
          <cell r="W276">
            <v>255</v>
          </cell>
          <cell r="X276">
            <v>465</v>
          </cell>
          <cell r="Y276">
            <v>0</v>
          </cell>
          <cell r="Z276">
            <v>0</v>
          </cell>
          <cell r="AA276">
            <v>430</v>
          </cell>
          <cell r="AB276">
            <v>70</v>
          </cell>
          <cell r="AC276">
            <v>230</v>
          </cell>
          <cell r="AD276">
            <v>0</v>
          </cell>
          <cell r="AE276">
            <v>0</v>
          </cell>
          <cell r="AF276">
            <v>675</v>
          </cell>
          <cell r="AG276">
            <v>433</v>
          </cell>
          <cell r="AH276">
            <v>0</v>
          </cell>
          <cell r="AI276">
            <v>0</v>
          </cell>
          <cell r="AJ276">
            <v>0</v>
          </cell>
          <cell r="AK276">
            <v>160</v>
          </cell>
          <cell r="AL276">
            <v>105</v>
          </cell>
          <cell r="AM276">
            <v>0</v>
          </cell>
          <cell r="AN276">
            <v>0</v>
          </cell>
          <cell r="AO276">
            <v>153</v>
          </cell>
          <cell r="AP276">
            <v>125</v>
          </cell>
          <cell r="AQ276">
            <v>110</v>
          </cell>
          <cell r="AR276">
            <v>0</v>
          </cell>
          <cell r="AS276">
            <v>0</v>
          </cell>
          <cell r="AT276">
            <v>30</v>
          </cell>
          <cell r="AU276">
            <v>150</v>
          </cell>
          <cell r="AV276">
            <v>0</v>
          </cell>
          <cell r="AW276">
            <v>0</v>
          </cell>
          <cell r="AX276">
            <v>0</v>
          </cell>
          <cell r="AY276">
            <v>510</v>
          </cell>
          <cell r="AZ276">
            <v>80</v>
          </cell>
          <cell r="BA276">
            <v>0</v>
          </cell>
          <cell r="BB276">
            <v>0</v>
          </cell>
          <cell r="BC276">
            <v>260</v>
          </cell>
          <cell r="BD276">
            <v>55</v>
          </cell>
          <cell r="BE276">
            <v>50</v>
          </cell>
          <cell r="BF276">
            <v>0</v>
          </cell>
          <cell r="BG276">
            <v>0</v>
          </cell>
          <cell r="BH276">
            <v>210</v>
          </cell>
          <cell r="BI276">
            <v>55</v>
          </cell>
          <cell r="BJ276">
            <v>0</v>
          </cell>
          <cell r="BK276">
            <v>0</v>
          </cell>
          <cell r="BL276">
            <v>0</v>
          </cell>
          <cell r="BM276">
            <v>163</v>
          </cell>
          <cell r="BN276">
            <v>208</v>
          </cell>
          <cell r="BO276">
            <v>0</v>
          </cell>
          <cell r="BP276">
            <v>0</v>
          </cell>
          <cell r="BQ276">
            <v>0</v>
          </cell>
          <cell r="BR276">
            <v>420</v>
          </cell>
          <cell r="BS276">
            <v>370</v>
          </cell>
          <cell r="BT276">
            <v>100</v>
          </cell>
          <cell r="BU276">
            <v>0</v>
          </cell>
          <cell r="BV276">
            <v>0</v>
          </cell>
          <cell r="BW276">
            <v>335</v>
          </cell>
          <cell r="BX276">
            <v>110</v>
          </cell>
          <cell r="BY276">
            <v>0</v>
          </cell>
          <cell r="BZ276">
            <v>0</v>
          </cell>
          <cell r="CA276">
            <v>0</v>
          </cell>
          <cell r="CB276">
            <v>190</v>
          </cell>
          <cell r="CC276">
            <v>425</v>
          </cell>
          <cell r="CD276">
            <v>0</v>
          </cell>
          <cell r="CE276">
            <v>0</v>
          </cell>
          <cell r="CF276">
            <v>185</v>
          </cell>
          <cell r="CG276">
            <v>220</v>
          </cell>
          <cell r="CH276">
            <v>125</v>
          </cell>
          <cell r="CI276">
            <v>0</v>
          </cell>
          <cell r="CJ276">
            <v>0</v>
          </cell>
          <cell r="CK276">
            <v>215</v>
          </cell>
          <cell r="CL276">
            <v>410</v>
          </cell>
          <cell r="CM276">
            <v>0</v>
          </cell>
          <cell r="CN276">
            <v>0</v>
          </cell>
          <cell r="CO276">
            <v>0</v>
          </cell>
          <cell r="CP276">
            <v>450</v>
          </cell>
          <cell r="CQ276">
            <v>158</v>
          </cell>
          <cell r="CR276">
            <v>0</v>
          </cell>
          <cell r="CS276">
            <v>0</v>
          </cell>
          <cell r="CT276">
            <v>215</v>
          </cell>
          <cell r="CU276">
            <v>100</v>
          </cell>
          <cell r="CV276">
            <v>100</v>
          </cell>
          <cell r="CW276">
            <v>0</v>
          </cell>
          <cell r="CX276">
            <v>0</v>
          </cell>
          <cell r="CY276">
            <v>110</v>
          </cell>
          <cell r="CZ276">
            <v>145</v>
          </cell>
          <cell r="DA276">
            <v>0</v>
          </cell>
          <cell r="DB276">
            <v>0</v>
          </cell>
          <cell r="DC276">
            <v>0</v>
          </cell>
          <cell r="DD276">
            <v>240</v>
          </cell>
          <cell r="DE276">
            <v>481</v>
          </cell>
          <cell r="DF276">
            <v>0</v>
          </cell>
          <cell r="DG276">
            <v>0</v>
          </cell>
          <cell r="DH276">
            <v>210</v>
          </cell>
          <cell r="DI276">
            <v>480</v>
          </cell>
          <cell r="DJ276">
            <v>0</v>
          </cell>
          <cell r="DK276">
            <v>0</v>
          </cell>
          <cell r="DL276">
            <v>0</v>
          </cell>
          <cell r="DM276">
            <v>410</v>
          </cell>
          <cell r="DN276">
            <v>90</v>
          </cell>
          <cell r="DO276">
            <v>0</v>
          </cell>
          <cell r="DP276">
            <v>0</v>
          </cell>
          <cell r="DQ276">
            <v>0</v>
          </cell>
          <cell r="DR276">
            <v>83</v>
          </cell>
          <cell r="DS276">
            <v>80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K276">
            <v>153.32258064516128</v>
          </cell>
          <cell r="GL276">
            <v>74.448275862068968</v>
          </cell>
          <cell r="GM276">
            <v>129.93548387096774</v>
          </cell>
          <cell r="GN276">
            <v>80.966666666666669</v>
          </cell>
          <cell r="GO276">
            <v>0</v>
          </cell>
          <cell r="GP276">
            <v>0</v>
          </cell>
        </row>
        <row r="277">
          <cell r="I277">
            <v>0</v>
          </cell>
          <cell r="J277">
            <v>848</v>
          </cell>
          <cell r="K277">
            <v>0</v>
          </cell>
          <cell r="L277">
            <v>0</v>
          </cell>
          <cell r="M277">
            <v>500</v>
          </cell>
          <cell r="N277">
            <v>60</v>
          </cell>
          <cell r="O277">
            <v>60</v>
          </cell>
          <cell r="P277">
            <v>0</v>
          </cell>
          <cell r="Q277">
            <v>0</v>
          </cell>
          <cell r="R277">
            <v>448</v>
          </cell>
          <cell r="S277">
            <v>40</v>
          </cell>
          <cell r="T277">
            <v>0</v>
          </cell>
          <cell r="U277">
            <v>0</v>
          </cell>
          <cell r="V277">
            <v>0</v>
          </cell>
          <cell r="W277">
            <v>114</v>
          </cell>
          <cell r="X277">
            <v>480</v>
          </cell>
          <cell r="Y277">
            <v>0</v>
          </cell>
          <cell r="Z277">
            <v>0</v>
          </cell>
          <cell r="AA277">
            <v>616</v>
          </cell>
          <cell r="AB277">
            <v>2554</v>
          </cell>
          <cell r="AC277">
            <v>585</v>
          </cell>
          <cell r="AD277">
            <v>0</v>
          </cell>
          <cell r="AE277">
            <v>0</v>
          </cell>
          <cell r="AF277">
            <v>0</v>
          </cell>
          <cell r="AG277">
            <v>0</v>
          </cell>
          <cell r="AH277">
            <v>0</v>
          </cell>
          <cell r="AI277">
            <v>0</v>
          </cell>
          <cell r="AJ277">
            <v>0</v>
          </cell>
          <cell r="AK277">
            <v>50</v>
          </cell>
          <cell r="AL277">
            <v>315</v>
          </cell>
          <cell r="AM277">
            <v>0</v>
          </cell>
          <cell r="AN277">
            <v>0</v>
          </cell>
          <cell r="AO277">
            <v>0</v>
          </cell>
          <cell r="AP277">
            <v>213</v>
          </cell>
          <cell r="AQ277">
            <v>140</v>
          </cell>
          <cell r="AR277">
            <v>0</v>
          </cell>
          <cell r="AS277">
            <v>0</v>
          </cell>
          <cell r="AT277">
            <v>0</v>
          </cell>
          <cell r="AU277">
            <v>558</v>
          </cell>
          <cell r="AV277">
            <v>0</v>
          </cell>
          <cell r="AW277">
            <v>0</v>
          </cell>
          <cell r="AX277">
            <v>0</v>
          </cell>
          <cell r="AY277">
            <v>30</v>
          </cell>
          <cell r="AZ277">
            <v>115</v>
          </cell>
          <cell r="BA277">
            <v>0</v>
          </cell>
          <cell r="BB277">
            <v>0</v>
          </cell>
          <cell r="BC277">
            <v>140</v>
          </cell>
          <cell r="BD277">
            <v>125</v>
          </cell>
          <cell r="BE277">
            <v>150</v>
          </cell>
          <cell r="BF277">
            <v>0</v>
          </cell>
          <cell r="BG277">
            <v>0</v>
          </cell>
          <cell r="BH277">
            <v>100</v>
          </cell>
          <cell r="BI277">
            <v>195</v>
          </cell>
          <cell r="BJ277">
            <v>0</v>
          </cell>
          <cell r="BK277">
            <v>0</v>
          </cell>
          <cell r="BL277">
            <v>0</v>
          </cell>
          <cell r="BM277">
            <v>140</v>
          </cell>
          <cell r="BN277">
            <v>175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25</v>
          </cell>
          <cell r="CD277">
            <v>0</v>
          </cell>
          <cell r="CE277">
            <v>0</v>
          </cell>
          <cell r="CF277">
            <v>170</v>
          </cell>
          <cell r="CG277">
            <v>40</v>
          </cell>
          <cell r="CH277">
            <v>75</v>
          </cell>
          <cell r="CI277">
            <v>0</v>
          </cell>
          <cell r="CJ277">
            <v>0</v>
          </cell>
          <cell r="CK277">
            <v>85</v>
          </cell>
          <cell r="CL277">
            <v>110</v>
          </cell>
          <cell r="CM277">
            <v>0</v>
          </cell>
          <cell r="CN277">
            <v>0</v>
          </cell>
          <cell r="CO277">
            <v>0</v>
          </cell>
          <cell r="CP277">
            <v>70</v>
          </cell>
          <cell r="CQ277">
            <v>0</v>
          </cell>
          <cell r="CR277">
            <v>0</v>
          </cell>
          <cell r="CS277">
            <v>0</v>
          </cell>
          <cell r="CT277">
            <v>405</v>
          </cell>
          <cell r="CU277">
            <v>70</v>
          </cell>
          <cell r="CV277">
            <v>190</v>
          </cell>
          <cell r="CW277">
            <v>0</v>
          </cell>
          <cell r="CX277">
            <v>0</v>
          </cell>
          <cell r="CY277">
            <v>65</v>
          </cell>
          <cell r="CZ277">
            <v>250</v>
          </cell>
          <cell r="DA277">
            <v>0</v>
          </cell>
          <cell r="DB277">
            <v>0</v>
          </cell>
          <cell r="DC277">
            <v>0</v>
          </cell>
          <cell r="DD277">
            <v>1270</v>
          </cell>
          <cell r="DE277">
            <v>493</v>
          </cell>
          <cell r="DF277">
            <v>0</v>
          </cell>
          <cell r="DG277">
            <v>0</v>
          </cell>
          <cell r="DH277">
            <v>1227</v>
          </cell>
          <cell r="DI277">
            <v>440</v>
          </cell>
          <cell r="DJ277">
            <v>0</v>
          </cell>
          <cell r="DK277">
            <v>0</v>
          </cell>
          <cell r="DL277">
            <v>0</v>
          </cell>
          <cell r="DM277">
            <v>1118</v>
          </cell>
          <cell r="DN277">
            <v>1316</v>
          </cell>
          <cell r="DO277">
            <v>0</v>
          </cell>
          <cell r="DP277">
            <v>0</v>
          </cell>
          <cell r="DQ277">
            <v>0</v>
          </cell>
          <cell r="DR277">
            <v>835</v>
          </cell>
          <cell r="DS277">
            <v>562</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K277">
            <v>215.16129032258064</v>
          </cell>
          <cell r="GL277">
            <v>71.758620689655174</v>
          </cell>
          <cell r="GM277">
            <v>33.87096774193548</v>
          </cell>
          <cell r="GN277">
            <v>258.86666666666667</v>
          </cell>
          <cell r="GO277">
            <v>0</v>
          </cell>
          <cell r="GP277">
            <v>0</v>
          </cell>
        </row>
        <row r="278">
          <cell r="I278">
            <v>0</v>
          </cell>
          <cell r="J278">
            <v>70</v>
          </cell>
          <cell r="K278">
            <v>0</v>
          </cell>
          <cell r="L278">
            <v>0</v>
          </cell>
          <cell r="M278">
            <v>65</v>
          </cell>
          <cell r="N278">
            <v>35</v>
          </cell>
          <cell r="O278">
            <v>25</v>
          </cell>
          <cell r="P278">
            <v>0</v>
          </cell>
          <cell r="Q278">
            <v>0</v>
          </cell>
          <cell r="R278">
            <v>120</v>
          </cell>
          <cell r="S278">
            <v>75</v>
          </cell>
          <cell r="T278">
            <v>0</v>
          </cell>
          <cell r="U278">
            <v>0</v>
          </cell>
          <cell r="V278">
            <v>0</v>
          </cell>
          <cell r="W278">
            <v>0</v>
          </cell>
          <cell r="X278">
            <v>45</v>
          </cell>
          <cell r="Y278">
            <v>0</v>
          </cell>
          <cell r="Z278">
            <v>0</v>
          </cell>
          <cell r="AA278">
            <v>0</v>
          </cell>
          <cell r="AB278">
            <v>0</v>
          </cell>
          <cell r="AC278">
            <v>90</v>
          </cell>
          <cell r="AD278">
            <v>0</v>
          </cell>
          <cell r="AE278">
            <v>0</v>
          </cell>
          <cell r="AF278">
            <v>85</v>
          </cell>
          <cell r="AG278">
            <v>98</v>
          </cell>
          <cell r="AH278">
            <v>0</v>
          </cell>
          <cell r="AI278">
            <v>0</v>
          </cell>
          <cell r="AJ278">
            <v>0</v>
          </cell>
          <cell r="AK278">
            <v>263</v>
          </cell>
          <cell r="AL278">
            <v>120</v>
          </cell>
          <cell r="AM278">
            <v>0</v>
          </cell>
          <cell r="AN278">
            <v>0</v>
          </cell>
          <cell r="AO278">
            <v>145</v>
          </cell>
          <cell r="AP278">
            <v>303</v>
          </cell>
          <cell r="AQ278">
            <v>72</v>
          </cell>
          <cell r="AR278">
            <v>0</v>
          </cell>
          <cell r="AS278">
            <v>0</v>
          </cell>
          <cell r="AT278">
            <v>0</v>
          </cell>
          <cell r="AU278">
            <v>35</v>
          </cell>
          <cell r="AV278">
            <v>0</v>
          </cell>
          <cell r="AW278">
            <v>0</v>
          </cell>
          <cell r="AX278">
            <v>0</v>
          </cell>
          <cell r="AY278">
            <v>70</v>
          </cell>
          <cell r="AZ278">
            <v>45</v>
          </cell>
          <cell r="BA278">
            <v>0</v>
          </cell>
          <cell r="BB278">
            <v>0</v>
          </cell>
          <cell r="BC278">
            <v>93</v>
          </cell>
          <cell r="BD278">
            <v>10</v>
          </cell>
          <cell r="BE278">
            <v>30</v>
          </cell>
          <cell r="BF278">
            <v>0</v>
          </cell>
          <cell r="BG278">
            <v>0</v>
          </cell>
          <cell r="BH278">
            <v>265</v>
          </cell>
          <cell r="BI278">
            <v>75</v>
          </cell>
          <cell r="BJ278">
            <v>0</v>
          </cell>
          <cell r="BK278">
            <v>0</v>
          </cell>
          <cell r="BL278">
            <v>0</v>
          </cell>
          <cell r="BM278">
            <v>105</v>
          </cell>
          <cell r="BN278">
            <v>90</v>
          </cell>
          <cell r="BO278">
            <v>0</v>
          </cell>
          <cell r="BP278">
            <v>0</v>
          </cell>
          <cell r="BQ278">
            <v>0</v>
          </cell>
          <cell r="BR278">
            <v>70</v>
          </cell>
          <cell r="BS278">
            <v>30</v>
          </cell>
          <cell r="BT278">
            <v>0</v>
          </cell>
          <cell r="BU278">
            <v>0</v>
          </cell>
          <cell r="BV278">
            <v>0</v>
          </cell>
          <cell r="BW278">
            <v>115</v>
          </cell>
          <cell r="BX278">
            <v>30</v>
          </cell>
          <cell r="BY278">
            <v>0</v>
          </cell>
          <cell r="BZ278">
            <v>0</v>
          </cell>
          <cell r="CA278">
            <v>0</v>
          </cell>
          <cell r="CB278">
            <v>145</v>
          </cell>
          <cell r="CC278">
            <v>25</v>
          </cell>
          <cell r="CD278">
            <v>0</v>
          </cell>
          <cell r="CE278">
            <v>0</v>
          </cell>
          <cell r="CF278">
            <v>125</v>
          </cell>
          <cell r="CG278">
            <v>105</v>
          </cell>
          <cell r="CH278">
            <v>60</v>
          </cell>
          <cell r="CI278">
            <v>0</v>
          </cell>
          <cell r="CJ278">
            <v>0</v>
          </cell>
          <cell r="CK278">
            <v>165</v>
          </cell>
          <cell r="CL278">
            <v>80</v>
          </cell>
          <cell r="CM278">
            <v>0</v>
          </cell>
          <cell r="CN278">
            <v>0</v>
          </cell>
          <cell r="CO278">
            <v>0</v>
          </cell>
          <cell r="CP278">
            <v>86</v>
          </cell>
          <cell r="CQ278">
            <v>133</v>
          </cell>
          <cell r="CR278">
            <v>0</v>
          </cell>
          <cell r="CS278">
            <v>0</v>
          </cell>
          <cell r="CT278">
            <v>90</v>
          </cell>
          <cell r="CU278">
            <v>85</v>
          </cell>
          <cell r="CV278">
            <v>193</v>
          </cell>
          <cell r="CW278">
            <v>0</v>
          </cell>
          <cell r="CX278">
            <v>0</v>
          </cell>
          <cell r="CY278">
            <v>145</v>
          </cell>
          <cell r="CZ278">
            <v>165</v>
          </cell>
          <cell r="DA278">
            <v>0</v>
          </cell>
          <cell r="DB278">
            <v>0</v>
          </cell>
          <cell r="DC278">
            <v>0</v>
          </cell>
          <cell r="DD278">
            <v>0</v>
          </cell>
          <cell r="DE278">
            <v>305</v>
          </cell>
          <cell r="DF278">
            <v>0</v>
          </cell>
          <cell r="DG278">
            <v>0</v>
          </cell>
          <cell r="DH278">
            <v>178</v>
          </cell>
          <cell r="DI278">
            <v>116</v>
          </cell>
          <cell r="DJ278">
            <v>0</v>
          </cell>
          <cell r="DK278">
            <v>0</v>
          </cell>
          <cell r="DL278">
            <v>0</v>
          </cell>
          <cell r="DM278">
            <v>95</v>
          </cell>
          <cell r="DN278">
            <v>303</v>
          </cell>
          <cell r="DO278">
            <v>0</v>
          </cell>
          <cell r="DP278">
            <v>0</v>
          </cell>
          <cell r="DQ278">
            <v>0</v>
          </cell>
          <cell r="DR278">
            <v>98</v>
          </cell>
          <cell r="DS278">
            <v>60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E278">
            <v>0</v>
          </cell>
          <cell r="GF278">
            <v>0</v>
          </cell>
          <cell r="GG278">
            <v>0</v>
          </cell>
          <cell r="GH278">
            <v>0</v>
          </cell>
          <cell r="GI278">
            <v>0</v>
          </cell>
        </row>
        <row r="280">
          <cell r="GK280">
            <v>0</v>
          </cell>
          <cell r="GL280">
            <v>0</v>
          </cell>
          <cell r="GM280">
            <v>0</v>
          </cell>
          <cell r="GN280">
            <v>0</v>
          </cell>
          <cell r="GO280">
            <v>0</v>
          </cell>
          <cell r="GP280">
            <v>0</v>
          </cell>
        </row>
        <row r="281">
          <cell r="GK281">
            <v>0</v>
          </cell>
          <cell r="GL281">
            <v>0</v>
          </cell>
          <cell r="GM281">
            <v>0</v>
          </cell>
          <cell r="GN281">
            <v>0</v>
          </cell>
          <cell r="GO281">
            <v>0</v>
          </cell>
          <cell r="GP281">
            <v>0</v>
          </cell>
        </row>
        <row r="282">
          <cell r="GK282">
            <v>0</v>
          </cell>
          <cell r="GL282">
            <v>0</v>
          </cell>
          <cell r="GM282">
            <v>0</v>
          </cell>
          <cell r="GN282">
            <v>0</v>
          </cell>
          <cell r="GO282">
            <v>0</v>
          </cell>
          <cell r="GP282">
            <v>0</v>
          </cell>
        </row>
        <row r="283">
          <cell r="GK283">
            <v>0</v>
          </cell>
          <cell r="GL283">
            <v>0</v>
          </cell>
          <cell r="GM283">
            <v>0</v>
          </cell>
          <cell r="GN283">
            <v>0</v>
          </cell>
          <cell r="GO283">
            <v>0</v>
          </cell>
          <cell r="GP283">
            <v>0</v>
          </cell>
        </row>
        <row r="284">
          <cell r="GK284">
            <v>0</v>
          </cell>
          <cell r="GL284">
            <v>0</v>
          </cell>
          <cell r="GM284">
            <v>0</v>
          </cell>
          <cell r="GN284">
            <v>0</v>
          </cell>
          <cell r="GO284">
            <v>0</v>
          </cell>
          <cell r="GP284">
            <v>0</v>
          </cell>
        </row>
        <row r="285">
          <cell r="GK285">
            <v>0</v>
          </cell>
          <cell r="GL285">
            <v>0</v>
          </cell>
          <cell r="GM285">
            <v>0</v>
          </cell>
          <cell r="GN285">
            <v>0</v>
          </cell>
          <cell r="GO285">
            <v>0</v>
          </cell>
          <cell r="GP285">
            <v>0</v>
          </cell>
        </row>
        <row r="286">
          <cell r="GK286">
            <v>0</v>
          </cell>
          <cell r="GL286">
            <v>0</v>
          </cell>
          <cell r="GM286">
            <v>0</v>
          </cell>
          <cell r="GN286">
            <v>0</v>
          </cell>
          <cell r="GO286">
            <v>0</v>
          </cell>
          <cell r="GP286">
            <v>0</v>
          </cell>
        </row>
        <row r="287">
          <cell r="GK287">
            <v>0</v>
          </cell>
          <cell r="GL287">
            <v>0</v>
          </cell>
          <cell r="GM287">
            <v>0</v>
          </cell>
          <cell r="GN287">
            <v>0</v>
          </cell>
          <cell r="GO287">
            <v>0</v>
          </cell>
          <cell r="GP287">
            <v>0</v>
          </cell>
        </row>
        <row r="290">
          <cell r="GK290">
            <v>0</v>
          </cell>
          <cell r="GL290">
            <v>0</v>
          </cell>
          <cell r="GM290">
            <v>0</v>
          </cell>
          <cell r="GN290">
            <v>0</v>
          </cell>
          <cell r="GO290">
            <v>0</v>
          </cell>
          <cell r="GP290">
            <v>0</v>
          </cell>
        </row>
        <row r="291">
          <cell r="GK291">
            <v>0</v>
          </cell>
          <cell r="GL291">
            <v>0</v>
          </cell>
          <cell r="GM291">
            <v>0</v>
          </cell>
          <cell r="GN291">
            <v>0</v>
          </cell>
          <cell r="GO291">
            <v>0</v>
          </cell>
          <cell r="GP291">
            <v>0</v>
          </cell>
        </row>
        <row r="292">
          <cell r="GK292">
            <v>0</v>
          </cell>
          <cell r="GL292">
            <v>0</v>
          </cell>
          <cell r="GM292">
            <v>0</v>
          </cell>
          <cell r="GN292">
            <v>0</v>
          </cell>
          <cell r="GO292">
            <v>0</v>
          </cell>
          <cell r="GP292">
            <v>0</v>
          </cell>
        </row>
        <row r="293">
          <cell r="GK293">
            <v>0</v>
          </cell>
          <cell r="GL293">
            <v>0</v>
          </cell>
          <cell r="GM293">
            <v>0</v>
          </cell>
          <cell r="GN293">
            <v>0</v>
          </cell>
          <cell r="GO293">
            <v>0</v>
          </cell>
          <cell r="GP293">
            <v>0</v>
          </cell>
        </row>
        <row r="294">
          <cell r="GK294">
            <v>0</v>
          </cell>
          <cell r="GL294">
            <v>0</v>
          </cell>
          <cell r="GM294">
            <v>0</v>
          </cell>
          <cell r="GN294">
            <v>0</v>
          </cell>
          <cell r="GO294">
            <v>0</v>
          </cell>
          <cell r="GP294">
            <v>0</v>
          </cell>
        </row>
        <row r="295">
          <cell r="GK295">
            <v>0</v>
          </cell>
          <cell r="GL295">
            <v>0</v>
          </cell>
          <cell r="GM295">
            <v>0</v>
          </cell>
          <cell r="GN295">
            <v>0</v>
          </cell>
          <cell r="GO295">
            <v>0</v>
          </cell>
          <cell r="GP295">
            <v>0</v>
          </cell>
        </row>
        <row r="296">
          <cell r="GK296">
            <v>0</v>
          </cell>
          <cell r="GL296">
            <v>0</v>
          </cell>
          <cell r="GM296">
            <v>0</v>
          </cell>
          <cell r="GN296">
            <v>0</v>
          </cell>
          <cell r="GO296">
            <v>0</v>
          </cell>
          <cell r="GP296">
            <v>0</v>
          </cell>
        </row>
        <row r="297">
          <cell r="GK297">
            <v>0</v>
          </cell>
          <cell r="GL297">
            <v>0</v>
          </cell>
          <cell r="GM297">
            <v>0</v>
          </cell>
          <cell r="GN297">
            <v>0</v>
          </cell>
          <cell r="GO297">
            <v>0</v>
          </cell>
          <cell r="GP297">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15</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K300">
            <v>0</v>
          </cell>
          <cell r="GL300">
            <v>0</v>
          </cell>
          <cell r="GM300">
            <v>0</v>
          </cell>
          <cell r="GN300">
            <v>0</v>
          </cell>
          <cell r="GO300">
            <v>0.4838709677419355</v>
          </cell>
          <cell r="GP300">
            <v>0</v>
          </cell>
        </row>
        <row r="301">
          <cell r="I301">
            <v>0</v>
          </cell>
          <cell r="J301">
            <v>0</v>
          </cell>
          <cell r="K301">
            <v>150</v>
          </cell>
          <cell r="L301">
            <v>165</v>
          </cell>
          <cell r="M301">
            <v>145</v>
          </cell>
          <cell r="N301">
            <v>430</v>
          </cell>
          <cell r="O301">
            <v>337</v>
          </cell>
          <cell r="P301">
            <v>476</v>
          </cell>
          <cell r="Q301">
            <v>110</v>
          </cell>
          <cell r="R301">
            <v>330</v>
          </cell>
          <cell r="S301">
            <v>305</v>
          </cell>
          <cell r="T301">
            <v>345</v>
          </cell>
          <cell r="U301">
            <v>235</v>
          </cell>
          <cell r="V301">
            <v>223</v>
          </cell>
          <cell r="W301">
            <v>401</v>
          </cell>
          <cell r="X301">
            <v>175</v>
          </cell>
          <cell r="Y301">
            <v>160</v>
          </cell>
          <cell r="Z301">
            <v>538</v>
          </cell>
          <cell r="AA301">
            <v>428</v>
          </cell>
          <cell r="AB301">
            <v>485</v>
          </cell>
          <cell r="AC301">
            <v>225</v>
          </cell>
          <cell r="AD301">
            <v>53</v>
          </cell>
          <cell r="AE301">
            <v>0</v>
          </cell>
          <cell r="AF301">
            <v>0</v>
          </cell>
          <cell r="AG301">
            <v>45</v>
          </cell>
          <cell r="AH301">
            <v>70</v>
          </cell>
          <cell r="AI301">
            <v>0</v>
          </cell>
          <cell r="AJ301">
            <v>0</v>
          </cell>
          <cell r="AK301">
            <v>0</v>
          </cell>
          <cell r="AL301">
            <v>30</v>
          </cell>
          <cell r="AM301">
            <v>205</v>
          </cell>
          <cell r="AN301">
            <v>0</v>
          </cell>
          <cell r="AO301">
            <v>0</v>
          </cell>
          <cell r="AP301">
            <v>222</v>
          </cell>
          <cell r="AQ301">
            <v>130</v>
          </cell>
          <cell r="AR301">
            <v>40</v>
          </cell>
          <cell r="AS301">
            <v>0</v>
          </cell>
          <cell r="AT301">
            <v>0</v>
          </cell>
          <cell r="AU301">
            <v>85</v>
          </cell>
          <cell r="AV301">
            <v>60</v>
          </cell>
          <cell r="AW301">
            <v>0</v>
          </cell>
          <cell r="AX301">
            <v>0</v>
          </cell>
          <cell r="AY301">
            <v>0</v>
          </cell>
          <cell r="AZ301">
            <v>40</v>
          </cell>
          <cell r="BA301">
            <v>175</v>
          </cell>
          <cell r="BB301">
            <v>0</v>
          </cell>
          <cell r="BC301">
            <v>0</v>
          </cell>
          <cell r="BD301">
            <v>10</v>
          </cell>
          <cell r="BE301">
            <v>90</v>
          </cell>
          <cell r="BF301">
            <v>15</v>
          </cell>
          <cell r="BG301">
            <v>0</v>
          </cell>
          <cell r="BH301">
            <v>0</v>
          </cell>
          <cell r="BI301">
            <v>55</v>
          </cell>
          <cell r="BJ301">
            <v>15</v>
          </cell>
          <cell r="BK301">
            <v>0</v>
          </cell>
          <cell r="BL301">
            <v>0</v>
          </cell>
          <cell r="BM301">
            <v>0</v>
          </cell>
          <cell r="BN301">
            <v>35</v>
          </cell>
          <cell r="BO301">
            <v>115</v>
          </cell>
          <cell r="BP301">
            <v>0</v>
          </cell>
          <cell r="BQ301">
            <v>0</v>
          </cell>
          <cell r="BR301">
            <v>0</v>
          </cell>
          <cell r="BS301">
            <v>48</v>
          </cell>
          <cell r="BT301">
            <v>41</v>
          </cell>
          <cell r="BU301">
            <v>72</v>
          </cell>
          <cell r="BV301">
            <v>0</v>
          </cell>
          <cell r="BW301">
            <v>0</v>
          </cell>
          <cell r="BX301">
            <v>0</v>
          </cell>
          <cell r="BY301">
            <v>28</v>
          </cell>
          <cell r="BZ301">
            <v>0</v>
          </cell>
          <cell r="CA301">
            <v>0</v>
          </cell>
          <cell r="CB301">
            <v>0</v>
          </cell>
          <cell r="CC301">
            <v>95</v>
          </cell>
          <cell r="CD301">
            <v>60</v>
          </cell>
          <cell r="CE301">
            <v>0</v>
          </cell>
          <cell r="CF301">
            <v>0</v>
          </cell>
          <cell r="CG301">
            <v>30</v>
          </cell>
          <cell r="CH301">
            <v>60</v>
          </cell>
          <cell r="CI301">
            <v>110</v>
          </cell>
          <cell r="CJ301">
            <v>10</v>
          </cell>
          <cell r="CK301">
            <v>0</v>
          </cell>
          <cell r="CL301">
            <v>45</v>
          </cell>
          <cell r="CM301">
            <v>0</v>
          </cell>
          <cell r="CN301">
            <v>0</v>
          </cell>
          <cell r="CO301">
            <v>20</v>
          </cell>
          <cell r="CP301">
            <v>19</v>
          </cell>
          <cell r="CQ301">
            <v>0</v>
          </cell>
          <cell r="CR301">
            <v>20</v>
          </cell>
          <cell r="CS301">
            <v>0</v>
          </cell>
          <cell r="CT301">
            <v>0</v>
          </cell>
          <cell r="CU301">
            <v>228</v>
          </cell>
          <cell r="CV301">
            <v>10</v>
          </cell>
          <cell r="CW301">
            <v>0</v>
          </cell>
          <cell r="CX301">
            <v>0</v>
          </cell>
          <cell r="CY301">
            <v>0</v>
          </cell>
          <cell r="CZ301">
            <v>0</v>
          </cell>
          <cell r="DA301">
            <v>0</v>
          </cell>
          <cell r="DB301">
            <v>0</v>
          </cell>
          <cell r="DC301">
            <v>0</v>
          </cell>
          <cell r="DD301">
            <v>0</v>
          </cell>
          <cell r="DE301">
            <v>168</v>
          </cell>
          <cell r="DF301">
            <v>80</v>
          </cell>
          <cell r="DG301">
            <v>0</v>
          </cell>
          <cell r="DH301">
            <v>0</v>
          </cell>
          <cell r="DI301">
            <v>30</v>
          </cell>
          <cell r="DJ301">
            <v>0</v>
          </cell>
          <cell r="DK301">
            <v>0</v>
          </cell>
          <cell r="DL301">
            <v>0</v>
          </cell>
          <cell r="DM301">
            <v>0</v>
          </cell>
          <cell r="DN301">
            <v>0</v>
          </cell>
          <cell r="DO301">
            <v>25</v>
          </cell>
          <cell r="DP301">
            <v>0</v>
          </cell>
          <cell r="DQ301">
            <v>0</v>
          </cell>
          <cell r="DR301">
            <v>0</v>
          </cell>
          <cell r="DS301">
            <v>55</v>
          </cell>
          <cell r="DT301">
            <v>100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K301">
            <v>195.67741935483872</v>
          </cell>
          <cell r="GL301">
            <v>37.482758620689658</v>
          </cell>
          <cell r="GM301">
            <v>28.580645161290324</v>
          </cell>
          <cell r="GN301">
            <v>15.6</v>
          </cell>
          <cell r="GO301">
            <v>0</v>
          </cell>
          <cell r="GP301">
            <v>0</v>
          </cell>
        </row>
        <row r="302">
          <cell r="I302">
            <v>0</v>
          </cell>
          <cell r="J302">
            <v>0</v>
          </cell>
          <cell r="K302">
            <v>4165</v>
          </cell>
          <cell r="L302">
            <v>2270</v>
          </cell>
          <cell r="M302">
            <v>524</v>
          </cell>
          <cell r="N302">
            <v>849</v>
          </cell>
          <cell r="O302">
            <v>475</v>
          </cell>
          <cell r="P302">
            <v>0</v>
          </cell>
          <cell r="Q302">
            <v>340</v>
          </cell>
          <cell r="R302">
            <v>420</v>
          </cell>
          <cell r="S302">
            <v>490</v>
          </cell>
          <cell r="T302">
            <v>525</v>
          </cell>
          <cell r="U302">
            <v>115</v>
          </cell>
          <cell r="V302">
            <v>52</v>
          </cell>
          <cell r="W302">
            <v>50</v>
          </cell>
          <cell r="X302">
            <v>265</v>
          </cell>
          <cell r="Y302">
            <v>1740</v>
          </cell>
          <cell r="Z302">
            <v>530</v>
          </cell>
          <cell r="AA302">
            <v>151</v>
          </cell>
          <cell r="AB302">
            <v>2305</v>
          </cell>
          <cell r="AC302">
            <v>505</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75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25</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35</v>
          </cell>
          <cell r="CI302">
            <v>30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522</v>
          </cell>
          <cell r="DF302">
            <v>109</v>
          </cell>
          <cell r="DG302">
            <v>0</v>
          </cell>
          <cell r="DH302">
            <v>0</v>
          </cell>
          <cell r="DI302">
            <v>30</v>
          </cell>
          <cell r="DJ302">
            <v>0</v>
          </cell>
          <cell r="DK302">
            <v>0</v>
          </cell>
          <cell r="DL302">
            <v>33</v>
          </cell>
          <cell r="DM302">
            <v>15</v>
          </cell>
          <cell r="DN302">
            <v>461</v>
          </cell>
          <cell r="DO302">
            <v>158</v>
          </cell>
          <cell r="DP302">
            <v>0</v>
          </cell>
          <cell r="DQ302">
            <v>0</v>
          </cell>
          <cell r="DR302">
            <v>0</v>
          </cell>
          <cell r="DS302">
            <v>216</v>
          </cell>
          <cell r="DT302">
            <v>98</v>
          </cell>
          <cell r="DU302">
            <v>47</v>
          </cell>
          <cell r="DV302">
            <v>110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K302">
            <v>508.74193548387098</v>
          </cell>
          <cell r="GL302">
            <v>3.4482758620689653</v>
          </cell>
          <cell r="GM302">
            <v>2.096774193548387</v>
          </cell>
          <cell r="GN302">
            <v>59.966666666666669</v>
          </cell>
          <cell r="GO302">
            <v>0</v>
          </cell>
          <cell r="GP302">
            <v>0</v>
          </cell>
        </row>
        <row r="303">
          <cell r="I303">
            <v>0</v>
          </cell>
          <cell r="J303">
            <v>0</v>
          </cell>
          <cell r="K303">
            <v>140</v>
          </cell>
          <cell r="L303">
            <v>105</v>
          </cell>
          <cell r="M303">
            <v>330</v>
          </cell>
          <cell r="N303">
            <v>193</v>
          </cell>
          <cell r="O303">
            <v>233</v>
          </cell>
          <cell r="P303">
            <v>176</v>
          </cell>
          <cell r="Q303">
            <v>115</v>
          </cell>
          <cell r="R303">
            <v>113</v>
          </cell>
          <cell r="S303">
            <v>230</v>
          </cell>
          <cell r="T303">
            <v>235</v>
          </cell>
          <cell r="U303">
            <v>222</v>
          </cell>
          <cell r="V303">
            <v>281</v>
          </cell>
          <cell r="W303">
            <v>200</v>
          </cell>
          <cell r="X303">
            <v>360</v>
          </cell>
          <cell r="Y303">
            <v>125</v>
          </cell>
          <cell r="Z303">
            <v>340</v>
          </cell>
          <cell r="AA303">
            <v>173</v>
          </cell>
          <cell r="AB303">
            <v>200</v>
          </cell>
          <cell r="AC303">
            <v>150</v>
          </cell>
          <cell r="AD303">
            <v>190</v>
          </cell>
          <cell r="AE303">
            <v>0</v>
          </cell>
          <cell r="AF303">
            <v>0</v>
          </cell>
          <cell r="AG303">
            <v>45</v>
          </cell>
          <cell r="AH303">
            <v>85</v>
          </cell>
          <cell r="AI303">
            <v>0</v>
          </cell>
          <cell r="AJ303">
            <v>0</v>
          </cell>
          <cell r="AK303">
            <v>0</v>
          </cell>
          <cell r="AL303">
            <v>55</v>
          </cell>
          <cell r="AM303">
            <v>0</v>
          </cell>
          <cell r="AN303">
            <v>0</v>
          </cell>
          <cell r="AO303">
            <v>0</v>
          </cell>
          <cell r="AP303">
            <v>184</v>
          </cell>
          <cell r="AQ303">
            <v>124</v>
          </cell>
          <cell r="AR303">
            <v>0</v>
          </cell>
          <cell r="AS303">
            <v>0</v>
          </cell>
          <cell r="AT303">
            <v>0</v>
          </cell>
          <cell r="AU303">
            <v>75</v>
          </cell>
          <cell r="AV303">
            <v>55</v>
          </cell>
          <cell r="AW303">
            <v>0</v>
          </cell>
          <cell r="AX303">
            <v>0</v>
          </cell>
          <cell r="AY303">
            <v>0</v>
          </cell>
          <cell r="AZ303">
            <v>30</v>
          </cell>
          <cell r="BA303">
            <v>45</v>
          </cell>
          <cell r="BB303">
            <v>0</v>
          </cell>
          <cell r="BC303">
            <v>0</v>
          </cell>
          <cell r="BD303">
            <v>40</v>
          </cell>
          <cell r="BE303">
            <v>45</v>
          </cell>
          <cell r="BF303">
            <v>65</v>
          </cell>
          <cell r="BG303">
            <v>0</v>
          </cell>
          <cell r="BH303">
            <v>0</v>
          </cell>
          <cell r="BI303">
            <v>55</v>
          </cell>
          <cell r="BJ303">
            <v>85</v>
          </cell>
          <cell r="BK303">
            <v>0</v>
          </cell>
          <cell r="BL303">
            <v>0</v>
          </cell>
          <cell r="BM303">
            <v>0</v>
          </cell>
          <cell r="BN303">
            <v>25</v>
          </cell>
          <cell r="BO303">
            <v>35</v>
          </cell>
          <cell r="BP303">
            <v>0</v>
          </cell>
          <cell r="BQ303">
            <v>0</v>
          </cell>
          <cell r="BR303">
            <v>0</v>
          </cell>
          <cell r="BS303">
            <v>60</v>
          </cell>
          <cell r="BT303">
            <v>56</v>
          </cell>
          <cell r="BU303">
            <v>49</v>
          </cell>
          <cell r="BV303">
            <v>0</v>
          </cell>
          <cell r="BW303">
            <v>0</v>
          </cell>
          <cell r="BX303">
            <v>0</v>
          </cell>
          <cell r="BY303">
            <v>50</v>
          </cell>
          <cell r="BZ303">
            <v>0</v>
          </cell>
          <cell r="CA303">
            <v>0</v>
          </cell>
          <cell r="CB303">
            <v>0</v>
          </cell>
          <cell r="CC303">
            <v>20</v>
          </cell>
          <cell r="CD303">
            <v>64</v>
          </cell>
          <cell r="CE303">
            <v>0</v>
          </cell>
          <cell r="CF303">
            <v>0</v>
          </cell>
          <cell r="CG303">
            <v>64</v>
          </cell>
          <cell r="CH303">
            <v>37</v>
          </cell>
          <cell r="CI303">
            <v>35</v>
          </cell>
          <cell r="CJ303">
            <v>20</v>
          </cell>
          <cell r="CK303">
            <v>0</v>
          </cell>
          <cell r="CL303">
            <v>54</v>
          </cell>
          <cell r="CM303">
            <v>56</v>
          </cell>
          <cell r="CN303">
            <v>0</v>
          </cell>
          <cell r="CO303">
            <v>0</v>
          </cell>
          <cell r="CP303">
            <v>5</v>
          </cell>
          <cell r="CQ303">
            <v>61</v>
          </cell>
          <cell r="CR303">
            <v>40</v>
          </cell>
          <cell r="CS303">
            <v>0</v>
          </cell>
          <cell r="CT303">
            <v>20</v>
          </cell>
          <cell r="CU303">
            <v>56</v>
          </cell>
          <cell r="CV303">
            <v>86</v>
          </cell>
          <cell r="CW303">
            <v>58</v>
          </cell>
          <cell r="CX303">
            <v>5</v>
          </cell>
          <cell r="CY303">
            <v>0</v>
          </cell>
          <cell r="CZ303">
            <v>0</v>
          </cell>
          <cell r="DA303">
            <v>68</v>
          </cell>
          <cell r="DB303">
            <v>0</v>
          </cell>
          <cell r="DC303">
            <v>0</v>
          </cell>
          <cell r="DD303">
            <v>0</v>
          </cell>
          <cell r="DE303">
            <v>68</v>
          </cell>
          <cell r="DF303">
            <v>67</v>
          </cell>
          <cell r="DG303">
            <v>0</v>
          </cell>
          <cell r="DH303">
            <v>16</v>
          </cell>
          <cell r="DI303">
            <v>54</v>
          </cell>
          <cell r="DJ303">
            <v>0</v>
          </cell>
          <cell r="DK303">
            <v>0</v>
          </cell>
          <cell r="DL303">
            <v>0</v>
          </cell>
          <cell r="DM303">
            <v>0</v>
          </cell>
          <cell r="DN303">
            <v>75</v>
          </cell>
          <cell r="DO303">
            <v>32</v>
          </cell>
          <cell r="DP303">
            <v>2</v>
          </cell>
          <cell r="DQ303">
            <v>0</v>
          </cell>
          <cell r="DR303">
            <v>0</v>
          </cell>
          <cell r="DS303">
            <v>10</v>
          </cell>
          <cell r="DT303">
            <v>55</v>
          </cell>
          <cell r="DU303">
            <v>0</v>
          </cell>
          <cell r="DV303">
            <v>5</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K303">
            <v>138.58064516129033</v>
          </cell>
          <cell r="GL303">
            <v>29.758620689655171</v>
          </cell>
          <cell r="GM303">
            <v>24.096774193548388</v>
          </cell>
          <cell r="GN303">
            <v>20.033333333333335</v>
          </cell>
          <cell r="GO303">
            <v>0</v>
          </cell>
          <cell r="GP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K304">
            <v>0</v>
          </cell>
          <cell r="GL304">
            <v>0</v>
          </cell>
          <cell r="GM304">
            <v>0</v>
          </cell>
          <cell r="GN304">
            <v>0</v>
          </cell>
          <cell r="GO304">
            <v>0</v>
          </cell>
          <cell r="GP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K305">
            <v>0</v>
          </cell>
          <cell r="GL305">
            <v>0</v>
          </cell>
          <cell r="GM305">
            <v>0</v>
          </cell>
          <cell r="GN305">
            <v>0</v>
          </cell>
          <cell r="GO305">
            <v>0</v>
          </cell>
          <cell r="GP305">
            <v>0</v>
          </cell>
        </row>
        <row r="306">
          <cell r="I306">
            <v>0</v>
          </cell>
          <cell r="J306">
            <v>405</v>
          </cell>
          <cell r="K306">
            <v>255</v>
          </cell>
          <cell r="L306">
            <v>275</v>
          </cell>
          <cell r="M306">
            <v>380</v>
          </cell>
          <cell r="N306">
            <v>155</v>
          </cell>
          <cell r="O306">
            <v>525</v>
          </cell>
          <cell r="P306">
            <v>360</v>
          </cell>
          <cell r="Q306">
            <v>255</v>
          </cell>
          <cell r="R306">
            <v>105</v>
          </cell>
          <cell r="S306">
            <v>360</v>
          </cell>
          <cell r="T306">
            <v>515</v>
          </cell>
          <cell r="U306">
            <v>396</v>
          </cell>
          <cell r="V306">
            <v>225</v>
          </cell>
          <cell r="W306">
            <v>255</v>
          </cell>
          <cell r="X306">
            <v>465</v>
          </cell>
          <cell r="Y306">
            <v>385</v>
          </cell>
          <cell r="Z306">
            <v>400</v>
          </cell>
          <cell r="AA306">
            <v>430</v>
          </cell>
          <cell r="AB306">
            <v>70</v>
          </cell>
          <cell r="AC306">
            <v>230</v>
          </cell>
          <cell r="AD306">
            <v>245</v>
          </cell>
          <cell r="AE306">
            <v>295</v>
          </cell>
          <cell r="AF306">
            <v>675</v>
          </cell>
          <cell r="AG306">
            <v>433</v>
          </cell>
          <cell r="AH306">
            <v>480</v>
          </cell>
          <cell r="AI306">
            <v>497</v>
          </cell>
          <cell r="AJ306">
            <v>360</v>
          </cell>
          <cell r="AK306">
            <v>160</v>
          </cell>
          <cell r="AL306">
            <v>105</v>
          </cell>
          <cell r="AM306">
            <v>555</v>
          </cell>
          <cell r="AN306">
            <v>175</v>
          </cell>
          <cell r="AO306">
            <v>153</v>
          </cell>
          <cell r="AP306">
            <v>125</v>
          </cell>
          <cell r="AQ306">
            <v>110</v>
          </cell>
          <cell r="AR306">
            <v>215</v>
          </cell>
          <cell r="AS306">
            <v>401</v>
          </cell>
          <cell r="AT306">
            <v>30</v>
          </cell>
          <cell r="AU306">
            <v>150</v>
          </cell>
          <cell r="AV306">
            <v>620</v>
          </cell>
          <cell r="AW306">
            <v>185</v>
          </cell>
          <cell r="AX306">
            <v>260</v>
          </cell>
          <cell r="AY306">
            <v>510</v>
          </cell>
          <cell r="AZ306">
            <v>80</v>
          </cell>
          <cell r="BA306">
            <v>605</v>
          </cell>
          <cell r="BB306">
            <v>210</v>
          </cell>
          <cell r="BC306">
            <v>260</v>
          </cell>
          <cell r="BD306">
            <v>55</v>
          </cell>
          <cell r="BE306">
            <v>50</v>
          </cell>
          <cell r="BF306">
            <v>650</v>
          </cell>
          <cell r="BG306">
            <v>1010</v>
          </cell>
          <cell r="BH306">
            <v>210</v>
          </cell>
          <cell r="BI306">
            <v>55</v>
          </cell>
          <cell r="BJ306">
            <v>293</v>
          </cell>
          <cell r="BK306">
            <v>400</v>
          </cell>
          <cell r="BL306">
            <v>405</v>
          </cell>
          <cell r="BM306">
            <v>163</v>
          </cell>
          <cell r="BN306">
            <v>208</v>
          </cell>
          <cell r="BO306">
            <v>504</v>
          </cell>
          <cell r="BP306">
            <v>0</v>
          </cell>
          <cell r="BQ306">
            <v>305</v>
          </cell>
          <cell r="BR306">
            <v>420</v>
          </cell>
          <cell r="BS306">
            <v>370</v>
          </cell>
          <cell r="BT306">
            <v>100</v>
          </cell>
          <cell r="BU306">
            <v>325</v>
          </cell>
          <cell r="BV306">
            <v>255</v>
          </cell>
          <cell r="BW306">
            <v>335</v>
          </cell>
          <cell r="BX306">
            <v>110</v>
          </cell>
          <cell r="BY306">
            <v>680</v>
          </cell>
          <cell r="BZ306">
            <v>435</v>
          </cell>
          <cell r="CA306">
            <v>180</v>
          </cell>
          <cell r="CB306">
            <v>190</v>
          </cell>
          <cell r="CC306">
            <v>425</v>
          </cell>
          <cell r="CD306">
            <v>230</v>
          </cell>
          <cell r="CE306">
            <v>495</v>
          </cell>
          <cell r="CF306">
            <v>185</v>
          </cell>
          <cell r="CG306">
            <v>220</v>
          </cell>
          <cell r="CH306">
            <v>125</v>
          </cell>
          <cell r="CI306">
            <v>562</v>
          </cell>
          <cell r="CJ306">
            <v>651</v>
          </cell>
          <cell r="CK306">
            <v>215</v>
          </cell>
          <cell r="CL306">
            <v>410</v>
          </cell>
          <cell r="CM306">
            <v>225</v>
          </cell>
          <cell r="CN306">
            <v>125</v>
          </cell>
          <cell r="CO306">
            <v>52</v>
          </cell>
          <cell r="CP306">
            <v>450</v>
          </cell>
          <cell r="CQ306">
            <v>158</v>
          </cell>
          <cell r="CR306">
            <v>591</v>
          </cell>
          <cell r="CS306">
            <v>455</v>
          </cell>
          <cell r="CT306">
            <v>215</v>
          </cell>
          <cell r="CU306">
            <v>100</v>
          </cell>
          <cell r="CV306">
            <v>100</v>
          </cell>
          <cell r="CW306">
            <v>515</v>
          </cell>
          <cell r="CX306">
            <v>661</v>
          </cell>
          <cell r="CY306">
            <v>110</v>
          </cell>
          <cell r="CZ306">
            <v>145</v>
          </cell>
          <cell r="DA306">
            <v>365</v>
          </cell>
          <cell r="DB306">
            <v>282</v>
          </cell>
          <cell r="DC306">
            <v>455</v>
          </cell>
          <cell r="DD306">
            <v>240</v>
          </cell>
          <cell r="DE306">
            <v>481</v>
          </cell>
          <cell r="DF306">
            <v>726</v>
          </cell>
          <cell r="DG306">
            <v>536</v>
          </cell>
          <cell r="DH306">
            <v>210</v>
          </cell>
          <cell r="DI306">
            <v>480</v>
          </cell>
          <cell r="DJ306">
            <v>0</v>
          </cell>
          <cell r="DK306">
            <v>453</v>
          </cell>
          <cell r="DL306">
            <v>567</v>
          </cell>
          <cell r="DM306">
            <v>410</v>
          </cell>
          <cell r="DN306">
            <v>90</v>
          </cell>
          <cell r="DO306">
            <v>134</v>
          </cell>
          <cell r="DP306">
            <v>216</v>
          </cell>
          <cell r="DQ306">
            <v>215</v>
          </cell>
          <cell r="DR306">
            <v>83</v>
          </cell>
          <cell r="DS306">
            <v>80</v>
          </cell>
          <cell r="DT306">
            <v>240</v>
          </cell>
          <cell r="DU306">
            <v>295</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K306">
            <v>330.67741935483872</v>
          </cell>
          <cell r="GL306">
            <v>279.0344827586207</v>
          </cell>
          <cell r="GM306">
            <v>309.48387096774195</v>
          </cell>
          <cell r="GN306">
            <v>269.63333333333333</v>
          </cell>
          <cell r="GO306">
            <v>0</v>
          </cell>
          <cell r="GP306">
            <v>0</v>
          </cell>
        </row>
        <row r="307">
          <cell r="I307">
            <v>0</v>
          </cell>
          <cell r="J307">
            <v>848</v>
          </cell>
          <cell r="K307">
            <v>1759</v>
          </cell>
          <cell r="L307">
            <v>1460</v>
          </cell>
          <cell r="M307">
            <v>500</v>
          </cell>
          <cell r="N307">
            <v>60</v>
          </cell>
          <cell r="O307">
            <v>60</v>
          </cell>
          <cell r="P307">
            <v>1</v>
          </cell>
          <cell r="Q307">
            <v>789</v>
          </cell>
          <cell r="R307">
            <v>448</v>
          </cell>
          <cell r="S307">
            <v>40</v>
          </cell>
          <cell r="T307">
            <v>75</v>
          </cell>
          <cell r="U307">
            <v>0</v>
          </cell>
          <cell r="V307">
            <v>142</v>
          </cell>
          <cell r="W307">
            <v>114</v>
          </cell>
          <cell r="X307">
            <v>480</v>
          </cell>
          <cell r="Y307">
            <v>353</v>
          </cell>
          <cell r="Z307">
            <v>440</v>
          </cell>
          <cell r="AA307">
            <v>616</v>
          </cell>
          <cell r="AB307">
            <v>2554</v>
          </cell>
          <cell r="AC307">
            <v>585</v>
          </cell>
          <cell r="AD307">
            <v>125</v>
          </cell>
          <cell r="AE307">
            <v>0</v>
          </cell>
          <cell r="AF307">
            <v>0</v>
          </cell>
          <cell r="AG307">
            <v>0</v>
          </cell>
          <cell r="AH307">
            <v>50</v>
          </cell>
          <cell r="AI307">
            <v>0</v>
          </cell>
          <cell r="AJ307">
            <v>0</v>
          </cell>
          <cell r="AK307">
            <v>50</v>
          </cell>
          <cell r="AL307">
            <v>315</v>
          </cell>
          <cell r="AM307">
            <v>0</v>
          </cell>
          <cell r="AN307">
            <v>102</v>
          </cell>
          <cell r="AO307">
            <v>0</v>
          </cell>
          <cell r="AP307">
            <v>213</v>
          </cell>
          <cell r="AQ307">
            <v>140</v>
          </cell>
          <cell r="AR307">
            <v>88</v>
          </cell>
          <cell r="AS307">
            <v>178</v>
          </cell>
          <cell r="AT307">
            <v>0</v>
          </cell>
          <cell r="AU307">
            <v>558</v>
          </cell>
          <cell r="AV307">
            <v>170</v>
          </cell>
          <cell r="AW307">
            <v>28</v>
          </cell>
          <cell r="AX307">
            <v>0</v>
          </cell>
          <cell r="AY307">
            <v>30</v>
          </cell>
          <cell r="AZ307">
            <v>115</v>
          </cell>
          <cell r="BA307">
            <v>0</v>
          </cell>
          <cell r="BB307">
            <v>30</v>
          </cell>
          <cell r="BC307">
            <v>140</v>
          </cell>
          <cell r="BD307">
            <v>125</v>
          </cell>
          <cell r="BE307">
            <v>150</v>
          </cell>
          <cell r="BF307">
            <v>95</v>
          </cell>
          <cell r="BG307">
            <v>70</v>
          </cell>
          <cell r="BH307">
            <v>100</v>
          </cell>
          <cell r="BI307">
            <v>195</v>
          </cell>
          <cell r="BJ307">
            <v>70</v>
          </cell>
          <cell r="BK307">
            <v>45</v>
          </cell>
          <cell r="BL307">
            <v>105</v>
          </cell>
          <cell r="BM307">
            <v>140</v>
          </cell>
          <cell r="BN307">
            <v>175</v>
          </cell>
          <cell r="BO307">
            <v>0</v>
          </cell>
          <cell r="BP307">
            <v>0</v>
          </cell>
          <cell r="BQ307">
            <v>30</v>
          </cell>
          <cell r="BR307">
            <v>0</v>
          </cell>
          <cell r="BS307">
            <v>0</v>
          </cell>
          <cell r="BT307">
            <v>0</v>
          </cell>
          <cell r="BU307">
            <v>100</v>
          </cell>
          <cell r="BV307">
            <v>0</v>
          </cell>
          <cell r="BW307">
            <v>0</v>
          </cell>
          <cell r="BX307">
            <v>0</v>
          </cell>
          <cell r="BY307">
            <v>0</v>
          </cell>
          <cell r="BZ307">
            <v>40</v>
          </cell>
          <cell r="CA307">
            <v>30</v>
          </cell>
          <cell r="CB307">
            <v>0</v>
          </cell>
          <cell r="CC307">
            <v>25</v>
          </cell>
          <cell r="CD307">
            <v>100</v>
          </cell>
          <cell r="CE307">
            <v>170</v>
          </cell>
          <cell r="CF307">
            <v>170</v>
          </cell>
          <cell r="CG307">
            <v>40</v>
          </cell>
          <cell r="CH307">
            <v>75</v>
          </cell>
          <cell r="CI307">
            <v>0</v>
          </cell>
          <cell r="CJ307">
            <v>70</v>
          </cell>
          <cell r="CK307">
            <v>85</v>
          </cell>
          <cell r="CL307">
            <v>110</v>
          </cell>
          <cell r="CM307">
            <v>25</v>
          </cell>
          <cell r="CN307">
            <v>0</v>
          </cell>
          <cell r="CO307">
            <v>200</v>
          </cell>
          <cell r="CP307">
            <v>70</v>
          </cell>
          <cell r="CQ307">
            <v>0</v>
          </cell>
          <cell r="CR307">
            <v>0</v>
          </cell>
          <cell r="CS307">
            <v>265</v>
          </cell>
          <cell r="CT307">
            <v>405</v>
          </cell>
          <cell r="CU307">
            <v>70</v>
          </cell>
          <cell r="CV307">
            <v>190</v>
          </cell>
          <cell r="CW307">
            <v>100</v>
          </cell>
          <cell r="CX307">
            <v>75</v>
          </cell>
          <cell r="CY307">
            <v>65</v>
          </cell>
          <cell r="CZ307">
            <v>250</v>
          </cell>
          <cell r="DA307">
            <v>193</v>
          </cell>
          <cell r="DB307">
            <v>200</v>
          </cell>
          <cell r="DC307">
            <v>470</v>
          </cell>
          <cell r="DD307">
            <v>1270</v>
          </cell>
          <cell r="DE307">
            <v>493</v>
          </cell>
          <cell r="DF307">
            <v>206</v>
          </cell>
          <cell r="DG307">
            <v>220</v>
          </cell>
          <cell r="DH307">
            <v>1227</v>
          </cell>
          <cell r="DI307">
            <v>440</v>
          </cell>
          <cell r="DJ307">
            <v>0</v>
          </cell>
          <cell r="DK307">
            <v>559</v>
          </cell>
          <cell r="DL307">
            <v>847</v>
          </cell>
          <cell r="DM307">
            <v>1118</v>
          </cell>
          <cell r="DN307">
            <v>1316</v>
          </cell>
          <cell r="DO307">
            <v>259</v>
          </cell>
          <cell r="DP307">
            <v>323</v>
          </cell>
          <cell r="DQ307">
            <v>98</v>
          </cell>
          <cell r="DR307">
            <v>835</v>
          </cell>
          <cell r="DS307">
            <v>562</v>
          </cell>
          <cell r="DT307">
            <v>60</v>
          </cell>
          <cell r="DU307">
            <v>663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K307">
            <v>382.70967741935482</v>
          </cell>
          <cell r="GL307">
            <v>105.58620689655173</v>
          </cell>
          <cell r="GM307">
            <v>67.096774193548384</v>
          </cell>
          <cell r="GN307">
            <v>401.3</v>
          </cell>
          <cell r="GO307">
            <v>0</v>
          </cell>
          <cell r="GP307">
            <v>0</v>
          </cell>
        </row>
        <row r="309">
          <cell r="GP309" t="str">
            <v>PLAN MAINT</v>
          </cell>
        </row>
        <row r="310">
          <cell r="DR310" t="e">
            <v>#REF!</v>
          </cell>
        </row>
        <row r="311">
          <cell r="GK311">
            <v>0</v>
          </cell>
          <cell r="GL311">
            <v>0</v>
          </cell>
          <cell r="GM311">
            <v>0</v>
          </cell>
          <cell r="GN311">
            <v>0</v>
          </cell>
          <cell r="GO311">
            <v>0</v>
          </cell>
          <cell r="GP311">
            <v>0</v>
          </cell>
        </row>
        <row r="312">
          <cell r="GK312">
            <v>0</v>
          </cell>
          <cell r="GL312">
            <v>0</v>
          </cell>
          <cell r="GM312">
            <v>0</v>
          </cell>
          <cell r="GN312">
            <v>0</v>
          </cell>
          <cell r="GO312">
            <v>0</v>
          </cell>
          <cell r="GP312">
            <v>0</v>
          </cell>
        </row>
        <row r="313">
          <cell r="GK313">
            <v>0</v>
          </cell>
          <cell r="GL313">
            <v>0</v>
          </cell>
          <cell r="GM313">
            <v>0</v>
          </cell>
          <cell r="GN313">
            <v>0</v>
          </cell>
          <cell r="GO313">
            <v>0</v>
          </cell>
          <cell r="GP313">
            <v>0</v>
          </cell>
        </row>
        <row r="314">
          <cell r="GK314">
            <v>0</v>
          </cell>
          <cell r="GL314">
            <v>0</v>
          </cell>
          <cell r="GM314">
            <v>0</v>
          </cell>
          <cell r="GN314">
            <v>0</v>
          </cell>
          <cell r="GO314">
            <v>0</v>
          </cell>
          <cell r="GP314">
            <v>0</v>
          </cell>
        </row>
        <row r="315">
          <cell r="DZ315">
            <v>65</v>
          </cell>
          <cell r="GK315">
            <v>0</v>
          </cell>
          <cell r="GL315">
            <v>0</v>
          </cell>
          <cell r="GM315">
            <v>0</v>
          </cell>
          <cell r="GN315">
            <v>0</v>
          </cell>
          <cell r="GO315">
            <v>65</v>
          </cell>
          <cell r="GP315">
            <v>0</v>
          </cell>
        </row>
        <row r="316">
          <cell r="GK316">
            <v>0</v>
          </cell>
          <cell r="GL316">
            <v>0</v>
          </cell>
          <cell r="GM316">
            <v>0</v>
          </cell>
          <cell r="GN316">
            <v>0</v>
          </cell>
          <cell r="GO316">
            <v>0</v>
          </cell>
          <cell r="GP316">
            <v>0</v>
          </cell>
        </row>
        <row r="317">
          <cell r="GK317">
            <v>0</v>
          </cell>
          <cell r="GL317">
            <v>0</v>
          </cell>
          <cell r="GM317">
            <v>0</v>
          </cell>
          <cell r="GN317">
            <v>0</v>
          </cell>
          <cell r="GO317">
            <v>0</v>
          </cell>
          <cell r="GP317">
            <v>0</v>
          </cell>
        </row>
        <row r="318">
          <cell r="GK318">
            <v>0</v>
          </cell>
          <cell r="GL318">
            <v>0</v>
          </cell>
          <cell r="GM318">
            <v>0</v>
          </cell>
          <cell r="GN318">
            <v>0</v>
          </cell>
          <cell r="GO318">
            <v>0</v>
          </cell>
          <cell r="GP318">
            <v>0</v>
          </cell>
        </row>
        <row r="321">
          <cell r="GK321">
            <v>0</v>
          </cell>
          <cell r="GL321">
            <v>0</v>
          </cell>
          <cell r="GM321">
            <v>0</v>
          </cell>
          <cell r="GN321">
            <v>0</v>
          </cell>
          <cell r="GO321">
            <v>0</v>
          </cell>
          <cell r="GP321">
            <v>0</v>
          </cell>
        </row>
        <row r="322">
          <cell r="GK322">
            <v>0</v>
          </cell>
          <cell r="GL322">
            <v>0</v>
          </cell>
          <cell r="GM322">
            <v>0</v>
          </cell>
          <cell r="GN322">
            <v>0</v>
          </cell>
          <cell r="GO322">
            <v>0</v>
          </cell>
          <cell r="GP322">
            <v>0</v>
          </cell>
        </row>
        <row r="323">
          <cell r="GK323">
            <v>0</v>
          </cell>
          <cell r="GL323">
            <v>0</v>
          </cell>
          <cell r="GM323">
            <v>0</v>
          </cell>
          <cell r="GN323">
            <v>0</v>
          </cell>
          <cell r="GO323">
            <v>0</v>
          </cell>
          <cell r="GP323">
            <v>0</v>
          </cell>
        </row>
        <row r="324">
          <cell r="GK324">
            <v>0</v>
          </cell>
          <cell r="GL324">
            <v>0</v>
          </cell>
          <cell r="GM324">
            <v>0</v>
          </cell>
          <cell r="GN324">
            <v>0</v>
          </cell>
          <cell r="GO324">
            <v>0</v>
          </cell>
          <cell r="GP324">
            <v>0</v>
          </cell>
        </row>
        <row r="325">
          <cell r="DZ325">
            <v>25</v>
          </cell>
          <cell r="GK325">
            <v>0</v>
          </cell>
          <cell r="GL325">
            <v>0</v>
          </cell>
          <cell r="GM325">
            <v>0</v>
          </cell>
          <cell r="GN325">
            <v>0</v>
          </cell>
          <cell r="GO325">
            <v>25</v>
          </cell>
          <cell r="GP325">
            <v>0</v>
          </cell>
        </row>
        <row r="326">
          <cell r="DZ326">
            <v>40</v>
          </cell>
          <cell r="GK326">
            <v>0</v>
          </cell>
          <cell r="GL326">
            <v>0</v>
          </cell>
          <cell r="GM326">
            <v>0</v>
          </cell>
          <cell r="GN326">
            <v>0</v>
          </cell>
          <cell r="GO326">
            <v>40</v>
          </cell>
          <cell r="GP326">
            <v>0</v>
          </cell>
        </row>
        <row r="327">
          <cell r="GK327">
            <v>0</v>
          </cell>
          <cell r="GL327">
            <v>0</v>
          </cell>
          <cell r="GM327">
            <v>0</v>
          </cell>
          <cell r="GN327">
            <v>0</v>
          </cell>
          <cell r="GO327">
            <v>0</v>
          </cell>
          <cell r="GP327">
            <v>0</v>
          </cell>
        </row>
        <row r="328">
          <cell r="GK328">
            <v>0</v>
          </cell>
          <cell r="GL328">
            <v>0</v>
          </cell>
          <cell r="GM328">
            <v>0</v>
          </cell>
          <cell r="GN328">
            <v>0</v>
          </cell>
          <cell r="GO328">
            <v>0</v>
          </cell>
          <cell r="GP328">
            <v>0</v>
          </cell>
        </row>
        <row r="331">
          <cell r="GK331">
            <v>0</v>
          </cell>
          <cell r="GL331">
            <v>0</v>
          </cell>
          <cell r="GM331">
            <v>0</v>
          </cell>
          <cell r="GN331">
            <v>0</v>
          </cell>
          <cell r="GO331">
            <v>0</v>
          </cell>
          <cell r="GP331">
            <v>0</v>
          </cell>
        </row>
        <row r="332">
          <cell r="GK332">
            <v>0</v>
          </cell>
          <cell r="GL332">
            <v>0</v>
          </cell>
          <cell r="GM332">
            <v>0</v>
          </cell>
          <cell r="GN332">
            <v>0</v>
          </cell>
          <cell r="GO332">
            <v>0</v>
          </cell>
          <cell r="GP332">
            <v>0</v>
          </cell>
        </row>
        <row r="333">
          <cell r="GK333">
            <v>0</v>
          </cell>
          <cell r="GL333">
            <v>0</v>
          </cell>
          <cell r="GM333">
            <v>0</v>
          </cell>
          <cell r="GN333">
            <v>0</v>
          </cell>
          <cell r="GO333">
            <v>0</v>
          </cell>
          <cell r="GP333">
            <v>0</v>
          </cell>
        </row>
        <row r="334">
          <cell r="GK334">
            <v>0</v>
          </cell>
          <cell r="GL334">
            <v>0</v>
          </cell>
          <cell r="GM334">
            <v>0</v>
          </cell>
          <cell r="GN334">
            <v>0</v>
          </cell>
          <cell r="GO334">
            <v>0</v>
          </cell>
          <cell r="GP334">
            <v>0</v>
          </cell>
        </row>
        <row r="335">
          <cell r="GK335">
            <v>0</v>
          </cell>
          <cell r="GL335">
            <v>0</v>
          </cell>
          <cell r="GM335">
            <v>0</v>
          </cell>
          <cell r="GN335">
            <v>0</v>
          </cell>
          <cell r="GO335">
            <v>0</v>
          </cell>
          <cell r="GP335">
            <v>0</v>
          </cell>
        </row>
        <row r="336">
          <cell r="GK336">
            <v>0</v>
          </cell>
          <cell r="GL336">
            <v>0</v>
          </cell>
          <cell r="GM336">
            <v>0</v>
          </cell>
          <cell r="GN336">
            <v>0</v>
          </cell>
          <cell r="GO336">
            <v>0</v>
          </cell>
          <cell r="GP336">
            <v>0</v>
          </cell>
        </row>
        <row r="337">
          <cell r="GK337">
            <v>0</v>
          </cell>
          <cell r="GL337">
            <v>0</v>
          </cell>
          <cell r="GM337">
            <v>0</v>
          </cell>
          <cell r="GN337">
            <v>0</v>
          </cell>
          <cell r="GO337">
            <v>0</v>
          </cell>
          <cell r="GP337">
            <v>0</v>
          </cell>
        </row>
        <row r="338">
          <cell r="GK338">
            <v>0</v>
          </cell>
          <cell r="GL338">
            <v>0</v>
          </cell>
          <cell r="GM338">
            <v>0</v>
          </cell>
          <cell r="GN338">
            <v>0</v>
          </cell>
          <cell r="GO338">
            <v>0</v>
          </cell>
          <cell r="GP338">
            <v>0</v>
          </cell>
        </row>
        <row r="341">
          <cell r="GK341">
            <v>0</v>
          </cell>
          <cell r="GL341">
            <v>0</v>
          </cell>
          <cell r="GM341">
            <v>0</v>
          </cell>
          <cell r="GN341">
            <v>0</v>
          </cell>
          <cell r="GO341">
            <v>0</v>
          </cell>
          <cell r="GP341">
            <v>0</v>
          </cell>
        </row>
        <row r="342">
          <cell r="GK342">
            <v>0</v>
          </cell>
          <cell r="GL342">
            <v>0</v>
          </cell>
          <cell r="GM342">
            <v>0</v>
          </cell>
          <cell r="GN342">
            <v>0</v>
          </cell>
          <cell r="GO342">
            <v>0</v>
          </cell>
          <cell r="GP342">
            <v>0</v>
          </cell>
        </row>
        <row r="343">
          <cell r="GK343">
            <v>0</v>
          </cell>
          <cell r="GL343">
            <v>0</v>
          </cell>
          <cell r="GM343">
            <v>0</v>
          </cell>
          <cell r="GN343">
            <v>0</v>
          </cell>
          <cell r="GO343">
            <v>0</v>
          </cell>
          <cell r="GP343">
            <v>0</v>
          </cell>
        </row>
        <row r="344">
          <cell r="GK344">
            <v>0</v>
          </cell>
          <cell r="GL344">
            <v>0</v>
          </cell>
          <cell r="GM344">
            <v>0</v>
          </cell>
          <cell r="GN344">
            <v>0</v>
          </cell>
          <cell r="GO344">
            <v>0</v>
          </cell>
          <cell r="GP344">
            <v>0</v>
          </cell>
        </row>
        <row r="345">
          <cell r="GK345">
            <v>0</v>
          </cell>
          <cell r="GL345">
            <v>0</v>
          </cell>
          <cell r="GM345">
            <v>0</v>
          </cell>
          <cell r="GN345">
            <v>0</v>
          </cell>
          <cell r="GO345">
            <v>0</v>
          </cell>
          <cell r="GP345">
            <v>0</v>
          </cell>
        </row>
        <row r="346">
          <cell r="GK346">
            <v>0</v>
          </cell>
          <cell r="GL346">
            <v>0</v>
          </cell>
          <cell r="GM346">
            <v>0</v>
          </cell>
          <cell r="GN346">
            <v>0</v>
          </cell>
          <cell r="GO346">
            <v>0</v>
          </cell>
          <cell r="GP346">
            <v>0</v>
          </cell>
        </row>
        <row r="347">
          <cell r="GK347">
            <v>0</v>
          </cell>
          <cell r="GL347">
            <v>0</v>
          </cell>
          <cell r="GM347">
            <v>0</v>
          </cell>
          <cell r="GN347">
            <v>0</v>
          </cell>
          <cell r="GO347">
            <v>0</v>
          </cell>
          <cell r="GP347">
            <v>0</v>
          </cell>
        </row>
        <row r="348">
          <cell r="GK348">
            <v>0</v>
          </cell>
          <cell r="GL348">
            <v>0</v>
          </cell>
          <cell r="GM348">
            <v>0</v>
          </cell>
          <cell r="GN348">
            <v>0</v>
          </cell>
          <cell r="GO348">
            <v>0</v>
          </cell>
          <cell r="GP348">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K351">
            <v>0</v>
          </cell>
          <cell r="GL351">
            <v>0</v>
          </cell>
          <cell r="GM351">
            <v>0</v>
          </cell>
          <cell r="GN351">
            <v>0</v>
          </cell>
          <cell r="GO351">
            <v>0</v>
          </cell>
          <cell r="GP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K352">
            <v>0</v>
          </cell>
          <cell r="GL352">
            <v>0</v>
          </cell>
          <cell r="GM352">
            <v>0</v>
          </cell>
          <cell r="GN352">
            <v>0</v>
          </cell>
          <cell r="GO352">
            <v>0</v>
          </cell>
          <cell r="GP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K353">
            <v>0</v>
          </cell>
          <cell r="GL353">
            <v>0</v>
          </cell>
          <cell r="GM353">
            <v>0</v>
          </cell>
          <cell r="GN353">
            <v>0</v>
          </cell>
          <cell r="GO353">
            <v>0</v>
          </cell>
          <cell r="GP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K354">
            <v>0</v>
          </cell>
          <cell r="GL354">
            <v>0</v>
          </cell>
          <cell r="GM354">
            <v>0</v>
          </cell>
          <cell r="GN354">
            <v>0</v>
          </cell>
          <cell r="GO354">
            <v>0</v>
          </cell>
          <cell r="GP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90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K355">
            <v>0</v>
          </cell>
          <cell r="GL355">
            <v>0</v>
          </cell>
          <cell r="GM355">
            <v>0</v>
          </cell>
          <cell r="GN355">
            <v>0</v>
          </cell>
          <cell r="GO355">
            <v>2.903225806451613</v>
          </cell>
          <cell r="GP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40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K356">
            <v>0</v>
          </cell>
          <cell r="GL356">
            <v>0</v>
          </cell>
          <cell r="GM356">
            <v>0</v>
          </cell>
          <cell r="GN356">
            <v>0</v>
          </cell>
          <cell r="GO356">
            <v>1.2903225806451613</v>
          </cell>
          <cell r="GP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K357">
            <v>0</v>
          </cell>
          <cell r="GL357">
            <v>0</v>
          </cell>
          <cell r="GM357">
            <v>0</v>
          </cell>
          <cell r="GN357">
            <v>0</v>
          </cell>
          <cell r="GO357">
            <v>0</v>
          </cell>
          <cell r="GP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K358">
            <v>0</v>
          </cell>
          <cell r="GL358">
            <v>0</v>
          </cell>
          <cell r="GM358">
            <v>0</v>
          </cell>
          <cell r="GN358">
            <v>0</v>
          </cell>
          <cell r="GO358">
            <v>0</v>
          </cell>
          <cell r="GP358">
            <v>0</v>
          </cell>
        </row>
        <row r="360">
          <cell r="GP360" t="str">
            <v>PLAN MAINT</v>
          </cell>
        </row>
        <row r="361">
          <cell r="DR361" t="e">
            <v>#REF!</v>
          </cell>
        </row>
        <row r="362">
          <cell r="GK362">
            <v>0</v>
          </cell>
          <cell r="GL362">
            <v>0</v>
          </cell>
          <cell r="GM362">
            <v>0</v>
          </cell>
          <cell r="GN362">
            <v>0</v>
          </cell>
          <cell r="GO362">
            <v>0</v>
          </cell>
          <cell r="GP362">
            <v>0</v>
          </cell>
        </row>
        <row r="363">
          <cell r="GK363">
            <v>0</v>
          </cell>
          <cell r="GL363">
            <v>0</v>
          </cell>
          <cell r="GM363">
            <v>0</v>
          </cell>
          <cell r="GN363">
            <v>0</v>
          </cell>
          <cell r="GO363">
            <v>0</v>
          </cell>
          <cell r="GP363">
            <v>0</v>
          </cell>
        </row>
        <row r="364">
          <cell r="GK364">
            <v>0</v>
          </cell>
          <cell r="GL364">
            <v>0</v>
          </cell>
          <cell r="GM364">
            <v>0</v>
          </cell>
          <cell r="GN364">
            <v>0</v>
          </cell>
          <cell r="GO364">
            <v>0</v>
          </cell>
          <cell r="GP364">
            <v>0</v>
          </cell>
        </row>
        <row r="365">
          <cell r="GK365">
            <v>0</v>
          </cell>
          <cell r="GL365">
            <v>0</v>
          </cell>
          <cell r="GM365">
            <v>0</v>
          </cell>
          <cell r="GN365">
            <v>0</v>
          </cell>
          <cell r="GO365">
            <v>0</v>
          </cell>
          <cell r="GP365">
            <v>0</v>
          </cell>
        </row>
        <row r="366">
          <cell r="GK366">
            <v>0</v>
          </cell>
          <cell r="GL366">
            <v>0</v>
          </cell>
          <cell r="GM366">
            <v>0</v>
          </cell>
          <cell r="GN366">
            <v>0</v>
          </cell>
          <cell r="GO366">
            <v>0</v>
          </cell>
          <cell r="GP366">
            <v>0</v>
          </cell>
        </row>
        <row r="367">
          <cell r="GK367">
            <v>0</v>
          </cell>
          <cell r="GL367">
            <v>0</v>
          </cell>
          <cell r="GM367">
            <v>0</v>
          </cell>
          <cell r="GN367">
            <v>0</v>
          </cell>
          <cell r="GO367">
            <v>0</v>
          </cell>
          <cell r="GP367">
            <v>0</v>
          </cell>
        </row>
        <row r="368">
          <cell r="GK368">
            <v>0</v>
          </cell>
          <cell r="GL368">
            <v>0</v>
          </cell>
          <cell r="GM368">
            <v>0</v>
          </cell>
          <cell r="GN368">
            <v>0</v>
          </cell>
          <cell r="GO368">
            <v>0</v>
          </cell>
          <cell r="GP368">
            <v>0</v>
          </cell>
        </row>
        <row r="369">
          <cell r="GK369">
            <v>0</v>
          </cell>
          <cell r="GL369">
            <v>0</v>
          </cell>
          <cell r="GM369">
            <v>0</v>
          </cell>
          <cell r="GN369">
            <v>0</v>
          </cell>
          <cell r="GO369">
            <v>0</v>
          </cell>
          <cell r="GP369">
            <v>0</v>
          </cell>
        </row>
        <row r="372">
          <cell r="GK372">
            <v>0</v>
          </cell>
          <cell r="GL372">
            <v>0</v>
          </cell>
          <cell r="GM372">
            <v>0</v>
          </cell>
          <cell r="GN372">
            <v>0</v>
          </cell>
          <cell r="GO372">
            <v>0</v>
          </cell>
          <cell r="GP372">
            <v>0</v>
          </cell>
        </row>
        <row r="373">
          <cell r="GK373">
            <v>0</v>
          </cell>
          <cell r="GL373">
            <v>0</v>
          </cell>
          <cell r="GM373">
            <v>0</v>
          </cell>
          <cell r="GN373">
            <v>0</v>
          </cell>
          <cell r="GO373">
            <v>0</v>
          </cell>
          <cell r="GP373">
            <v>0</v>
          </cell>
        </row>
        <row r="374">
          <cell r="GK374">
            <v>0</v>
          </cell>
          <cell r="GL374">
            <v>0</v>
          </cell>
          <cell r="GM374">
            <v>0</v>
          </cell>
          <cell r="GN374">
            <v>0</v>
          </cell>
          <cell r="GO374">
            <v>0</v>
          </cell>
          <cell r="GP374">
            <v>0</v>
          </cell>
        </row>
        <row r="375">
          <cell r="GK375">
            <v>0</v>
          </cell>
          <cell r="GL375">
            <v>0</v>
          </cell>
          <cell r="GM375">
            <v>0</v>
          </cell>
          <cell r="GN375">
            <v>0</v>
          </cell>
          <cell r="GO375">
            <v>0</v>
          </cell>
          <cell r="GP375">
            <v>0</v>
          </cell>
        </row>
        <row r="376">
          <cell r="GK376">
            <v>0</v>
          </cell>
          <cell r="GL376">
            <v>0</v>
          </cell>
          <cell r="GM376">
            <v>0</v>
          </cell>
          <cell r="GN376">
            <v>0</v>
          </cell>
          <cell r="GO376">
            <v>0</v>
          </cell>
          <cell r="GP376">
            <v>0</v>
          </cell>
        </row>
        <row r="377">
          <cell r="GK377">
            <v>0</v>
          </cell>
          <cell r="GL377">
            <v>0</v>
          </cell>
          <cell r="GM377">
            <v>0</v>
          </cell>
          <cell r="GN377">
            <v>0</v>
          </cell>
          <cell r="GO377">
            <v>0</v>
          </cell>
          <cell r="GP377">
            <v>0</v>
          </cell>
        </row>
        <row r="378">
          <cell r="GK378">
            <v>0</v>
          </cell>
          <cell r="GL378">
            <v>0</v>
          </cell>
          <cell r="GM378">
            <v>0</v>
          </cell>
          <cell r="GN378">
            <v>0</v>
          </cell>
          <cell r="GO378">
            <v>0</v>
          </cell>
          <cell r="GP378">
            <v>0</v>
          </cell>
        </row>
        <row r="379">
          <cell r="GK379">
            <v>0</v>
          </cell>
          <cell r="GL379">
            <v>0</v>
          </cell>
          <cell r="GM379">
            <v>0</v>
          </cell>
          <cell r="GN379">
            <v>0</v>
          </cell>
          <cell r="GO379">
            <v>0</v>
          </cell>
          <cell r="GP379">
            <v>0</v>
          </cell>
        </row>
        <row r="382">
          <cell r="GK382">
            <v>0</v>
          </cell>
          <cell r="GL382">
            <v>0</v>
          </cell>
          <cell r="GM382">
            <v>0</v>
          </cell>
          <cell r="GN382">
            <v>0</v>
          </cell>
          <cell r="GO382">
            <v>0</v>
          </cell>
          <cell r="GP382">
            <v>0</v>
          </cell>
        </row>
        <row r="383">
          <cell r="GK383">
            <v>0</v>
          </cell>
          <cell r="GL383">
            <v>0</v>
          </cell>
          <cell r="GM383">
            <v>0</v>
          </cell>
          <cell r="GN383">
            <v>0</v>
          </cell>
          <cell r="GO383">
            <v>0</v>
          </cell>
          <cell r="GP383">
            <v>0</v>
          </cell>
        </row>
        <row r="384">
          <cell r="GK384">
            <v>0</v>
          </cell>
          <cell r="GL384">
            <v>0</v>
          </cell>
          <cell r="GM384">
            <v>0</v>
          </cell>
          <cell r="GN384">
            <v>0</v>
          </cell>
          <cell r="GO384">
            <v>0</v>
          </cell>
          <cell r="GP384">
            <v>0</v>
          </cell>
        </row>
        <row r="385">
          <cell r="GK385">
            <v>0</v>
          </cell>
          <cell r="GL385">
            <v>0</v>
          </cell>
          <cell r="GM385">
            <v>0</v>
          </cell>
          <cell r="GN385">
            <v>0</v>
          </cell>
          <cell r="GO385">
            <v>0</v>
          </cell>
          <cell r="GP385">
            <v>0</v>
          </cell>
        </row>
        <row r="386">
          <cell r="GK386">
            <v>0</v>
          </cell>
          <cell r="GL386">
            <v>0</v>
          </cell>
          <cell r="GM386">
            <v>0</v>
          </cell>
          <cell r="GN386">
            <v>0</v>
          </cell>
          <cell r="GO386">
            <v>0</v>
          </cell>
          <cell r="GP386">
            <v>0</v>
          </cell>
        </row>
        <row r="387">
          <cell r="GK387">
            <v>0</v>
          </cell>
          <cell r="GL387">
            <v>0</v>
          </cell>
          <cell r="GM387">
            <v>0</v>
          </cell>
          <cell r="GN387">
            <v>0</v>
          </cell>
          <cell r="GO387">
            <v>0</v>
          </cell>
          <cell r="GP387">
            <v>0</v>
          </cell>
        </row>
        <row r="388">
          <cell r="GK388">
            <v>0</v>
          </cell>
          <cell r="GL388">
            <v>0</v>
          </cell>
          <cell r="GM388">
            <v>0</v>
          </cell>
          <cell r="GN388">
            <v>0</v>
          </cell>
          <cell r="GO388">
            <v>0</v>
          </cell>
          <cell r="GP388">
            <v>0</v>
          </cell>
        </row>
        <row r="389">
          <cell r="GK389">
            <v>0</v>
          </cell>
          <cell r="GL389">
            <v>0</v>
          </cell>
          <cell r="GM389">
            <v>0</v>
          </cell>
          <cell r="GN389">
            <v>0</v>
          </cell>
          <cell r="GO389">
            <v>0</v>
          </cell>
          <cell r="GP389">
            <v>0</v>
          </cell>
        </row>
        <row r="392">
          <cell r="GK392">
            <v>0</v>
          </cell>
          <cell r="GL392">
            <v>0</v>
          </cell>
          <cell r="GM392">
            <v>0</v>
          </cell>
          <cell r="GN392">
            <v>0</v>
          </cell>
          <cell r="GO392">
            <v>0</v>
          </cell>
          <cell r="GP392">
            <v>0</v>
          </cell>
        </row>
        <row r="393">
          <cell r="GK393">
            <v>0</v>
          </cell>
          <cell r="GL393">
            <v>0</v>
          </cell>
          <cell r="GM393">
            <v>0</v>
          </cell>
          <cell r="GN393">
            <v>0</v>
          </cell>
          <cell r="GO393">
            <v>0</v>
          </cell>
          <cell r="GP393">
            <v>0</v>
          </cell>
        </row>
        <row r="394">
          <cell r="GK394">
            <v>0</v>
          </cell>
          <cell r="GL394">
            <v>0</v>
          </cell>
          <cell r="GM394">
            <v>0</v>
          </cell>
          <cell r="GN394">
            <v>0</v>
          </cell>
          <cell r="GO394">
            <v>0</v>
          </cell>
          <cell r="GP394">
            <v>0</v>
          </cell>
        </row>
        <row r="395">
          <cell r="GK395">
            <v>0</v>
          </cell>
          <cell r="GL395">
            <v>0</v>
          </cell>
          <cell r="GM395">
            <v>0</v>
          </cell>
          <cell r="GN395">
            <v>0</v>
          </cell>
          <cell r="GO395">
            <v>0</v>
          </cell>
          <cell r="GP395">
            <v>0</v>
          </cell>
        </row>
        <row r="396">
          <cell r="GK396">
            <v>0</v>
          </cell>
          <cell r="GL396">
            <v>0</v>
          </cell>
          <cell r="GM396">
            <v>0</v>
          </cell>
          <cell r="GN396">
            <v>0</v>
          </cell>
          <cell r="GO396">
            <v>0</v>
          </cell>
          <cell r="GP396">
            <v>0</v>
          </cell>
        </row>
        <row r="397">
          <cell r="GK397">
            <v>0</v>
          </cell>
          <cell r="GL397">
            <v>0</v>
          </cell>
          <cell r="GM397">
            <v>0</v>
          </cell>
          <cell r="GN397">
            <v>0</v>
          </cell>
          <cell r="GO397">
            <v>0</v>
          </cell>
          <cell r="GP397">
            <v>0</v>
          </cell>
        </row>
        <row r="398">
          <cell r="GK398">
            <v>0</v>
          </cell>
          <cell r="GL398">
            <v>0</v>
          </cell>
          <cell r="GM398">
            <v>0</v>
          </cell>
          <cell r="GN398">
            <v>0</v>
          </cell>
          <cell r="GO398">
            <v>0</v>
          </cell>
          <cell r="GP398">
            <v>0</v>
          </cell>
        </row>
        <row r="399">
          <cell r="GK399">
            <v>0</v>
          </cell>
          <cell r="GL399">
            <v>0</v>
          </cell>
          <cell r="GM399">
            <v>0</v>
          </cell>
          <cell r="GN399">
            <v>0</v>
          </cell>
          <cell r="GO399">
            <v>0</v>
          </cell>
          <cell r="GP399">
            <v>0</v>
          </cell>
        </row>
        <row r="402">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K402">
            <v>0</v>
          </cell>
          <cell r="GL402">
            <v>0</v>
          </cell>
          <cell r="GM402">
            <v>0</v>
          </cell>
          <cell r="GN402">
            <v>0</v>
          </cell>
          <cell r="GO402">
            <v>0</v>
          </cell>
          <cell r="GP402">
            <v>0</v>
          </cell>
        </row>
        <row r="403">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K403">
            <v>0</v>
          </cell>
          <cell r="GL403">
            <v>0</v>
          </cell>
          <cell r="GM403">
            <v>0</v>
          </cell>
          <cell r="GN403">
            <v>0</v>
          </cell>
          <cell r="GO403">
            <v>0</v>
          </cell>
          <cell r="GP403">
            <v>0</v>
          </cell>
        </row>
        <row r="404">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K404">
            <v>0</v>
          </cell>
          <cell r="GL404">
            <v>0</v>
          </cell>
          <cell r="GM404">
            <v>0</v>
          </cell>
          <cell r="GN404">
            <v>0</v>
          </cell>
          <cell r="GO404">
            <v>0</v>
          </cell>
          <cell r="GP404">
            <v>0</v>
          </cell>
        </row>
        <row r="405">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K405">
            <v>0</v>
          </cell>
          <cell r="GL405">
            <v>0</v>
          </cell>
          <cell r="GM405">
            <v>0</v>
          </cell>
          <cell r="GN405">
            <v>0</v>
          </cell>
          <cell r="GO405">
            <v>0</v>
          </cell>
          <cell r="GP405">
            <v>0</v>
          </cell>
        </row>
        <row r="406">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K406">
            <v>0</v>
          </cell>
          <cell r="GL406">
            <v>0</v>
          </cell>
          <cell r="GM406">
            <v>0</v>
          </cell>
          <cell r="GN406">
            <v>0</v>
          </cell>
          <cell r="GO406">
            <v>0</v>
          </cell>
          <cell r="GP406">
            <v>0</v>
          </cell>
        </row>
        <row r="407">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0</v>
          </cell>
          <cell r="FK407">
            <v>0</v>
          </cell>
          <cell r="FL407">
            <v>0</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K407">
            <v>0</v>
          </cell>
          <cell r="GL407">
            <v>0</v>
          </cell>
          <cell r="GM407">
            <v>0</v>
          </cell>
          <cell r="GN407">
            <v>0</v>
          </cell>
          <cell r="GO407">
            <v>0</v>
          </cell>
          <cell r="GP407">
            <v>0</v>
          </cell>
        </row>
        <row r="408">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K408">
            <v>0</v>
          </cell>
          <cell r="GL408">
            <v>0</v>
          </cell>
          <cell r="GM408">
            <v>0</v>
          </cell>
          <cell r="GN408">
            <v>0</v>
          </cell>
          <cell r="GO408">
            <v>0</v>
          </cell>
          <cell r="GP408">
            <v>0</v>
          </cell>
        </row>
        <row r="409">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0</v>
          </cell>
          <cell r="GG409">
            <v>0</v>
          </cell>
          <cell r="GH409">
            <v>0</v>
          </cell>
          <cell r="GI409">
            <v>0</v>
          </cell>
          <cell r="GK409">
            <v>0</v>
          </cell>
          <cell r="GL409">
            <v>0</v>
          </cell>
          <cell r="GM409">
            <v>0</v>
          </cell>
          <cell r="GN409">
            <v>0</v>
          </cell>
          <cell r="GO409">
            <v>0</v>
          </cell>
          <cell r="GP409">
            <v>0</v>
          </cell>
        </row>
        <row r="411">
          <cell r="GP411" t="str">
            <v>PLAN MAINT</v>
          </cell>
        </row>
        <row r="412">
          <cell r="DR412" t="e">
            <v>#REF!</v>
          </cell>
        </row>
        <row r="413">
          <cell r="GK413">
            <v>0</v>
          </cell>
          <cell r="GL413">
            <v>0</v>
          </cell>
          <cell r="GM413">
            <v>0</v>
          </cell>
          <cell r="GN413">
            <v>0</v>
          </cell>
          <cell r="GO413">
            <v>0</v>
          </cell>
          <cell r="GP413">
            <v>0</v>
          </cell>
        </row>
        <row r="414">
          <cell r="GK414">
            <v>0</v>
          </cell>
          <cell r="GL414">
            <v>0</v>
          </cell>
          <cell r="GM414">
            <v>0</v>
          </cell>
          <cell r="GN414">
            <v>0</v>
          </cell>
          <cell r="GO414">
            <v>0</v>
          </cell>
          <cell r="GP414">
            <v>0</v>
          </cell>
        </row>
        <row r="415">
          <cell r="GK415">
            <v>0</v>
          </cell>
          <cell r="GL415">
            <v>0</v>
          </cell>
          <cell r="GM415">
            <v>0</v>
          </cell>
          <cell r="GN415">
            <v>0</v>
          </cell>
          <cell r="GO415">
            <v>0</v>
          </cell>
          <cell r="GP415">
            <v>0</v>
          </cell>
        </row>
        <row r="416">
          <cell r="GK416">
            <v>0</v>
          </cell>
          <cell r="GL416">
            <v>0</v>
          </cell>
          <cell r="GM416">
            <v>0</v>
          </cell>
          <cell r="GN416">
            <v>0</v>
          </cell>
          <cell r="GO416">
            <v>0</v>
          </cell>
          <cell r="GP416">
            <v>0</v>
          </cell>
        </row>
        <row r="417">
          <cell r="GK417">
            <v>0</v>
          </cell>
          <cell r="GL417">
            <v>0</v>
          </cell>
          <cell r="GM417">
            <v>0</v>
          </cell>
          <cell r="GN417">
            <v>0</v>
          </cell>
          <cell r="GO417">
            <v>0</v>
          </cell>
          <cell r="GP417">
            <v>0</v>
          </cell>
        </row>
        <row r="418">
          <cell r="GK418">
            <v>0</v>
          </cell>
          <cell r="GL418">
            <v>0</v>
          </cell>
          <cell r="GM418">
            <v>0</v>
          </cell>
          <cell r="GN418">
            <v>0</v>
          </cell>
          <cell r="GO418">
            <v>0</v>
          </cell>
          <cell r="GP418">
            <v>0</v>
          </cell>
        </row>
        <row r="419">
          <cell r="GK419">
            <v>0</v>
          </cell>
          <cell r="GL419">
            <v>0</v>
          </cell>
          <cell r="GM419">
            <v>0</v>
          </cell>
          <cell r="GN419">
            <v>0</v>
          </cell>
          <cell r="GO419">
            <v>0</v>
          </cell>
          <cell r="GP419">
            <v>0</v>
          </cell>
        </row>
        <row r="420">
          <cell r="GK420">
            <v>0</v>
          </cell>
          <cell r="GL420">
            <v>0</v>
          </cell>
          <cell r="GM420">
            <v>0</v>
          </cell>
          <cell r="GN420">
            <v>0</v>
          </cell>
          <cell r="GO420">
            <v>0</v>
          </cell>
          <cell r="GP420">
            <v>0</v>
          </cell>
        </row>
        <row r="423">
          <cell r="GK423">
            <v>0</v>
          </cell>
          <cell r="GL423">
            <v>0</v>
          </cell>
          <cell r="GM423">
            <v>0</v>
          </cell>
          <cell r="GN423">
            <v>0</v>
          </cell>
          <cell r="GO423">
            <v>0</v>
          </cell>
          <cell r="GP423">
            <v>0</v>
          </cell>
        </row>
        <row r="424">
          <cell r="GK424">
            <v>0</v>
          </cell>
          <cell r="GL424">
            <v>0</v>
          </cell>
          <cell r="GM424">
            <v>0</v>
          </cell>
          <cell r="GN424">
            <v>0</v>
          </cell>
          <cell r="GO424">
            <v>0</v>
          </cell>
          <cell r="GP424">
            <v>0</v>
          </cell>
        </row>
        <row r="425">
          <cell r="GK425">
            <v>0</v>
          </cell>
          <cell r="GL425">
            <v>0</v>
          </cell>
          <cell r="GM425">
            <v>0</v>
          </cell>
          <cell r="GN425">
            <v>0</v>
          </cell>
          <cell r="GO425">
            <v>0</v>
          </cell>
          <cell r="GP425">
            <v>0</v>
          </cell>
        </row>
        <row r="426">
          <cell r="GK426">
            <v>0</v>
          </cell>
          <cell r="GL426">
            <v>0</v>
          </cell>
          <cell r="GM426">
            <v>0</v>
          </cell>
          <cell r="GN426">
            <v>0</v>
          </cell>
          <cell r="GO426">
            <v>0</v>
          </cell>
          <cell r="GP426">
            <v>0</v>
          </cell>
        </row>
        <row r="427">
          <cell r="GK427">
            <v>0</v>
          </cell>
          <cell r="GL427">
            <v>0</v>
          </cell>
          <cell r="GM427">
            <v>0</v>
          </cell>
          <cell r="GN427">
            <v>0</v>
          </cell>
          <cell r="GO427">
            <v>0</v>
          </cell>
          <cell r="GP427">
            <v>0</v>
          </cell>
        </row>
        <row r="428">
          <cell r="GK428">
            <v>0</v>
          </cell>
          <cell r="GL428">
            <v>0</v>
          </cell>
          <cell r="GM428">
            <v>0</v>
          </cell>
          <cell r="GN428">
            <v>0</v>
          </cell>
          <cell r="GO428">
            <v>0</v>
          </cell>
          <cell r="GP428">
            <v>0</v>
          </cell>
        </row>
        <row r="429">
          <cell r="GK429">
            <v>0</v>
          </cell>
          <cell r="GL429">
            <v>0</v>
          </cell>
          <cell r="GM429">
            <v>0</v>
          </cell>
          <cell r="GN429">
            <v>0</v>
          </cell>
          <cell r="GO429">
            <v>0</v>
          </cell>
          <cell r="GP429">
            <v>0</v>
          </cell>
        </row>
        <row r="430">
          <cell r="GK430">
            <v>0</v>
          </cell>
          <cell r="GL430">
            <v>0</v>
          </cell>
          <cell r="GM430">
            <v>0</v>
          </cell>
          <cell r="GN430">
            <v>0</v>
          </cell>
          <cell r="GO430">
            <v>0</v>
          </cell>
          <cell r="GP430">
            <v>0</v>
          </cell>
        </row>
        <row r="433">
          <cell r="GK433">
            <v>0</v>
          </cell>
          <cell r="GL433">
            <v>0</v>
          </cell>
          <cell r="GM433">
            <v>0</v>
          </cell>
          <cell r="GN433">
            <v>0</v>
          </cell>
          <cell r="GO433">
            <v>0</v>
          </cell>
          <cell r="GP433">
            <v>0</v>
          </cell>
        </row>
        <row r="434">
          <cell r="GK434">
            <v>0</v>
          </cell>
          <cell r="GL434">
            <v>0</v>
          </cell>
          <cell r="GM434">
            <v>0</v>
          </cell>
          <cell r="GN434">
            <v>0</v>
          </cell>
          <cell r="GO434">
            <v>0</v>
          </cell>
          <cell r="GP434">
            <v>0</v>
          </cell>
        </row>
        <row r="435">
          <cell r="GK435">
            <v>0</v>
          </cell>
          <cell r="GL435">
            <v>0</v>
          </cell>
          <cell r="GM435">
            <v>0</v>
          </cell>
          <cell r="GN435">
            <v>0</v>
          </cell>
          <cell r="GO435">
            <v>0</v>
          </cell>
          <cell r="GP435">
            <v>0</v>
          </cell>
        </row>
        <row r="436">
          <cell r="GK436">
            <v>0</v>
          </cell>
          <cell r="GL436">
            <v>0</v>
          </cell>
          <cell r="GM436">
            <v>0</v>
          </cell>
          <cell r="GN436">
            <v>0</v>
          </cell>
          <cell r="GO436">
            <v>0</v>
          </cell>
          <cell r="GP436">
            <v>0</v>
          </cell>
        </row>
        <row r="437">
          <cell r="GK437">
            <v>0</v>
          </cell>
          <cell r="GL437">
            <v>0</v>
          </cell>
          <cell r="GM437">
            <v>0</v>
          </cell>
          <cell r="GN437">
            <v>0</v>
          </cell>
          <cell r="GO437">
            <v>0</v>
          </cell>
          <cell r="GP437">
            <v>0</v>
          </cell>
        </row>
        <row r="438">
          <cell r="GK438">
            <v>0</v>
          </cell>
          <cell r="GL438">
            <v>0</v>
          </cell>
          <cell r="GM438">
            <v>0</v>
          </cell>
          <cell r="GN438">
            <v>0</v>
          </cell>
          <cell r="GO438">
            <v>0</v>
          </cell>
          <cell r="GP438">
            <v>0</v>
          </cell>
        </row>
        <row r="439">
          <cell r="GK439">
            <v>0</v>
          </cell>
          <cell r="GL439">
            <v>0</v>
          </cell>
          <cell r="GM439">
            <v>0</v>
          </cell>
          <cell r="GN439">
            <v>0</v>
          </cell>
          <cell r="GO439">
            <v>0</v>
          </cell>
          <cell r="GP439">
            <v>0</v>
          </cell>
        </row>
        <row r="440">
          <cell r="GK440">
            <v>0</v>
          </cell>
          <cell r="GL440">
            <v>0</v>
          </cell>
          <cell r="GM440">
            <v>0</v>
          </cell>
          <cell r="GN440">
            <v>0</v>
          </cell>
          <cell r="GO440">
            <v>0</v>
          </cell>
          <cell r="GP440">
            <v>0</v>
          </cell>
        </row>
        <row r="443">
          <cell r="GK443">
            <v>0</v>
          </cell>
          <cell r="GL443">
            <v>0</v>
          </cell>
          <cell r="GM443">
            <v>0</v>
          </cell>
          <cell r="GN443">
            <v>0</v>
          </cell>
          <cell r="GO443">
            <v>0</v>
          </cell>
          <cell r="GP443">
            <v>0</v>
          </cell>
        </row>
        <row r="444">
          <cell r="GK444">
            <v>0</v>
          </cell>
          <cell r="GL444">
            <v>0</v>
          </cell>
          <cell r="GM444">
            <v>0</v>
          </cell>
          <cell r="GN444">
            <v>0</v>
          </cell>
          <cell r="GO444">
            <v>0</v>
          </cell>
          <cell r="GP444">
            <v>0</v>
          </cell>
        </row>
        <row r="445">
          <cell r="GK445">
            <v>0</v>
          </cell>
          <cell r="GL445">
            <v>0</v>
          </cell>
          <cell r="GM445">
            <v>0</v>
          </cell>
          <cell r="GN445">
            <v>0</v>
          </cell>
          <cell r="GO445">
            <v>0</v>
          </cell>
          <cell r="GP445">
            <v>0</v>
          </cell>
        </row>
        <row r="446">
          <cell r="GK446">
            <v>0</v>
          </cell>
          <cell r="GL446">
            <v>0</v>
          </cell>
          <cell r="GM446">
            <v>0</v>
          </cell>
          <cell r="GN446">
            <v>0</v>
          </cell>
          <cell r="GO446">
            <v>0</v>
          </cell>
          <cell r="GP446">
            <v>0</v>
          </cell>
        </row>
        <row r="447">
          <cell r="GK447">
            <v>0</v>
          </cell>
          <cell r="GL447">
            <v>0</v>
          </cell>
          <cell r="GM447">
            <v>0</v>
          </cell>
          <cell r="GN447">
            <v>0</v>
          </cell>
          <cell r="GO447">
            <v>0</v>
          </cell>
          <cell r="GP447">
            <v>0</v>
          </cell>
        </row>
        <row r="448">
          <cell r="GK448">
            <v>0</v>
          </cell>
          <cell r="GL448">
            <v>0</v>
          </cell>
          <cell r="GM448">
            <v>0</v>
          </cell>
          <cell r="GN448">
            <v>0</v>
          </cell>
          <cell r="GO448">
            <v>0</v>
          </cell>
          <cell r="GP448">
            <v>0</v>
          </cell>
        </row>
        <row r="449">
          <cell r="GK449">
            <v>0</v>
          </cell>
          <cell r="GL449">
            <v>0</v>
          </cell>
          <cell r="GM449">
            <v>0</v>
          </cell>
          <cell r="GN449">
            <v>0</v>
          </cell>
          <cell r="GO449">
            <v>0</v>
          </cell>
          <cell r="GP449">
            <v>0</v>
          </cell>
        </row>
        <row r="450">
          <cell r="GK450">
            <v>0</v>
          </cell>
          <cell r="GL450">
            <v>0</v>
          </cell>
          <cell r="GM450">
            <v>0</v>
          </cell>
          <cell r="GN450">
            <v>0</v>
          </cell>
          <cell r="GO450">
            <v>0</v>
          </cell>
          <cell r="GP450">
            <v>0</v>
          </cell>
        </row>
        <row r="453">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K453">
            <v>0</v>
          </cell>
          <cell r="GL453">
            <v>0</v>
          </cell>
          <cell r="GM453">
            <v>0</v>
          </cell>
          <cell r="GN453">
            <v>0</v>
          </cell>
          <cell r="GO453">
            <v>0</v>
          </cell>
          <cell r="GP453">
            <v>0</v>
          </cell>
        </row>
        <row r="454">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K454">
            <v>0</v>
          </cell>
          <cell r="GL454">
            <v>0</v>
          </cell>
          <cell r="GM454">
            <v>0</v>
          </cell>
          <cell r="GN454">
            <v>0</v>
          </cell>
          <cell r="GO454">
            <v>0</v>
          </cell>
          <cell r="GP454">
            <v>0</v>
          </cell>
        </row>
        <row r="455">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cell r="FY455">
            <v>0</v>
          </cell>
          <cell r="FZ455">
            <v>0</v>
          </cell>
          <cell r="GA455">
            <v>0</v>
          </cell>
          <cell r="GB455">
            <v>0</v>
          </cell>
          <cell r="GC455">
            <v>0</v>
          </cell>
          <cell r="GD455">
            <v>0</v>
          </cell>
          <cell r="GE455">
            <v>0</v>
          </cell>
          <cell r="GF455">
            <v>0</v>
          </cell>
          <cell r="GG455">
            <v>0</v>
          </cell>
          <cell r="GH455">
            <v>0</v>
          </cell>
          <cell r="GI455">
            <v>0</v>
          </cell>
          <cell r="GK455">
            <v>0</v>
          </cell>
          <cell r="GL455">
            <v>0</v>
          </cell>
          <cell r="GM455">
            <v>0</v>
          </cell>
          <cell r="GN455">
            <v>0</v>
          </cell>
          <cell r="GO455">
            <v>0</v>
          </cell>
          <cell r="GP455">
            <v>0</v>
          </cell>
        </row>
        <row r="456">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K456">
            <v>0</v>
          </cell>
          <cell r="GL456">
            <v>0</v>
          </cell>
          <cell r="GM456">
            <v>0</v>
          </cell>
          <cell r="GN456">
            <v>0</v>
          </cell>
          <cell r="GO456">
            <v>0</v>
          </cell>
          <cell r="GP456">
            <v>0</v>
          </cell>
        </row>
        <row r="457">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K457">
            <v>0</v>
          </cell>
          <cell r="GL457">
            <v>0</v>
          </cell>
          <cell r="GM457">
            <v>0</v>
          </cell>
          <cell r="GN457">
            <v>0</v>
          </cell>
          <cell r="GO457">
            <v>0</v>
          </cell>
          <cell r="GP457">
            <v>0</v>
          </cell>
        </row>
        <row r="458">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K458">
            <v>0</v>
          </cell>
          <cell r="GL458">
            <v>0</v>
          </cell>
          <cell r="GM458">
            <v>0</v>
          </cell>
          <cell r="GN458">
            <v>0</v>
          </cell>
          <cell r="GO458">
            <v>0</v>
          </cell>
          <cell r="GP458">
            <v>0</v>
          </cell>
        </row>
        <row r="459">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K459">
            <v>0</v>
          </cell>
          <cell r="GL459">
            <v>0</v>
          </cell>
          <cell r="GM459">
            <v>0</v>
          </cell>
          <cell r="GN459">
            <v>0</v>
          </cell>
          <cell r="GO459">
            <v>0</v>
          </cell>
          <cell r="GP459">
            <v>0</v>
          </cell>
        </row>
        <row r="460">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K460">
            <v>0</v>
          </cell>
          <cell r="GL460">
            <v>0</v>
          </cell>
          <cell r="GM460">
            <v>0</v>
          </cell>
          <cell r="GN460">
            <v>0</v>
          </cell>
          <cell r="GO460">
            <v>0</v>
          </cell>
          <cell r="GP4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I3">
            <v>36892</v>
          </cell>
          <cell r="J3">
            <v>36893</v>
          </cell>
          <cell r="K3">
            <v>36894</v>
          </cell>
          <cell r="L3">
            <v>36895</v>
          </cell>
          <cell r="M3">
            <v>36896</v>
          </cell>
          <cell r="N3">
            <v>36897</v>
          </cell>
          <cell r="O3">
            <v>36898</v>
          </cell>
          <cell r="P3">
            <v>36899</v>
          </cell>
          <cell r="Q3">
            <v>36900</v>
          </cell>
          <cell r="R3">
            <v>36901</v>
          </cell>
          <cell r="S3">
            <v>36902</v>
          </cell>
          <cell r="T3">
            <v>36903</v>
          </cell>
          <cell r="U3">
            <v>36904</v>
          </cell>
          <cell r="V3">
            <v>36905</v>
          </cell>
          <cell r="W3">
            <v>36906</v>
          </cell>
          <cell r="X3">
            <v>36907</v>
          </cell>
          <cell r="Y3">
            <v>36908</v>
          </cell>
          <cell r="Z3">
            <v>36909</v>
          </cell>
          <cell r="AA3">
            <v>36910</v>
          </cell>
          <cell r="AB3">
            <v>36911</v>
          </cell>
          <cell r="AC3">
            <v>36912</v>
          </cell>
          <cell r="AD3">
            <v>36913</v>
          </cell>
          <cell r="AE3">
            <v>36914</v>
          </cell>
          <cell r="AF3">
            <v>36915</v>
          </cell>
          <cell r="AG3">
            <v>36916</v>
          </cell>
          <cell r="AH3">
            <v>36917</v>
          </cell>
          <cell r="AI3">
            <v>36918</v>
          </cell>
          <cell r="AJ3">
            <v>36919</v>
          </cell>
          <cell r="AK3">
            <v>36920</v>
          </cell>
          <cell r="AL3">
            <v>36921</v>
          </cell>
          <cell r="AM3">
            <v>36922</v>
          </cell>
          <cell r="AN3">
            <v>36923</v>
          </cell>
          <cell r="AO3">
            <v>36924</v>
          </cell>
          <cell r="AP3">
            <v>36925</v>
          </cell>
          <cell r="AQ3">
            <v>36926</v>
          </cell>
          <cell r="AR3">
            <v>36927</v>
          </cell>
          <cell r="AS3">
            <v>36928</v>
          </cell>
          <cell r="AT3">
            <v>36929</v>
          </cell>
          <cell r="AU3">
            <v>36930</v>
          </cell>
          <cell r="AV3">
            <v>36931</v>
          </cell>
          <cell r="AW3">
            <v>36932</v>
          </cell>
          <cell r="AX3">
            <v>36933</v>
          </cell>
          <cell r="AY3">
            <v>36934</v>
          </cell>
          <cell r="AZ3">
            <v>36935</v>
          </cell>
          <cell r="BA3">
            <v>36936</v>
          </cell>
          <cell r="BB3">
            <v>36937</v>
          </cell>
          <cell r="BC3">
            <v>36938</v>
          </cell>
          <cell r="BD3">
            <v>36939</v>
          </cell>
          <cell r="BE3">
            <v>36940</v>
          </cell>
          <cell r="BF3">
            <v>36941</v>
          </cell>
          <cell r="BG3">
            <v>36942</v>
          </cell>
          <cell r="BH3">
            <v>36943</v>
          </cell>
          <cell r="BI3">
            <v>36944</v>
          </cell>
          <cell r="BJ3">
            <v>36945</v>
          </cell>
          <cell r="BK3">
            <v>36946</v>
          </cell>
          <cell r="BL3">
            <v>36947</v>
          </cell>
          <cell r="BM3">
            <v>36948</v>
          </cell>
          <cell r="BN3">
            <v>36949</v>
          </cell>
          <cell r="BO3">
            <v>36950</v>
          </cell>
          <cell r="BQ3">
            <v>36951</v>
          </cell>
          <cell r="BR3">
            <v>36952</v>
          </cell>
          <cell r="BS3">
            <v>36953</v>
          </cell>
          <cell r="BT3">
            <v>36954</v>
          </cell>
          <cell r="BU3">
            <v>36955</v>
          </cell>
          <cell r="BV3">
            <v>36956</v>
          </cell>
          <cell r="BW3">
            <v>36957</v>
          </cell>
          <cell r="BX3">
            <v>36958</v>
          </cell>
          <cell r="BY3">
            <v>36959</v>
          </cell>
          <cell r="BZ3">
            <v>36960</v>
          </cell>
          <cell r="CA3">
            <v>36961</v>
          </cell>
          <cell r="CB3">
            <v>36962</v>
          </cell>
          <cell r="CC3">
            <v>36963</v>
          </cell>
          <cell r="CD3">
            <v>36964</v>
          </cell>
          <cell r="CE3">
            <v>36965</v>
          </cell>
          <cell r="CF3">
            <v>36966</v>
          </cell>
          <cell r="CG3">
            <v>36967</v>
          </cell>
          <cell r="CH3">
            <v>36968</v>
          </cell>
          <cell r="CI3">
            <v>36969</v>
          </cell>
          <cell r="CJ3">
            <v>36970</v>
          </cell>
          <cell r="CK3">
            <v>36971</v>
          </cell>
          <cell r="CL3">
            <v>36972</v>
          </cell>
          <cell r="CM3">
            <v>36973</v>
          </cell>
          <cell r="CN3">
            <v>36974</v>
          </cell>
          <cell r="CO3">
            <v>36975</v>
          </cell>
          <cell r="CP3">
            <v>36976</v>
          </cell>
          <cell r="CQ3">
            <v>36977</v>
          </cell>
          <cell r="CR3">
            <v>36978</v>
          </cell>
          <cell r="CS3">
            <v>36979</v>
          </cell>
          <cell r="CT3">
            <v>36980</v>
          </cell>
          <cell r="CU3">
            <v>36981</v>
          </cell>
          <cell r="CV3">
            <v>36982</v>
          </cell>
          <cell r="CW3">
            <v>36983</v>
          </cell>
          <cell r="CX3">
            <v>36984</v>
          </cell>
          <cell r="CY3">
            <v>36985</v>
          </cell>
          <cell r="CZ3">
            <v>36986</v>
          </cell>
          <cell r="DA3">
            <v>36987</v>
          </cell>
          <cell r="DB3">
            <v>36988</v>
          </cell>
          <cell r="DC3">
            <v>36989</v>
          </cell>
          <cell r="DD3">
            <v>36990</v>
          </cell>
          <cell r="DE3">
            <v>36991</v>
          </cell>
          <cell r="DF3">
            <v>36992</v>
          </cell>
          <cell r="DG3">
            <v>36993</v>
          </cell>
          <cell r="DH3">
            <v>36994</v>
          </cell>
          <cell r="DI3">
            <v>36995</v>
          </cell>
          <cell r="DJ3">
            <v>36996</v>
          </cell>
          <cell r="DK3">
            <v>36997</v>
          </cell>
          <cell r="DL3">
            <v>36998</v>
          </cell>
          <cell r="DM3">
            <v>36999</v>
          </cell>
          <cell r="DN3">
            <v>37000</v>
          </cell>
          <cell r="DO3">
            <v>37001</v>
          </cell>
          <cell r="DP3">
            <v>37002</v>
          </cell>
          <cell r="DQ3">
            <v>37003</v>
          </cell>
          <cell r="DR3">
            <v>37004</v>
          </cell>
          <cell r="DS3">
            <v>37005</v>
          </cell>
          <cell r="DT3">
            <v>37006</v>
          </cell>
          <cell r="DU3">
            <v>37007</v>
          </cell>
          <cell r="DV3">
            <v>37008</v>
          </cell>
          <cell r="DW3">
            <v>37009</v>
          </cell>
          <cell r="DX3">
            <v>37010</v>
          </cell>
          <cell r="DY3">
            <v>37011</v>
          </cell>
          <cell r="DZ3">
            <v>37012</v>
          </cell>
          <cell r="EA3">
            <v>37013</v>
          </cell>
          <cell r="EB3">
            <v>37014</v>
          </cell>
          <cell r="EC3">
            <v>37015</v>
          </cell>
          <cell r="ED3">
            <v>37016</v>
          </cell>
          <cell r="EE3">
            <v>37017</v>
          </cell>
          <cell r="EF3">
            <v>37018</v>
          </cell>
          <cell r="EG3">
            <v>37019</v>
          </cell>
          <cell r="EH3">
            <v>37020</v>
          </cell>
          <cell r="EI3">
            <v>37021</v>
          </cell>
          <cell r="EJ3">
            <v>37022</v>
          </cell>
          <cell r="EK3">
            <v>37023</v>
          </cell>
          <cell r="EL3">
            <v>37024</v>
          </cell>
          <cell r="EM3">
            <v>37025</v>
          </cell>
          <cell r="EN3">
            <v>37026</v>
          </cell>
          <cell r="EO3">
            <v>37027</v>
          </cell>
          <cell r="EP3">
            <v>37028</v>
          </cell>
          <cell r="EQ3">
            <v>37029</v>
          </cell>
          <cell r="ER3">
            <v>37030</v>
          </cell>
          <cell r="ES3">
            <v>37031</v>
          </cell>
          <cell r="ET3">
            <v>37032</v>
          </cell>
          <cell r="EU3">
            <v>37033</v>
          </cell>
          <cell r="EV3">
            <v>37034</v>
          </cell>
          <cell r="EW3">
            <v>37035</v>
          </cell>
          <cell r="EX3">
            <v>37036</v>
          </cell>
          <cell r="EY3">
            <v>37037</v>
          </cell>
          <cell r="EZ3">
            <v>37038</v>
          </cell>
          <cell r="FA3">
            <v>37039</v>
          </cell>
          <cell r="FB3">
            <v>37040</v>
          </cell>
          <cell r="FC3">
            <v>37041</v>
          </cell>
          <cell r="FD3">
            <v>37042</v>
          </cell>
          <cell r="FE3">
            <v>37043</v>
          </cell>
          <cell r="FF3">
            <v>37044</v>
          </cell>
          <cell r="FG3">
            <v>37045</v>
          </cell>
          <cell r="FH3">
            <v>37046</v>
          </cell>
          <cell r="FI3">
            <v>37047</v>
          </cell>
          <cell r="FJ3">
            <v>37048</v>
          </cell>
          <cell r="FK3">
            <v>37049</v>
          </cell>
          <cell r="FL3">
            <v>37050</v>
          </cell>
          <cell r="FM3">
            <v>37051</v>
          </cell>
          <cell r="FN3">
            <v>37052</v>
          </cell>
          <cell r="FO3">
            <v>37053</v>
          </cell>
          <cell r="FP3">
            <v>37054</v>
          </cell>
          <cell r="FQ3">
            <v>37055</v>
          </cell>
          <cell r="FR3">
            <v>37056</v>
          </cell>
          <cell r="FS3">
            <v>37057</v>
          </cell>
          <cell r="FT3">
            <v>37058</v>
          </cell>
          <cell r="FU3">
            <v>37059</v>
          </cell>
          <cell r="FV3">
            <v>37060</v>
          </cell>
          <cell r="FW3">
            <v>37061</v>
          </cell>
          <cell r="FX3">
            <v>37062</v>
          </cell>
          <cell r="FY3">
            <v>37063</v>
          </cell>
          <cell r="FZ3">
            <v>37064</v>
          </cell>
          <cell r="GA3">
            <v>37065</v>
          </cell>
          <cell r="GB3">
            <v>37066</v>
          </cell>
          <cell r="GC3">
            <v>37067</v>
          </cell>
          <cell r="GD3">
            <v>37068</v>
          </cell>
          <cell r="GE3">
            <v>37069</v>
          </cell>
          <cell r="GF3">
            <v>37070</v>
          </cell>
          <cell r="GG3">
            <v>37071</v>
          </cell>
          <cell r="GH3">
            <v>37072</v>
          </cell>
          <cell r="GI3">
            <v>37073</v>
          </cell>
          <cell r="GK3">
            <v>1</v>
          </cell>
          <cell r="GL3">
            <v>2</v>
          </cell>
          <cell r="GM3">
            <v>3</v>
          </cell>
          <cell r="GN3">
            <v>4</v>
          </cell>
          <cell r="GO3">
            <v>5</v>
          </cell>
          <cell r="GP3">
            <v>6</v>
          </cell>
        </row>
        <row r="5">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v>260</v>
          </cell>
          <cell r="AL5">
            <v>540</v>
          </cell>
          <cell r="AM5">
            <v>498</v>
          </cell>
          <cell r="AN5">
            <v>436</v>
          </cell>
          <cell r="AO5">
            <v>1015</v>
          </cell>
          <cell r="AP5">
            <v>1393</v>
          </cell>
          <cell r="AQ5">
            <v>2571</v>
          </cell>
          <cell r="AR5">
            <v>1269</v>
          </cell>
          <cell r="AS5">
            <v>1119</v>
          </cell>
          <cell r="AT5">
            <v>2152</v>
          </cell>
          <cell r="AU5">
            <v>2853</v>
          </cell>
          <cell r="AV5">
            <v>2300</v>
          </cell>
          <cell r="AW5">
            <v>2022</v>
          </cell>
          <cell r="AX5">
            <v>2155</v>
          </cell>
          <cell r="AY5" t="str">
            <v/>
          </cell>
          <cell r="AZ5" t="str">
            <v/>
          </cell>
          <cell r="BA5">
            <v>2400</v>
          </cell>
          <cell r="BB5">
            <v>2125</v>
          </cell>
          <cell r="BC5">
            <v>1924</v>
          </cell>
          <cell r="BD5">
            <v>3015</v>
          </cell>
          <cell r="BE5">
            <v>2889</v>
          </cell>
          <cell r="BF5">
            <v>3166</v>
          </cell>
          <cell r="BG5">
            <v>2238</v>
          </cell>
          <cell r="BH5">
            <v>2806</v>
          </cell>
          <cell r="BI5">
            <v>4106</v>
          </cell>
          <cell r="BJ5">
            <v>4455</v>
          </cell>
          <cell r="BK5">
            <v>2973</v>
          </cell>
          <cell r="BL5">
            <v>3551</v>
          </cell>
          <cell r="BM5">
            <v>3379</v>
          </cell>
          <cell r="BN5">
            <v>4197</v>
          </cell>
          <cell r="BO5">
            <v>4496</v>
          </cell>
          <cell r="BP5" t="str">
            <v/>
          </cell>
          <cell r="BQ5">
            <v>2966</v>
          </cell>
          <cell r="BR5">
            <v>3435</v>
          </cell>
          <cell r="BS5">
            <v>4054</v>
          </cell>
          <cell r="BT5">
            <v>4204</v>
          </cell>
          <cell r="BU5">
            <v>4505</v>
          </cell>
          <cell r="BV5">
            <v>3885</v>
          </cell>
          <cell r="BW5">
            <v>4190</v>
          </cell>
          <cell r="BX5">
            <v>2122</v>
          </cell>
          <cell r="BY5" t="str">
            <v/>
          </cell>
          <cell r="BZ5">
            <v>4413</v>
          </cell>
          <cell r="CA5">
            <v>4740</v>
          </cell>
          <cell r="CB5">
            <v>4583</v>
          </cell>
          <cell r="CC5">
            <v>6427</v>
          </cell>
          <cell r="CD5">
            <v>6266</v>
          </cell>
          <cell r="CE5">
            <v>4228</v>
          </cell>
          <cell r="CF5">
            <v>897</v>
          </cell>
          <cell r="CG5">
            <v>3858</v>
          </cell>
          <cell r="CH5">
            <v>2370</v>
          </cell>
          <cell r="CI5">
            <v>829</v>
          </cell>
          <cell r="CJ5">
            <v>274</v>
          </cell>
          <cell r="CK5" t="str">
            <v/>
          </cell>
          <cell r="CL5">
            <v>4689</v>
          </cell>
          <cell r="CM5">
            <v>5572</v>
          </cell>
          <cell r="CN5">
            <v>5509</v>
          </cell>
          <cell r="CO5">
            <v>5609</v>
          </cell>
          <cell r="CP5">
            <v>6324</v>
          </cell>
          <cell r="CQ5">
            <v>4372</v>
          </cell>
          <cell r="CR5" t="str">
            <v/>
          </cell>
          <cell r="CS5">
            <v>2000</v>
          </cell>
          <cell r="CT5">
            <v>4108</v>
          </cell>
          <cell r="CU5">
            <v>7452</v>
          </cell>
          <cell r="CV5" t="str">
            <v/>
          </cell>
          <cell r="CW5" t="str">
            <v/>
          </cell>
          <cell r="CX5">
            <v>2017</v>
          </cell>
          <cell r="CY5">
            <v>7228</v>
          </cell>
          <cell r="CZ5">
            <v>7962</v>
          </cell>
          <cell r="DA5">
            <v>5130</v>
          </cell>
          <cell r="DB5">
            <v>6536</v>
          </cell>
          <cell r="DC5">
            <v>6860</v>
          </cell>
          <cell r="DD5">
            <v>6922</v>
          </cell>
          <cell r="DE5">
            <v>5976</v>
          </cell>
          <cell r="DF5">
            <v>3453</v>
          </cell>
          <cell r="DG5">
            <v>7403</v>
          </cell>
          <cell r="DH5">
            <v>7170</v>
          </cell>
          <cell r="DI5">
            <v>7485</v>
          </cell>
          <cell r="DJ5">
            <v>2360</v>
          </cell>
          <cell r="DK5" t="str">
            <v/>
          </cell>
          <cell r="DL5" t="str">
            <v/>
          </cell>
          <cell r="DM5">
            <v>10937</v>
          </cell>
          <cell r="DN5">
            <v>6185</v>
          </cell>
          <cell r="DO5">
            <v>2002</v>
          </cell>
          <cell r="DP5" t="str">
            <v/>
          </cell>
          <cell r="DQ5" t="str">
            <v/>
          </cell>
          <cell r="DR5" t="str">
            <v/>
          </cell>
          <cell r="DS5" t="str">
            <v/>
          </cell>
          <cell r="DT5">
            <v>5030</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K5">
            <v>432.66666666666669</v>
          </cell>
          <cell r="GL5">
            <v>2577.1153846153848</v>
          </cell>
          <cell r="GM5">
            <v>4067.1785714285716</v>
          </cell>
          <cell r="GN5">
            <v>5920.9411764705883</v>
          </cell>
          <cell r="GO5">
            <v>0</v>
          </cell>
          <cell r="GP5">
            <v>0</v>
          </cell>
        </row>
        <row r="6">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v>0.66200000000000003</v>
          </cell>
          <cell r="AM6">
            <v>0.62575000000000003</v>
          </cell>
          <cell r="AN6">
            <v>0.57499999999999996</v>
          </cell>
          <cell r="AO6">
            <v>0.66466666666666663</v>
          </cell>
          <cell r="AP6">
            <v>0.71933333333333327</v>
          </cell>
          <cell r="AQ6">
            <v>0.64639999999999997</v>
          </cell>
          <cell r="AR6">
            <v>0.63900000000000001</v>
          </cell>
          <cell r="AS6">
            <v>0.57879999999999998</v>
          </cell>
          <cell r="AT6">
            <v>0.70250000000000001</v>
          </cell>
          <cell r="AU6">
            <v>0.72106249999999994</v>
          </cell>
          <cell r="AV6">
            <v>0.62656250000000002</v>
          </cell>
          <cell r="AW6">
            <v>0.68137499999999995</v>
          </cell>
          <cell r="AX6">
            <v>0.69012499999999999</v>
          </cell>
          <cell r="AY6" t="str">
            <v/>
          </cell>
          <cell r="AZ6" t="str">
            <v/>
          </cell>
          <cell r="BA6">
            <v>0.68807142857142856</v>
          </cell>
          <cell r="BB6">
            <v>0.65112500000000006</v>
          </cell>
          <cell r="BC6">
            <v>0.67642857142857149</v>
          </cell>
          <cell r="BD6">
            <v>0.71218749999999997</v>
          </cell>
          <cell r="BE6">
            <v>0.69894444444444448</v>
          </cell>
          <cell r="BF6">
            <v>0.60387777777777774</v>
          </cell>
          <cell r="BG6">
            <v>0.59599999999999997</v>
          </cell>
          <cell r="BH6">
            <v>0.62609090909090914</v>
          </cell>
          <cell r="BI6">
            <v>0.61969318181818167</v>
          </cell>
          <cell r="BJ6">
            <v>0.6521190476190476</v>
          </cell>
          <cell r="BK6">
            <v>0.65974999999999995</v>
          </cell>
          <cell r="BL6">
            <v>0.68855555555555559</v>
          </cell>
          <cell r="BM6">
            <v>0.73099999999999987</v>
          </cell>
          <cell r="BN6">
            <v>0.67393589743589744</v>
          </cell>
          <cell r="BO6">
            <v>0.68819166666666676</v>
          </cell>
          <cell r="BP6" t="str">
            <v/>
          </cell>
          <cell r="BQ6">
            <v>0.70599999999999996</v>
          </cell>
          <cell r="BR6">
            <v>0.71050000000000002</v>
          </cell>
          <cell r="BS6">
            <v>0.74340909090909091</v>
          </cell>
          <cell r="BT6">
            <v>0.7487380952380952</v>
          </cell>
          <cell r="BU6">
            <v>0.64022500000000004</v>
          </cell>
          <cell r="BV6">
            <v>0.67500000000000004</v>
          </cell>
          <cell r="BW6">
            <v>0.709016570008285</v>
          </cell>
          <cell r="BX6">
            <v>0.67179999999999995</v>
          </cell>
          <cell r="BY6" t="str">
            <v/>
          </cell>
          <cell r="BZ6">
            <v>0.67494444444444435</v>
          </cell>
          <cell r="CA6">
            <v>0.68188888888888888</v>
          </cell>
          <cell r="CB6">
            <v>0.72155555555555573</v>
          </cell>
          <cell r="CC6">
            <v>0.70819736842105274</v>
          </cell>
          <cell r="CD6">
            <v>0.69317352941176469</v>
          </cell>
          <cell r="CE6">
            <v>0.6876470588235295</v>
          </cell>
          <cell r="CF6">
            <v>0.78949999999999987</v>
          </cell>
          <cell r="CG6">
            <v>0.7363777777777778</v>
          </cell>
          <cell r="CH6">
            <v>0.81766666666666665</v>
          </cell>
          <cell r="CI6">
            <v>0.752</v>
          </cell>
          <cell r="CJ6">
            <v>0.75</v>
          </cell>
          <cell r="CK6" t="str">
            <v/>
          </cell>
          <cell r="CL6">
            <v>0.7176842105263157</v>
          </cell>
          <cell r="CM6">
            <v>0.69417708333333328</v>
          </cell>
          <cell r="CN6">
            <v>0.7319</v>
          </cell>
          <cell r="CO6">
            <v>0.72275</v>
          </cell>
          <cell r="CP6">
            <v>0.7108888888888889</v>
          </cell>
          <cell r="CQ6">
            <v>0.72267460317460319</v>
          </cell>
          <cell r="CR6" t="str">
            <v/>
          </cell>
          <cell r="CS6">
            <v>0.70011111111111113</v>
          </cell>
          <cell r="CT6">
            <v>0.68881249999999994</v>
          </cell>
          <cell r="CU6">
            <v>0.68305869565217381</v>
          </cell>
          <cell r="CV6" t="str">
            <v/>
          </cell>
          <cell r="CW6" t="str">
            <v/>
          </cell>
          <cell r="CX6">
            <v>0.73311111111111105</v>
          </cell>
          <cell r="CY6">
            <v>0.67961616161616156</v>
          </cell>
          <cell r="CZ6">
            <v>0.63680769230769241</v>
          </cell>
          <cell r="DA6">
            <v>0.69048106060606074</v>
          </cell>
          <cell r="DB6">
            <v>0.67176555023923445</v>
          </cell>
          <cell r="DC6">
            <v>0.64651521739130424</v>
          </cell>
          <cell r="DD6">
            <v>0.63095238095238093</v>
          </cell>
          <cell r="DE6">
            <v>0.57879037267080746</v>
          </cell>
          <cell r="DF6">
            <v>0.5998</v>
          </cell>
          <cell r="DG6">
            <v>0.67977083333333321</v>
          </cell>
          <cell r="DH6">
            <v>0.63424999999999998</v>
          </cell>
          <cell r="DI6">
            <v>0.64582272727272727</v>
          </cell>
          <cell r="DJ6">
            <v>0.61693333333333333</v>
          </cell>
          <cell r="DK6" t="str">
            <v/>
          </cell>
          <cell r="DL6" t="str">
            <v/>
          </cell>
          <cell r="DM6">
            <v>0.68506042884990237</v>
          </cell>
          <cell r="DN6">
            <v>0.68665681818181823</v>
          </cell>
          <cell r="DO6">
            <v>0.70989999999999998</v>
          </cell>
          <cell r="DP6" t="str">
            <v/>
          </cell>
          <cell r="DQ6" t="str">
            <v/>
          </cell>
          <cell r="DR6" t="str">
            <v/>
          </cell>
          <cell r="DS6" t="str">
            <v/>
          </cell>
          <cell r="DT6">
            <v>0.6875</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K6">
            <v>0.64387499999999998</v>
          </cell>
          <cell r="GL6">
            <v>0.6619536915541725</v>
          </cell>
          <cell r="GM6">
            <v>0.7139177549582707</v>
          </cell>
          <cell r="GN6">
            <v>0.65963139340387467</v>
          </cell>
          <cell r="GO6">
            <v>0</v>
          </cell>
          <cell r="GP6">
            <v>0</v>
          </cell>
        </row>
        <row r="7">
          <cell r="I7" t="str">
            <v/>
          </cell>
          <cell r="J7" t="str">
            <v/>
          </cell>
          <cell r="K7" t="str">
            <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Q7">
            <v>19.23</v>
          </cell>
          <cell r="AR7">
            <v>7.6</v>
          </cell>
          <cell r="AS7">
            <v>15.759999999999996</v>
          </cell>
          <cell r="AT7">
            <v>1.2000000000000004</v>
          </cell>
          <cell r="AU7">
            <v>13.892857142857144</v>
          </cell>
          <cell r="AV7">
            <v>20.571428571428569</v>
          </cell>
          <cell r="AW7">
            <v>29.625</v>
          </cell>
          <cell r="AX7">
            <v>3.0857142857142859</v>
          </cell>
          <cell r="AY7" t="str">
            <v/>
          </cell>
          <cell r="AZ7" t="str">
            <v/>
          </cell>
          <cell r="BA7">
            <v>7.3500000000000005</v>
          </cell>
          <cell r="BB7">
            <v>31.987500000000001</v>
          </cell>
          <cell r="BC7">
            <v>37.18571428571429</v>
          </cell>
          <cell r="BD7">
            <v>7.4305555555555571</v>
          </cell>
          <cell r="BE7">
            <v>25.011111111111113</v>
          </cell>
          <cell r="BF7">
            <v>37.324444444444445</v>
          </cell>
          <cell r="BG7">
            <v>24.050000000000008</v>
          </cell>
          <cell r="BH7">
            <v>1.3454545454545466</v>
          </cell>
          <cell r="BI7">
            <v>13.294318181818181</v>
          </cell>
          <cell r="BJ7">
            <v>4.7152777777777786</v>
          </cell>
          <cell r="BK7">
            <v>14.9</v>
          </cell>
          <cell r="BL7">
            <v>28.022222222222222</v>
          </cell>
          <cell r="BM7">
            <v>7.8999999999999995</v>
          </cell>
          <cell r="BN7">
            <v>7.3538461538461544</v>
          </cell>
          <cell r="BO7">
            <v>16.328461538461539</v>
          </cell>
          <cell r="BP7" t="str">
            <v/>
          </cell>
          <cell r="BQ7">
            <v>16.223076923076924</v>
          </cell>
          <cell r="BR7">
            <v>4.4571428571428564</v>
          </cell>
          <cell r="BS7">
            <v>0.15340909090909083</v>
          </cell>
          <cell r="BT7">
            <v>22.841025641025645</v>
          </cell>
          <cell r="BU7">
            <v>24.344374999999999</v>
          </cell>
          <cell r="BV7">
            <v>14.18125</v>
          </cell>
          <cell r="BW7">
            <v>11.393749999999999</v>
          </cell>
          <cell r="BX7">
            <v>6.8</v>
          </cell>
          <cell r="BY7" t="str">
            <v/>
          </cell>
          <cell r="BZ7">
            <v>18.205555555555556</v>
          </cell>
          <cell r="CA7">
            <v>22.372222222222224</v>
          </cell>
          <cell r="CB7">
            <v>9.7277777777777796</v>
          </cell>
          <cell r="CC7">
            <v>6.3993421052631598</v>
          </cell>
          <cell r="CD7">
            <v>11.005625</v>
          </cell>
          <cell r="CE7">
            <v>13.088235294117649</v>
          </cell>
          <cell r="CF7">
            <v>-15.975000000000001</v>
          </cell>
          <cell r="CG7">
            <v>-2.7937499999999993</v>
          </cell>
          <cell r="CH7">
            <v>-11.441666666666666</v>
          </cell>
          <cell r="CI7">
            <v>-6.2750000000000004</v>
          </cell>
          <cell r="CJ7">
            <v>2.4</v>
          </cell>
          <cell r="CK7" t="str">
            <v/>
          </cell>
          <cell r="CL7">
            <v>2.8736842105263154</v>
          </cell>
          <cell r="CM7">
            <v>16.51701388888889</v>
          </cell>
          <cell r="CN7">
            <v>8.7466666666666644</v>
          </cell>
          <cell r="CO7">
            <v>5.822222222222222</v>
          </cell>
          <cell r="CP7">
            <v>3.6679738562091502</v>
          </cell>
          <cell r="CQ7">
            <v>9.9992063492063465</v>
          </cell>
          <cell r="CR7" t="str">
            <v/>
          </cell>
          <cell r="CS7">
            <v>0.48888888888888854</v>
          </cell>
          <cell r="CT7">
            <v>10.512499999999999</v>
          </cell>
          <cell r="CU7">
            <v>12.736956521739131</v>
          </cell>
          <cell r="CV7" t="str">
            <v/>
          </cell>
          <cell r="CW7" t="str">
            <v/>
          </cell>
          <cell r="CX7">
            <v>-1.2222222222222205</v>
          </cell>
          <cell r="CY7">
            <v>4.2275252525252522</v>
          </cell>
          <cell r="CZ7">
            <v>6.4623397435897454</v>
          </cell>
          <cell r="DA7">
            <v>10.351515151515152</v>
          </cell>
          <cell r="DB7">
            <v>1.5686602870813395</v>
          </cell>
          <cell r="DC7">
            <v>10.439565217391307</v>
          </cell>
          <cell r="DD7">
            <v>-2.9294642857142859</v>
          </cell>
          <cell r="DE7">
            <v>6.0192546583850914</v>
          </cell>
          <cell r="DF7">
            <v>5.5111111111111093</v>
          </cell>
          <cell r="DG7">
            <v>11.110833333333334</v>
          </cell>
          <cell r="DH7">
            <v>-5.2840909090909092</v>
          </cell>
          <cell r="DI7">
            <v>-1.3300000000000005</v>
          </cell>
          <cell r="DJ7">
            <v>-0.57333333333333347</v>
          </cell>
          <cell r="DK7" t="str">
            <v/>
          </cell>
          <cell r="DL7" t="str">
            <v/>
          </cell>
          <cell r="DM7">
            <v>-13.683294346978562</v>
          </cell>
          <cell r="DN7">
            <v>-7.2072727272727271</v>
          </cell>
          <cell r="DO7">
            <v>-6.1599999999999975</v>
          </cell>
          <cell r="DP7" t="str">
            <v/>
          </cell>
          <cell r="DQ7" t="str">
            <v/>
          </cell>
          <cell r="DR7" t="str">
            <v/>
          </cell>
          <cell r="DS7" t="str">
            <v/>
          </cell>
          <cell r="DT7">
            <v>-8.6550000000000011</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K7">
            <v>0</v>
          </cell>
          <cell r="GL7">
            <v>16.31147416593069</v>
          </cell>
          <cell r="GM7">
            <v>7.8025886930275679</v>
          </cell>
          <cell r="GN7">
            <v>0.50859570178354729</v>
          </cell>
          <cell r="GO7">
            <v>0</v>
          </cell>
          <cell r="GP7">
            <v>0</v>
          </cell>
        </row>
        <row r="8">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v>0.66666666666666663</v>
          </cell>
          <cell r="AL8">
            <v>0.66666666666666663</v>
          </cell>
          <cell r="AM8">
            <v>0.83333333333333326</v>
          </cell>
          <cell r="AN8">
            <v>1.3333333333333333</v>
          </cell>
          <cell r="AO8">
            <v>2.3333333333333335</v>
          </cell>
          <cell r="AP8">
            <v>2.6666666666666665</v>
          </cell>
          <cell r="AQ8">
            <v>5</v>
          </cell>
          <cell r="AR8">
            <v>5</v>
          </cell>
          <cell r="AS8">
            <v>5</v>
          </cell>
          <cell r="AT8">
            <v>7.666666666666667</v>
          </cell>
          <cell r="AU8">
            <v>4.666666666666667</v>
          </cell>
          <cell r="AV8">
            <v>4.666666666666667</v>
          </cell>
          <cell r="AW8">
            <v>8</v>
          </cell>
          <cell r="AX8">
            <v>7.666666666666667</v>
          </cell>
          <cell r="AY8" t="str">
            <v/>
          </cell>
          <cell r="AZ8" t="str">
            <v/>
          </cell>
          <cell r="BA8">
            <v>4.5</v>
          </cell>
          <cell r="BB8">
            <v>8</v>
          </cell>
          <cell r="BC8">
            <v>7</v>
          </cell>
          <cell r="BD8">
            <v>5.333333333333333</v>
          </cell>
          <cell r="BE8">
            <v>5.833333333333333</v>
          </cell>
          <cell r="BF8">
            <v>6.8333333333333339</v>
          </cell>
          <cell r="BG8">
            <v>11</v>
          </cell>
          <cell r="BH8">
            <v>11</v>
          </cell>
          <cell r="BI8">
            <v>8</v>
          </cell>
          <cell r="BJ8">
            <v>7</v>
          </cell>
          <cell r="BK8">
            <v>9.6666666666666661</v>
          </cell>
          <cell r="BL8">
            <v>10.666666666666666</v>
          </cell>
          <cell r="BM8">
            <v>6.666666666666667</v>
          </cell>
          <cell r="BN8">
            <v>8.1666666666666679</v>
          </cell>
          <cell r="BO8">
            <v>9</v>
          </cell>
          <cell r="BP8" t="str">
            <v/>
          </cell>
          <cell r="BQ8">
            <v>13</v>
          </cell>
          <cell r="BR8">
            <v>14</v>
          </cell>
          <cell r="BS8">
            <v>7.5</v>
          </cell>
          <cell r="BT8">
            <v>8.3333333333333321</v>
          </cell>
          <cell r="BU8">
            <v>10.5</v>
          </cell>
          <cell r="BV8">
            <v>16</v>
          </cell>
          <cell r="BW8">
            <v>16.666666666666668</v>
          </cell>
          <cell r="BX8">
            <v>10</v>
          </cell>
          <cell r="BY8" t="str">
            <v/>
          </cell>
          <cell r="BZ8">
            <v>18</v>
          </cell>
          <cell r="CA8">
            <v>18</v>
          </cell>
          <cell r="CB8">
            <v>18</v>
          </cell>
          <cell r="CC8">
            <v>13.5</v>
          </cell>
          <cell r="CD8">
            <v>13.333333333333334</v>
          </cell>
          <cell r="CE8">
            <v>17</v>
          </cell>
          <cell r="CF8">
            <v>4</v>
          </cell>
          <cell r="CG8">
            <v>6.833333333333333</v>
          </cell>
          <cell r="CH8">
            <v>4</v>
          </cell>
          <cell r="CI8">
            <v>1.5</v>
          </cell>
          <cell r="CJ8">
            <v>1</v>
          </cell>
          <cell r="CK8" t="str">
            <v/>
          </cell>
          <cell r="CL8">
            <v>19</v>
          </cell>
          <cell r="CM8">
            <v>12.5</v>
          </cell>
          <cell r="CN8">
            <v>11.5</v>
          </cell>
          <cell r="CO8">
            <v>12</v>
          </cell>
          <cell r="CP8">
            <v>13</v>
          </cell>
          <cell r="CQ8">
            <v>8</v>
          </cell>
          <cell r="CR8" t="str">
            <v/>
          </cell>
          <cell r="CS8">
            <v>9</v>
          </cell>
          <cell r="CT8">
            <v>16</v>
          </cell>
          <cell r="CU8">
            <v>16.5</v>
          </cell>
          <cell r="CV8" t="str">
            <v/>
          </cell>
          <cell r="CW8" t="str">
            <v/>
          </cell>
          <cell r="CX8">
            <v>9</v>
          </cell>
          <cell r="CY8">
            <v>15.666666666666666</v>
          </cell>
          <cell r="CZ8">
            <v>18.5</v>
          </cell>
          <cell r="DA8">
            <v>11.5</v>
          </cell>
          <cell r="DB8">
            <v>15</v>
          </cell>
          <cell r="DC8">
            <v>16.5</v>
          </cell>
          <cell r="DD8">
            <v>19</v>
          </cell>
          <cell r="DE8">
            <v>18.5</v>
          </cell>
          <cell r="DF8">
            <v>11.666666666666666</v>
          </cell>
          <cell r="DG8">
            <v>18</v>
          </cell>
          <cell r="DH8">
            <v>16.666666666666664</v>
          </cell>
          <cell r="DI8">
            <v>16.333333333333332</v>
          </cell>
          <cell r="DJ8">
            <v>15</v>
          </cell>
          <cell r="DK8" t="str">
            <v/>
          </cell>
          <cell r="DL8" t="str">
            <v/>
          </cell>
          <cell r="DM8">
            <v>15.666666666666666</v>
          </cell>
          <cell r="DN8">
            <v>15.5</v>
          </cell>
          <cell r="DO8">
            <v>10</v>
          </cell>
          <cell r="DP8" t="str">
            <v/>
          </cell>
          <cell r="DQ8" t="str">
            <v/>
          </cell>
          <cell r="DR8" t="str">
            <v/>
          </cell>
          <cell r="DS8" t="str">
            <v/>
          </cell>
          <cell r="DT8">
            <v>20</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K8">
            <v>0.72222222222222221</v>
          </cell>
          <cell r="GL8">
            <v>6.6410256410256396</v>
          </cell>
          <cell r="GM8">
            <v>11.738095238095239</v>
          </cell>
          <cell r="GN8">
            <v>15.441176470588236</v>
          </cell>
          <cell r="GO8">
            <v>0</v>
          </cell>
          <cell r="GP8">
            <v>0</v>
          </cell>
        </row>
        <row r="9">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v>260</v>
          </cell>
          <cell r="AM9">
            <v>270</v>
          </cell>
          <cell r="AN9" t="str">
            <v/>
          </cell>
          <cell r="AO9" t="str">
            <v/>
          </cell>
          <cell r="AP9" t="str">
            <v/>
          </cell>
          <cell r="AQ9">
            <v>1263</v>
          </cell>
          <cell r="AR9" t="str">
            <v/>
          </cell>
          <cell r="AS9" t="str">
            <v/>
          </cell>
          <cell r="AT9" t="str">
            <v/>
          </cell>
          <cell r="AU9">
            <v>611</v>
          </cell>
          <cell r="AV9">
            <v>468</v>
          </cell>
          <cell r="AW9" t="str">
            <v/>
          </cell>
          <cell r="AX9" t="str">
            <v/>
          </cell>
          <cell r="AY9" t="str">
            <v/>
          </cell>
          <cell r="AZ9" t="str">
            <v/>
          </cell>
          <cell r="BA9">
            <v>567</v>
          </cell>
          <cell r="BB9" t="str">
            <v/>
          </cell>
          <cell r="BC9" t="str">
            <v/>
          </cell>
          <cell r="BD9">
            <v>550</v>
          </cell>
          <cell r="BE9">
            <v>532</v>
          </cell>
          <cell r="BF9">
            <v>998</v>
          </cell>
          <cell r="BG9" t="str">
            <v/>
          </cell>
          <cell r="BH9" t="str">
            <v/>
          </cell>
          <cell r="BI9">
            <v>963</v>
          </cell>
          <cell r="BJ9">
            <v>1233</v>
          </cell>
          <cell r="BK9" t="str">
            <v/>
          </cell>
          <cell r="BL9" t="str">
            <v/>
          </cell>
          <cell r="BM9" t="str">
            <v/>
          </cell>
          <cell r="BN9">
            <v>663</v>
          </cell>
          <cell r="BO9">
            <v>1325</v>
          </cell>
          <cell r="BP9" t="str">
            <v/>
          </cell>
          <cell r="BQ9" t="str">
            <v/>
          </cell>
          <cell r="BR9" t="str">
            <v/>
          </cell>
          <cell r="BS9">
            <v>1123</v>
          </cell>
          <cell r="BT9">
            <v>828</v>
          </cell>
          <cell r="BU9">
            <v>800</v>
          </cell>
          <cell r="BV9" t="str">
            <v/>
          </cell>
          <cell r="BW9" t="str">
            <v/>
          </cell>
          <cell r="BX9">
            <v>2122</v>
          </cell>
          <cell r="BY9" t="str">
            <v/>
          </cell>
          <cell r="BZ9" t="str">
            <v/>
          </cell>
          <cell r="CA9" t="str">
            <v/>
          </cell>
          <cell r="CB9" t="str">
            <v/>
          </cell>
          <cell r="CC9">
            <v>1774</v>
          </cell>
          <cell r="CD9">
            <v>2064</v>
          </cell>
          <cell r="CE9" t="str">
            <v/>
          </cell>
          <cell r="CF9" t="str">
            <v/>
          </cell>
          <cell r="CG9">
            <v>2443</v>
          </cell>
          <cell r="CH9">
            <v>580</v>
          </cell>
          <cell r="CI9">
            <v>251</v>
          </cell>
          <cell r="CJ9" t="str">
            <v/>
          </cell>
          <cell r="CK9" t="str">
            <v/>
          </cell>
          <cell r="CL9" t="str">
            <v/>
          </cell>
          <cell r="CM9">
            <v>1500</v>
          </cell>
          <cell r="CN9" t="str">
            <v/>
          </cell>
          <cell r="CO9" t="str">
            <v/>
          </cell>
          <cell r="CP9" t="str">
            <v/>
          </cell>
          <cell r="CQ9">
            <v>1805</v>
          </cell>
          <cell r="CR9" t="str">
            <v/>
          </cell>
          <cell r="CS9" t="str">
            <v/>
          </cell>
          <cell r="CT9" t="str">
            <v/>
          </cell>
          <cell r="CU9">
            <v>1791</v>
          </cell>
          <cell r="CV9" t="str">
            <v/>
          </cell>
          <cell r="CW9" t="str">
            <v/>
          </cell>
          <cell r="CX9" t="str">
            <v/>
          </cell>
          <cell r="CY9" t="str">
            <v/>
          </cell>
          <cell r="CZ9">
            <v>2299</v>
          </cell>
          <cell r="DA9">
            <v>2576</v>
          </cell>
          <cell r="DB9" t="str">
            <v/>
          </cell>
          <cell r="DC9" t="str">
            <v/>
          </cell>
          <cell r="DD9" t="str">
            <v/>
          </cell>
          <cell r="DE9">
            <v>2353</v>
          </cell>
          <cell r="DF9" t="str">
            <v/>
          </cell>
          <cell r="DG9" t="str">
            <v/>
          </cell>
          <cell r="DH9" t="str">
            <v/>
          </cell>
          <cell r="DI9">
            <v>2151</v>
          </cell>
          <cell r="DJ9">
            <v>2360</v>
          </cell>
          <cell r="DK9" t="str">
            <v/>
          </cell>
          <cell r="DL9" t="str">
            <v/>
          </cell>
          <cell r="DM9" t="str">
            <v/>
          </cell>
          <cell r="DN9">
            <v>2057</v>
          </cell>
          <cell r="DO9">
            <v>2002</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K9">
            <v>265</v>
          </cell>
          <cell r="GL9">
            <v>833.90909090909088</v>
          </cell>
          <cell r="GM9">
            <v>1423.4166666666667</v>
          </cell>
          <cell r="GN9">
            <v>2256.8571428571427</v>
          </cell>
          <cell r="GO9">
            <v>0</v>
          </cell>
          <cell r="GP9">
            <v>0</v>
          </cell>
        </row>
        <row r="10">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v>0.64800000000000002</v>
          </cell>
          <cell r="AM10">
            <v>0.65800000000000003</v>
          </cell>
          <cell r="AN10" t="str">
            <v/>
          </cell>
          <cell r="AO10" t="str">
            <v/>
          </cell>
          <cell r="AP10" t="str">
            <v/>
          </cell>
          <cell r="AQ10">
            <v>0.62439999999999996</v>
          </cell>
          <cell r="AR10" t="str">
            <v/>
          </cell>
          <cell r="AS10" t="str">
            <v/>
          </cell>
          <cell r="AT10" t="str">
            <v/>
          </cell>
          <cell r="AU10">
            <v>0.75249999999999995</v>
          </cell>
          <cell r="AV10">
            <v>0.58350000000000002</v>
          </cell>
          <cell r="AW10" t="str">
            <v/>
          </cell>
          <cell r="AX10" t="str">
            <v/>
          </cell>
          <cell r="AY10" t="str">
            <v/>
          </cell>
          <cell r="AZ10" t="str">
            <v/>
          </cell>
          <cell r="BA10">
            <v>0.745</v>
          </cell>
          <cell r="BB10" t="str">
            <v/>
          </cell>
          <cell r="BC10" t="str">
            <v/>
          </cell>
          <cell r="BD10">
            <v>0.75</v>
          </cell>
          <cell r="BE10">
            <v>0.73833333333333329</v>
          </cell>
          <cell r="BF10">
            <v>0.61519999999999997</v>
          </cell>
          <cell r="BG10" t="str">
            <v/>
          </cell>
          <cell r="BH10" t="str">
            <v/>
          </cell>
          <cell r="BI10">
            <v>0.61075000000000002</v>
          </cell>
          <cell r="BJ10">
            <v>0.68366666666666676</v>
          </cell>
          <cell r="BK10" t="str">
            <v/>
          </cell>
          <cell r="BL10" t="str">
            <v/>
          </cell>
          <cell r="BM10" t="str">
            <v/>
          </cell>
          <cell r="BN10">
            <v>0.6243333333333333</v>
          </cell>
          <cell r="BO10">
            <v>0.70379999999999998</v>
          </cell>
          <cell r="BP10" t="str">
            <v/>
          </cell>
          <cell r="BQ10" t="str">
            <v/>
          </cell>
          <cell r="BR10" t="str">
            <v/>
          </cell>
          <cell r="BS10">
            <v>0.74199999999999999</v>
          </cell>
          <cell r="BT10">
            <v>0.7593333333333333</v>
          </cell>
          <cell r="BU10">
            <v>0.62820000000000009</v>
          </cell>
          <cell r="BV10" t="str">
            <v/>
          </cell>
          <cell r="BW10" t="str">
            <v/>
          </cell>
          <cell r="BX10">
            <v>0.67179999999999995</v>
          </cell>
          <cell r="BY10" t="str">
            <v/>
          </cell>
          <cell r="BZ10" t="str">
            <v/>
          </cell>
          <cell r="CA10" t="str">
            <v/>
          </cell>
          <cell r="CB10" t="str">
            <v/>
          </cell>
          <cell r="CC10">
            <v>0.69550000000000001</v>
          </cell>
          <cell r="CD10">
            <v>0.71270000000000011</v>
          </cell>
          <cell r="CE10" t="str">
            <v/>
          </cell>
          <cell r="CF10" t="str">
            <v/>
          </cell>
          <cell r="CG10">
            <v>0.72755555555555551</v>
          </cell>
          <cell r="CH10">
            <v>0.84099999999999997</v>
          </cell>
          <cell r="CI10">
            <v>0.71799999999999997</v>
          </cell>
          <cell r="CJ10" t="str">
            <v/>
          </cell>
          <cell r="CK10" t="str">
            <v/>
          </cell>
          <cell r="CL10" t="str">
            <v/>
          </cell>
          <cell r="CM10">
            <v>0.65366666666666662</v>
          </cell>
          <cell r="CN10" t="str">
            <v/>
          </cell>
          <cell r="CO10" t="str">
            <v/>
          </cell>
          <cell r="CP10" t="str">
            <v/>
          </cell>
          <cell r="CQ10">
            <v>0.69657142857142862</v>
          </cell>
          <cell r="CR10" t="str">
            <v/>
          </cell>
          <cell r="CS10" t="str">
            <v/>
          </cell>
          <cell r="CT10" t="str">
            <v/>
          </cell>
          <cell r="CU10">
            <v>0.63090000000000002</v>
          </cell>
          <cell r="CV10" t="str">
            <v/>
          </cell>
          <cell r="CW10" t="str">
            <v/>
          </cell>
          <cell r="CX10" t="str">
            <v/>
          </cell>
          <cell r="CY10" t="str">
            <v/>
          </cell>
          <cell r="CZ10">
            <v>0.57061538461538475</v>
          </cell>
          <cell r="DA10">
            <v>0.70841666666666681</v>
          </cell>
          <cell r="DB10" t="str">
            <v/>
          </cell>
          <cell r="DC10" t="str">
            <v/>
          </cell>
          <cell r="DD10" t="str">
            <v/>
          </cell>
          <cell r="DE10">
            <v>0.53692857142857142</v>
          </cell>
          <cell r="DF10" t="str">
            <v/>
          </cell>
          <cell r="DG10" t="str">
            <v/>
          </cell>
          <cell r="DH10" t="str">
            <v/>
          </cell>
          <cell r="DI10">
            <v>0.62660000000000005</v>
          </cell>
          <cell r="DJ10">
            <v>0.61693333333333333</v>
          </cell>
          <cell r="DK10" t="str">
            <v/>
          </cell>
          <cell r="DL10" t="str">
            <v/>
          </cell>
          <cell r="DM10" t="str">
            <v/>
          </cell>
          <cell r="DN10">
            <v>0.6903636363636364</v>
          </cell>
          <cell r="DO10">
            <v>0.70989999999999998</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K10">
            <v>0.65300000000000002</v>
          </cell>
          <cell r="GL10">
            <v>0.67558939393939399</v>
          </cell>
          <cell r="GM10">
            <v>0.70643558201058199</v>
          </cell>
          <cell r="GN10">
            <v>0.63710822748679896</v>
          </cell>
          <cell r="GO10">
            <v>0</v>
          </cell>
          <cell r="GP10">
            <v>0</v>
          </cell>
        </row>
        <row r="11">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N11" t="str">
            <v/>
          </cell>
          <cell r="AO11" t="str">
            <v/>
          </cell>
          <cell r="AP11" t="str">
            <v/>
          </cell>
          <cell r="AQ11">
            <v>8.08</v>
          </cell>
          <cell r="AR11" t="str">
            <v/>
          </cell>
          <cell r="AS11" t="str">
            <v/>
          </cell>
          <cell r="AT11" t="str">
            <v/>
          </cell>
          <cell r="AU11">
            <v>24.6</v>
          </cell>
          <cell r="AV11">
            <v>30.2</v>
          </cell>
          <cell r="AW11" t="str">
            <v/>
          </cell>
          <cell r="AX11" t="str">
            <v/>
          </cell>
          <cell r="AY11" t="str">
            <v/>
          </cell>
          <cell r="AZ11" t="str">
            <v/>
          </cell>
          <cell r="BA11">
            <v>-15.1</v>
          </cell>
          <cell r="BB11" t="str">
            <v/>
          </cell>
          <cell r="BC11" t="str">
            <v/>
          </cell>
          <cell r="BD11">
            <v>-9.4499999999999993</v>
          </cell>
          <cell r="BE11">
            <v>25.033333333333331</v>
          </cell>
          <cell r="BF11">
            <v>23.360000000000003</v>
          </cell>
          <cell r="BG11" t="str">
            <v/>
          </cell>
          <cell r="BH11" t="str">
            <v/>
          </cell>
          <cell r="BI11">
            <v>8.9250000000000007</v>
          </cell>
          <cell r="BJ11">
            <v>0.87500000000000178</v>
          </cell>
          <cell r="BK11" t="str">
            <v/>
          </cell>
          <cell r="BL11" t="str">
            <v/>
          </cell>
          <cell r="BM11" t="str">
            <v/>
          </cell>
          <cell r="BN11">
            <v>2.3000000000000007</v>
          </cell>
          <cell r="BO11">
            <v>15.680000000000001</v>
          </cell>
          <cell r="BP11" t="str">
            <v/>
          </cell>
          <cell r="BQ11" t="str">
            <v/>
          </cell>
          <cell r="BR11" t="str">
            <v/>
          </cell>
          <cell r="BS11">
            <v>8.625</v>
          </cell>
          <cell r="BT11">
            <v>31.766666666666669</v>
          </cell>
          <cell r="BU11">
            <v>22.619999999999997</v>
          </cell>
          <cell r="BV11" t="str">
            <v/>
          </cell>
          <cell r="BW11" t="str">
            <v/>
          </cell>
          <cell r="BX11">
            <v>6.8</v>
          </cell>
          <cell r="BY11" t="str">
            <v/>
          </cell>
          <cell r="BZ11" t="str">
            <v/>
          </cell>
          <cell r="CA11" t="str">
            <v/>
          </cell>
          <cell r="CB11" t="str">
            <v/>
          </cell>
          <cell r="CC11">
            <v>0.12500000000000044</v>
          </cell>
          <cell r="CD11">
            <v>11.18</v>
          </cell>
          <cell r="CE11" t="str">
            <v/>
          </cell>
          <cell r="CF11" t="str">
            <v/>
          </cell>
          <cell r="CG11">
            <v>8.9125000000000014</v>
          </cell>
          <cell r="CH11">
            <v>-4.8000000000000007</v>
          </cell>
          <cell r="CI11">
            <v>15.2</v>
          </cell>
          <cell r="CJ11" t="str">
            <v/>
          </cell>
          <cell r="CK11" t="str">
            <v/>
          </cell>
          <cell r="CL11" t="str">
            <v/>
          </cell>
          <cell r="CM11">
            <v>16.277777777777779</v>
          </cell>
          <cell r="CN11" t="str">
            <v/>
          </cell>
          <cell r="CO11" t="str">
            <v/>
          </cell>
          <cell r="CP11" t="str">
            <v/>
          </cell>
          <cell r="CQ11">
            <v>22.642857142857142</v>
          </cell>
          <cell r="CR11" t="str">
            <v/>
          </cell>
          <cell r="CS11" t="str">
            <v/>
          </cell>
          <cell r="CT11" t="str">
            <v/>
          </cell>
          <cell r="CU11">
            <v>15.6</v>
          </cell>
          <cell r="CV11" t="str">
            <v/>
          </cell>
          <cell r="CW11" t="str">
            <v/>
          </cell>
          <cell r="CX11" t="str">
            <v/>
          </cell>
          <cell r="CY11" t="str">
            <v/>
          </cell>
          <cell r="CZ11">
            <v>4.0538461538461554</v>
          </cell>
          <cell r="DA11">
            <v>12.866666666666665</v>
          </cell>
          <cell r="DB11" t="str">
            <v/>
          </cell>
          <cell r="DC11" t="str">
            <v/>
          </cell>
          <cell r="DD11" t="str">
            <v/>
          </cell>
          <cell r="DE11">
            <v>2.2428571428571424</v>
          </cell>
          <cell r="DF11" t="str">
            <v/>
          </cell>
          <cell r="DG11" t="str">
            <v/>
          </cell>
          <cell r="DH11" t="str">
            <v/>
          </cell>
          <cell r="DI11">
            <v>5.5900000000000007</v>
          </cell>
          <cell r="DJ11">
            <v>-0.57333333333333347</v>
          </cell>
          <cell r="DK11" t="str">
            <v/>
          </cell>
          <cell r="DL11" t="str">
            <v/>
          </cell>
          <cell r="DM11" t="str">
            <v/>
          </cell>
          <cell r="DN11">
            <v>-10.854545454545455</v>
          </cell>
          <cell r="DO11">
            <v>-6.1599999999999975</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K11">
            <v>0</v>
          </cell>
          <cell r="GL11">
            <v>10.409393939393938</v>
          </cell>
          <cell r="GM11">
            <v>12.912483465608465</v>
          </cell>
          <cell r="GN11">
            <v>1.0236415964987393</v>
          </cell>
          <cell r="GO11">
            <v>0</v>
          </cell>
          <cell r="GP11">
            <v>0</v>
          </cell>
        </row>
        <row r="12">
          <cell r="I12" t="str">
            <v/>
          </cell>
          <cell r="J12" t="str">
            <v/>
          </cell>
          <cell r="K12" t="str">
            <v/>
          </cell>
          <cell r="L12" t="str">
            <v/>
          </cell>
          <cell r="M12" t="str">
            <v/>
          </cell>
          <cell r="N12" t="str">
            <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v>0.66666666666666663</v>
          </cell>
          <cell r="AM12">
            <v>0.66666666666666663</v>
          </cell>
          <cell r="AN12" t="str">
            <v/>
          </cell>
          <cell r="AO12" t="str">
            <v/>
          </cell>
          <cell r="AP12" t="str">
            <v/>
          </cell>
          <cell r="AQ12">
            <v>5</v>
          </cell>
          <cell r="AR12" t="str">
            <v/>
          </cell>
          <cell r="AS12" t="str">
            <v/>
          </cell>
          <cell r="AT12" t="str">
            <v/>
          </cell>
          <cell r="AU12">
            <v>1.6666666666666667</v>
          </cell>
          <cell r="AV12">
            <v>1.6666666666666667</v>
          </cell>
          <cell r="AW12" t="str">
            <v/>
          </cell>
          <cell r="AX12" t="str">
            <v/>
          </cell>
          <cell r="AY12" t="str">
            <v/>
          </cell>
          <cell r="AZ12" t="str">
            <v/>
          </cell>
          <cell r="BA12">
            <v>2</v>
          </cell>
          <cell r="BB12" t="str">
            <v/>
          </cell>
          <cell r="BC12" t="str">
            <v/>
          </cell>
          <cell r="BD12">
            <v>2</v>
          </cell>
          <cell r="BE12">
            <v>2.6666666666666665</v>
          </cell>
          <cell r="BF12">
            <v>4.666666666666667</v>
          </cell>
          <cell r="BG12" t="str">
            <v/>
          </cell>
          <cell r="BH12" t="str">
            <v/>
          </cell>
          <cell r="BI12">
            <v>4.333333333333333</v>
          </cell>
          <cell r="BJ12">
            <v>4</v>
          </cell>
          <cell r="BK12" t="str">
            <v/>
          </cell>
          <cell r="BL12" t="str">
            <v/>
          </cell>
          <cell r="BM12" t="str">
            <v/>
          </cell>
          <cell r="BN12">
            <v>3</v>
          </cell>
          <cell r="BO12">
            <v>5</v>
          </cell>
          <cell r="BP12" t="str">
            <v/>
          </cell>
          <cell r="BQ12" t="str">
            <v/>
          </cell>
          <cell r="BR12" t="str">
            <v/>
          </cell>
          <cell r="BS12">
            <v>4</v>
          </cell>
          <cell r="BT12">
            <v>3</v>
          </cell>
          <cell r="BU12">
            <v>5</v>
          </cell>
          <cell r="BV12" t="str">
            <v/>
          </cell>
          <cell r="BW12" t="str">
            <v/>
          </cell>
          <cell r="BX12">
            <v>10</v>
          </cell>
          <cell r="BY12" t="str">
            <v/>
          </cell>
          <cell r="BZ12" t="str">
            <v/>
          </cell>
          <cell r="CA12" t="str">
            <v/>
          </cell>
          <cell r="CB12" t="str">
            <v/>
          </cell>
          <cell r="CC12">
            <v>8</v>
          </cell>
          <cell r="CD12">
            <v>10</v>
          </cell>
          <cell r="CE12" t="str">
            <v/>
          </cell>
          <cell r="CF12" t="str">
            <v/>
          </cell>
          <cell r="CG12">
            <v>8.6666666666666661</v>
          </cell>
          <cell r="CH12">
            <v>2</v>
          </cell>
          <cell r="CI12">
            <v>1</v>
          </cell>
          <cell r="CJ12" t="str">
            <v/>
          </cell>
          <cell r="CK12" t="str">
            <v/>
          </cell>
          <cell r="CL12" t="str">
            <v/>
          </cell>
          <cell r="CM12">
            <v>9</v>
          </cell>
          <cell r="CN12" t="str">
            <v/>
          </cell>
          <cell r="CO12" t="str">
            <v/>
          </cell>
          <cell r="CP12" t="str">
            <v/>
          </cell>
          <cell r="CQ12">
            <v>7</v>
          </cell>
          <cell r="CR12" t="str">
            <v/>
          </cell>
          <cell r="CS12" t="str">
            <v/>
          </cell>
          <cell r="CT12" t="str">
            <v/>
          </cell>
          <cell r="CU12">
            <v>10</v>
          </cell>
          <cell r="CV12" t="str">
            <v/>
          </cell>
          <cell r="CW12" t="str">
            <v/>
          </cell>
          <cell r="CX12" t="str">
            <v/>
          </cell>
          <cell r="CY12" t="str">
            <v/>
          </cell>
          <cell r="CZ12">
            <v>13</v>
          </cell>
          <cell r="DA12">
            <v>12</v>
          </cell>
          <cell r="DB12" t="str">
            <v/>
          </cell>
          <cell r="DC12" t="str">
            <v/>
          </cell>
          <cell r="DD12" t="str">
            <v/>
          </cell>
          <cell r="DE12">
            <v>14</v>
          </cell>
          <cell r="DF12" t="str">
            <v/>
          </cell>
          <cell r="DG12" t="str">
            <v/>
          </cell>
          <cell r="DH12" t="str">
            <v/>
          </cell>
          <cell r="DI12">
            <v>10.333333333333334</v>
          </cell>
          <cell r="DJ12">
            <v>15</v>
          </cell>
          <cell r="DK12" t="str">
            <v/>
          </cell>
          <cell r="DL12" t="str">
            <v/>
          </cell>
          <cell r="DM12" t="str">
            <v/>
          </cell>
          <cell r="DN12">
            <v>11</v>
          </cell>
          <cell r="DO12">
            <v>10</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K12">
            <v>0.66666666666666663</v>
          </cell>
          <cell r="GL12">
            <v>3.2727272727272729</v>
          </cell>
          <cell r="GM12">
            <v>6.4722222222222214</v>
          </cell>
          <cell r="GN12">
            <v>12.190476190476192</v>
          </cell>
          <cell r="GO12">
            <v>0</v>
          </cell>
          <cell r="GP12">
            <v>0</v>
          </cell>
        </row>
        <row r="13">
          <cell r="I13" t="str">
            <v/>
          </cell>
          <cell r="J13" t="str">
            <v/>
          </cell>
          <cell r="K13" t="str">
            <v/>
          </cell>
          <cell r="L13" t="str">
            <v/>
          </cell>
          <cell r="M13" t="str">
            <v/>
          </cell>
          <cell r="N13" t="str">
            <v/>
          </cell>
          <cell r="O13" t="str">
            <v/>
          </cell>
          <cell r="P13" t="str">
            <v/>
          </cell>
          <cell r="Q13" t="str">
            <v/>
          </cell>
          <cell r="R13" t="str">
            <v/>
          </cell>
          <cell r="S13" t="str">
            <v/>
          </cell>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v>228</v>
          </cell>
          <cell r="AN13">
            <v>436</v>
          </cell>
          <cell r="AO13" t="str">
            <v/>
          </cell>
          <cell r="AP13" t="str">
            <v/>
          </cell>
          <cell r="AQ13" t="str">
            <v/>
          </cell>
          <cell r="AR13">
            <v>1269</v>
          </cell>
          <cell r="AS13">
            <v>1119</v>
          </cell>
          <cell r="AT13" t="str">
            <v/>
          </cell>
          <cell r="AU13" t="str">
            <v/>
          </cell>
          <cell r="AV13">
            <v>1832</v>
          </cell>
          <cell r="AW13">
            <v>2022</v>
          </cell>
          <cell r="AX13">
            <v>2155</v>
          </cell>
          <cell r="AY13" t="str">
            <v/>
          </cell>
          <cell r="AZ13" t="str">
            <v/>
          </cell>
          <cell r="BA13">
            <v>1833</v>
          </cell>
          <cell r="BB13">
            <v>2125</v>
          </cell>
          <cell r="BC13" t="str">
            <v/>
          </cell>
          <cell r="BD13" t="str">
            <v/>
          </cell>
          <cell r="BE13" t="str">
            <v/>
          </cell>
          <cell r="BF13">
            <v>2168</v>
          </cell>
          <cell r="BG13">
            <v>2238</v>
          </cell>
          <cell r="BH13" t="str">
            <v/>
          </cell>
          <cell r="BI13" t="str">
            <v/>
          </cell>
          <cell r="BJ13">
            <v>3222</v>
          </cell>
          <cell r="BK13">
            <v>2973</v>
          </cell>
          <cell r="BL13">
            <v>3551</v>
          </cell>
          <cell r="BM13" t="str">
            <v/>
          </cell>
          <cell r="BN13" t="str">
            <v/>
          </cell>
          <cell r="BO13">
            <v>3171</v>
          </cell>
          <cell r="BP13" t="str">
            <v/>
          </cell>
          <cell r="BQ13">
            <v>2966</v>
          </cell>
          <cell r="BR13" t="str">
            <v/>
          </cell>
          <cell r="BS13" t="str">
            <v/>
          </cell>
          <cell r="BT13" t="str">
            <v/>
          </cell>
          <cell r="BU13">
            <v>3705</v>
          </cell>
          <cell r="BV13">
            <v>3885</v>
          </cell>
          <cell r="BW13" t="str">
            <v/>
          </cell>
          <cell r="BX13" t="str">
            <v/>
          </cell>
          <cell r="BY13" t="str">
            <v/>
          </cell>
          <cell r="BZ13">
            <v>4413</v>
          </cell>
          <cell r="CA13">
            <v>4740</v>
          </cell>
          <cell r="CB13" t="str">
            <v/>
          </cell>
          <cell r="CC13" t="str">
            <v/>
          </cell>
          <cell r="CD13">
            <v>4202</v>
          </cell>
          <cell r="CE13">
            <v>4228</v>
          </cell>
          <cell r="CF13" t="str">
            <v/>
          </cell>
          <cell r="CG13" t="str">
            <v/>
          </cell>
          <cell r="CH13" t="str">
            <v/>
          </cell>
          <cell r="CI13">
            <v>578</v>
          </cell>
          <cell r="CJ13" t="str">
            <v/>
          </cell>
          <cell r="CK13" t="str">
            <v/>
          </cell>
          <cell r="CL13" t="str">
            <v/>
          </cell>
          <cell r="CM13">
            <v>4072</v>
          </cell>
          <cell r="CN13">
            <v>4074</v>
          </cell>
          <cell r="CO13">
            <v>4246</v>
          </cell>
          <cell r="CP13" t="str">
            <v/>
          </cell>
          <cell r="CQ13" t="str">
            <v/>
          </cell>
          <cell r="CR13" t="str">
            <v/>
          </cell>
          <cell r="CS13" t="str">
            <v/>
          </cell>
          <cell r="CT13" t="str">
            <v/>
          </cell>
          <cell r="CU13" t="str">
            <v/>
          </cell>
          <cell r="CV13" t="str">
            <v/>
          </cell>
          <cell r="CW13" t="str">
            <v/>
          </cell>
          <cell r="CX13" t="str">
            <v/>
          </cell>
          <cell r="CY13" t="str">
            <v/>
          </cell>
          <cell r="CZ13" t="str">
            <v/>
          </cell>
          <cell r="DA13">
            <v>2554</v>
          </cell>
          <cell r="DB13">
            <v>4499</v>
          </cell>
          <cell r="DC13">
            <v>4591</v>
          </cell>
          <cell r="DD13" t="str">
            <v/>
          </cell>
          <cell r="DE13" t="str">
            <v/>
          </cell>
          <cell r="DF13">
            <v>3453</v>
          </cell>
          <cell r="DG13">
            <v>4941</v>
          </cell>
          <cell r="DH13" t="str">
            <v/>
          </cell>
          <cell r="DI13" t="str">
            <v/>
          </cell>
          <cell r="DJ13" t="str">
            <v/>
          </cell>
          <cell r="DK13" t="str">
            <v/>
          </cell>
          <cell r="DL13" t="str">
            <v/>
          </cell>
          <cell r="DM13">
            <v>4423</v>
          </cell>
          <cell r="DN13" t="str">
            <v/>
          </cell>
          <cell r="DO13" t="str">
            <v/>
          </cell>
          <cell r="DP13" t="str">
            <v/>
          </cell>
          <cell r="DQ13" t="str">
            <v/>
          </cell>
          <cell r="DR13" t="str">
            <v/>
          </cell>
          <cell r="DS13" t="str">
            <v/>
          </cell>
          <cell r="DT13">
            <v>5030</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K13">
            <v>228</v>
          </cell>
          <cell r="GL13">
            <v>2151</v>
          </cell>
          <cell r="GM13">
            <v>3737.181818181818</v>
          </cell>
          <cell r="GN13">
            <v>4213</v>
          </cell>
          <cell r="GO13">
            <v>0</v>
          </cell>
          <cell r="GP13">
            <v>0</v>
          </cell>
        </row>
        <row r="14">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v>0.59349999999999992</v>
          </cell>
          <cell r="AN14">
            <v>0.57499999999999996</v>
          </cell>
          <cell r="AO14" t="str">
            <v/>
          </cell>
          <cell r="AP14" t="str">
            <v/>
          </cell>
          <cell r="AQ14" t="str">
            <v/>
          </cell>
          <cell r="AR14">
            <v>0.63900000000000001</v>
          </cell>
          <cell r="AS14">
            <v>0.57879999999999998</v>
          </cell>
          <cell r="AT14" t="str">
            <v/>
          </cell>
          <cell r="AU14" t="str">
            <v/>
          </cell>
          <cell r="AV14">
            <v>0.66962500000000003</v>
          </cell>
          <cell r="AW14">
            <v>0.68137499999999995</v>
          </cell>
          <cell r="AX14">
            <v>0.69012499999999999</v>
          </cell>
          <cell r="AY14" t="str">
            <v/>
          </cell>
          <cell r="AZ14" t="str">
            <v/>
          </cell>
          <cell r="BA14">
            <v>0.63114285714285712</v>
          </cell>
          <cell r="BB14">
            <v>0.65112500000000006</v>
          </cell>
          <cell r="BC14" t="str">
            <v/>
          </cell>
          <cell r="BD14" t="str">
            <v/>
          </cell>
          <cell r="BE14" t="str">
            <v/>
          </cell>
          <cell r="BF14">
            <v>0.5925555555555555</v>
          </cell>
          <cell r="BG14">
            <v>0.59599999999999997</v>
          </cell>
          <cell r="BH14" t="str">
            <v/>
          </cell>
          <cell r="BI14" t="str">
            <v/>
          </cell>
          <cell r="BJ14">
            <v>0.62057142857142844</v>
          </cell>
          <cell r="BK14">
            <v>0.65974999999999995</v>
          </cell>
          <cell r="BL14">
            <v>0.68855555555555559</v>
          </cell>
          <cell r="BM14" t="str">
            <v/>
          </cell>
          <cell r="BN14" t="str">
            <v/>
          </cell>
          <cell r="BO14">
            <v>0.67258333333333342</v>
          </cell>
          <cell r="BP14" t="str">
            <v/>
          </cell>
          <cell r="BQ14">
            <v>0.70599999999999996</v>
          </cell>
          <cell r="BR14" t="str">
            <v/>
          </cell>
          <cell r="BS14" t="str">
            <v/>
          </cell>
          <cell r="BT14" t="str">
            <v/>
          </cell>
          <cell r="BU14">
            <v>0.65225000000000011</v>
          </cell>
          <cell r="BV14">
            <v>0.67500000000000004</v>
          </cell>
          <cell r="BW14" t="str">
            <v/>
          </cell>
          <cell r="BX14" t="str">
            <v/>
          </cell>
          <cell r="BY14" t="str">
            <v/>
          </cell>
          <cell r="BZ14">
            <v>0.67494444444444435</v>
          </cell>
          <cell r="CA14">
            <v>0.68188888888888888</v>
          </cell>
          <cell r="CB14" t="str">
            <v/>
          </cell>
          <cell r="CC14" t="str">
            <v/>
          </cell>
          <cell r="CD14">
            <v>0.67364705882352938</v>
          </cell>
          <cell r="CE14">
            <v>0.6876470588235295</v>
          </cell>
          <cell r="CF14" t="str">
            <v/>
          </cell>
          <cell r="CG14" t="str">
            <v/>
          </cell>
          <cell r="CH14" t="str">
            <v/>
          </cell>
          <cell r="CI14">
            <v>0.78600000000000003</v>
          </cell>
          <cell r="CJ14" t="str">
            <v/>
          </cell>
          <cell r="CK14" t="str">
            <v/>
          </cell>
          <cell r="CL14" t="str">
            <v/>
          </cell>
          <cell r="CM14">
            <v>0.73468749999999994</v>
          </cell>
          <cell r="CN14">
            <v>0.68899999999999983</v>
          </cell>
          <cell r="CO14">
            <v>0.69633333333333336</v>
          </cell>
          <cell r="CP14" t="str">
            <v/>
          </cell>
          <cell r="CQ14" t="str">
            <v/>
          </cell>
          <cell r="CR14" t="str">
            <v/>
          </cell>
          <cell r="CS14" t="str">
            <v/>
          </cell>
          <cell r="CT14" t="str">
            <v/>
          </cell>
          <cell r="CU14" t="str">
            <v/>
          </cell>
          <cell r="CV14" t="str">
            <v/>
          </cell>
          <cell r="CW14" t="str">
            <v/>
          </cell>
          <cell r="CX14" t="str">
            <v/>
          </cell>
          <cell r="CY14" t="str">
            <v/>
          </cell>
          <cell r="CZ14" t="str">
            <v/>
          </cell>
          <cell r="DA14">
            <v>0.67254545454545456</v>
          </cell>
          <cell r="DB14">
            <v>0.68889473684210534</v>
          </cell>
          <cell r="DC14">
            <v>0.58213043478260862</v>
          </cell>
          <cell r="DD14" t="str">
            <v/>
          </cell>
          <cell r="DE14" t="str">
            <v/>
          </cell>
          <cell r="DF14">
            <v>0.5998</v>
          </cell>
          <cell r="DG14">
            <v>0.60095833333333337</v>
          </cell>
          <cell r="DH14" t="str">
            <v/>
          </cell>
          <cell r="DI14" t="str">
            <v/>
          </cell>
          <cell r="DJ14" t="str">
            <v/>
          </cell>
          <cell r="DK14" t="str">
            <v/>
          </cell>
          <cell r="DL14" t="str">
            <v/>
          </cell>
          <cell r="DM14">
            <v>0.66273684210526307</v>
          </cell>
          <cell r="DN14" t="str">
            <v/>
          </cell>
          <cell r="DO14" t="str">
            <v/>
          </cell>
          <cell r="DP14" t="str">
            <v/>
          </cell>
          <cell r="DQ14" t="str">
            <v/>
          </cell>
          <cell r="DR14" t="str">
            <v/>
          </cell>
          <cell r="DS14" t="str">
            <v/>
          </cell>
          <cell r="DT14">
            <v>0.6875</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K14">
            <v>0.59349999999999992</v>
          </cell>
          <cell r="GL14">
            <v>0.63901490929705218</v>
          </cell>
          <cell r="GM14">
            <v>0.6961271167557932</v>
          </cell>
          <cell r="GN14">
            <v>0.64208082880125217</v>
          </cell>
          <cell r="GO14">
            <v>0</v>
          </cell>
          <cell r="GP14">
            <v>0</v>
          </cell>
        </row>
        <row r="15">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O15" t="str">
            <v/>
          </cell>
          <cell r="AP15" t="str">
            <v/>
          </cell>
          <cell r="AQ15" t="str">
            <v/>
          </cell>
          <cell r="AR15">
            <v>7.6</v>
          </cell>
          <cell r="AS15">
            <v>15.759999999999996</v>
          </cell>
          <cell r="AT15" t="str">
            <v/>
          </cell>
          <cell r="AU15" t="str">
            <v/>
          </cell>
          <cell r="AV15">
            <v>10.942857142857141</v>
          </cell>
          <cell r="AW15">
            <v>29.625</v>
          </cell>
          <cell r="AX15">
            <v>3.0857142857142859</v>
          </cell>
          <cell r="AY15" t="str">
            <v/>
          </cell>
          <cell r="AZ15" t="str">
            <v/>
          </cell>
          <cell r="BA15">
            <v>29.8</v>
          </cell>
          <cell r="BB15">
            <v>31.987500000000001</v>
          </cell>
          <cell r="BC15" t="str">
            <v/>
          </cell>
          <cell r="BD15" t="str">
            <v/>
          </cell>
          <cell r="BE15" t="str">
            <v/>
          </cell>
          <cell r="BF15">
            <v>51.288888888888884</v>
          </cell>
          <cell r="BG15">
            <v>24.050000000000008</v>
          </cell>
          <cell r="BH15" t="str">
            <v/>
          </cell>
          <cell r="BI15" t="str">
            <v/>
          </cell>
          <cell r="BJ15">
            <v>8.5555555555555554</v>
          </cell>
          <cell r="BK15">
            <v>14.9</v>
          </cell>
          <cell r="BL15">
            <v>28.022222222222222</v>
          </cell>
          <cell r="BM15" t="str">
            <v/>
          </cell>
          <cell r="BN15" t="str">
            <v/>
          </cell>
          <cell r="BO15">
            <v>16.976923076923075</v>
          </cell>
          <cell r="BP15" t="str">
            <v/>
          </cell>
          <cell r="BQ15">
            <v>16.223076923076924</v>
          </cell>
          <cell r="BR15" t="str">
            <v/>
          </cell>
          <cell r="BS15" t="str">
            <v/>
          </cell>
          <cell r="BT15" t="str">
            <v/>
          </cell>
          <cell r="BU15">
            <v>26.068749999999998</v>
          </cell>
          <cell r="BV15">
            <v>14.18125</v>
          </cell>
          <cell r="BW15" t="str">
            <v/>
          </cell>
          <cell r="BX15" t="str">
            <v/>
          </cell>
          <cell r="BY15" t="str">
            <v/>
          </cell>
          <cell r="BZ15">
            <v>18.205555555555556</v>
          </cell>
          <cell r="CA15">
            <v>22.372222222222224</v>
          </cell>
          <cell r="CB15" t="str">
            <v/>
          </cell>
          <cell r="CC15" t="str">
            <v/>
          </cell>
          <cell r="CD15">
            <v>10.831250000000001</v>
          </cell>
          <cell r="CE15">
            <v>13.088235294117649</v>
          </cell>
          <cell r="CF15" t="str">
            <v/>
          </cell>
          <cell r="CG15" t="str">
            <v/>
          </cell>
          <cell r="CH15" t="str">
            <v/>
          </cell>
          <cell r="CI15">
            <v>-27.75</v>
          </cell>
          <cell r="CJ15" t="str">
            <v/>
          </cell>
          <cell r="CK15" t="str">
            <v/>
          </cell>
          <cell r="CL15" t="str">
            <v/>
          </cell>
          <cell r="CM15">
            <v>16.756249999999998</v>
          </cell>
          <cell r="CN15">
            <v>26.933333333333326</v>
          </cell>
          <cell r="CO15">
            <v>20.377777777777776</v>
          </cell>
          <cell r="CP15" t="str">
            <v/>
          </cell>
          <cell r="CQ15" t="str">
            <v/>
          </cell>
          <cell r="CR15" t="str">
            <v/>
          </cell>
          <cell r="CS15" t="str">
            <v/>
          </cell>
          <cell r="CT15" t="str">
            <v/>
          </cell>
          <cell r="CU15" t="str">
            <v/>
          </cell>
          <cell r="CV15" t="str">
            <v/>
          </cell>
          <cell r="CW15" t="str">
            <v/>
          </cell>
          <cell r="CX15" t="str">
            <v/>
          </cell>
          <cell r="CY15" t="str">
            <v/>
          </cell>
          <cell r="CZ15" t="str">
            <v/>
          </cell>
          <cell r="DA15">
            <v>7.8363636363636369</v>
          </cell>
          <cell r="DB15">
            <v>11.973684210526315</v>
          </cell>
          <cell r="DC15">
            <v>14.339130434782613</v>
          </cell>
          <cell r="DD15" t="str">
            <v/>
          </cell>
          <cell r="DE15" t="str">
            <v/>
          </cell>
          <cell r="DF15">
            <v>5.5111111111111093</v>
          </cell>
          <cell r="DG15">
            <v>21.246666666666666</v>
          </cell>
          <cell r="DH15" t="str">
            <v/>
          </cell>
          <cell r="DI15" t="str">
            <v/>
          </cell>
          <cell r="DJ15" t="str">
            <v/>
          </cell>
          <cell r="DK15" t="str">
            <v/>
          </cell>
          <cell r="DL15" t="str">
            <v/>
          </cell>
          <cell r="DM15">
            <v>-4.1526315789473713</v>
          </cell>
          <cell r="DN15" t="str">
            <v/>
          </cell>
          <cell r="DO15" t="str">
            <v/>
          </cell>
          <cell r="DP15" t="str">
            <v/>
          </cell>
          <cell r="DQ15" t="str">
            <v/>
          </cell>
          <cell r="DR15" t="str">
            <v/>
          </cell>
          <cell r="DS15" t="str">
            <v/>
          </cell>
          <cell r="DT15">
            <v>-8.6550000000000011</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K15">
            <v>0</v>
          </cell>
          <cell r="GL15">
            <v>20.968820090166243</v>
          </cell>
          <cell r="GM15">
            <v>14.298881918734857</v>
          </cell>
          <cell r="GN15">
            <v>6.8713320686432811</v>
          </cell>
          <cell r="GO15">
            <v>0</v>
          </cell>
          <cell r="GP15">
            <v>0</v>
          </cell>
        </row>
        <row r="16">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v>1</v>
          </cell>
          <cell r="AN16">
            <v>1.3333333333333333</v>
          </cell>
          <cell r="AO16" t="str">
            <v/>
          </cell>
          <cell r="AP16" t="str">
            <v/>
          </cell>
          <cell r="AQ16" t="str">
            <v/>
          </cell>
          <cell r="AR16">
            <v>5</v>
          </cell>
          <cell r="AS16">
            <v>5</v>
          </cell>
          <cell r="AT16" t="str">
            <v/>
          </cell>
          <cell r="AU16" t="str">
            <v/>
          </cell>
          <cell r="AV16">
            <v>7.666666666666667</v>
          </cell>
          <cell r="AW16">
            <v>8</v>
          </cell>
          <cell r="AX16">
            <v>7.666666666666667</v>
          </cell>
          <cell r="AY16" t="str">
            <v/>
          </cell>
          <cell r="AZ16" t="str">
            <v/>
          </cell>
          <cell r="BA16">
            <v>7</v>
          </cell>
          <cell r="BB16">
            <v>8</v>
          </cell>
          <cell r="BC16" t="str">
            <v/>
          </cell>
          <cell r="BD16" t="str">
            <v/>
          </cell>
          <cell r="BE16" t="str">
            <v/>
          </cell>
          <cell r="BF16">
            <v>9</v>
          </cell>
          <cell r="BG16">
            <v>11</v>
          </cell>
          <cell r="BH16" t="str">
            <v/>
          </cell>
          <cell r="BI16" t="str">
            <v/>
          </cell>
          <cell r="BJ16">
            <v>10</v>
          </cell>
          <cell r="BK16">
            <v>9.6666666666666661</v>
          </cell>
          <cell r="BL16">
            <v>10.666666666666666</v>
          </cell>
          <cell r="BM16" t="str">
            <v/>
          </cell>
          <cell r="BN16" t="str">
            <v/>
          </cell>
          <cell r="BO16">
            <v>13</v>
          </cell>
          <cell r="BP16" t="str">
            <v/>
          </cell>
          <cell r="BQ16">
            <v>13</v>
          </cell>
          <cell r="BR16" t="str">
            <v/>
          </cell>
          <cell r="BS16" t="str">
            <v/>
          </cell>
          <cell r="BT16" t="str">
            <v/>
          </cell>
          <cell r="BU16">
            <v>16</v>
          </cell>
          <cell r="BV16">
            <v>16</v>
          </cell>
          <cell r="BW16" t="str">
            <v/>
          </cell>
          <cell r="BX16" t="str">
            <v/>
          </cell>
          <cell r="BY16" t="str">
            <v/>
          </cell>
          <cell r="BZ16">
            <v>18</v>
          </cell>
          <cell r="CA16">
            <v>18</v>
          </cell>
          <cell r="CB16" t="str">
            <v/>
          </cell>
          <cell r="CC16" t="str">
            <v/>
          </cell>
          <cell r="CD16">
            <v>16.666666666666668</v>
          </cell>
          <cell r="CE16">
            <v>17</v>
          </cell>
          <cell r="CF16" t="str">
            <v/>
          </cell>
          <cell r="CG16" t="str">
            <v/>
          </cell>
          <cell r="CH16" t="str">
            <v/>
          </cell>
          <cell r="CI16">
            <v>2</v>
          </cell>
          <cell r="CJ16" t="str">
            <v/>
          </cell>
          <cell r="CK16" t="str">
            <v/>
          </cell>
          <cell r="CL16" t="str">
            <v/>
          </cell>
          <cell r="CM16">
            <v>16</v>
          </cell>
          <cell r="CN16">
            <v>18</v>
          </cell>
          <cell r="CO16">
            <v>18</v>
          </cell>
          <cell r="CP16" t="str">
            <v/>
          </cell>
          <cell r="CQ16" t="str">
            <v/>
          </cell>
          <cell r="CR16" t="str">
            <v/>
          </cell>
          <cell r="CS16" t="str">
            <v/>
          </cell>
          <cell r="CT16" t="str">
            <v/>
          </cell>
          <cell r="CU16" t="str">
            <v/>
          </cell>
          <cell r="CV16" t="str">
            <v/>
          </cell>
          <cell r="CW16" t="str">
            <v/>
          </cell>
          <cell r="CX16" t="str">
            <v/>
          </cell>
          <cell r="CY16" t="str">
            <v/>
          </cell>
          <cell r="CZ16" t="str">
            <v/>
          </cell>
          <cell r="DA16">
            <v>11</v>
          </cell>
          <cell r="DB16">
            <v>19</v>
          </cell>
          <cell r="DC16">
            <v>23</v>
          </cell>
          <cell r="DD16" t="str">
            <v/>
          </cell>
          <cell r="DE16" t="str">
            <v/>
          </cell>
          <cell r="DF16">
            <v>11.666666666666666</v>
          </cell>
          <cell r="DG16">
            <v>24</v>
          </cell>
          <cell r="DH16" t="str">
            <v/>
          </cell>
          <cell r="DI16" t="str">
            <v/>
          </cell>
          <cell r="DJ16" t="str">
            <v/>
          </cell>
          <cell r="DK16" t="str">
            <v/>
          </cell>
          <cell r="DL16" t="str">
            <v/>
          </cell>
          <cell r="DM16">
            <v>19</v>
          </cell>
          <cell r="DN16" t="str">
            <v/>
          </cell>
          <cell r="DO16" t="str">
            <v/>
          </cell>
          <cell r="DP16" t="str">
            <v/>
          </cell>
          <cell r="DQ16" t="str">
            <v/>
          </cell>
          <cell r="DR16" t="str">
            <v/>
          </cell>
          <cell r="DS16" t="str">
            <v/>
          </cell>
          <cell r="DT16">
            <v>20</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K16">
            <v>1</v>
          </cell>
          <cell r="GL16">
            <v>8.0714285714285712</v>
          </cell>
          <cell r="GM16">
            <v>15.333333333333336</v>
          </cell>
          <cell r="GN16">
            <v>18.238095238095237</v>
          </cell>
          <cell r="GO16">
            <v>0</v>
          </cell>
          <cell r="GP16">
            <v>0</v>
          </cell>
        </row>
        <row r="17">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v>274</v>
          </cell>
          <cell r="CK17" t="str">
            <v/>
          </cell>
          <cell r="CL17" t="str">
            <v/>
          </cell>
          <cell r="CM17" t="str">
            <v/>
          </cell>
          <cell r="CN17">
            <v>1435</v>
          </cell>
          <cell r="CO17">
            <v>1363</v>
          </cell>
          <cell r="CP17">
            <v>1735</v>
          </cell>
          <cell r="CQ17" t="str">
            <v/>
          </cell>
          <cell r="CR17" t="str">
            <v/>
          </cell>
          <cell r="CS17">
            <v>2000</v>
          </cell>
          <cell r="CT17" t="str">
            <v/>
          </cell>
          <cell r="CU17" t="str">
            <v/>
          </cell>
          <cell r="CV17" t="str">
            <v/>
          </cell>
          <cell r="CW17" t="str">
            <v/>
          </cell>
          <cell r="CX17">
            <v>2017</v>
          </cell>
          <cell r="CY17">
            <v>1888</v>
          </cell>
          <cell r="CZ17" t="str">
            <v/>
          </cell>
          <cell r="DA17" t="str">
            <v/>
          </cell>
          <cell r="DB17">
            <v>2037</v>
          </cell>
          <cell r="DC17">
            <v>2269</v>
          </cell>
          <cell r="DD17">
            <v>2425</v>
          </cell>
          <cell r="DE17" t="str">
            <v/>
          </cell>
          <cell r="DF17" t="str">
            <v/>
          </cell>
          <cell r="DG17">
            <v>2462</v>
          </cell>
          <cell r="DH17">
            <v>2352</v>
          </cell>
          <cell r="DI17" t="str">
            <v/>
          </cell>
          <cell r="DJ17" t="str">
            <v/>
          </cell>
          <cell r="DK17" t="str">
            <v/>
          </cell>
          <cell r="DL17" t="str">
            <v/>
          </cell>
          <cell r="DM17">
            <v>2091</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K17">
            <v>0</v>
          </cell>
          <cell r="GL17">
            <v>0</v>
          </cell>
          <cell r="GM17">
            <v>1361.4</v>
          </cell>
          <cell r="GN17">
            <v>2192.625</v>
          </cell>
          <cell r="GO17">
            <v>0</v>
          </cell>
          <cell r="GP17">
            <v>0</v>
          </cell>
        </row>
        <row r="18">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v>0.75</v>
          </cell>
          <cell r="CK18" t="str">
            <v/>
          </cell>
          <cell r="CL18" t="str">
            <v/>
          </cell>
          <cell r="CM18" t="str">
            <v/>
          </cell>
          <cell r="CN18">
            <v>0.77480000000000004</v>
          </cell>
          <cell r="CO18">
            <v>0.74916666666666665</v>
          </cell>
          <cell r="CP18">
            <v>0.70977777777777773</v>
          </cell>
          <cell r="CQ18" t="str">
            <v/>
          </cell>
          <cell r="CR18" t="str">
            <v/>
          </cell>
          <cell r="CS18">
            <v>0.70011111111111113</v>
          </cell>
          <cell r="CT18" t="str">
            <v/>
          </cell>
          <cell r="CU18" t="str">
            <v/>
          </cell>
          <cell r="CV18" t="str">
            <v/>
          </cell>
          <cell r="CW18" t="str">
            <v/>
          </cell>
          <cell r="CX18">
            <v>0.73311111111111105</v>
          </cell>
          <cell r="CY18">
            <v>0.66177777777777769</v>
          </cell>
          <cell r="CZ18" t="str">
            <v/>
          </cell>
          <cell r="DA18" t="str">
            <v/>
          </cell>
          <cell r="DB18">
            <v>0.65463636363636357</v>
          </cell>
          <cell r="DC18">
            <v>0.71089999999999998</v>
          </cell>
          <cell r="DD18">
            <v>0.72957142857142865</v>
          </cell>
          <cell r="DE18" t="str">
            <v/>
          </cell>
          <cell r="DF18" t="str">
            <v/>
          </cell>
          <cell r="DG18">
            <v>0.75858333333333317</v>
          </cell>
          <cell r="DH18">
            <v>0.70650000000000002</v>
          </cell>
          <cell r="DI18" t="str">
            <v/>
          </cell>
          <cell r="DJ18" t="str">
            <v/>
          </cell>
          <cell r="DK18" t="str">
            <v/>
          </cell>
          <cell r="DL18" t="str">
            <v/>
          </cell>
          <cell r="DM18">
            <v>0.72944444444444445</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K18">
            <v>0</v>
          </cell>
          <cell r="GL18">
            <v>0</v>
          </cell>
          <cell r="GM18">
            <v>0.73677111111111104</v>
          </cell>
          <cell r="GN18">
            <v>0.71056555735930738</v>
          </cell>
          <cell r="GO18">
            <v>0</v>
          </cell>
          <cell r="GP18">
            <v>0</v>
          </cell>
        </row>
        <row r="19">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v>2.4</v>
          </cell>
          <cell r="CK19" t="str">
            <v/>
          </cell>
          <cell r="CL19" t="str">
            <v/>
          </cell>
          <cell r="CM19" t="str">
            <v/>
          </cell>
          <cell r="CN19">
            <v>-9.4399999999999977</v>
          </cell>
          <cell r="CO19">
            <v>-8.7333333333333325</v>
          </cell>
          <cell r="CP19">
            <v>-2.9111111111111105</v>
          </cell>
          <cell r="CQ19" t="str">
            <v/>
          </cell>
          <cell r="CR19" t="str">
            <v/>
          </cell>
          <cell r="CS19">
            <v>0.48888888888888854</v>
          </cell>
          <cell r="CT19" t="str">
            <v/>
          </cell>
          <cell r="CU19" t="str">
            <v/>
          </cell>
          <cell r="CV19" t="str">
            <v/>
          </cell>
          <cell r="CW19" t="str">
            <v/>
          </cell>
          <cell r="CX19">
            <v>-1.2222222222222205</v>
          </cell>
          <cell r="CY19">
            <v>2.3777777777777778</v>
          </cell>
          <cell r="CZ19" t="str">
            <v/>
          </cell>
          <cell r="DA19" t="str">
            <v/>
          </cell>
          <cell r="DB19">
            <v>-8.836363636363636</v>
          </cell>
          <cell r="DC19">
            <v>6.5400000000000009</v>
          </cell>
          <cell r="DD19">
            <v>-7.0214285714285714</v>
          </cell>
          <cell r="DE19" t="str">
            <v/>
          </cell>
          <cell r="DF19" t="str">
            <v/>
          </cell>
          <cell r="DG19">
            <v>0.97500000000000087</v>
          </cell>
          <cell r="DH19">
            <v>-13.35</v>
          </cell>
          <cell r="DI19" t="str">
            <v/>
          </cell>
          <cell r="DJ19" t="str">
            <v/>
          </cell>
          <cell r="DK19" t="str">
            <v/>
          </cell>
          <cell r="DL19" t="str">
            <v/>
          </cell>
          <cell r="DM19">
            <v>-32.777777777777779</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
          </cell>
          <cell r="GD19" t="str">
            <v/>
          </cell>
          <cell r="GE19" t="str">
            <v/>
          </cell>
          <cell r="GF19" t="str">
            <v/>
          </cell>
          <cell r="GG19" t="str">
            <v/>
          </cell>
          <cell r="GH19" t="str">
            <v/>
          </cell>
          <cell r="GK19">
            <v>0</v>
          </cell>
          <cell r="GL19">
            <v>0</v>
          </cell>
          <cell r="GM19">
            <v>-3.6391111111111107</v>
          </cell>
          <cell r="GN19">
            <v>-6.6643768037518036</v>
          </cell>
          <cell r="GO19">
            <v>0</v>
          </cell>
          <cell r="GP19">
            <v>0</v>
          </cell>
        </row>
        <row r="20">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v>1</v>
          </cell>
          <cell r="CK20" t="str">
            <v/>
          </cell>
          <cell r="CL20" t="str">
            <v/>
          </cell>
          <cell r="CM20" t="str">
            <v/>
          </cell>
          <cell r="CN20">
            <v>5</v>
          </cell>
          <cell r="CO20">
            <v>6</v>
          </cell>
          <cell r="CP20">
            <v>9</v>
          </cell>
          <cell r="CQ20" t="str">
            <v/>
          </cell>
          <cell r="CR20" t="str">
            <v/>
          </cell>
          <cell r="CS20">
            <v>9</v>
          </cell>
          <cell r="CT20" t="str">
            <v/>
          </cell>
          <cell r="CU20" t="str">
            <v/>
          </cell>
          <cell r="CV20" t="str">
            <v/>
          </cell>
          <cell r="CW20" t="str">
            <v/>
          </cell>
          <cell r="CX20">
            <v>9</v>
          </cell>
          <cell r="CY20">
            <v>9</v>
          </cell>
          <cell r="CZ20" t="str">
            <v/>
          </cell>
          <cell r="DA20" t="str">
            <v/>
          </cell>
          <cell r="DB20">
            <v>11</v>
          </cell>
          <cell r="DC20">
            <v>10</v>
          </cell>
          <cell r="DD20">
            <v>14</v>
          </cell>
          <cell r="DE20" t="str">
            <v/>
          </cell>
          <cell r="DF20" t="str">
            <v/>
          </cell>
          <cell r="DG20">
            <v>12</v>
          </cell>
          <cell r="DH20">
            <v>11</v>
          </cell>
          <cell r="DI20" t="str">
            <v/>
          </cell>
          <cell r="DJ20" t="str">
            <v/>
          </cell>
          <cell r="DK20" t="str">
            <v/>
          </cell>
          <cell r="DL20" t="str">
            <v/>
          </cell>
          <cell r="DM20">
            <v>9</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t="str">
            <v/>
          </cell>
          <cell r="GC20" t="str">
            <v/>
          </cell>
          <cell r="GD20" t="str">
            <v/>
          </cell>
          <cell r="GE20" t="str">
            <v/>
          </cell>
          <cell r="GF20" t="str">
            <v/>
          </cell>
          <cell r="GG20" t="str">
            <v/>
          </cell>
          <cell r="GH20" t="str">
            <v/>
          </cell>
          <cell r="GK20">
            <v>0</v>
          </cell>
          <cell r="GL20">
            <v>0</v>
          </cell>
          <cell r="GM20">
            <v>6</v>
          </cell>
          <cell r="GN20">
            <v>10.625</v>
          </cell>
          <cell r="GO20">
            <v>0</v>
          </cell>
          <cell r="GP20">
            <v>0</v>
          </cell>
        </row>
        <row r="21">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v>260</v>
          </cell>
          <cell r="AL21">
            <v>280</v>
          </cell>
          <cell r="AM21" t="str">
            <v/>
          </cell>
          <cell r="AN21" t="str">
            <v/>
          </cell>
          <cell r="AO21">
            <v>1015</v>
          </cell>
          <cell r="AP21">
            <v>1393</v>
          </cell>
          <cell r="AQ21">
            <v>1308</v>
          </cell>
          <cell r="AR21" t="str">
            <v/>
          </cell>
          <cell r="AS21" t="str">
            <v/>
          </cell>
          <cell r="AT21">
            <v>2152</v>
          </cell>
          <cell r="AU21">
            <v>2242</v>
          </cell>
          <cell r="AV21" t="str">
            <v/>
          </cell>
          <cell r="AW21" t="str">
            <v/>
          </cell>
          <cell r="AX21" t="str">
            <v/>
          </cell>
          <cell r="AY21" t="str">
            <v/>
          </cell>
          <cell r="AZ21" t="str">
            <v/>
          </cell>
          <cell r="BA21" t="str">
            <v/>
          </cell>
          <cell r="BB21" t="str">
            <v/>
          </cell>
          <cell r="BC21">
            <v>1924</v>
          </cell>
          <cell r="BD21">
            <v>2465</v>
          </cell>
          <cell r="BE21">
            <v>2357</v>
          </cell>
          <cell r="BF21" t="str">
            <v/>
          </cell>
          <cell r="BG21" t="str">
            <v/>
          </cell>
          <cell r="BH21">
            <v>2806</v>
          </cell>
          <cell r="BI21">
            <v>3143</v>
          </cell>
          <cell r="BJ21" t="str">
            <v/>
          </cell>
          <cell r="BK21" t="str">
            <v/>
          </cell>
          <cell r="BL21" t="str">
            <v/>
          </cell>
          <cell r="BM21">
            <v>3379</v>
          </cell>
          <cell r="BN21">
            <v>3534</v>
          </cell>
          <cell r="BO21" t="str">
            <v/>
          </cell>
          <cell r="BP21" t="str">
            <v/>
          </cell>
          <cell r="BQ21" t="str">
            <v/>
          </cell>
          <cell r="BR21">
            <v>3435</v>
          </cell>
          <cell r="BS21">
            <v>2931</v>
          </cell>
          <cell r="BT21">
            <v>3376</v>
          </cell>
          <cell r="BU21" t="str">
            <v/>
          </cell>
          <cell r="BV21" t="str">
            <v/>
          </cell>
          <cell r="BW21">
            <v>4190</v>
          </cell>
          <cell r="BX21" t="str">
            <v/>
          </cell>
          <cell r="BY21" t="str">
            <v/>
          </cell>
          <cell r="BZ21" t="str">
            <v/>
          </cell>
          <cell r="CA21" t="str">
            <v/>
          </cell>
          <cell r="CB21">
            <v>4583</v>
          </cell>
          <cell r="CC21">
            <v>4653</v>
          </cell>
          <cell r="CD21" t="str">
            <v/>
          </cell>
          <cell r="CE21" t="str">
            <v/>
          </cell>
          <cell r="CF21">
            <v>897</v>
          </cell>
          <cell r="CG21">
            <v>1415</v>
          </cell>
          <cell r="CH21">
            <v>1790</v>
          </cell>
          <cell r="CI21" t="str">
            <v/>
          </cell>
          <cell r="CJ21" t="str">
            <v/>
          </cell>
          <cell r="CK21" t="str">
            <v/>
          </cell>
          <cell r="CL21">
            <v>4689</v>
          </cell>
          <cell r="CM21" t="str">
            <v/>
          </cell>
          <cell r="CN21" t="str">
            <v/>
          </cell>
          <cell r="CO21" t="str">
            <v/>
          </cell>
          <cell r="CP21">
            <v>4589</v>
          </cell>
          <cell r="CQ21">
            <v>2567</v>
          </cell>
          <cell r="CR21" t="str">
            <v/>
          </cell>
          <cell r="CS21" t="str">
            <v/>
          </cell>
          <cell r="CT21">
            <v>4108</v>
          </cell>
          <cell r="CU21">
            <v>5661</v>
          </cell>
          <cell r="CV21" t="str">
            <v/>
          </cell>
          <cell r="CW21" t="str">
            <v/>
          </cell>
          <cell r="CX21" t="str">
            <v/>
          </cell>
          <cell r="CY21">
            <v>5340</v>
          </cell>
          <cell r="CZ21">
            <v>5663</v>
          </cell>
          <cell r="DA21" t="str">
            <v/>
          </cell>
          <cell r="DB21" t="str">
            <v/>
          </cell>
          <cell r="DC21" t="str">
            <v/>
          </cell>
          <cell r="DD21">
            <v>4497</v>
          </cell>
          <cell r="DE21">
            <v>3623</v>
          </cell>
          <cell r="DF21" t="str">
            <v/>
          </cell>
          <cell r="DG21" t="str">
            <v/>
          </cell>
          <cell r="DH21">
            <v>4818</v>
          </cell>
          <cell r="DI21">
            <v>5334</v>
          </cell>
          <cell r="DJ21" t="str">
            <v/>
          </cell>
          <cell r="DK21" t="str">
            <v/>
          </cell>
          <cell r="DL21" t="str">
            <v/>
          </cell>
          <cell r="DM21">
            <v>4423</v>
          </cell>
          <cell r="DN21">
            <v>4128</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K21">
            <v>270</v>
          </cell>
          <cell r="GL21">
            <v>2309.8333333333335</v>
          </cell>
          <cell r="GM21">
            <v>3491.7142857142858</v>
          </cell>
          <cell r="GN21">
            <v>4728.25</v>
          </cell>
          <cell r="GO21">
            <v>0</v>
          </cell>
          <cell r="GP21">
            <v>0</v>
          </cell>
        </row>
        <row r="22">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v>0.65900000000000003</v>
          </cell>
          <cell r="AL22">
            <v>0.67600000000000005</v>
          </cell>
          <cell r="AM22" t="str">
            <v/>
          </cell>
          <cell r="AN22" t="str">
            <v/>
          </cell>
          <cell r="AO22">
            <v>0.66466666666666663</v>
          </cell>
          <cell r="AP22">
            <v>0.71933333333333327</v>
          </cell>
          <cell r="AQ22">
            <v>0.66839999999999999</v>
          </cell>
          <cell r="AR22" t="str">
            <v/>
          </cell>
          <cell r="AS22" t="str">
            <v/>
          </cell>
          <cell r="AT22">
            <v>0.70250000000000001</v>
          </cell>
          <cell r="AU22">
            <v>0.68962499999999993</v>
          </cell>
          <cell r="AV22" t="str">
            <v/>
          </cell>
          <cell r="AW22" t="str">
            <v/>
          </cell>
          <cell r="AX22" t="str">
            <v/>
          </cell>
          <cell r="AY22" t="str">
            <v/>
          </cell>
          <cell r="AZ22" t="str">
            <v/>
          </cell>
          <cell r="BA22" t="str">
            <v/>
          </cell>
          <cell r="BB22" t="str">
            <v/>
          </cell>
          <cell r="BC22">
            <v>0.67642857142857149</v>
          </cell>
          <cell r="BD22">
            <v>0.67437499999999995</v>
          </cell>
          <cell r="BE22">
            <v>0.65955555555555567</v>
          </cell>
          <cell r="BF22" t="str">
            <v/>
          </cell>
          <cell r="BG22" t="str">
            <v/>
          </cell>
          <cell r="BH22">
            <v>0.62609090909090914</v>
          </cell>
          <cell r="BI22">
            <v>0.62863636363636344</v>
          </cell>
          <cell r="BJ22" t="str">
            <v/>
          </cell>
          <cell r="BK22" t="str">
            <v/>
          </cell>
          <cell r="BL22" t="str">
            <v/>
          </cell>
          <cell r="BM22">
            <v>0.73099999999999987</v>
          </cell>
          <cell r="BN22">
            <v>0.72353846153846157</v>
          </cell>
          <cell r="BO22" t="str">
            <v/>
          </cell>
          <cell r="BP22" t="str">
            <v/>
          </cell>
          <cell r="BQ22" t="str">
            <v/>
          </cell>
          <cell r="BR22">
            <v>0.71050000000000002</v>
          </cell>
          <cell r="BS22">
            <v>0.74481818181818182</v>
          </cell>
          <cell r="BT22">
            <v>0.7381428571428571</v>
          </cell>
          <cell r="BU22" t="str">
            <v/>
          </cell>
          <cell r="BV22" t="str">
            <v/>
          </cell>
          <cell r="BW22">
            <v>0.709016570008285</v>
          </cell>
          <cell r="BX22" t="str">
            <v/>
          </cell>
          <cell r="BY22" t="str">
            <v/>
          </cell>
          <cell r="BZ22" t="str">
            <v/>
          </cell>
          <cell r="CA22" t="str">
            <v/>
          </cell>
          <cell r="CB22">
            <v>0.72155555555555573</v>
          </cell>
          <cell r="CC22">
            <v>0.72089473684210537</v>
          </cell>
          <cell r="CD22" t="str">
            <v/>
          </cell>
          <cell r="CE22" t="str">
            <v/>
          </cell>
          <cell r="CF22">
            <v>0.78949999999999987</v>
          </cell>
          <cell r="CG22">
            <v>0.74519999999999997</v>
          </cell>
          <cell r="CH22">
            <v>0.79433333333333334</v>
          </cell>
          <cell r="CI22" t="str">
            <v/>
          </cell>
          <cell r="CJ22" t="str">
            <v/>
          </cell>
          <cell r="CK22" t="str">
            <v/>
          </cell>
          <cell r="CL22">
            <v>0.7176842105263157</v>
          </cell>
          <cell r="CM22" t="str">
            <v/>
          </cell>
          <cell r="CN22" t="str">
            <v/>
          </cell>
          <cell r="CO22" t="str">
            <v/>
          </cell>
          <cell r="CP22">
            <v>0.71199999999999997</v>
          </cell>
          <cell r="CQ22">
            <v>0.74877777777777765</v>
          </cell>
          <cell r="CR22" t="str">
            <v/>
          </cell>
          <cell r="CS22" t="str">
            <v/>
          </cell>
          <cell r="CT22">
            <v>0.68881249999999994</v>
          </cell>
          <cell r="CU22">
            <v>0.73521739130434771</v>
          </cell>
          <cell r="CV22" t="str">
            <v/>
          </cell>
          <cell r="CW22" t="str">
            <v/>
          </cell>
          <cell r="CX22" t="str">
            <v/>
          </cell>
          <cell r="CY22">
            <v>0.69745454545454555</v>
          </cell>
          <cell r="CZ22">
            <v>0.70300000000000018</v>
          </cell>
          <cell r="DA22" t="str">
            <v/>
          </cell>
          <cell r="DB22" t="str">
            <v/>
          </cell>
          <cell r="DC22" t="str">
            <v/>
          </cell>
          <cell r="DD22">
            <v>0.53233333333333333</v>
          </cell>
          <cell r="DE22">
            <v>0.6206521739130435</v>
          </cell>
          <cell r="DF22" t="str">
            <v/>
          </cell>
          <cell r="DG22" t="str">
            <v/>
          </cell>
          <cell r="DH22">
            <v>0.56200000000000006</v>
          </cell>
          <cell r="DI22">
            <v>0.66504545454545461</v>
          </cell>
          <cell r="DJ22" t="str">
            <v/>
          </cell>
          <cell r="DK22" t="str">
            <v/>
          </cell>
          <cell r="DL22" t="str">
            <v/>
          </cell>
          <cell r="DM22">
            <v>0.66299999999999992</v>
          </cell>
          <cell r="DN22">
            <v>0.68295000000000006</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K22">
            <v>0.66749999999999998</v>
          </cell>
          <cell r="GL22">
            <v>0.6803458217708217</v>
          </cell>
          <cell r="GM22">
            <v>0.73403236530776839</v>
          </cell>
          <cell r="GN22">
            <v>0.64080443840579726</v>
          </cell>
          <cell r="GO22">
            <v>0</v>
          </cell>
          <cell r="GP22">
            <v>0</v>
          </cell>
        </row>
        <row r="23">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M23" t="str">
            <v/>
          </cell>
          <cell r="AN23" t="str">
            <v/>
          </cell>
          <cell r="AQ23">
            <v>30.380000000000003</v>
          </cell>
          <cell r="AR23" t="str">
            <v/>
          </cell>
          <cell r="AS23" t="str">
            <v/>
          </cell>
          <cell r="AT23">
            <v>1.2000000000000004</v>
          </cell>
          <cell r="AU23">
            <v>3.1857142857142855</v>
          </cell>
          <cell r="AV23" t="str">
            <v/>
          </cell>
          <cell r="AW23" t="str">
            <v/>
          </cell>
          <cell r="AX23" t="str">
            <v/>
          </cell>
          <cell r="AY23" t="str">
            <v/>
          </cell>
          <cell r="AZ23" t="str">
            <v/>
          </cell>
          <cell r="BA23" t="str">
            <v/>
          </cell>
          <cell r="BB23" t="str">
            <v/>
          </cell>
          <cell r="BC23">
            <v>37.18571428571429</v>
          </cell>
          <cell r="BD23">
            <v>24.311111111111114</v>
          </cell>
          <cell r="BE23">
            <v>24.988888888888891</v>
          </cell>
          <cell r="BF23" t="str">
            <v/>
          </cell>
          <cell r="BG23" t="str">
            <v/>
          </cell>
          <cell r="BH23">
            <v>1.3454545454545466</v>
          </cell>
          <cell r="BI23">
            <v>17.66363636363636</v>
          </cell>
          <cell r="BJ23" t="str">
            <v/>
          </cell>
          <cell r="BK23" t="str">
            <v/>
          </cell>
          <cell r="BL23" t="str">
            <v/>
          </cell>
          <cell r="BM23">
            <v>7.8999999999999995</v>
          </cell>
          <cell r="BN23">
            <v>12.407692307692308</v>
          </cell>
          <cell r="BO23" t="str">
            <v/>
          </cell>
          <cell r="BP23" t="str">
            <v/>
          </cell>
          <cell r="BQ23" t="str">
            <v/>
          </cell>
          <cell r="BR23">
            <v>4.4571428571428564</v>
          </cell>
          <cell r="BS23">
            <v>-8.3181818181818183</v>
          </cell>
          <cell r="BT23">
            <v>13.915384615384617</v>
          </cell>
          <cell r="BU23" t="str">
            <v/>
          </cell>
          <cell r="BV23" t="str">
            <v/>
          </cell>
          <cell r="BW23">
            <v>11.393749999999999</v>
          </cell>
          <cell r="BX23" t="str">
            <v/>
          </cell>
          <cell r="BY23" t="str">
            <v/>
          </cell>
          <cell r="BZ23" t="str">
            <v/>
          </cell>
          <cell r="CA23" t="str">
            <v/>
          </cell>
          <cell r="CB23">
            <v>9.7277777777777796</v>
          </cell>
          <cell r="CC23">
            <v>12.67368421052632</v>
          </cell>
          <cell r="CD23" t="str">
            <v/>
          </cell>
          <cell r="CE23" t="str">
            <v/>
          </cell>
          <cell r="CF23">
            <v>-15.975000000000001</v>
          </cell>
          <cell r="CG23">
            <v>-14.5</v>
          </cell>
          <cell r="CH23">
            <v>-18.083333333333332</v>
          </cell>
          <cell r="CI23" t="str">
            <v/>
          </cell>
          <cell r="CJ23" t="str">
            <v/>
          </cell>
          <cell r="CK23" t="str">
            <v/>
          </cell>
          <cell r="CL23">
            <v>2.8736842105263154</v>
          </cell>
          <cell r="CM23" t="str">
            <v/>
          </cell>
          <cell r="CN23" t="str">
            <v/>
          </cell>
          <cell r="CO23" t="str">
            <v/>
          </cell>
          <cell r="CP23">
            <v>10.247058823529411</v>
          </cell>
          <cell r="CQ23">
            <v>-2.6444444444444475</v>
          </cell>
          <cell r="CR23" t="str">
            <v/>
          </cell>
          <cell r="CS23" t="str">
            <v/>
          </cell>
          <cell r="CT23">
            <v>10.512499999999999</v>
          </cell>
          <cell r="CU23">
            <v>9.8739130434782609</v>
          </cell>
          <cell r="CV23" t="str">
            <v/>
          </cell>
          <cell r="CW23" t="str">
            <v/>
          </cell>
          <cell r="CX23" t="str">
            <v/>
          </cell>
          <cell r="CY23">
            <v>6.0772727272727272</v>
          </cell>
          <cell r="CZ23">
            <v>8.8708333333333353</v>
          </cell>
          <cell r="DA23" t="str">
            <v/>
          </cell>
          <cell r="DB23" t="str">
            <v/>
          </cell>
          <cell r="DC23" t="str">
            <v/>
          </cell>
          <cell r="DD23">
            <v>1.1624999999999999</v>
          </cell>
          <cell r="DE23">
            <v>9.7956521739130409</v>
          </cell>
          <cell r="DF23" t="str">
            <v/>
          </cell>
          <cell r="DG23" t="str">
            <v/>
          </cell>
          <cell r="DH23">
            <v>2.7818181818181813</v>
          </cell>
          <cell r="DI23">
            <v>-8.2500000000000018</v>
          </cell>
          <cell r="DJ23" t="str">
            <v/>
          </cell>
          <cell r="DK23" t="str">
            <v/>
          </cell>
          <cell r="DL23" t="str">
            <v/>
          </cell>
          <cell r="DM23">
            <v>-4.1194736842105293</v>
          </cell>
          <cell r="DN23">
            <v>-3.5599999999999996</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K23">
            <v>0</v>
          </cell>
          <cell r="GL23">
            <v>16.056821178821181</v>
          </cell>
          <cell r="GM23">
            <v>1.8681382816004259</v>
          </cell>
          <cell r="GN23">
            <v>1.5948253415158442</v>
          </cell>
          <cell r="GO23">
            <v>0</v>
          </cell>
          <cell r="GP23">
            <v>0</v>
          </cell>
        </row>
        <row r="24">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v>0.66666666666666663</v>
          </cell>
          <cell r="AL24">
            <v>0.66666666666666663</v>
          </cell>
          <cell r="AM24" t="str">
            <v/>
          </cell>
          <cell r="AN24" t="str">
            <v/>
          </cell>
          <cell r="AO24">
            <v>2.3333333333333335</v>
          </cell>
          <cell r="AP24">
            <v>2.6666666666666665</v>
          </cell>
          <cell r="AQ24">
            <v>5</v>
          </cell>
          <cell r="AR24" t="str">
            <v/>
          </cell>
          <cell r="AS24" t="str">
            <v/>
          </cell>
          <cell r="AT24">
            <v>7.666666666666667</v>
          </cell>
          <cell r="AU24">
            <v>7.666666666666667</v>
          </cell>
          <cell r="AV24" t="str">
            <v/>
          </cell>
          <cell r="AW24" t="str">
            <v/>
          </cell>
          <cell r="AX24" t="str">
            <v/>
          </cell>
          <cell r="AY24" t="str">
            <v/>
          </cell>
          <cell r="AZ24" t="str">
            <v/>
          </cell>
          <cell r="BA24" t="str">
            <v/>
          </cell>
          <cell r="BB24" t="str">
            <v/>
          </cell>
          <cell r="BC24">
            <v>7</v>
          </cell>
          <cell r="BD24">
            <v>8.6666666666666661</v>
          </cell>
          <cell r="BE24">
            <v>9</v>
          </cell>
          <cell r="BF24" t="str">
            <v/>
          </cell>
          <cell r="BG24" t="str">
            <v/>
          </cell>
          <cell r="BH24">
            <v>11</v>
          </cell>
          <cell r="BI24">
            <v>11.666666666666666</v>
          </cell>
          <cell r="BJ24" t="str">
            <v/>
          </cell>
          <cell r="BK24" t="str">
            <v/>
          </cell>
          <cell r="BL24" t="str">
            <v/>
          </cell>
          <cell r="BM24">
            <v>6.666666666666667</v>
          </cell>
          <cell r="BN24">
            <v>13.333333333333334</v>
          </cell>
          <cell r="BO24" t="str">
            <v/>
          </cell>
          <cell r="BP24" t="str">
            <v/>
          </cell>
          <cell r="BQ24" t="str">
            <v/>
          </cell>
          <cell r="BR24">
            <v>14</v>
          </cell>
          <cell r="BS24">
            <v>11</v>
          </cell>
          <cell r="BT24">
            <v>13.666666666666666</v>
          </cell>
          <cell r="BU24" t="str">
            <v/>
          </cell>
          <cell r="BV24" t="str">
            <v/>
          </cell>
          <cell r="BW24">
            <v>16.666666666666668</v>
          </cell>
          <cell r="BX24" t="str">
            <v/>
          </cell>
          <cell r="BY24" t="str">
            <v/>
          </cell>
          <cell r="BZ24" t="str">
            <v/>
          </cell>
          <cell r="CA24" t="str">
            <v/>
          </cell>
          <cell r="CB24">
            <v>18</v>
          </cell>
          <cell r="CC24">
            <v>19</v>
          </cell>
          <cell r="CD24" t="str">
            <v/>
          </cell>
          <cell r="CE24" t="str">
            <v/>
          </cell>
          <cell r="CF24">
            <v>4</v>
          </cell>
          <cell r="CG24">
            <v>5</v>
          </cell>
          <cell r="CH24">
            <v>6</v>
          </cell>
          <cell r="CI24" t="str">
            <v/>
          </cell>
          <cell r="CJ24" t="str">
            <v/>
          </cell>
          <cell r="CK24" t="str">
            <v/>
          </cell>
          <cell r="CL24">
            <v>19</v>
          </cell>
          <cell r="CM24" t="str">
            <v/>
          </cell>
          <cell r="CN24" t="str">
            <v/>
          </cell>
          <cell r="CO24" t="str">
            <v/>
          </cell>
          <cell r="CP24">
            <v>17</v>
          </cell>
          <cell r="CQ24">
            <v>9</v>
          </cell>
          <cell r="CR24" t="str">
            <v/>
          </cell>
          <cell r="CS24" t="str">
            <v/>
          </cell>
          <cell r="CT24">
            <v>16</v>
          </cell>
          <cell r="CU24">
            <v>23</v>
          </cell>
          <cell r="CV24" t="str">
            <v/>
          </cell>
          <cell r="CW24" t="str">
            <v/>
          </cell>
          <cell r="CX24" t="str">
            <v/>
          </cell>
          <cell r="CY24">
            <v>22.333333333333332</v>
          </cell>
          <cell r="CZ24">
            <v>24</v>
          </cell>
          <cell r="DA24" t="str">
            <v/>
          </cell>
          <cell r="DB24" t="str">
            <v/>
          </cell>
          <cell r="DC24" t="str">
            <v/>
          </cell>
          <cell r="DD24">
            <v>24</v>
          </cell>
          <cell r="DE24">
            <v>23</v>
          </cell>
          <cell r="DF24" t="str">
            <v/>
          </cell>
          <cell r="DG24" t="str">
            <v/>
          </cell>
          <cell r="DH24">
            <v>22.333333333333332</v>
          </cell>
          <cell r="DI24">
            <v>22.333333333333332</v>
          </cell>
          <cell r="DJ24" t="str">
            <v/>
          </cell>
          <cell r="DK24" t="str">
            <v/>
          </cell>
          <cell r="DL24" t="str">
            <v/>
          </cell>
          <cell r="DM24">
            <v>19</v>
          </cell>
          <cell r="DN24">
            <v>20</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K24">
            <v>0.66666666666666663</v>
          </cell>
          <cell r="GL24">
            <v>7.7222222222222223</v>
          </cell>
          <cell r="GM24">
            <v>13.666666666666666</v>
          </cell>
          <cell r="GN24">
            <v>22.125</v>
          </cell>
          <cell r="GO24">
            <v>0</v>
          </cell>
          <cell r="GP24">
            <v>0</v>
          </cell>
        </row>
        <row r="27">
          <cell r="GK27">
            <v>0</v>
          </cell>
          <cell r="GL27">
            <v>0</v>
          </cell>
          <cell r="GM27">
            <v>0</v>
          </cell>
          <cell r="GN27">
            <v>0</v>
          </cell>
          <cell r="GO27">
            <v>0</v>
          </cell>
          <cell r="GP27">
            <v>0</v>
          </cell>
        </row>
        <row r="28">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v>199</v>
          </cell>
          <cell r="CT28" t="str">
            <v/>
          </cell>
          <cell r="CU28">
            <v>376</v>
          </cell>
          <cell r="CV28" t="str">
            <v/>
          </cell>
          <cell r="CW28" t="str">
            <v/>
          </cell>
          <cell r="CX28" t="str">
            <v/>
          </cell>
          <cell r="CY28">
            <v>215</v>
          </cell>
          <cell r="CZ28">
            <v>283</v>
          </cell>
          <cell r="DA28">
            <v>17</v>
          </cell>
          <cell r="DB28">
            <v>386</v>
          </cell>
          <cell r="DC28">
            <v>170</v>
          </cell>
          <cell r="DD28">
            <v>159</v>
          </cell>
          <cell r="DE28">
            <v>279</v>
          </cell>
          <cell r="DF28">
            <v>58</v>
          </cell>
          <cell r="DG28">
            <v>228</v>
          </cell>
          <cell r="DH28">
            <v>234</v>
          </cell>
          <cell r="DI28">
            <v>417</v>
          </cell>
          <cell r="DJ28">
            <v>130</v>
          </cell>
          <cell r="DK28" t="str">
            <v/>
          </cell>
          <cell r="DL28" t="str">
            <v/>
          </cell>
          <cell r="DM28">
            <v>332</v>
          </cell>
          <cell r="DN28">
            <v>76</v>
          </cell>
          <cell r="DO28">
            <v>164</v>
          </cell>
          <cell r="DP28" t="str">
            <v/>
          </cell>
          <cell r="DQ28" t="str">
            <v/>
          </cell>
          <cell r="DR28" t="str">
            <v/>
          </cell>
          <cell r="DS28" t="str">
            <v/>
          </cell>
          <cell r="DT28">
            <v>208</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K28">
            <v>0</v>
          </cell>
          <cell r="GL28">
            <v>0</v>
          </cell>
          <cell r="GM28">
            <v>287.5</v>
          </cell>
          <cell r="GN28">
            <v>209.75</v>
          </cell>
          <cell r="GO28">
            <v>0</v>
          </cell>
          <cell r="GP28">
            <v>0</v>
          </cell>
        </row>
        <row r="29">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v>0.61699999999999999</v>
          </cell>
          <cell r="CT29" t="str">
            <v/>
          </cell>
          <cell r="CU29">
            <v>0.55800000000000005</v>
          </cell>
          <cell r="CV29" t="str">
            <v/>
          </cell>
          <cell r="CW29" t="str">
            <v/>
          </cell>
          <cell r="CX29" t="str">
            <v/>
          </cell>
          <cell r="CY29">
            <v>0.65300000000000002</v>
          </cell>
          <cell r="CZ29">
            <v>0.57899999999999996</v>
          </cell>
          <cell r="DA29">
            <v>0.7</v>
          </cell>
          <cell r="DB29">
            <v>0.622</v>
          </cell>
          <cell r="DC29">
            <v>0.55300000000000005</v>
          </cell>
          <cell r="DD29">
            <v>0.68799999999999994</v>
          </cell>
          <cell r="DE29">
            <v>0.55049999999999999</v>
          </cell>
          <cell r="DF29">
            <v>0.48</v>
          </cell>
          <cell r="DG29">
            <v>0.60299999999999998</v>
          </cell>
          <cell r="DH29">
            <v>0.53300000000000003</v>
          </cell>
          <cell r="DI29">
            <v>0.65799999999999992</v>
          </cell>
          <cell r="DJ29">
            <v>0.42299999999999999</v>
          </cell>
          <cell r="DK29" t="str">
            <v/>
          </cell>
          <cell r="DL29" t="str">
            <v/>
          </cell>
          <cell r="DM29">
            <v>0.46800000000000003</v>
          </cell>
          <cell r="DN29">
            <v>0.52500000000000002</v>
          </cell>
          <cell r="DO29">
            <v>0.61499999999999999</v>
          </cell>
          <cell r="DP29" t="str">
            <v/>
          </cell>
          <cell r="DQ29" t="str">
            <v/>
          </cell>
          <cell r="DR29" t="str">
            <v/>
          </cell>
          <cell r="DS29" t="str">
            <v/>
          </cell>
          <cell r="DT29">
            <v>0.621</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K29">
            <v>0</v>
          </cell>
          <cell r="GL29">
            <v>0</v>
          </cell>
          <cell r="GM29">
            <v>0.58750000000000002</v>
          </cell>
          <cell r="GN29">
            <v>0.57946875000000009</v>
          </cell>
          <cell r="GO29">
            <v>0</v>
          </cell>
          <cell r="GP29">
            <v>0</v>
          </cell>
        </row>
        <row r="30">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v>15.8</v>
          </cell>
          <cell r="CT30" t="str">
            <v/>
          </cell>
          <cell r="CU30">
            <v>24.049999999999997</v>
          </cell>
          <cell r="CV30" t="str">
            <v/>
          </cell>
          <cell r="CW30" t="str">
            <v/>
          </cell>
          <cell r="CX30" t="str">
            <v/>
          </cell>
          <cell r="CY30">
            <v>39.1</v>
          </cell>
          <cell r="CZ30" t="str">
            <v/>
          </cell>
          <cell r="DA30">
            <v>1</v>
          </cell>
          <cell r="DB30">
            <v>21.299999999999997</v>
          </cell>
          <cell r="DC30">
            <v>5.3</v>
          </cell>
          <cell r="DD30">
            <v>24.6</v>
          </cell>
          <cell r="DE30">
            <v>2.3499999999999996</v>
          </cell>
          <cell r="DF30" t="str">
            <v/>
          </cell>
          <cell r="DG30" t="str">
            <v/>
          </cell>
          <cell r="DH30" t="str">
            <v/>
          </cell>
          <cell r="DI30" t="str">
            <v/>
          </cell>
          <cell r="DJ30">
            <v>5</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K30">
            <v>0</v>
          </cell>
          <cell r="GL30">
            <v>0</v>
          </cell>
          <cell r="GM30">
            <v>19.924999999999997</v>
          </cell>
          <cell r="GN30">
            <v>14.092857142857143</v>
          </cell>
          <cell r="GO30">
            <v>0</v>
          </cell>
          <cell r="GP30">
            <v>0</v>
          </cell>
        </row>
        <row r="33">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v>364</v>
          </cell>
          <cell r="CV33" t="str">
            <v/>
          </cell>
          <cell r="CW33" t="str">
            <v/>
          </cell>
          <cell r="CX33" t="str">
            <v/>
          </cell>
          <cell r="CY33">
            <v>461</v>
          </cell>
          <cell r="CZ33">
            <v>382</v>
          </cell>
          <cell r="DA33">
            <v>224</v>
          </cell>
          <cell r="DB33">
            <v>443</v>
          </cell>
          <cell r="DC33">
            <v>246</v>
          </cell>
          <cell r="DD33">
            <v>344</v>
          </cell>
          <cell r="DE33">
            <v>278</v>
          </cell>
          <cell r="DF33">
            <v>223</v>
          </cell>
          <cell r="DG33">
            <v>358</v>
          </cell>
          <cell r="DH33">
            <v>216</v>
          </cell>
          <cell r="DI33">
            <v>222</v>
          </cell>
          <cell r="DJ33" t="str">
            <v/>
          </cell>
          <cell r="DK33" t="str">
            <v/>
          </cell>
          <cell r="DL33" t="str">
            <v/>
          </cell>
          <cell r="DM33">
            <v>548</v>
          </cell>
          <cell r="DN33">
            <v>164</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K33">
            <v>0</v>
          </cell>
          <cell r="GL33">
            <v>0</v>
          </cell>
          <cell r="GM33">
            <v>364</v>
          </cell>
          <cell r="GN33">
            <v>316.07692307692309</v>
          </cell>
          <cell r="GO33">
            <v>0</v>
          </cell>
          <cell r="GP33">
            <v>0</v>
          </cell>
        </row>
        <row r="34">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v>0.56899999999999995</v>
          </cell>
          <cell r="CV34" t="str">
            <v/>
          </cell>
          <cell r="CW34" t="str">
            <v/>
          </cell>
          <cell r="CX34" t="str">
            <v/>
          </cell>
          <cell r="CY34">
            <v>0.629</v>
          </cell>
          <cell r="CZ34">
            <v>0.59600000000000009</v>
          </cell>
          <cell r="DA34">
            <v>0.63800000000000001</v>
          </cell>
          <cell r="DB34">
            <v>0.63200000000000001</v>
          </cell>
          <cell r="DC34">
            <v>0.629</v>
          </cell>
          <cell r="DD34">
            <v>0.61699999999999999</v>
          </cell>
          <cell r="DE34">
            <v>0.53600000000000003</v>
          </cell>
          <cell r="DF34" t="str">
            <v/>
          </cell>
          <cell r="DG34">
            <v>0.66549999999999998</v>
          </cell>
          <cell r="DH34">
            <v>0.66200000000000003</v>
          </cell>
          <cell r="DI34">
            <v>0.67200000000000004</v>
          </cell>
          <cell r="DJ34" t="str">
            <v/>
          </cell>
          <cell r="DK34" t="str">
            <v/>
          </cell>
          <cell r="DL34" t="str">
            <v/>
          </cell>
          <cell r="DM34">
            <v>0.64366666666666661</v>
          </cell>
          <cell r="DN34">
            <v>0.42499999999999999</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K34">
            <v>0</v>
          </cell>
          <cell r="GL34">
            <v>0</v>
          </cell>
          <cell r="GM34">
            <v>0.56899999999999995</v>
          </cell>
          <cell r="GN34">
            <v>0.61209722222222218</v>
          </cell>
          <cell r="GO34">
            <v>0</v>
          </cell>
          <cell r="GP34">
            <v>0</v>
          </cell>
        </row>
        <row r="35">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v>13.850000000000001</v>
          </cell>
          <cell r="CV35" t="str">
            <v/>
          </cell>
          <cell r="CW35" t="str">
            <v/>
          </cell>
          <cell r="CX35" t="str">
            <v/>
          </cell>
          <cell r="CY35">
            <v>22.15</v>
          </cell>
          <cell r="CZ35">
            <v>13.5</v>
          </cell>
          <cell r="DA35">
            <v>12.9</v>
          </cell>
          <cell r="DB35" t="str">
            <v/>
          </cell>
          <cell r="DC35">
            <v>2</v>
          </cell>
          <cell r="DD35">
            <v>20.95</v>
          </cell>
          <cell r="DE35">
            <v>2.9</v>
          </cell>
          <cell r="DF35">
            <v>7.5</v>
          </cell>
          <cell r="DG35">
            <v>18.600000000000001</v>
          </cell>
          <cell r="DH35">
            <v>27.3</v>
          </cell>
          <cell r="DI35">
            <v>14</v>
          </cell>
          <cell r="DJ35" t="str">
            <v/>
          </cell>
          <cell r="DK35" t="str">
            <v/>
          </cell>
          <cell r="DL35" t="str">
            <v/>
          </cell>
          <cell r="DM35">
            <v>8.7999999999999989</v>
          </cell>
          <cell r="DN35">
            <v>19.3</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K35">
            <v>0</v>
          </cell>
          <cell r="GL35">
            <v>0</v>
          </cell>
          <cell r="GM35">
            <v>13.850000000000001</v>
          </cell>
          <cell r="GN35">
            <v>14.158333333333337</v>
          </cell>
          <cell r="GO35">
            <v>0</v>
          </cell>
          <cell r="GP35">
            <v>0</v>
          </cell>
        </row>
        <row r="38">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v>389</v>
          </cell>
          <cell r="CV38" t="str">
            <v/>
          </cell>
          <cell r="CW38" t="str">
            <v/>
          </cell>
          <cell r="CX38" t="str">
            <v/>
          </cell>
          <cell r="CY38">
            <v>204</v>
          </cell>
          <cell r="CZ38">
            <v>238</v>
          </cell>
          <cell r="DA38">
            <v>474</v>
          </cell>
          <cell r="DB38">
            <v>277</v>
          </cell>
          <cell r="DC38">
            <v>428</v>
          </cell>
          <cell r="DD38">
            <v>470</v>
          </cell>
          <cell r="DE38">
            <v>347</v>
          </cell>
          <cell r="DF38">
            <v>139</v>
          </cell>
          <cell r="DG38">
            <v>202</v>
          </cell>
          <cell r="DH38">
            <v>239</v>
          </cell>
          <cell r="DI38">
            <v>257</v>
          </cell>
          <cell r="DJ38" t="str">
            <v/>
          </cell>
          <cell r="DK38" t="str">
            <v/>
          </cell>
          <cell r="DL38" t="str">
            <v/>
          </cell>
          <cell r="DM38" t="str">
            <v/>
          </cell>
          <cell r="DN38">
            <v>306</v>
          </cell>
          <cell r="DO38" t="str">
            <v/>
          </cell>
          <cell r="DP38" t="str">
            <v/>
          </cell>
          <cell r="DQ38" t="str">
            <v/>
          </cell>
          <cell r="DR38" t="str">
            <v/>
          </cell>
          <cell r="DS38" t="str">
            <v/>
          </cell>
          <cell r="DT38">
            <v>260</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K38">
            <v>0</v>
          </cell>
          <cell r="GL38">
            <v>0</v>
          </cell>
          <cell r="GM38">
            <v>389</v>
          </cell>
          <cell r="GN38">
            <v>295.46153846153845</v>
          </cell>
          <cell r="GO38">
            <v>0</v>
          </cell>
          <cell r="GP38">
            <v>0</v>
          </cell>
        </row>
        <row r="39">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v>0.71550000000000002</v>
          </cell>
          <cell r="CV39" t="str">
            <v/>
          </cell>
          <cell r="CW39" t="str">
            <v/>
          </cell>
          <cell r="CX39" t="str">
            <v/>
          </cell>
          <cell r="CY39">
            <v>0.46400000000000002</v>
          </cell>
          <cell r="CZ39">
            <v>0.3155</v>
          </cell>
          <cell r="DA39">
            <v>0.65549999999999997</v>
          </cell>
          <cell r="DB39">
            <v>0.58000000000000007</v>
          </cell>
          <cell r="DC39">
            <v>0.53299999999999992</v>
          </cell>
          <cell r="DD39">
            <v>0.58200000000000007</v>
          </cell>
          <cell r="DE39">
            <v>0.65549999999999997</v>
          </cell>
          <cell r="DF39">
            <v>0.69</v>
          </cell>
          <cell r="DG39">
            <v>0.63300000000000001</v>
          </cell>
          <cell r="DH39">
            <v>0.4405</v>
          </cell>
          <cell r="DI39">
            <v>0.64700000000000002</v>
          </cell>
          <cell r="DJ39" t="str">
            <v/>
          </cell>
          <cell r="DK39" t="str">
            <v/>
          </cell>
          <cell r="DL39" t="str">
            <v/>
          </cell>
          <cell r="DM39" t="str">
            <v/>
          </cell>
          <cell r="DN39">
            <v>0.80700000000000005</v>
          </cell>
          <cell r="DO39" t="str">
            <v/>
          </cell>
          <cell r="DP39" t="str">
            <v/>
          </cell>
          <cell r="DQ39" t="str">
            <v/>
          </cell>
          <cell r="DR39" t="str">
            <v/>
          </cell>
          <cell r="DS39" t="str">
            <v/>
          </cell>
          <cell r="DT39">
            <v>0.65800000000000003</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K39">
            <v>0</v>
          </cell>
          <cell r="GL39">
            <v>0</v>
          </cell>
          <cell r="GM39">
            <v>0.71550000000000002</v>
          </cell>
          <cell r="GN39">
            <v>0.58930769230769242</v>
          </cell>
          <cell r="GO39">
            <v>0</v>
          </cell>
          <cell r="GP39">
            <v>0</v>
          </cell>
        </row>
        <row r="40">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19.100000000000001</v>
          </cell>
          <cell r="CV40" t="str">
            <v/>
          </cell>
          <cell r="CW40" t="str">
            <v/>
          </cell>
          <cell r="CX40" t="str">
            <v/>
          </cell>
          <cell r="CY40">
            <v>15.3</v>
          </cell>
          <cell r="CZ40">
            <v>9.1</v>
          </cell>
          <cell r="DA40">
            <v>0.95000000000000018</v>
          </cell>
          <cell r="DB40">
            <v>5.25</v>
          </cell>
          <cell r="DC40">
            <v>28.799999999999997</v>
          </cell>
          <cell r="DD40">
            <v>22.65</v>
          </cell>
          <cell r="DE40" t="str">
            <v/>
          </cell>
          <cell r="DF40">
            <v>1</v>
          </cell>
          <cell r="DG40">
            <v>1</v>
          </cell>
          <cell r="DH40">
            <v>11.9</v>
          </cell>
          <cell r="DI40">
            <v>15.2</v>
          </cell>
          <cell r="DJ40" t="str">
            <v/>
          </cell>
          <cell r="DK40" t="str">
            <v/>
          </cell>
          <cell r="DL40" t="str">
            <v/>
          </cell>
          <cell r="DM40" t="str">
            <v/>
          </cell>
          <cell r="DN40">
            <v>12.5</v>
          </cell>
          <cell r="DO40" t="str">
            <v/>
          </cell>
          <cell r="DP40" t="str">
            <v/>
          </cell>
          <cell r="DQ40" t="str">
            <v/>
          </cell>
          <cell r="DR40" t="str">
            <v/>
          </cell>
          <cell r="DS40" t="str">
            <v/>
          </cell>
          <cell r="DT40">
            <v>20</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K40">
            <v>0</v>
          </cell>
          <cell r="GL40">
            <v>0</v>
          </cell>
          <cell r="GM40">
            <v>19.100000000000001</v>
          </cell>
          <cell r="GN40">
            <v>11.970833333333331</v>
          </cell>
          <cell r="GO40">
            <v>0</v>
          </cell>
          <cell r="GP40">
            <v>0</v>
          </cell>
        </row>
        <row r="43">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v>370</v>
          </cell>
          <cell r="CV43" t="str">
            <v/>
          </cell>
          <cell r="CW43" t="str">
            <v/>
          </cell>
          <cell r="CX43">
            <v>210</v>
          </cell>
          <cell r="CY43">
            <v>255</v>
          </cell>
          <cell r="CZ43">
            <v>214</v>
          </cell>
          <cell r="DA43">
            <v>160</v>
          </cell>
          <cell r="DB43">
            <v>175</v>
          </cell>
          <cell r="DC43">
            <v>180</v>
          </cell>
          <cell r="DD43">
            <v>156</v>
          </cell>
          <cell r="DE43">
            <v>117</v>
          </cell>
          <cell r="DF43">
            <v>16</v>
          </cell>
          <cell r="DG43">
            <v>198</v>
          </cell>
          <cell r="DH43">
            <v>193</v>
          </cell>
          <cell r="DI43">
            <v>251</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K43">
            <v>0</v>
          </cell>
          <cell r="GL43">
            <v>0</v>
          </cell>
          <cell r="GM43">
            <v>370</v>
          </cell>
          <cell r="GN43">
            <v>177.08333333333334</v>
          </cell>
          <cell r="GO43">
            <v>0</v>
          </cell>
          <cell r="GP43">
            <v>0</v>
          </cell>
        </row>
        <row r="44">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v>0.6944999999999999</v>
          </cell>
          <cell r="CV44" t="str">
            <v/>
          </cell>
          <cell r="CW44" t="str">
            <v/>
          </cell>
          <cell r="CX44">
            <v>0.67300000000000004</v>
          </cell>
          <cell r="CY44">
            <v>0.64100000000000001</v>
          </cell>
          <cell r="CZ44">
            <v>0.52600000000000002</v>
          </cell>
          <cell r="DA44">
            <v>0.55800000000000005</v>
          </cell>
          <cell r="DB44">
            <v>0.53900000000000003</v>
          </cell>
          <cell r="DC44">
            <v>0.54700000000000004</v>
          </cell>
          <cell r="DD44">
            <v>0.48199999999999998</v>
          </cell>
          <cell r="DE44">
            <v>0.57499999999999996</v>
          </cell>
          <cell r="DF44" t="str">
            <v/>
          </cell>
          <cell r="DG44">
            <v>0.753</v>
          </cell>
          <cell r="DH44">
            <v>0.58199999999999996</v>
          </cell>
          <cell r="DI44">
            <v>0.80100000000000005</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K44">
            <v>0</v>
          </cell>
          <cell r="GL44">
            <v>0</v>
          </cell>
          <cell r="GM44">
            <v>0.6944999999999999</v>
          </cell>
          <cell r="GN44">
            <v>0.6070000000000001</v>
          </cell>
          <cell r="GO44">
            <v>0</v>
          </cell>
          <cell r="GP44">
            <v>0</v>
          </cell>
        </row>
        <row r="45">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15.5</v>
          </cell>
          <cell r="CV45" t="str">
            <v/>
          </cell>
          <cell r="CW45" t="str">
            <v/>
          </cell>
          <cell r="CX45" t="str">
            <v/>
          </cell>
          <cell r="CY45">
            <v>16</v>
          </cell>
          <cell r="CZ45" t="str">
            <v/>
          </cell>
          <cell r="DA45">
            <v>1</v>
          </cell>
          <cell r="DB45">
            <v>1</v>
          </cell>
          <cell r="DC45">
            <v>1</v>
          </cell>
          <cell r="DD45">
            <v>1</v>
          </cell>
          <cell r="DE45">
            <v>1</v>
          </cell>
          <cell r="DF45" t="str">
            <v/>
          </cell>
          <cell r="DG45">
            <v>1</v>
          </cell>
          <cell r="DH45">
            <v>1</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K45">
            <v>0</v>
          </cell>
          <cell r="GL45">
            <v>0</v>
          </cell>
          <cell r="GM45">
            <v>15.5</v>
          </cell>
          <cell r="GN45">
            <v>2.875</v>
          </cell>
          <cell r="GO45">
            <v>0</v>
          </cell>
          <cell r="GP45">
            <v>0</v>
          </cell>
        </row>
        <row r="48">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94</v>
          </cell>
          <cell r="CV48" t="str">
            <v/>
          </cell>
          <cell r="CW48" t="str">
            <v/>
          </cell>
          <cell r="CX48" t="str">
            <v/>
          </cell>
          <cell r="CY48">
            <v>229</v>
          </cell>
          <cell r="CZ48">
            <v>94</v>
          </cell>
          <cell r="DA48" t="str">
            <v/>
          </cell>
          <cell r="DB48">
            <v>140</v>
          </cell>
          <cell r="DC48">
            <v>218</v>
          </cell>
          <cell r="DD48">
            <v>243</v>
          </cell>
          <cell r="DE48" t="str">
            <v/>
          </cell>
          <cell r="DF48">
            <v>170</v>
          </cell>
          <cell r="DG48">
            <v>171</v>
          </cell>
          <cell r="DH48">
            <v>151</v>
          </cell>
          <cell r="DI48">
            <v>120</v>
          </cell>
          <cell r="DJ48" t="str">
            <v/>
          </cell>
          <cell r="DK48" t="str">
            <v/>
          </cell>
          <cell r="DL48" t="str">
            <v/>
          </cell>
          <cell r="DM48">
            <v>514</v>
          </cell>
          <cell r="DN48">
            <v>350</v>
          </cell>
          <cell r="DO48" t="str">
            <v/>
          </cell>
          <cell r="DP48" t="str">
            <v/>
          </cell>
          <cell r="DQ48" t="str">
            <v/>
          </cell>
          <cell r="DR48" t="str">
            <v/>
          </cell>
          <cell r="DS48" t="str">
            <v/>
          </cell>
          <cell r="DT48">
            <v>243</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K48">
            <v>0</v>
          </cell>
          <cell r="GL48">
            <v>0</v>
          </cell>
          <cell r="GM48">
            <v>94</v>
          </cell>
          <cell r="GN48">
            <v>220.25</v>
          </cell>
          <cell r="GO48">
            <v>0</v>
          </cell>
          <cell r="GP48">
            <v>0</v>
          </cell>
        </row>
        <row r="49">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v>0.74299999999999999</v>
          </cell>
          <cell r="CV49" t="str">
            <v/>
          </cell>
          <cell r="CW49" t="str">
            <v/>
          </cell>
          <cell r="CX49" t="str">
            <v/>
          </cell>
          <cell r="CY49">
            <v>0.69599999999999995</v>
          </cell>
          <cell r="CZ49">
            <v>0.7</v>
          </cell>
          <cell r="DA49" t="str">
            <v/>
          </cell>
          <cell r="DB49">
            <v>0.51800000000000002</v>
          </cell>
          <cell r="DC49">
            <v>0.57150000000000001</v>
          </cell>
          <cell r="DD49">
            <v>0.64349999999999996</v>
          </cell>
          <cell r="DE49" t="str">
            <v/>
          </cell>
          <cell r="DF49" t="str">
            <v/>
          </cell>
          <cell r="DG49">
            <v>0.47599999999999998</v>
          </cell>
          <cell r="DH49">
            <v>0.45800000000000002</v>
          </cell>
          <cell r="DI49">
            <v>0.30499999999999999</v>
          </cell>
          <cell r="DJ49" t="str">
            <v/>
          </cell>
          <cell r="DK49" t="str">
            <v/>
          </cell>
          <cell r="DL49" t="str">
            <v/>
          </cell>
          <cell r="DM49">
            <v>0.65600000000000003</v>
          </cell>
          <cell r="DN49">
            <v>0.59000000000000008</v>
          </cell>
          <cell r="DO49" t="str">
            <v/>
          </cell>
          <cell r="DP49" t="str">
            <v/>
          </cell>
          <cell r="DQ49" t="str">
            <v/>
          </cell>
          <cell r="DR49" t="str">
            <v/>
          </cell>
          <cell r="DS49" t="str">
            <v/>
          </cell>
          <cell r="DT49">
            <v>0.61599999999999999</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K49">
            <v>0</v>
          </cell>
          <cell r="GL49">
            <v>0</v>
          </cell>
          <cell r="GM49">
            <v>0.74299999999999999</v>
          </cell>
          <cell r="GN49">
            <v>0.56636363636363629</v>
          </cell>
          <cell r="GO49">
            <v>0</v>
          </cell>
          <cell r="GP49">
            <v>0</v>
          </cell>
        </row>
        <row r="50">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v>1</v>
          </cell>
          <cell r="DA50" t="str">
            <v/>
          </cell>
          <cell r="DB50" t="str">
            <v/>
          </cell>
          <cell r="DC50">
            <v>14.950000000000001</v>
          </cell>
          <cell r="DD50">
            <v>2.7</v>
          </cell>
          <cell r="DE50" t="str">
            <v/>
          </cell>
          <cell r="DF50">
            <v>0.7</v>
          </cell>
          <cell r="DG50">
            <v>91.1</v>
          </cell>
          <cell r="DH50" t="str">
            <v/>
          </cell>
          <cell r="DI50">
            <v>7.5</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K50">
            <v>0</v>
          </cell>
          <cell r="GL50">
            <v>0</v>
          </cell>
          <cell r="GM50">
            <v>0</v>
          </cell>
          <cell r="GN50">
            <v>19.658333333333331</v>
          </cell>
          <cell r="GO50">
            <v>0</v>
          </cell>
          <cell r="GP50">
            <v>0</v>
          </cell>
        </row>
        <row r="53">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v>2</v>
          </cell>
          <cell r="CD53">
            <v>126</v>
          </cell>
          <cell r="CE53" t="str">
            <v/>
          </cell>
          <cell r="CF53">
            <v>36</v>
          </cell>
          <cell r="CG53" t="str">
            <v/>
          </cell>
          <cell r="CH53" t="str">
            <v/>
          </cell>
          <cell r="CI53" t="str">
            <v/>
          </cell>
          <cell r="CJ53" t="str">
            <v/>
          </cell>
          <cell r="CK53" t="str">
            <v/>
          </cell>
          <cell r="CL53">
            <v>62</v>
          </cell>
          <cell r="CM53" t="str">
            <v/>
          </cell>
          <cell r="CN53">
            <v>30</v>
          </cell>
          <cell r="CO53" t="str">
            <v/>
          </cell>
          <cell r="CP53" t="str">
            <v/>
          </cell>
          <cell r="CQ53" t="str">
            <v/>
          </cell>
          <cell r="CR53" t="str">
            <v/>
          </cell>
          <cell r="CS53" t="str">
            <v/>
          </cell>
          <cell r="CT53" t="str">
            <v/>
          </cell>
          <cell r="CU53" t="str">
            <v/>
          </cell>
          <cell r="CV53" t="str">
            <v/>
          </cell>
          <cell r="CW53" t="str">
            <v/>
          </cell>
          <cell r="CX53" t="str">
            <v/>
          </cell>
          <cell r="CY53">
            <v>103</v>
          </cell>
          <cell r="CZ53">
            <v>136</v>
          </cell>
          <cell r="DA53" t="str">
            <v/>
          </cell>
          <cell r="DB53" t="str">
            <v/>
          </cell>
          <cell r="DC53" t="str">
            <v/>
          </cell>
          <cell r="DD53">
            <v>117</v>
          </cell>
          <cell r="DE53">
            <v>94</v>
          </cell>
          <cell r="DF53" t="str">
            <v/>
          </cell>
          <cell r="DG53">
            <v>67</v>
          </cell>
          <cell r="DH53">
            <v>133</v>
          </cell>
          <cell r="DI53">
            <v>145</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K53">
            <v>0</v>
          </cell>
          <cell r="GL53">
            <v>0</v>
          </cell>
          <cell r="GM53">
            <v>51.2</v>
          </cell>
          <cell r="GN53">
            <v>113.57142857142857</v>
          </cell>
          <cell r="GO53">
            <v>0</v>
          </cell>
          <cell r="GP53">
            <v>0</v>
          </cell>
        </row>
        <row r="54">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v>0.7</v>
          </cell>
          <cell r="CD54">
            <v>0.60099999999999998</v>
          </cell>
          <cell r="CE54" t="str">
            <v/>
          </cell>
          <cell r="CF54">
            <v>0.7</v>
          </cell>
          <cell r="CG54" t="str">
            <v/>
          </cell>
          <cell r="CH54" t="str">
            <v/>
          </cell>
          <cell r="CI54" t="str">
            <v/>
          </cell>
          <cell r="CJ54" t="str">
            <v/>
          </cell>
          <cell r="CK54" t="str">
            <v/>
          </cell>
          <cell r="CL54">
            <v>0.5</v>
          </cell>
          <cell r="CM54" t="str">
            <v/>
          </cell>
          <cell r="CN54">
            <v>0.51800000000000002</v>
          </cell>
          <cell r="CO54" t="str">
            <v/>
          </cell>
          <cell r="CP54" t="str">
            <v/>
          </cell>
          <cell r="CQ54" t="str">
            <v/>
          </cell>
          <cell r="CR54" t="str">
            <v/>
          </cell>
          <cell r="CS54" t="str">
            <v/>
          </cell>
          <cell r="CT54" t="str">
            <v/>
          </cell>
          <cell r="CU54" t="str">
            <v/>
          </cell>
          <cell r="CV54" t="str">
            <v/>
          </cell>
          <cell r="CW54" t="str">
            <v/>
          </cell>
          <cell r="CX54" t="str">
            <v/>
          </cell>
          <cell r="CY54">
            <v>0.36899999999999999</v>
          </cell>
          <cell r="CZ54">
            <v>0.52500000000000002</v>
          </cell>
          <cell r="DA54" t="str">
            <v/>
          </cell>
          <cell r="DB54" t="str">
            <v/>
          </cell>
          <cell r="DC54" t="str">
            <v/>
          </cell>
          <cell r="DD54">
            <v>0.34899999999999998</v>
          </cell>
          <cell r="DE54">
            <v>0.42099999999999999</v>
          </cell>
          <cell r="DF54" t="str">
            <v/>
          </cell>
          <cell r="DG54">
            <v>0.28000000000000003</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K54">
            <v>0</v>
          </cell>
          <cell r="GL54">
            <v>0</v>
          </cell>
          <cell r="GM54">
            <v>0.6038</v>
          </cell>
          <cell r="GN54">
            <v>0.38879999999999998</v>
          </cell>
          <cell r="GO54">
            <v>0</v>
          </cell>
          <cell r="GP54">
            <v>0</v>
          </cell>
        </row>
        <row r="55">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v>1</v>
          </cell>
          <cell r="CD55" t="str">
            <v/>
          </cell>
          <cell r="CE55" t="str">
            <v/>
          </cell>
          <cell r="CF55">
            <v>0.3</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v>2.7</v>
          </cell>
          <cell r="DA55" t="str">
            <v/>
          </cell>
          <cell r="DB55" t="str">
            <v/>
          </cell>
          <cell r="DC55" t="str">
            <v/>
          </cell>
          <cell r="DD55">
            <v>2.5</v>
          </cell>
          <cell r="DE55">
            <v>3.6</v>
          </cell>
          <cell r="DF55" t="str">
            <v/>
          </cell>
          <cell r="DG55">
            <v>3.9</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K55">
            <v>0</v>
          </cell>
          <cell r="GL55">
            <v>0</v>
          </cell>
          <cell r="GM55">
            <v>0.65</v>
          </cell>
          <cell r="GN55">
            <v>3.1750000000000003</v>
          </cell>
          <cell r="GO55">
            <v>0</v>
          </cell>
          <cell r="GP55">
            <v>0</v>
          </cell>
        </row>
        <row r="58">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v>199</v>
          </cell>
          <cell r="BV58">
            <v>246</v>
          </cell>
          <cell r="BW58">
            <v>280</v>
          </cell>
          <cell r="BX58">
            <v>300</v>
          </cell>
          <cell r="BY58" t="str">
            <v/>
          </cell>
          <cell r="BZ58">
            <v>246</v>
          </cell>
          <cell r="CA58">
            <v>246</v>
          </cell>
          <cell r="CB58">
            <v>265</v>
          </cell>
          <cell r="CC58">
            <v>466</v>
          </cell>
          <cell r="CD58">
            <v>205</v>
          </cell>
          <cell r="CE58" t="str">
            <v/>
          </cell>
          <cell r="CF58" t="str">
            <v/>
          </cell>
          <cell r="CG58" t="str">
            <v/>
          </cell>
          <cell r="CH58" t="str">
            <v/>
          </cell>
          <cell r="CI58" t="str">
            <v/>
          </cell>
          <cell r="CJ58" t="str">
            <v/>
          </cell>
          <cell r="CK58" t="str">
            <v/>
          </cell>
          <cell r="CL58">
            <v>265</v>
          </cell>
          <cell r="CM58">
            <v>483</v>
          </cell>
          <cell r="CN58">
            <v>517</v>
          </cell>
          <cell r="CO58">
            <v>522</v>
          </cell>
          <cell r="CP58" t="str">
            <v/>
          </cell>
          <cell r="CQ58" t="str">
            <v/>
          </cell>
          <cell r="CR58" t="str">
            <v/>
          </cell>
          <cell r="CS58">
            <v>100</v>
          </cell>
          <cell r="CT58" t="str">
            <v/>
          </cell>
          <cell r="CU58">
            <v>260</v>
          </cell>
          <cell r="CV58" t="str">
            <v/>
          </cell>
          <cell r="CW58" t="str">
            <v/>
          </cell>
          <cell r="CX58">
            <v>87</v>
          </cell>
          <cell r="CY58">
            <v>223</v>
          </cell>
          <cell r="CZ58">
            <v>447</v>
          </cell>
          <cell r="DA58">
            <v>7</v>
          </cell>
          <cell r="DB58">
            <v>458</v>
          </cell>
          <cell r="DC58">
            <v>212</v>
          </cell>
          <cell r="DD58">
            <v>255</v>
          </cell>
          <cell r="DE58">
            <v>204</v>
          </cell>
          <cell r="DF58">
            <v>189</v>
          </cell>
          <cell r="DG58">
            <v>168</v>
          </cell>
          <cell r="DH58">
            <v>464</v>
          </cell>
          <cell r="DI58" t="str">
            <v/>
          </cell>
          <cell r="DJ58" t="str">
            <v/>
          </cell>
          <cell r="DK58" t="str">
            <v/>
          </cell>
          <cell r="DL58" t="str">
            <v/>
          </cell>
          <cell r="DM58">
            <v>708</v>
          </cell>
          <cell r="DN58">
            <v>247</v>
          </cell>
          <cell r="DO58" t="str">
            <v/>
          </cell>
          <cell r="DP58" t="str">
            <v/>
          </cell>
          <cell r="DQ58" t="str">
            <v/>
          </cell>
          <cell r="DR58" t="str">
            <v/>
          </cell>
          <cell r="DS58" t="str">
            <v/>
          </cell>
          <cell r="DT58">
            <v>204</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K58">
            <v>0</v>
          </cell>
          <cell r="GL58">
            <v>0</v>
          </cell>
          <cell r="GM58">
            <v>306.66666666666669</v>
          </cell>
          <cell r="GN58">
            <v>276.64285714285717</v>
          </cell>
          <cell r="GO58">
            <v>0</v>
          </cell>
          <cell r="GP58">
            <v>0</v>
          </cell>
        </row>
        <row r="59">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v>0.58899999999999997</v>
          </cell>
          <cell r="BV59">
            <v>0.7</v>
          </cell>
          <cell r="BW59">
            <v>0.65300000000000002</v>
          </cell>
          <cell r="BX59">
            <v>0.78900000000000003</v>
          </cell>
          <cell r="BY59" t="str">
            <v/>
          </cell>
          <cell r="BZ59">
            <v>0.59599999999999997</v>
          </cell>
          <cell r="CA59">
            <v>0.58099999999999996</v>
          </cell>
          <cell r="CB59">
            <v>0.628</v>
          </cell>
          <cell r="CC59">
            <v>0.59850000000000003</v>
          </cell>
          <cell r="CD59">
            <v>0.53300000000000003</v>
          </cell>
          <cell r="CE59" t="str">
            <v/>
          </cell>
          <cell r="CF59" t="str">
            <v/>
          </cell>
          <cell r="CG59" t="str">
            <v/>
          </cell>
          <cell r="CH59" t="str">
            <v/>
          </cell>
          <cell r="CI59" t="str">
            <v/>
          </cell>
          <cell r="CJ59" t="str">
            <v/>
          </cell>
          <cell r="CK59" t="str">
            <v/>
          </cell>
          <cell r="CL59">
            <v>0.7</v>
          </cell>
          <cell r="CM59">
            <v>0.72449999999999992</v>
          </cell>
          <cell r="CN59">
            <v>0.76400000000000001</v>
          </cell>
          <cell r="CO59">
            <v>0.78649999999999998</v>
          </cell>
          <cell r="CP59" t="str">
            <v/>
          </cell>
          <cell r="CQ59" t="str">
            <v/>
          </cell>
          <cell r="CR59" t="str">
            <v/>
          </cell>
          <cell r="CS59">
            <v>0.56699999999999995</v>
          </cell>
          <cell r="CT59" t="str">
            <v/>
          </cell>
          <cell r="CU59">
            <v>0.73499999999999999</v>
          </cell>
          <cell r="CV59" t="str">
            <v/>
          </cell>
          <cell r="CW59" t="str">
            <v/>
          </cell>
          <cell r="CX59">
            <v>0.84199999999999997</v>
          </cell>
          <cell r="CY59">
            <v>0.64700000000000002</v>
          </cell>
          <cell r="CZ59">
            <v>0.63549999999999995</v>
          </cell>
          <cell r="DA59">
            <v>0.66700000000000004</v>
          </cell>
          <cell r="DB59">
            <v>0.69599999999999995</v>
          </cell>
          <cell r="DC59">
            <v>0.622</v>
          </cell>
          <cell r="DD59">
            <v>0.67949999999999999</v>
          </cell>
          <cell r="DE59">
            <v>0.44550000000000001</v>
          </cell>
          <cell r="DF59">
            <v>0.68</v>
          </cell>
          <cell r="DG59">
            <v>0.85</v>
          </cell>
          <cell r="DH59">
            <v>0.68049999999999999</v>
          </cell>
          <cell r="DI59" t="str">
            <v/>
          </cell>
          <cell r="DJ59" t="str">
            <v/>
          </cell>
          <cell r="DK59" t="str">
            <v/>
          </cell>
          <cell r="DL59" t="str">
            <v/>
          </cell>
          <cell r="DM59">
            <v>0.69133333333333324</v>
          </cell>
          <cell r="DN59">
            <v>0.71099999999999997</v>
          </cell>
          <cell r="DO59" t="str">
            <v/>
          </cell>
          <cell r="DP59" t="str">
            <v/>
          </cell>
          <cell r="DQ59" t="str">
            <v/>
          </cell>
          <cell r="DR59" t="str">
            <v/>
          </cell>
          <cell r="DS59" t="str">
            <v/>
          </cell>
          <cell r="DT59">
            <v>0.59599999999999997</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K59">
            <v>0</v>
          </cell>
          <cell r="GL59">
            <v>0</v>
          </cell>
          <cell r="GM59">
            <v>0.66296666666666659</v>
          </cell>
          <cell r="GN59">
            <v>0.67452380952380953</v>
          </cell>
          <cell r="GO59">
            <v>0</v>
          </cell>
          <cell r="GP59">
            <v>0</v>
          </cell>
        </row>
        <row r="60">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v>84.8</v>
          </cell>
          <cell r="BV60">
            <v>37.700000000000003</v>
          </cell>
          <cell r="BW60">
            <v>25</v>
          </cell>
          <cell r="BX60" t="str">
            <v/>
          </cell>
          <cell r="BY60" t="str">
            <v/>
          </cell>
          <cell r="BZ60">
            <v>68.900000000000006</v>
          </cell>
          <cell r="CA60">
            <v>80.3</v>
          </cell>
          <cell r="CB60">
            <v>31.9</v>
          </cell>
          <cell r="CC60">
            <v>7.2499999999999991</v>
          </cell>
          <cell r="CD60">
            <v>44.6</v>
          </cell>
          <cell r="CE60" t="str">
            <v/>
          </cell>
          <cell r="CF60" t="str">
            <v/>
          </cell>
          <cell r="CG60" t="str">
            <v/>
          </cell>
          <cell r="CH60" t="str">
            <v/>
          </cell>
          <cell r="CI60" t="str">
            <v/>
          </cell>
          <cell r="CJ60" t="str">
            <v/>
          </cell>
          <cell r="CK60" t="str">
            <v/>
          </cell>
          <cell r="CL60" t="str">
            <v/>
          </cell>
          <cell r="CM60">
            <v>29.15</v>
          </cell>
          <cell r="CN60">
            <v>8.25</v>
          </cell>
          <cell r="CO60">
            <v>17.399999999999999</v>
          </cell>
          <cell r="CP60" t="str">
            <v/>
          </cell>
          <cell r="CQ60" t="str">
            <v/>
          </cell>
          <cell r="CR60" t="str">
            <v/>
          </cell>
          <cell r="CS60">
            <v>14.2</v>
          </cell>
          <cell r="CT60" t="str">
            <v/>
          </cell>
          <cell r="CU60">
            <v>47.2</v>
          </cell>
          <cell r="CV60" t="str">
            <v/>
          </cell>
          <cell r="CW60" t="str">
            <v/>
          </cell>
          <cell r="CX60" t="str">
            <v/>
          </cell>
          <cell r="CY60" t="str">
            <v/>
          </cell>
          <cell r="CZ60">
            <v>46.95</v>
          </cell>
          <cell r="DA60">
            <v>3.8</v>
          </cell>
          <cell r="DB60">
            <v>28.95</v>
          </cell>
          <cell r="DC60">
            <v>47.8</v>
          </cell>
          <cell r="DD60">
            <v>3.4000000000000004</v>
          </cell>
          <cell r="DE60" t="str">
            <v/>
          </cell>
          <cell r="DF60">
            <v>58.3</v>
          </cell>
          <cell r="DG60">
            <v>22.66</v>
          </cell>
          <cell r="DH60">
            <v>20</v>
          </cell>
          <cell r="DI60" t="str">
            <v/>
          </cell>
          <cell r="DJ60" t="str">
            <v/>
          </cell>
          <cell r="DK60" t="str">
            <v/>
          </cell>
          <cell r="DL60" t="str">
            <v/>
          </cell>
          <cell r="DM60">
            <v>20.599999999999998</v>
          </cell>
          <cell r="DN60">
            <v>35.200000000000003</v>
          </cell>
          <cell r="DO60" t="str">
            <v/>
          </cell>
          <cell r="DP60" t="str">
            <v/>
          </cell>
          <cell r="DQ60" t="str">
            <v/>
          </cell>
          <cell r="DR60" t="str">
            <v/>
          </cell>
          <cell r="DS60" t="str">
            <v/>
          </cell>
          <cell r="DT60">
            <v>56</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K60">
            <v>0</v>
          </cell>
          <cell r="GL60">
            <v>0</v>
          </cell>
          <cell r="GM60">
            <v>38.20384615384615</v>
          </cell>
          <cell r="GN60">
            <v>31.241818181818179</v>
          </cell>
          <cell r="GO60">
            <v>0</v>
          </cell>
          <cell r="GP60">
            <v>0</v>
          </cell>
        </row>
        <row r="63">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v>173</v>
          </cell>
          <cell r="BV63">
            <v>251</v>
          </cell>
          <cell r="BW63">
            <v>300</v>
          </cell>
          <cell r="BX63">
            <v>286</v>
          </cell>
          <cell r="BY63" t="str">
            <v/>
          </cell>
          <cell r="BZ63">
            <v>286</v>
          </cell>
          <cell r="CA63">
            <v>300</v>
          </cell>
          <cell r="CB63">
            <v>301</v>
          </cell>
          <cell r="CC63">
            <v>300</v>
          </cell>
          <cell r="CD63">
            <v>294</v>
          </cell>
          <cell r="CE63">
            <v>282</v>
          </cell>
          <cell r="CF63" t="str">
            <v/>
          </cell>
          <cell r="CG63">
            <v>295</v>
          </cell>
          <cell r="CH63">
            <v>300</v>
          </cell>
          <cell r="CI63" t="str">
            <v/>
          </cell>
          <cell r="CJ63" t="str">
            <v/>
          </cell>
          <cell r="CK63" t="str">
            <v/>
          </cell>
          <cell r="CL63">
            <v>297</v>
          </cell>
          <cell r="CM63">
            <v>281</v>
          </cell>
          <cell r="CN63">
            <v>290</v>
          </cell>
          <cell r="CO63">
            <v>165</v>
          </cell>
          <cell r="CP63">
            <v>359</v>
          </cell>
          <cell r="CQ63">
            <v>290</v>
          </cell>
          <cell r="CR63" t="str">
            <v/>
          </cell>
          <cell r="CS63" t="str">
            <v/>
          </cell>
          <cell r="CT63">
            <v>305</v>
          </cell>
          <cell r="CU63">
            <v>305</v>
          </cell>
          <cell r="CV63" t="str">
            <v/>
          </cell>
          <cell r="CW63" t="str">
            <v/>
          </cell>
          <cell r="CX63" t="str">
            <v/>
          </cell>
          <cell r="CY63">
            <v>305</v>
          </cell>
          <cell r="CZ63">
            <v>249</v>
          </cell>
          <cell r="DA63" t="str">
            <v/>
          </cell>
          <cell r="DB63">
            <v>224</v>
          </cell>
          <cell r="DC63">
            <v>178</v>
          </cell>
          <cell r="DD63">
            <v>200</v>
          </cell>
          <cell r="DE63">
            <v>340</v>
          </cell>
          <cell r="DF63">
            <v>187</v>
          </cell>
          <cell r="DG63">
            <v>235</v>
          </cell>
          <cell r="DH63">
            <v>452</v>
          </cell>
          <cell r="DI63">
            <v>273</v>
          </cell>
          <cell r="DJ63">
            <v>106</v>
          </cell>
          <cell r="DK63" t="str">
            <v/>
          </cell>
          <cell r="DL63" t="str">
            <v/>
          </cell>
          <cell r="DM63" t="str">
            <v/>
          </cell>
          <cell r="DN63" t="str">
            <v/>
          </cell>
          <cell r="DO63" t="str">
            <v/>
          </cell>
          <cell r="DP63" t="str">
            <v/>
          </cell>
          <cell r="DQ63" t="str">
            <v/>
          </cell>
          <cell r="DR63" t="str">
            <v/>
          </cell>
          <cell r="DS63" t="str">
            <v/>
          </cell>
          <cell r="DT63">
            <v>203</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K63">
            <v>0</v>
          </cell>
          <cell r="GL63">
            <v>0</v>
          </cell>
          <cell r="GM63">
            <v>283</v>
          </cell>
          <cell r="GN63">
            <v>246</v>
          </cell>
          <cell r="GO63">
            <v>0</v>
          </cell>
          <cell r="GP63">
            <v>0</v>
          </cell>
        </row>
        <row r="64">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v>0.53800000000000003</v>
          </cell>
          <cell r="BV64">
            <v>0.61799999999999999</v>
          </cell>
          <cell r="BW64">
            <v>0.71799999999999997</v>
          </cell>
          <cell r="BX64">
            <v>0.72199999999999998</v>
          </cell>
          <cell r="BY64" t="str">
            <v/>
          </cell>
          <cell r="BZ64">
            <v>0.69799999999999995</v>
          </cell>
          <cell r="CA64">
            <v>0.77500000000000002</v>
          </cell>
          <cell r="CB64">
            <v>0.80400000000000005</v>
          </cell>
          <cell r="CC64">
            <v>0.82699999999999996</v>
          </cell>
          <cell r="CD64">
            <v>0.73899999999999999</v>
          </cell>
          <cell r="CE64">
            <v>0.75700000000000001</v>
          </cell>
          <cell r="CF64" t="str">
            <v/>
          </cell>
          <cell r="CG64">
            <v>0.84499999999999997</v>
          </cell>
          <cell r="CH64">
            <v>0.79600000000000004</v>
          </cell>
          <cell r="CI64" t="str">
            <v/>
          </cell>
          <cell r="CJ64" t="str">
            <v/>
          </cell>
          <cell r="CK64" t="str">
            <v/>
          </cell>
          <cell r="CL64">
            <v>0.85399999999999998</v>
          </cell>
          <cell r="CM64">
            <v>0.69799999999999995</v>
          </cell>
          <cell r="CN64">
            <v>0.77</v>
          </cell>
          <cell r="CO64">
            <v>0.55500000000000005</v>
          </cell>
          <cell r="CP64">
            <v>0.8085</v>
          </cell>
          <cell r="CQ64">
            <v>0.746</v>
          </cell>
          <cell r="CR64" t="str">
            <v/>
          </cell>
          <cell r="CS64" t="str">
            <v/>
          </cell>
          <cell r="CT64">
            <v>0.82599999999999996</v>
          </cell>
          <cell r="CU64">
            <v>0.83</v>
          </cell>
          <cell r="CV64" t="str">
            <v/>
          </cell>
          <cell r="CW64" t="str">
            <v/>
          </cell>
          <cell r="CX64" t="str">
            <v/>
          </cell>
          <cell r="CY64">
            <v>0.84199999999999997</v>
          </cell>
          <cell r="CZ64">
            <v>0.85899999999999999</v>
          </cell>
          <cell r="DA64" t="str">
            <v/>
          </cell>
          <cell r="DB64">
            <v>0.57399999999999995</v>
          </cell>
          <cell r="DC64">
            <v>0.436</v>
          </cell>
          <cell r="DD64">
            <v>0.51600000000000001</v>
          </cell>
          <cell r="DE64">
            <v>0.58750000000000002</v>
          </cell>
          <cell r="DF64">
            <v>0.58499999999999996</v>
          </cell>
          <cell r="DG64">
            <v>0.60699999999999998</v>
          </cell>
          <cell r="DH64">
            <v>0.59599999999999997</v>
          </cell>
          <cell r="DI64">
            <v>0.61899999999999999</v>
          </cell>
          <cell r="DJ64">
            <v>0.60199999999999998</v>
          </cell>
          <cell r="DK64" t="str">
            <v/>
          </cell>
          <cell r="DL64" t="str">
            <v/>
          </cell>
          <cell r="DM64" t="str">
            <v/>
          </cell>
          <cell r="DN64" t="str">
            <v/>
          </cell>
          <cell r="DO64" t="str">
            <v/>
          </cell>
          <cell r="DP64" t="str">
            <v/>
          </cell>
          <cell r="DQ64" t="str">
            <v/>
          </cell>
          <cell r="DR64" t="str">
            <v/>
          </cell>
          <cell r="DS64" t="str">
            <v/>
          </cell>
          <cell r="DT64">
            <v>0.60299999999999998</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K64">
            <v>0</v>
          </cell>
          <cell r="GL64">
            <v>0</v>
          </cell>
          <cell r="GM64">
            <v>0.74622500000000003</v>
          </cell>
          <cell r="GN64">
            <v>0.61887499999999995</v>
          </cell>
          <cell r="GO64">
            <v>0</v>
          </cell>
          <cell r="GP64">
            <v>0</v>
          </cell>
        </row>
        <row r="65">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v>44.5</v>
          </cell>
          <cell r="BV65">
            <v>36.799999999999997</v>
          </cell>
          <cell r="BW65">
            <v>26.4</v>
          </cell>
          <cell r="BX65" t="str">
            <v/>
          </cell>
          <cell r="BY65" t="str">
            <v/>
          </cell>
          <cell r="BZ65">
            <v>9.8000000000000007</v>
          </cell>
          <cell r="CA65">
            <v>22.7</v>
          </cell>
          <cell r="CB65">
            <v>22.7</v>
          </cell>
          <cell r="CC65" t="str">
            <v/>
          </cell>
          <cell r="CD65">
            <v>21.2</v>
          </cell>
          <cell r="CE65">
            <v>9.6</v>
          </cell>
          <cell r="CF65" t="str">
            <v/>
          </cell>
          <cell r="CG65" t="str">
            <v/>
          </cell>
          <cell r="CH65" t="str">
            <v/>
          </cell>
          <cell r="CI65" t="str">
            <v/>
          </cell>
          <cell r="CJ65" t="str">
            <v/>
          </cell>
          <cell r="CK65" t="str">
            <v/>
          </cell>
          <cell r="CL65" t="str">
            <v/>
          </cell>
          <cell r="CM65" t="str">
            <v/>
          </cell>
          <cell r="CN65" t="str">
            <v/>
          </cell>
          <cell r="CO65">
            <v>34</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v>32.9</v>
          </cell>
          <cell r="DC65">
            <v>15.7</v>
          </cell>
          <cell r="DD65">
            <v>24.6</v>
          </cell>
          <cell r="DE65" t="str">
            <v/>
          </cell>
          <cell r="DF65">
            <v>29</v>
          </cell>
          <cell r="DG65">
            <v>8.3000000000000007</v>
          </cell>
          <cell r="DH65" t="str">
            <v/>
          </cell>
          <cell r="DI65">
            <v>48.3</v>
          </cell>
          <cell r="DJ65">
            <v>4.2</v>
          </cell>
          <cell r="DK65" t="str">
            <v/>
          </cell>
          <cell r="DL65" t="str">
            <v/>
          </cell>
          <cell r="DM65" t="str">
            <v/>
          </cell>
          <cell r="DN65" t="str">
            <v/>
          </cell>
          <cell r="DO65" t="str">
            <v/>
          </cell>
          <cell r="DP65" t="str">
            <v/>
          </cell>
          <cell r="DQ65" t="str">
            <v/>
          </cell>
          <cell r="DR65" t="str">
            <v/>
          </cell>
          <cell r="DS65" t="str">
            <v/>
          </cell>
          <cell r="DT65">
            <v>46.8</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K65">
            <v>0</v>
          </cell>
          <cell r="GL65">
            <v>0</v>
          </cell>
          <cell r="GM65">
            <v>25.299999999999997</v>
          </cell>
          <cell r="GN65">
            <v>26.224999999999994</v>
          </cell>
          <cell r="GO65">
            <v>0</v>
          </cell>
          <cell r="GP65">
            <v>0</v>
          </cell>
        </row>
        <row r="68">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v>204</v>
          </cell>
          <cell r="BX68">
            <v>107</v>
          </cell>
          <cell r="BY68" t="str">
            <v/>
          </cell>
          <cell r="BZ68">
            <v>187</v>
          </cell>
          <cell r="CA68">
            <v>179</v>
          </cell>
          <cell r="CB68">
            <v>150</v>
          </cell>
          <cell r="CC68">
            <v>405</v>
          </cell>
          <cell r="CD68">
            <v>228</v>
          </cell>
          <cell r="CE68">
            <v>159</v>
          </cell>
          <cell r="CF68" t="str">
            <v/>
          </cell>
          <cell r="CG68">
            <v>427</v>
          </cell>
          <cell r="CH68" t="str">
            <v/>
          </cell>
          <cell r="CI68" t="str">
            <v/>
          </cell>
          <cell r="CJ68" t="str">
            <v/>
          </cell>
          <cell r="CK68" t="str">
            <v/>
          </cell>
          <cell r="CL68">
            <v>112</v>
          </cell>
          <cell r="CM68">
            <v>310</v>
          </cell>
          <cell r="CN68">
            <v>233</v>
          </cell>
          <cell r="CO68">
            <v>333</v>
          </cell>
          <cell r="CP68">
            <v>378</v>
          </cell>
          <cell r="CQ68">
            <v>187</v>
          </cell>
          <cell r="CR68" t="str">
            <v/>
          </cell>
          <cell r="CS68" t="str">
            <v/>
          </cell>
          <cell r="CT68">
            <v>197</v>
          </cell>
          <cell r="CU68">
            <v>198</v>
          </cell>
          <cell r="CV68" t="str">
            <v/>
          </cell>
          <cell r="CW68" t="str">
            <v/>
          </cell>
          <cell r="CX68">
            <v>217</v>
          </cell>
          <cell r="CY68">
            <v>378</v>
          </cell>
          <cell r="CZ68">
            <v>187</v>
          </cell>
          <cell r="DA68" t="str">
            <v/>
          </cell>
          <cell r="DB68">
            <v>439</v>
          </cell>
          <cell r="DC68">
            <v>434</v>
          </cell>
          <cell r="DD68">
            <v>286</v>
          </cell>
          <cell r="DE68">
            <v>199</v>
          </cell>
          <cell r="DF68">
            <v>141</v>
          </cell>
          <cell r="DG68">
            <v>210</v>
          </cell>
          <cell r="DH68">
            <v>182</v>
          </cell>
          <cell r="DI68">
            <v>433</v>
          </cell>
          <cell r="DJ68">
            <v>172</v>
          </cell>
          <cell r="DK68" t="str">
            <v/>
          </cell>
          <cell r="DL68" t="str">
            <v/>
          </cell>
          <cell r="DM68">
            <v>288</v>
          </cell>
          <cell r="DN68">
            <v>70</v>
          </cell>
          <cell r="DO68">
            <v>108</v>
          </cell>
          <cell r="DP68" t="str">
            <v/>
          </cell>
          <cell r="DQ68" t="str">
            <v/>
          </cell>
          <cell r="DR68" t="str">
            <v/>
          </cell>
          <cell r="DS68" t="str">
            <v/>
          </cell>
          <cell r="DT68">
            <v>207</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K68">
            <v>0</v>
          </cell>
          <cell r="GL68">
            <v>0</v>
          </cell>
          <cell r="GM68">
            <v>234.94117647058823</v>
          </cell>
          <cell r="GN68">
            <v>246.9375</v>
          </cell>
          <cell r="GO68">
            <v>0</v>
          </cell>
          <cell r="GP68">
            <v>0</v>
          </cell>
        </row>
        <row r="69">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v>0.76100000000000001</v>
          </cell>
          <cell r="BX69">
            <v>0.55000000000000004</v>
          </cell>
          <cell r="BY69" t="str">
            <v/>
          </cell>
          <cell r="BZ69">
            <v>0.54900000000000004</v>
          </cell>
          <cell r="CA69">
            <v>0.66</v>
          </cell>
          <cell r="CB69">
            <v>0.71</v>
          </cell>
          <cell r="CC69">
            <v>0.67799999999999994</v>
          </cell>
          <cell r="CD69">
            <v>0.71499999999999997</v>
          </cell>
          <cell r="CE69">
            <v>0.51400000000000001</v>
          </cell>
          <cell r="CF69" t="str">
            <v/>
          </cell>
          <cell r="CG69">
            <v>0.626</v>
          </cell>
          <cell r="CH69" t="str">
            <v/>
          </cell>
          <cell r="CI69" t="str">
            <v/>
          </cell>
          <cell r="CJ69" t="str">
            <v/>
          </cell>
          <cell r="CK69" t="str">
            <v/>
          </cell>
          <cell r="CL69">
            <v>0.60899999999999999</v>
          </cell>
          <cell r="CM69">
            <v>0.60450000000000004</v>
          </cell>
          <cell r="CN69">
            <v>0.71899999999999997</v>
          </cell>
          <cell r="CO69">
            <v>0.77449999999999997</v>
          </cell>
          <cell r="CP69">
            <v>0.60650000000000004</v>
          </cell>
          <cell r="CQ69">
            <v>0.58499999999999996</v>
          </cell>
          <cell r="CR69" t="str">
            <v/>
          </cell>
          <cell r="CS69" t="str">
            <v/>
          </cell>
          <cell r="CT69">
            <v>0.59799999999999998</v>
          </cell>
          <cell r="CU69">
            <v>0.48699999999999999</v>
          </cell>
          <cell r="CV69" t="str">
            <v/>
          </cell>
          <cell r="CW69" t="str">
            <v/>
          </cell>
          <cell r="CX69">
            <v>0.78200000000000003</v>
          </cell>
          <cell r="CY69">
            <v>0.67049999999999998</v>
          </cell>
          <cell r="CZ69">
            <v>0.434</v>
          </cell>
          <cell r="DA69" t="str">
            <v/>
          </cell>
          <cell r="DB69">
            <v>0.72899999999999998</v>
          </cell>
          <cell r="DC69">
            <v>0.73550000000000004</v>
          </cell>
          <cell r="DD69">
            <v>0.64900000000000002</v>
          </cell>
          <cell r="DE69">
            <v>0.47700000000000004</v>
          </cell>
          <cell r="DF69" t="str">
            <v/>
          </cell>
          <cell r="DG69">
            <v>0.63600000000000001</v>
          </cell>
          <cell r="DH69">
            <v>0.58899999999999997</v>
          </cell>
          <cell r="DI69">
            <v>0.56100000000000005</v>
          </cell>
          <cell r="DJ69">
            <v>0.80900000000000005</v>
          </cell>
          <cell r="DK69" t="str">
            <v/>
          </cell>
          <cell r="DL69" t="str">
            <v/>
          </cell>
          <cell r="DM69">
            <v>0.69399999999999995</v>
          </cell>
          <cell r="DN69">
            <v>0.501</v>
          </cell>
          <cell r="DO69">
            <v>0.71699999999999997</v>
          </cell>
          <cell r="DP69" t="str">
            <v/>
          </cell>
          <cell r="DQ69" t="str">
            <v/>
          </cell>
          <cell r="DR69" t="str">
            <v/>
          </cell>
          <cell r="DS69" t="str">
            <v/>
          </cell>
          <cell r="DT69">
            <v>0.66700000000000004</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K69">
            <v>0</v>
          </cell>
          <cell r="GL69">
            <v>0</v>
          </cell>
          <cell r="GM69">
            <v>0.63214705882352951</v>
          </cell>
          <cell r="GN69">
            <v>0.64339999999999997</v>
          </cell>
          <cell r="GO69">
            <v>0</v>
          </cell>
          <cell r="GP69">
            <v>0</v>
          </cell>
        </row>
        <row r="70">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v>12.5</v>
          </cell>
          <cell r="BY70" t="str">
            <v/>
          </cell>
          <cell r="BZ70">
            <v>52</v>
          </cell>
          <cell r="CA70">
            <v>32.299999999999997</v>
          </cell>
          <cell r="CB70" t="str">
            <v/>
          </cell>
          <cell r="CC70">
            <v>5.55</v>
          </cell>
          <cell r="CD70" t="str">
            <v/>
          </cell>
          <cell r="CE70">
            <v>17</v>
          </cell>
          <cell r="CF70" t="str">
            <v/>
          </cell>
          <cell r="CG70" t="str">
            <v/>
          </cell>
          <cell r="CH70" t="str">
            <v/>
          </cell>
          <cell r="CI70" t="str">
            <v/>
          </cell>
          <cell r="CJ70" t="str">
            <v/>
          </cell>
          <cell r="CK70" t="str">
            <v/>
          </cell>
          <cell r="CL70">
            <v>16.5</v>
          </cell>
          <cell r="CM70">
            <v>10.65</v>
          </cell>
          <cell r="CN70">
            <v>49.6</v>
          </cell>
          <cell r="CO70">
            <v>12.2</v>
          </cell>
          <cell r="CP70">
            <v>27.05</v>
          </cell>
          <cell r="CQ70">
            <v>53.8</v>
          </cell>
          <cell r="CR70" t="str">
            <v/>
          </cell>
          <cell r="CS70" t="str">
            <v/>
          </cell>
          <cell r="CT70" t="str">
            <v/>
          </cell>
          <cell r="CU70">
            <v>17.45</v>
          </cell>
          <cell r="CV70" t="str">
            <v/>
          </cell>
          <cell r="CW70" t="str">
            <v/>
          </cell>
          <cell r="CX70">
            <v>0.2</v>
          </cell>
          <cell r="CY70">
            <v>2.1499999999999995</v>
          </cell>
          <cell r="CZ70">
            <v>14.3</v>
          </cell>
          <cell r="DA70" t="str">
            <v/>
          </cell>
          <cell r="DB70">
            <v>18.200000000000003</v>
          </cell>
          <cell r="DC70">
            <v>18.100000000000001</v>
          </cell>
          <cell r="DD70" t="str">
            <v/>
          </cell>
          <cell r="DE70">
            <v>35.599999999999994</v>
          </cell>
          <cell r="DF70" t="str">
            <v/>
          </cell>
          <cell r="DG70">
            <v>6.15</v>
          </cell>
          <cell r="DH70">
            <v>29.2</v>
          </cell>
          <cell r="DI70">
            <v>15.4</v>
          </cell>
          <cell r="DJ70">
            <v>13.7</v>
          </cell>
          <cell r="DK70" t="str">
            <v/>
          </cell>
          <cell r="DL70" t="str">
            <v/>
          </cell>
          <cell r="DM70" t="str">
            <v/>
          </cell>
          <cell r="DN70">
            <v>16</v>
          </cell>
          <cell r="DO70">
            <v>16.3</v>
          </cell>
          <cell r="DP70" t="str">
            <v/>
          </cell>
          <cell r="DQ70" t="str">
            <v/>
          </cell>
          <cell r="DR70" t="str">
            <v/>
          </cell>
          <cell r="DS70" t="str">
            <v/>
          </cell>
          <cell r="DT70">
            <v>9.8000000000000007</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K70">
            <v>0</v>
          </cell>
          <cell r="GL70">
            <v>0</v>
          </cell>
          <cell r="GM70">
            <v>25.549999999999997</v>
          </cell>
          <cell r="GN70">
            <v>15.007692307692309</v>
          </cell>
          <cell r="GO70">
            <v>0</v>
          </cell>
          <cell r="GP70">
            <v>0</v>
          </cell>
        </row>
        <row r="73">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v>190</v>
          </cell>
          <cell r="BX73" t="str">
            <v/>
          </cell>
          <cell r="BY73" t="str">
            <v/>
          </cell>
          <cell r="BZ73">
            <v>126</v>
          </cell>
          <cell r="CA73">
            <v>300</v>
          </cell>
          <cell r="CB73">
            <v>290</v>
          </cell>
          <cell r="CC73">
            <v>312</v>
          </cell>
          <cell r="CD73">
            <v>218</v>
          </cell>
          <cell r="CE73">
            <v>217</v>
          </cell>
          <cell r="CF73" t="str">
            <v/>
          </cell>
          <cell r="CG73" t="str">
            <v/>
          </cell>
          <cell r="CH73" t="str">
            <v/>
          </cell>
          <cell r="CI73" t="str">
            <v/>
          </cell>
          <cell r="CJ73" t="str">
            <v/>
          </cell>
          <cell r="CK73" t="str">
            <v/>
          </cell>
          <cell r="CL73">
            <v>304</v>
          </cell>
          <cell r="CM73">
            <v>257</v>
          </cell>
          <cell r="CN73">
            <v>67</v>
          </cell>
          <cell r="CO73">
            <v>221</v>
          </cell>
          <cell r="CP73">
            <v>305</v>
          </cell>
          <cell r="CQ73">
            <v>264</v>
          </cell>
          <cell r="CR73" t="str">
            <v/>
          </cell>
          <cell r="CS73" t="str">
            <v/>
          </cell>
          <cell r="CT73">
            <v>313</v>
          </cell>
          <cell r="CU73">
            <v>313</v>
          </cell>
          <cell r="CV73" t="str">
            <v/>
          </cell>
          <cell r="CW73" t="str">
            <v/>
          </cell>
          <cell r="CX73" t="str">
            <v/>
          </cell>
          <cell r="CY73">
            <v>314</v>
          </cell>
          <cell r="CZ73">
            <v>313</v>
          </cell>
          <cell r="DA73">
            <v>257</v>
          </cell>
          <cell r="DB73">
            <v>288</v>
          </cell>
          <cell r="DC73">
            <v>253</v>
          </cell>
          <cell r="DD73">
            <v>311</v>
          </cell>
          <cell r="DE73">
            <v>305</v>
          </cell>
          <cell r="DF73">
            <v>152</v>
          </cell>
          <cell r="DG73">
            <v>312</v>
          </cell>
          <cell r="DH73">
            <v>254</v>
          </cell>
          <cell r="DI73">
            <v>262</v>
          </cell>
          <cell r="DJ73">
            <v>80</v>
          </cell>
          <cell r="DK73" t="str">
            <v/>
          </cell>
          <cell r="DL73" t="str">
            <v/>
          </cell>
          <cell r="DM73">
            <v>548</v>
          </cell>
          <cell r="DN73">
            <v>57</v>
          </cell>
          <cell r="DO73" t="str">
            <v/>
          </cell>
          <cell r="DP73" t="str">
            <v/>
          </cell>
          <cell r="DQ73" t="str">
            <v/>
          </cell>
          <cell r="DR73" t="str">
            <v/>
          </cell>
          <cell r="DS73" t="str">
            <v/>
          </cell>
          <cell r="DT73">
            <v>233</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K73">
            <v>0</v>
          </cell>
          <cell r="GL73">
            <v>0</v>
          </cell>
          <cell r="GM73">
            <v>246.46666666666667</v>
          </cell>
          <cell r="GN73">
            <v>262.60000000000002</v>
          </cell>
          <cell r="GO73">
            <v>0</v>
          </cell>
          <cell r="GP73">
            <v>0</v>
          </cell>
        </row>
        <row r="74">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v>0.79900000000000004</v>
          </cell>
          <cell r="BX74" t="str">
            <v/>
          </cell>
          <cell r="BY74" t="str">
            <v/>
          </cell>
          <cell r="BZ74">
            <v>0.504</v>
          </cell>
          <cell r="CA74">
            <v>0.69499999999999995</v>
          </cell>
          <cell r="CB74">
            <v>0.76</v>
          </cell>
          <cell r="CC74">
            <v>0.749</v>
          </cell>
          <cell r="CD74">
            <v>0.56799999999999995</v>
          </cell>
          <cell r="CE74">
            <v>0.55400000000000005</v>
          </cell>
          <cell r="CF74" t="str">
            <v/>
          </cell>
          <cell r="CG74" t="str">
            <v/>
          </cell>
          <cell r="CH74" t="str">
            <v/>
          </cell>
          <cell r="CI74" t="str">
            <v/>
          </cell>
          <cell r="CJ74" t="str">
            <v/>
          </cell>
          <cell r="CK74" t="str">
            <v/>
          </cell>
          <cell r="CL74">
            <v>0.82499999999999996</v>
          </cell>
          <cell r="CM74">
            <v>0.67900000000000005</v>
          </cell>
          <cell r="CN74">
            <v>0.7</v>
          </cell>
          <cell r="CO74">
            <v>0.6</v>
          </cell>
          <cell r="CP74">
            <v>0.77400000000000002</v>
          </cell>
          <cell r="CQ74">
            <v>0.65300000000000002</v>
          </cell>
          <cell r="CR74" t="str">
            <v/>
          </cell>
          <cell r="CS74" t="str">
            <v/>
          </cell>
          <cell r="CT74">
            <v>0.63</v>
          </cell>
          <cell r="CU74">
            <v>0.88200000000000001</v>
          </cell>
          <cell r="CV74" t="str">
            <v/>
          </cell>
          <cell r="CW74" t="str">
            <v/>
          </cell>
          <cell r="CX74" t="str">
            <v/>
          </cell>
          <cell r="CY74">
            <v>0.85599999999999998</v>
          </cell>
          <cell r="CZ74">
            <v>0.85</v>
          </cell>
          <cell r="DA74">
            <v>0.68400000000000005</v>
          </cell>
          <cell r="DB74">
            <v>0.71299999999999997</v>
          </cell>
          <cell r="DC74">
            <v>0.66900000000000004</v>
          </cell>
          <cell r="DD74">
            <v>0.78600000000000003</v>
          </cell>
          <cell r="DE74">
            <v>0.57599999999999996</v>
          </cell>
          <cell r="DF74" t="str">
            <v/>
          </cell>
          <cell r="DG74">
            <v>0.61850000000000005</v>
          </cell>
          <cell r="DH74">
            <v>0.59799999999999998</v>
          </cell>
          <cell r="DI74">
            <v>0.79200000000000004</v>
          </cell>
          <cell r="DJ74">
            <v>0.61199999999999999</v>
          </cell>
          <cell r="DK74" t="str">
            <v/>
          </cell>
          <cell r="DL74" t="str">
            <v/>
          </cell>
          <cell r="DM74">
            <v>0.68100000000000005</v>
          </cell>
          <cell r="DN74">
            <v>0.7</v>
          </cell>
          <cell r="DO74" t="str">
            <v/>
          </cell>
          <cell r="DP74" t="str">
            <v/>
          </cell>
          <cell r="DQ74" t="str">
            <v/>
          </cell>
          <cell r="DR74" t="str">
            <v/>
          </cell>
          <cell r="DS74" t="str">
            <v/>
          </cell>
          <cell r="DT74">
            <v>0.60199999999999998</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K74">
            <v>0</v>
          </cell>
          <cell r="GL74">
            <v>0</v>
          </cell>
          <cell r="GM74">
            <v>0.69146666666666678</v>
          </cell>
          <cell r="GN74">
            <v>0.69553571428571426</v>
          </cell>
          <cell r="GO74">
            <v>0</v>
          </cell>
          <cell r="GP74">
            <v>0</v>
          </cell>
        </row>
        <row r="75">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v>1</v>
          </cell>
          <cell r="BX75" t="str">
            <v/>
          </cell>
          <cell r="BY75" t="str">
            <v/>
          </cell>
          <cell r="BZ75" t="str">
            <v/>
          </cell>
          <cell r="CA75" t="str">
            <v/>
          </cell>
          <cell r="CB75">
            <v>1</v>
          </cell>
          <cell r="CC75">
            <v>1</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v>1</v>
          </cell>
          <cell r="DA75" t="str">
            <v/>
          </cell>
          <cell r="DB75" t="str">
            <v/>
          </cell>
          <cell r="DC75" t="str">
            <v/>
          </cell>
          <cell r="DD75" t="str">
            <v/>
          </cell>
          <cell r="DE75" t="str">
            <v/>
          </cell>
          <cell r="DF75" t="str">
            <v/>
          </cell>
          <cell r="DG75" t="str">
            <v/>
          </cell>
          <cell r="DH75">
            <v>1</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K75">
            <v>0</v>
          </cell>
          <cell r="GL75">
            <v>0</v>
          </cell>
          <cell r="GM75">
            <v>1</v>
          </cell>
          <cell r="GN75">
            <v>1</v>
          </cell>
          <cell r="GO75">
            <v>0</v>
          </cell>
          <cell r="GP75">
            <v>0</v>
          </cell>
        </row>
        <row r="78">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v>122</v>
          </cell>
          <cell r="BH78">
            <v>265</v>
          </cell>
          <cell r="BI78">
            <v>201</v>
          </cell>
          <cell r="BJ78">
            <v>217</v>
          </cell>
          <cell r="BK78">
            <v>82</v>
          </cell>
          <cell r="BL78">
            <v>116</v>
          </cell>
          <cell r="BM78">
            <v>231</v>
          </cell>
          <cell r="BN78">
            <v>250</v>
          </cell>
          <cell r="BO78">
            <v>189</v>
          </cell>
          <cell r="BP78" t="str">
            <v/>
          </cell>
          <cell r="BQ78">
            <v>173</v>
          </cell>
          <cell r="BR78">
            <v>216</v>
          </cell>
          <cell r="BS78">
            <v>267</v>
          </cell>
          <cell r="BT78">
            <v>112</v>
          </cell>
          <cell r="BU78">
            <v>161</v>
          </cell>
          <cell r="BV78">
            <v>213</v>
          </cell>
          <cell r="BW78">
            <v>156</v>
          </cell>
          <cell r="BX78" t="str">
            <v/>
          </cell>
          <cell r="BY78" t="str">
            <v/>
          </cell>
          <cell r="BZ78">
            <v>226</v>
          </cell>
          <cell r="CA78">
            <v>224</v>
          </cell>
          <cell r="CB78">
            <v>40</v>
          </cell>
          <cell r="CC78">
            <v>231</v>
          </cell>
          <cell r="CD78">
            <v>191</v>
          </cell>
          <cell r="CE78">
            <v>166</v>
          </cell>
          <cell r="CF78">
            <v>267</v>
          </cell>
          <cell r="CG78" t="str">
            <v/>
          </cell>
          <cell r="CH78">
            <v>267</v>
          </cell>
          <cell r="CI78" t="str">
            <v/>
          </cell>
          <cell r="CJ78" t="str">
            <v/>
          </cell>
          <cell r="CK78" t="str">
            <v/>
          </cell>
          <cell r="CL78">
            <v>263</v>
          </cell>
          <cell r="CM78" t="str">
            <v/>
          </cell>
          <cell r="CN78">
            <v>115</v>
          </cell>
          <cell r="CO78">
            <v>250</v>
          </cell>
          <cell r="CP78">
            <v>248</v>
          </cell>
          <cell r="CQ78">
            <v>248</v>
          </cell>
          <cell r="CR78" t="str">
            <v/>
          </cell>
          <cell r="CS78" t="str">
            <v/>
          </cell>
          <cell r="CT78">
            <v>209</v>
          </cell>
          <cell r="CU78">
            <v>259</v>
          </cell>
          <cell r="CV78" t="str">
            <v/>
          </cell>
          <cell r="CW78" t="str">
            <v/>
          </cell>
          <cell r="CX78" t="str">
            <v/>
          </cell>
          <cell r="CY78">
            <v>259</v>
          </cell>
          <cell r="CZ78">
            <v>159</v>
          </cell>
          <cell r="DA78" t="str">
            <v/>
          </cell>
          <cell r="DB78" t="str">
            <v/>
          </cell>
          <cell r="DC78">
            <v>135</v>
          </cell>
          <cell r="DD78">
            <v>225</v>
          </cell>
          <cell r="DE78">
            <v>110</v>
          </cell>
          <cell r="DF78" t="str">
            <v/>
          </cell>
          <cell r="DG78">
            <v>201</v>
          </cell>
          <cell r="DH78" t="str">
            <v/>
          </cell>
          <cell r="DI78">
            <v>55</v>
          </cell>
          <cell r="DJ78">
            <v>73</v>
          </cell>
          <cell r="DK78" t="str">
            <v/>
          </cell>
          <cell r="DL78" t="str">
            <v/>
          </cell>
          <cell r="DM78">
            <v>557</v>
          </cell>
          <cell r="DN78">
            <v>150</v>
          </cell>
          <cell r="DO78" t="str">
            <v/>
          </cell>
          <cell r="DP78" t="str">
            <v/>
          </cell>
          <cell r="DQ78" t="str">
            <v/>
          </cell>
          <cell r="DR78" t="str">
            <v/>
          </cell>
          <cell r="DS78" t="str">
            <v/>
          </cell>
          <cell r="DT78">
            <v>210</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K78">
            <v>0</v>
          </cell>
          <cell r="GL78">
            <v>185.88888888888889</v>
          </cell>
          <cell r="GM78">
            <v>204.63636363636363</v>
          </cell>
          <cell r="GN78">
            <v>194</v>
          </cell>
          <cell r="GO78">
            <v>0</v>
          </cell>
          <cell r="GP78">
            <v>0</v>
          </cell>
        </row>
        <row r="79">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v>0.48899999999999999</v>
          </cell>
          <cell r="BH79">
            <v>0.78700000000000003</v>
          </cell>
          <cell r="BI79">
            <v>0.56799999999999995</v>
          </cell>
          <cell r="BJ79">
            <v>0.61799999999999999</v>
          </cell>
          <cell r="BK79">
            <v>0.53100000000000003</v>
          </cell>
          <cell r="BL79">
            <v>0.55400000000000005</v>
          </cell>
          <cell r="BM79">
            <v>0.71299999999999997</v>
          </cell>
          <cell r="BN79">
            <v>0.77500000000000002</v>
          </cell>
          <cell r="BO79">
            <v>0.61199999999999999</v>
          </cell>
          <cell r="BP79" t="str">
            <v/>
          </cell>
          <cell r="BQ79">
            <v>0.57299999999999995</v>
          </cell>
          <cell r="BR79">
            <v>0.66</v>
          </cell>
          <cell r="BS79">
            <v>0.80300000000000005</v>
          </cell>
          <cell r="BT79">
            <v>0.78</v>
          </cell>
          <cell r="BU79">
            <v>0.443</v>
          </cell>
          <cell r="BV79">
            <v>0.65100000000000002</v>
          </cell>
          <cell r="BW79">
            <v>0.63828169014084513</v>
          </cell>
          <cell r="BX79" t="str">
            <v/>
          </cell>
          <cell r="BY79" t="str">
            <v/>
          </cell>
          <cell r="BZ79">
            <v>0.70199999999999996</v>
          </cell>
          <cell r="CA79">
            <v>0.69599999999999995</v>
          </cell>
          <cell r="CB79">
            <v>0.53800000000000003</v>
          </cell>
          <cell r="CC79">
            <v>0.66400000000000003</v>
          </cell>
          <cell r="CD79">
            <v>0.55400000000000005</v>
          </cell>
          <cell r="CE79">
            <v>0.51600000000000001</v>
          </cell>
          <cell r="CF79">
            <v>0.82099999999999995</v>
          </cell>
          <cell r="CG79" t="str">
            <v/>
          </cell>
          <cell r="CH79">
            <v>0.83899999999999997</v>
          </cell>
          <cell r="CI79" t="str">
            <v/>
          </cell>
          <cell r="CJ79" t="str">
            <v/>
          </cell>
          <cell r="CK79" t="str">
            <v/>
          </cell>
          <cell r="CL79">
            <v>0.80900000000000005</v>
          </cell>
          <cell r="CM79" t="str">
            <v/>
          </cell>
          <cell r="CN79">
            <v>0.34100000000000003</v>
          </cell>
          <cell r="CO79">
            <v>0.78500000000000003</v>
          </cell>
          <cell r="CP79">
            <v>0.78</v>
          </cell>
          <cell r="CQ79">
            <v>0.71099999999999997</v>
          </cell>
          <cell r="CR79" t="str">
            <v/>
          </cell>
          <cell r="CS79" t="str">
            <v/>
          </cell>
          <cell r="CT79">
            <v>0.63</v>
          </cell>
          <cell r="CU79">
            <v>0.83499999999999996</v>
          </cell>
          <cell r="CV79" t="str">
            <v/>
          </cell>
          <cell r="CW79" t="str">
            <v/>
          </cell>
          <cell r="CX79" t="str">
            <v/>
          </cell>
          <cell r="CY79">
            <v>0.78400000000000003</v>
          </cell>
          <cell r="CZ79">
            <v>0.78800000000000003</v>
          </cell>
          <cell r="DA79" t="str">
            <v/>
          </cell>
          <cell r="DB79" t="str">
            <v/>
          </cell>
          <cell r="DC79">
            <v>0.48599999999999999</v>
          </cell>
          <cell r="DD79">
            <v>0.69199999999999995</v>
          </cell>
          <cell r="DE79">
            <v>0.48</v>
          </cell>
          <cell r="DF79" t="str">
            <v/>
          </cell>
          <cell r="DG79">
            <v>0.61199999999999999</v>
          </cell>
          <cell r="DH79" t="str">
            <v/>
          </cell>
          <cell r="DI79">
            <v>0.64100000000000001</v>
          </cell>
          <cell r="DJ79">
            <v>0.57399999999999995</v>
          </cell>
          <cell r="DK79" t="str">
            <v/>
          </cell>
          <cell r="DL79" t="str">
            <v/>
          </cell>
          <cell r="DM79">
            <v>0.7546666666666666</v>
          </cell>
          <cell r="DN79">
            <v>0.79800000000000004</v>
          </cell>
          <cell r="DO79" t="str">
            <v/>
          </cell>
          <cell r="DP79" t="str">
            <v/>
          </cell>
          <cell r="DQ79" t="str">
            <v/>
          </cell>
          <cell r="DR79" t="str">
            <v/>
          </cell>
          <cell r="DS79" t="str">
            <v/>
          </cell>
          <cell r="DT79">
            <v>0.69799999999999995</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K79">
            <v>0</v>
          </cell>
          <cell r="GL79">
            <v>0.62744444444444447</v>
          </cell>
          <cell r="GM79">
            <v>0.67133098591549289</v>
          </cell>
          <cell r="GN79">
            <v>0.66433333333333344</v>
          </cell>
          <cell r="GO79">
            <v>0</v>
          </cell>
          <cell r="GP79">
            <v>0</v>
          </cell>
        </row>
        <row r="80">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v>14.7</v>
          </cell>
          <cell r="BH80" t="str">
            <v/>
          </cell>
          <cell r="BI80" t="str">
            <v/>
          </cell>
          <cell r="BJ80" t="str">
            <v/>
          </cell>
          <cell r="BK80" t="str">
            <v/>
          </cell>
          <cell r="BL80">
            <v>8</v>
          </cell>
          <cell r="BM80" t="str">
            <v/>
          </cell>
          <cell r="BN80" t="str">
            <v/>
          </cell>
          <cell r="BO80" t="str">
            <v/>
          </cell>
          <cell r="BP80" t="str">
            <v/>
          </cell>
          <cell r="BQ80" t="str">
            <v/>
          </cell>
          <cell r="BR80" t="str">
            <v/>
          </cell>
          <cell r="BS80" t="str">
            <v/>
          </cell>
          <cell r="BT80" t="str">
            <v/>
          </cell>
          <cell r="BU80" t="str">
            <v/>
          </cell>
          <cell r="BV80" t="str">
            <v/>
          </cell>
          <cell r="BW80">
            <v>9.8000000000000007</v>
          </cell>
          <cell r="BX80" t="str">
            <v/>
          </cell>
          <cell r="BY80" t="str">
            <v/>
          </cell>
          <cell r="BZ80" t="str">
            <v/>
          </cell>
          <cell r="CA80" t="str">
            <v/>
          </cell>
          <cell r="CB80">
            <v>3.2</v>
          </cell>
          <cell r="CC80" t="str">
            <v/>
          </cell>
          <cell r="CD80" t="str">
            <v/>
          </cell>
          <cell r="CE80">
            <v>18.600000000000001</v>
          </cell>
          <cell r="CF80" t="str">
            <v/>
          </cell>
          <cell r="CG80" t="str">
            <v/>
          </cell>
          <cell r="CH80" t="str">
            <v/>
          </cell>
          <cell r="CI80" t="str">
            <v/>
          </cell>
          <cell r="CJ80" t="str">
            <v/>
          </cell>
          <cell r="CK80" t="str">
            <v/>
          </cell>
          <cell r="CL80" t="str">
            <v/>
          </cell>
          <cell r="CM80" t="str">
            <v/>
          </cell>
          <cell r="CN80">
            <v>18.100000000000001</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v>4.9000000000000004</v>
          </cell>
          <cell r="DD80" t="str">
            <v/>
          </cell>
          <cell r="DE80" t="str">
            <v/>
          </cell>
          <cell r="DF80" t="str">
            <v/>
          </cell>
          <cell r="DG80" t="str">
            <v/>
          </cell>
          <cell r="DH80" t="str">
            <v/>
          </cell>
          <cell r="DI80" t="str">
            <v/>
          </cell>
          <cell r="DJ80">
            <v>8.6</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K80">
            <v>0</v>
          </cell>
          <cell r="GL80">
            <v>11.35</v>
          </cell>
          <cell r="GM80">
            <v>12.425000000000001</v>
          </cell>
          <cell r="GN80">
            <v>6.75</v>
          </cell>
          <cell r="GO80">
            <v>0</v>
          </cell>
          <cell r="GP80">
            <v>0</v>
          </cell>
        </row>
        <row r="83">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v>9</v>
          </cell>
          <cell r="BH83">
            <v>251</v>
          </cell>
          <cell r="BI83">
            <v>283</v>
          </cell>
          <cell r="BJ83">
            <v>266</v>
          </cell>
          <cell r="BK83">
            <v>273</v>
          </cell>
          <cell r="BL83">
            <v>253</v>
          </cell>
          <cell r="BM83">
            <v>153</v>
          </cell>
          <cell r="BN83">
            <v>133</v>
          </cell>
          <cell r="BO83">
            <v>260</v>
          </cell>
          <cell r="BP83" t="str">
            <v/>
          </cell>
          <cell r="BQ83">
            <v>242</v>
          </cell>
          <cell r="BR83">
            <v>245</v>
          </cell>
          <cell r="BS83">
            <v>306</v>
          </cell>
          <cell r="BT83">
            <v>296</v>
          </cell>
          <cell r="BU83">
            <v>93</v>
          </cell>
          <cell r="BV83">
            <v>255</v>
          </cell>
          <cell r="BW83" t="str">
            <v/>
          </cell>
          <cell r="BX83" t="str">
            <v/>
          </cell>
          <cell r="BY83" t="str">
            <v/>
          </cell>
          <cell r="BZ83">
            <v>295</v>
          </cell>
          <cell r="CA83">
            <v>278</v>
          </cell>
          <cell r="CB83">
            <v>236</v>
          </cell>
          <cell r="CC83">
            <v>185</v>
          </cell>
          <cell r="CD83">
            <v>240</v>
          </cell>
          <cell r="CE83">
            <v>281</v>
          </cell>
          <cell r="CF83" t="str">
            <v/>
          </cell>
          <cell r="CG83" t="str">
            <v/>
          </cell>
          <cell r="CH83">
            <v>309</v>
          </cell>
          <cell r="CI83">
            <v>318</v>
          </cell>
          <cell r="CJ83" t="str">
            <v/>
          </cell>
          <cell r="CK83" t="str">
            <v/>
          </cell>
          <cell r="CL83">
            <v>288</v>
          </cell>
          <cell r="CM83">
            <v>525</v>
          </cell>
          <cell r="CN83">
            <v>270</v>
          </cell>
          <cell r="CO83">
            <v>572</v>
          </cell>
          <cell r="CP83">
            <v>407</v>
          </cell>
          <cell r="CQ83">
            <v>287</v>
          </cell>
          <cell r="CR83" t="str">
            <v/>
          </cell>
          <cell r="CS83">
            <v>276</v>
          </cell>
          <cell r="CT83">
            <v>267</v>
          </cell>
          <cell r="CU83">
            <v>580</v>
          </cell>
          <cell r="CV83" t="str">
            <v/>
          </cell>
          <cell r="CW83" t="str">
            <v/>
          </cell>
          <cell r="CX83">
            <v>308</v>
          </cell>
          <cell r="CY83">
            <v>562</v>
          </cell>
          <cell r="CZ83">
            <v>291</v>
          </cell>
          <cell r="DA83">
            <v>265</v>
          </cell>
          <cell r="DB83">
            <v>264</v>
          </cell>
          <cell r="DC83">
            <v>237</v>
          </cell>
          <cell r="DD83">
            <v>357</v>
          </cell>
          <cell r="DE83">
            <v>483</v>
          </cell>
          <cell r="DF83">
            <v>141</v>
          </cell>
          <cell r="DG83">
            <v>534</v>
          </cell>
          <cell r="DH83">
            <v>553</v>
          </cell>
          <cell r="DI83">
            <v>298</v>
          </cell>
          <cell r="DJ83">
            <v>225</v>
          </cell>
          <cell r="DK83" t="str">
            <v/>
          </cell>
          <cell r="DL83" t="str">
            <v/>
          </cell>
          <cell r="DM83">
            <v>592</v>
          </cell>
          <cell r="DN83">
            <v>293</v>
          </cell>
          <cell r="DO83">
            <v>286</v>
          </cell>
          <cell r="DP83" t="str">
            <v/>
          </cell>
          <cell r="DQ83" t="str">
            <v/>
          </cell>
          <cell r="DR83" t="str">
            <v/>
          </cell>
          <cell r="DS83" t="str">
            <v/>
          </cell>
          <cell r="DT83">
            <v>293</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K83">
            <v>0</v>
          </cell>
          <cell r="GL83">
            <v>209</v>
          </cell>
          <cell r="GM83">
            <v>306.56521739130437</v>
          </cell>
          <cell r="GN83">
            <v>351.88235294117646</v>
          </cell>
          <cell r="GO83">
            <v>0</v>
          </cell>
          <cell r="GP83">
            <v>0</v>
          </cell>
        </row>
        <row r="84">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v>0.59399999999999997</v>
          </cell>
          <cell r="BI84" t="str">
            <v/>
          </cell>
          <cell r="BJ84" t="str">
            <v/>
          </cell>
          <cell r="BK84" t="str">
            <v/>
          </cell>
          <cell r="BL84" t="str">
            <v/>
          </cell>
          <cell r="BM84" t="str">
            <v/>
          </cell>
          <cell r="BN84">
            <v>0.46100000000000002</v>
          </cell>
          <cell r="BO84">
            <v>0.44600000000000001</v>
          </cell>
          <cell r="BP84" t="str">
            <v/>
          </cell>
          <cell r="BQ84">
            <v>0.65200000000000002</v>
          </cell>
          <cell r="BR84">
            <v>0.66900000000000004</v>
          </cell>
          <cell r="BS84">
            <v>0.74299999999999999</v>
          </cell>
          <cell r="BT84">
            <v>0.75</v>
          </cell>
          <cell r="BU84">
            <v>0.7</v>
          </cell>
          <cell r="BV84">
            <v>0.52500000000000002</v>
          </cell>
          <cell r="BW84" t="str">
            <v/>
          </cell>
          <cell r="BX84" t="str">
            <v/>
          </cell>
          <cell r="BY84" t="str">
            <v/>
          </cell>
          <cell r="BZ84">
            <v>0.72899999999999998</v>
          </cell>
          <cell r="CA84">
            <v>0.65800000000000003</v>
          </cell>
          <cell r="CB84">
            <v>0.65700000000000003</v>
          </cell>
          <cell r="CC84">
            <v>0.80800000000000005</v>
          </cell>
          <cell r="CD84">
            <v>0.67200000000000004</v>
          </cell>
          <cell r="CE84">
            <v>0.72699999999999998</v>
          </cell>
          <cell r="CF84" t="str">
            <v/>
          </cell>
          <cell r="CG84" t="str">
            <v/>
          </cell>
          <cell r="CH84">
            <v>0.81599999999999995</v>
          </cell>
          <cell r="CI84">
            <v>0.78600000000000003</v>
          </cell>
          <cell r="CJ84" t="str">
            <v/>
          </cell>
          <cell r="CK84" t="str">
            <v/>
          </cell>
          <cell r="CL84">
            <v>0.71399999999999997</v>
          </cell>
          <cell r="CM84">
            <v>0.64749999999999996</v>
          </cell>
          <cell r="CN84">
            <v>0.74299999999999999</v>
          </cell>
          <cell r="CO84">
            <v>0.73849999999999993</v>
          </cell>
          <cell r="CP84">
            <v>0.71899999999999997</v>
          </cell>
          <cell r="CQ84">
            <v>0.72199999999999998</v>
          </cell>
          <cell r="CR84" t="str">
            <v/>
          </cell>
          <cell r="CS84">
            <v>0.79300000000000004</v>
          </cell>
          <cell r="CT84">
            <v>0.85099999999999998</v>
          </cell>
          <cell r="CU84">
            <v>0.74049999999999994</v>
          </cell>
          <cell r="CV84" t="str">
            <v/>
          </cell>
          <cell r="CW84" t="str">
            <v/>
          </cell>
          <cell r="CX84">
            <v>0.78200000000000003</v>
          </cell>
          <cell r="CY84">
            <v>0.71849999999999992</v>
          </cell>
          <cell r="CZ84">
            <v>0.75</v>
          </cell>
          <cell r="DA84">
            <v>0.70199999999999996</v>
          </cell>
          <cell r="DB84">
            <v>0.72099999999999997</v>
          </cell>
          <cell r="DC84">
            <v>0.61799999999999999</v>
          </cell>
          <cell r="DD84">
            <v>0.64649999999999996</v>
          </cell>
          <cell r="DE84">
            <v>0.75600000000000001</v>
          </cell>
          <cell r="DF84" t="str">
            <v/>
          </cell>
          <cell r="DG84">
            <v>0.64949999999999997</v>
          </cell>
          <cell r="DH84">
            <v>0.70350000000000001</v>
          </cell>
          <cell r="DI84">
            <v>0.82199999999999995</v>
          </cell>
          <cell r="DJ84">
            <v>0.63100000000000001</v>
          </cell>
          <cell r="DK84" t="str">
            <v/>
          </cell>
          <cell r="DL84" t="str">
            <v/>
          </cell>
          <cell r="DM84">
            <v>0.69933333333333325</v>
          </cell>
          <cell r="DN84">
            <v>0.748</v>
          </cell>
          <cell r="DO84">
            <v>0.69899999999999995</v>
          </cell>
          <cell r="DP84" t="str">
            <v/>
          </cell>
          <cell r="DQ84" t="str">
            <v/>
          </cell>
          <cell r="DR84" t="str">
            <v/>
          </cell>
          <cell r="DS84" t="str">
            <v/>
          </cell>
          <cell r="DT84">
            <v>0.75700000000000001</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K84">
            <v>0</v>
          </cell>
          <cell r="GL84">
            <v>0.5003333333333333</v>
          </cell>
          <cell r="GM84">
            <v>0.72002173913043488</v>
          </cell>
          <cell r="GN84">
            <v>0.71270833333333328</v>
          </cell>
          <cell r="GO84">
            <v>0</v>
          </cell>
          <cell r="GP84">
            <v>0</v>
          </cell>
        </row>
        <row r="85">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v>14.649999999999999</v>
          </cell>
          <cell r="BP85" t="str">
            <v/>
          </cell>
          <cell r="BQ85">
            <v>8.9</v>
          </cell>
          <cell r="BR85" t="str">
            <v/>
          </cell>
          <cell r="BS85" t="str">
            <v/>
          </cell>
          <cell r="BT85">
            <v>1</v>
          </cell>
          <cell r="BU85">
            <v>1</v>
          </cell>
          <cell r="BV85">
            <v>31.7</v>
          </cell>
          <cell r="BW85" t="str">
            <v/>
          </cell>
          <cell r="BX85" t="str">
            <v/>
          </cell>
          <cell r="BY85" t="str">
            <v/>
          </cell>
          <cell r="BZ85">
            <v>30.3</v>
          </cell>
          <cell r="CA85">
            <v>35.700000000000003</v>
          </cell>
          <cell r="CB85">
            <v>13.9</v>
          </cell>
          <cell r="CC85">
            <v>18.3</v>
          </cell>
          <cell r="CD85" t="str">
            <v/>
          </cell>
          <cell r="CE85" t="str">
            <v/>
          </cell>
          <cell r="CF85" t="str">
            <v/>
          </cell>
          <cell r="CG85" t="str">
            <v/>
          </cell>
          <cell r="CH85" t="str">
            <v/>
          </cell>
          <cell r="CI85" t="str">
            <v/>
          </cell>
          <cell r="CJ85" t="str">
            <v/>
          </cell>
          <cell r="CK85" t="str">
            <v/>
          </cell>
          <cell r="CL85">
            <v>35.6</v>
          </cell>
          <cell r="CM85">
            <v>57.150000000000006</v>
          </cell>
          <cell r="CN85">
            <v>66.900000000000006</v>
          </cell>
          <cell r="CO85">
            <v>17.2</v>
          </cell>
          <cell r="CP85">
            <v>3.6500000000000004</v>
          </cell>
          <cell r="CQ85">
            <v>72.400000000000006</v>
          </cell>
          <cell r="CR85" t="str">
            <v/>
          </cell>
          <cell r="CS85">
            <v>1.6</v>
          </cell>
          <cell r="CT85">
            <v>4</v>
          </cell>
          <cell r="CU85">
            <v>58.8</v>
          </cell>
          <cell r="CV85" t="str">
            <v/>
          </cell>
          <cell r="CW85" t="str">
            <v/>
          </cell>
          <cell r="CX85" t="str">
            <v/>
          </cell>
          <cell r="CY85" t="str">
            <v/>
          </cell>
          <cell r="CZ85" t="str">
            <v/>
          </cell>
          <cell r="DA85">
            <v>44</v>
          </cell>
          <cell r="DB85">
            <v>77.599999999999994</v>
          </cell>
          <cell r="DC85">
            <v>27.1</v>
          </cell>
          <cell r="DD85">
            <v>5.4</v>
          </cell>
          <cell r="DE85">
            <v>43.9</v>
          </cell>
          <cell r="DF85" t="str">
            <v/>
          </cell>
          <cell r="DG85">
            <v>43.95</v>
          </cell>
          <cell r="DH85" t="str">
            <v/>
          </cell>
          <cell r="DI85" t="str">
            <v/>
          </cell>
          <cell r="DJ85">
            <v>58.6</v>
          </cell>
          <cell r="DK85" t="str">
            <v/>
          </cell>
          <cell r="DL85" t="str">
            <v/>
          </cell>
          <cell r="DM85" t="str">
            <v/>
          </cell>
          <cell r="DN85" t="str">
            <v/>
          </cell>
          <cell r="DO85">
            <v>63.1</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K85">
            <v>0</v>
          </cell>
          <cell r="GL85">
            <v>14.649999999999999</v>
          </cell>
          <cell r="GM85">
            <v>26.947058823529417</v>
          </cell>
          <cell r="GN85">
            <v>45.456250000000004</v>
          </cell>
          <cell r="GO85">
            <v>0</v>
          </cell>
          <cell r="GP85">
            <v>0</v>
          </cell>
        </row>
        <row r="88">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v>146</v>
          </cell>
          <cell r="BH88">
            <v>262</v>
          </cell>
          <cell r="BI88">
            <v>413</v>
          </cell>
          <cell r="BJ88">
            <v>241</v>
          </cell>
          <cell r="BK88">
            <v>250</v>
          </cell>
          <cell r="BL88">
            <v>250</v>
          </cell>
          <cell r="BM88">
            <v>183</v>
          </cell>
          <cell r="BN88">
            <v>80</v>
          </cell>
          <cell r="BO88">
            <v>240</v>
          </cell>
          <cell r="BP88" t="str">
            <v/>
          </cell>
          <cell r="BQ88">
            <v>95</v>
          </cell>
          <cell r="BR88">
            <v>239</v>
          </cell>
          <cell r="BS88">
            <v>233</v>
          </cell>
          <cell r="BT88">
            <v>278</v>
          </cell>
          <cell r="BU88">
            <v>292</v>
          </cell>
          <cell r="BV88">
            <v>171</v>
          </cell>
          <cell r="BW88">
            <v>242</v>
          </cell>
          <cell r="BX88" t="str">
            <v/>
          </cell>
          <cell r="BY88" t="str">
            <v/>
          </cell>
          <cell r="BZ88">
            <v>293</v>
          </cell>
          <cell r="CA88">
            <v>291</v>
          </cell>
          <cell r="CB88">
            <v>301</v>
          </cell>
          <cell r="CC88">
            <v>282</v>
          </cell>
          <cell r="CD88">
            <v>299</v>
          </cell>
          <cell r="CE88">
            <v>111</v>
          </cell>
          <cell r="CF88" t="str">
            <v/>
          </cell>
          <cell r="CG88">
            <v>309</v>
          </cell>
          <cell r="CH88">
            <v>286</v>
          </cell>
          <cell r="CI88" t="str">
            <v/>
          </cell>
          <cell r="CJ88" t="str">
            <v/>
          </cell>
          <cell r="CK88" t="str">
            <v/>
          </cell>
          <cell r="CL88">
            <v>264</v>
          </cell>
          <cell r="CM88">
            <v>310</v>
          </cell>
          <cell r="CN88">
            <v>301</v>
          </cell>
          <cell r="CO88">
            <v>619</v>
          </cell>
          <cell r="CP88">
            <v>282</v>
          </cell>
          <cell r="CQ88">
            <v>577</v>
          </cell>
          <cell r="CR88" t="str">
            <v/>
          </cell>
          <cell r="CS88" t="str">
            <v/>
          </cell>
          <cell r="CT88">
            <v>289</v>
          </cell>
          <cell r="CU88">
            <v>300</v>
          </cell>
          <cell r="CV88" t="str">
            <v/>
          </cell>
          <cell r="CW88" t="str">
            <v/>
          </cell>
          <cell r="CX88">
            <v>137</v>
          </cell>
          <cell r="CY88">
            <v>252</v>
          </cell>
          <cell r="CZ88">
            <v>251</v>
          </cell>
          <cell r="DA88">
            <v>310</v>
          </cell>
          <cell r="DB88" t="str">
            <v/>
          </cell>
          <cell r="DC88">
            <v>300</v>
          </cell>
          <cell r="DD88">
            <v>432</v>
          </cell>
          <cell r="DE88">
            <v>175</v>
          </cell>
          <cell r="DF88">
            <v>253</v>
          </cell>
          <cell r="DG88">
            <v>302</v>
          </cell>
          <cell r="DH88">
            <v>277</v>
          </cell>
          <cell r="DI88">
            <v>316</v>
          </cell>
          <cell r="DJ88">
            <v>108</v>
          </cell>
          <cell r="DK88" t="str">
            <v/>
          </cell>
          <cell r="DL88" t="str">
            <v/>
          </cell>
          <cell r="DM88">
            <v>540</v>
          </cell>
          <cell r="DN88">
            <v>467</v>
          </cell>
          <cell r="DO88">
            <v>54</v>
          </cell>
          <cell r="DP88" t="str">
            <v/>
          </cell>
          <cell r="DQ88" t="str">
            <v/>
          </cell>
          <cell r="DR88" t="str">
            <v/>
          </cell>
          <cell r="DS88" t="str">
            <v/>
          </cell>
          <cell r="DT88">
            <v>300</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K88">
            <v>0</v>
          </cell>
          <cell r="GL88">
            <v>229.44444444444446</v>
          </cell>
          <cell r="GM88">
            <v>289.73913043478262</v>
          </cell>
          <cell r="GN88">
            <v>279.625</v>
          </cell>
          <cell r="GO88">
            <v>0</v>
          </cell>
          <cell r="GP88">
            <v>0</v>
          </cell>
        </row>
        <row r="89">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v>0.52</v>
          </cell>
          <cell r="BH89">
            <v>0.55900000000000005</v>
          </cell>
          <cell r="BI89">
            <v>0.5794999999999999</v>
          </cell>
          <cell r="BJ89">
            <v>0.66800000000000004</v>
          </cell>
          <cell r="BK89">
            <v>0.751</v>
          </cell>
          <cell r="BL89">
            <v>0.77200000000000002</v>
          </cell>
          <cell r="BM89" t="str">
            <v/>
          </cell>
          <cell r="BN89" t="str">
            <v/>
          </cell>
          <cell r="BO89">
            <v>0.76800000000000002</v>
          </cell>
          <cell r="BP89" t="str">
            <v/>
          </cell>
          <cell r="BQ89">
            <v>0.77</v>
          </cell>
          <cell r="BR89">
            <v>0.65700000000000003</v>
          </cell>
          <cell r="BS89">
            <v>0.64900000000000002</v>
          </cell>
          <cell r="BT89">
            <v>0.69299999999999995</v>
          </cell>
          <cell r="BU89">
            <v>0.66700000000000004</v>
          </cell>
          <cell r="BV89">
            <v>0.7</v>
          </cell>
          <cell r="BW89">
            <v>0.64</v>
          </cell>
          <cell r="BX89" t="str">
            <v/>
          </cell>
          <cell r="BY89" t="str">
            <v/>
          </cell>
          <cell r="BZ89">
            <v>0.71799999999999997</v>
          </cell>
          <cell r="CA89">
            <v>0.67700000000000005</v>
          </cell>
          <cell r="CB89">
            <v>0.67500000000000004</v>
          </cell>
          <cell r="CC89">
            <v>0.70499999999999996</v>
          </cell>
          <cell r="CD89">
            <v>0.72099999999999997</v>
          </cell>
          <cell r="CE89">
            <v>0.7</v>
          </cell>
          <cell r="CF89" t="str">
            <v/>
          </cell>
          <cell r="CG89">
            <v>0.75600000000000001</v>
          </cell>
          <cell r="CH89">
            <v>0.70299999999999996</v>
          </cell>
          <cell r="CI89" t="str">
            <v/>
          </cell>
          <cell r="CJ89" t="str">
            <v/>
          </cell>
          <cell r="CK89" t="str">
            <v/>
          </cell>
          <cell r="CL89">
            <v>0.58099999999999996</v>
          </cell>
          <cell r="CM89">
            <v>0.746</v>
          </cell>
          <cell r="CN89">
            <v>0.74199999999999999</v>
          </cell>
          <cell r="CO89">
            <v>0.8175</v>
          </cell>
          <cell r="CP89">
            <v>0.70499999999999996</v>
          </cell>
          <cell r="CQ89">
            <v>0.70650000000000002</v>
          </cell>
          <cell r="CR89" t="str">
            <v/>
          </cell>
          <cell r="CS89" t="str">
            <v/>
          </cell>
          <cell r="CT89">
            <v>0.71499999999999997</v>
          </cell>
          <cell r="CU89">
            <v>0.72099999999999997</v>
          </cell>
          <cell r="CV89" t="str">
            <v/>
          </cell>
          <cell r="CW89" t="str">
            <v/>
          </cell>
          <cell r="CX89">
            <v>0.58099999999999996</v>
          </cell>
          <cell r="CY89">
            <v>0.67300000000000004</v>
          </cell>
          <cell r="CZ89">
            <v>0.6</v>
          </cell>
          <cell r="DA89">
            <v>0.79400000000000004</v>
          </cell>
          <cell r="DB89" t="str">
            <v/>
          </cell>
          <cell r="DC89">
            <v>0.73099999999999998</v>
          </cell>
          <cell r="DD89">
            <v>0.51349999999999996</v>
          </cell>
          <cell r="DE89">
            <v>0.6</v>
          </cell>
          <cell r="DF89" t="str">
            <v/>
          </cell>
          <cell r="DG89">
            <v>0.745</v>
          </cell>
          <cell r="DH89">
            <v>0.67</v>
          </cell>
          <cell r="DI89">
            <v>0.61650000000000005</v>
          </cell>
          <cell r="DJ89">
            <v>0.42799999999999999</v>
          </cell>
          <cell r="DK89" t="str">
            <v/>
          </cell>
          <cell r="DL89" t="str">
            <v/>
          </cell>
          <cell r="DM89">
            <v>0.65900000000000003</v>
          </cell>
          <cell r="DN89">
            <v>0.627</v>
          </cell>
          <cell r="DO89">
            <v>0.58699999999999997</v>
          </cell>
          <cell r="DP89" t="str">
            <v/>
          </cell>
          <cell r="DQ89" t="str">
            <v/>
          </cell>
          <cell r="DR89" t="str">
            <v/>
          </cell>
          <cell r="DS89" t="str">
            <v/>
          </cell>
          <cell r="DT89">
            <v>0.81499999999999995</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K89">
            <v>0</v>
          </cell>
          <cell r="GL89">
            <v>0.65964285714285709</v>
          </cell>
          <cell r="GM89">
            <v>0.7028260869565216</v>
          </cell>
          <cell r="GN89">
            <v>0.64266666666666661</v>
          </cell>
          <cell r="GO89">
            <v>0</v>
          </cell>
          <cell r="GP89">
            <v>0</v>
          </cell>
        </row>
        <row r="90">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v>54.5</v>
          </cell>
          <cell r="BH90">
            <v>19.899999999999999</v>
          </cell>
          <cell r="BI90">
            <v>9.35</v>
          </cell>
          <cell r="BJ90" t="str">
            <v/>
          </cell>
          <cell r="BK90">
            <v>13.2</v>
          </cell>
          <cell r="BL90">
            <v>3.2</v>
          </cell>
          <cell r="BM90" t="str">
            <v/>
          </cell>
          <cell r="BN90" t="str">
            <v/>
          </cell>
          <cell r="BO90" t="str">
            <v/>
          </cell>
          <cell r="BP90" t="str">
            <v/>
          </cell>
          <cell r="BQ90" t="str">
            <v/>
          </cell>
          <cell r="BR90" t="str">
            <v/>
          </cell>
          <cell r="BS90" t="str">
            <v/>
          </cell>
          <cell r="BT90" t="str">
            <v/>
          </cell>
          <cell r="BU90" t="str">
            <v/>
          </cell>
          <cell r="BV90">
            <v>17</v>
          </cell>
          <cell r="BW90">
            <v>19.399999999999999</v>
          </cell>
          <cell r="BX90" t="str">
            <v/>
          </cell>
          <cell r="BY90" t="str">
            <v/>
          </cell>
          <cell r="BZ90">
            <v>31.5</v>
          </cell>
          <cell r="CA90">
            <v>28.6</v>
          </cell>
          <cell r="CB90">
            <v>25.7</v>
          </cell>
          <cell r="CC90">
            <v>46.7</v>
          </cell>
          <cell r="CD90">
            <v>60.5</v>
          </cell>
          <cell r="CE90" t="str">
            <v/>
          </cell>
          <cell r="CF90" t="str">
            <v/>
          </cell>
          <cell r="CG90">
            <v>0.6</v>
          </cell>
          <cell r="CH90">
            <v>16.399999999999999</v>
          </cell>
          <cell r="CI90" t="str">
            <v/>
          </cell>
          <cell r="CJ90" t="str">
            <v/>
          </cell>
          <cell r="CK90" t="str">
            <v/>
          </cell>
          <cell r="CL90" t="str">
            <v/>
          </cell>
          <cell r="CM90">
            <v>50.3</v>
          </cell>
          <cell r="CN90">
            <v>25.5</v>
          </cell>
          <cell r="CO90">
            <v>21.65</v>
          </cell>
          <cell r="CP90">
            <v>33.9</v>
          </cell>
          <cell r="CQ90">
            <v>14.45</v>
          </cell>
          <cell r="CR90" t="str">
            <v/>
          </cell>
          <cell r="CS90" t="str">
            <v/>
          </cell>
          <cell r="CT90">
            <v>65</v>
          </cell>
          <cell r="CU90">
            <v>40.6</v>
          </cell>
          <cell r="CV90" t="str">
            <v/>
          </cell>
          <cell r="CW90" t="str">
            <v/>
          </cell>
          <cell r="CX90">
            <v>14.5</v>
          </cell>
          <cell r="CY90">
            <v>37</v>
          </cell>
          <cell r="CZ90">
            <v>38.299999999999997</v>
          </cell>
          <cell r="DA90">
            <v>32.200000000000003</v>
          </cell>
          <cell r="DB90" t="str">
            <v/>
          </cell>
          <cell r="DC90">
            <v>13.8</v>
          </cell>
          <cell r="DD90" t="str">
            <v/>
          </cell>
          <cell r="DE90">
            <v>14</v>
          </cell>
          <cell r="DF90" t="str">
            <v/>
          </cell>
          <cell r="DG90">
            <v>31.7</v>
          </cell>
          <cell r="DH90">
            <v>18</v>
          </cell>
          <cell r="DI90">
            <v>6.5</v>
          </cell>
          <cell r="DJ90" t="str">
            <v/>
          </cell>
          <cell r="DK90" t="str">
            <v/>
          </cell>
          <cell r="DL90" t="str">
            <v/>
          </cell>
          <cell r="DM90">
            <v>22.7</v>
          </cell>
          <cell r="DN90">
            <v>19.75</v>
          </cell>
          <cell r="DO90" t="str">
            <v/>
          </cell>
          <cell r="DP90" t="str">
            <v/>
          </cell>
          <cell r="DQ90" t="str">
            <v/>
          </cell>
          <cell r="DR90" t="str">
            <v/>
          </cell>
          <cell r="DS90" t="str">
            <v/>
          </cell>
          <cell r="DT90">
            <v>11</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K90">
            <v>0</v>
          </cell>
          <cell r="GL90">
            <v>20.03</v>
          </cell>
          <cell r="GM90">
            <v>31.112499999999997</v>
          </cell>
          <cell r="GN90">
            <v>21.620833333333334</v>
          </cell>
          <cell r="GO90">
            <v>0</v>
          </cell>
          <cell r="GP90">
            <v>0</v>
          </cell>
        </row>
        <row r="93">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v>503</v>
          </cell>
          <cell r="BK93">
            <v>312</v>
          </cell>
          <cell r="BL93">
            <v>306</v>
          </cell>
          <cell r="BM93">
            <v>322</v>
          </cell>
          <cell r="BN93">
            <v>496</v>
          </cell>
          <cell r="BO93">
            <v>644</v>
          </cell>
          <cell r="BP93" t="str">
            <v/>
          </cell>
          <cell r="BQ93">
            <v>285</v>
          </cell>
          <cell r="BR93">
            <v>289</v>
          </cell>
          <cell r="BS93">
            <v>644</v>
          </cell>
          <cell r="BT93">
            <v>322</v>
          </cell>
          <cell r="BU93">
            <v>385</v>
          </cell>
          <cell r="BV93">
            <v>322</v>
          </cell>
          <cell r="BW93">
            <v>322</v>
          </cell>
          <cell r="BX93">
            <v>322</v>
          </cell>
          <cell r="BY93" t="str">
            <v/>
          </cell>
          <cell r="BZ93">
            <v>302</v>
          </cell>
          <cell r="CA93">
            <v>311</v>
          </cell>
          <cell r="CB93">
            <v>311</v>
          </cell>
          <cell r="CC93">
            <v>566</v>
          </cell>
          <cell r="CD93">
            <v>564</v>
          </cell>
          <cell r="CE93">
            <v>316</v>
          </cell>
          <cell r="CF93">
            <v>322</v>
          </cell>
          <cell r="CG93">
            <v>572</v>
          </cell>
          <cell r="CH93">
            <v>321</v>
          </cell>
          <cell r="CI93" t="str">
            <v/>
          </cell>
          <cell r="CJ93" t="str">
            <v/>
          </cell>
          <cell r="CK93" t="str">
            <v/>
          </cell>
          <cell r="CL93">
            <v>316</v>
          </cell>
          <cell r="CM93">
            <v>420</v>
          </cell>
          <cell r="CN93">
            <v>322</v>
          </cell>
          <cell r="CO93">
            <v>450</v>
          </cell>
          <cell r="CP93">
            <v>490</v>
          </cell>
          <cell r="CQ93">
            <v>322</v>
          </cell>
          <cell r="CR93" t="str">
            <v/>
          </cell>
          <cell r="CS93">
            <v>321</v>
          </cell>
          <cell r="CT93">
            <v>243</v>
          </cell>
          <cell r="CU93">
            <v>601</v>
          </cell>
          <cell r="CV93" t="str">
            <v/>
          </cell>
          <cell r="CW93" t="str">
            <v/>
          </cell>
          <cell r="CX93">
            <v>255</v>
          </cell>
          <cell r="CY93">
            <v>301</v>
          </cell>
          <cell r="CZ93">
            <v>621</v>
          </cell>
          <cell r="DA93">
            <v>504</v>
          </cell>
          <cell r="DB93">
            <v>320</v>
          </cell>
          <cell r="DC93">
            <v>528</v>
          </cell>
          <cell r="DD93">
            <v>577</v>
          </cell>
          <cell r="DE93">
            <v>517</v>
          </cell>
          <cell r="DF93">
            <v>206</v>
          </cell>
          <cell r="DG93">
            <v>500</v>
          </cell>
          <cell r="DH93">
            <v>491</v>
          </cell>
          <cell r="DI93">
            <v>574</v>
          </cell>
          <cell r="DJ93">
            <v>202</v>
          </cell>
          <cell r="DK93" t="str">
            <v/>
          </cell>
          <cell r="DL93" t="str">
            <v/>
          </cell>
          <cell r="DM93">
            <v>288</v>
          </cell>
          <cell r="DN93">
            <v>516</v>
          </cell>
          <cell r="DO93">
            <v>314</v>
          </cell>
          <cell r="DP93" t="str">
            <v/>
          </cell>
          <cell r="DQ93" t="str">
            <v/>
          </cell>
          <cell r="DR93" t="str">
            <v/>
          </cell>
          <cell r="DS93" t="str">
            <v/>
          </cell>
          <cell r="DT93">
            <v>300</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K93">
            <v>0</v>
          </cell>
          <cell r="GL93">
            <v>430.5</v>
          </cell>
          <cell r="GM93">
            <v>383.11538461538464</v>
          </cell>
          <cell r="GN93">
            <v>412.58823529411762</v>
          </cell>
          <cell r="GO93">
            <v>0</v>
          </cell>
          <cell r="GP93">
            <v>0</v>
          </cell>
        </row>
        <row r="94">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v>0.622</v>
          </cell>
          <cell r="BK94">
            <v>0.71899999999999997</v>
          </cell>
          <cell r="BL94">
            <v>0.70199999999999996</v>
          </cell>
          <cell r="BM94" t="str">
            <v/>
          </cell>
          <cell r="BN94">
            <v>0.55800000000000005</v>
          </cell>
          <cell r="BO94">
            <v>0.75750000000000006</v>
          </cell>
          <cell r="BP94" t="str">
            <v/>
          </cell>
          <cell r="BQ94">
            <v>0.95299999999999996</v>
          </cell>
          <cell r="BR94">
            <v>0.76</v>
          </cell>
          <cell r="BS94">
            <v>0.70300000000000007</v>
          </cell>
          <cell r="BT94">
            <v>0.79</v>
          </cell>
          <cell r="BU94">
            <v>0.51150000000000007</v>
          </cell>
          <cell r="BV94">
            <v>0.76</v>
          </cell>
          <cell r="BW94">
            <v>0.75900000000000001</v>
          </cell>
          <cell r="BX94">
            <v>0.68799999999999994</v>
          </cell>
          <cell r="BY94" t="str">
            <v/>
          </cell>
          <cell r="BZ94">
            <v>0.70599999999999996</v>
          </cell>
          <cell r="CA94">
            <v>0.70899999999999996</v>
          </cell>
          <cell r="CB94">
            <v>0.72</v>
          </cell>
          <cell r="CC94">
            <v>0.67100000000000004</v>
          </cell>
          <cell r="CD94">
            <v>0.65500000000000003</v>
          </cell>
          <cell r="CE94">
            <v>0.72299999999999998</v>
          </cell>
          <cell r="CF94">
            <v>0.79200000000000004</v>
          </cell>
          <cell r="CG94">
            <v>0.6895</v>
          </cell>
          <cell r="CH94">
            <v>0.76600000000000001</v>
          </cell>
          <cell r="CI94" t="str">
            <v/>
          </cell>
          <cell r="CJ94" t="str">
            <v/>
          </cell>
          <cell r="CK94" t="str">
            <v/>
          </cell>
          <cell r="CL94">
            <v>0.74099999999999999</v>
          </cell>
          <cell r="CM94">
            <v>0.66100000000000003</v>
          </cell>
          <cell r="CN94">
            <v>0.751</v>
          </cell>
          <cell r="CO94">
            <v>0.497</v>
          </cell>
          <cell r="CP94">
            <v>0.67949999999999999</v>
          </cell>
          <cell r="CQ94">
            <v>0.78200000000000003</v>
          </cell>
          <cell r="CR94" t="str">
            <v/>
          </cell>
          <cell r="CS94">
            <v>0.79300000000000004</v>
          </cell>
          <cell r="CT94">
            <v>0.51700000000000002</v>
          </cell>
          <cell r="CU94">
            <v>0.76200000000000001</v>
          </cell>
          <cell r="CV94" t="str">
            <v/>
          </cell>
          <cell r="CW94" t="str">
            <v/>
          </cell>
          <cell r="CX94">
            <v>0.69399999999999995</v>
          </cell>
          <cell r="CY94">
            <v>0.68899999999999995</v>
          </cell>
          <cell r="CZ94">
            <v>0.77</v>
          </cell>
          <cell r="DA94">
            <v>0.64300000000000002</v>
          </cell>
          <cell r="DB94">
            <v>0.746</v>
          </cell>
          <cell r="DC94">
            <v>0.63549999999999995</v>
          </cell>
          <cell r="DD94">
            <v>0.69799999999999995</v>
          </cell>
          <cell r="DE94">
            <v>0.68900000000000006</v>
          </cell>
          <cell r="DF94" t="str">
            <v/>
          </cell>
          <cell r="DG94">
            <v>0.56299999999999994</v>
          </cell>
          <cell r="DH94">
            <v>0.56299999999999994</v>
          </cell>
          <cell r="DI94">
            <v>0.65900000000000003</v>
          </cell>
          <cell r="DJ94">
            <v>0.45200000000000001</v>
          </cell>
          <cell r="DK94" t="str">
            <v/>
          </cell>
          <cell r="DL94" t="str">
            <v/>
          </cell>
          <cell r="DM94">
            <v>0.68300000000000005</v>
          </cell>
          <cell r="DN94">
            <v>0.74099999999999999</v>
          </cell>
          <cell r="DO94">
            <v>0.79400000000000004</v>
          </cell>
          <cell r="DP94" t="str">
            <v/>
          </cell>
          <cell r="DQ94" t="str">
            <v/>
          </cell>
          <cell r="DR94" t="str">
            <v/>
          </cell>
          <cell r="DS94" t="str">
            <v/>
          </cell>
          <cell r="DT94">
            <v>0.69399999999999995</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K94">
            <v>0</v>
          </cell>
          <cell r="GL94">
            <v>0.67170000000000007</v>
          </cell>
          <cell r="GM94">
            <v>0.71305769230769223</v>
          </cell>
          <cell r="GN94">
            <v>0.66959374999999999</v>
          </cell>
          <cell r="GO94">
            <v>0</v>
          </cell>
          <cell r="GP94">
            <v>0</v>
          </cell>
        </row>
        <row r="95">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v>21.7</v>
          </cell>
          <cell r="BL95">
            <v>46.9</v>
          </cell>
          <cell r="BM95" t="str">
            <v/>
          </cell>
          <cell r="BN95" t="str">
            <v/>
          </cell>
          <cell r="BO95">
            <v>28.05</v>
          </cell>
          <cell r="BP95" t="str">
            <v/>
          </cell>
          <cell r="BQ95">
            <v>41.9</v>
          </cell>
          <cell r="BR95" t="str">
            <v/>
          </cell>
          <cell r="BS95" t="str">
            <v/>
          </cell>
          <cell r="BT95" t="str">
            <v/>
          </cell>
          <cell r="BU95">
            <v>17.799999999999997</v>
          </cell>
          <cell r="BV95">
            <v>37.1</v>
          </cell>
          <cell r="BW95" t="str">
            <v/>
          </cell>
          <cell r="BX95" t="str">
            <v/>
          </cell>
          <cell r="BY95" t="str">
            <v/>
          </cell>
          <cell r="BZ95">
            <v>43.4</v>
          </cell>
          <cell r="CA95">
            <v>34</v>
          </cell>
          <cell r="CB95" t="str">
            <v/>
          </cell>
          <cell r="CC95">
            <v>16.850000000000001</v>
          </cell>
          <cell r="CD95">
            <v>24.45</v>
          </cell>
          <cell r="CE95">
            <v>47.6</v>
          </cell>
          <cell r="CF95">
            <v>9.4</v>
          </cell>
          <cell r="CG95">
            <v>6.35</v>
          </cell>
          <cell r="CH95" t="str">
            <v/>
          </cell>
          <cell r="CI95" t="str">
            <v/>
          </cell>
          <cell r="CJ95" t="str">
            <v/>
          </cell>
          <cell r="CK95" t="str">
            <v/>
          </cell>
          <cell r="CL95">
            <v>54.6</v>
          </cell>
          <cell r="CM95">
            <v>48.95</v>
          </cell>
          <cell r="CN95">
            <v>62</v>
          </cell>
          <cell r="CO95">
            <v>21.950000000000003</v>
          </cell>
          <cell r="CP95">
            <v>9.35</v>
          </cell>
          <cell r="CQ95">
            <v>25.3</v>
          </cell>
          <cell r="CR95" t="str">
            <v/>
          </cell>
          <cell r="CS95">
            <v>17.2</v>
          </cell>
          <cell r="CT95" t="str">
            <v/>
          </cell>
          <cell r="CU95">
            <v>20.55</v>
          </cell>
          <cell r="CV95" t="str">
            <v/>
          </cell>
          <cell r="CW95" t="str">
            <v/>
          </cell>
          <cell r="CX95">
            <v>44.6</v>
          </cell>
          <cell r="CY95">
            <v>67.8</v>
          </cell>
          <cell r="CZ95">
            <v>13.700000000000001</v>
          </cell>
          <cell r="DA95" t="str">
            <v/>
          </cell>
          <cell r="DB95">
            <v>33.4</v>
          </cell>
          <cell r="DC95">
            <v>23.6</v>
          </cell>
          <cell r="DD95" t="str">
            <v/>
          </cell>
          <cell r="DE95">
            <v>30.15</v>
          </cell>
          <cell r="DF95" t="str">
            <v/>
          </cell>
          <cell r="DG95">
            <v>36.85</v>
          </cell>
          <cell r="DH95">
            <v>14.399999999999999</v>
          </cell>
          <cell r="DI95">
            <v>26</v>
          </cell>
          <cell r="DJ95" t="str">
            <v/>
          </cell>
          <cell r="DK95" t="str">
            <v/>
          </cell>
          <cell r="DL95" t="str">
            <v/>
          </cell>
          <cell r="DM95">
            <v>23.8</v>
          </cell>
          <cell r="DN95">
            <v>4.6499999999999995</v>
          </cell>
          <cell r="DO95">
            <v>10</v>
          </cell>
          <cell r="DP95" t="str">
            <v/>
          </cell>
          <cell r="DQ95" t="str">
            <v/>
          </cell>
          <cell r="DR95" t="str">
            <v/>
          </cell>
          <cell r="DS95" t="str">
            <v/>
          </cell>
          <cell r="DT95">
            <v>61.1</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K95">
            <v>0</v>
          </cell>
          <cell r="GL95">
            <v>32.216666666666661</v>
          </cell>
          <cell r="GM95">
            <v>29.930555555555557</v>
          </cell>
          <cell r="GN95">
            <v>30.003846153846155</v>
          </cell>
          <cell r="GO95">
            <v>0</v>
          </cell>
          <cell r="GP95">
            <v>0</v>
          </cell>
        </row>
        <row r="98">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v>177</v>
          </cell>
          <cell r="BJ98">
            <v>147</v>
          </cell>
          <cell r="BK98">
            <v>120</v>
          </cell>
          <cell r="BL98">
            <v>195</v>
          </cell>
          <cell r="BM98">
            <v>227</v>
          </cell>
          <cell r="BN98">
            <v>309</v>
          </cell>
          <cell r="BO98">
            <v>314</v>
          </cell>
          <cell r="BP98" t="str">
            <v/>
          </cell>
          <cell r="BQ98" t="str">
            <v/>
          </cell>
          <cell r="BR98">
            <v>50</v>
          </cell>
          <cell r="BS98">
            <v>248</v>
          </cell>
          <cell r="BT98">
            <v>25</v>
          </cell>
          <cell r="BU98">
            <v>280</v>
          </cell>
          <cell r="BV98">
            <v>218</v>
          </cell>
          <cell r="BW98">
            <v>194</v>
          </cell>
          <cell r="BX98">
            <v>133</v>
          </cell>
          <cell r="BY98" t="str">
            <v/>
          </cell>
          <cell r="BZ98">
            <v>256</v>
          </cell>
          <cell r="CA98">
            <v>302</v>
          </cell>
          <cell r="CB98">
            <v>116</v>
          </cell>
          <cell r="CC98">
            <v>80</v>
          </cell>
          <cell r="CD98">
            <v>365</v>
          </cell>
          <cell r="CE98">
            <v>239</v>
          </cell>
          <cell r="CF98" t="str">
            <v/>
          </cell>
          <cell r="CG98" t="str">
            <v/>
          </cell>
          <cell r="CH98" t="str">
            <v/>
          </cell>
          <cell r="CI98" t="str">
            <v/>
          </cell>
          <cell r="CJ98" t="str">
            <v/>
          </cell>
          <cell r="CK98" t="str">
            <v/>
          </cell>
          <cell r="CL98">
            <v>298</v>
          </cell>
          <cell r="CM98">
            <v>397</v>
          </cell>
          <cell r="CN98">
            <v>260</v>
          </cell>
          <cell r="CO98">
            <v>362</v>
          </cell>
          <cell r="CP98">
            <v>495</v>
          </cell>
          <cell r="CQ98">
            <v>225</v>
          </cell>
          <cell r="CR98" t="str">
            <v/>
          </cell>
          <cell r="CS98">
            <v>241</v>
          </cell>
          <cell r="CT98" t="str">
            <v/>
          </cell>
          <cell r="CU98">
            <v>305</v>
          </cell>
          <cell r="CV98" t="str">
            <v/>
          </cell>
          <cell r="CW98" t="str">
            <v/>
          </cell>
          <cell r="CX98" t="str">
            <v/>
          </cell>
          <cell r="CY98">
            <v>257</v>
          </cell>
          <cell r="CZ98">
            <v>576</v>
          </cell>
          <cell r="DA98">
            <v>178</v>
          </cell>
          <cell r="DB98">
            <v>237</v>
          </cell>
          <cell r="DC98">
            <v>410</v>
          </cell>
          <cell r="DD98">
            <v>271</v>
          </cell>
          <cell r="DE98">
            <v>190</v>
          </cell>
          <cell r="DF98">
            <v>254</v>
          </cell>
          <cell r="DG98">
            <v>317</v>
          </cell>
          <cell r="DH98">
            <v>187</v>
          </cell>
          <cell r="DI98">
            <v>531</v>
          </cell>
          <cell r="DJ98">
            <v>151</v>
          </cell>
          <cell r="DK98" t="str">
            <v/>
          </cell>
          <cell r="DL98" t="str">
            <v/>
          </cell>
          <cell r="DM98">
            <v>408</v>
          </cell>
          <cell r="DN98">
            <v>272</v>
          </cell>
          <cell r="DO98" t="str">
            <v/>
          </cell>
          <cell r="DP98" t="str">
            <v/>
          </cell>
          <cell r="DQ98" t="str">
            <v/>
          </cell>
          <cell r="DR98" t="str">
            <v/>
          </cell>
          <cell r="DS98" t="str">
            <v/>
          </cell>
          <cell r="DT98">
            <v>273</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K98">
            <v>0</v>
          </cell>
          <cell r="GL98">
            <v>212.71428571428572</v>
          </cell>
          <cell r="GM98">
            <v>242.33333333333334</v>
          </cell>
          <cell r="GN98">
            <v>300.8</v>
          </cell>
          <cell r="GO98">
            <v>0</v>
          </cell>
          <cell r="GP98">
            <v>0</v>
          </cell>
        </row>
        <row r="99">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v>0.60499999999999998</v>
          </cell>
          <cell r="BJ99" t="str">
            <v/>
          </cell>
          <cell r="BK99">
            <v>0.71599999999999997</v>
          </cell>
          <cell r="BL99">
            <v>0.501</v>
          </cell>
          <cell r="BM99">
            <v>0.73199999999999998</v>
          </cell>
          <cell r="BN99">
            <v>0.78600000000000003</v>
          </cell>
          <cell r="BO99">
            <v>0.80400000000000005</v>
          </cell>
          <cell r="BP99" t="str">
            <v/>
          </cell>
          <cell r="BQ99" t="str">
            <v/>
          </cell>
          <cell r="BR99">
            <v>0.66900000000000004</v>
          </cell>
          <cell r="BS99">
            <v>0.70399999999999996</v>
          </cell>
          <cell r="BT99">
            <v>0.66100000000000003</v>
          </cell>
          <cell r="BU99">
            <v>0.64</v>
          </cell>
          <cell r="BV99">
            <v>0.55000000000000004</v>
          </cell>
          <cell r="BW99">
            <v>0.79500000000000004</v>
          </cell>
          <cell r="BX99">
            <v>0.49</v>
          </cell>
          <cell r="BY99" t="str">
            <v/>
          </cell>
          <cell r="BZ99">
            <v>0.66900000000000004</v>
          </cell>
          <cell r="CA99">
            <v>0.746</v>
          </cell>
          <cell r="CB99">
            <v>0.7</v>
          </cell>
          <cell r="CC99">
            <v>0.436</v>
          </cell>
          <cell r="CD99">
            <v>0.57999999999999996</v>
          </cell>
          <cell r="CE99">
            <v>0.7</v>
          </cell>
          <cell r="CF99" t="str">
            <v/>
          </cell>
          <cell r="CG99" t="str">
            <v/>
          </cell>
          <cell r="CH99" t="str">
            <v/>
          </cell>
          <cell r="CI99" t="str">
            <v/>
          </cell>
          <cell r="CJ99" t="str">
            <v/>
          </cell>
          <cell r="CK99" t="str">
            <v/>
          </cell>
          <cell r="CL99">
            <v>0.74199999999999999</v>
          </cell>
          <cell r="CM99">
            <v>0.75849999999999995</v>
          </cell>
          <cell r="CN99">
            <v>0.72399999999999998</v>
          </cell>
          <cell r="CO99">
            <v>0.66049999999999998</v>
          </cell>
          <cell r="CP99">
            <v>0.67249999999999999</v>
          </cell>
          <cell r="CQ99">
            <v>0.57799999999999996</v>
          </cell>
          <cell r="CR99" t="str">
            <v/>
          </cell>
          <cell r="CS99">
            <v>0.72799999999999998</v>
          </cell>
          <cell r="CT99" t="str">
            <v/>
          </cell>
          <cell r="CU99">
            <v>0.78600000000000003</v>
          </cell>
          <cell r="CV99" t="str">
            <v/>
          </cell>
          <cell r="CW99" t="str">
            <v/>
          </cell>
          <cell r="CX99" t="str">
            <v/>
          </cell>
          <cell r="CY99">
            <v>0.63500000000000001</v>
          </cell>
          <cell r="CZ99">
            <v>0.74099999999999999</v>
          </cell>
          <cell r="DA99">
            <v>0.65</v>
          </cell>
          <cell r="DB99">
            <v>0.54900000000000004</v>
          </cell>
          <cell r="DC99">
            <v>0.50600000000000001</v>
          </cell>
          <cell r="DD99">
            <v>0.66100000000000003</v>
          </cell>
          <cell r="DE99">
            <v>0.69</v>
          </cell>
          <cell r="DF99" t="str">
            <v/>
          </cell>
          <cell r="DG99">
            <v>0.82899999999999996</v>
          </cell>
          <cell r="DH99">
            <v>0.27100000000000002</v>
          </cell>
          <cell r="DI99">
            <v>0.71750000000000003</v>
          </cell>
          <cell r="DJ99">
            <v>0.77400000000000002</v>
          </cell>
          <cell r="DK99" t="str">
            <v/>
          </cell>
          <cell r="DL99" t="str">
            <v/>
          </cell>
          <cell r="DM99">
            <v>0.51600000000000001</v>
          </cell>
          <cell r="DN99">
            <v>0.66149999999999998</v>
          </cell>
          <cell r="DO99" t="str">
            <v/>
          </cell>
          <cell r="DP99" t="str">
            <v/>
          </cell>
          <cell r="DQ99" t="str">
            <v/>
          </cell>
          <cell r="DR99" t="str">
            <v/>
          </cell>
          <cell r="DS99" t="str">
            <v/>
          </cell>
          <cell r="DT99">
            <v>0.75900000000000001</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K99">
            <v>0</v>
          </cell>
          <cell r="GL99">
            <v>0.69066666666666665</v>
          </cell>
          <cell r="GM99">
            <v>0.66616666666666668</v>
          </cell>
          <cell r="GN99">
            <v>0.6399999999999999</v>
          </cell>
          <cell r="GO99">
            <v>0</v>
          </cell>
          <cell r="GP99">
            <v>0</v>
          </cell>
        </row>
        <row r="100">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v>147</v>
          </cell>
          <cell r="BJ100">
            <v>12.5</v>
          </cell>
          <cell r="BK100" t="str">
            <v/>
          </cell>
          <cell r="BL100" t="str">
            <v/>
          </cell>
          <cell r="BM100">
            <v>18.5</v>
          </cell>
          <cell r="BN100">
            <v>13.4</v>
          </cell>
          <cell r="BO100">
            <v>25.4</v>
          </cell>
          <cell r="BP100" t="str">
            <v/>
          </cell>
          <cell r="BQ100" t="str">
            <v/>
          </cell>
          <cell r="BR100">
            <v>0.1</v>
          </cell>
          <cell r="BS100" t="str">
            <v/>
          </cell>
          <cell r="BT100">
            <v>0.7</v>
          </cell>
          <cell r="BU100">
            <v>29.2</v>
          </cell>
          <cell r="BV100">
            <v>11.6</v>
          </cell>
          <cell r="BW100" t="str">
            <v/>
          </cell>
          <cell r="BX100">
            <v>4</v>
          </cell>
          <cell r="BY100" t="str">
            <v/>
          </cell>
          <cell r="BZ100">
            <v>1.7</v>
          </cell>
          <cell r="CA100">
            <v>14.5</v>
          </cell>
          <cell r="CB100">
            <v>1</v>
          </cell>
          <cell r="CC100">
            <v>10.4</v>
          </cell>
          <cell r="CD100" t="str">
            <v/>
          </cell>
          <cell r="CE100" t="str">
            <v/>
          </cell>
          <cell r="CF100" t="str">
            <v/>
          </cell>
          <cell r="CG100" t="str">
            <v/>
          </cell>
          <cell r="CH100" t="str">
            <v/>
          </cell>
          <cell r="CI100" t="str">
            <v/>
          </cell>
          <cell r="CJ100" t="str">
            <v/>
          </cell>
          <cell r="CK100" t="str">
            <v/>
          </cell>
          <cell r="CL100">
            <v>50.4</v>
          </cell>
          <cell r="CM100" t="str">
            <v/>
          </cell>
          <cell r="CN100">
            <v>6.6</v>
          </cell>
          <cell r="CO100" t="str">
            <v/>
          </cell>
          <cell r="CP100">
            <v>27.55</v>
          </cell>
          <cell r="CQ100">
            <v>30.9</v>
          </cell>
          <cell r="CR100" t="str">
            <v/>
          </cell>
          <cell r="CS100" t="str">
            <v/>
          </cell>
          <cell r="CT100" t="str">
            <v/>
          </cell>
          <cell r="CU100">
            <v>56.9</v>
          </cell>
          <cell r="CV100" t="str">
            <v/>
          </cell>
          <cell r="CW100" t="str">
            <v/>
          </cell>
          <cell r="CX100" t="str">
            <v/>
          </cell>
          <cell r="CY100">
            <v>24.3</v>
          </cell>
          <cell r="CZ100">
            <v>13.75</v>
          </cell>
          <cell r="DA100" t="str">
            <v/>
          </cell>
          <cell r="DB100" t="str">
            <v/>
          </cell>
          <cell r="DC100">
            <v>6.6999999999999993</v>
          </cell>
          <cell r="DD100">
            <v>53.7</v>
          </cell>
          <cell r="DE100">
            <v>44.1</v>
          </cell>
          <cell r="DF100" t="str">
            <v/>
          </cell>
          <cell r="DG100">
            <v>16.399999999999999</v>
          </cell>
          <cell r="DH100">
            <v>10.5</v>
          </cell>
          <cell r="DI100" t="str">
            <v/>
          </cell>
          <cell r="DJ100" t="str">
            <v/>
          </cell>
          <cell r="DK100" t="str">
            <v/>
          </cell>
          <cell r="DL100" t="str">
            <v/>
          </cell>
          <cell r="DM100">
            <v>32.700000000000003</v>
          </cell>
          <cell r="DN100">
            <v>12.2</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K100">
            <v>0</v>
          </cell>
          <cell r="GL100">
            <v>43.36</v>
          </cell>
          <cell r="GM100">
            <v>17.539285714285715</v>
          </cell>
          <cell r="GN100">
            <v>23.81666666666667</v>
          </cell>
          <cell r="GO100">
            <v>0</v>
          </cell>
          <cell r="GP100">
            <v>0</v>
          </cell>
        </row>
        <row r="103">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v>285</v>
          </cell>
          <cell r="BD103">
            <v>289</v>
          </cell>
          <cell r="BE103">
            <v>292</v>
          </cell>
          <cell r="BF103">
            <v>276</v>
          </cell>
          <cell r="BG103">
            <v>230</v>
          </cell>
          <cell r="BH103">
            <v>281</v>
          </cell>
          <cell r="BI103">
            <v>264</v>
          </cell>
          <cell r="BJ103">
            <v>289</v>
          </cell>
          <cell r="BK103">
            <v>217</v>
          </cell>
          <cell r="BL103">
            <v>290</v>
          </cell>
          <cell r="BM103">
            <v>316</v>
          </cell>
          <cell r="BN103">
            <v>279</v>
          </cell>
          <cell r="BO103">
            <v>263</v>
          </cell>
          <cell r="BP103" t="str">
            <v/>
          </cell>
          <cell r="BQ103">
            <v>240</v>
          </cell>
          <cell r="BR103">
            <v>264</v>
          </cell>
          <cell r="BS103">
            <v>275</v>
          </cell>
          <cell r="BT103">
            <v>316</v>
          </cell>
          <cell r="BU103">
            <v>243</v>
          </cell>
          <cell r="BV103">
            <v>307</v>
          </cell>
          <cell r="BW103">
            <v>305</v>
          </cell>
          <cell r="BX103">
            <v>180</v>
          </cell>
          <cell r="BY103" t="str">
            <v/>
          </cell>
          <cell r="BZ103">
            <v>308</v>
          </cell>
          <cell r="CA103">
            <v>267</v>
          </cell>
          <cell r="CB103">
            <v>316</v>
          </cell>
          <cell r="CC103">
            <v>340</v>
          </cell>
          <cell r="CD103">
            <v>310</v>
          </cell>
          <cell r="CE103">
            <v>301</v>
          </cell>
          <cell r="CF103" t="str">
            <v/>
          </cell>
          <cell r="CG103">
            <v>291</v>
          </cell>
          <cell r="CH103">
            <v>307</v>
          </cell>
          <cell r="CI103" t="str">
            <v/>
          </cell>
          <cell r="CJ103" t="str">
            <v/>
          </cell>
          <cell r="CK103" t="str">
            <v/>
          </cell>
          <cell r="CL103">
            <v>240</v>
          </cell>
          <cell r="CM103">
            <v>302</v>
          </cell>
          <cell r="CN103">
            <v>211</v>
          </cell>
          <cell r="CO103">
            <v>55</v>
          </cell>
          <cell r="CP103">
            <v>292</v>
          </cell>
          <cell r="CQ103">
            <v>318</v>
          </cell>
          <cell r="CR103" t="str">
            <v/>
          </cell>
          <cell r="CS103" t="str">
            <v/>
          </cell>
          <cell r="CT103">
            <v>317</v>
          </cell>
          <cell r="CU103">
            <v>313</v>
          </cell>
          <cell r="CV103" t="str">
            <v/>
          </cell>
          <cell r="CW103" t="str">
            <v/>
          </cell>
          <cell r="CX103" t="str">
            <v/>
          </cell>
          <cell r="CY103">
            <v>276</v>
          </cell>
          <cell r="CZ103">
            <v>318</v>
          </cell>
          <cell r="DA103" t="str">
            <v/>
          </cell>
          <cell r="DB103" t="str">
            <v/>
          </cell>
          <cell r="DC103">
            <v>285</v>
          </cell>
          <cell r="DD103">
            <v>203</v>
          </cell>
          <cell r="DE103">
            <v>216</v>
          </cell>
          <cell r="DF103">
            <v>198</v>
          </cell>
          <cell r="DG103">
            <v>250</v>
          </cell>
          <cell r="DH103">
            <v>280</v>
          </cell>
          <cell r="DI103">
            <v>278</v>
          </cell>
          <cell r="DJ103" t="str">
            <v/>
          </cell>
          <cell r="DK103" t="str">
            <v/>
          </cell>
          <cell r="DL103" t="str">
            <v/>
          </cell>
          <cell r="DM103">
            <v>586</v>
          </cell>
          <cell r="DN103">
            <v>262</v>
          </cell>
          <cell r="DO103" t="str">
            <v/>
          </cell>
          <cell r="DP103" t="str">
            <v/>
          </cell>
          <cell r="DQ103" t="str">
            <v/>
          </cell>
          <cell r="DR103" t="str">
            <v/>
          </cell>
          <cell r="DS103" t="str">
            <v/>
          </cell>
          <cell r="DT103">
            <v>255</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K103">
            <v>0</v>
          </cell>
          <cell r="GL103">
            <v>274.69230769230768</v>
          </cell>
          <cell r="GM103">
            <v>275.75</v>
          </cell>
          <cell r="GN103">
            <v>283.91666666666669</v>
          </cell>
          <cell r="GO103">
            <v>0</v>
          </cell>
          <cell r="GP103">
            <v>0</v>
          </cell>
        </row>
        <row r="104">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v>0.66900000000000004</v>
          </cell>
          <cell r="BD104">
            <v>0.68</v>
          </cell>
          <cell r="BE104">
            <v>0.67600000000000005</v>
          </cell>
          <cell r="BF104">
            <v>0.61899999999999999</v>
          </cell>
          <cell r="BG104">
            <v>0.51</v>
          </cell>
          <cell r="BH104">
            <v>0.63700000000000001</v>
          </cell>
          <cell r="BI104">
            <v>0.59299999999999997</v>
          </cell>
          <cell r="BJ104">
            <v>0.67100000000000004</v>
          </cell>
          <cell r="BK104">
            <v>0.47699999999999998</v>
          </cell>
          <cell r="BL104">
            <v>0.63900000000000001</v>
          </cell>
          <cell r="BM104">
            <v>0.748</v>
          </cell>
          <cell r="BN104">
            <v>0.82199999999999995</v>
          </cell>
          <cell r="BO104">
            <v>0.59399999999999997</v>
          </cell>
          <cell r="BP104" t="str">
            <v/>
          </cell>
          <cell r="BQ104">
            <v>0.59199999999999997</v>
          </cell>
          <cell r="BR104">
            <v>0.66300000000000003</v>
          </cell>
          <cell r="BS104">
            <v>0.76100000000000001</v>
          </cell>
          <cell r="BT104">
            <v>0.83099999999999996</v>
          </cell>
          <cell r="BU104">
            <v>0.57099999999999995</v>
          </cell>
          <cell r="BV104">
            <v>0.68400000000000005</v>
          </cell>
          <cell r="BW104">
            <v>0.747</v>
          </cell>
          <cell r="BX104">
            <v>0.7</v>
          </cell>
          <cell r="BY104" t="str">
            <v/>
          </cell>
          <cell r="BZ104">
            <v>0.72599999999999998</v>
          </cell>
          <cell r="CA104">
            <v>0.61299999999999999</v>
          </cell>
          <cell r="CB104">
            <v>0.78300000000000003</v>
          </cell>
          <cell r="CC104">
            <v>0.71799999999999997</v>
          </cell>
          <cell r="CD104">
            <v>0.84299999999999997</v>
          </cell>
          <cell r="CE104">
            <v>0.72199999999999998</v>
          </cell>
          <cell r="CF104" t="str">
            <v/>
          </cell>
          <cell r="CG104">
            <v>0.64200000000000002</v>
          </cell>
          <cell r="CH104">
            <v>0.84599999999999997</v>
          </cell>
          <cell r="CI104" t="str">
            <v/>
          </cell>
          <cell r="CJ104" t="str">
            <v/>
          </cell>
          <cell r="CK104" t="str">
            <v/>
          </cell>
          <cell r="CL104">
            <v>0.58399999999999996</v>
          </cell>
          <cell r="CM104">
            <v>0.75700000000000001</v>
          </cell>
          <cell r="CN104">
            <v>0.73299999999999998</v>
          </cell>
          <cell r="CO104">
            <v>0.69499999999999995</v>
          </cell>
          <cell r="CP104">
            <v>0.75700000000000001</v>
          </cell>
          <cell r="CQ104">
            <v>0.81399999999999995</v>
          </cell>
          <cell r="CR104" t="str">
            <v/>
          </cell>
          <cell r="CS104" t="str">
            <v/>
          </cell>
          <cell r="CT104">
            <v>0.78600000000000003</v>
          </cell>
          <cell r="CU104">
            <v>0.84499999999999997</v>
          </cell>
          <cell r="CV104" t="str">
            <v/>
          </cell>
          <cell r="CW104" t="str">
            <v/>
          </cell>
          <cell r="CX104" t="str">
            <v/>
          </cell>
          <cell r="CY104">
            <v>0.68100000000000005</v>
          </cell>
          <cell r="CZ104">
            <v>0.85299999999999998</v>
          </cell>
          <cell r="DA104" t="str">
            <v/>
          </cell>
          <cell r="DB104" t="str">
            <v/>
          </cell>
          <cell r="DC104">
            <v>0.76400000000000001</v>
          </cell>
          <cell r="DD104">
            <v>0.48899999999999999</v>
          </cell>
          <cell r="DE104">
            <v>0.81799999999999995</v>
          </cell>
          <cell r="DF104" t="str">
            <v/>
          </cell>
          <cell r="DG104">
            <v>0.58299999999999996</v>
          </cell>
          <cell r="DH104">
            <v>0.7</v>
          </cell>
          <cell r="DI104">
            <v>0.69499999999999995</v>
          </cell>
          <cell r="DJ104" t="str">
            <v/>
          </cell>
          <cell r="DK104" t="str">
            <v/>
          </cell>
          <cell r="DL104" t="str">
            <v/>
          </cell>
          <cell r="DM104">
            <v>0.746</v>
          </cell>
          <cell r="DN104">
            <v>0.64400000000000002</v>
          </cell>
          <cell r="DO104" t="str">
            <v/>
          </cell>
          <cell r="DP104" t="str">
            <v/>
          </cell>
          <cell r="DQ104" t="str">
            <v/>
          </cell>
          <cell r="DR104" t="str">
            <v/>
          </cell>
          <cell r="DS104" t="str">
            <v/>
          </cell>
          <cell r="DT104">
            <v>0.57599999999999996</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K104">
            <v>0</v>
          </cell>
          <cell r="GL104">
            <v>0.64115384615384619</v>
          </cell>
          <cell r="GM104">
            <v>0.72554166666666653</v>
          </cell>
          <cell r="GN104">
            <v>0.68627272727272726</v>
          </cell>
          <cell r="GO104">
            <v>0</v>
          </cell>
          <cell r="GP104">
            <v>0</v>
          </cell>
        </row>
        <row r="105">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v>62.4</v>
          </cell>
          <cell r="BD105">
            <v>19</v>
          </cell>
          <cell r="BE105">
            <v>17.100000000000001</v>
          </cell>
          <cell r="BF105">
            <v>51.8</v>
          </cell>
          <cell r="BG105">
            <v>50.1</v>
          </cell>
          <cell r="BH105">
            <v>17.2</v>
          </cell>
          <cell r="BI105">
            <v>19.600000000000001</v>
          </cell>
          <cell r="BJ105">
            <v>54.5</v>
          </cell>
          <cell r="BK105">
            <v>49.1</v>
          </cell>
          <cell r="BL105">
            <v>65.3</v>
          </cell>
          <cell r="BM105">
            <v>13.7</v>
          </cell>
          <cell r="BN105">
            <v>10</v>
          </cell>
          <cell r="BO105">
            <v>35.299999999999997</v>
          </cell>
          <cell r="BP105" t="str">
            <v/>
          </cell>
          <cell r="BQ105">
            <v>24.1</v>
          </cell>
          <cell r="BR105">
            <v>16.399999999999999</v>
          </cell>
          <cell r="BS105">
            <v>21.8</v>
          </cell>
          <cell r="BT105">
            <v>29.5</v>
          </cell>
          <cell r="BU105">
            <v>28.6</v>
          </cell>
          <cell r="BV105">
            <v>20.2</v>
          </cell>
          <cell r="BW105">
            <v>17.899999999999999</v>
          </cell>
          <cell r="BX105">
            <v>2.7</v>
          </cell>
          <cell r="BY105" t="str">
            <v/>
          </cell>
          <cell r="BZ105">
            <v>54</v>
          </cell>
          <cell r="CA105">
            <v>36.4</v>
          </cell>
          <cell r="CB105">
            <v>37.200000000000003</v>
          </cell>
          <cell r="CC105">
            <v>18.25</v>
          </cell>
          <cell r="CD105">
            <v>63.2</v>
          </cell>
          <cell r="CE105" t="str">
            <v/>
          </cell>
          <cell r="CF105" t="str">
            <v/>
          </cell>
          <cell r="CG105">
            <v>18.3</v>
          </cell>
          <cell r="CH105">
            <v>27.2</v>
          </cell>
          <cell r="CI105" t="str">
            <v/>
          </cell>
          <cell r="CJ105" t="str">
            <v/>
          </cell>
          <cell r="CK105" t="str">
            <v/>
          </cell>
          <cell r="CL105" t="str">
            <v/>
          </cell>
          <cell r="CM105" t="str">
            <v/>
          </cell>
          <cell r="CN105">
            <v>18.399999999999999</v>
          </cell>
          <cell r="CO105">
            <v>2.2000000000000002</v>
          </cell>
          <cell r="CP105">
            <v>5.9</v>
          </cell>
          <cell r="CQ105">
            <v>19</v>
          </cell>
          <cell r="CR105" t="str">
            <v/>
          </cell>
          <cell r="CS105" t="str">
            <v/>
          </cell>
          <cell r="CT105">
            <v>0.4</v>
          </cell>
          <cell r="CU105">
            <v>13.6</v>
          </cell>
          <cell r="CV105" t="str">
            <v/>
          </cell>
          <cell r="CW105" t="str">
            <v/>
          </cell>
          <cell r="CX105" t="str">
            <v/>
          </cell>
          <cell r="CY105" t="str">
            <v/>
          </cell>
          <cell r="CZ105">
            <v>3.5</v>
          </cell>
          <cell r="DA105" t="str">
            <v/>
          </cell>
          <cell r="DB105" t="str">
            <v/>
          </cell>
          <cell r="DC105">
            <v>52.1</v>
          </cell>
          <cell r="DD105">
            <v>11.8</v>
          </cell>
          <cell r="DE105">
            <v>13.2</v>
          </cell>
          <cell r="DF105" t="str">
            <v/>
          </cell>
          <cell r="DG105">
            <v>34.299999999999997</v>
          </cell>
          <cell r="DH105" t="str">
            <v/>
          </cell>
          <cell r="DI105">
            <v>5.5</v>
          </cell>
          <cell r="DJ105" t="str">
            <v/>
          </cell>
          <cell r="DK105" t="str">
            <v/>
          </cell>
          <cell r="DL105" t="str">
            <v/>
          </cell>
          <cell r="DM105">
            <v>9.9</v>
          </cell>
          <cell r="DN105">
            <v>21.7</v>
          </cell>
          <cell r="DO105" t="str">
            <v/>
          </cell>
          <cell r="DP105" t="str">
            <v/>
          </cell>
          <cell r="DQ105" t="str">
            <v/>
          </cell>
          <cell r="DR105" t="str">
            <v/>
          </cell>
          <cell r="DS105" t="str">
            <v/>
          </cell>
          <cell r="DT105">
            <v>53.6</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K105">
            <v>0</v>
          </cell>
          <cell r="GL105">
            <v>35.776923076923076</v>
          </cell>
          <cell r="GM105">
            <v>22.63095238095238</v>
          </cell>
          <cell r="GN105">
            <v>22.844444444444445</v>
          </cell>
          <cell r="GO105">
            <v>0</v>
          </cell>
          <cell r="GP105">
            <v>0</v>
          </cell>
        </row>
        <row r="108">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K108">
            <v>0</v>
          </cell>
          <cell r="GL108">
            <v>0</v>
          </cell>
          <cell r="GM108">
            <v>0</v>
          </cell>
          <cell r="GN108">
            <v>0</v>
          </cell>
          <cell r="GO108">
            <v>0</v>
          </cell>
          <cell r="GP108">
            <v>0</v>
          </cell>
        </row>
        <row r="109">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K109">
            <v>0</v>
          </cell>
          <cell r="GL109">
            <v>0</v>
          </cell>
          <cell r="GM109">
            <v>0</v>
          </cell>
          <cell r="GN109">
            <v>0</v>
          </cell>
          <cell r="GO109">
            <v>0</v>
          </cell>
          <cell r="GP109">
            <v>0</v>
          </cell>
        </row>
        <row r="110">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
          </cell>
          <cell r="FP110" t="str">
            <v/>
          </cell>
          <cell r="FQ110" t="str">
            <v/>
          </cell>
          <cell r="FR110" t="str">
            <v/>
          </cell>
          <cell r="FS110" t="str">
            <v/>
          </cell>
          <cell r="FT110" t="str">
            <v/>
          </cell>
          <cell r="FU110" t="str">
            <v/>
          </cell>
          <cell r="FV110" t="str">
            <v/>
          </cell>
          <cell r="FW110" t="str">
            <v/>
          </cell>
          <cell r="FX110" t="str">
            <v/>
          </cell>
          <cell r="FY110" t="str">
            <v/>
          </cell>
          <cell r="FZ110" t="str">
            <v/>
          </cell>
          <cell r="GA110" t="str">
            <v/>
          </cell>
          <cell r="GB110" t="str">
            <v/>
          </cell>
          <cell r="GC110" t="str">
            <v/>
          </cell>
          <cell r="GD110" t="str">
            <v/>
          </cell>
          <cell r="GE110" t="str">
            <v/>
          </cell>
          <cell r="GF110" t="str">
            <v/>
          </cell>
          <cell r="GG110" t="str">
            <v/>
          </cell>
          <cell r="GH110" t="str">
            <v/>
          </cell>
          <cell r="GK110">
            <v>0</v>
          </cell>
          <cell r="GL110">
            <v>0</v>
          </cell>
          <cell r="GM110">
            <v>0</v>
          </cell>
          <cell r="GN110">
            <v>0</v>
          </cell>
          <cell r="GO110">
            <v>0</v>
          </cell>
          <cell r="GP110">
            <v>0</v>
          </cell>
        </row>
        <row r="113">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v>260</v>
          </cell>
          <cell r="AL113">
            <v>540</v>
          </cell>
          <cell r="AM113">
            <v>498</v>
          </cell>
          <cell r="AN113">
            <v>227</v>
          </cell>
          <cell r="AO113">
            <v>233</v>
          </cell>
          <cell r="AP113">
            <v>288</v>
          </cell>
          <cell r="AQ113">
            <v>523</v>
          </cell>
          <cell r="AR113">
            <v>270</v>
          </cell>
          <cell r="AS113">
            <v>231</v>
          </cell>
          <cell r="AT113">
            <v>289</v>
          </cell>
          <cell r="AU113">
            <v>286</v>
          </cell>
          <cell r="AV113">
            <v>247</v>
          </cell>
          <cell r="AW113">
            <v>212</v>
          </cell>
          <cell r="AX113">
            <v>260</v>
          </cell>
          <cell r="AY113" t="str">
            <v/>
          </cell>
          <cell r="AZ113" t="str">
            <v/>
          </cell>
          <cell r="BA113" t="str">
            <v/>
          </cell>
          <cell r="BB113">
            <v>268</v>
          </cell>
          <cell r="BC113">
            <v>300</v>
          </cell>
          <cell r="BD113">
            <v>292</v>
          </cell>
          <cell r="BE113">
            <v>264</v>
          </cell>
          <cell r="BF113">
            <v>214</v>
          </cell>
          <cell r="BG113">
            <v>251</v>
          </cell>
          <cell r="BH113">
            <v>282</v>
          </cell>
          <cell r="BI113">
            <v>193</v>
          </cell>
          <cell r="BJ113">
            <v>344</v>
          </cell>
          <cell r="BK113" t="str">
            <v/>
          </cell>
          <cell r="BL113">
            <v>282</v>
          </cell>
          <cell r="BM113">
            <v>291</v>
          </cell>
          <cell r="BN113">
            <v>258</v>
          </cell>
          <cell r="BO113">
            <v>28</v>
          </cell>
          <cell r="BP113" t="str">
            <v/>
          </cell>
          <cell r="BQ113">
            <v>210</v>
          </cell>
          <cell r="BR113">
            <v>284</v>
          </cell>
          <cell r="BS113" t="str">
            <v/>
          </cell>
          <cell r="BT113">
            <v>284</v>
          </cell>
          <cell r="BU113">
            <v>257</v>
          </cell>
          <cell r="BV113">
            <v>231</v>
          </cell>
          <cell r="BW113">
            <v>270</v>
          </cell>
          <cell r="BX113" t="str">
            <v/>
          </cell>
          <cell r="BY113" t="str">
            <v/>
          </cell>
          <cell r="BZ113">
            <v>234</v>
          </cell>
          <cell r="CA113">
            <v>252</v>
          </cell>
          <cell r="CB113">
            <v>291</v>
          </cell>
          <cell r="CC113">
            <v>288</v>
          </cell>
          <cell r="CD113">
            <v>392</v>
          </cell>
          <cell r="CE113">
            <v>259</v>
          </cell>
          <cell r="CF113" t="str">
            <v/>
          </cell>
          <cell r="CG113">
            <v>267</v>
          </cell>
          <cell r="CH113" t="str">
            <v/>
          </cell>
          <cell r="CI113" t="str">
            <v/>
          </cell>
          <cell r="CJ113" t="str">
            <v/>
          </cell>
          <cell r="CK113" t="str">
            <v/>
          </cell>
          <cell r="CL113">
            <v>270</v>
          </cell>
          <cell r="CM113">
            <v>16</v>
          </cell>
          <cell r="CN113">
            <v>487</v>
          </cell>
          <cell r="CO113">
            <v>284</v>
          </cell>
          <cell r="CP113">
            <v>575</v>
          </cell>
          <cell r="CQ113" t="str">
            <v/>
          </cell>
          <cell r="CR113" t="str">
            <v/>
          </cell>
          <cell r="CS113" t="str">
            <v/>
          </cell>
          <cell r="CT113">
            <v>240</v>
          </cell>
          <cell r="CU113">
            <v>417</v>
          </cell>
          <cell r="CV113" t="str">
            <v/>
          </cell>
          <cell r="CW113" t="str">
            <v/>
          </cell>
          <cell r="CX113">
            <v>240</v>
          </cell>
          <cell r="CY113">
            <v>88</v>
          </cell>
          <cell r="CZ113">
            <v>252</v>
          </cell>
          <cell r="DA113">
            <v>240</v>
          </cell>
          <cell r="DB113">
            <v>277</v>
          </cell>
          <cell r="DC113">
            <v>96</v>
          </cell>
          <cell r="DD113">
            <v>135</v>
          </cell>
          <cell r="DE113">
            <v>174</v>
          </cell>
          <cell r="DF113">
            <v>168</v>
          </cell>
          <cell r="DG113">
            <v>414</v>
          </cell>
          <cell r="DH113">
            <v>161</v>
          </cell>
          <cell r="DI113">
            <v>212</v>
          </cell>
          <cell r="DJ113" t="str">
            <v/>
          </cell>
          <cell r="DK113" t="str">
            <v/>
          </cell>
          <cell r="DL113" t="str">
            <v/>
          </cell>
          <cell r="DM113">
            <v>508</v>
          </cell>
          <cell r="DN113" t="str">
            <v/>
          </cell>
          <cell r="DO113" t="str">
            <v/>
          </cell>
          <cell r="DP113" t="str">
            <v/>
          </cell>
          <cell r="DQ113" t="str">
            <v/>
          </cell>
          <cell r="DR113" t="str">
            <v/>
          </cell>
          <cell r="DS113" t="str">
            <v/>
          </cell>
          <cell r="DT113">
            <v>233</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K113">
            <v>432.66666666666669</v>
          </cell>
          <cell r="GL113">
            <v>263.875</v>
          </cell>
          <cell r="GM113">
            <v>290.39999999999998</v>
          </cell>
          <cell r="GN113">
            <v>228.42857142857142</v>
          </cell>
          <cell r="GO113">
            <v>0</v>
          </cell>
          <cell r="GP113">
            <v>0</v>
          </cell>
        </row>
        <row r="114">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v>0.65900000000000003</v>
          </cell>
          <cell r="AL114">
            <v>0.66200000000000003</v>
          </cell>
          <cell r="AM114">
            <v>0.61699999999999999</v>
          </cell>
          <cell r="AN114">
            <v>0.55000000000000004</v>
          </cell>
          <cell r="AO114">
            <v>0.56399999999999995</v>
          </cell>
          <cell r="AP114">
            <v>0.68500000000000005</v>
          </cell>
          <cell r="AQ114">
            <v>0.64100000000000001</v>
          </cell>
          <cell r="AR114">
            <v>0.69</v>
          </cell>
          <cell r="AS114">
            <v>0.58699999999999997</v>
          </cell>
          <cell r="AT114">
            <v>0.69699999999999995</v>
          </cell>
          <cell r="AU114">
            <v>0.69599999999999995</v>
          </cell>
          <cell r="AV114">
            <v>0.64600000000000002</v>
          </cell>
          <cell r="AW114">
            <v>0.50700000000000001</v>
          </cell>
          <cell r="AX114">
            <v>0.63200000000000001</v>
          </cell>
          <cell r="AY114" t="str">
            <v/>
          </cell>
          <cell r="AZ114" t="str">
            <v/>
          </cell>
          <cell r="BA114" t="str">
            <v/>
          </cell>
          <cell r="BB114">
            <v>0.63600000000000001</v>
          </cell>
          <cell r="BC114">
            <v>0.67800000000000005</v>
          </cell>
          <cell r="BD114">
            <v>0.67500000000000004</v>
          </cell>
          <cell r="BE114">
            <v>0.61199999999999999</v>
          </cell>
          <cell r="BF114">
            <v>0.52400000000000002</v>
          </cell>
          <cell r="BG114">
            <v>0.59899999999999998</v>
          </cell>
          <cell r="BH114">
            <v>0.65</v>
          </cell>
          <cell r="BI114">
            <v>0.35299999999999998</v>
          </cell>
          <cell r="BJ114">
            <v>0.56399999999999995</v>
          </cell>
          <cell r="BK114" t="str">
            <v/>
          </cell>
          <cell r="BL114">
            <v>0.71399999999999997</v>
          </cell>
          <cell r="BM114" t="str">
            <v/>
          </cell>
          <cell r="BN114">
            <v>0.627</v>
          </cell>
          <cell r="BO114" t="str">
            <v/>
          </cell>
          <cell r="BP114" t="str">
            <v/>
          </cell>
          <cell r="BQ114">
            <v>0.6</v>
          </cell>
          <cell r="BR114">
            <v>0.73099999999999998</v>
          </cell>
          <cell r="BS114" t="str">
            <v/>
          </cell>
          <cell r="BT114">
            <v>0.70499999999999996</v>
          </cell>
          <cell r="BU114">
            <v>0.66</v>
          </cell>
          <cell r="BV114">
            <v>0.58399999999999996</v>
          </cell>
          <cell r="BW114">
            <v>0.67300000000000004</v>
          </cell>
          <cell r="BX114" t="str">
            <v/>
          </cell>
          <cell r="BY114" t="str">
            <v/>
          </cell>
          <cell r="BZ114">
            <v>0.746</v>
          </cell>
          <cell r="CA114">
            <v>0.64700000000000002</v>
          </cell>
          <cell r="CB114">
            <v>0.71</v>
          </cell>
          <cell r="CC114">
            <v>0.70399999999999996</v>
          </cell>
          <cell r="CD114">
            <v>0.69199999999999995</v>
          </cell>
          <cell r="CE114">
            <v>0.65300000000000002</v>
          </cell>
          <cell r="CF114" t="str">
            <v/>
          </cell>
          <cell r="CG114">
            <v>0.70199999999999996</v>
          </cell>
          <cell r="CH114" t="str">
            <v/>
          </cell>
          <cell r="CI114" t="str">
            <v/>
          </cell>
          <cell r="CJ114" t="str">
            <v/>
          </cell>
          <cell r="CK114" t="str">
            <v/>
          </cell>
          <cell r="CL114">
            <v>0.71599999999999997</v>
          </cell>
          <cell r="CM114">
            <v>0.92600000000000005</v>
          </cell>
          <cell r="CN114">
            <v>0.74249999999999994</v>
          </cell>
          <cell r="CO114">
            <v>0.73399999999999999</v>
          </cell>
          <cell r="CP114">
            <v>0.71199999999999997</v>
          </cell>
          <cell r="CQ114" t="str">
            <v/>
          </cell>
          <cell r="CR114" t="str">
            <v/>
          </cell>
          <cell r="CS114" t="str">
            <v/>
          </cell>
          <cell r="CT114">
            <v>0.61599999999999999</v>
          </cell>
          <cell r="CU114">
            <v>0.65749999999999997</v>
          </cell>
          <cell r="CV114" t="str">
            <v/>
          </cell>
          <cell r="CW114" t="str">
            <v/>
          </cell>
          <cell r="CX114">
            <v>0.68500000000000005</v>
          </cell>
          <cell r="CY114">
            <v>0.75</v>
          </cell>
          <cell r="CZ114">
            <v>0.70499999999999996</v>
          </cell>
          <cell r="DA114">
            <v>0.70699999999999996</v>
          </cell>
          <cell r="DB114">
            <v>0.63900000000000001</v>
          </cell>
          <cell r="DC114">
            <v>0.35699999999999998</v>
          </cell>
          <cell r="DD114">
            <v>0.36799999999999999</v>
          </cell>
          <cell r="DE114">
            <v>0.69099999999999995</v>
          </cell>
          <cell r="DF114" t="str">
            <v/>
          </cell>
          <cell r="DG114">
            <v>0.60299999999999998</v>
          </cell>
          <cell r="DH114">
            <v>0.39</v>
          </cell>
          <cell r="DI114">
            <v>0.52700000000000002</v>
          </cell>
          <cell r="DJ114" t="str">
            <v/>
          </cell>
          <cell r="DK114" t="str">
            <v/>
          </cell>
          <cell r="DL114" t="str">
            <v/>
          </cell>
          <cell r="DM114">
            <v>0.626</v>
          </cell>
          <cell r="DN114" t="str">
            <v/>
          </cell>
          <cell r="DO114" t="str">
            <v/>
          </cell>
          <cell r="DP114" t="str">
            <v/>
          </cell>
          <cell r="DQ114" t="str">
            <v/>
          </cell>
          <cell r="DR114" t="str">
            <v/>
          </cell>
          <cell r="DS114" t="str">
            <v/>
          </cell>
          <cell r="DT114">
            <v>0.60699999999999998</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K114">
            <v>0.64600000000000002</v>
          </cell>
          <cell r="GL114">
            <v>0.61486363636363639</v>
          </cell>
          <cell r="GM114">
            <v>0.69555</v>
          </cell>
          <cell r="GN114">
            <v>0.58884615384615391</v>
          </cell>
          <cell r="GO114">
            <v>0</v>
          </cell>
          <cell r="GP114">
            <v>0</v>
          </cell>
        </row>
        <row r="115">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v>52.7</v>
          </cell>
          <cell r="AR115">
            <v>17.899999999999999</v>
          </cell>
          <cell r="AS115">
            <v>36.799999999999997</v>
          </cell>
          <cell r="AT115">
            <v>46.1</v>
          </cell>
          <cell r="AU115">
            <v>41.5</v>
          </cell>
          <cell r="AV115" t="str">
            <v/>
          </cell>
          <cell r="AW115">
            <v>49.9</v>
          </cell>
          <cell r="AX115" t="str">
            <v/>
          </cell>
          <cell r="AY115" t="str">
            <v/>
          </cell>
          <cell r="AZ115" t="str">
            <v/>
          </cell>
          <cell r="BA115" t="str">
            <v/>
          </cell>
          <cell r="BB115">
            <v>46.9</v>
          </cell>
          <cell r="BC115">
            <v>67.3</v>
          </cell>
          <cell r="BD115">
            <v>68.599999999999994</v>
          </cell>
          <cell r="BE115">
            <v>74.7</v>
          </cell>
          <cell r="BF115">
            <v>27.6</v>
          </cell>
          <cell r="BG115">
            <v>26.3</v>
          </cell>
          <cell r="BH115">
            <v>85.9</v>
          </cell>
          <cell r="BI115">
            <v>31.7</v>
          </cell>
          <cell r="BJ115">
            <v>33.15</v>
          </cell>
          <cell r="BK115" t="str">
            <v/>
          </cell>
          <cell r="BL115">
            <v>54.5</v>
          </cell>
          <cell r="BM115" t="str">
            <v/>
          </cell>
          <cell r="BN115">
            <v>93.9</v>
          </cell>
          <cell r="BO115" t="str">
            <v/>
          </cell>
          <cell r="BP115" t="str">
            <v/>
          </cell>
          <cell r="BQ115">
            <v>20.8</v>
          </cell>
          <cell r="BR115">
            <v>82.8</v>
          </cell>
          <cell r="BS115" t="str">
            <v/>
          </cell>
          <cell r="BT115">
            <v>111</v>
          </cell>
          <cell r="BU115">
            <v>58.3</v>
          </cell>
          <cell r="BV115">
            <v>58.1</v>
          </cell>
          <cell r="BW115">
            <v>88.6</v>
          </cell>
          <cell r="BX115" t="str">
            <v/>
          </cell>
          <cell r="BY115" t="str">
            <v/>
          </cell>
          <cell r="BZ115">
            <v>11.9</v>
          </cell>
          <cell r="CA115">
            <v>47.7</v>
          </cell>
          <cell r="CB115">
            <v>94.7</v>
          </cell>
          <cell r="CC115">
            <v>83.9</v>
          </cell>
          <cell r="CD115">
            <v>41.7</v>
          </cell>
          <cell r="CE115">
            <v>59.7</v>
          </cell>
          <cell r="CF115" t="str">
            <v/>
          </cell>
          <cell r="CG115">
            <v>54.1</v>
          </cell>
          <cell r="CH115" t="str">
            <v/>
          </cell>
          <cell r="CI115" t="str">
            <v/>
          </cell>
          <cell r="CJ115" t="str">
            <v/>
          </cell>
          <cell r="CK115" t="str">
            <v/>
          </cell>
          <cell r="CL115">
            <v>73.099999999999994</v>
          </cell>
          <cell r="CM115" t="str">
            <v/>
          </cell>
          <cell r="CN115">
            <v>25.6</v>
          </cell>
          <cell r="CO115">
            <v>59</v>
          </cell>
          <cell r="CP115">
            <v>34.950000000000003</v>
          </cell>
          <cell r="CQ115" t="str">
            <v/>
          </cell>
          <cell r="CR115" t="str">
            <v/>
          </cell>
          <cell r="CS115" t="str">
            <v/>
          </cell>
          <cell r="CT115">
            <v>36.4</v>
          </cell>
          <cell r="CU115">
            <v>25.65</v>
          </cell>
          <cell r="CV115" t="str">
            <v/>
          </cell>
          <cell r="CW115" t="str">
            <v/>
          </cell>
          <cell r="CX115">
            <v>10</v>
          </cell>
          <cell r="CY115">
            <v>5.6</v>
          </cell>
          <cell r="CZ115">
            <v>24.8</v>
          </cell>
          <cell r="DA115">
            <v>26.5</v>
          </cell>
          <cell r="DB115" t="str">
            <v/>
          </cell>
          <cell r="DC115">
            <v>14.8</v>
          </cell>
          <cell r="DD115">
            <v>19.5</v>
          </cell>
          <cell r="DE115">
            <v>37.700000000000003</v>
          </cell>
          <cell r="DF115" t="str">
            <v/>
          </cell>
          <cell r="DG115">
            <v>20.7</v>
          </cell>
          <cell r="DH115">
            <v>35.5</v>
          </cell>
          <cell r="DI115">
            <v>50.4</v>
          </cell>
          <cell r="DJ115" t="str">
            <v/>
          </cell>
          <cell r="DK115" t="str">
            <v/>
          </cell>
          <cell r="DL115" t="str">
            <v/>
          </cell>
          <cell r="DM115">
            <v>55.4</v>
          </cell>
          <cell r="DN115" t="str">
            <v/>
          </cell>
          <cell r="DO115" t="str">
            <v/>
          </cell>
          <cell r="DP115" t="str">
            <v/>
          </cell>
          <cell r="DQ115" t="str">
            <v/>
          </cell>
          <cell r="DR115" t="str">
            <v/>
          </cell>
          <cell r="DS115" t="str">
            <v/>
          </cell>
          <cell r="DT115">
            <v>7.9</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K115">
            <v>0</v>
          </cell>
          <cell r="GL115">
            <v>50.32058823529411</v>
          </cell>
          <cell r="GM115">
            <v>56.210526315789487</v>
          </cell>
          <cell r="GN115">
            <v>25.733333333333331</v>
          </cell>
          <cell r="GO115">
            <v>0</v>
          </cell>
          <cell r="GP115">
            <v>0</v>
          </cell>
        </row>
        <row r="118">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v>209</v>
          </cell>
          <cell r="AO118">
            <v>243</v>
          </cell>
          <cell r="AP118">
            <v>246</v>
          </cell>
          <cell r="AQ118">
            <v>436</v>
          </cell>
          <cell r="AR118">
            <v>228</v>
          </cell>
          <cell r="AS118">
            <v>227</v>
          </cell>
          <cell r="AT118">
            <v>266</v>
          </cell>
          <cell r="AU118">
            <v>267</v>
          </cell>
          <cell r="AV118">
            <v>226</v>
          </cell>
          <cell r="AW118">
            <v>241</v>
          </cell>
          <cell r="AX118">
            <v>270</v>
          </cell>
          <cell r="AY118" t="str">
            <v/>
          </cell>
          <cell r="AZ118" t="str">
            <v/>
          </cell>
          <cell r="BA118">
            <v>497</v>
          </cell>
          <cell r="BB118">
            <v>270</v>
          </cell>
          <cell r="BC118">
            <v>270</v>
          </cell>
          <cell r="BD118">
            <v>540</v>
          </cell>
          <cell r="BE118">
            <v>265</v>
          </cell>
          <cell r="BF118">
            <v>430</v>
          </cell>
          <cell r="BG118">
            <v>265</v>
          </cell>
          <cell r="BH118">
            <v>241</v>
          </cell>
          <cell r="BI118">
            <v>534</v>
          </cell>
          <cell r="BJ118">
            <v>532</v>
          </cell>
          <cell r="BK118">
            <v>267</v>
          </cell>
          <cell r="BL118">
            <v>250</v>
          </cell>
          <cell r="BM118">
            <v>267</v>
          </cell>
          <cell r="BN118">
            <v>537</v>
          </cell>
          <cell r="BO118">
            <v>521</v>
          </cell>
          <cell r="BP118" t="str">
            <v/>
          </cell>
          <cell r="BQ118">
            <v>227</v>
          </cell>
          <cell r="BR118">
            <v>272</v>
          </cell>
          <cell r="BS118">
            <v>485</v>
          </cell>
          <cell r="BT118">
            <v>504</v>
          </cell>
          <cell r="BU118">
            <v>459</v>
          </cell>
          <cell r="BV118">
            <v>265</v>
          </cell>
          <cell r="BW118">
            <v>272</v>
          </cell>
          <cell r="BX118" t="str">
            <v/>
          </cell>
          <cell r="BY118" t="str">
            <v/>
          </cell>
          <cell r="BZ118">
            <v>212</v>
          </cell>
          <cell r="CA118">
            <v>272</v>
          </cell>
          <cell r="CB118">
            <v>272</v>
          </cell>
          <cell r="CC118">
            <v>485</v>
          </cell>
          <cell r="CD118">
            <v>325</v>
          </cell>
          <cell r="CE118">
            <v>274</v>
          </cell>
          <cell r="CF118" t="str">
            <v/>
          </cell>
          <cell r="CG118">
            <v>263</v>
          </cell>
          <cell r="CH118" t="str">
            <v/>
          </cell>
          <cell r="CI118" t="str">
            <v/>
          </cell>
          <cell r="CJ118" t="str">
            <v/>
          </cell>
          <cell r="CK118" t="str">
            <v/>
          </cell>
          <cell r="CL118">
            <v>110</v>
          </cell>
          <cell r="CM118">
            <v>475</v>
          </cell>
          <cell r="CN118">
            <v>259</v>
          </cell>
          <cell r="CO118">
            <v>272</v>
          </cell>
          <cell r="CP118">
            <v>475</v>
          </cell>
          <cell r="CQ118" t="str">
            <v/>
          </cell>
          <cell r="CR118" t="str">
            <v/>
          </cell>
          <cell r="CS118">
            <v>250</v>
          </cell>
          <cell r="CT118">
            <v>203</v>
          </cell>
          <cell r="CU118">
            <v>334</v>
          </cell>
          <cell r="CV118" t="str">
            <v/>
          </cell>
          <cell r="CW118" t="str">
            <v/>
          </cell>
          <cell r="CX118" t="str">
            <v/>
          </cell>
          <cell r="CY118">
            <v>550</v>
          </cell>
          <cell r="CZ118">
            <v>450</v>
          </cell>
          <cell r="DA118">
            <v>250</v>
          </cell>
          <cell r="DB118">
            <v>539</v>
          </cell>
          <cell r="DC118">
            <v>433</v>
          </cell>
          <cell r="DD118">
            <v>457</v>
          </cell>
          <cell r="DE118">
            <v>321</v>
          </cell>
          <cell r="DF118">
            <v>189</v>
          </cell>
          <cell r="DG118">
            <v>519</v>
          </cell>
          <cell r="DH118">
            <v>516</v>
          </cell>
          <cell r="DI118">
            <v>478</v>
          </cell>
          <cell r="DJ118">
            <v>222</v>
          </cell>
          <cell r="DK118" t="str">
            <v/>
          </cell>
          <cell r="DL118" t="str">
            <v/>
          </cell>
          <cell r="DM118">
            <v>824</v>
          </cell>
          <cell r="DN118">
            <v>495</v>
          </cell>
          <cell r="DO118">
            <v>270</v>
          </cell>
          <cell r="DP118" t="str">
            <v/>
          </cell>
          <cell r="DQ118" t="str">
            <v/>
          </cell>
          <cell r="DR118" t="str">
            <v/>
          </cell>
          <cell r="DS118" t="str">
            <v/>
          </cell>
          <cell r="DT118">
            <v>254</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K118">
            <v>0</v>
          </cell>
          <cell r="GL118">
            <v>328.65384615384613</v>
          </cell>
          <cell r="GM118">
            <v>316.59090909090907</v>
          </cell>
          <cell r="GN118">
            <v>422.9375</v>
          </cell>
          <cell r="GO118">
            <v>0</v>
          </cell>
          <cell r="GP118">
            <v>0</v>
          </cell>
        </row>
        <row r="119">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v>0.61099999999999999</v>
          </cell>
          <cell r="AN119" t="str">
            <v/>
          </cell>
          <cell r="AO119" t="str">
            <v/>
          </cell>
          <cell r="AP119" t="str">
            <v/>
          </cell>
          <cell r="AQ119">
            <v>0.54350000000000009</v>
          </cell>
          <cell r="AR119">
            <v>0.59299999999999997</v>
          </cell>
          <cell r="AS119">
            <v>0.56599999999999995</v>
          </cell>
          <cell r="AT119">
            <v>0.66100000000000003</v>
          </cell>
          <cell r="AU119">
            <v>0.65800000000000003</v>
          </cell>
          <cell r="AV119">
            <v>0.61599999999999999</v>
          </cell>
          <cell r="AW119">
            <v>0.65100000000000002</v>
          </cell>
          <cell r="AX119">
            <v>0.65400000000000003</v>
          </cell>
          <cell r="AY119" t="str">
            <v/>
          </cell>
          <cell r="AZ119" t="str">
            <v/>
          </cell>
          <cell r="BA119">
            <v>0.67799999999999994</v>
          </cell>
          <cell r="BB119">
            <v>0.69099999999999995</v>
          </cell>
          <cell r="BC119">
            <v>0.69499999999999995</v>
          </cell>
          <cell r="BD119">
            <v>0.753</v>
          </cell>
          <cell r="BE119">
            <v>0.82199999999999995</v>
          </cell>
          <cell r="BF119">
            <v>0.58050000000000002</v>
          </cell>
          <cell r="BG119">
            <v>0.70599999999999996</v>
          </cell>
          <cell r="BH119">
            <v>0.67200000000000004</v>
          </cell>
          <cell r="BI119">
            <v>0.75900000000000001</v>
          </cell>
          <cell r="BJ119">
            <v>0.78500000000000003</v>
          </cell>
          <cell r="BK119" t="str">
            <v/>
          </cell>
          <cell r="BL119" t="str">
            <v/>
          </cell>
          <cell r="BM119" t="str">
            <v/>
          </cell>
          <cell r="BN119">
            <v>0.78749999999999998</v>
          </cell>
          <cell r="BO119">
            <v>0.72849999999999993</v>
          </cell>
          <cell r="BP119" t="str">
            <v/>
          </cell>
          <cell r="BQ119">
            <v>0.73299999999999998</v>
          </cell>
          <cell r="BR119">
            <v>0.76200000000000001</v>
          </cell>
          <cell r="BS119">
            <v>0.70850000000000002</v>
          </cell>
          <cell r="BT119">
            <v>0.71199999999999997</v>
          </cell>
          <cell r="BU119">
            <v>0.69350000000000001</v>
          </cell>
          <cell r="BV119">
            <v>0.72299999999999998</v>
          </cell>
          <cell r="BW119">
            <v>0.79500000000000004</v>
          </cell>
          <cell r="BX119" t="str">
            <v/>
          </cell>
          <cell r="BY119" t="str">
            <v/>
          </cell>
          <cell r="BZ119">
            <v>0.59499999999999997</v>
          </cell>
          <cell r="CA119">
            <v>0.76</v>
          </cell>
          <cell r="CB119">
            <v>0.83299999999999996</v>
          </cell>
          <cell r="CC119">
            <v>0.6845</v>
          </cell>
          <cell r="CD119">
            <v>0.61699999999999999</v>
          </cell>
          <cell r="CE119">
            <v>0.78</v>
          </cell>
          <cell r="CF119" t="str">
            <v/>
          </cell>
          <cell r="CG119">
            <v>0.78100000000000003</v>
          </cell>
          <cell r="CH119" t="str">
            <v/>
          </cell>
          <cell r="CI119" t="str">
            <v/>
          </cell>
          <cell r="CJ119" t="str">
            <v/>
          </cell>
          <cell r="CK119" t="str">
            <v/>
          </cell>
          <cell r="CL119">
            <v>0.9</v>
          </cell>
          <cell r="CM119">
            <v>0.71100000000000008</v>
          </cell>
          <cell r="CN119">
            <v>0.71</v>
          </cell>
          <cell r="CO119">
            <v>0.78500000000000003</v>
          </cell>
          <cell r="CP119">
            <v>0.68199999999999994</v>
          </cell>
          <cell r="CQ119" t="str">
            <v/>
          </cell>
          <cell r="CR119" t="str">
            <v/>
          </cell>
          <cell r="CS119">
            <v>0.72699999999999998</v>
          </cell>
          <cell r="CT119">
            <v>0.77300000000000002</v>
          </cell>
          <cell r="CU119">
            <v>0.73099999999999998</v>
          </cell>
          <cell r="CV119" t="str">
            <v/>
          </cell>
          <cell r="CW119" t="str">
            <v/>
          </cell>
          <cell r="CX119" t="str">
            <v/>
          </cell>
          <cell r="CY119">
            <v>0.86450000000000005</v>
          </cell>
          <cell r="CZ119">
            <v>0.63149999999999995</v>
          </cell>
          <cell r="DA119">
            <v>0.70799999999999996</v>
          </cell>
          <cell r="DB119">
            <v>0.82150000000000001</v>
          </cell>
          <cell r="DC119">
            <v>0.746</v>
          </cell>
          <cell r="DD119">
            <v>0.67649999999999999</v>
          </cell>
          <cell r="DE119">
            <v>0.58600000000000008</v>
          </cell>
          <cell r="DF119" t="str">
            <v/>
          </cell>
          <cell r="DG119">
            <v>0.76899999999999991</v>
          </cell>
          <cell r="DH119">
            <v>0.77299999999999991</v>
          </cell>
          <cell r="DI119">
            <v>0.65949999999999998</v>
          </cell>
          <cell r="DJ119">
            <v>0.63300000000000001</v>
          </cell>
          <cell r="DK119" t="str">
            <v/>
          </cell>
          <cell r="DL119" t="str">
            <v/>
          </cell>
          <cell r="DM119">
            <v>0.7626666666666666</v>
          </cell>
          <cell r="DN119">
            <v>0.6855</v>
          </cell>
          <cell r="DO119">
            <v>0.80400000000000005</v>
          </cell>
          <cell r="DP119" t="str">
            <v/>
          </cell>
          <cell r="DQ119" t="str">
            <v/>
          </cell>
          <cell r="DR119" t="str">
            <v/>
          </cell>
          <cell r="DS119" t="str">
            <v/>
          </cell>
          <cell r="DT119">
            <v>0.72299999999999998</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
          </cell>
          <cell r="FU119" t="str">
            <v/>
          </cell>
          <cell r="FV119" t="str">
            <v/>
          </cell>
          <cell r="FW119" t="str">
            <v/>
          </cell>
          <cell r="FX119" t="str">
            <v/>
          </cell>
          <cell r="FY119" t="str">
            <v/>
          </cell>
          <cell r="FZ119" t="str">
            <v/>
          </cell>
          <cell r="GA119" t="str">
            <v/>
          </cell>
          <cell r="GB119" t="str">
            <v/>
          </cell>
          <cell r="GC119" t="str">
            <v/>
          </cell>
          <cell r="GD119" t="str">
            <v/>
          </cell>
          <cell r="GE119" t="str">
            <v/>
          </cell>
          <cell r="GF119" t="str">
            <v/>
          </cell>
          <cell r="GG119" t="str">
            <v/>
          </cell>
          <cell r="GH119" t="str">
            <v/>
          </cell>
          <cell r="GK119">
            <v>0.61099999999999999</v>
          </cell>
          <cell r="GL119">
            <v>0.68</v>
          </cell>
          <cell r="GM119">
            <v>0.7362045454545455</v>
          </cell>
          <cell r="GN119">
            <v>0.72291111111111117</v>
          </cell>
          <cell r="GO119">
            <v>0</v>
          </cell>
          <cell r="GP119">
            <v>0</v>
          </cell>
        </row>
        <row r="120">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v>16.899999999999999</v>
          </cell>
          <cell r="AR120" t="str">
            <v/>
          </cell>
          <cell r="AS120">
            <v>27</v>
          </cell>
          <cell r="AT120" t="str">
            <v/>
          </cell>
          <cell r="AU120">
            <v>2.2000000000000002</v>
          </cell>
          <cell r="AV120">
            <v>18.100000000000001</v>
          </cell>
          <cell r="AW120">
            <v>27.1</v>
          </cell>
          <cell r="AX120">
            <v>21.4</v>
          </cell>
          <cell r="AY120" t="str">
            <v/>
          </cell>
          <cell r="AZ120" t="str">
            <v/>
          </cell>
          <cell r="BA120" t="str">
            <v/>
          </cell>
          <cell r="BB120">
            <v>32.299999999999997</v>
          </cell>
          <cell r="BC120" t="str">
            <v/>
          </cell>
          <cell r="BD120" t="str">
            <v/>
          </cell>
          <cell r="BE120" t="str">
            <v/>
          </cell>
          <cell r="BF120">
            <v>33</v>
          </cell>
          <cell r="BG120">
            <v>24.8</v>
          </cell>
          <cell r="BH120" t="str">
            <v/>
          </cell>
          <cell r="BI120" t="str">
            <v/>
          </cell>
          <cell r="BJ120" t="str">
            <v/>
          </cell>
          <cell r="BK120" t="str">
            <v/>
          </cell>
          <cell r="BL120" t="str">
            <v/>
          </cell>
          <cell r="BM120" t="str">
            <v/>
          </cell>
          <cell r="BN120" t="str">
            <v/>
          </cell>
          <cell r="BO120">
            <v>30.75</v>
          </cell>
          <cell r="BP120" t="str">
            <v/>
          </cell>
          <cell r="BQ120">
            <v>17.600000000000001</v>
          </cell>
          <cell r="BR120" t="str">
            <v/>
          </cell>
          <cell r="BS120">
            <v>17.799999999999997</v>
          </cell>
          <cell r="BT120">
            <v>21.6</v>
          </cell>
          <cell r="BU120">
            <v>37.85</v>
          </cell>
          <cell r="BV120">
            <v>13.5</v>
          </cell>
          <cell r="BW120" t="str">
            <v/>
          </cell>
          <cell r="BX120" t="str">
            <v/>
          </cell>
          <cell r="BY120" t="str">
            <v/>
          </cell>
          <cell r="BZ120">
            <v>10.6</v>
          </cell>
          <cell r="CA120">
            <v>11.5</v>
          </cell>
          <cell r="CB120" t="str">
            <v/>
          </cell>
          <cell r="CC120">
            <v>18.25</v>
          </cell>
          <cell r="CD120">
            <v>2</v>
          </cell>
          <cell r="CE120">
            <v>14.7</v>
          </cell>
          <cell r="CF120" t="str">
            <v/>
          </cell>
          <cell r="CG120">
            <v>9.6999999999999993</v>
          </cell>
          <cell r="CH120" t="str">
            <v/>
          </cell>
          <cell r="CI120" t="str">
            <v/>
          </cell>
          <cell r="CJ120" t="str">
            <v/>
          </cell>
          <cell r="CK120" t="str">
            <v/>
          </cell>
          <cell r="CL120">
            <v>7.4</v>
          </cell>
          <cell r="CM120" t="str">
            <v/>
          </cell>
          <cell r="CN120">
            <v>8.9</v>
          </cell>
          <cell r="CO120">
            <v>12.4</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v>10</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v>14.35</v>
          </cell>
          <cell r="DO120" t="str">
            <v/>
          </cell>
          <cell r="DP120" t="str">
            <v/>
          </cell>
          <cell r="DQ120" t="str">
            <v/>
          </cell>
          <cell r="DR120" t="str">
            <v/>
          </cell>
          <cell r="DS120" t="str">
            <v/>
          </cell>
          <cell r="DT120">
            <v>11.8</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K120">
            <v>0</v>
          </cell>
          <cell r="GL120">
            <v>23.355</v>
          </cell>
          <cell r="GM120">
            <v>14.557142857142855</v>
          </cell>
          <cell r="GN120">
            <v>12.050000000000002</v>
          </cell>
          <cell r="GO120">
            <v>0</v>
          </cell>
          <cell r="GP120">
            <v>0</v>
          </cell>
        </row>
        <row r="123">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v>235</v>
          </cell>
          <cell r="AP123">
            <v>268</v>
          </cell>
          <cell r="AQ123">
            <v>517</v>
          </cell>
          <cell r="AR123">
            <v>223</v>
          </cell>
          <cell r="AS123">
            <v>211</v>
          </cell>
          <cell r="AT123">
            <v>267</v>
          </cell>
          <cell r="AU123">
            <v>268</v>
          </cell>
          <cell r="AV123">
            <v>369</v>
          </cell>
          <cell r="AW123">
            <v>232</v>
          </cell>
          <cell r="AX123">
            <v>190</v>
          </cell>
          <cell r="AY123" t="str">
            <v/>
          </cell>
          <cell r="AZ123" t="str">
            <v/>
          </cell>
          <cell r="BA123">
            <v>235</v>
          </cell>
          <cell r="BB123">
            <v>224</v>
          </cell>
          <cell r="BC123">
            <v>270</v>
          </cell>
          <cell r="BD123">
            <v>260</v>
          </cell>
          <cell r="BE123">
            <v>499</v>
          </cell>
          <cell r="BF123">
            <v>195</v>
          </cell>
          <cell r="BG123">
            <v>175</v>
          </cell>
          <cell r="BH123">
            <v>187</v>
          </cell>
          <cell r="BI123">
            <v>478</v>
          </cell>
          <cell r="BJ123">
            <v>207</v>
          </cell>
          <cell r="BK123">
            <v>241</v>
          </cell>
          <cell r="BL123">
            <v>198</v>
          </cell>
          <cell r="BM123">
            <v>267</v>
          </cell>
          <cell r="BN123">
            <v>267</v>
          </cell>
          <cell r="BO123">
            <v>247</v>
          </cell>
          <cell r="BP123" t="str">
            <v/>
          </cell>
          <cell r="BQ123">
            <v>231</v>
          </cell>
          <cell r="BR123">
            <v>263</v>
          </cell>
          <cell r="BS123" t="str">
            <v/>
          </cell>
          <cell r="BT123">
            <v>233</v>
          </cell>
          <cell r="BU123">
            <v>235</v>
          </cell>
          <cell r="BV123">
            <v>249</v>
          </cell>
          <cell r="BW123">
            <v>102</v>
          </cell>
          <cell r="BX123">
            <v>172</v>
          </cell>
          <cell r="BY123" t="str">
            <v/>
          </cell>
          <cell r="BZ123">
            <v>209</v>
          </cell>
          <cell r="CA123">
            <v>238</v>
          </cell>
          <cell r="CB123">
            <v>256</v>
          </cell>
          <cell r="CC123">
            <v>517</v>
          </cell>
          <cell r="CD123">
            <v>338</v>
          </cell>
          <cell r="CE123">
            <v>268</v>
          </cell>
          <cell r="CF123">
            <v>272</v>
          </cell>
          <cell r="CG123">
            <v>245</v>
          </cell>
          <cell r="CH123" t="str">
            <v/>
          </cell>
          <cell r="CI123" t="str">
            <v/>
          </cell>
          <cell r="CJ123">
            <v>274</v>
          </cell>
          <cell r="CK123" t="str">
            <v/>
          </cell>
          <cell r="CL123">
            <v>272</v>
          </cell>
          <cell r="CM123">
            <v>248</v>
          </cell>
          <cell r="CN123">
            <v>265</v>
          </cell>
          <cell r="CO123">
            <v>225</v>
          </cell>
          <cell r="CP123">
            <v>258</v>
          </cell>
          <cell r="CQ123">
            <v>490</v>
          </cell>
          <cell r="CR123" t="str">
            <v/>
          </cell>
          <cell r="CS123">
            <v>272</v>
          </cell>
          <cell r="CT123">
            <v>241</v>
          </cell>
          <cell r="CU123">
            <v>193</v>
          </cell>
          <cell r="CV123" t="str">
            <v/>
          </cell>
          <cell r="CW123" t="str">
            <v/>
          </cell>
          <cell r="CX123" t="str">
            <v/>
          </cell>
          <cell r="CY123">
            <v>487</v>
          </cell>
          <cell r="CZ123">
            <v>276</v>
          </cell>
          <cell r="DA123">
            <v>432</v>
          </cell>
          <cell r="DB123">
            <v>345</v>
          </cell>
          <cell r="DC123">
            <v>235</v>
          </cell>
          <cell r="DD123">
            <v>358</v>
          </cell>
          <cell r="DE123">
            <v>277</v>
          </cell>
          <cell r="DF123">
            <v>167</v>
          </cell>
          <cell r="DG123">
            <v>446</v>
          </cell>
          <cell r="DH123">
            <v>235</v>
          </cell>
          <cell r="DI123">
            <v>509</v>
          </cell>
          <cell r="DJ123">
            <v>98</v>
          </cell>
          <cell r="DK123" t="str">
            <v/>
          </cell>
          <cell r="DL123" t="str">
            <v/>
          </cell>
          <cell r="DM123">
            <v>731</v>
          </cell>
          <cell r="DN123">
            <v>491</v>
          </cell>
          <cell r="DO123" t="str">
            <v/>
          </cell>
          <cell r="DP123" t="str">
            <v/>
          </cell>
          <cell r="DQ123" t="str">
            <v/>
          </cell>
          <cell r="DR123" t="str">
            <v/>
          </cell>
          <cell r="DS123" t="str">
            <v/>
          </cell>
          <cell r="DT123">
            <v>202</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K123">
            <v>0</v>
          </cell>
          <cell r="GL123">
            <v>269.2</v>
          </cell>
          <cell r="GM123">
            <v>262.64</v>
          </cell>
          <cell r="GN123">
            <v>352.6</v>
          </cell>
          <cell r="GO123">
            <v>0</v>
          </cell>
          <cell r="GP123">
            <v>0</v>
          </cell>
        </row>
        <row r="124">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v>0.58599999999999997</v>
          </cell>
          <cell r="AP124">
            <v>0.72399999999999998</v>
          </cell>
          <cell r="AQ124">
            <v>0.6885</v>
          </cell>
          <cell r="AR124">
            <v>0.54900000000000004</v>
          </cell>
          <cell r="AS124">
            <v>0.54500000000000004</v>
          </cell>
          <cell r="AT124">
            <v>0.80100000000000005</v>
          </cell>
          <cell r="AU124">
            <v>0.67800000000000005</v>
          </cell>
          <cell r="AV124">
            <v>0.48599999999999999</v>
          </cell>
          <cell r="AW124">
            <v>0.6</v>
          </cell>
          <cell r="AX124">
            <v>0.51300000000000001</v>
          </cell>
          <cell r="AY124" t="str">
            <v/>
          </cell>
          <cell r="AZ124" t="str">
            <v/>
          </cell>
          <cell r="BA124">
            <v>0.61</v>
          </cell>
          <cell r="BB124">
            <v>0.53300000000000003</v>
          </cell>
          <cell r="BC124">
            <v>0.81</v>
          </cell>
          <cell r="BD124" t="str">
            <v/>
          </cell>
          <cell r="BE124">
            <v>0.63450000000000006</v>
          </cell>
          <cell r="BF124">
            <v>0.51800000000000002</v>
          </cell>
          <cell r="BG124">
            <v>0.48899999999999999</v>
          </cell>
          <cell r="BH124">
            <v>0.53200000000000003</v>
          </cell>
          <cell r="BI124">
            <v>0.64449999999999996</v>
          </cell>
          <cell r="BJ124" t="str">
            <v/>
          </cell>
          <cell r="BK124" t="str">
            <v/>
          </cell>
          <cell r="BL124" t="str">
            <v/>
          </cell>
          <cell r="BM124" t="str">
            <v/>
          </cell>
          <cell r="BN124">
            <v>0.81699999999999995</v>
          </cell>
          <cell r="BO124">
            <v>0.67200000000000004</v>
          </cell>
          <cell r="BP124" t="str">
            <v/>
          </cell>
          <cell r="BQ124">
            <v>0.71399999999999997</v>
          </cell>
          <cell r="BR124">
            <v>0.80400000000000005</v>
          </cell>
          <cell r="BS124" t="str">
            <v/>
          </cell>
          <cell r="BT124">
            <v>0.79</v>
          </cell>
          <cell r="BU124">
            <v>0.68200000000000005</v>
          </cell>
          <cell r="BV124">
            <v>0.63600000000000001</v>
          </cell>
          <cell r="BW124">
            <v>0.52</v>
          </cell>
          <cell r="BX124">
            <v>0.48099999999999998</v>
          </cell>
          <cell r="BY124" t="str">
            <v/>
          </cell>
          <cell r="BZ124">
            <v>0.56699999999999995</v>
          </cell>
          <cell r="CA124">
            <v>0.68500000000000005</v>
          </cell>
          <cell r="CB124">
            <v>0.75900000000000001</v>
          </cell>
          <cell r="CC124">
            <v>0.76200000000000001</v>
          </cell>
          <cell r="CD124">
            <v>0.63149999999999995</v>
          </cell>
          <cell r="CE124">
            <v>0.73</v>
          </cell>
          <cell r="CF124">
            <v>0.84499999999999997</v>
          </cell>
          <cell r="CG124">
            <v>0.72399999999999998</v>
          </cell>
          <cell r="CH124" t="str">
            <v/>
          </cell>
          <cell r="CI124" t="str">
            <v/>
          </cell>
          <cell r="CJ124">
            <v>0.75</v>
          </cell>
          <cell r="CK124" t="str">
            <v/>
          </cell>
          <cell r="CL124">
            <v>0.76600000000000001</v>
          </cell>
          <cell r="CM124">
            <v>0.57499999999999996</v>
          </cell>
          <cell r="CN124">
            <v>0.751</v>
          </cell>
          <cell r="CO124">
            <v>0.63</v>
          </cell>
          <cell r="CP124">
            <v>0.753</v>
          </cell>
          <cell r="CQ124">
            <v>0.70799999999999996</v>
          </cell>
          <cell r="CR124" t="str">
            <v/>
          </cell>
          <cell r="CS124">
            <v>0.64400000000000002</v>
          </cell>
          <cell r="CT124">
            <v>0.66500000000000004</v>
          </cell>
          <cell r="CU124">
            <v>0.64800000000000002</v>
          </cell>
          <cell r="CV124" t="str">
            <v/>
          </cell>
          <cell r="CW124" t="str">
            <v/>
          </cell>
          <cell r="CX124" t="str">
            <v/>
          </cell>
          <cell r="CY124">
            <v>0.71049999999999991</v>
          </cell>
          <cell r="CZ124">
            <v>0.59000000000000008</v>
          </cell>
          <cell r="DA124">
            <v>0.59349999999999992</v>
          </cell>
          <cell r="DB124">
            <v>0.67549999999999999</v>
          </cell>
          <cell r="DC124">
            <v>0.61899999999999999</v>
          </cell>
          <cell r="DD124">
            <v>0.59250000000000003</v>
          </cell>
          <cell r="DE124">
            <v>0.67249999999999999</v>
          </cell>
          <cell r="DF124">
            <v>0.56399999999999995</v>
          </cell>
          <cell r="DG124">
            <v>0.63800000000000001</v>
          </cell>
          <cell r="DH124">
            <v>0.65200000000000002</v>
          </cell>
          <cell r="DI124">
            <v>0.74550000000000005</v>
          </cell>
          <cell r="DJ124">
            <v>0.64600000000000002</v>
          </cell>
          <cell r="DK124" t="str">
            <v/>
          </cell>
          <cell r="DL124" t="str">
            <v/>
          </cell>
          <cell r="DM124">
            <v>0.70733333333333326</v>
          </cell>
          <cell r="DN124">
            <v>0.75</v>
          </cell>
          <cell r="DO124" t="str">
            <v/>
          </cell>
          <cell r="DP124" t="str">
            <v/>
          </cell>
          <cell r="DQ124" t="str">
            <v/>
          </cell>
          <cell r="DR124" t="str">
            <v/>
          </cell>
          <cell r="DS124" t="str">
            <v/>
          </cell>
          <cell r="DT124">
            <v>0.65700000000000003</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K124">
            <v>0</v>
          </cell>
          <cell r="GL124">
            <v>0.62152500000000011</v>
          </cell>
          <cell r="GM124">
            <v>0.6888200000000001</v>
          </cell>
          <cell r="GN124">
            <v>0.65422222222222215</v>
          </cell>
          <cell r="GO124">
            <v>0</v>
          </cell>
          <cell r="GP124">
            <v>0</v>
          </cell>
        </row>
        <row r="125">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v>9.75</v>
          </cell>
          <cell r="AR125">
            <v>36.799999999999997</v>
          </cell>
          <cell r="AS125" t="str">
            <v/>
          </cell>
          <cell r="AT125" t="str">
            <v/>
          </cell>
          <cell r="AU125" t="str">
            <v/>
          </cell>
          <cell r="AV125">
            <v>11.8</v>
          </cell>
          <cell r="AW125">
            <v>7.7</v>
          </cell>
          <cell r="AX125" t="str">
            <v/>
          </cell>
          <cell r="AY125" t="str">
            <v/>
          </cell>
          <cell r="AZ125" t="str">
            <v/>
          </cell>
          <cell r="BA125">
            <v>20.2</v>
          </cell>
          <cell r="BB125">
            <v>17.100000000000001</v>
          </cell>
          <cell r="BC125" t="str">
            <v/>
          </cell>
          <cell r="BD125" t="str">
            <v/>
          </cell>
          <cell r="BE125">
            <v>9.0499999999999989</v>
          </cell>
          <cell r="BF125">
            <v>195</v>
          </cell>
          <cell r="BG125" t="str">
            <v/>
          </cell>
          <cell r="BH125" t="str">
            <v/>
          </cell>
          <cell r="BI125">
            <v>2.8500000000000014</v>
          </cell>
          <cell r="BJ125" t="str">
            <v/>
          </cell>
          <cell r="BK125" t="str">
            <v/>
          </cell>
          <cell r="BL125" t="str">
            <v/>
          </cell>
          <cell r="BM125" t="str">
            <v/>
          </cell>
          <cell r="BN125" t="str">
            <v/>
          </cell>
          <cell r="BO125">
            <v>3.1</v>
          </cell>
          <cell r="BP125" t="str">
            <v/>
          </cell>
          <cell r="BQ125">
            <v>11.9</v>
          </cell>
          <cell r="BR125" t="str">
            <v/>
          </cell>
          <cell r="BS125" t="str">
            <v/>
          </cell>
          <cell r="BT125" t="str">
            <v/>
          </cell>
          <cell r="BU125">
            <v>19</v>
          </cell>
          <cell r="BV125">
            <v>26.2</v>
          </cell>
          <cell r="BW125" t="str">
            <v/>
          </cell>
          <cell r="BX125">
            <v>38.799999999999997</v>
          </cell>
          <cell r="BY125" t="str">
            <v/>
          </cell>
          <cell r="BZ125">
            <v>17.7</v>
          </cell>
          <cell r="CA125" t="str">
            <v/>
          </cell>
          <cell r="CB125" t="str">
            <v/>
          </cell>
          <cell r="CC125" t="str">
            <v/>
          </cell>
          <cell r="CD125" t="str">
            <v/>
          </cell>
          <cell r="CE125">
            <v>24.5</v>
          </cell>
          <cell r="CF125" t="str">
            <v/>
          </cell>
          <cell r="CG125" t="str">
            <v/>
          </cell>
          <cell r="CH125" t="str">
            <v/>
          </cell>
          <cell r="CI125" t="str">
            <v/>
          </cell>
          <cell r="CJ125">
            <v>2.4</v>
          </cell>
          <cell r="CK125" t="str">
            <v/>
          </cell>
          <cell r="CL125" t="str">
            <v/>
          </cell>
          <cell r="CM125">
            <v>16.349999999999998</v>
          </cell>
          <cell r="CN125">
            <v>29.9</v>
          </cell>
          <cell r="CO125">
            <v>39.299999999999997</v>
          </cell>
          <cell r="CP125" t="str">
            <v/>
          </cell>
          <cell r="CQ125" t="str">
            <v/>
          </cell>
          <cell r="CR125" t="str">
            <v/>
          </cell>
          <cell r="CS125" t="str">
            <v/>
          </cell>
          <cell r="CT125" t="str">
            <v/>
          </cell>
          <cell r="CU125">
            <v>15.3</v>
          </cell>
          <cell r="CV125" t="str">
            <v/>
          </cell>
          <cell r="CW125" t="str">
            <v/>
          </cell>
          <cell r="CX125" t="str">
            <v/>
          </cell>
          <cell r="CY125" t="str">
            <v/>
          </cell>
          <cell r="CZ125" t="str">
            <v/>
          </cell>
          <cell r="DA125">
            <v>34</v>
          </cell>
          <cell r="DB125" t="str">
            <v/>
          </cell>
          <cell r="DC125">
            <v>15.3</v>
          </cell>
          <cell r="DD125" t="str">
            <v/>
          </cell>
          <cell r="DE125" t="str">
            <v/>
          </cell>
          <cell r="DF125">
            <v>19.899999999999999</v>
          </cell>
          <cell r="DG125">
            <v>7.5</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K125">
            <v>0</v>
          </cell>
          <cell r="GL125">
            <v>31.335000000000001</v>
          </cell>
          <cell r="GM125">
            <v>21.940909090909091</v>
          </cell>
          <cell r="GN125">
            <v>19.174999999999997</v>
          </cell>
          <cell r="GO125">
            <v>0</v>
          </cell>
          <cell r="GP125">
            <v>0</v>
          </cell>
        </row>
        <row r="128">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v>285</v>
          </cell>
          <cell r="AU128">
            <v>611</v>
          </cell>
          <cell r="AV128">
            <v>299</v>
          </cell>
          <cell r="AW128">
            <v>232</v>
          </cell>
          <cell r="AX128">
            <v>302</v>
          </cell>
          <cell r="AY128" t="str">
            <v/>
          </cell>
          <cell r="AZ128" t="str">
            <v/>
          </cell>
          <cell r="BA128">
            <v>307</v>
          </cell>
          <cell r="BB128">
            <v>292</v>
          </cell>
          <cell r="BC128" t="str">
            <v/>
          </cell>
          <cell r="BD128">
            <v>304</v>
          </cell>
          <cell r="BE128">
            <v>290</v>
          </cell>
          <cell r="BF128">
            <v>600</v>
          </cell>
          <cell r="BG128">
            <v>307</v>
          </cell>
          <cell r="BH128">
            <v>274</v>
          </cell>
          <cell r="BI128">
            <v>265</v>
          </cell>
          <cell r="BJ128">
            <v>262</v>
          </cell>
          <cell r="BK128">
            <v>307</v>
          </cell>
          <cell r="BL128">
            <v>307</v>
          </cell>
          <cell r="BM128">
            <v>280</v>
          </cell>
          <cell r="BN128">
            <v>304</v>
          </cell>
          <cell r="BO128">
            <v>311</v>
          </cell>
          <cell r="BP128" t="str">
            <v/>
          </cell>
          <cell r="BQ128">
            <v>304</v>
          </cell>
          <cell r="BR128">
            <v>280</v>
          </cell>
          <cell r="BS128">
            <v>259</v>
          </cell>
          <cell r="BT128">
            <v>263</v>
          </cell>
          <cell r="BU128">
            <v>524</v>
          </cell>
          <cell r="BV128">
            <v>313</v>
          </cell>
          <cell r="BW128">
            <v>294</v>
          </cell>
          <cell r="BX128">
            <v>313</v>
          </cell>
          <cell r="BY128" t="str">
            <v/>
          </cell>
          <cell r="BZ128">
            <v>274</v>
          </cell>
          <cell r="CA128">
            <v>223</v>
          </cell>
          <cell r="CB128">
            <v>310</v>
          </cell>
          <cell r="CC128">
            <v>304</v>
          </cell>
          <cell r="CD128">
            <v>628</v>
          </cell>
          <cell r="CE128">
            <v>303</v>
          </cell>
          <cell r="CF128" t="str">
            <v/>
          </cell>
          <cell r="CG128">
            <v>318</v>
          </cell>
          <cell r="CH128" t="str">
            <v/>
          </cell>
          <cell r="CI128" t="str">
            <v/>
          </cell>
          <cell r="CJ128" t="str">
            <v/>
          </cell>
          <cell r="CK128" t="str">
            <v/>
          </cell>
          <cell r="CL128">
            <v>309</v>
          </cell>
          <cell r="CM128">
            <v>606</v>
          </cell>
          <cell r="CN128">
            <v>628</v>
          </cell>
          <cell r="CO128">
            <v>282</v>
          </cell>
          <cell r="CP128">
            <v>261</v>
          </cell>
          <cell r="CQ128">
            <v>313</v>
          </cell>
          <cell r="CR128" t="str">
            <v/>
          </cell>
          <cell r="CS128">
            <v>316</v>
          </cell>
          <cell r="CT128">
            <v>270</v>
          </cell>
          <cell r="CU128">
            <v>313</v>
          </cell>
          <cell r="CV128" t="str">
            <v/>
          </cell>
          <cell r="CW128" t="str">
            <v/>
          </cell>
          <cell r="CX128" t="str">
            <v/>
          </cell>
          <cell r="CY128">
            <v>422</v>
          </cell>
          <cell r="CZ128">
            <v>514</v>
          </cell>
          <cell r="DA128">
            <v>296</v>
          </cell>
          <cell r="DB128">
            <v>357</v>
          </cell>
          <cell r="DC128">
            <v>590</v>
          </cell>
          <cell r="DD128">
            <v>113</v>
          </cell>
          <cell r="DE128">
            <v>384</v>
          </cell>
          <cell r="DF128">
            <v>125</v>
          </cell>
          <cell r="DG128">
            <v>628</v>
          </cell>
          <cell r="DH128">
            <v>516</v>
          </cell>
          <cell r="DI128">
            <v>283</v>
          </cell>
          <cell r="DJ128">
            <v>71</v>
          </cell>
          <cell r="DK128" t="str">
            <v/>
          </cell>
          <cell r="DL128" t="str">
            <v/>
          </cell>
          <cell r="DM128">
            <v>530</v>
          </cell>
          <cell r="DN128">
            <v>423</v>
          </cell>
          <cell r="DO128">
            <v>212</v>
          </cell>
          <cell r="DP128" t="str">
            <v/>
          </cell>
          <cell r="DQ128" t="str">
            <v/>
          </cell>
          <cell r="DR128" t="str">
            <v/>
          </cell>
          <cell r="DS128" t="str">
            <v/>
          </cell>
          <cell r="DT128">
            <v>313</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K128">
            <v>0</v>
          </cell>
          <cell r="GL128">
            <v>323.10526315789474</v>
          </cell>
          <cell r="GM128">
            <v>342</v>
          </cell>
          <cell r="GN128">
            <v>361.0625</v>
          </cell>
          <cell r="GO128">
            <v>0</v>
          </cell>
          <cell r="GP128">
            <v>0</v>
          </cell>
        </row>
        <row r="129">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v>0.71699999999999997</v>
          </cell>
          <cell r="AU129">
            <v>0.751</v>
          </cell>
          <cell r="AV129">
            <v>0.88400000000000001</v>
          </cell>
          <cell r="AW129">
            <v>0.83</v>
          </cell>
          <cell r="AX129">
            <v>0.79700000000000004</v>
          </cell>
          <cell r="AY129" t="str">
            <v/>
          </cell>
          <cell r="AZ129" t="str">
            <v/>
          </cell>
          <cell r="BA129">
            <v>0.72699999999999998</v>
          </cell>
          <cell r="BB129">
            <v>0.72799999999999998</v>
          </cell>
          <cell r="BC129" t="str">
            <v/>
          </cell>
          <cell r="BD129">
            <v>0.72899999999999998</v>
          </cell>
          <cell r="BE129">
            <v>0.66900000000000004</v>
          </cell>
          <cell r="BF129">
            <v>0.72300000000000009</v>
          </cell>
          <cell r="BG129">
            <v>0.76500000000000001</v>
          </cell>
          <cell r="BH129">
            <v>0.63600000000000001</v>
          </cell>
          <cell r="BI129">
            <v>0.67500000000000004</v>
          </cell>
          <cell r="BJ129">
            <v>0.63900000000000001</v>
          </cell>
          <cell r="BK129">
            <v>0.77400000000000002</v>
          </cell>
          <cell r="BL129">
            <v>0.84399999999999997</v>
          </cell>
          <cell r="BM129" t="str">
            <v/>
          </cell>
          <cell r="BN129">
            <v>0.79300000000000004</v>
          </cell>
          <cell r="BO129" t="str">
            <v/>
          </cell>
          <cell r="BP129" t="str">
            <v/>
          </cell>
          <cell r="BQ129">
            <v>0.78700000000000003</v>
          </cell>
          <cell r="BR129">
            <v>0.72</v>
          </cell>
          <cell r="BS129">
            <v>0.74299999999999999</v>
          </cell>
          <cell r="BT129">
            <v>0.68100000000000005</v>
          </cell>
          <cell r="BU129">
            <v>0.73399999999999999</v>
          </cell>
          <cell r="BV129">
            <v>0.875</v>
          </cell>
          <cell r="BW129">
            <v>0.72699999999999998</v>
          </cell>
          <cell r="BX129">
            <v>0.87</v>
          </cell>
          <cell r="BY129" t="str">
            <v/>
          </cell>
          <cell r="BZ129">
            <v>0.79800000000000004</v>
          </cell>
          <cell r="CA129">
            <v>0.53500000000000003</v>
          </cell>
          <cell r="CB129">
            <v>0.73299999999999998</v>
          </cell>
          <cell r="CC129">
            <v>0.78</v>
          </cell>
          <cell r="CD129">
            <v>0.90100000000000002</v>
          </cell>
          <cell r="CE129">
            <v>0.76200000000000001</v>
          </cell>
          <cell r="CF129" t="str">
            <v/>
          </cell>
          <cell r="CG129">
            <v>0.82099999999999995</v>
          </cell>
          <cell r="CH129" t="str">
            <v/>
          </cell>
          <cell r="CI129" t="str">
            <v/>
          </cell>
          <cell r="CJ129" t="str">
            <v/>
          </cell>
          <cell r="CK129" t="str">
            <v/>
          </cell>
          <cell r="CL129">
            <v>0.81799999999999995</v>
          </cell>
          <cell r="CM129">
            <v>0.76249999999999996</v>
          </cell>
          <cell r="CN129">
            <v>0.77500000000000002</v>
          </cell>
          <cell r="CO129">
            <v>0.66900000000000004</v>
          </cell>
          <cell r="CP129">
            <v>0.65200000000000002</v>
          </cell>
          <cell r="CQ129">
            <v>0.82499999999999996</v>
          </cell>
          <cell r="CR129" t="str">
            <v/>
          </cell>
          <cell r="CS129">
            <v>0.85299999999999998</v>
          </cell>
          <cell r="CT129">
            <v>0.70099999999999996</v>
          </cell>
          <cell r="CU129">
            <v>0.82499999999999996</v>
          </cell>
          <cell r="CV129" t="str">
            <v/>
          </cell>
          <cell r="CW129" t="str">
            <v/>
          </cell>
          <cell r="CX129" t="str">
            <v/>
          </cell>
          <cell r="CY129">
            <v>0.5625</v>
          </cell>
          <cell r="CZ129">
            <v>0.65450000000000008</v>
          </cell>
          <cell r="DA129">
            <v>0.85499999999999998</v>
          </cell>
          <cell r="DB129">
            <v>0.71699999999999997</v>
          </cell>
          <cell r="DC129">
            <v>0.80299999999999994</v>
          </cell>
          <cell r="DD129">
            <v>0.26300000000000001</v>
          </cell>
          <cell r="DE129">
            <v>0.55099999999999993</v>
          </cell>
          <cell r="DF129" t="str">
            <v/>
          </cell>
          <cell r="DG129">
            <v>0.83450000000000002</v>
          </cell>
          <cell r="DH129">
            <v>0.6925</v>
          </cell>
          <cell r="DI129">
            <v>0.67</v>
          </cell>
          <cell r="DJ129">
            <v>0.59399999999999997</v>
          </cell>
          <cell r="DK129" t="str">
            <v/>
          </cell>
          <cell r="DL129" t="str">
            <v/>
          </cell>
          <cell r="DM129">
            <v>0.66500000000000004</v>
          </cell>
          <cell r="DN129">
            <v>0.6905</v>
          </cell>
          <cell r="DO129">
            <v>0.60399999999999998</v>
          </cell>
          <cell r="DP129" t="str">
            <v/>
          </cell>
          <cell r="DQ129" t="str">
            <v/>
          </cell>
          <cell r="DR129" t="str">
            <v/>
          </cell>
          <cell r="DS129" t="str">
            <v/>
          </cell>
          <cell r="DT129">
            <v>0.81599999999999995</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K129">
            <v>0</v>
          </cell>
          <cell r="GL129">
            <v>0.74594117647058822</v>
          </cell>
          <cell r="GM129">
            <v>0.76447916666666671</v>
          </cell>
          <cell r="GN129">
            <v>0.66483333333333339</v>
          </cell>
          <cell r="GO129">
            <v>0</v>
          </cell>
          <cell r="GP129">
            <v>0</v>
          </cell>
        </row>
        <row r="130">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v>58.1</v>
          </cell>
          <cell r="AX130" t="str">
            <v/>
          </cell>
          <cell r="AY130" t="str">
            <v/>
          </cell>
          <cell r="AZ130" t="str">
            <v/>
          </cell>
          <cell r="BA130">
            <v>13.7</v>
          </cell>
          <cell r="BB130">
            <v>3.4</v>
          </cell>
          <cell r="BC130" t="str">
            <v/>
          </cell>
          <cell r="BD130">
            <v>22.4</v>
          </cell>
          <cell r="BE130">
            <v>14.1</v>
          </cell>
          <cell r="BF130">
            <v>0.85000000000000053</v>
          </cell>
          <cell r="BG130">
            <v>9.6</v>
          </cell>
          <cell r="BH130" t="str">
            <v/>
          </cell>
          <cell r="BI130">
            <v>16.600000000000001</v>
          </cell>
          <cell r="BJ130">
            <v>12.8</v>
          </cell>
          <cell r="BK130">
            <v>5.2</v>
          </cell>
          <cell r="BL130">
            <v>2.2999999999999998</v>
          </cell>
          <cell r="BM130" t="str">
            <v/>
          </cell>
          <cell r="BN130">
            <v>32.6</v>
          </cell>
          <cell r="BO130" t="str">
            <v/>
          </cell>
          <cell r="BP130" t="str">
            <v/>
          </cell>
          <cell r="BQ130">
            <v>7.2</v>
          </cell>
          <cell r="BR130">
            <v>46.1</v>
          </cell>
          <cell r="BS130">
            <v>32.200000000000003</v>
          </cell>
          <cell r="BT130">
            <v>34.200000000000003</v>
          </cell>
          <cell r="BU130" t="str">
            <v/>
          </cell>
          <cell r="BV130" t="str">
            <v/>
          </cell>
          <cell r="BW130" t="str">
            <v/>
          </cell>
          <cell r="BX130">
            <v>16.3</v>
          </cell>
          <cell r="BY130" t="str">
            <v/>
          </cell>
          <cell r="BZ130" t="str">
            <v/>
          </cell>
          <cell r="CA130">
            <v>0.2</v>
          </cell>
          <cell r="CB130">
            <v>33.799999999999997</v>
          </cell>
          <cell r="CC130">
            <v>27.4</v>
          </cell>
          <cell r="CD130" t="str">
            <v/>
          </cell>
          <cell r="CE130">
            <v>16.5</v>
          </cell>
          <cell r="CF130" t="str">
            <v/>
          </cell>
          <cell r="CG130">
            <v>9.1</v>
          </cell>
          <cell r="CH130" t="str">
            <v/>
          </cell>
          <cell r="CI130" t="str">
            <v/>
          </cell>
          <cell r="CJ130" t="str">
            <v/>
          </cell>
          <cell r="CK130" t="str">
            <v/>
          </cell>
          <cell r="CL130" t="str">
            <v/>
          </cell>
          <cell r="CM130">
            <v>39.1</v>
          </cell>
          <cell r="CN130">
            <v>3.8500000000000005</v>
          </cell>
          <cell r="CO130">
            <v>3.5</v>
          </cell>
          <cell r="CP130">
            <v>43.8</v>
          </cell>
          <cell r="CQ130">
            <v>27.6</v>
          </cell>
          <cell r="CR130" t="str">
            <v/>
          </cell>
          <cell r="CS130">
            <v>29.2</v>
          </cell>
          <cell r="CT130">
            <v>20.5</v>
          </cell>
          <cell r="CU130" t="str">
            <v/>
          </cell>
          <cell r="CV130" t="str">
            <v/>
          </cell>
          <cell r="CW130" t="str">
            <v/>
          </cell>
          <cell r="CX130" t="str">
            <v/>
          </cell>
          <cell r="CY130">
            <v>18.350000000000001</v>
          </cell>
          <cell r="CZ130">
            <v>4.3999999999999995</v>
          </cell>
          <cell r="DA130">
            <v>22.9</v>
          </cell>
          <cell r="DB130" t="str">
            <v/>
          </cell>
          <cell r="DC130" t="str">
            <v/>
          </cell>
          <cell r="DD130" t="str">
            <v/>
          </cell>
          <cell r="DE130">
            <v>11.049999999999999</v>
          </cell>
          <cell r="DF130" t="str">
            <v/>
          </cell>
          <cell r="DG130" t="str">
            <v/>
          </cell>
          <cell r="DH130">
            <v>11.249999999999998</v>
          </cell>
          <cell r="DI130">
            <v>6.5</v>
          </cell>
          <cell r="DJ130" t="str">
            <v/>
          </cell>
          <cell r="DK130" t="str">
            <v/>
          </cell>
          <cell r="DL130" t="str">
            <v/>
          </cell>
          <cell r="DM130">
            <v>30.7</v>
          </cell>
          <cell r="DN130">
            <v>18.05</v>
          </cell>
          <cell r="DO130">
            <v>6.3</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K130">
            <v>0</v>
          </cell>
          <cell r="GL130">
            <v>15.970833333333331</v>
          </cell>
          <cell r="GM130">
            <v>22.973529411764709</v>
          </cell>
          <cell r="GN130">
            <v>14.388888888888889</v>
          </cell>
          <cell r="GO130">
            <v>0</v>
          </cell>
          <cell r="GP130">
            <v>0</v>
          </cell>
        </row>
        <row r="133">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v>304</v>
          </cell>
          <cell r="AP133">
            <v>304</v>
          </cell>
          <cell r="AQ133">
            <v>535</v>
          </cell>
          <cell r="AR133">
            <v>248</v>
          </cell>
          <cell r="AS133">
            <v>150</v>
          </cell>
          <cell r="AT133">
            <v>304</v>
          </cell>
          <cell r="AU133">
            <v>280</v>
          </cell>
          <cell r="AV133">
            <v>239</v>
          </cell>
          <cell r="AW133">
            <v>255</v>
          </cell>
          <cell r="AX133">
            <v>273</v>
          </cell>
          <cell r="AY133" t="str">
            <v/>
          </cell>
          <cell r="AZ133" t="str">
            <v/>
          </cell>
          <cell r="BA133">
            <v>221</v>
          </cell>
          <cell r="BB133">
            <v>234</v>
          </cell>
          <cell r="BC133">
            <v>215</v>
          </cell>
          <cell r="BD133">
            <v>198</v>
          </cell>
          <cell r="BE133">
            <v>229</v>
          </cell>
          <cell r="BF133">
            <v>190</v>
          </cell>
          <cell r="BG133">
            <v>209</v>
          </cell>
          <cell r="BH133">
            <v>265</v>
          </cell>
          <cell r="BI133">
            <v>307</v>
          </cell>
          <cell r="BJ133">
            <v>213</v>
          </cell>
          <cell r="BK133">
            <v>208</v>
          </cell>
          <cell r="BL133">
            <v>276</v>
          </cell>
          <cell r="BM133">
            <v>261</v>
          </cell>
          <cell r="BN133">
            <v>300</v>
          </cell>
          <cell r="BO133">
            <v>276</v>
          </cell>
          <cell r="BP133" t="str">
            <v/>
          </cell>
          <cell r="BQ133">
            <v>255</v>
          </cell>
          <cell r="BR133">
            <v>263</v>
          </cell>
          <cell r="BS133">
            <v>288</v>
          </cell>
          <cell r="BT133">
            <v>304</v>
          </cell>
          <cell r="BU133">
            <v>282</v>
          </cell>
          <cell r="BV133">
            <v>234</v>
          </cell>
          <cell r="BW133">
            <v>312</v>
          </cell>
          <cell r="BX133">
            <v>24</v>
          </cell>
          <cell r="BY133" t="str">
            <v/>
          </cell>
          <cell r="BZ133">
            <v>264</v>
          </cell>
          <cell r="CA133">
            <v>289</v>
          </cell>
          <cell r="CB133">
            <v>305</v>
          </cell>
          <cell r="CC133">
            <v>274</v>
          </cell>
          <cell r="CD133">
            <v>177</v>
          </cell>
          <cell r="CE133">
            <v>202</v>
          </cell>
          <cell r="CF133" t="str">
            <v/>
          </cell>
          <cell r="CG133">
            <v>313</v>
          </cell>
          <cell r="CH133" t="str">
            <v/>
          </cell>
          <cell r="CI133" t="str">
            <v/>
          </cell>
          <cell r="CJ133" t="str">
            <v/>
          </cell>
          <cell r="CK133" t="str">
            <v/>
          </cell>
          <cell r="CL133">
            <v>240</v>
          </cell>
          <cell r="CM133">
            <v>250</v>
          </cell>
          <cell r="CN133">
            <v>268</v>
          </cell>
          <cell r="CO133">
            <v>311</v>
          </cell>
          <cell r="CP133">
            <v>300</v>
          </cell>
          <cell r="CQ133" t="str">
            <v/>
          </cell>
          <cell r="CR133" t="str">
            <v/>
          </cell>
          <cell r="CS133" t="str">
            <v/>
          </cell>
          <cell r="CT133">
            <v>264</v>
          </cell>
          <cell r="CU133">
            <v>48</v>
          </cell>
          <cell r="CV133" t="str">
            <v/>
          </cell>
          <cell r="CW133" t="str">
            <v/>
          </cell>
          <cell r="CX133" t="str">
            <v/>
          </cell>
          <cell r="CY133">
            <v>262</v>
          </cell>
          <cell r="CZ133">
            <v>313</v>
          </cell>
          <cell r="DA133">
            <v>302</v>
          </cell>
          <cell r="DB133">
            <v>313</v>
          </cell>
          <cell r="DC133">
            <v>179</v>
          </cell>
          <cell r="DD133">
            <v>191</v>
          </cell>
          <cell r="DE133">
            <v>172</v>
          </cell>
          <cell r="DF133">
            <v>131</v>
          </cell>
          <cell r="DG133">
            <v>43</v>
          </cell>
          <cell r="DH133">
            <v>280</v>
          </cell>
          <cell r="DI133">
            <v>218</v>
          </cell>
          <cell r="DJ133" t="str">
            <v/>
          </cell>
          <cell r="DK133" t="str">
            <v/>
          </cell>
          <cell r="DL133" t="str">
            <v/>
          </cell>
          <cell r="DM133">
            <v>616</v>
          </cell>
          <cell r="DN133">
            <v>247</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K133">
            <v>0</v>
          </cell>
          <cell r="GL133">
            <v>259.76</v>
          </cell>
          <cell r="GM133">
            <v>248.5</v>
          </cell>
          <cell r="GN133">
            <v>251.30769230769232</v>
          </cell>
          <cell r="GO133">
            <v>0</v>
          </cell>
          <cell r="GP133">
            <v>0</v>
          </cell>
        </row>
        <row r="134">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v>0.6</v>
          </cell>
          <cell r="AO134">
            <v>0.84399999999999997</v>
          </cell>
          <cell r="AP134">
            <v>0.749</v>
          </cell>
          <cell r="AQ134">
            <v>0.64500000000000002</v>
          </cell>
          <cell r="AR134">
            <v>0.60099999999999998</v>
          </cell>
          <cell r="AS134">
            <v>0.42</v>
          </cell>
          <cell r="AT134">
            <v>0.78300000000000003</v>
          </cell>
          <cell r="AU134">
            <v>0.67300000000000004</v>
          </cell>
          <cell r="AV134">
            <v>0.59799999999999998</v>
          </cell>
          <cell r="AW134">
            <v>0.61699999999999999</v>
          </cell>
          <cell r="AX134">
            <v>0.67300000000000004</v>
          </cell>
          <cell r="AY134" t="str">
            <v/>
          </cell>
          <cell r="AZ134" t="str">
            <v/>
          </cell>
          <cell r="BA134">
            <v>0.52500000000000002</v>
          </cell>
          <cell r="BB134">
            <v>0.56100000000000005</v>
          </cell>
          <cell r="BC134">
            <v>0.51900000000000002</v>
          </cell>
          <cell r="BD134">
            <v>0.502</v>
          </cell>
          <cell r="BE134">
            <v>0.53</v>
          </cell>
          <cell r="BF134">
            <v>0.443</v>
          </cell>
          <cell r="BG134">
            <v>0.497</v>
          </cell>
          <cell r="BH134">
            <v>0.60499999999999998</v>
          </cell>
          <cell r="BI134">
            <v>0.76</v>
          </cell>
          <cell r="BJ134">
            <v>0.49299999999999999</v>
          </cell>
          <cell r="BK134">
            <v>0.53400000000000003</v>
          </cell>
          <cell r="BL134">
            <v>0.68899999999999995</v>
          </cell>
          <cell r="BM134" t="str">
            <v/>
          </cell>
          <cell r="BN134">
            <v>0.75800000000000001</v>
          </cell>
          <cell r="BO134">
            <v>0.68899999999999995</v>
          </cell>
          <cell r="BP134" t="str">
            <v/>
          </cell>
          <cell r="BQ134">
            <v>0.752</v>
          </cell>
          <cell r="BR134">
            <v>0.71099999999999997</v>
          </cell>
          <cell r="BS134">
            <v>0.84199999999999997</v>
          </cell>
          <cell r="BT134">
            <v>0.80700000000000005</v>
          </cell>
          <cell r="BU134">
            <v>0.70500000000000007</v>
          </cell>
          <cell r="BV134">
            <v>0.55000000000000004</v>
          </cell>
          <cell r="BW134">
            <v>0.78400000000000003</v>
          </cell>
          <cell r="BX134">
            <v>0.7</v>
          </cell>
          <cell r="BY134" t="str">
            <v/>
          </cell>
          <cell r="BZ134">
            <v>0.67200000000000004</v>
          </cell>
          <cell r="CA134">
            <v>0.74299999999999999</v>
          </cell>
          <cell r="CB134">
            <v>0.72699999999999998</v>
          </cell>
          <cell r="CC134">
            <v>0.76300000000000001</v>
          </cell>
          <cell r="CD134">
            <v>0.56399999999999995</v>
          </cell>
          <cell r="CE134">
            <v>0.47499999999999998</v>
          </cell>
          <cell r="CF134" t="str">
            <v/>
          </cell>
          <cell r="CG134">
            <v>0.79900000000000004</v>
          </cell>
          <cell r="CH134" t="str">
            <v/>
          </cell>
          <cell r="CI134" t="str">
            <v/>
          </cell>
          <cell r="CJ134" t="str">
            <v/>
          </cell>
          <cell r="CK134" t="str">
            <v/>
          </cell>
          <cell r="CL134">
            <v>0.59599999999999997</v>
          </cell>
          <cell r="CM134">
            <v>0.66</v>
          </cell>
          <cell r="CN134">
            <v>0.67</v>
          </cell>
          <cell r="CO134">
            <v>0.83</v>
          </cell>
          <cell r="CP134">
            <v>0.75</v>
          </cell>
          <cell r="CQ134" t="str">
            <v/>
          </cell>
          <cell r="CR134" t="str">
            <v/>
          </cell>
          <cell r="CS134" t="str">
            <v/>
          </cell>
          <cell r="CT134">
            <v>0.67600000000000005</v>
          </cell>
          <cell r="CU134">
            <v>0.432</v>
          </cell>
          <cell r="CV134" t="str">
            <v/>
          </cell>
          <cell r="CW134" t="str">
            <v/>
          </cell>
          <cell r="CX134" t="str">
            <v/>
          </cell>
          <cell r="CY134">
            <v>0.66</v>
          </cell>
          <cell r="CZ134">
            <v>0.78100000000000003</v>
          </cell>
          <cell r="DA134">
            <v>0.85799999999999998</v>
          </cell>
          <cell r="DB134">
            <v>0.82299999999999995</v>
          </cell>
          <cell r="DC134">
            <v>0.52600000000000002</v>
          </cell>
          <cell r="DD134">
            <v>0.51100000000000001</v>
          </cell>
          <cell r="DE134">
            <v>0.64600000000000002</v>
          </cell>
          <cell r="DF134" t="str">
            <v/>
          </cell>
          <cell r="DG134">
            <v>0.313</v>
          </cell>
          <cell r="DH134">
            <v>0.72499999999999998</v>
          </cell>
          <cell r="DI134">
            <v>0.65100000000000002</v>
          </cell>
          <cell r="DJ134" t="str">
            <v/>
          </cell>
          <cell r="DK134" t="str">
            <v/>
          </cell>
          <cell r="DL134" t="str">
            <v/>
          </cell>
          <cell r="DM134">
            <v>0.75900000000000001</v>
          </cell>
          <cell r="DN134">
            <v>0.63400000000000001</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K134">
            <v>0</v>
          </cell>
          <cell r="GL134">
            <v>0.61232000000000009</v>
          </cell>
          <cell r="GM134">
            <v>0.69127272727272726</v>
          </cell>
          <cell r="GN134">
            <v>0.65725</v>
          </cell>
          <cell r="GO134">
            <v>0</v>
          </cell>
          <cell r="GP134">
            <v>0</v>
          </cell>
        </row>
        <row r="135">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v>29.45</v>
          </cell>
          <cell r="AR135">
            <v>32</v>
          </cell>
          <cell r="AS135">
            <v>27</v>
          </cell>
          <cell r="AT135" t="str">
            <v/>
          </cell>
          <cell r="AU135" t="str">
            <v/>
          </cell>
          <cell r="AV135">
            <v>36.4</v>
          </cell>
          <cell r="AW135">
            <v>26.2</v>
          </cell>
          <cell r="AX135">
            <v>6.1</v>
          </cell>
          <cell r="AY135" t="str">
            <v/>
          </cell>
          <cell r="AZ135" t="str">
            <v/>
          </cell>
          <cell r="BA135">
            <v>59.3</v>
          </cell>
          <cell r="BB135">
            <v>51.7</v>
          </cell>
          <cell r="BC135">
            <v>78.3</v>
          </cell>
          <cell r="BD135">
            <v>39.1</v>
          </cell>
          <cell r="BE135">
            <v>66</v>
          </cell>
          <cell r="BF135">
            <v>46.8</v>
          </cell>
          <cell r="BG135">
            <v>56.7</v>
          </cell>
          <cell r="BH135">
            <v>11.5</v>
          </cell>
          <cell r="BI135">
            <v>1.1000000000000001</v>
          </cell>
          <cell r="BJ135">
            <v>47</v>
          </cell>
          <cell r="BK135">
            <v>38.5</v>
          </cell>
          <cell r="BL135">
            <v>43.5</v>
          </cell>
          <cell r="BM135" t="str">
            <v/>
          </cell>
          <cell r="BN135">
            <v>24</v>
          </cell>
          <cell r="BO135">
            <v>34</v>
          </cell>
          <cell r="BP135" t="str">
            <v/>
          </cell>
          <cell r="BQ135">
            <v>40.700000000000003</v>
          </cell>
          <cell r="BR135">
            <v>24.2</v>
          </cell>
          <cell r="BS135" t="str">
            <v/>
          </cell>
          <cell r="BT135">
            <v>44.5</v>
          </cell>
          <cell r="BU135">
            <v>22.5</v>
          </cell>
          <cell r="BV135">
            <v>8.6</v>
          </cell>
          <cell r="BW135" t="str">
            <v/>
          </cell>
          <cell r="BX135">
            <v>1</v>
          </cell>
          <cell r="BY135" t="str">
            <v/>
          </cell>
          <cell r="BZ135">
            <v>57.5</v>
          </cell>
          <cell r="CA135">
            <v>53.8</v>
          </cell>
          <cell r="CB135">
            <v>21.1</v>
          </cell>
          <cell r="CC135">
            <v>1.3</v>
          </cell>
          <cell r="CD135">
            <v>15.8</v>
          </cell>
          <cell r="CE135">
            <v>34.9</v>
          </cell>
          <cell r="CF135" t="str">
            <v/>
          </cell>
          <cell r="CG135" t="str">
            <v/>
          </cell>
          <cell r="CH135" t="str">
            <v/>
          </cell>
          <cell r="CI135" t="str">
            <v/>
          </cell>
          <cell r="CJ135" t="str">
            <v/>
          </cell>
          <cell r="CK135" t="str">
            <v/>
          </cell>
          <cell r="CL135">
            <v>14.7</v>
          </cell>
          <cell r="CM135">
            <v>16.899999999999999</v>
          </cell>
          <cell r="CN135">
            <v>41.9</v>
          </cell>
          <cell r="CO135">
            <v>25.3</v>
          </cell>
          <cell r="CP135">
            <v>23.8</v>
          </cell>
          <cell r="CQ135" t="str">
            <v/>
          </cell>
          <cell r="CR135" t="str">
            <v/>
          </cell>
          <cell r="CS135" t="str">
            <v/>
          </cell>
          <cell r="CT135">
            <v>33.5</v>
          </cell>
          <cell r="CU135" t="str">
            <v/>
          </cell>
          <cell r="CV135" t="str">
            <v/>
          </cell>
          <cell r="CW135" t="str">
            <v/>
          </cell>
          <cell r="CX135" t="str">
            <v/>
          </cell>
          <cell r="CY135">
            <v>19.899999999999999</v>
          </cell>
          <cell r="CZ135">
            <v>24</v>
          </cell>
          <cell r="DA135" t="str">
            <v/>
          </cell>
          <cell r="DB135" t="str">
            <v/>
          </cell>
          <cell r="DC135">
            <v>6</v>
          </cell>
          <cell r="DD135" t="str">
            <v/>
          </cell>
          <cell r="DE135" t="str">
            <v/>
          </cell>
          <cell r="DF135" t="str">
            <v/>
          </cell>
          <cell r="DG135">
            <v>8.6</v>
          </cell>
          <cell r="DH135">
            <v>3.6</v>
          </cell>
          <cell r="DI135">
            <v>7.9</v>
          </cell>
          <cell r="DJ135" t="str">
            <v/>
          </cell>
          <cell r="DK135" t="str">
            <v/>
          </cell>
          <cell r="DL135" t="str">
            <v/>
          </cell>
          <cell r="DM135">
            <v>7.7</v>
          </cell>
          <cell r="DN135">
            <v>30.3</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K135">
            <v>0</v>
          </cell>
          <cell r="GL135">
            <v>37.732500000000002</v>
          </cell>
          <cell r="GM135">
            <v>26.777777777777779</v>
          </cell>
          <cell r="GN135">
            <v>13.5</v>
          </cell>
          <cell r="GO135">
            <v>0</v>
          </cell>
          <cell r="GP135">
            <v>0</v>
          </cell>
        </row>
        <row r="138">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v>224</v>
          </cell>
          <cell r="AU138">
            <v>267</v>
          </cell>
          <cell r="AV138">
            <v>230</v>
          </cell>
          <cell r="AW138">
            <v>260</v>
          </cell>
          <cell r="AX138">
            <v>260</v>
          </cell>
          <cell r="AY138" t="str">
            <v/>
          </cell>
          <cell r="AZ138" t="str">
            <v/>
          </cell>
          <cell r="BA138">
            <v>260</v>
          </cell>
          <cell r="BB138">
            <v>237</v>
          </cell>
          <cell r="BC138" t="str">
            <v/>
          </cell>
          <cell r="BD138">
            <v>267</v>
          </cell>
          <cell r="BE138">
            <v>267</v>
          </cell>
          <cell r="BF138">
            <v>451</v>
          </cell>
          <cell r="BG138">
            <v>256</v>
          </cell>
          <cell r="BH138">
            <v>240</v>
          </cell>
          <cell r="BI138">
            <v>250</v>
          </cell>
          <cell r="BJ138">
            <v>461</v>
          </cell>
          <cell r="BK138">
            <v>144</v>
          </cell>
          <cell r="BL138">
            <v>260</v>
          </cell>
          <cell r="BM138">
            <v>235</v>
          </cell>
          <cell r="BN138">
            <v>451</v>
          </cell>
          <cell r="BO138">
            <v>514</v>
          </cell>
          <cell r="BP138" t="str">
            <v/>
          </cell>
          <cell r="BQ138">
            <v>196</v>
          </cell>
          <cell r="BR138">
            <v>225</v>
          </cell>
          <cell r="BS138">
            <v>492</v>
          </cell>
          <cell r="BT138">
            <v>437</v>
          </cell>
          <cell r="BU138">
            <v>228</v>
          </cell>
          <cell r="BV138">
            <v>268</v>
          </cell>
          <cell r="BW138">
            <v>240</v>
          </cell>
          <cell r="BX138" t="str">
            <v/>
          </cell>
          <cell r="BY138" t="str">
            <v/>
          </cell>
          <cell r="BZ138">
            <v>203</v>
          </cell>
          <cell r="CA138">
            <v>196</v>
          </cell>
          <cell r="CB138">
            <v>255</v>
          </cell>
          <cell r="CC138">
            <v>531</v>
          </cell>
          <cell r="CD138">
            <v>212</v>
          </cell>
          <cell r="CE138">
            <v>272</v>
          </cell>
          <cell r="CF138" t="str">
            <v/>
          </cell>
          <cell r="CG138">
            <v>275</v>
          </cell>
          <cell r="CH138">
            <v>275</v>
          </cell>
          <cell r="CI138">
            <v>511</v>
          </cell>
          <cell r="CJ138" t="str">
            <v/>
          </cell>
          <cell r="CK138" t="str">
            <v/>
          </cell>
          <cell r="CL138">
            <v>257</v>
          </cell>
          <cell r="CM138">
            <v>112</v>
          </cell>
          <cell r="CN138">
            <v>511</v>
          </cell>
          <cell r="CO138">
            <v>193</v>
          </cell>
          <cell r="CP138">
            <v>474</v>
          </cell>
          <cell r="CQ138">
            <v>273</v>
          </cell>
          <cell r="CR138" t="str">
            <v/>
          </cell>
          <cell r="CS138" t="str">
            <v/>
          </cell>
          <cell r="CT138">
            <v>220</v>
          </cell>
          <cell r="CU138">
            <v>540</v>
          </cell>
          <cell r="CV138" t="str">
            <v/>
          </cell>
          <cell r="CW138" t="str">
            <v/>
          </cell>
          <cell r="CX138">
            <v>255</v>
          </cell>
          <cell r="CY138">
            <v>270</v>
          </cell>
          <cell r="CZ138">
            <v>536</v>
          </cell>
          <cell r="DA138">
            <v>450</v>
          </cell>
          <cell r="DB138">
            <v>507</v>
          </cell>
          <cell r="DC138">
            <v>442</v>
          </cell>
          <cell r="DD138">
            <v>261</v>
          </cell>
          <cell r="DE138">
            <v>307</v>
          </cell>
          <cell r="DF138" t="str">
            <v/>
          </cell>
          <cell r="DG138">
            <v>466</v>
          </cell>
          <cell r="DH138">
            <v>201</v>
          </cell>
          <cell r="DI138">
            <v>484</v>
          </cell>
          <cell r="DJ138">
            <v>275</v>
          </cell>
          <cell r="DK138" t="str">
            <v/>
          </cell>
          <cell r="DL138" t="str">
            <v/>
          </cell>
          <cell r="DM138">
            <v>500</v>
          </cell>
          <cell r="DN138">
            <v>310</v>
          </cell>
          <cell r="DO138">
            <v>250</v>
          </cell>
          <cell r="DP138" t="str">
            <v/>
          </cell>
          <cell r="DQ138" t="str">
            <v/>
          </cell>
          <cell r="DR138" t="str">
            <v/>
          </cell>
          <cell r="DS138" t="str">
            <v/>
          </cell>
          <cell r="DT138">
            <v>273</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K138">
            <v>0</v>
          </cell>
          <cell r="GL138">
            <v>291.26315789473682</v>
          </cell>
          <cell r="GM138">
            <v>308.16666666666669</v>
          </cell>
          <cell r="GN138">
            <v>361.6875</v>
          </cell>
          <cell r="GO138">
            <v>0</v>
          </cell>
          <cell r="GP138">
            <v>0</v>
          </cell>
        </row>
        <row r="139">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v>0.54200000000000004</v>
          </cell>
          <cell r="AU139">
            <v>0.66300000000000003</v>
          </cell>
          <cell r="AV139">
            <v>0.59399999999999997</v>
          </cell>
          <cell r="AW139">
            <v>0.70699999999999996</v>
          </cell>
          <cell r="AX139">
            <v>0.70499999999999996</v>
          </cell>
          <cell r="AY139" t="str">
            <v/>
          </cell>
          <cell r="AZ139" t="str">
            <v/>
          </cell>
          <cell r="BA139">
            <v>0.58799999999999997</v>
          </cell>
          <cell r="BB139">
            <v>0.62</v>
          </cell>
          <cell r="BC139" t="str">
            <v/>
          </cell>
          <cell r="BD139">
            <v>0.72199999999999998</v>
          </cell>
          <cell r="BE139">
            <v>0.73499999999999999</v>
          </cell>
          <cell r="BF139">
            <v>0.6</v>
          </cell>
          <cell r="BG139">
            <v>0.66600000000000004</v>
          </cell>
          <cell r="BH139">
            <v>0.63500000000000001</v>
          </cell>
          <cell r="BI139">
            <v>0.71499999999999997</v>
          </cell>
          <cell r="BJ139">
            <v>0.70199999999999996</v>
          </cell>
          <cell r="BK139" t="str">
            <v/>
          </cell>
          <cell r="BL139" t="str">
            <v/>
          </cell>
          <cell r="BM139" t="str">
            <v/>
          </cell>
          <cell r="BN139">
            <v>0.65949999999999998</v>
          </cell>
          <cell r="BO139">
            <v>0.70850000000000002</v>
          </cell>
          <cell r="BP139" t="str">
            <v/>
          </cell>
          <cell r="BQ139">
            <v>0.57499999999999996</v>
          </cell>
          <cell r="BR139">
            <v>0.64800000000000002</v>
          </cell>
          <cell r="BS139">
            <v>0.79400000000000004</v>
          </cell>
          <cell r="BT139">
            <v>0.77600000000000002</v>
          </cell>
          <cell r="BU139">
            <v>0.64900000000000002</v>
          </cell>
          <cell r="BV139">
            <v>0.81200000000000006</v>
          </cell>
          <cell r="BW139">
            <v>0.71499999999999997</v>
          </cell>
          <cell r="BX139" t="str">
            <v/>
          </cell>
          <cell r="BY139" t="str">
            <v/>
          </cell>
          <cell r="BZ139">
            <v>0.63800000000000001</v>
          </cell>
          <cell r="CA139">
            <v>0.55600000000000005</v>
          </cell>
          <cell r="CB139">
            <v>0.749</v>
          </cell>
          <cell r="CC139">
            <v>0.78</v>
          </cell>
          <cell r="CD139">
            <v>0.63200000000000001</v>
          </cell>
          <cell r="CE139">
            <v>0.83899999999999997</v>
          </cell>
          <cell r="CF139" t="str">
            <v/>
          </cell>
          <cell r="CG139">
            <v>0.84399999999999997</v>
          </cell>
          <cell r="CH139">
            <v>0.81</v>
          </cell>
          <cell r="CI139">
            <v>0.752</v>
          </cell>
          <cell r="CJ139" t="str">
            <v/>
          </cell>
          <cell r="CK139" t="str">
            <v/>
          </cell>
          <cell r="CL139">
            <v>0.73099999999999998</v>
          </cell>
          <cell r="CM139">
            <v>0.66700000000000004</v>
          </cell>
          <cell r="CN139">
            <v>0.73250000000000004</v>
          </cell>
          <cell r="CO139">
            <v>0.66800000000000004</v>
          </cell>
          <cell r="CP139">
            <v>0.6855</v>
          </cell>
          <cell r="CQ139">
            <v>0.80400000000000005</v>
          </cell>
          <cell r="CR139" t="str">
            <v/>
          </cell>
          <cell r="CS139" t="str">
            <v/>
          </cell>
          <cell r="CT139">
            <v>0.66</v>
          </cell>
          <cell r="CU139">
            <v>0.78549999999999998</v>
          </cell>
          <cell r="CV139" t="str">
            <v/>
          </cell>
          <cell r="CW139" t="str">
            <v/>
          </cell>
          <cell r="CX139">
            <v>0.74299999999999999</v>
          </cell>
          <cell r="CY139">
            <v>0.77800000000000002</v>
          </cell>
          <cell r="CZ139">
            <v>0.76750000000000007</v>
          </cell>
          <cell r="DA139">
            <v>0.67649999999999999</v>
          </cell>
          <cell r="DB139">
            <v>0.74950000000000006</v>
          </cell>
          <cell r="DC139">
            <v>0.64549999999999996</v>
          </cell>
          <cell r="DD139">
            <v>0.63749999999999996</v>
          </cell>
          <cell r="DE139">
            <v>0.54349999999999998</v>
          </cell>
          <cell r="DF139" t="str">
            <v/>
          </cell>
          <cell r="DG139">
            <v>0.76150000000000007</v>
          </cell>
          <cell r="DH139">
            <v>0.57399999999999995</v>
          </cell>
          <cell r="DI139">
            <v>0.69599999999999995</v>
          </cell>
          <cell r="DJ139">
            <v>0.82599999999999996</v>
          </cell>
          <cell r="DK139" t="str">
            <v/>
          </cell>
          <cell r="DL139" t="str">
            <v/>
          </cell>
          <cell r="DM139">
            <v>0.70599999999999996</v>
          </cell>
          <cell r="DN139">
            <v>0.77499999999999991</v>
          </cell>
          <cell r="DO139">
            <v>0.73299999999999998</v>
          </cell>
          <cell r="DP139" t="str">
            <v/>
          </cell>
          <cell r="DQ139" t="str">
            <v/>
          </cell>
          <cell r="DR139" t="str">
            <v/>
          </cell>
          <cell r="DS139" t="str">
            <v/>
          </cell>
          <cell r="DT139">
            <v>0.79100000000000004</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K139">
            <v>0</v>
          </cell>
          <cell r="GL139">
            <v>0.66012500000000007</v>
          </cell>
          <cell r="GM139">
            <v>0.7209374999999999</v>
          </cell>
          <cell r="GN139">
            <v>0.71271875000000007</v>
          </cell>
          <cell r="GO139">
            <v>0</v>
          </cell>
          <cell r="GP139">
            <v>0</v>
          </cell>
        </row>
        <row r="140">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v>9.1</v>
          </cell>
          <cell r="AU140">
            <v>17</v>
          </cell>
          <cell r="AV140" t="str">
            <v/>
          </cell>
          <cell r="AW140">
            <v>10.5</v>
          </cell>
          <cell r="AX140" t="str">
            <v/>
          </cell>
          <cell r="AY140" t="str">
            <v/>
          </cell>
          <cell r="AZ140" t="str">
            <v/>
          </cell>
          <cell r="BA140">
            <v>13</v>
          </cell>
          <cell r="BB140">
            <v>22.4</v>
          </cell>
          <cell r="BC140" t="str">
            <v/>
          </cell>
          <cell r="BD140">
            <v>17.399999999999999</v>
          </cell>
          <cell r="BE140" t="str">
            <v/>
          </cell>
          <cell r="BF140">
            <v>33.65</v>
          </cell>
          <cell r="BG140">
            <v>17.3</v>
          </cell>
          <cell r="BH140">
            <v>39.5</v>
          </cell>
          <cell r="BI140">
            <v>39</v>
          </cell>
          <cell r="BJ140" t="str">
            <v/>
          </cell>
          <cell r="BK140" t="str">
            <v/>
          </cell>
          <cell r="BL140" t="str">
            <v/>
          </cell>
          <cell r="BM140" t="str">
            <v/>
          </cell>
          <cell r="BN140">
            <v>35.6</v>
          </cell>
          <cell r="BO140" t="str">
            <v/>
          </cell>
          <cell r="BP140" t="str">
            <v/>
          </cell>
          <cell r="BQ140">
            <v>23.2</v>
          </cell>
          <cell r="BR140">
            <v>17.5</v>
          </cell>
          <cell r="BS140" t="str">
            <v/>
          </cell>
          <cell r="BT140" t="str">
            <v/>
          </cell>
          <cell r="BU140">
            <v>63.7</v>
          </cell>
          <cell r="BV140">
            <v>13.1</v>
          </cell>
          <cell r="BW140">
            <v>38.6</v>
          </cell>
          <cell r="BX140" t="str">
            <v/>
          </cell>
          <cell r="BY140" t="str">
            <v/>
          </cell>
          <cell r="BZ140" t="str">
            <v/>
          </cell>
          <cell r="CA140">
            <v>37.5</v>
          </cell>
          <cell r="CB140">
            <v>39.6</v>
          </cell>
          <cell r="CC140" t="str">
            <v/>
          </cell>
          <cell r="CD140">
            <v>36.9</v>
          </cell>
          <cell r="CE140">
            <v>13.3</v>
          </cell>
          <cell r="CF140" t="str">
            <v/>
          </cell>
          <cell r="CG140" t="str">
            <v/>
          </cell>
          <cell r="CH140" t="str">
            <v/>
          </cell>
          <cell r="CI140" t="str">
            <v/>
          </cell>
          <cell r="CJ140" t="str">
            <v/>
          </cell>
          <cell r="CK140" t="str">
            <v/>
          </cell>
          <cell r="CL140">
            <v>34.5</v>
          </cell>
          <cell r="CM140">
            <v>1.2</v>
          </cell>
          <cell r="CN140">
            <v>26.95</v>
          </cell>
          <cell r="CO140" t="str">
            <v/>
          </cell>
          <cell r="CP140">
            <v>3.0499999999999989</v>
          </cell>
          <cell r="CQ140" t="str">
            <v/>
          </cell>
          <cell r="CR140" t="str">
            <v/>
          </cell>
          <cell r="CS140" t="str">
            <v/>
          </cell>
          <cell r="CT140">
            <v>41.1</v>
          </cell>
          <cell r="CU140" t="str">
            <v/>
          </cell>
          <cell r="CV140" t="str">
            <v/>
          </cell>
          <cell r="CW140" t="str">
            <v/>
          </cell>
          <cell r="CX140" t="str">
            <v/>
          </cell>
          <cell r="CY140">
            <v>27.6</v>
          </cell>
          <cell r="CZ140">
            <v>0.25</v>
          </cell>
          <cell r="DA140" t="str">
            <v/>
          </cell>
          <cell r="DB140" t="str">
            <v/>
          </cell>
          <cell r="DC140" t="str">
            <v/>
          </cell>
          <cell r="DD140">
            <v>15.650000000000002</v>
          </cell>
          <cell r="DE140">
            <v>1.1999999999999993</v>
          </cell>
          <cell r="DF140" t="str">
            <v/>
          </cell>
          <cell r="DG140" t="str">
            <v/>
          </cell>
          <cell r="DH140">
            <v>29.9</v>
          </cell>
          <cell r="DI140">
            <v>31.75</v>
          </cell>
          <cell r="DJ140" t="str">
            <v/>
          </cell>
          <cell r="DK140" t="str">
            <v/>
          </cell>
          <cell r="DL140" t="str">
            <v/>
          </cell>
          <cell r="DM140">
            <v>26.7</v>
          </cell>
          <cell r="DN140">
            <v>11.4</v>
          </cell>
          <cell r="DO140">
            <v>34.799999999999997</v>
          </cell>
          <cell r="DP140" t="str">
            <v/>
          </cell>
          <cell r="DQ140" t="str">
            <v/>
          </cell>
          <cell r="DR140" t="str">
            <v/>
          </cell>
          <cell r="DS140" t="str">
            <v/>
          </cell>
          <cell r="DT140">
            <v>6.9</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K140">
            <v>0</v>
          </cell>
          <cell r="GL140">
            <v>23.131818181818183</v>
          </cell>
          <cell r="GM140">
            <v>27.87142857142857</v>
          </cell>
          <cell r="GN140">
            <v>18.615000000000002</v>
          </cell>
          <cell r="GO140">
            <v>0</v>
          </cell>
          <cell r="GP140">
            <v>0</v>
          </cell>
        </row>
        <row r="143">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v>287</v>
          </cell>
          <cell r="AQ143">
            <v>560</v>
          </cell>
          <cell r="AR143">
            <v>300</v>
          </cell>
          <cell r="AS143">
            <v>300</v>
          </cell>
          <cell r="AT143">
            <v>300</v>
          </cell>
          <cell r="AU143">
            <v>604</v>
          </cell>
          <cell r="AV143">
            <v>455</v>
          </cell>
          <cell r="AW143">
            <v>300</v>
          </cell>
          <cell r="AX143">
            <v>300</v>
          </cell>
          <cell r="AY143" t="str">
            <v/>
          </cell>
          <cell r="AZ143" t="str">
            <v/>
          </cell>
          <cell r="BA143">
            <v>600</v>
          </cell>
          <cell r="BB143">
            <v>300</v>
          </cell>
          <cell r="BC143">
            <v>298</v>
          </cell>
          <cell r="BD143">
            <v>572</v>
          </cell>
          <cell r="BE143">
            <v>543</v>
          </cell>
          <cell r="BF143">
            <v>543</v>
          </cell>
          <cell r="BG143" t="str">
            <v/>
          </cell>
          <cell r="BH143">
            <v>258</v>
          </cell>
          <cell r="BI143">
            <v>525</v>
          </cell>
          <cell r="BJ143">
            <v>563</v>
          </cell>
          <cell r="BK143">
            <v>295</v>
          </cell>
          <cell r="BL143">
            <v>300</v>
          </cell>
          <cell r="BM143">
            <v>300</v>
          </cell>
          <cell r="BN143">
            <v>300</v>
          </cell>
          <cell r="BO143">
            <v>543</v>
          </cell>
          <cell r="BP143" t="str">
            <v/>
          </cell>
          <cell r="BQ143">
            <v>295</v>
          </cell>
          <cell r="BR143">
            <v>305</v>
          </cell>
          <cell r="BS143">
            <v>557</v>
          </cell>
          <cell r="BT143">
            <v>595</v>
          </cell>
          <cell r="BU143">
            <v>543</v>
          </cell>
          <cell r="BV143">
            <v>305</v>
          </cell>
          <cell r="BW143">
            <v>280</v>
          </cell>
          <cell r="BX143">
            <v>285</v>
          </cell>
          <cell r="BY143" t="str">
            <v/>
          </cell>
          <cell r="BZ143">
            <v>305</v>
          </cell>
          <cell r="CA143">
            <v>304</v>
          </cell>
          <cell r="CB143">
            <v>301</v>
          </cell>
          <cell r="CC143">
            <v>609</v>
          </cell>
          <cell r="CD143">
            <v>611</v>
          </cell>
          <cell r="CE143">
            <v>305</v>
          </cell>
          <cell r="CF143" t="str">
            <v/>
          </cell>
          <cell r="CG143">
            <v>283</v>
          </cell>
          <cell r="CH143">
            <v>305</v>
          </cell>
          <cell r="CI143" t="str">
            <v/>
          </cell>
          <cell r="CJ143" t="str">
            <v/>
          </cell>
          <cell r="CK143" t="str">
            <v/>
          </cell>
          <cell r="CL143">
            <v>295</v>
          </cell>
          <cell r="CM143">
            <v>305</v>
          </cell>
          <cell r="CN143">
            <v>275</v>
          </cell>
          <cell r="CO143">
            <v>218</v>
          </cell>
          <cell r="CP143">
            <v>458</v>
          </cell>
          <cell r="CQ143">
            <v>303</v>
          </cell>
          <cell r="CR143" t="str">
            <v/>
          </cell>
          <cell r="CS143" t="str">
            <v/>
          </cell>
          <cell r="CT143">
            <v>305</v>
          </cell>
          <cell r="CU143">
            <v>305</v>
          </cell>
          <cell r="CV143" t="str">
            <v/>
          </cell>
          <cell r="CW143" t="str">
            <v/>
          </cell>
          <cell r="CX143">
            <v>308</v>
          </cell>
          <cell r="CY143">
            <v>293</v>
          </cell>
          <cell r="CZ143">
            <v>587</v>
          </cell>
          <cell r="DA143">
            <v>499</v>
          </cell>
          <cell r="DB143">
            <v>273</v>
          </cell>
          <cell r="DC143">
            <v>515</v>
          </cell>
          <cell r="DD143">
            <v>454</v>
          </cell>
          <cell r="DE143">
            <v>341</v>
          </cell>
          <cell r="DF143">
            <v>213</v>
          </cell>
          <cell r="DG143">
            <v>613</v>
          </cell>
          <cell r="DH143">
            <v>504</v>
          </cell>
          <cell r="DI143">
            <v>563</v>
          </cell>
          <cell r="DJ143">
            <v>238</v>
          </cell>
          <cell r="DK143" t="str">
            <v/>
          </cell>
          <cell r="DL143" t="str">
            <v/>
          </cell>
          <cell r="DM143">
            <v>797</v>
          </cell>
          <cell r="DN143">
            <v>591</v>
          </cell>
          <cell r="DO143">
            <v>133</v>
          </cell>
          <cell r="DP143" t="str">
            <v/>
          </cell>
          <cell r="DQ143" t="str">
            <v/>
          </cell>
          <cell r="DR143" t="str">
            <v/>
          </cell>
          <cell r="DS143" t="str">
            <v/>
          </cell>
          <cell r="DT143">
            <v>296</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K143">
            <v>0</v>
          </cell>
          <cell r="GL143">
            <v>406.3478260869565</v>
          </cell>
          <cell r="GM143">
            <v>360.5</v>
          </cell>
          <cell r="GN143">
            <v>424.58823529411762</v>
          </cell>
          <cell r="GO143">
            <v>0</v>
          </cell>
          <cell r="GP143">
            <v>0</v>
          </cell>
        </row>
        <row r="144">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v>0.71399999999999997</v>
          </cell>
          <cell r="AR144">
            <v>0.76200000000000001</v>
          </cell>
          <cell r="AS144">
            <v>0.77600000000000002</v>
          </cell>
          <cell r="AT144">
            <v>0.74399999999999999</v>
          </cell>
          <cell r="AU144">
            <v>0.73099999999999998</v>
          </cell>
          <cell r="AV144">
            <v>0.77449999999999997</v>
          </cell>
          <cell r="AW144">
            <v>0.82399999999999995</v>
          </cell>
          <cell r="AX144">
            <v>0.81399999999999995</v>
          </cell>
          <cell r="AY144" t="str">
            <v/>
          </cell>
          <cell r="AZ144" t="str">
            <v/>
          </cell>
          <cell r="BA144">
            <v>0.72550000000000003</v>
          </cell>
          <cell r="BB144">
            <v>0.72399999999999998</v>
          </cell>
          <cell r="BC144">
            <v>0.70099999999999996</v>
          </cell>
          <cell r="BD144">
            <v>0.7</v>
          </cell>
          <cell r="BE144">
            <v>0.64450000000000007</v>
          </cell>
          <cell r="BF144">
            <v>0.62849999999999995</v>
          </cell>
          <cell r="BG144" t="str">
            <v/>
          </cell>
          <cell r="BH144">
            <v>0.57999999999999996</v>
          </cell>
          <cell r="BI144">
            <v>0.52300000000000002</v>
          </cell>
          <cell r="BJ144" t="str">
            <v/>
          </cell>
          <cell r="BK144" t="str">
            <v/>
          </cell>
          <cell r="BL144" t="str">
            <v/>
          </cell>
          <cell r="BM144" t="str">
            <v/>
          </cell>
          <cell r="BN144">
            <v>0.77600000000000002</v>
          </cell>
          <cell r="BO144">
            <v>0.71050000000000002</v>
          </cell>
          <cell r="BP144" t="str">
            <v/>
          </cell>
          <cell r="BQ144">
            <v>0.80300000000000005</v>
          </cell>
          <cell r="BR144">
            <v>0.80800000000000005</v>
          </cell>
          <cell r="BS144">
            <v>0.75249999999999995</v>
          </cell>
          <cell r="BT144">
            <v>0.745</v>
          </cell>
          <cell r="BU144">
            <v>0.69350000000000001</v>
          </cell>
          <cell r="BV144">
            <v>0.72299999999999998</v>
          </cell>
          <cell r="BW144">
            <v>0.66500000000000004</v>
          </cell>
          <cell r="BX144">
            <v>0.72799999999999998</v>
          </cell>
          <cell r="BY144" t="str">
            <v/>
          </cell>
          <cell r="BZ144">
            <v>0.79800000000000004</v>
          </cell>
          <cell r="CA144">
            <v>0.83799999999999997</v>
          </cell>
          <cell r="CB144">
            <v>0.73699999999999999</v>
          </cell>
          <cell r="CC144">
            <v>0.82000000000000006</v>
          </cell>
          <cell r="CD144">
            <v>0.84850000000000003</v>
          </cell>
          <cell r="CE144">
            <v>0.73299999999999998</v>
          </cell>
          <cell r="CF144" t="str">
            <v/>
          </cell>
          <cell r="CG144">
            <v>0.72899999999999998</v>
          </cell>
          <cell r="CH144">
            <v>0.872</v>
          </cell>
          <cell r="CI144" t="str">
            <v/>
          </cell>
          <cell r="CJ144" t="str">
            <v/>
          </cell>
          <cell r="CK144" t="str">
            <v/>
          </cell>
          <cell r="CL144">
            <v>0.76400000000000001</v>
          </cell>
          <cell r="CM144">
            <v>0.80100000000000005</v>
          </cell>
          <cell r="CN144">
            <v>0.83099999999999996</v>
          </cell>
          <cell r="CO144">
            <v>0.72399999999999998</v>
          </cell>
          <cell r="CP144">
            <v>0.71399999999999997</v>
          </cell>
          <cell r="CQ144">
            <v>0.747</v>
          </cell>
          <cell r="CR144" t="str">
            <v/>
          </cell>
          <cell r="CS144" t="str">
            <v/>
          </cell>
          <cell r="CT144">
            <v>0.73499999999999999</v>
          </cell>
          <cell r="CU144">
            <v>0.73099999999999998</v>
          </cell>
          <cell r="CV144" t="str">
            <v/>
          </cell>
          <cell r="CW144" t="str">
            <v/>
          </cell>
          <cell r="CX144">
            <v>0.81599999999999995</v>
          </cell>
          <cell r="CY144">
            <v>0.69799999999999995</v>
          </cell>
          <cell r="CZ144">
            <v>0.8125</v>
          </cell>
          <cell r="DA144">
            <v>0.749</v>
          </cell>
          <cell r="DB144">
            <v>0.61899999999999999</v>
          </cell>
          <cell r="DC144">
            <v>0.6379999999999999</v>
          </cell>
          <cell r="DD144">
            <v>0.55400000000000005</v>
          </cell>
          <cell r="DE144">
            <v>0.52449999999999997</v>
          </cell>
          <cell r="DF144" t="str">
            <v/>
          </cell>
          <cell r="DG144">
            <v>0.8125</v>
          </cell>
          <cell r="DH144">
            <v>0.64500000000000002</v>
          </cell>
          <cell r="DI144">
            <v>0.746</v>
          </cell>
          <cell r="DJ144">
            <v>0.56799999999999995</v>
          </cell>
          <cell r="DK144" t="str">
            <v/>
          </cell>
          <cell r="DL144" t="str">
            <v/>
          </cell>
          <cell r="DM144">
            <v>0.64933333333333332</v>
          </cell>
          <cell r="DN144">
            <v>0.77949999999999997</v>
          </cell>
          <cell r="DO144">
            <v>0.85099999999999998</v>
          </cell>
          <cell r="DP144" t="str">
            <v/>
          </cell>
          <cell r="DQ144" t="str">
            <v/>
          </cell>
          <cell r="DR144" t="str">
            <v/>
          </cell>
          <cell r="DS144" t="str">
            <v/>
          </cell>
          <cell r="DT144">
            <v>0.71399999999999997</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t="str">
            <v/>
          </cell>
          <cell r="ES144" t="str">
            <v/>
          </cell>
          <cell r="ET144" t="str">
            <v/>
          </cell>
          <cell r="EU144" t="str">
            <v/>
          </cell>
          <cell r="EV144" t="str">
            <v/>
          </cell>
          <cell r="EW144" t="str">
            <v/>
          </cell>
          <cell r="EX144" t="str">
            <v/>
          </cell>
          <cell r="EY144" t="str">
            <v/>
          </cell>
          <cell r="EZ144" t="str">
            <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
          </cell>
          <cell r="FU144" t="str">
            <v/>
          </cell>
          <cell r="FV144" t="str">
            <v/>
          </cell>
          <cell r="FW144" t="str">
            <v/>
          </cell>
          <cell r="FX144" t="str">
            <v/>
          </cell>
          <cell r="FY144" t="str">
            <v/>
          </cell>
          <cell r="FZ144" t="str">
            <v/>
          </cell>
          <cell r="GA144" t="str">
            <v/>
          </cell>
          <cell r="GB144" t="str">
            <v/>
          </cell>
          <cell r="GC144" t="str">
            <v/>
          </cell>
          <cell r="GD144" t="str">
            <v/>
          </cell>
          <cell r="GE144" t="str">
            <v/>
          </cell>
          <cell r="GF144" t="str">
            <v/>
          </cell>
          <cell r="GG144" t="str">
            <v/>
          </cell>
          <cell r="GH144" t="str">
            <v/>
          </cell>
          <cell r="GK144">
            <v>0</v>
          </cell>
          <cell r="GL144">
            <v>0.71402777777777771</v>
          </cell>
          <cell r="GM144">
            <v>0.76418749999999991</v>
          </cell>
          <cell r="GN144">
            <v>0.69852083333333337</v>
          </cell>
          <cell r="GO144">
            <v>0</v>
          </cell>
          <cell r="GP144">
            <v>0</v>
          </cell>
        </row>
        <row r="145">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v>12.25</v>
          </cell>
          <cell r="AV145">
            <v>14.299999999999999</v>
          </cell>
          <cell r="AW145" t="str">
            <v/>
          </cell>
          <cell r="AX145" t="str">
            <v/>
          </cell>
          <cell r="AY145" t="str">
            <v/>
          </cell>
          <cell r="AZ145" t="str">
            <v/>
          </cell>
          <cell r="BA145">
            <v>25.65</v>
          </cell>
          <cell r="BB145">
            <v>37.200000000000003</v>
          </cell>
          <cell r="BC145">
            <v>50.5</v>
          </cell>
          <cell r="BD145">
            <v>29.6</v>
          </cell>
          <cell r="BE145">
            <v>49.650000000000006</v>
          </cell>
          <cell r="BF145">
            <v>40.450000000000003</v>
          </cell>
          <cell r="BG145">
            <v>8.6</v>
          </cell>
          <cell r="BH145">
            <v>57.5</v>
          </cell>
          <cell r="BI145" t="str">
            <v/>
          </cell>
          <cell r="BJ145" t="str">
            <v/>
          </cell>
          <cell r="BK145" t="str">
            <v/>
          </cell>
          <cell r="BL145" t="str">
            <v/>
          </cell>
          <cell r="BM145" t="str">
            <v/>
          </cell>
          <cell r="BN145">
            <v>54.5</v>
          </cell>
          <cell r="BO145">
            <v>42.650000000000006</v>
          </cell>
          <cell r="BP145" t="str">
            <v/>
          </cell>
          <cell r="BQ145">
            <v>35.4</v>
          </cell>
          <cell r="BR145" t="str">
            <v/>
          </cell>
          <cell r="BS145">
            <v>36.6</v>
          </cell>
          <cell r="BT145">
            <v>66.25</v>
          </cell>
          <cell r="BU145">
            <v>20.6</v>
          </cell>
          <cell r="BV145" t="str">
            <v/>
          </cell>
          <cell r="BW145">
            <v>62.6</v>
          </cell>
          <cell r="BX145">
            <v>59.1</v>
          </cell>
          <cell r="BY145" t="str">
            <v/>
          </cell>
          <cell r="BZ145">
            <v>27.4</v>
          </cell>
          <cell r="CA145">
            <v>41.7</v>
          </cell>
          <cell r="CB145">
            <v>73.599999999999994</v>
          </cell>
          <cell r="CC145">
            <v>42.599999999999994</v>
          </cell>
          <cell r="CD145">
            <v>29.8</v>
          </cell>
          <cell r="CE145">
            <v>60.4</v>
          </cell>
          <cell r="CF145" t="str">
            <v/>
          </cell>
          <cell r="CG145">
            <v>28.6</v>
          </cell>
          <cell r="CH145">
            <v>18.5</v>
          </cell>
          <cell r="CI145" t="str">
            <v/>
          </cell>
          <cell r="CJ145" t="str">
            <v/>
          </cell>
          <cell r="CK145" t="str">
            <v/>
          </cell>
          <cell r="CL145" t="str">
            <v/>
          </cell>
          <cell r="CM145">
            <v>51.1</v>
          </cell>
          <cell r="CN145">
            <v>39.299999999999997</v>
          </cell>
          <cell r="CO145">
            <v>41.4</v>
          </cell>
          <cell r="CP145">
            <v>33.15</v>
          </cell>
          <cell r="CQ145">
            <v>70.8</v>
          </cell>
          <cell r="CR145" t="str">
            <v/>
          </cell>
          <cell r="CS145" t="str">
            <v/>
          </cell>
          <cell r="CT145">
            <v>83.9</v>
          </cell>
          <cell r="CU145">
            <v>76.400000000000006</v>
          </cell>
          <cell r="CV145" t="str">
            <v/>
          </cell>
          <cell r="CW145" t="str">
            <v/>
          </cell>
          <cell r="CX145">
            <v>35.4</v>
          </cell>
          <cell r="CY145">
            <v>73.099999999999994</v>
          </cell>
          <cell r="CZ145">
            <v>35.300000000000004</v>
          </cell>
          <cell r="DA145">
            <v>37.5</v>
          </cell>
          <cell r="DB145">
            <v>27.9</v>
          </cell>
          <cell r="DC145">
            <v>54.15</v>
          </cell>
          <cell r="DD145">
            <v>36.950000000000003</v>
          </cell>
          <cell r="DE145">
            <v>38.650000000000006</v>
          </cell>
          <cell r="DF145" t="str">
            <v/>
          </cell>
          <cell r="DG145">
            <v>59.400000000000006</v>
          </cell>
          <cell r="DH145">
            <v>6</v>
          </cell>
          <cell r="DI145">
            <v>53.8</v>
          </cell>
          <cell r="DJ145">
            <v>33.200000000000003</v>
          </cell>
          <cell r="DK145" t="str">
            <v/>
          </cell>
          <cell r="DL145" t="str">
            <v/>
          </cell>
          <cell r="DM145">
            <v>36.466666666666669</v>
          </cell>
          <cell r="DN145">
            <v>32.450000000000003</v>
          </cell>
          <cell r="DO145">
            <v>16.3</v>
          </cell>
          <cell r="DP145" t="str">
            <v/>
          </cell>
          <cell r="DQ145" t="str">
            <v/>
          </cell>
          <cell r="DR145" t="str">
            <v/>
          </cell>
          <cell r="DS145" t="str">
            <v/>
          </cell>
          <cell r="DT145">
            <v>38.1</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K145">
            <v>0</v>
          </cell>
          <cell r="GL145">
            <v>35.237500000000004</v>
          </cell>
          <cell r="GM145">
            <v>47.580952380952375</v>
          </cell>
          <cell r="GN145">
            <v>38.416666666666671</v>
          </cell>
          <cell r="GO145">
            <v>0</v>
          </cell>
          <cell r="GP145">
            <v>0</v>
          </cell>
        </row>
        <row r="148">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v>217</v>
          </cell>
          <cell r="AU148">
            <v>270</v>
          </cell>
          <cell r="AV148">
            <v>235</v>
          </cell>
          <cell r="AW148">
            <v>290</v>
          </cell>
          <cell r="AX148">
            <v>300</v>
          </cell>
          <cell r="AY148" t="str">
            <v/>
          </cell>
          <cell r="AZ148" t="str">
            <v/>
          </cell>
          <cell r="BA148">
            <v>280</v>
          </cell>
          <cell r="BB148">
            <v>300</v>
          </cell>
          <cell r="BC148">
            <v>286</v>
          </cell>
          <cell r="BD148">
            <v>293</v>
          </cell>
          <cell r="BE148">
            <v>240</v>
          </cell>
          <cell r="BF148">
            <v>267</v>
          </cell>
          <cell r="BG148">
            <v>268</v>
          </cell>
          <cell r="BH148" t="str">
            <v/>
          </cell>
          <cell r="BI148">
            <v>216</v>
          </cell>
          <cell r="BJ148">
            <v>210</v>
          </cell>
          <cell r="BK148">
            <v>257</v>
          </cell>
          <cell r="BL148">
            <v>268</v>
          </cell>
          <cell r="BM148">
            <v>46</v>
          </cell>
          <cell r="BN148">
            <v>233</v>
          </cell>
          <cell r="BO148">
            <v>146</v>
          </cell>
          <cell r="BP148" t="str">
            <v/>
          </cell>
          <cell r="BQ148">
            <v>213</v>
          </cell>
          <cell r="BR148">
            <v>240</v>
          </cell>
          <cell r="BS148" t="str">
            <v/>
          </cell>
          <cell r="BT148">
            <v>235</v>
          </cell>
          <cell r="BU148">
            <v>151</v>
          </cell>
          <cell r="BV148">
            <v>37</v>
          </cell>
          <cell r="BW148">
            <v>227</v>
          </cell>
          <cell r="BX148" t="str">
            <v/>
          </cell>
          <cell r="BY148" t="str">
            <v/>
          </cell>
          <cell r="BZ148">
            <v>187</v>
          </cell>
          <cell r="CA148">
            <v>268</v>
          </cell>
          <cell r="CB148">
            <v>267</v>
          </cell>
          <cell r="CC148">
            <v>250</v>
          </cell>
          <cell r="CD148">
            <v>543</v>
          </cell>
          <cell r="CE148">
            <v>273</v>
          </cell>
          <cell r="CF148" t="str">
            <v/>
          </cell>
          <cell r="CG148" t="str">
            <v/>
          </cell>
          <cell r="CH148" t="str">
            <v/>
          </cell>
          <cell r="CI148" t="str">
            <v/>
          </cell>
          <cell r="CJ148" t="str">
            <v/>
          </cell>
          <cell r="CK148" t="str">
            <v/>
          </cell>
          <cell r="CL148">
            <v>227</v>
          </cell>
          <cell r="CM148">
            <v>275</v>
          </cell>
          <cell r="CN148">
            <v>200</v>
          </cell>
          <cell r="CO148">
            <v>275</v>
          </cell>
          <cell r="CP148">
            <v>267</v>
          </cell>
          <cell r="CQ148">
            <v>275</v>
          </cell>
          <cell r="CR148" t="str">
            <v/>
          </cell>
          <cell r="CS148">
            <v>25</v>
          </cell>
          <cell r="CT148">
            <v>225</v>
          </cell>
          <cell r="CU148">
            <v>275</v>
          </cell>
          <cell r="CV148" t="str">
            <v/>
          </cell>
          <cell r="CW148" t="str">
            <v/>
          </cell>
          <cell r="CX148" t="str">
            <v/>
          </cell>
          <cell r="CY148">
            <v>262</v>
          </cell>
          <cell r="CZ148">
            <v>275</v>
          </cell>
          <cell r="DA148">
            <v>265</v>
          </cell>
          <cell r="DB148">
            <v>274</v>
          </cell>
          <cell r="DC148">
            <v>156</v>
          </cell>
          <cell r="DD148">
            <v>347</v>
          </cell>
          <cell r="DE148">
            <v>146</v>
          </cell>
          <cell r="DF148">
            <v>133</v>
          </cell>
          <cell r="DG148">
            <v>21</v>
          </cell>
          <cell r="DH148">
            <v>451</v>
          </cell>
          <cell r="DI148">
            <v>306</v>
          </cell>
          <cell r="DJ148">
            <v>209</v>
          </cell>
          <cell r="DK148" t="str">
            <v/>
          </cell>
          <cell r="DL148" t="str">
            <v/>
          </cell>
          <cell r="DM148">
            <v>522</v>
          </cell>
          <cell r="DN148">
            <v>398</v>
          </cell>
          <cell r="DO148">
            <v>211</v>
          </cell>
          <cell r="DP148" t="str">
            <v/>
          </cell>
          <cell r="DQ148" t="str">
            <v/>
          </cell>
          <cell r="DR148" t="str">
            <v/>
          </cell>
          <cell r="DS148" t="str">
            <v/>
          </cell>
          <cell r="DT148">
            <v>270</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
          </cell>
          <cell r="ET148" t="str">
            <v/>
          </cell>
          <cell r="EU148" t="str">
            <v/>
          </cell>
          <cell r="EV148" t="str">
            <v/>
          </cell>
          <cell r="EW148" t="str">
            <v/>
          </cell>
          <cell r="EX148" t="str">
            <v/>
          </cell>
          <cell r="EY148" t="str">
            <v/>
          </cell>
          <cell r="EZ148" t="str">
            <v/>
          </cell>
          <cell r="FA148" t="str">
            <v/>
          </cell>
          <cell r="FB148" t="str">
            <v/>
          </cell>
          <cell r="FC148" t="str">
            <v/>
          </cell>
          <cell r="FD148" t="str">
            <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K148">
            <v>0</v>
          </cell>
          <cell r="GL148">
            <v>243.26315789473685</v>
          </cell>
          <cell r="GM148">
            <v>235</v>
          </cell>
          <cell r="GN148">
            <v>265.375</v>
          </cell>
          <cell r="GO148">
            <v>0</v>
          </cell>
          <cell r="GP148">
            <v>0</v>
          </cell>
        </row>
        <row r="149">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v>0.67500000000000004</v>
          </cell>
          <cell r="AU149">
            <v>0.69</v>
          </cell>
          <cell r="AV149">
            <v>0.66500000000000004</v>
          </cell>
          <cell r="AW149">
            <v>0.71499999999999997</v>
          </cell>
          <cell r="AX149">
            <v>0.73299999999999998</v>
          </cell>
          <cell r="AY149" t="str">
            <v/>
          </cell>
          <cell r="AZ149" t="str">
            <v/>
          </cell>
          <cell r="BA149">
            <v>0.65100000000000002</v>
          </cell>
          <cell r="BB149">
            <v>0.71599999999999997</v>
          </cell>
          <cell r="BC149">
            <v>0.66300000000000003</v>
          </cell>
          <cell r="BD149">
            <v>0.68100000000000005</v>
          </cell>
          <cell r="BE149">
            <v>0.72699999999999998</v>
          </cell>
          <cell r="BF149">
            <v>0.71699999999999997</v>
          </cell>
          <cell r="BG149">
            <v>0.71899999999999997</v>
          </cell>
          <cell r="BH149" t="str">
            <v/>
          </cell>
          <cell r="BI149">
            <v>0.6</v>
          </cell>
          <cell r="BJ149">
            <v>0.63300000000000001</v>
          </cell>
          <cell r="BK149">
            <v>0.77600000000000002</v>
          </cell>
          <cell r="BL149">
            <v>0.78200000000000003</v>
          </cell>
          <cell r="BM149" t="str">
            <v/>
          </cell>
          <cell r="BN149">
            <v>0.65400000000000003</v>
          </cell>
          <cell r="BO149">
            <v>0.749</v>
          </cell>
          <cell r="BP149" t="str">
            <v/>
          </cell>
          <cell r="BQ149">
            <v>0.67400000000000004</v>
          </cell>
          <cell r="BR149">
            <v>0.68500000000000005</v>
          </cell>
          <cell r="BS149" t="str">
            <v/>
          </cell>
          <cell r="BT149">
            <v>0.65800000000000003</v>
          </cell>
          <cell r="BU149">
            <v>0.76300000000000001</v>
          </cell>
          <cell r="BV149">
            <v>0.70899999999999996</v>
          </cell>
          <cell r="BW149">
            <v>0.66400000000000003</v>
          </cell>
          <cell r="BX149" t="str">
            <v/>
          </cell>
          <cell r="BY149" t="str">
            <v/>
          </cell>
          <cell r="BZ149">
            <v>0.73799999999999999</v>
          </cell>
          <cell r="CA149">
            <v>0.7</v>
          </cell>
          <cell r="CB149">
            <v>0.76500000000000001</v>
          </cell>
          <cell r="CC149">
            <v>0.70099999999999996</v>
          </cell>
          <cell r="CD149">
            <v>0.79349999999999998</v>
          </cell>
          <cell r="CE149">
            <v>0.80500000000000005</v>
          </cell>
          <cell r="CF149" t="str">
            <v/>
          </cell>
          <cell r="CG149" t="str">
            <v/>
          </cell>
          <cell r="CH149" t="str">
            <v/>
          </cell>
          <cell r="CI149" t="str">
            <v/>
          </cell>
          <cell r="CJ149" t="str">
            <v/>
          </cell>
          <cell r="CK149" t="str">
            <v/>
          </cell>
          <cell r="CL149">
            <v>0.68600000000000005</v>
          </cell>
          <cell r="CM149">
            <v>0.81499999999999995</v>
          </cell>
          <cell r="CN149">
            <v>0.54500000000000004</v>
          </cell>
          <cell r="CO149">
            <v>0.80500000000000005</v>
          </cell>
          <cell r="CP149">
            <v>0.76200000000000001</v>
          </cell>
          <cell r="CQ149">
            <v>0.81899999999999995</v>
          </cell>
          <cell r="CR149" t="str">
            <v/>
          </cell>
          <cell r="CS149">
            <v>0.57899999999999996</v>
          </cell>
          <cell r="CT149">
            <v>0.64200000000000002</v>
          </cell>
          <cell r="CU149">
            <v>0.80500000000000005</v>
          </cell>
          <cell r="CV149" t="str">
            <v/>
          </cell>
          <cell r="CW149" t="str">
            <v/>
          </cell>
          <cell r="CX149" t="str">
            <v/>
          </cell>
          <cell r="CY149">
            <v>0.72299999999999998</v>
          </cell>
          <cell r="CZ149">
            <v>0.77300000000000002</v>
          </cell>
          <cell r="DA149">
            <v>0.74299999999999999</v>
          </cell>
          <cell r="DB149">
            <v>0.76500000000000001</v>
          </cell>
          <cell r="DC149">
            <v>0.68400000000000005</v>
          </cell>
          <cell r="DD149">
            <v>0.71</v>
          </cell>
          <cell r="DE149">
            <v>0.56999999999999995</v>
          </cell>
          <cell r="DF149" t="str">
            <v/>
          </cell>
          <cell r="DG149">
            <v>0.28999999999999998</v>
          </cell>
          <cell r="DH149">
            <v>0.65200000000000002</v>
          </cell>
          <cell r="DI149">
            <v>0.46850000000000003</v>
          </cell>
          <cell r="DJ149">
            <v>0.68200000000000005</v>
          </cell>
          <cell r="DK149" t="str">
            <v/>
          </cell>
          <cell r="DL149" t="str">
            <v/>
          </cell>
          <cell r="DM149">
            <v>0.66466666666666674</v>
          </cell>
          <cell r="DN149">
            <v>0.70599999999999996</v>
          </cell>
          <cell r="DO149">
            <v>0.69499999999999995</v>
          </cell>
          <cell r="DP149" t="str">
            <v/>
          </cell>
          <cell r="DQ149" t="str">
            <v/>
          </cell>
          <cell r="DR149" t="str">
            <v/>
          </cell>
          <cell r="DS149" t="str">
            <v/>
          </cell>
          <cell r="DT149">
            <v>0.78</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K149">
            <v>0</v>
          </cell>
          <cell r="GL149">
            <v>0.69700000000000006</v>
          </cell>
          <cell r="GM149">
            <v>0.7196904761904761</v>
          </cell>
          <cell r="GN149">
            <v>0.66041111111111106</v>
          </cell>
          <cell r="GO149">
            <v>0</v>
          </cell>
          <cell r="GP149">
            <v>0</v>
          </cell>
        </row>
        <row r="150">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v>12.1</v>
          </cell>
          <cell r="AU150" t="str">
            <v/>
          </cell>
          <cell r="AV150">
            <v>44.5</v>
          </cell>
          <cell r="AW150">
            <v>66.599999999999994</v>
          </cell>
          <cell r="AX150">
            <v>50.6</v>
          </cell>
          <cell r="AY150" t="str">
            <v/>
          </cell>
          <cell r="AZ150" t="str">
            <v/>
          </cell>
          <cell r="BA150">
            <v>33.9</v>
          </cell>
          <cell r="BB150">
            <v>44.9</v>
          </cell>
          <cell r="BC150">
            <v>41</v>
          </cell>
          <cell r="BD150">
            <v>39.5</v>
          </cell>
          <cell r="BE150">
            <v>23</v>
          </cell>
          <cell r="BF150">
            <v>13.7</v>
          </cell>
          <cell r="BG150">
            <v>27.3</v>
          </cell>
          <cell r="BH150" t="str">
            <v/>
          </cell>
          <cell r="BI150">
            <v>10.5</v>
          </cell>
          <cell r="BJ150" t="str">
            <v/>
          </cell>
          <cell r="BK150">
            <v>11</v>
          </cell>
          <cell r="BL150">
            <v>32.299999999999997</v>
          </cell>
          <cell r="BM150" t="str">
            <v/>
          </cell>
          <cell r="BN150">
            <v>21.6</v>
          </cell>
          <cell r="BO150">
            <v>14.5</v>
          </cell>
          <cell r="BP150" t="str">
            <v/>
          </cell>
          <cell r="BQ150">
            <v>20.6</v>
          </cell>
          <cell r="BR150">
            <v>11</v>
          </cell>
          <cell r="BS150" t="str">
            <v/>
          </cell>
          <cell r="BT150" t="str">
            <v/>
          </cell>
          <cell r="BU150">
            <v>38.5</v>
          </cell>
          <cell r="BV150" t="str">
            <v/>
          </cell>
          <cell r="BW150" t="str">
            <v/>
          </cell>
          <cell r="BX150" t="str">
            <v/>
          </cell>
          <cell r="BY150" t="str">
            <v/>
          </cell>
          <cell r="BZ150">
            <v>1</v>
          </cell>
          <cell r="CA150">
            <v>1</v>
          </cell>
          <cell r="CB150" t="str">
            <v/>
          </cell>
          <cell r="CC150">
            <v>1</v>
          </cell>
          <cell r="CD150">
            <v>1</v>
          </cell>
          <cell r="CE150">
            <v>1</v>
          </cell>
          <cell r="CF150" t="str">
            <v/>
          </cell>
          <cell r="CG150" t="str">
            <v/>
          </cell>
          <cell r="CH150" t="str">
            <v/>
          </cell>
          <cell r="CI150" t="str">
            <v/>
          </cell>
          <cell r="CJ150" t="str">
            <v/>
          </cell>
          <cell r="CK150" t="str">
            <v/>
          </cell>
          <cell r="CL150">
            <v>1</v>
          </cell>
          <cell r="CM150">
            <v>1</v>
          </cell>
          <cell r="CN150">
            <v>1</v>
          </cell>
          <cell r="CO150">
            <v>1</v>
          </cell>
          <cell r="CP150">
            <v>1</v>
          </cell>
          <cell r="CQ150">
            <v>1</v>
          </cell>
          <cell r="CR150" t="str">
            <v/>
          </cell>
          <cell r="CS150" t="str">
            <v/>
          </cell>
          <cell r="CT150">
            <v>1</v>
          </cell>
          <cell r="CU150">
            <v>1</v>
          </cell>
          <cell r="CV150" t="str">
            <v/>
          </cell>
          <cell r="CW150" t="str">
            <v/>
          </cell>
          <cell r="CX150" t="str">
            <v/>
          </cell>
          <cell r="CY150">
            <v>1</v>
          </cell>
          <cell r="CZ150">
            <v>1</v>
          </cell>
          <cell r="DA150">
            <v>1</v>
          </cell>
          <cell r="DB150">
            <v>1</v>
          </cell>
          <cell r="DC150">
            <v>10.4</v>
          </cell>
          <cell r="DD150" t="str">
            <v/>
          </cell>
          <cell r="DE150">
            <v>19.7</v>
          </cell>
          <cell r="DF150" t="str">
            <v/>
          </cell>
          <cell r="DG150">
            <v>6.6</v>
          </cell>
          <cell r="DH150" t="str">
            <v/>
          </cell>
          <cell r="DI150">
            <v>18.049999999999997</v>
          </cell>
          <cell r="DJ150" t="str">
            <v/>
          </cell>
          <cell r="DK150" t="str">
            <v/>
          </cell>
          <cell r="DL150" t="str">
            <v/>
          </cell>
          <cell r="DM150">
            <v>3.7999999999999994</v>
          </cell>
          <cell r="DN150" t="str">
            <v/>
          </cell>
          <cell r="DO150">
            <v>17.899999999999999</v>
          </cell>
          <cell r="DP150" t="str">
            <v/>
          </cell>
          <cell r="DQ150" t="str">
            <v/>
          </cell>
          <cell r="DR150" t="str">
            <v/>
          </cell>
          <cell r="DS150" t="str">
            <v/>
          </cell>
          <cell r="DT150">
            <v>19.5</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K150">
            <v>0</v>
          </cell>
          <cell r="GL150">
            <v>30.437500000000004</v>
          </cell>
          <cell r="GM150">
            <v>5.1937499999999996</v>
          </cell>
          <cell r="GN150">
            <v>9.086363636363636</v>
          </cell>
          <cell r="GO150">
            <v>0</v>
          </cell>
          <cell r="GP150">
            <v>0</v>
          </cell>
        </row>
        <row r="153">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K153">
            <v>0</v>
          </cell>
          <cell r="GL153">
            <v>0</v>
          </cell>
          <cell r="GM153">
            <v>0</v>
          </cell>
          <cell r="GN153">
            <v>0</v>
          </cell>
          <cell r="GO153">
            <v>0</v>
          </cell>
          <cell r="GP153">
            <v>0</v>
          </cell>
        </row>
        <row r="154">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K154">
            <v>0</v>
          </cell>
          <cell r="GL154">
            <v>0</v>
          </cell>
          <cell r="GM154">
            <v>0</v>
          </cell>
          <cell r="GN154">
            <v>0</v>
          </cell>
          <cell r="GO154">
            <v>0</v>
          </cell>
          <cell r="GP154">
            <v>0</v>
          </cell>
        </row>
        <row r="155">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
          </cell>
          <cell r="ET155" t="str">
            <v/>
          </cell>
          <cell r="EU155" t="str">
            <v/>
          </cell>
          <cell r="EV155" t="str">
            <v/>
          </cell>
          <cell r="EW155" t="str">
            <v/>
          </cell>
          <cell r="EX155" t="str">
            <v/>
          </cell>
          <cell r="EY155" t="str">
            <v/>
          </cell>
          <cell r="EZ155" t="str">
            <v/>
          </cell>
          <cell r="FA155" t="str">
            <v/>
          </cell>
          <cell r="FB155" t="str">
            <v/>
          </cell>
          <cell r="FC155" t="str">
            <v/>
          </cell>
          <cell r="FD155" t="str">
            <v/>
          </cell>
          <cell r="FE155" t="str">
            <v/>
          </cell>
          <cell r="FF155" t="str">
            <v/>
          </cell>
          <cell r="FG155" t="str">
            <v/>
          </cell>
          <cell r="FH155" t="str">
            <v/>
          </cell>
          <cell r="FI155" t="str">
            <v/>
          </cell>
          <cell r="FJ155" t="str">
            <v/>
          </cell>
          <cell r="FK155" t="str">
            <v/>
          </cell>
          <cell r="FL155" t="str">
            <v/>
          </cell>
          <cell r="FM155" t="str">
            <v/>
          </cell>
          <cell r="FN155" t="str">
            <v/>
          </cell>
          <cell r="FO155" t="str">
            <v/>
          </cell>
          <cell r="FP155" t="str">
            <v/>
          </cell>
          <cell r="FQ155" t="str">
            <v/>
          </cell>
          <cell r="FR155" t="str">
            <v/>
          </cell>
          <cell r="FS155" t="str">
            <v/>
          </cell>
          <cell r="FT155" t="str">
            <v/>
          </cell>
          <cell r="FU155" t="str">
            <v/>
          </cell>
          <cell r="FV155" t="str">
            <v/>
          </cell>
          <cell r="FW155" t="str">
            <v/>
          </cell>
          <cell r="FX155" t="str">
            <v/>
          </cell>
          <cell r="FY155" t="str">
            <v/>
          </cell>
          <cell r="FZ155" t="str">
            <v/>
          </cell>
          <cell r="GA155" t="str">
            <v/>
          </cell>
          <cell r="GB155" t="str">
            <v/>
          </cell>
          <cell r="GC155" t="str">
            <v/>
          </cell>
          <cell r="GD155" t="str">
            <v/>
          </cell>
          <cell r="GE155" t="str">
            <v/>
          </cell>
          <cell r="GF155" t="str">
            <v/>
          </cell>
          <cell r="GG155" t="str">
            <v/>
          </cell>
          <cell r="GH155" t="str">
            <v/>
          </cell>
          <cell r="GK155">
            <v>0</v>
          </cell>
          <cell r="GL155">
            <v>0</v>
          </cell>
          <cell r="GM155">
            <v>0</v>
          </cell>
          <cell r="GN155">
            <v>0</v>
          </cell>
          <cell r="GO155">
            <v>0</v>
          </cell>
          <cell r="GP155">
            <v>0</v>
          </cell>
        </row>
        <row r="161">
          <cell r="CU161">
            <v>167</v>
          </cell>
          <cell r="CZ161">
            <v>150</v>
          </cell>
          <cell r="DA161">
            <v>17</v>
          </cell>
          <cell r="DE161">
            <v>134</v>
          </cell>
          <cell r="DI161">
            <v>213</v>
          </cell>
          <cell r="DJ161">
            <v>130</v>
          </cell>
          <cell r="DO161">
            <v>164</v>
          </cell>
          <cell r="DT161">
            <v>41</v>
          </cell>
          <cell r="DW161">
            <v>136</v>
          </cell>
          <cell r="DY161">
            <v>245</v>
          </cell>
          <cell r="EB161">
            <v>161</v>
          </cell>
          <cell r="EX161">
            <v>116</v>
          </cell>
          <cell r="FI161">
            <v>164</v>
          </cell>
          <cell r="GK161">
            <v>0</v>
          </cell>
          <cell r="GL161">
            <v>0</v>
          </cell>
          <cell r="GM161">
            <v>167</v>
          </cell>
          <cell r="GN161">
            <v>134.66666666666666</v>
          </cell>
          <cell r="GO161">
            <v>0</v>
          </cell>
          <cell r="GP161">
            <v>0</v>
          </cell>
        </row>
        <row r="162">
          <cell r="CU162">
            <v>0.52</v>
          </cell>
          <cell r="CZ162">
            <v>0.54800000000000004</v>
          </cell>
          <cell r="DA162">
            <v>0.7</v>
          </cell>
          <cell r="DE162">
            <v>0.45200000000000001</v>
          </cell>
          <cell r="DI162">
            <v>0.69799999999999995</v>
          </cell>
          <cell r="DJ162">
            <v>0.42299999999999999</v>
          </cell>
          <cell r="DO162">
            <v>0.61499999999999999</v>
          </cell>
          <cell r="DT162">
            <v>0.92800000000000005</v>
          </cell>
          <cell r="DW162">
            <v>0.61199999999999999</v>
          </cell>
          <cell r="DY162">
            <v>0.77300000000000002</v>
          </cell>
          <cell r="EB162">
            <v>0.61699999999999999</v>
          </cell>
          <cell r="EX162">
            <v>0.54700000000000004</v>
          </cell>
          <cell r="FI162">
            <v>0.58799999999999997</v>
          </cell>
          <cell r="GK162">
            <v>0</v>
          </cell>
          <cell r="GL162">
            <v>0</v>
          </cell>
          <cell r="GM162">
            <v>0.52</v>
          </cell>
          <cell r="GN162">
            <v>0.57266666666666666</v>
          </cell>
          <cell r="GO162">
            <v>0</v>
          </cell>
          <cell r="GP162">
            <v>0</v>
          </cell>
        </row>
        <row r="163">
          <cell r="CU163">
            <v>4.8</v>
          </cell>
          <cell r="CZ163">
            <v>-65.599999999999994</v>
          </cell>
          <cell r="DA163">
            <v>1</v>
          </cell>
          <cell r="DE163">
            <v>-16.5</v>
          </cell>
          <cell r="DI163">
            <v>1</v>
          </cell>
          <cell r="DJ163">
            <v>5</v>
          </cell>
          <cell r="DO163">
            <v>-167.2</v>
          </cell>
          <cell r="DT163">
            <v>-10.5</v>
          </cell>
          <cell r="DW163">
            <v>-122.2</v>
          </cell>
          <cell r="DY163">
            <v>-164.3</v>
          </cell>
          <cell r="EB163">
            <v>-136.4</v>
          </cell>
          <cell r="EX163">
            <v>-2.8</v>
          </cell>
          <cell r="FI163">
            <v>-53.3</v>
          </cell>
          <cell r="GK163">
            <v>0</v>
          </cell>
          <cell r="GL163">
            <v>0</v>
          </cell>
          <cell r="GM163">
            <v>4.8</v>
          </cell>
          <cell r="GN163">
            <v>-40.383333333333333</v>
          </cell>
          <cell r="GO163">
            <v>0</v>
          </cell>
          <cell r="GP163">
            <v>0</v>
          </cell>
        </row>
        <row r="166">
          <cell r="CU166">
            <v>180</v>
          </cell>
          <cell r="CZ166">
            <v>199</v>
          </cell>
          <cell r="DA166">
            <v>224</v>
          </cell>
          <cell r="DE166">
            <v>168</v>
          </cell>
          <cell r="GK166">
            <v>0</v>
          </cell>
          <cell r="GL166">
            <v>0</v>
          </cell>
          <cell r="GM166">
            <v>180</v>
          </cell>
          <cell r="GN166">
            <v>197</v>
          </cell>
          <cell r="GO166">
            <v>0</v>
          </cell>
          <cell r="GP166">
            <v>0</v>
          </cell>
        </row>
        <row r="167">
          <cell r="CU167">
            <v>0.48599999999999999</v>
          </cell>
          <cell r="CZ167">
            <v>0.65200000000000002</v>
          </cell>
          <cell r="DA167">
            <v>0.63800000000000001</v>
          </cell>
          <cell r="DE167">
            <v>0.626</v>
          </cell>
          <cell r="GK167">
            <v>0</v>
          </cell>
          <cell r="GL167">
            <v>0</v>
          </cell>
          <cell r="GM167">
            <v>0.48599999999999999</v>
          </cell>
          <cell r="GN167">
            <v>0.6386666666666666</v>
          </cell>
          <cell r="GO167">
            <v>0</v>
          </cell>
          <cell r="GP167">
            <v>0</v>
          </cell>
        </row>
        <row r="168">
          <cell r="CU168">
            <v>14.4</v>
          </cell>
          <cell r="CZ168">
            <v>42.6</v>
          </cell>
          <cell r="DA168">
            <v>12.9</v>
          </cell>
          <cell r="DE168">
            <v>-5.3</v>
          </cell>
          <cell r="GK168">
            <v>0</v>
          </cell>
          <cell r="GL168">
            <v>0</v>
          </cell>
          <cell r="GM168">
            <v>14.4</v>
          </cell>
          <cell r="GN168">
            <v>16.733333333333334</v>
          </cell>
          <cell r="GO168">
            <v>0</v>
          </cell>
          <cell r="GP168">
            <v>0</v>
          </cell>
        </row>
        <row r="171">
          <cell r="CU171">
            <v>117</v>
          </cell>
          <cell r="CZ171">
            <v>59</v>
          </cell>
          <cell r="DA171">
            <v>271</v>
          </cell>
          <cell r="DE171">
            <v>162</v>
          </cell>
          <cell r="DT171">
            <v>151</v>
          </cell>
          <cell r="DX171">
            <v>152</v>
          </cell>
          <cell r="DY171">
            <v>261</v>
          </cell>
          <cell r="DZ171">
            <v>0</v>
          </cell>
          <cell r="EA171">
            <v>0</v>
          </cell>
          <cell r="EB171">
            <v>209</v>
          </cell>
          <cell r="EC171">
            <v>276</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301</v>
          </cell>
          <cell r="EY171">
            <v>0</v>
          </cell>
          <cell r="EZ171">
            <v>0</v>
          </cell>
          <cell r="GK171">
            <v>0</v>
          </cell>
          <cell r="GL171">
            <v>0</v>
          </cell>
          <cell r="GM171">
            <v>117</v>
          </cell>
          <cell r="GN171">
            <v>164</v>
          </cell>
          <cell r="GO171">
            <v>0</v>
          </cell>
          <cell r="GP171">
            <v>0</v>
          </cell>
        </row>
        <row r="172">
          <cell r="CU172">
            <v>0.61199999999999999</v>
          </cell>
          <cell r="CZ172">
            <v>0.19800000000000001</v>
          </cell>
          <cell r="DA172">
            <v>0.67800000000000005</v>
          </cell>
          <cell r="DE172">
            <v>0.60699999999999998</v>
          </cell>
          <cell r="DT172">
            <v>0.66200000000000003</v>
          </cell>
          <cell r="DX172">
            <v>0.42799999999999999</v>
          </cell>
          <cell r="DY172">
            <v>0.66200000000000003</v>
          </cell>
          <cell r="DZ172">
            <v>0</v>
          </cell>
          <cell r="EA172">
            <v>0</v>
          </cell>
          <cell r="EB172">
            <v>0.57299999999999995</v>
          </cell>
          <cell r="EC172">
            <v>0.80200000000000005</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0.69899999999999995</v>
          </cell>
          <cell r="EY172">
            <v>0</v>
          </cell>
          <cell r="EZ172">
            <v>0</v>
          </cell>
          <cell r="GK172">
            <v>0</v>
          </cell>
          <cell r="GL172">
            <v>0</v>
          </cell>
          <cell r="GM172">
            <v>0.61199999999999999</v>
          </cell>
          <cell r="GN172">
            <v>0.49433333333333335</v>
          </cell>
          <cell r="GO172">
            <v>0</v>
          </cell>
          <cell r="GP172">
            <v>0</v>
          </cell>
        </row>
        <row r="173">
          <cell r="CU173">
            <v>16.5</v>
          </cell>
          <cell r="CZ173">
            <v>14.6</v>
          </cell>
          <cell r="DA173">
            <v>9.9</v>
          </cell>
          <cell r="DE173">
            <v>-82.5</v>
          </cell>
          <cell r="DT173">
            <v>15.4</v>
          </cell>
          <cell r="DX173">
            <v>28.1</v>
          </cell>
          <cell r="DY173">
            <v>-8.6999999999999993</v>
          </cell>
          <cell r="DZ173">
            <v>0</v>
          </cell>
          <cell r="EA173">
            <v>0</v>
          </cell>
          <cell r="EB173">
            <v>48.5</v>
          </cell>
          <cell r="EC173">
            <v>-3.5</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31.1</v>
          </cell>
          <cell r="EY173">
            <v>0</v>
          </cell>
          <cell r="EZ173">
            <v>0</v>
          </cell>
          <cell r="GK173">
            <v>0</v>
          </cell>
          <cell r="GL173">
            <v>0</v>
          </cell>
          <cell r="GM173">
            <v>16.5</v>
          </cell>
          <cell r="GN173">
            <v>-19.333333333333332</v>
          </cell>
          <cell r="GO173">
            <v>0</v>
          </cell>
          <cell r="GP173">
            <v>0</v>
          </cell>
        </row>
        <row r="176">
          <cell r="CU176">
            <v>114</v>
          </cell>
          <cell r="CZ176">
            <v>149</v>
          </cell>
          <cell r="GK176">
            <v>0</v>
          </cell>
          <cell r="GL176">
            <v>0</v>
          </cell>
          <cell r="GM176">
            <v>114</v>
          </cell>
          <cell r="GN176">
            <v>149</v>
          </cell>
          <cell r="GO176">
            <v>0</v>
          </cell>
          <cell r="GP176">
            <v>0</v>
          </cell>
        </row>
        <row r="177">
          <cell r="CU177">
            <v>0.7</v>
          </cell>
          <cell r="CZ177">
            <v>0.57099999999999995</v>
          </cell>
          <cell r="GK177">
            <v>0</v>
          </cell>
          <cell r="GL177">
            <v>0</v>
          </cell>
          <cell r="GM177">
            <v>0.7</v>
          </cell>
          <cell r="GN177">
            <v>0.57099999999999995</v>
          </cell>
          <cell r="GO177">
            <v>0</v>
          </cell>
          <cell r="GP177">
            <v>0</v>
          </cell>
        </row>
        <row r="178">
          <cell r="CU178">
            <v>10</v>
          </cell>
          <cell r="CZ178">
            <v>-12.9</v>
          </cell>
          <cell r="GK178">
            <v>0</v>
          </cell>
          <cell r="GL178">
            <v>0</v>
          </cell>
          <cell r="GM178">
            <v>10</v>
          </cell>
          <cell r="GN178">
            <v>-12.9</v>
          </cell>
          <cell r="GO178">
            <v>0</v>
          </cell>
          <cell r="GP178">
            <v>0</v>
          </cell>
        </row>
        <row r="181">
          <cell r="DN181">
            <v>142</v>
          </cell>
          <cell r="DW181">
            <v>69</v>
          </cell>
          <cell r="EB181">
            <v>179</v>
          </cell>
          <cell r="EX181">
            <v>270</v>
          </cell>
          <cell r="GK181">
            <v>0</v>
          </cell>
          <cell r="GL181">
            <v>0</v>
          </cell>
          <cell r="GM181">
            <v>0</v>
          </cell>
          <cell r="GN181">
            <v>142</v>
          </cell>
          <cell r="GO181">
            <v>0</v>
          </cell>
          <cell r="GP181">
            <v>0</v>
          </cell>
        </row>
        <row r="182">
          <cell r="DN182">
            <v>0.53300000000000003</v>
          </cell>
          <cell r="DW182">
            <v>0.59499999999999997</v>
          </cell>
          <cell r="EB182">
            <v>0.63100000000000001</v>
          </cell>
          <cell r="EX182">
            <v>0.88800000000000001</v>
          </cell>
          <cell r="GK182">
            <v>0</v>
          </cell>
          <cell r="GL182">
            <v>0</v>
          </cell>
          <cell r="GM182">
            <v>0</v>
          </cell>
          <cell r="GN182">
            <v>0.53300000000000003</v>
          </cell>
          <cell r="GO182">
            <v>0</v>
          </cell>
          <cell r="GP182">
            <v>0</v>
          </cell>
        </row>
        <row r="183">
          <cell r="DN183">
            <v>-120.7</v>
          </cell>
          <cell r="DW183">
            <v>-71.7</v>
          </cell>
          <cell r="EB183">
            <v>-107.3</v>
          </cell>
          <cell r="EX183">
            <v>84.2</v>
          </cell>
          <cell r="GK183">
            <v>0</v>
          </cell>
          <cell r="GL183">
            <v>0</v>
          </cell>
          <cell r="GM183">
            <v>0</v>
          </cell>
          <cell r="GN183">
            <v>-120.7</v>
          </cell>
          <cell r="GO183">
            <v>0</v>
          </cell>
          <cell r="GP183">
            <v>0</v>
          </cell>
        </row>
        <row r="186">
          <cell r="GK186">
            <v>0</v>
          </cell>
          <cell r="GL186">
            <v>0</v>
          </cell>
          <cell r="GM186">
            <v>0</v>
          </cell>
          <cell r="GN186">
            <v>0</v>
          </cell>
          <cell r="GO186">
            <v>0</v>
          </cell>
          <cell r="GP186">
            <v>0</v>
          </cell>
        </row>
        <row r="187">
          <cell r="GK187">
            <v>0</v>
          </cell>
          <cell r="GL187">
            <v>0</v>
          </cell>
          <cell r="GM187">
            <v>0</v>
          </cell>
          <cell r="GN187">
            <v>0</v>
          </cell>
          <cell r="GO187">
            <v>0</v>
          </cell>
          <cell r="GP187">
            <v>0</v>
          </cell>
        </row>
        <row r="188">
          <cell r="GK188">
            <v>0</v>
          </cell>
          <cell r="GL188">
            <v>0</v>
          </cell>
          <cell r="GM188">
            <v>0</v>
          </cell>
          <cell r="GN188">
            <v>0</v>
          </cell>
          <cell r="GO188">
            <v>0</v>
          </cell>
          <cell r="GP188">
            <v>0</v>
          </cell>
        </row>
        <row r="191">
          <cell r="BX191">
            <v>300</v>
          </cell>
          <cell r="CC191">
            <v>295</v>
          </cell>
          <cell r="CM191">
            <v>238</v>
          </cell>
          <cell r="CZ191">
            <v>192</v>
          </cell>
          <cell r="DA191">
            <v>7</v>
          </cell>
          <cell r="DE191">
            <v>57</v>
          </cell>
          <cell r="DN191">
            <v>34</v>
          </cell>
          <cell r="DV191">
            <v>275</v>
          </cell>
          <cell r="EB191">
            <v>129</v>
          </cell>
          <cell r="FI191">
            <v>255</v>
          </cell>
          <cell r="FJ191">
            <v>213</v>
          </cell>
          <cell r="FM191">
            <v>274</v>
          </cell>
          <cell r="GK191">
            <v>0</v>
          </cell>
          <cell r="GL191">
            <v>0</v>
          </cell>
          <cell r="GM191">
            <v>277.66666666666669</v>
          </cell>
          <cell r="GN191">
            <v>85.333333333333329</v>
          </cell>
          <cell r="GO191">
            <v>0</v>
          </cell>
          <cell r="GP191">
            <v>0</v>
          </cell>
        </row>
        <row r="192">
          <cell r="BX192">
            <v>0.78900000000000003</v>
          </cell>
          <cell r="CC192">
            <v>0.78200000000000003</v>
          </cell>
          <cell r="CM192">
            <v>0.72599999999999998</v>
          </cell>
          <cell r="CZ192">
            <v>0.53300000000000003</v>
          </cell>
          <cell r="DA192">
            <v>0.66700000000000004</v>
          </cell>
          <cell r="DE192">
            <v>0.30099999999999999</v>
          </cell>
          <cell r="DN192">
            <v>0.29699999999999999</v>
          </cell>
          <cell r="DV192">
            <v>0.82699999999999996</v>
          </cell>
          <cell r="EB192">
            <v>0.78100000000000003</v>
          </cell>
          <cell r="FI192">
            <v>0.68300000000000005</v>
          </cell>
          <cell r="FJ192">
            <v>0.70099999999999996</v>
          </cell>
          <cell r="FM192">
            <v>0.80700000000000005</v>
          </cell>
          <cell r="GK192">
            <v>0</v>
          </cell>
          <cell r="GL192">
            <v>0</v>
          </cell>
          <cell r="GM192">
            <v>0.76566666666666672</v>
          </cell>
          <cell r="GN192">
            <v>0.50033333333333341</v>
          </cell>
          <cell r="GO192">
            <v>0</v>
          </cell>
          <cell r="GP192">
            <v>0</v>
          </cell>
        </row>
        <row r="193">
          <cell r="BX193">
            <v>-17.600000000000001</v>
          </cell>
          <cell r="CC193">
            <v>-11.4</v>
          </cell>
          <cell r="CM193">
            <v>30.4</v>
          </cell>
          <cell r="CZ193">
            <v>53.6</v>
          </cell>
          <cell r="DA193">
            <v>3.8</v>
          </cell>
          <cell r="DE193">
            <v>-18.7</v>
          </cell>
          <cell r="DN193">
            <v>-14.7</v>
          </cell>
          <cell r="DV193">
            <v>5.3</v>
          </cell>
          <cell r="EB193">
            <v>-40.200000000000003</v>
          </cell>
          <cell r="FI193">
            <v>-21.6</v>
          </cell>
          <cell r="FJ193">
            <v>21.6</v>
          </cell>
          <cell r="FM193">
            <v>-45.1</v>
          </cell>
          <cell r="GK193">
            <v>0</v>
          </cell>
          <cell r="GL193">
            <v>0</v>
          </cell>
          <cell r="GM193">
            <v>0.46666666666666617</v>
          </cell>
          <cell r="GN193">
            <v>12.9</v>
          </cell>
          <cell r="GO193">
            <v>0</v>
          </cell>
          <cell r="GP193">
            <v>0</v>
          </cell>
        </row>
        <row r="196">
          <cell r="BX196">
            <v>286</v>
          </cell>
          <cell r="DE196">
            <v>139</v>
          </cell>
          <cell r="DI196">
            <v>23</v>
          </cell>
          <cell r="DJ196">
            <v>106</v>
          </cell>
          <cell r="DV196">
            <v>95</v>
          </cell>
          <cell r="DW196">
            <v>96</v>
          </cell>
          <cell r="EC196">
            <v>179</v>
          </cell>
          <cell r="EX196">
            <v>274</v>
          </cell>
          <cell r="FI196">
            <v>216</v>
          </cell>
          <cell r="FJ196">
            <v>201</v>
          </cell>
          <cell r="GK196">
            <v>0</v>
          </cell>
          <cell r="GL196">
            <v>0</v>
          </cell>
          <cell r="GM196">
            <v>286</v>
          </cell>
          <cell r="GN196">
            <v>89.333333333333329</v>
          </cell>
          <cell r="GO196">
            <v>0</v>
          </cell>
          <cell r="GP196">
            <v>0</v>
          </cell>
        </row>
        <row r="197">
          <cell r="BX197">
            <v>0.72199999999999998</v>
          </cell>
          <cell r="DE197">
            <v>0.42</v>
          </cell>
          <cell r="DJ197">
            <v>0.60199999999999998</v>
          </cell>
          <cell r="DV197">
            <v>0.60899999999999999</v>
          </cell>
          <cell r="DW197">
            <v>0.57099999999999995</v>
          </cell>
          <cell r="EC197">
            <v>0.70099999999999996</v>
          </cell>
          <cell r="EX197">
            <v>0.84899999999999998</v>
          </cell>
          <cell r="FI197">
            <v>0.629</v>
          </cell>
          <cell r="FJ197">
            <v>0.66700000000000004</v>
          </cell>
          <cell r="GK197">
            <v>0</v>
          </cell>
          <cell r="GL197">
            <v>0</v>
          </cell>
          <cell r="GM197">
            <v>0.72199999999999998</v>
          </cell>
          <cell r="GN197">
            <v>0.51100000000000001</v>
          </cell>
          <cell r="GO197">
            <v>0</v>
          </cell>
          <cell r="GP197">
            <v>0</v>
          </cell>
        </row>
        <row r="198">
          <cell r="BX198">
            <v>-32.9</v>
          </cell>
          <cell r="DE198">
            <v>-14.9</v>
          </cell>
          <cell r="DJ198">
            <v>4.2</v>
          </cell>
          <cell r="DV198">
            <v>13.7</v>
          </cell>
          <cell r="DW198">
            <v>-18.5</v>
          </cell>
          <cell r="EC198">
            <v>34</v>
          </cell>
          <cell r="EX198">
            <v>1.4</v>
          </cell>
          <cell r="FI198">
            <v>-18.2</v>
          </cell>
          <cell r="FJ198">
            <v>-1</v>
          </cell>
          <cell r="GK198">
            <v>0</v>
          </cell>
          <cell r="GL198">
            <v>0</v>
          </cell>
          <cell r="GM198">
            <v>-32.9</v>
          </cell>
          <cell r="GN198">
            <v>-5.35</v>
          </cell>
          <cell r="GO198">
            <v>0</v>
          </cell>
          <cell r="GP198">
            <v>0</v>
          </cell>
        </row>
        <row r="201">
          <cell r="BX201">
            <v>107</v>
          </cell>
          <cell r="CC201">
            <v>179</v>
          </cell>
          <cell r="CD201">
            <v>228</v>
          </cell>
          <cell r="CG201">
            <v>247</v>
          </cell>
          <cell r="CM201">
            <v>100</v>
          </cell>
          <cell r="CQ201">
            <v>187</v>
          </cell>
          <cell r="CU201">
            <v>169</v>
          </cell>
          <cell r="CZ201">
            <v>25</v>
          </cell>
          <cell r="DE201">
            <v>120</v>
          </cell>
          <cell r="DI201">
            <v>204</v>
          </cell>
          <cell r="DJ201">
            <v>172</v>
          </cell>
          <cell r="DN201">
            <v>45</v>
          </cell>
          <cell r="DO201">
            <v>108</v>
          </cell>
          <cell r="FI201">
            <v>227</v>
          </cell>
          <cell r="FJ201">
            <v>220</v>
          </cell>
          <cell r="FM201">
            <v>195</v>
          </cell>
          <cell r="GK201">
            <v>0</v>
          </cell>
          <cell r="GL201">
            <v>0</v>
          </cell>
          <cell r="GM201">
            <v>173.85714285714286</v>
          </cell>
          <cell r="GN201">
            <v>125.8</v>
          </cell>
          <cell r="GO201">
            <v>0</v>
          </cell>
          <cell r="GP201">
            <v>0</v>
          </cell>
        </row>
        <row r="202">
          <cell r="BX202">
            <v>0.55000000000000004</v>
          </cell>
          <cell r="CC202">
            <v>0.63600000000000001</v>
          </cell>
          <cell r="CD202">
            <v>0.71499999999999997</v>
          </cell>
          <cell r="CG202">
            <v>0.7</v>
          </cell>
          <cell r="CM202">
            <v>0.56599999999999995</v>
          </cell>
          <cell r="CQ202">
            <v>0.58499999999999996</v>
          </cell>
          <cell r="CU202">
            <v>0.502</v>
          </cell>
          <cell r="CZ202">
            <v>0.38900000000000001</v>
          </cell>
          <cell r="DE202">
            <v>0.54800000000000004</v>
          </cell>
          <cell r="DI202">
            <v>0.45500000000000002</v>
          </cell>
          <cell r="DJ202">
            <v>0.80900000000000005</v>
          </cell>
          <cell r="DN202">
            <v>0.49299999999999999</v>
          </cell>
          <cell r="DO202">
            <v>0.71699999999999997</v>
          </cell>
          <cell r="FI202">
            <v>0.72299999999999998</v>
          </cell>
          <cell r="FJ202">
            <v>0.64800000000000002</v>
          </cell>
          <cell r="FM202">
            <v>0.72699999999999998</v>
          </cell>
          <cell r="GK202">
            <v>0</v>
          </cell>
          <cell r="GL202">
            <v>0</v>
          </cell>
          <cell r="GM202">
            <v>0.60771428571428565</v>
          </cell>
          <cell r="GN202">
            <v>0.58360000000000001</v>
          </cell>
          <cell r="GO202">
            <v>0</v>
          </cell>
          <cell r="GP202">
            <v>0</v>
          </cell>
        </row>
        <row r="203">
          <cell r="BX203">
            <v>12.5</v>
          </cell>
          <cell r="CC203">
            <v>0.6</v>
          </cell>
          <cell r="CD203">
            <v>-8.1999999999999993</v>
          </cell>
          <cell r="CM203">
            <v>18.600000000000001</v>
          </cell>
          <cell r="CQ203">
            <v>53.8</v>
          </cell>
          <cell r="CU203">
            <v>31.5</v>
          </cell>
          <cell r="CZ203">
            <v>2.5</v>
          </cell>
          <cell r="DE203">
            <v>43.8</v>
          </cell>
          <cell r="DI203">
            <v>28</v>
          </cell>
          <cell r="DJ203">
            <v>13.7</v>
          </cell>
          <cell r="DN203">
            <v>-16.399999999999999</v>
          </cell>
          <cell r="DO203">
            <v>16.3</v>
          </cell>
          <cell r="FI203">
            <v>1.6</v>
          </cell>
          <cell r="FJ203">
            <v>-15.8</v>
          </cell>
          <cell r="FM203">
            <v>-85.9</v>
          </cell>
          <cell r="GK203">
            <v>0</v>
          </cell>
          <cell r="GL203">
            <v>0</v>
          </cell>
          <cell r="GM203">
            <v>18.133333333333333</v>
          </cell>
          <cell r="GN203">
            <v>20.86</v>
          </cell>
          <cell r="GO203">
            <v>0</v>
          </cell>
          <cell r="GP203">
            <v>0</v>
          </cell>
        </row>
        <row r="206">
          <cell r="DE206">
            <v>120</v>
          </cell>
          <cell r="DJ206">
            <v>80</v>
          </cell>
          <cell r="DW206">
            <v>116</v>
          </cell>
          <cell r="DX206">
            <v>144</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X206">
            <v>128</v>
          </cell>
          <cell r="GK206">
            <v>0</v>
          </cell>
          <cell r="GL206">
            <v>0</v>
          </cell>
          <cell r="GM206">
            <v>0</v>
          </cell>
          <cell r="GN206">
            <v>100</v>
          </cell>
          <cell r="GO206">
            <v>0</v>
          </cell>
          <cell r="GP206">
            <v>0</v>
          </cell>
        </row>
        <row r="207">
          <cell r="DE207">
            <v>0.44800000000000001</v>
          </cell>
          <cell r="DJ207">
            <v>0.61199999999999999</v>
          </cell>
          <cell r="DW207">
            <v>0.57199999999999995</v>
          </cell>
          <cell r="DX207">
            <v>0.65</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X207">
            <v>0.64500000000000002</v>
          </cell>
          <cell r="GK207">
            <v>0</v>
          </cell>
          <cell r="GL207">
            <v>0</v>
          </cell>
          <cell r="GM207">
            <v>0</v>
          </cell>
          <cell r="GN207">
            <v>0.53</v>
          </cell>
          <cell r="GO207">
            <v>0</v>
          </cell>
          <cell r="GP207">
            <v>0</v>
          </cell>
        </row>
        <row r="208">
          <cell r="DE208">
            <v>11.2</v>
          </cell>
          <cell r="DJ208">
            <v>-17.100000000000001</v>
          </cell>
          <cell r="DW208">
            <v>-4</v>
          </cell>
          <cell r="DX208">
            <v>-38.5</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X208">
            <v>10.6</v>
          </cell>
          <cell r="GK208">
            <v>0</v>
          </cell>
          <cell r="GL208">
            <v>0</v>
          </cell>
          <cell r="GM208">
            <v>0</v>
          </cell>
          <cell r="GN208">
            <v>-2.9500000000000011</v>
          </cell>
          <cell r="GO208">
            <v>0</v>
          </cell>
          <cell r="GP208">
            <v>0</v>
          </cell>
        </row>
        <row r="211">
          <cell r="DJ211">
            <v>73</v>
          </cell>
          <cell r="DT211">
            <v>262</v>
          </cell>
          <cell r="DV211">
            <v>204</v>
          </cell>
          <cell r="DX211">
            <v>191</v>
          </cell>
          <cell r="DY211">
            <v>256</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248</v>
          </cell>
          <cell r="EY211">
            <v>0</v>
          </cell>
          <cell r="EZ211">
            <v>0</v>
          </cell>
          <cell r="FA211">
            <v>0</v>
          </cell>
          <cell r="FB211">
            <v>0</v>
          </cell>
          <cell r="FI211">
            <v>277</v>
          </cell>
          <cell r="FJ211">
            <v>263</v>
          </cell>
          <cell r="FM211">
            <v>314</v>
          </cell>
          <cell r="GK211">
            <v>0</v>
          </cell>
          <cell r="GL211">
            <v>0</v>
          </cell>
          <cell r="GM211">
            <v>0</v>
          </cell>
          <cell r="GN211">
            <v>73</v>
          </cell>
          <cell r="GO211">
            <v>0</v>
          </cell>
          <cell r="GP211">
            <v>0</v>
          </cell>
        </row>
        <row r="212">
          <cell r="DJ212">
            <v>0.57399999999999995</v>
          </cell>
          <cell r="DT212">
            <v>0.67100000000000004</v>
          </cell>
          <cell r="DV212">
            <v>0.75</v>
          </cell>
          <cell r="DX212">
            <v>0.60299999999999998</v>
          </cell>
          <cell r="DY212">
            <v>0.69299999999999995</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0.751</v>
          </cell>
          <cell r="EY212">
            <v>0</v>
          </cell>
          <cell r="EZ212">
            <v>0</v>
          </cell>
          <cell r="FA212">
            <v>0</v>
          </cell>
          <cell r="FB212">
            <v>0</v>
          </cell>
          <cell r="FI212">
            <v>0.80900000000000005</v>
          </cell>
          <cell r="FJ212">
            <v>0.65900000000000003</v>
          </cell>
          <cell r="FM212">
            <v>0.84299999999999997</v>
          </cell>
          <cell r="GK212">
            <v>0</v>
          </cell>
          <cell r="GL212">
            <v>0</v>
          </cell>
          <cell r="GM212">
            <v>0</v>
          </cell>
          <cell r="GN212">
            <v>0.57399999999999995</v>
          </cell>
          <cell r="GO212">
            <v>0</v>
          </cell>
          <cell r="GP212">
            <v>0</v>
          </cell>
        </row>
        <row r="213">
          <cell r="DJ213">
            <v>8.6</v>
          </cell>
          <cell r="DT213">
            <v>-134.5</v>
          </cell>
          <cell r="DV213">
            <v>-110.6</v>
          </cell>
          <cell r="DX213">
            <v>33.799999999999997</v>
          </cell>
          <cell r="DY213">
            <v>-165.5</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-3.2</v>
          </cell>
          <cell r="EY213">
            <v>0</v>
          </cell>
          <cell r="EZ213">
            <v>0</v>
          </cell>
          <cell r="FA213">
            <v>0</v>
          </cell>
          <cell r="FB213">
            <v>0</v>
          </cell>
          <cell r="FI213">
            <v>1</v>
          </cell>
          <cell r="FJ213">
            <v>21</v>
          </cell>
          <cell r="FM213">
            <v>8.1999999999999993</v>
          </cell>
          <cell r="GK213">
            <v>0</v>
          </cell>
          <cell r="GL213">
            <v>0</v>
          </cell>
          <cell r="GM213">
            <v>0</v>
          </cell>
          <cell r="GN213">
            <v>8.6</v>
          </cell>
          <cell r="GO213">
            <v>0</v>
          </cell>
          <cell r="GP213">
            <v>0</v>
          </cell>
        </row>
        <row r="216">
          <cell r="BI216">
            <v>13</v>
          </cell>
          <cell r="BO216">
            <v>202</v>
          </cell>
          <cell r="CM216">
            <v>230</v>
          </cell>
          <cell r="CQ216">
            <v>287</v>
          </cell>
          <cell r="CU216">
            <v>270</v>
          </cell>
          <cell r="DA216">
            <v>265</v>
          </cell>
          <cell r="DE216">
            <v>277</v>
          </cell>
          <cell r="DJ216">
            <v>225</v>
          </cell>
          <cell r="DN216">
            <v>10</v>
          </cell>
          <cell r="DO216">
            <v>286</v>
          </cell>
          <cell r="DV216">
            <v>17</v>
          </cell>
          <cell r="DW216">
            <v>275</v>
          </cell>
          <cell r="DY216">
            <v>260</v>
          </cell>
          <cell r="EC216">
            <v>203</v>
          </cell>
          <cell r="FJ216">
            <v>304</v>
          </cell>
          <cell r="FM216">
            <v>314</v>
          </cell>
          <cell r="GK216">
            <v>0</v>
          </cell>
          <cell r="GL216">
            <v>107.5</v>
          </cell>
          <cell r="GM216">
            <v>262.33333333333331</v>
          </cell>
          <cell r="GN216">
            <v>212.6</v>
          </cell>
          <cell r="GO216">
            <v>0</v>
          </cell>
          <cell r="GP216">
            <v>0</v>
          </cell>
        </row>
        <row r="217">
          <cell r="BO217">
            <v>0.63400000000000001</v>
          </cell>
          <cell r="CM217">
            <v>0.55500000000000005</v>
          </cell>
          <cell r="CQ217">
            <v>0.72199999999999998</v>
          </cell>
          <cell r="CU217">
            <v>0.69</v>
          </cell>
          <cell r="DA217">
            <v>0.70199999999999996</v>
          </cell>
          <cell r="DE217">
            <v>0.72599999999999998</v>
          </cell>
          <cell r="DJ217">
            <v>0.63100000000000001</v>
          </cell>
          <cell r="DN217">
            <v>0.76700000000000002</v>
          </cell>
          <cell r="DO217">
            <v>0.69899999999999995</v>
          </cell>
          <cell r="DV217">
            <v>0.58599999999999997</v>
          </cell>
          <cell r="DW217">
            <v>0.70699999999999996</v>
          </cell>
          <cell r="DY217">
            <v>0.66500000000000004</v>
          </cell>
          <cell r="EC217">
            <v>0.71899999999999997</v>
          </cell>
          <cell r="FJ217">
            <v>0.83299999999999996</v>
          </cell>
          <cell r="FM217">
            <v>0.80600000000000005</v>
          </cell>
          <cell r="GK217">
            <v>0</v>
          </cell>
          <cell r="GL217">
            <v>0.63400000000000001</v>
          </cell>
          <cell r="GM217">
            <v>0.65566666666666673</v>
          </cell>
          <cell r="GN217">
            <v>0.70499999999999996</v>
          </cell>
          <cell r="GO217">
            <v>0</v>
          </cell>
          <cell r="GP217">
            <v>0</v>
          </cell>
        </row>
        <row r="218">
          <cell r="BO218">
            <v>23.9</v>
          </cell>
          <cell r="CM218">
            <v>60.2</v>
          </cell>
          <cell r="CQ218">
            <v>72.400000000000006</v>
          </cell>
          <cell r="CU218">
            <v>72.599999999999994</v>
          </cell>
          <cell r="DA218">
            <v>44</v>
          </cell>
          <cell r="DE218">
            <v>70.8</v>
          </cell>
          <cell r="DJ218">
            <v>58.6</v>
          </cell>
          <cell r="DN218">
            <v>1.2</v>
          </cell>
          <cell r="DO218">
            <v>63.1</v>
          </cell>
          <cell r="DV218">
            <v>6.9</v>
          </cell>
          <cell r="DW218">
            <v>85.2</v>
          </cell>
          <cell r="DY218">
            <v>66.900000000000006</v>
          </cell>
          <cell r="EC218">
            <v>52.6</v>
          </cell>
          <cell r="FJ218">
            <v>-0.8</v>
          </cell>
          <cell r="FM218">
            <v>19.600000000000001</v>
          </cell>
          <cell r="GK218">
            <v>0</v>
          </cell>
          <cell r="GL218">
            <v>23.9</v>
          </cell>
          <cell r="GM218">
            <v>68.400000000000006</v>
          </cell>
          <cell r="GN218">
            <v>47.54</v>
          </cell>
          <cell r="GO218">
            <v>0</v>
          </cell>
          <cell r="GP218">
            <v>0</v>
          </cell>
        </row>
        <row r="221">
          <cell r="BI221">
            <v>208</v>
          </cell>
          <cell r="CQ221">
            <v>287</v>
          </cell>
          <cell r="DA221">
            <v>310</v>
          </cell>
          <cell r="DI221">
            <v>11</v>
          </cell>
          <cell r="DJ221">
            <v>108</v>
          </cell>
          <cell r="DN221">
            <v>154</v>
          </cell>
          <cell r="DO221">
            <v>54</v>
          </cell>
          <cell r="DT221">
            <v>172</v>
          </cell>
          <cell r="EX221">
            <v>121</v>
          </cell>
          <cell r="FJ221">
            <v>210</v>
          </cell>
          <cell r="GK221">
            <v>0</v>
          </cell>
          <cell r="GL221">
            <v>208</v>
          </cell>
          <cell r="GM221">
            <v>287</v>
          </cell>
          <cell r="GN221">
            <v>127.4</v>
          </cell>
          <cell r="GO221">
            <v>0</v>
          </cell>
          <cell r="GP221">
            <v>0</v>
          </cell>
        </row>
        <row r="222">
          <cell r="BI222">
            <v>0.56399999999999995</v>
          </cell>
          <cell r="CQ222">
            <v>0.67900000000000005</v>
          </cell>
          <cell r="DA222">
            <v>0.79400000000000004</v>
          </cell>
          <cell r="DI222">
            <v>0.53600000000000003</v>
          </cell>
          <cell r="DJ222">
            <v>0.42799999999999999</v>
          </cell>
          <cell r="DN222">
            <v>0.53900000000000003</v>
          </cell>
          <cell r="DO222">
            <v>0.58699999999999997</v>
          </cell>
          <cell r="DT222">
            <v>0.63200000000000001</v>
          </cell>
          <cell r="EX222">
            <v>0.66400000000000003</v>
          </cell>
          <cell r="FJ222">
            <v>0.624</v>
          </cell>
          <cell r="GK222">
            <v>0</v>
          </cell>
          <cell r="GL222">
            <v>0.56399999999999995</v>
          </cell>
          <cell r="GM222">
            <v>0.67900000000000005</v>
          </cell>
          <cell r="GN222">
            <v>0.57680000000000009</v>
          </cell>
          <cell r="GO222">
            <v>0</v>
          </cell>
          <cell r="GP222">
            <v>0</v>
          </cell>
        </row>
        <row r="223">
          <cell r="BI223">
            <v>9.1999999999999993</v>
          </cell>
          <cell r="CQ223">
            <v>-1.6</v>
          </cell>
          <cell r="DA223">
            <v>32.200000000000003</v>
          </cell>
          <cell r="DI223">
            <v>0.1</v>
          </cell>
          <cell r="DJ223">
            <v>-2.2999999999999998</v>
          </cell>
          <cell r="DN223">
            <v>-3.4</v>
          </cell>
          <cell r="DO223">
            <v>-14.3</v>
          </cell>
          <cell r="DT223">
            <v>31.6</v>
          </cell>
          <cell r="EX223">
            <v>5.3</v>
          </cell>
          <cell r="FJ223">
            <v>32.799999999999997</v>
          </cell>
          <cell r="GK223">
            <v>0</v>
          </cell>
          <cell r="GL223">
            <v>9.1999999999999993</v>
          </cell>
          <cell r="GM223">
            <v>-1.6</v>
          </cell>
          <cell r="GN223">
            <v>2.4600000000000009</v>
          </cell>
          <cell r="GO223">
            <v>0</v>
          </cell>
          <cell r="GP223">
            <v>0</v>
          </cell>
        </row>
        <row r="226">
          <cell r="BJ226">
            <v>200</v>
          </cell>
          <cell r="BN226">
            <v>174</v>
          </cell>
          <cell r="BO226">
            <v>322</v>
          </cell>
          <cell r="BS226">
            <v>322</v>
          </cell>
          <cell r="BU226">
            <v>63</v>
          </cell>
          <cell r="BX226">
            <v>322</v>
          </cell>
          <cell r="CC226">
            <v>244</v>
          </cell>
          <cell r="CD226">
            <v>241</v>
          </cell>
          <cell r="CG226">
            <v>254</v>
          </cell>
          <cell r="CM226">
            <v>120</v>
          </cell>
          <cell r="CU226">
            <v>279</v>
          </cell>
          <cell r="CZ226">
            <v>300</v>
          </cell>
          <cell r="DA226">
            <v>262</v>
          </cell>
          <cell r="DE226">
            <v>288</v>
          </cell>
          <cell r="DI226">
            <v>253</v>
          </cell>
          <cell r="DJ226">
            <v>202</v>
          </cell>
          <cell r="DN226">
            <v>321</v>
          </cell>
          <cell r="DO226">
            <v>314</v>
          </cell>
          <cell r="DT226">
            <v>301</v>
          </cell>
          <cell r="DV226">
            <v>88</v>
          </cell>
          <cell r="DW226">
            <v>321</v>
          </cell>
          <cell r="DX226">
            <v>321</v>
          </cell>
          <cell r="DY226">
            <v>261</v>
          </cell>
          <cell r="DZ226">
            <v>0</v>
          </cell>
          <cell r="EA226">
            <v>0</v>
          </cell>
          <cell r="EB226">
            <v>321</v>
          </cell>
          <cell r="EC226">
            <v>321</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321</v>
          </cell>
          <cell r="EY226">
            <v>0</v>
          </cell>
          <cell r="EZ226">
            <v>0</v>
          </cell>
          <cell r="FA226">
            <v>0</v>
          </cell>
          <cell r="FB226">
            <v>0</v>
          </cell>
          <cell r="FJ226">
            <v>321</v>
          </cell>
          <cell r="FM226">
            <v>225</v>
          </cell>
          <cell r="GK226">
            <v>0</v>
          </cell>
          <cell r="GL226">
            <v>232</v>
          </cell>
          <cell r="GM226">
            <v>230.625</v>
          </cell>
          <cell r="GN226">
            <v>277.14285714285717</v>
          </cell>
          <cell r="GO226">
            <v>0</v>
          </cell>
          <cell r="GP226">
            <v>0</v>
          </cell>
        </row>
        <row r="227">
          <cell r="BN227">
            <v>0.379</v>
          </cell>
          <cell r="BO227">
            <v>0.77</v>
          </cell>
          <cell r="BS227">
            <v>0.63700000000000001</v>
          </cell>
          <cell r="BU227">
            <v>0.27600000000000002</v>
          </cell>
          <cell r="BX227">
            <v>0.68799999999999994</v>
          </cell>
          <cell r="CC227">
            <v>0.58299999999999996</v>
          </cell>
          <cell r="CD227">
            <v>0.55200000000000005</v>
          </cell>
          <cell r="CG227">
            <v>0.60499999999999998</v>
          </cell>
          <cell r="CM227">
            <v>0.62</v>
          </cell>
          <cell r="CU227">
            <v>0.76300000000000001</v>
          </cell>
          <cell r="CZ227">
            <v>0.73699999999999999</v>
          </cell>
          <cell r="DA227">
            <v>0.62</v>
          </cell>
          <cell r="DE227">
            <v>0.60699999999999998</v>
          </cell>
          <cell r="DI227">
            <v>0.53800000000000003</v>
          </cell>
          <cell r="DJ227">
            <v>0.45200000000000001</v>
          </cell>
          <cell r="DN227">
            <v>0.71099999999999997</v>
          </cell>
          <cell r="DO227">
            <v>0.79400000000000004</v>
          </cell>
          <cell r="DT227">
            <v>0.70099999999999996</v>
          </cell>
          <cell r="DV227">
            <v>0.81899999999999995</v>
          </cell>
          <cell r="DW227">
            <v>0.71299999999999997</v>
          </cell>
          <cell r="DX227">
            <v>0.80500000000000005</v>
          </cell>
          <cell r="DY227">
            <v>0.61399999999999999</v>
          </cell>
          <cell r="DZ227">
            <v>0</v>
          </cell>
          <cell r="EA227">
            <v>0</v>
          </cell>
          <cell r="EB227">
            <v>0.76400000000000001</v>
          </cell>
          <cell r="EC227">
            <v>0.83699999999999997</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0.78700000000000003</v>
          </cell>
          <cell r="EY227">
            <v>0</v>
          </cell>
          <cell r="EZ227">
            <v>0</v>
          </cell>
          <cell r="FJ227">
            <v>0.77100000000000002</v>
          </cell>
          <cell r="FM227">
            <v>0.622</v>
          </cell>
          <cell r="GK227">
            <v>0</v>
          </cell>
          <cell r="GL227">
            <v>0.57450000000000001</v>
          </cell>
          <cell r="GM227">
            <v>0.59050000000000002</v>
          </cell>
          <cell r="GN227">
            <v>0.6369999999999999</v>
          </cell>
          <cell r="GO227">
            <v>0</v>
          </cell>
          <cell r="GP227">
            <v>0</v>
          </cell>
        </row>
        <row r="228">
          <cell r="BJ228">
            <v>17.7</v>
          </cell>
          <cell r="BN228">
            <v>4.5999999999999996</v>
          </cell>
          <cell r="BO228">
            <v>3.9</v>
          </cell>
          <cell r="BS228">
            <v>6.5</v>
          </cell>
          <cell r="BU228">
            <v>-9.8000000000000007</v>
          </cell>
          <cell r="BX228">
            <v>-15.9</v>
          </cell>
          <cell r="CC228">
            <v>21.3</v>
          </cell>
          <cell r="CD228">
            <v>22.4</v>
          </cell>
          <cell r="CG228">
            <v>15.9</v>
          </cell>
          <cell r="CM228">
            <v>24.1</v>
          </cell>
          <cell r="CU228">
            <v>28.7</v>
          </cell>
          <cell r="CZ228">
            <v>47.7</v>
          </cell>
          <cell r="DA228">
            <v>4.0999999999999996</v>
          </cell>
          <cell r="DE228">
            <v>29.4</v>
          </cell>
          <cell r="DI228">
            <v>7.6</v>
          </cell>
          <cell r="DJ228">
            <v>-1.2</v>
          </cell>
          <cell r="DN228">
            <v>-14.4</v>
          </cell>
          <cell r="DO228">
            <v>10</v>
          </cell>
          <cell r="DT228">
            <v>13.8</v>
          </cell>
          <cell r="DV228">
            <v>0.2</v>
          </cell>
          <cell r="DW228">
            <v>33.9</v>
          </cell>
          <cell r="DX228">
            <v>8.5</v>
          </cell>
          <cell r="DY228">
            <v>13.8</v>
          </cell>
          <cell r="DZ228">
            <v>0</v>
          </cell>
          <cell r="EA228">
            <v>0</v>
          </cell>
          <cell r="EB228">
            <v>-20.3</v>
          </cell>
          <cell r="EC228">
            <v>29.7</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-11.9</v>
          </cell>
          <cell r="EY228">
            <v>0</v>
          </cell>
          <cell r="EZ228">
            <v>0</v>
          </cell>
          <cell r="FA228">
            <v>0</v>
          </cell>
          <cell r="FB228">
            <v>0</v>
          </cell>
          <cell r="FJ228">
            <v>-4.5999999999999996</v>
          </cell>
          <cell r="FM228">
            <v>28</v>
          </cell>
          <cell r="GK228">
            <v>0</v>
          </cell>
          <cell r="GL228">
            <v>8.7333333333333325</v>
          </cell>
          <cell r="GM228">
            <v>11.65</v>
          </cell>
          <cell r="GN228">
            <v>11.885714285714284</v>
          </cell>
          <cell r="GO228">
            <v>0</v>
          </cell>
          <cell r="GP228">
            <v>0</v>
          </cell>
        </row>
        <row r="231">
          <cell r="BX231">
            <v>133</v>
          </cell>
          <cell r="CD231">
            <v>112</v>
          </cell>
          <cell r="CM231">
            <v>153</v>
          </cell>
          <cell r="CQ231">
            <v>225</v>
          </cell>
          <cell r="CZ231">
            <v>266</v>
          </cell>
          <cell r="DA231">
            <v>178</v>
          </cell>
          <cell r="DI231">
            <v>219</v>
          </cell>
          <cell r="DJ231">
            <v>151</v>
          </cell>
          <cell r="DN231">
            <v>56</v>
          </cell>
          <cell r="EX231">
            <v>315</v>
          </cell>
          <cell r="FI231">
            <v>312</v>
          </cell>
          <cell r="FJ231">
            <v>283</v>
          </cell>
          <cell r="GK231">
            <v>0</v>
          </cell>
          <cell r="GL231">
            <v>0</v>
          </cell>
          <cell r="GM231">
            <v>155.75</v>
          </cell>
          <cell r="GN231">
            <v>174</v>
          </cell>
          <cell r="GO231">
            <v>0</v>
          </cell>
          <cell r="GP231">
            <v>0</v>
          </cell>
        </row>
        <row r="232">
          <cell r="BX232">
            <v>0.49</v>
          </cell>
          <cell r="CD232">
            <v>0.441</v>
          </cell>
          <cell r="CM232">
            <v>0.751</v>
          </cell>
          <cell r="CQ232">
            <v>0.57799999999999996</v>
          </cell>
          <cell r="CZ232">
            <v>0.70499999999999996</v>
          </cell>
          <cell r="DA232">
            <v>0.65</v>
          </cell>
          <cell r="DI232">
            <v>0.56599999999999995</v>
          </cell>
          <cell r="DJ232">
            <v>0.77400000000000002</v>
          </cell>
          <cell r="DN232">
            <v>0.56699999999999995</v>
          </cell>
          <cell r="EX232">
            <v>0.79900000000000004</v>
          </cell>
          <cell r="FI232">
            <v>0.78700000000000003</v>
          </cell>
          <cell r="FJ232">
            <v>0.64400000000000002</v>
          </cell>
          <cell r="GK232">
            <v>0</v>
          </cell>
          <cell r="GL232">
            <v>0</v>
          </cell>
          <cell r="GM232">
            <v>0.56499999999999995</v>
          </cell>
          <cell r="GN232">
            <v>0.65239999999999987</v>
          </cell>
          <cell r="GO232">
            <v>0</v>
          </cell>
          <cell r="GP232">
            <v>0</v>
          </cell>
        </row>
        <row r="233">
          <cell r="BX233">
            <v>4</v>
          </cell>
          <cell r="CD233">
            <v>-15</v>
          </cell>
          <cell r="CM233">
            <v>1.5</v>
          </cell>
          <cell r="CQ233">
            <v>30.9</v>
          </cell>
          <cell r="CZ233">
            <v>-10.1</v>
          </cell>
          <cell r="DA233">
            <v>-15.9</v>
          </cell>
          <cell r="DI233">
            <v>-9.1</v>
          </cell>
          <cell r="DJ233">
            <v>-4</v>
          </cell>
          <cell r="DN233">
            <v>-9.9</v>
          </cell>
          <cell r="EX233">
            <v>-195.9</v>
          </cell>
          <cell r="FI233">
            <v>-248</v>
          </cell>
          <cell r="FJ233">
            <v>-188.9</v>
          </cell>
          <cell r="GK233">
            <v>0</v>
          </cell>
          <cell r="GL233">
            <v>0</v>
          </cell>
          <cell r="GM233">
            <v>5.35</v>
          </cell>
          <cell r="GN233">
            <v>-9.8000000000000007</v>
          </cell>
          <cell r="GO233">
            <v>0</v>
          </cell>
          <cell r="GP233">
            <v>0</v>
          </cell>
        </row>
        <row r="236">
          <cell r="BX236">
            <v>180</v>
          </cell>
          <cell r="CC236">
            <v>22</v>
          </cell>
          <cell r="CG236">
            <v>291</v>
          </cell>
          <cell r="DW236">
            <v>105</v>
          </cell>
          <cell r="EX236">
            <v>45</v>
          </cell>
          <cell r="FI236">
            <v>257</v>
          </cell>
          <cell r="FJ236">
            <v>228</v>
          </cell>
          <cell r="GK236">
            <v>0</v>
          </cell>
          <cell r="GL236">
            <v>0</v>
          </cell>
          <cell r="GM236">
            <v>164.33333333333334</v>
          </cell>
          <cell r="GN236">
            <v>0</v>
          </cell>
          <cell r="GO236">
            <v>0</v>
          </cell>
          <cell r="GP236">
            <v>0</v>
          </cell>
        </row>
        <row r="237">
          <cell r="BX237">
            <v>0.7</v>
          </cell>
          <cell r="CC237">
            <v>0.59599999999999997</v>
          </cell>
          <cell r="CG237">
            <v>0.64200000000000002</v>
          </cell>
          <cell r="DW237">
            <v>0.56000000000000005</v>
          </cell>
          <cell r="EX237">
            <v>0.66500000000000004</v>
          </cell>
          <cell r="FI237">
            <v>0.54900000000000004</v>
          </cell>
          <cell r="FJ237">
            <v>0.495</v>
          </cell>
          <cell r="GK237">
            <v>0</v>
          </cell>
          <cell r="GL237">
            <v>0</v>
          </cell>
          <cell r="GM237">
            <v>0.64599999999999991</v>
          </cell>
          <cell r="GN237">
            <v>0</v>
          </cell>
          <cell r="GO237">
            <v>0</v>
          </cell>
          <cell r="GP237">
            <v>0</v>
          </cell>
        </row>
        <row r="238">
          <cell r="BX238">
            <v>2.7</v>
          </cell>
          <cell r="CC238">
            <v>3.6</v>
          </cell>
          <cell r="CG238">
            <v>18.3</v>
          </cell>
          <cell r="DW238">
            <v>-1.7</v>
          </cell>
          <cell r="EX238">
            <v>10.5</v>
          </cell>
          <cell r="FI238">
            <v>47.7</v>
          </cell>
          <cell r="FJ238">
            <v>21.6</v>
          </cell>
          <cell r="GK238">
            <v>0</v>
          </cell>
          <cell r="GL238">
            <v>0</v>
          </cell>
          <cell r="GM238">
            <v>8.2000000000000011</v>
          </cell>
          <cell r="GN238">
            <v>0</v>
          </cell>
          <cell r="GO238">
            <v>0</v>
          </cell>
          <cell r="GP238">
            <v>0</v>
          </cell>
        </row>
        <row r="241">
          <cell r="FJ241">
            <v>99</v>
          </cell>
          <cell r="GK241">
            <v>0</v>
          </cell>
          <cell r="GL241">
            <v>0</v>
          </cell>
          <cell r="GM241">
            <v>0</v>
          </cell>
          <cell r="GN241">
            <v>0</v>
          </cell>
          <cell r="GO241">
            <v>0</v>
          </cell>
          <cell r="GP241">
            <v>0</v>
          </cell>
        </row>
        <row r="242">
          <cell r="FJ242">
            <v>0.503</v>
          </cell>
          <cell r="GK242">
            <v>0</v>
          </cell>
          <cell r="GL242">
            <v>0</v>
          </cell>
          <cell r="GM242">
            <v>0</v>
          </cell>
          <cell r="GN242">
            <v>0</v>
          </cell>
          <cell r="GO242">
            <v>0</v>
          </cell>
          <cell r="GP242">
            <v>0</v>
          </cell>
        </row>
        <row r="243">
          <cell r="FJ243">
            <v>-69.7</v>
          </cell>
          <cell r="GK243">
            <v>0</v>
          </cell>
          <cell r="GL243">
            <v>0</v>
          </cell>
          <cell r="GM243">
            <v>0</v>
          </cell>
          <cell r="GN243">
            <v>0</v>
          </cell>
          <cell r="GO243">
            <v>0</v>
          </cell>
          <cell r="GP243">
            <v>0</v>
          </cell>
        </row>
        <row r="246">
          <cell r="AL246">
            <v>260</v>
          </cell>
          <cell r="AM246">
            <v>270</v>
          </cell>
          <cell r="AQ246">
            <v>255</v>
          </cell>
          <cell r="BJ246">
            <v>243</v>
          </cell>
          <cell r="CD246">
            <v>128</v>
          </cell>
          <cell r="CG246">
            <v>267</v>
          </cell>
          <cell r="CU246">
            <v>161</v>
          </cell>
          <cell r="DT246">
            <v>249</v>
          </cell>
          <cell r="DV246">
            <v>241</v>
          </cell>
          <cell r="DW246">
            <v>292</v>
          </cell>
          <cell r="DX246">
            <v>267</v>
          </cell>
          <cell r="DY246">
            <v>292</v>
          </cell>
          <cell r="DZ246">
            <v>0</v>
          </cell>
          <cell r="EA246">
            <v>0</v>
          </cell>
          <cell r="EB246">
            <v>0</v>
          </cell>
          <cell r="EC246">
            <v>251</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I246">
            <v>262</v>
          </cell>
          <cell r="FJ246">
            <v>240</v>
          </cell>
          <cell r="FM246">
            <v>278</v>
          </cell>
          <cell r="GK246">
            <v>265</v>
          </cell>
          <cell r="GL246">
            <v>249</v>
          </cell>
          <cell r="GM246">
            <v>185.33333333333334</v>
          </cell>
          <cell r="GN246">
            <v>0</v>
          </cell>
          <cell r="GO246">
            <v>0</v>
          </cell>
          <cell r="GP246">
            <v>0</v>
          </cell>
        </row>
        <row r="247">
          <cell r="AL247">
            <v>0.64800000000000002</v>
          </cell>
          <cell r="AM247">
            <v>0.65800000000000003</v>
          </cell>
          <cell r="AQ247">
            <v>0.63400000000000001</v>
          </cell>
          <cell r="BF247">
            <v>0.53200000000000003</v>
          </cell>
          <cell r="BJ247">
            <v>0.56399999999999995</v>
          </cell>
          <cell r="CD247">
            <v>0.72499999999999998</v>
          </cell>
          <cell r="CG247">
            <v>0.70199999999999996</v>
          </cell>
          <cell r="CU247">
            <v>0.57999999999999996</v>
          </cell>
          <cell r="DT247">
            <v>0.63400000000000001</v>
          </cell>
          <cell r="DV247">
            <v>0.59499999999999997</v>
          </cell>
          <cell r="DW247">
            <v>0.748</v>
          </cell>
          <cell r="DX247">
            <v>0.67300000000000004</v>
          </cell>
          <cell r="DY247">
            <v>0.70799999999999996</v>
          </cell>
          <cell r="DZ247">
            <v>0</v>
          </cell>
          <cell r="EA247">
            <v>0</v>
          </cell>
          <cell r="EB247">
            <v>0</v>
          </cell>
          <cell r="EC247">
            <v>0.66100000000000003</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I247">
            <v>0.65400000000000003</v>
          </cell>
          <cell r="FJ247">
            <v>0.58699999999999997</v>
          </cell>
          <cell r="FM247">
            <v>0.69699999999999995</v>
          </cell>
          <cell r="GK247">
            <v>0.65300000000000002</v>
          </cell>
          <cell r="GL247">
            <v>0.57666666666666666</v>
          </cell>
          <cell r="GM247">
            <v>0.66900000000000004</v>
          </cell>
          <cell r="GN247">
            <v>0</v>
          </cell>
          <cell r="GO247">
            <v>0</v>
          </cell>
          <cell r="GP247">
            <v>0</v>
          </cell>
        </row>
        <row r="248">
          <cell r="AQ248">
            <v>45.3</v>
          </cell>
          <cell r="BF248">
            <v>2.1</v>
          </cell>
          <cell r="BJ248">
            <v>49.5</v>
          </cell>
          <cell r="CD248">
            <v>33.700000000000003</v>
          </cell>
          <cell r="CG248">
            <v>54.1</v>
          </cell>
          <cell r="CU248">
            <v>18.7</v>
          </cell>
          <cell r="DT248">
            <v>52.9</v>
          </cell>
          <cell r="DV248">
            <v>74.5</v>
          </cell>
          <cell r="DW248">
            <v>81.8</v>
          </cell>
          <cell r="DX248">
            <v>85.4</v>
          </cell>
          <cell r="DY248">
            <v>94.7</v>
          </cell>
          <cell r="DZ248">
            <v>0</v>
          </cell>
          <cell r="EA248">
            <v>0</v>
          </cell>
          <cell r="EB248">
            <v>0</v>
          </cell>
          <cell r="EC248">
            <v>69.099999999999994</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I248">
            <v>-91.9</v>
          </cell>
          <cell r="FJ248">
            <v>-101.8</v>
          </cell>
          <cell r="FM248">
            <v>-99.6</v>
          </cell>
          <cell r="GK248">
            <v>0</v>
          </cell>
          <cell r="GL248">
            <v>32.300000000000004</v>
          </cell>
          <cell r="GM248">
            <v>35.500000000000007</v>
          </cell>
          <cell r="GN248">
            <v>0</v>
          </cell>
          <cell r="GO248">
            <v>0</v>
          </cell>
          <cell r="GP248">
            <v>0</v>
          </cell>
        </row>
        <row r="251">
          <cell r="AQ251">
            <v>269</v>
          </cell>
          <cell r="BA251">
            <v>267</v>
          </cell>
          <cell r="BD251">
            <v>270</v>
          </cell>
          <cell r="BF251">
            <v>217</v>
          </cell>
          <cell r="BI251">
            <v>267</v>
          </cell>
          <cell r="BJ251">
            <v>267</v>
          </cell>
          <cell r="BN251">
            <v>270</v>
          </cell>
          <cell r="BO251">
            <v>258</v>
          </cell>
          <cell r="BS251">
            <v>233</v>
          </cell>
          <cell r="BT251">
            <v>270</v>
          </cell>
          <cell r="BU251">
            <v>205</v>
          </cell>
          <cell r="CC251">
            <v>212</v>
          </cell>
          <cell r="CD251">
            <v>131</v>
          </cell>
          <cell r="CG251">
            <v>263</v>
          </cell>
          <cell r="CM251">
            <v>231</v>
          </cell>
          <cell r="CU251">
            <v>59</v>
          </cell>
          <cell r="CZ251">
            <v>175</v>
          </cell>
          <cell r="DE251">
            <v>184</v>
          </cell>
          <cell r="DI251">
            <v>275</v>
          </cell>
          <cell r="DJ251">
            <v>222</v>
          </cell>
          <cell r="DN251">
            <v>253</v>
          </cell>
          <cell r="DO251">
            <v>270</v>
          </cell>
          <cell r="DT251">
            <v>115</v>
          </cell>
          <cell r="DV251">
            <v>107</v>
          </cell>
          <cell r="DW251">
            <v>214</v>
          </cell>
          <cell r="DX251">
            <v>275</v>
          </cell>
          <cell r="DY251">
            <v>275</v>
          </cell>
          <cell r="DZ251">
            <v>0</v>
          </cell>
          <cell r="EA251">
            <v>0</v>
          </cell>
          <cell r="EB251">
            <v>311</v>
          </cell>
          <cell r="EC251">
            <v>250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276</v>
          </cell>
          <cell r="EY251">
            <v>0</v>
          </cell>
          <cell r="EZ251">
            <v>0</v>
          </cell>
          <cell r="FA251">
            <v>0</v>
          </cell>
          <cell r="FB251">
            <v>0</v>
          </cell>
          <cell r="FI251">
            <v>275</v>
          </cell>
          <cell r="FJ251">
            <v>275</v>
          </cell>
          <cell r="FM251">
            <v>275</v>
          </cell>
          <cell r="GK251">
            <v>0</v>
          </cell>
          <cell r="GL251">
            <v>260.625</v>
          </cell>
          <cell r="GM251">
            <v>200.5</v>
          </cell>
          <cell r="GN251">
            <v>229.83333333333334</v>
          </cell>
          <cell r="GO251">
            <v>0</v>
          </cell>
          <cell r="GP251">
            <v>0</v>
          </cell>
        </row>
        <row r="252">
          <cell r="AQ252">
            <v>0.68400000000000005</v>
          </cell>
          <cell r="BA252">
            <v>0.74099999999999999</v>
          </cell>
          <cell r="BD252">
            <v>0.76800000000000002</v>
          </cell>
          <cell r="BE252">
            <v>0.94199999999999995</v>
          </cell>
          <cell r="BF252">
            <v>0.58599999999999997</v>
          </cell>
          <cell r="BI252">
            <v>0.755</v>
          </cell>
          <cell r="BJ252">
            <v>0.78500000000000003</v>
          </cell>
          <cell r="BN252">
            <v>0.86099999999999999</v>
          </cell>
          <cell r="BO252">
            <v>0.72599999999999998</v>
          </cell>
          <cell r="BS252">
            <v>0.67600000000000005</v>
          </cell>
          <cell r="BT252">
            <v>0.753</v>
          </cell>
          <cell r="BU252">
            <v>0.67300000000000004</v>
          </cell>
          <cell r="CC252">
            <v>0.58199999999999996</v>
          </cell>
          <cell r="CD252">
            <v>0.71699999999999997</v>
          </cell>
          <cell r="CG252">
            <v>0.78100000000000003</v>
          </cell>
          <cell r="CM252">
            <v>0.73499999999999999</v>
          </cell>
          <cell r="CU252">
            <v>0.63100000000000001</v>
          </cell>
          <cell r="CZ252">
            <v>0.46899999999999997</v>
          </cell>
          <cell r="DE252">
            <v>0.56000000000000005</v>
          </cell>
          <cell r="DI252">
            <v>0.76200000000000001</v>
          </cell>
          <cell r="DJ252">
            <v>0.63300000000000001</v>
          </cell>
          <cell r="DN252">
            <v>0.69599999999999995</v>
          </cell>
          <cell r="DO252">
            <v>0.80400000000000005</v>
          </cell>
          <cell r="DT252">
            <v>0.86699999999999999</v>
          </cell>
          <cell r="DV252">
            <v>0.60199999999999998</v>
          </cell>
          <cell r="DW252">
            <v>0.56999999999999995</v>
          </cell>
          <cell r="DX252">
            <v>0.79300000000000004</v>
          </cell>
          <cell r="DY252">
            <v>0.84399999999999997</v>
          </cell>
          <cell r="DZ252">
            <v>0</v>
          </cell>
          <cell r="EA252">
            <v>0</v>
          </cell>
          <cell r="EB252">
            <v>0.82799999999999996</v>
          </cell>
          <cell r="EC252">
            <v>0.66300000000000003</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0.10199999999999999</v>
          </cell>
          <cell r="EY252">
            <v>0</v>
          </cell>
          <cell r="EZ252">
            <v>0</v>
          </cell>
          <cell r="FA252">
            <v>0</v>
          </cell>
          <cell r="FB252">
            <v>0</v>
          </cell>
          <cell r="FI252">
            <v>0.96399999999999997</v>
          </cell>
          <cell r="FJ252">
            <v>0.872</v>
          </cell>
          <cell r="FM252">
            <v>0.90300000000000002</v>
          </cell>
          <cell r="GK252">
            <v>0</v>
          </cell>
          <cell r="GL252">
            <v>0.76088888888888884</v>
          </cell>
          <cell r="GM252">
            <v>0.69350000000000012</v>
          </cell>
          <cell r="GN252">
            <v>0.65400000000000003</v>
          </cell>
          <cell r="GO252">
            <v>0</v>
          </cell>
          <cell r="GP252">
            <v>0</v>
          </cell>
        </row>
        <row r="253">
          <cell r="AQ253">
            <v>-16.5</v>
          </cell>
          <cell r="BA253">
            <v>-39</v>
          </cell>
          <cell r="BD253">
            <v>-24.4</v>
          </cell>
          <cell r="BE253">
            <v>-8.8000000000000007</v>
          </cell>
          <cell r="BF253">
            <v>58.5</v>
          </cell>
          <cell r="BI253">
            <v>-6.1</v>
          </cell>
          <cell r="BJ253">
            <v>-31.8</v>
          </cell>
          <cell r="BN253">
            <v>-24.4</v>
          </cell>
          <cell r="BO253">
            <v>37.5</v>
          </cell>
          <cell r="BS253">
            <v>35.299999999999997</v>
          </cell>
          <cell r="BT253">
            <v>46.2</v>
          </cell>
          <cell r="BU253">
            <v>55.4</v>
          </cell>
          <cell r="CC253">
            <v>34.200000000000003</v>
          </cell>
          <cell r="CD253">
            <v>21.4</v>
          </cell>
          <cell r="CG253">
            <v>9.6999999999999993</v>
          </cell>
          <cell r="CM253">
            <v>-5.3</v>
          </cell>
          <cell r="CU253">
            <v>5.3</v>
          </cell>
          <cell r="CZ253">
            <v>27.5</v>
          </cell>
          <cell r="DE253">
            <v>-23.8</v>
          </cell>
          <cell r="DI253">
            <v>-58.9</v>
          </cell>
          <cell r="DJ253">
            <v>-33.1</v>
          </cell>
          <cell r="DN253">
            <v>35</v>
          </cell>
          <cell r="DO253">
            <v>-44.8</v>
          </cell>
          <cell r="DT253">
            <v>-14.8</v>
          </cell>
          <cell r="DV253">
            <v>-19.3</v>
          </cell>
          <cell r="DW253">
            <v>-17.600000000000001</v>
          </cell>
          <cell r="DX253">
            <v>-60.2</v>
          </cell>
          <cell r="DY253">
            <v>-65.3</v>
          </cell>
          <cell r="DZ253">
            <v>0</v>
          </cell>
          <cell r="EA253">
            <v>0</v>
          </cell>
          <cell r="EB253">
            <v>-62.3</v>
          </cell>
          <cell r="EC253">
            <v>-60.9</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-11.7</v>
          </cell>
          <cell r="EY253">
            <v>0</v>
          </cell>
          <cell r="EZ253">
            <v>0</v>
          </cell>
          <cell r="FA253">
            <v>0</v>
          </cell>
          <cell r="FB253">
            <v>0</v>
          </cell>
          <cell r="FI253">
            <v>1.3</v>
          </cell>
          <cell r="FJ253">
            <v>11.1</v>
          </cell>
          <cell r="FM253">
            <v>-35.200000000000003</v>
          </cell>
          <cell r="GK253">
            <v>0</v>
          </cell>
          <cell r="GL253">
            <v>-6.1111111111111107</v>
          </cell>
          <cell r="GM253">
            <v>25.275000000000002</v>
          </cell>
          <cell r="GN253">
            <v>-16.350000000000001</v>
          </cell>
          <cell r="GO253">
            <v>0</v>
          </cell>
          <cell r="GP253">
            <v>0</v>
          </cell>
        </row>
        <row r="256">
          <cell r="AQ256">
            <v>249</v>
          </cell>
          <cell r="AV256">
            <v>188</v>
          </cell>
          <cell r="BE256">
            <v>270</v>
          </cell>
          <cell r="BI256">
            <v>220</v>
          </cell>
          <cell r="BX256">
            <v>172</v>
          </cell>
          <cell r="CC256">
            <v>245</v>
          </cell>
          <cell r="CD256">
            <v>126</v>
          </cell>
          <cell r="CG256">
            <v>245</v>
          </cell>
          <cell r="CM256">
            <v>3</v>
          </cell>
          <cell r="CQ256">
            <v>233</v>
          </cell>
          <cell r="CZ256">
            <v>1</v>
          </cell>
          <cell r="DA256">
            <v>222</v>
          </cell>
          <cell r="DE256">
            <v>128</v>
          </cell>
          <cell r="DI256">
            <v>234</v>
          </cell>
          <cell r="DJ256">
            <v>98</v>
          </cell>
          <cell r="DN256">
            <v>216</v>
          </cell>
          <cell r="DV256">
            <v>253</v>
          </cell>
          <cell r="DX256">
            <v>272</v>
          </cell>
          <cell r="DY256">
            <v>0</v>
          </cell>
          <cell r="DZ256">
            <v>0</v>
          </cell>
          <cell r="EA256">
            <v>0</v>
          </cell>
          <cell r="EB256">
            <v>0</v>
          </cell>
          <cell r="EC256">
            <v>250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202</v>
          </cell>
          <cell r="EY256">
            <v>0</v>
          </cell>
          <cell r="EZ256">
            <v>0</v>
          </cell>
          <cell r="FA256">
            <v>0</v>
          </cell>
          <cell r="FB256">
            <v>0</v>
          </cell>
          <cell r="FC256">
            <v>0</v>
          </cell>
          <cell r="FI256">
            <v>190</v>
          </cell>
          <cell r="FM256">
            <v>106</v>
          </cell>
          <cell r="GK256">
            <v>0</v>
          </cell>
          <cell r="GL256">
            <v>231.75</v>
          </cell>
          <cell r="GM256">
            <v>170.66666666666666</v>
          </cell>
          <cell r="GN256">
            <v>149.83333333333334</v>
          </cell>
          <cell r="GO256">
            <v>0</v>
          </cell>
          <cell r="GP256">
            <v>0</v>
          </cell>
        </row>
        <row r="257">
          <cell r="AQ257">
            <v>0.59799999999999998</v>
          </cell>
          <cell r="AV257">
            <v>0.48199999999999998</v>
          </cell>
          <cell r="BE257">
            <v>0.628</v>
          </cell>
          <cell r="BI257">
            <v>0.60099999999999998</v>
          </cell>
          <cell r="BX257">
            <v>0.48099999999999998</v>
          </cell>
          <cell r="CC257">
            <v>0.70099999999999996</v>
          </cell>
          <cell r="CD257">
            <v>0.66400000000000003</v>
          </cell>
          <cell r="CG257">
            <v>0.72399999999999998</v>
          </cell>
          <cell r="CM257">
            <v>0.47</v>
          </cell>
          <cell r="CQ257">
            <v>0.68300000000000005</v>
          </cell>
          <cell r="CZ257">
            <v>0.38300000000000001</v>
          </cell>
          <cell r="DA257">
            <v>0.61299999999999999</v>
          </cell>
          <cell r="DE257">
            <v>0.73199999999999998</v>
          </cell>
          <cell r="DI257">
            <v>0.68799999999999994</v>
          </cell>
          <cell r="DJ257">
            <v>0.64600000000000002</v>
          </cell>
          <cell r="DN257">
            <v>0.66500000000000004</v>
          </cell>
          <cell r="DV257">
            <v>0.754</v>
          </cell>
          <cell r="DX257">
            <v>0.84899999999999998</v>
          </cell>
          <cell r="DY257">
            <v>0</v>
          </cell>
          <cell r="DZ257">
            <v>0</v>
          </cell>
          <cell r="EA257">
            <v>0</v>
          </cell>
          <cell r="EB257">
            <v>0</v>
          </cell>
          <cell r="EC257">
            <v>0.73399999999999999</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0.58099999999999996</v>
          </cell>
          <cell r="EY257">
            <v>0</v>
          </cell>
          <cell r="EZ257">
            <v>0</v>
          </cell>
          <cell r="FA257">
            <v>0</v>
          </cell>
          <cell r="FB257">
            <v>0</v>
          </cell>
          <cell r="FC257">
            <v>0</v>
          </cell>
          <cell r="FI257">
            <v>0.63</v>
          </cell>
          <cell r="FM257">
            <v>0.52500000000000002</v>
          </cell>
          <cell r="GK257">
            <v>0</v>
          </cell>
          <cell r="GL257">
            <v>0.57725000000000004</v>
          </cell>
          <cell r="GM257">
            <v>0.62049999999999994</v>
          </cell>
          <cell r="GN257">
            <v>0.62116666666666664</v>
          </cell>
          <cell r="GO257">
            <v>0</v>
          </cell>
          <cell r="GP257">
            <v>0</v>
          </cell>
        </row>
        <row r="258">
          <cell r="AQ258">
            <v>-5.5</v>
          </cell>
          <cell r="BE258">
            <v>21.7</v>
          </cell>
          <cell r="BI258">
            <v>32.6</v>
          </cell>
          <cell r="BX258">
            <v>38.799999999999997</v>
          </cell>
          <cell r="CC258">
            <v>-30.8</v>
          </cell>
          <cell r="CD258">
            <v>-4.0999999999999996</v>
          </cell>
          <cell r="CG258">
            <v>-3.8</v>
          </cell>
          <cell r="CM258">
            <v>0.4</v>
          </cell>
          <cell r="CQ258">
            <v>9.9</v>
          </cell>
          <cell r="CZ258">
            <v>0</v>
          </cell>
          <cell r="DA258">
            <v>36.4</v>
          </cell>
          <cell r="DE258">
            <v>-0.1</v>
          </cell>
          <cell r="DI258">
            <v>-16</v>
          </cell>
          <cell r="DJ258">
            <v>-1.4</v>
          </cell>
          <cell r="DN258">
            <v>-3.5</v>
          </cell>
          <cell r="DV258">
            <v>-198.7</v>
          </cell>
          <cell r="DX258">
            <v>-287</v>
          </cell>
          <cell r="DY258">
            <v>0</v>
          </cell>
          <cell r="DZ258">
            <v>0</v>
          </cell>
          <cell r="EA258">
            <v>0</v>
          </cell>
          <cell r="EB258">
            <v>0</v>
          </cell>
          <cell r="EC258">
            <v>-207.3</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6.6</v>
          </cell>
          <cell r="EY258">
            <v>0</v>
          </cell>
          <cell r="EZ258">
            <v>0</v>
          </cell>
          <cell r="FA258">
            <v>0</v>
          </cell>
          <cell r="FB258">
            <v>0</v>
          </cell>
          <cell r="FC258">
            <v>0</v>
          </cell>
          <cell r="FI258">
            <v>-10.7</v>
          </cell>
          <cell r="FM258">
            <v>3.6</v>
          </cell>
          <cell r="GK258">
            <v>0</v>
          </cell>
          <cell r="GL258">
            <v>16.266666666666666</v>
          </cell>
          <cell r="GM258">
            <v>1.7333333333333327</v>
          </cell>
          <cell r="GN258">
            <v>2.5666666666666664</v>
          </cell>
          <cell r="GO258">
            <v>0</v>
          </cell>
          <cell r="GP258">
            <v>0</v>
          </cell>
        </row>
        <row r="261">
          <cell r="AU261">
            <v>307</v>
          </cell>
          <cell r="BF261">
            <v>304</v>
          </cell>
          <cell r="BU261">
            <v>259</v>
          </cell>
          <cell r="BX261">
            <v>313</v>
          </cell>
          <cell r="CD261">
            <v>313</v>
          </cell>
          <cell r="CG261">
            <v>318</v>
          </cell>
          <cell r="CM261">
            <v>313</v>
          </cell>
          <cell r="CQ261">
            <v>313</v>
          </cell>
          <cell r="CZ261">
            <v>201</v>
          </cell>
          <cell r="DA261">
            <v>296</v>
          </cell>
          <cell r="DE261">
            <v>210</v>
          </cell>
          <cell r="DJ261">
            <v>71</v>
          </cell>
          <cell r="DN261">
            <v>200</v>
          </cell>
          <cell r="DO261">
            <v>212</v>
          </cell>
          <cell r="DX261">
            <v>72</v>
          </cell>
          <cell r="DY261">
            <v>0</v>
          </cell>
          <cell r="DZ261">
            <v>0</v>
          </cell>
          <cell r="EA261">
            <v>0</v>
          </cell>
          <cell r="EB261">
            <v>313</v>
          </cell>
          <cell r="EC261">
            <v>156</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GK261">
            <v>0</v>
          </cell>
          <cell r="GL261">
            <v>305.5</v>
          </cell>
          <cell r="GM261">
            <v>304.83333333333331</v>
          </cell>
          <cell r="GN261">
            <v>198.33333333333334</v>
          </cell>
          <cell r="GO261">
            <v>0</v>
          </cell>
          <cell r="GP261">
            <v>0</v>
          </cell>
        </row>
        <row r="262">
          <cell r="AU262">
            <v>0.77500000000000002</v>
          </cell>
          <cell r="BF262">
            <v>0.76600000000000001</v>
          </cell>
          <cell r="BU262">
            <v>0.73899999999999999</v>
          </cell>
          <cell r="BX262">
            <v>0.87</v>
          </cell>
          <cell r="CD262">
            <v>0.94499999999999995</v>
          </cell>
          <cell r="CG262">
            <v>0.82099999999999995</v>
          </cell>
          <cell r="CM262">
            <v>0.79300000000000004</v>
          </cell>
          <cell r="CQ262">
            <v>0.82499999999999996</v>
          </cell>
          <cell r="CZ262">
            <v>0.503</v>
          </cell>
          <cell r="DA262">
            <v>0.85499999999999998</v>
          </cell>
          <cell r="DE262">
            <v>0.504</v>
          </cell>
          <cell r="DJ262">
            <v>0.59399999999999997</v>
          </cell>
          <cell r="DN262">
            <v>0.82199999999999995</v>
          </cell>
          <cell r="DO262">
            <v>0.60399999999999998</v>
          </cell>
          <cell r="DX262">
            <v>0.54400000000000004</v>
          </cell>
          <cell r="DY262">
            <v>0</v>
          </cell>
          <cell r="DZ262">
            <v>0</v>
          </cell>
          <cell r="EA262">
            <v>0</v>
          </cell>
          <cell r="EB262">
            <v>0.81899999999999995</v>
          </cell>
          <cell r="EC262">
            <v>0.80500000000000005</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GK262">
            <v>0</v>
          </cell>
          <cell r="GL262">
            <v>0.77049999999999996</v>
          </cell>
          <cell r="GM262">
            <v>0.83216666666666672</v>
          </cell>
          <cell r="GN262">
            <v>0.64700000000000002</v>
          </cell>
          <cell r="GO262">
            <v>0</v>
          </cell>
          <cell r="GP262">
            <v>0</v>
          </cell>
        </row>
        <row r="263">
          <cell r="BF263">
            <v>-9.1999999999999993</v>
          </cell>
          <cell r="BU263">
            <v>14.5</v>
          </cell>
          <cell r="BX263">
            <v>16.3</v>
          </cell>
          <cell r="CD263">
            <v>11.1</v>
          </cell>
          <cell r="CG263">
            <v>9.1</v>
          </cell>
          <cell r="CM263">
            <v>15.4</v>
          </cell>
          <cell r="CQ263">
            <v>27.6</v>
          </cell>
          <cell r="CZ263">
            <v>-14.1</v>
          </cell>
          <cell r="DA263">
            <v>22.9</v>
          </cell>
          <cell r="DE263">
            <v>18.2</v>
          </cell>
          <cell r="DJ263">
            <v>-6.3</v>
          </cell>
          <cell r="DN263">
            <v>10.3</v>
          </cell>
          <cell r="DO263">
            <v>6.3</v>
          </cell>
          <cell r="DX263">
            <v>8.6999999999999993</v>
          </cell>
          <cell r="DY263">
            <v>0</v>
          </cell>
          <cell r="DZ263">
            <v>0</v>
          </cell>
          <cell r="EA263">
            <v>0</v>
          </cell>
          <cell r="EB263">
            <v>19.399999999999999</v>
          </cell>
          <cell r="EC263">
            <v>8.4</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GK263">
            <v>0</v>
          </cell>
          <cell r="GL263">
            <v>-9.1999999999999993</v>
          </cell>
          <cell r="GM263">
            <v>15.666666666666666</v>
          </cell>
          <cell r="GN263">
            <v>6.2166666666666659</v>
          </cell>
          <cell r="GO263">
            <v>0</v>
          </cell>
          <cell r="GP263">
            <v>0</v>
          </cell>
        </row>
        <row r="266">
          <cell r="AQ266">
            <v>230</v>
          </cell>
          <cell r="BU266">
            <v>30</v>
          </cell>
          <cell r="BX266">
            <v>24</v>
          </cell>
          <cell r="EX266">
            <v>313</v>
          </cell>
          <cell r="FI266">
            <v>281</v>
          </cell>
          <cell r="FJ266">
            <v>250</v>
          </cell>
          <cell r="FM266">
            <v>149</v>
          </cell>
          <cell r="GK266">
            <v>0</v>
          </cell>
          <cell r="GL266">
            <v>230</v>
          </cell>
          <cell r="GM266">
            <v>27</v>
          </cell>
          <cell r="GN266">
            <v>0</v>
          </cell>
          <cell r="GO266">
            <v>0</v>
          </cell>
          <cell r="GP266">
            <v>0</v>
          </cell>
        </row>
        <row r="267">
          <cell r="AQ267">
            <v>0.54800000000000004</v>
          </cell>
          <cell r="BU267">
            <v>0.79300000000000004</v>
          </cell>
          <cell r="BX267">
            <v>0.7</v>
          </cell>
          <cell r="EX267">
            <v>0.83299999999999996</v>
          </cell>
          <cell r="FI267">
            <v>0.66700000000000004</v>
          </cell>
          <cell r="FJ267">
            <v>0.624</v>
          </cell>
          <cell r="FM267">
            <v>0.61199999999999999</v>
          </cell>
          <cell r="GK267">
            <v>0</v>
          </cell>
          <cell r="GL267">
            <v>0.54800000000000004</v>
          </cell>
          <cell r="GM267">
            <v>0.74649999999999994</v>
          </cell>
          <cell r="GN267">
            <v>0</v>
          </cell>
          <cell r="GO267">
            <v>0</v>
          </cell>
          <cell r="GP267">
            <v>0</v>
          </cell>
        </row>
        <row r="268">
          <cell r="AQ268">
            <v>44</v>
          </cell>
          <cell r="BU268">
            <v>3</v>
          </cell>
          <cell r="BX268">
            <v>1</v>
          </cell>
          <cell r="EX268">
            <v>13</v>
          </cell>
          <cell r="FI268">
            <v>82.5</v>
          </cell>
          <cell r="FJ268">
            <v>82.9</v>
          </cell>
          <cell r="FM268">
            <v>45.8</v>
          </cell>
          <cell r="GK268">
            <v>0</v>
          </cell>
          <cell r="GL268">
            <v>44</v>
          </cell>
          <cell r="GM268">
            <v>2</v>
          </cell>
          <cell r="GN268">
            <v>0</v>
          </cell>
          <cell r="GO268">
            <v>0</v>
          </cell>
          <cell r="GP268">
            <v>0</v>
          </cell>
        </row>
        <row r="271">
          <cell r="BF271">
            <v>234</v>
          </cell>
          <cell r="BJ271">
            <v>260</v>
          </cell>
          <cell r="BN271">
            <v>219</v>
          </cell>
          <cell r="BO271">
            <v>268</v>
          </cell>
          <cell r="BS271">
            <v>268</v>
          </cell>
          <cell r="BT271">
            <v>268</v>
          </cell>
          <cell r="CC271">
            <v>272</v>
          </cell>
          <cell r="CD271">
            <v>212</v>
          </cell>
          <cell r="CG271">
            <v>275</v>
          </cell>
          <cell r="CH271">
            <v>275</v>
          </cell>
          <cell r="CI271">
            <v>251</v>
          </cell>
          <cell r="CM271">
            <v>112</v>
          </cell>
          <cell r="CQ271">
            <v>273</v>
          </cell>
          <cell r="CU271">
            <v>275</v>
          </cell>
          <cell r="CZ271">
            <v>275</v>
          </cell>
          <cell r="DA271">
            <v>217</v>
          </cell>
          <cell r="DE271">
            <v>166</v>
          </cell>
          <cell r="DI271">
            <v>232</v>
          </cell>
          <cell r="DJ271">
            <v>275</v>
          </cell>
          <cell r="DN271">
            <v>251</v>
          </cell>
          <cell r="DO271">
            <v>250</v>
          </cell>
          <cell r="DT271">
            <v>160</v>
          </cell>
          <cell r="DW271">
            <v>90</v>
          </cell>
          <cell r="DX271">
            <v>275</v>
          </cell>
          <cell r="DY271">
            <v>275</v>
          </cell>
          <cell r="DZ271">
            <v>0</v>
          </cell>
          <cell r="EA271">
            <v>0</v>
          </cell>
          <cell r="EB271">
            <v>177</v>
          </cell>
          <cell r="EC271">
            <v>263</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275</v>
          </cell>
          <cell r="EY271">
            <v>0</v>
          </cell>
          <cell r="EZ271">
            <v>0</v>
          </cell>
          <cell r="FA271">
            <v>0</v>
          </cell>
          <cell r="FB271">
            <v>0</v>
          </cell>
          <cell r="FC271">
            <v>0</v>
          </cell>
          <cell r="FI271">
            <v>236</v>
          </cell>
          <cell r="FJ271">
            <v>185</v>
          </cell>
          <cell r="GK271">
            <v>0</v>
          </cell>
          <cell r="GL271">
            <v>245.25</v>
          </cell>
          <cell r="GM271">
            <v>248.1</v>
          </cell>
          <cell r="GN271">
            <v>238</v>
          </cell>
          <cell r="GO271">
            <v>0</v>
          </cell>
          <cell r="GP271">
            <v>0</v>
          </cell>
        </row>
        <row r="272">
          <cell r="BF272">
            <v>0.624</v>
          </cell>
          <cell r="BJ272">
            <v>0.70199999999999996</v>
          </cell>
          <cell r="BN272">
            <v>0.63300000000000001</v>
          </cell>
          <cell r="BO272">
            <v>0.73799999999999999</v>
          </cell>
          <cell r="BS272">
            <v>0.86499999999999999</v>
          </cell>
          <cell r="BT272">
            <v>0.79500000000000004</v>
          </cell>
          <cell r="CC272">
            <v>0.81399999999999995</v>
          </cell>
          <cell r="CD272">
            <v>0.63200000000000001</v>
          </cell>
          <cell r="CG272">
            <v>0.84399999999999997</v>
          </cell>
          <cell r="CH272">
            <v>0.81</v>
          </cell>
          <cell r="CI272">
            <v>0.71799999999999997</v>
          </cell>
          <cell r="CM272">
            <v>0.66700000000000004</v>
          </cell>
          <cell r="CQ272">
            <v>0.80400000000000005</v>
          </cell>
          <cell r="CU272">
            <v>0.82499999999999996</v>
          </cell>
          <cell r="CZ272">
            <v>0.79800000000000004</v>
          </cell>
          <cell r="DA272">
            <v>0.70599999999999996</v>
          </cell>
          <cell r="DE272">
            <v>0.46300000000000002</v>
          </cell>
          <cell r="DI272">
            <v>0.67100000000000004</v>
          </cell>
          <cell r="DJ272">
            <v>0.82599999999999996</v>
          </cell>
          <cell r="DN272">
            <v>0.73499999999999999</v>
          </cell>
          <cell r="DO272">
            <v>0.73299999999999998</v>
          </cell>
          <cell r="DT272">
            <v>0.80300000000000005</v>
          </cell>
          <cell r="DW272">
            <v>0.54200000000000004</v>
          </cell>
          <cell r="DX272">
            <v>0.81299999999999994</v>
          </cell>
          <cell r="DY272">
            <v>0.81399999999999995</v>
          </cell>
          <cell r="DZ272">
            <v>0</v>
          </cell>
          <cell r="EA272">
            <v>0</v>
          </cell>
          <cell r="EB272">
            <v>0.97499999999999998</v>
          </cell>
          <cell r="EC272">
            <v>0.69</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0.88100000000000001</v>
          </cell>
          <cell r="EY272">
            <v>0</v>
          </cell>
          <cell r="EZ272">
            <v>0</v>
          </cell>
          <cell r="FA272">
            <v>0</v>
          </cell>
          <cell r="FB272">
            <v>0</v>
          </cell>
          <cell r="FC272">
            <v>0</v>
          </cell>
          <cell r="FI272">
            <v>0.68799999999999994</v>
          </cell>
          <cell r="FJ272">
            <v>0.505</v>
          </cell>
          <cell r="GK272">
            <v>0</v>
          </cell>
          <cell r="GL272">
            <v>0.67425000000000002</v>
          </cell>
          <cell r="GM272">
            <v>0.77739999999999998</v>
          </cell>
          <cell r="GN272">
            <v>0.70457142857142852</v>
          </cell>
          <cell r="GO272">
            <v>0</v>
          </cell>
          <cell r="GP272">
            <v>0</v>
          </cell>
        </row>
        <row r="273">
          <cell r="BF273">
            <v>29.3</v>
          </cell>
          <cell r="BJ273">
            <v>-31.9</v>
          </cell>
          <cell r="BN273">
            <v>26.7</v>
          </cell>
          <cell r="BO273">
            <v>-43.1</v>
          </cell>
          <cell r="BS273">
            <v>-33.1</v>
          </cell>
          <cell r="BT273">
            <v>-24.4</v>
          </cell>
          <cell r="CC273">
            <v>-42.9</v>
          </cell>
          <cell r="CD273">
            <v>36.9</v>
          </cell>
          <cell r="CG273">
            <v>-60.6</v>
          </cell>
          <cell r="CH273">
            <v>-28.1</v>
          </cell>
          <cell r="CI273">
            <v>15.2</v>
          </cell>
          <cell r="CM273">
            <v>1.2</v>
          </cell>
          <cell r="CQ273">
            <v>-34.5</v>
          </cell>
          <cell r="CU273">
            <v>-46.5</v>
          </cell>
          <cell r="CZ273">
            <v>-42.5</v>
          </cell>
          <cell r="DA273">
            <v>-21.1</v>
          </cell>
          <cell r="DE273">
            <v>-21.3</v>
          </cell>
          <cell r="DI273">
            <v>29.1</v>
          </cell>
          <cell r="DJ273">
            <v>-42.7</v>
          </cell>
          <cell r="DN273">
            <v>24.1</v>
          </cell>
          <cell r="DO273">
            <v>34.799999999999997</v>
          </cell>
          <cell r="DT273">
            <v>-22.6</v>
          </cell>
          <cell r="DW273">
            <v>-5.4</v>
          </cell>
          <cell r="DX273">
            <v>-46.1</v>
          </cell>
          <cell r="DY273">
            <v>-37.799999999999997</v>
          </cell>
          <cell r="DZ273">
            <v>0</v>
          </cell>
          <cell r="EA273">
            <v>0</v>
          </cell>
          <cell r="EB273">
            <v>-32.200000000000003</v>
          </cell>
          <cell r="EC273">
            <v>-53.8</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-14.4</v>
          </cell>
          <cell r="EY273">
            <v>0</v>
          </cell>
          <cell r="EZ273">
            <v>0</v>
          </cell>
          <cell r="FA273">
            <v>0</v>
          </cell>
          <cell r="FB273">
            <v>0</v>
          </cell>
          <cell r="FC273">
            <v>0</v>
          </cell>
          <cell r="FI273">
            <v>42.7</v>
          </cell>
          <cell r="FJ273">
            <v>31.5</v>
          </cell>
          <cell r="GK273">
            <v>0</v>
          </cell>
          <cell r="GL273">
            <v>-4.75</v>
          </cell>
          <cell r="GM273">
            <v>-21.680000000000003</v>
          </cell>
          <cell r="GN273">
            <v>-5.6571428571428584</v>
          </cell>
          <cell r="GO273">
            <v>0</v>
          </cell>
          <cell r="GP273">
            <v>0</v>
          </cell>
        </row>
        <row r="276">
          <cell r="AQ276">
            <v>260</v>
          </cell>
          <cell r="AU276">
            <v>304</v>
          </cell>
          <cell r="AV276">
            <v>280</v>
          </cell>
          <cell r="BA276">
            <v>300</v>
          </cell>
          <cell r="BD276">
            <v>280</v>
          </cell>
          <cell r="BE276">
            <v>262</v>
          </cell>
          <cell r="BF276">
            <v>243</v>
          </cell>
          <cell r="BI276">
            <v>255</v>
          </cell>
          <cell r="BJ276">
            <v>263</v>
          </cell>
          <cell r="BO276">
            <v>275</v>
          </cell>
          <cell r="BS276">
            <v>300</v>
          </cell>
          <cell r="BT276">
            <v>290</v>
          </cell>
          <cell r="BU276">
            <v>243</v>
          </cell>
          <cell r="BX276">
            <v>285</v>
          </cell>
          <cell r="CC276">
            <v>305</v>
          </cell>
          <cell r="CD276">
            <v>303</v>
          </cell>
          <cell r="CG276">
            <v>283</v>
          </cell>
          <cell r="CH276">
            <v>305</v>
          </cell>
          <cell r="CZ276">
            <v>307</v>
          </cell>
          <cell r="DA276">
            <v>307</v>
          </cell>
          <cell r="DE276">
            <v>200</v>
          </cell>
          <cell r="DI276">
            <v>284</v>
          </cell>
          <cell r="DJ276">
            <v>238</v>
          </cell>
          <cell r="DN276">
            <v>300</v>
          </cell>
          <cell r="DO276">
            <v>133</v>
          </cell>
          <cell r="DV276">
            <v>308</v>
          </cell>
          <cell r="DW276">
            <v>282</v>
          </cell>
          <cell r="DX276">
            <v>301</v>
          </cell>
          <cell r="DY276">
            <v>228</v>
          </cell>
          <cell r="DZ276">
            <v>0</v>
          </cell>
          <cell r="EA276">
            <v>0</v>
          </cell>
          <cell r="EB276">
            <v>322</v>
          </cell>
          <cell r="EC276">
            <v>307</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GK276">
            <v>0</v>
          </cell>
          <cell r="GL276">
            <v>272.2</v>
          </cell>
          <cell r="GM276">
            <v>289.25</v>
          </cell>
          <cell r="GN276">
            <v>252.71428571428572</v>
          </cell>
          <cell r="GO276">
            <v>0</v>
          </cell>
          <cell r="GP276">
            <v>0</v>
          </cell>
        </row>
        <row r="277">
          <cell r="AQ277">
            <v>0.65800000000000003</v>
          </cell>
          <cell r="AU277">
            <v>0.73</v>
          </cell>
          <cell r="AV277">
            <v>0.68500000000000005</v>
          </cell>
          <cell r="BA277">
            <v>0.749</v>
          </cell>
          <cell r="BD277">
            <v>0.73199999999999998</v>
          </cell>
          <cell r="BE277">
            <v>0.64500000000000002</v>
          </cell>
          <cell r="BF277">
            <v>0.56799999999999995</v>
          </cell>
          <cell r="BI277">
            <v>0.52300000000000002</v>
          </cell>
          <cell r="BO277">
            <v>0.65100000000000002</v>
          </cell>
          <cell r="BS277">
            <v>0.79</v>
          </cell>
          <cell r="BT277">
            <v>0.73</v>
          </cell>
          <cell r="BU277">
            <v>0.66</v>
          </cell>
          <cell r="BX277">
            <v>0.72799999999999998</v>
          </cell>
          <cell r="CC277">
            <v>0.87</v>
          </cell>
          <cell r="CD277">
            <v>0.91300000000000003</v>
          </cell>
          <cell r="CG277">
            <v>0.72899999999999998</v>
          </cell>
          <cell r="CH277">
            <v>0.872</v>
          </cell>
          <cell r="CZ277">
            <v>0.93200000000000005</v>
          </cell>
          <cell r="DA277">
            <v>0.878</v>
          </cell>
          <cell r="DE277">
            <v>0.52300000000000002</v>
          </cell>
          <cell r="DI277">
            <v>0.80300000000000005</v>
          </cell>
          <cell r="DJ277">
            <v>0.56799999999999995</v>
          </cell>
          <cell r="DN277">
            <v>0.83199999999999996</v>
          </cell>
          <cell r="DO277">
            <v>0.85099999999999998</v>
          </cell>
          <cell r="DV277">
            <v>0.89</v>
          </cell>
          <cell r="DW277">
            <v>0.73499999999999999</v>
          </cell>
          <cell r="DX277">
            <v>0.80900000000000005</v>
          </cell>
          <cell r="DY277">
            <v>0.59599999999999997</v>
          </cell>
          <cell r="DZ277">
            <v>0</v>
          </cell>
          <cell r="EA277">
            <v>0</v>
          </cell>
          <cell r="EB277">
            <v>0.874</v>
          </cell>
          <cell r="EC277">
            <v>0.83699999999999997</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GK277">
            <v>0</v>
          </cell>
          <cell r="GL277">
            <v>0.66011111111111098</v>
          </cell>
          <cell r="GM277">
            <v>0.78650000000000009</v>
          </cell>
          <cell r="GN277">
            <v>0.76957142857142868</v>
          </cell>
          <cell r="GO277">
            <v>0</v>
          </cell>
          <cell r="GP277">
            <v>0</v>
          </cell>
        </row>
        <row r="278">
          <cell r="AQ278">
            <v>-26.9</v>
          </cell>
          <cell r="AU278">
            <v>24.6</v>
          </cell>
          <cell r="AV278">
            <v>30.2</v>
          </cell>
          <cell r="BA278">
            <v>8.8000000000000007</v>
          </cell>
          <cell r="BD278">
            <v>5.5</v>
          </cell>
          <cell r="BE278">
            <v>62.2</v>
          </cell>
          <cell r="BF278">
            <v>36.1</v>
          </cell>
          <cell r="BI278">
            <v>0</v>
          </cell>
          <cell r="BO278">
            <v>56.2</v>
          </cell>
          <cell r="BS278">
            <v>25.8</v>
          </cell>
          <cell r="BT278">
            <v>73.5</v>
          </cell>
          <cell r="BU278">
            <v>50</v>
          </cell>
          <cell r="BX278">
            <v>59.1</v>
          </cell>
          <cell r="CC278">
            <v>26.4</v>
          </cell>
          <cell r="CD278">
            <v>12.6</v>
          </cell>
          <cell r="CG278">
            <v>28.6</v>
          </cell>
          <cell r="CH278">
            <v>18.5</v>
          </cell>
          <cell r="CZ278">
            <v>9.4</v>
          </cell>
          <cell r="DA278">
            <v>24.2</v>
          </cell>
          <cell r="DE278">
            <v>41.1</v>
          </cell>
          <cell r="DI278">
            <v>49.2</v>
          </cell>
          <cell r="DJ278">
            <v>33.200000000000003</v>
          </cell>
          <cell r="DN278">
            <v>12</v>
          </cell>
          <cell r="DO278">
            <v>16.3</v>
          </cell>
          <cell r="DV278">
            <v>22.8</v>
          </cell>
          <cell r="DW278">
            <v>4.5999999999999996</v>
          </cell>
          <cell r="DX278">
            <v>6.6</v>
          </cell>
          <cell r="DY278">
            <v>39.299999999999997</v>
          </cell>
          <cell r="DZ278">
            <v>0</v>
          </cell>
          <cell r="EA278">
            <v>0</v>
          </cell>
          <cell r="EB278">
            <v>17.7</v>
          </cell>
          <cell r="EC278">
            <v>29.1</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GK278">
            <v>0</v>
          </cell>
          <cell r="GL278">
            <v>21.855555555555554</v>
          </cell>
          <cell r="GM278">
            <v>36.8125</v>
          </cell>
          <cell r="GN278">
            <v>26.485714285714291</v>
          </cell>
          <cell r="GO278">
            <v>0</v>
          </cell>
          <cell r="GP278">
            <v>0</v>
          </cell>
        </row>
        <row r="281">
          <cell r="CD281">
            <v>270</v>
          </cell>
          <cell r="DI281">
            <v>203</v>
          </cell>
          <cell r="DJ281">
            <v>209</v>
          </cell>
          <cell r="DN281">
            <v>154</v>
          </cell>
          <cell r="DO281">
            <v>211</v>
          </cell>
          <cell r="DT281">
            <v>227</v>
          </cell>
          <cell r="DV281">
            <v>241</v>
          </cell>
          <cell r="DW281">
            <v>242</v>
          </cell>
          <cell r="DX281">
            <v>224</v>
          </cell>
          <cell r="DY281">
            <v>222</v>
          </cell>
          <cell r="DZ281">
            <v>0</v>
          </cell>
          <cell r="EA281">
            <v>0</v>
          </cell>
          <cell r="EB281">
            <v>0</v>
          </cell>
          <cell r="EC281">
            <v>191</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I281">
            <v>306</v>
          </cell>
          <cell r="FJ281">
            <v>251</v>
          </cell>
          <cell r="FM281">
            <v>263</v>
          </cell>
          <cell r="GK281">
            <v>0</v>
          </cell>
          <cell r="GL281">
            <v>0</v>
          </cell>
          <cell r="GM281">
            <v>270</v>
          </cell>
          <cell r="GN281">
            <v>194.25</v>
          </cell>
          <cell r="GO281">
            <v>0</v>
          </cell>
          <cell r="GP281">
            <v>0</v>
          </cell>
        </row>
        <row r="282">
          <cell r="CD282">
            <v>0.82299999999999995</v>
          </cell>
          <cell r="DI282">
            <v>0.54900000000000004</v>
          </cell>
          <cell r="DJ282">
            <v>0.68200000000000005</v>
          </cell>
          <cell r="DN282">
            <v>0.72699999999999998</v>
          </cell>
          <cell r="DO282">
            <v>0.69499999999999995</v>
          </cell>
          <cell r="DT282">
            <v>0.66200000000000003</v>
          </cell>
          <cell r="DV282">
            <v>0.70399999999999996</v>
          </cell>
          <cell r="DW282">
            <v>0.67400000000000004</v>
          </cell>
          <cell r="DX282">
            <v>0.73899999999999999</v>
          </cell>
          <cell r="DY282">
            <v>0.63300000000000001</v>
          </cell>
          <cell r="DZ282">
            <v>0</v>
          </cell>
          <cell r="EA282">
            <v>0</v>
          </cell>
          <cell r="EB282">
            <v>0</v>
          </cell>
          <cell r="EC282">
            <v>0.60399999999999998</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I282">
            <v>0.76700000000000002</v>
          </cell>
          <cell r="FJ282">
            <v>0.75800000000000001</v>
          </cell>
          <cell r="FM282">
            <v>0.67400000000000004</v>
          </cell>
          <cell r="GK282">
            <v>0</v>
          </cell>
          <cell r="GL282">
            <v>0</v>
          </cell>
          <cell r="GM282">
            <v>0.82299999999999995</v>
          </cell>
          <cell r="GN282">
            <v>0.66325000000000001</v>
          </cell>
          <cell r="GO282">
            <v>0</v>
          </cell>
          <cell r="GP282">
            <v>0</v>
          </cell>
        </row>
        <row r="283">
          <cell r="CD283">
            <v>1</v>
          </cell>
          <cell r="DI283">
            <v>24.9</v>
          </cell>
          <cell r="DJ283">
            <v>-23.8</v>
          </cell>
          <cell r="DN283">
            <v>-50.1</v>
          </cell>
          <cell r="DO283">
            <v>17.899999999999999</v>
          </cell>
          <cell r="DT283">
            <v>42.1</v>
          </cell>
          <cell r="DV283">
            <v>-189.9</v>
          </cell>
          <cell r="DW283">
            <v>43.9</v>
          </cell>
          <cell r="DX283">
            <v>3.5</v>
          </cell>
          <cell r="DY283">
            <v>89.9</v>
          </cell>
          <cell r="DZ283">
            <v>0</v>
          </cell>
          <cell r="EA283">
            <v>0</v>
          </cell>
          <cell r="EB283">
            <v>0</v>
          </cell>
          <cell r="EC283">
            <v>26.6</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I283">
            <v>98.3</v>
          </cell>
          <cell r="FJ283">
            <v>68.5</v>
          </cell>
          <cell r="FM283">
            <v>86</v>
          </cell>
          <cell r="GK283">
            <v>0</v>
          </cell>
          <cell r="GL283">
            <v>0</v>
          </cell>
          <cell r="GM283">
            <v>1</v>
          </cell>
          <cell r="GN283">
            <v>-7.7750000000000004</v>
          </cell>
          <cell r="GO283">
            <v>0</v>
          </cell>
          <cell r="GP283">
            <v>0</v>
          </cell>
        </row>
        <row r="286">
          <cell r="GK286">
            <v>0</v>
          </cell>
          <cell r="GL286">
            <v>0</v>
          </cell>
          <cell r="GM286">
            <v>0</v>
          </cell>
          <cell r="GN286">
            <v>0</v>
          </cell>
          <cell r="GO286">
            <v>0</v>
          </cell>
          <cell r="GP286">
            <v>0</v>
          </cell>
        </row>
        <row r="287">
          <cell r="GK287">
            <v>0</v>
          </cell>
          <cell r="GL287">
            <v>0</v>
          </cell>
          <cell r="GM287">
            <v>0</v>
          </cell>
          <cell r="GN287">
            <v>0</v>
          </cell>
          <cell r="GO287">
            <v>0</v>
          </cell>
          <cell r="GP287">
            <v>0</v>
          </cell>
        </row>
        <row r="288">
          <cell r="GK288">
            <v>0</v>
          </cell>
          <cell r="GL288">
            <v>0</v>
          </cell>
          <cell r="GM288">
            <v>0</v>
          </cell>
          <cell r="GN288">
            <v>0</v>
          </cell>
          <cell r="GO288">
            <v>0</v>
          </cell>
          <cell r="GP288">
            <v>0</v>
          </cell>
        </row>
        <row r="301">
          <cell r="DB301">
            <v>203</v>
          </cell>
          <cell r="DC301">
            <v>170</v>
          </cell>
          <cell r="DF301">
            <v>58</v>
          </cell>
          <cell r="DG301">
            <v>228</v>
          </cell>
          <cell r="DM301">
            <v>166</v>
          </cell>
          <cell r="DN301">
            <v>76</v>
          </cell>
          <cell r="DO301">
            <v>174</v>
          </cell>
          <cell r="DP301">
            <v>197</v>
          </cell>
          <cell r="DQ301">
            <v>224</v>
          </cell>
          <cell r="DT301">
            <v>208</v>
          </cell>
          <cell r="DU301">
            <v>229</v>
          </cell>
          <cell r="DZ301">
            <v>224</v>
          </cell>
          <cell r="EB301">
            <v>200</v>
          </cell>
          <cell r="FJ301">
            <v>208</v>
          </cell>
          <cell r="FO301">
            <v>161</v>
          </cell>
          <cell r="FP301">
            <v>119</v>
          </cell>
          <cell r="GK301">
            <v>0</v>
          </cell>
          <cell r="GL301">
            <v>0</v>
          </cell>
          <cell r="GM301">
            <v>0</v>
          </cell>
          <cell r="GN301">
            <v>172.16666666666666</v>
          </cell>
          <cell r="GO301">
            <v>0</v>
          </cell>
          <cell r="GP301">
            <v>0</v>
          </cell>
        </row>
        <row r="302">
          <cell r="DB302">
            <v>0.61599999999999999</v>
          </cell>
          <cell r="DC302">
            <v>0.55300000000000005</v>
          </cell>
          <cell r="DF302">
            <v>0.48</v>
          </cell>
          <cell r="DG302">
            <v>0.60299999999999998</v>
          </cell>
          <cell r="DM302">
            <v>0.46800000000000003</v>
          </cell>
          <cell r="DN302">
            <v>0.52500000000000002</v>
          </cell>
          <cell r="DO302">
            <v>0.7</v>
          </cell>
          <cell r="DP302">
            <v>0.55100000000000005</v>
          </cell>
          <cell r="DQ302">
            <v>0.75800000000000001</v>
          </cell>
          <cell r="DT302">
            <v>0.621</v>
          </cell>
          <cell r="DU302">
            <v>0.629</v>
          </cell>
          <cell r="DZ302">
            <v>0.74199999999999999</v>
          </cell>
          <cell r="EB302">
            <v>0.60499999999999998</v>
          </cell>
          <cell r="FJ302">
            <v>0.71199999999999997</v>
          </cell>
          <cell r="FO302">
            <v>0.69599999999999995</v>
          </cell>
          <cell r="FP302">
            <v>0.51800000000000002</v>
          </cell>
          <cell r="GK302">
            <v>0</v>
          </cell>
          <cell r="GL302">
            <v>0</v>
          </cell>
          <cell r="GM302">
            <v>0</v>
          </cell>
          <cell r="GN302">
            <v>0.55683333333333329</v>
          </cell>
          <cell r="GO302">
            <v>0</v>
          </cell>
          <cell r="GP302">
            <v>0</v>
          </cell>
        </row>
        <row r="303">
          <cell r="DB303">
            <v>23.7</v>
          </cell>
          <cell r="DC303">
            <v>5.3</v>
          </cell>
          <cell r="DF303">
            <v>-20.3</v>
          </cell>
          <cell r="DG303">
            <v>-34.6</v>
          </cell>
          <cell r="DM303">
            <v>-56.2</v>
          </cell>
          <cell r="DN303">
            <v>-41.6</v>
          </cell>
          <cell r="DO303">
            <v>-136.9</v>
          </cell>
          <cell r="DP303">
            <v>-27.6</v>
          </cell>
          <cell r="DQ303">
            <v>-140.1</v>
          </cell>
          <cell r="DT303">
            <v>-107.5</v>
          </cell>
          <cell r="DU303">
            <v>1.8</v>
          </cell>
          <cell r="DZ303">
            <v>-119.6</v>
          </cell>
          <cell r="EB303">
            <v>-72.7</v>
          </cell>
          <cell r="FJ303">
            <v>-43.9</v>
          </cell>
          <cell r="FO303">
            <v>-9.9</v>
          </cell>
          <cell r="FP303">
            <v>-29.9</v>
          </cell>
          <cell r="GK303">
            <v>0</v>
          </cell>
          <cell r="GL303">
            <v>0</v>
          </cell>
          <cell r="GM303">
            <v>0</v>
          </cell>
          <cell r="GN303">
            <v>-31.600000000000005</v>
          </cell>
          <cell r="GO303">
            <v>0</v>
          </cell>
          <cell r="GP303">
            <v>0</v>
          </cell>
        </row>
        <row r="306">
          <cell r="DB306">
            <v>270</v>
          </cell>
          <cell r="DC306">
            <v>200</v>
          </cell>
          <cell r="DF306">
            <v>223</v>
          </cell>
          <cell r="DG306">
            <v>252</v>
          </cell>
          <cell r="DM306">
            <v>233</v>
          </cell>
          <cell r="DN306">
            <v>164</v>
          </cell>
          <cell r="DO306">
            <v>209</v>
          </cell>
          <cell r="DP306">
            <v>270</v>
          </cell>
          <cell r="DU306">
            <v>200</v>
          </cell>
          <cell r="DY306">
            <v>234</v>
          </cell>
          <cell r="DZ306">
            <v>228</v>
          </cell>
          <cell r="FI306">
            <v>85</v>
          </cell>
          <cell r="FJ306">
            <v>216</v>
          </cell>
          <cell r="FK306">
            <v>149</v>
          </cell>
          <cell r="FO306">
            <v>236</v>
          </cell>
          <cell r="GK306">
            <v>0</v>
          </cell>
          <cell r="GL306">
            <v>0</v>
          </cell>
          <cell r="GM306">
            <v>0</v>
          </cell>
          <cell r="GN306">
            <v>235.6</v>
          </cell>
          <cell r="GO306">
            <v>0</v>
          </cell>
          <cell r="GP306">
            <v>0</v>
          </cell>
        </row>
        <row r="307">
          <cell r="DB307">
            <v>0.74199999999999999</v>
          </cell>
          <cell r="DC307">
            <v>0.61599999999999999</v>
          </cell>
          <cell r="DG307">
            <v>0.68600000000000005</v>
          </cell>
          <cell r="DM307">
            <v>0.61899999999999999</v>
          </cell>
          <cell r="DN307">
            <v>0.42499999999999999</v>
          </cell>
          <cell r="DO307">
            <v>0.56100000000000005</v>
          </cell>
          <cell r="DP307">
            <v>0.752</v>
          </cell>
          <cell r="DU307">
            <v>0.54700000000000004</v>
          </cell>
          <cell r="DY307">
            <v>0.65300000000000002</v>
          </cell>
          <cell r="DZ307">
            <v>0.60599999999999998</v>
          </cell>
          <cell r="FI307">
            <v>0.54400000000000004</v>
          </cell>
          <cell r="FJ307">
            <v>0.57499999999999996</v>
          </cell>
          <cell r="FK307">
            <v>0.61799999999999999</v>
          </cell>
          <cell r="FO307">
            <v>0.67100000000000004</v>
          </cell>
          <cell r="GK307">
            <v>0</v>
          </cell>
          <cell r="GL307">
            <v>0</v>
          </cell>
          <cell r="GM307">
            <v>0</v>
          </cell>
          <cell r="GN307">
            <v>0.66575000000000006</v>
          </cell>
          <cell r="GO307">
            <v>0</v>
          </cell>
          <cell r="GP307">
            <v>0</v>
          </cell>
        </row>
        <row r="308">
          <cell r="DB308">
            <v>-17.5</v>
          </cell>
          <cell r="DC308">
            <v>17.7</v>
          </cell>
          <cell r="DF308">
            <v>7.5</v>
          </cell>
          <cell r="DG308">
            <v>33.1</v>
          </cell>
          <cell r="DM308">
            <v>20.7</v>
          </cell>
          <cell r="DN308">
            <v>19.3</v>
          </cell>
          <cell r="DO308">
            <v>-18.3</v>
          </cell>
          <cell r="DP308">
            <v>18.3</v>
          </cell>
          <cell r="DU308">
            <v>18.899999999999999</v>
          </cell>
          <cell r="DY308">
            <v>2.4</v>
          </cell>
          <cell r="DZ308">
            <v>-11.7</v>
          </cell>
          <cell r="FI308">
            <v>16.600000000000001</v>
          </cell>
          <cell r="FJ308">
            <v>13.5</v>
          </cell>
          <cell r="FK308">
            <v>32.700000000000003</v>
          </cell>
          <cell r="FO308">
            <v>32.299999999999997</v>
          </cell>
          <cell r="GK308">
            <v>0</v>
          </cell>
          <cell r="GL308">
            <v>0</v>
          </cell>
          <cell r="GM308">
            <v>0</v>
          </cell>
          <cell r="GN308">
            <v>12.3</v>
          </cell>
          <cell r="GO308">
            <v>0</v>
          </cell>
          <cell r="GP308">
            <v>0</v>
          </cell>
        </row>
        <row r="311">
          <cell r="DA311">
            <v>203</v>
          </cell>
          <cell r="DB311">
            <v>250</v>
          </cell>
          <cell r="DC311">
            <v>212</v>
          </cell>
          <cell r="DF311">
            <v>139</v>
          </cell>
          <cell r="DG311">
            <v>202</v>
          </cell>
          <cell r="DN311">
            <v>306</v>
          </cell>
          <cell r="DO311">
            <v>270</v>
          </cell>
          <cell r="DP311">
            <v>301</v>
          </cell>
          <cell r="DT311">
            <v>260</v>
          </cell>
          <cell r="DU311">
            <v>220</v>
          </cell>
          <cell r="DZ311">
            <v>301</v>
          </cell>
          <cell r="GK311">
            <v>0</v>
          </cell>
          <cell r="GL311">
            <v>0</v>
          </cell>
          <cell r="GM311">
            <v>0</v>
          </cell>
          <cell r="GN311">
            <v>211</v>
          </cell>
          <cell r="GO311">
            <v>0</v>
          </cell>
          <cell r="GP311">
            <v>0</v>
          </cell>
        </row>
        <row r="312">
          <cell r="DA312">
            <v>0.63300000000000001</v>
          </cell>
          <cell r="DB312">
            <v>0.67600000000000005</v>
          </cell>
          <cell r="DC312">
            <v>0.49299999999999999</v>
          </cell>
          <cell r="DF312">
            <v>0.69</v>
          </cell>
          <cell r="DG312">
            <v>0.63300000000000001</v>
          </cell>
          <cell r="DN312">
            <v>0.80700000000000005</v>
          </cell>
          <cell r="DO312">
            <v>0.67300000000000004</v>
          </cell>
          <cell r="DP312">
            <v>0.79300000000000004</v>
          </cell>
          <cell r="DT312">
            <v>0.65800000000000003</v>
          </cell>
          <cell r="DU312">
            <v>0.56799999999999995</v>
          </cell>
          <cell r="DZ312">
            <v>0.79</v>
          </cell>
          <cell r="GK312">
            <v>0</v>
          </cell>
          <cell r="GL312">
            <v>0</v>
          </cell>
          <cell r="GM312">
            <v>0</v>
          </cell>
          <cell r="GN312">
            <v>0.63049999999999995</v>
          </cell>
          <cell r="GO312">
            <v>0</v>
          </cell>
          <cell r="GP312">
            <v>0</v>
          </cell>
        </row>
        <row r="313">
          <cell r="DA313">
            <v>-8</v>
          </cell>
          <cell r="DB313">
            <v>7.9</v>
          </cell>
          <cell r="DC313">
            <v>24.7</v>
          </cell>
          <cell r="DF313">
            <v>1</v>
          </cell>
          <cell r="DG313">
            <v>1</v>
          </cell>
          <cell r="DN313">
            <v>12.5</v>
          </cell>
          <cell r="DO313">
            <v>88</v>
          </cell>
          <cell r="DP313">
            <v>26.5</v>
          </cell>
          <cell r="DT313">
            <v>20</v>
          </cell>
          <cell r="DU313">
            <v>26.8</v>
          </cell>
          <cell r="DZ313">
            <v>-20.6</v>
          </cell>
          <cell r="GK313">
            <v>0</v>
          </cell>
          <cell r="GL313">
            <v>0</v>
          </cell>
          <cell r="GM313">
            <v>0</v>
          </cell>
          <cell r="GN313">
            <v>7.7666666666666666</v>
          </cell>
          <cell r="GO313">
            <v>0</v>
          </cell>
          <cell r="GP313">
            <v>0</v>
          </cell>
        </row>
        <row r="316">
          <cell r="DA316">
            <v>160</v>
          </cell>
          <cell r="DB316">
            <v>175</v>
          </cell>
          <cell r="DC316">
            <v>180</v>
          </cell>
          <cell r="DF316">
            <v>16</v>
          </cell>
          <cell r="DG316">
            <v>198</v>
          </cell>
          <cell r="DP316">
            <v>60</v>
          </cell>
          <cell r="DQ316">
            <v>29</v>
          </cell>
          <cell r="EB316">
            <v>208</v>
          </cell>
          <cell r="GK316">
            <v>0</v>
          </cell>
          <cell r="GL316">
            <v>0</v>
          </cell>
          <cell r="GM316">
            <v>0</v>
          </cell>
          <cell r="GN316">
            <v>145.80000000000001</v>
          </cell>
          <cell r="GO316">
            <v>0</v>
          </cell>
          <cell r="GP316">
            <v>0</v>
          </cell>
        </row>
        <row r="317">
          <cell r="DA317">
            <v>0.55800000000000005</v>
          </cell>
          <cell r="DB317">
            <v>0.53900000000000003</v>
          </cell>
          <cell r="DC317">
            <v>0.54700000000000004</v>
          </cell>
          <cell r="DG317">
            <v>0.753</v>
          </cell>
          <cell r="DP317">
            <v>0.51700000000000002</v>
          </cell>
          <cell r="DQ317">
            <v>0.60899999999999999</v>
          </cell>
          <cell r="EB317">
            <v>0.65700000000000003</v>
          </cell>
          <cell r="GK317">
            <v>0</v>
          </cell>
          <cell r="GL317">
            <v>0</v>
          </cell>
          <cell r="GM317">
            <v>0</v>
          </cell>
          <cell r="GN317">
            <v>0.59925000000000006</v>
          </cell>
          <cell r="GO317">
            <v>0</v>
          </cell>
          <cell r="GP317">
            <v>0</v>
          </cell>
        </row>
        <row r="318">
          <cell r="DA318">
            <v>1</v>
          </cell>
          <cell r="DB318">
            <v>1</v>
          </cell>
          <cell r="DC318">
            <v>1</v>
          </cell>
          <cell r="DF318">
            <v>-5.5</v>
          </cell>
          <cell r="DG318">
            <v>1</v>
          </cell>
          <cell r="DP318">
            <v>-39.6</v>
          </cell>
          <cell r="DQ318">
            <v>-30</v>
          </cell>
          <cell r="EB318">
            <v>-9.6999999999999993</v>
          </cell>
          <cell r="GK318">
            <v>0</v>
          </cell>
          <cell r="GL318">
            <v>0</v>
          </cell>
          <cell r="GM318">
            <v>0</v>
          </cell>
          <cell r="GN318">
            <v>-0.3</v>
          </cell>
          <cell r="GO318">
            <v>0</v>
          </cell>
          <cell r="GP318">
            <v>0</v>
          </cell>
        </row>
        <row r="321">
          <cell r="DC321">
            <v>28</v>
          </cell>
          <cell r="DF321">
            <v>170</v>
          </cell>
          <cell r="DG321">
            <v>171</v>
          </cell>
          <cell r="DM321">
            <v>257</v>
          </cell>
          <cell r="DN321">
            <v>208</v>
          </cell>
          <cell r="DO321">
            <v>206</v>
          </cell>
          <cell r="DP321">
            <v>126</v>
          </cell>
          <cell r="DQ321">
            <v>241</v>
          </cell>
          <cell r="DT321">
            <v>243</v>
          </cell>
          <cell r="DU321">
            <v>178</v>
          </cell>
          <cell r="DZ321">
            <v>176</v>
          </cell>
          <cell r="EB321">
            <v>219</v>
          </cell>
          <cell r="FI321">
            <v>226</v>
          </cell>
          <cell r="FJ321">
            <v>193</v>
          </cell>
          <cell r="FK321">
            <v>179</v>
          </cell>
          <cell r="GK321">
            <v>0</v>
          </cell>
          <cell r="GL321">
            <v>0</v>
          </cell>
          <cell r="GM321">
            <v>0</v>
          </cell>
          <cell r="GN321">
            <v>173.8</v>
          </cell>
          <cell r="GO321">
            <v>0</v>
          </cell>
          <cell r="GP321">
            <v>0</v>
          </cell>
        </row>
        <row r="322">
          <cell r="DC322">
            <v>0.64700000000000002</v>
          </cell>
          <cell r="DG322">
            <v>0.47599999999999998</v>
          </cell>
          <cell r="DM322">
            <v>0.65600000000000003</v>
          </cell>
          <cell r="DN322">
            <v>0.64700000000000002</v>
          </cell>
          <cell r="DO322">
            <v>0.55600000000000005</v>
          </cell>
          <cell r="DP322">
            <v>0.53200000000000003</v>
          </cell>
          <cell r="DQ322">
            <v>0.67800000000000005</v>
          </cell>
          <cell r="DT322">
            <v>0.61599999999999999</v>
          </cell>
          <cell r="DU322">
            <v>0.52400000000000002</v>
          </cell>
          <cell r="DZ322">
            <v>0.47699999999999998</v>
          </cell>
          <cell r="EB322">
            <v>0.72799999999999998</v>
          </cell>
          <cell r="FI322">
            <v>0.72099999999999997</v>
          </cell>
          <cell r="FJ322">
            <v>0.58099999999999996</v>
          </cell>
          <cell r="FK322">
            <v>0.61599999999999999</v>
          </cell>
          <cell r="GK322">
            <v>0</v>
          </cell>
          <cell r="GL322">
            <v>0</v>
          </cell>
          <cell r="GM322">
            <v>0</v>
          </cell>
          <cell r="GN322">
            <v>0.59875</v>
          </cell>
          <cell r="GO322">
            <v>0</v>
          </cell>
          <cell r="GP322">
            <v>0</v>
          </cell>
        </row>
        <row r="323">
          <cell r="DC323">
            <v>1.6</v>
          </cell>
          <cell r="DF323">
            <v>0.7</v>
          </cell>
          <cell r="DG323">
            <v>91.1</v>
          </cell>
          <cell r="DM323">
            <v>-171.6</v>
          </cell>
          <cell r="DN323">
            <v>-115.1</v>
          </cell>
          <cell r="DO323">
            <v>-138.6</v>
          </cell>
          <cell r="DP323">
            <v>-91.8</v>
          </cell>
          <cell r="DQ323">
            <v>-200.7</v>
          </cell>
          <cell r="DT323">
            <v>-142.30000000000001</v>
          </cell>
          <cell r="DU323">
            <v>-84.5</v>
          </cell>
          <cell r="DZ323">
            <v>-57.8</v>
          </cell>
          <cell r="EB323">
            <v>-139.69999999999999</v>
          </cell>
          <cell r="FI323">
            <v>102.3</v>
          </cell>
          <cell r="FJ323">
            <v>104.7</v>
          </cell>
          <cell r="FK323">
            <v>-13.2</v>
          </cell>
          <cell r="GK323">
            <v>0</v>
          </cell>
          <cell r="GL323">
            <v>0</v>
          </cell>
          <cell r="GM323">
            <v>0</v>
          </cell>
          <cell r="GN323">
            <v>-44.1</v>
          </cell>
          <cell r="GO323">
            <v>0</v>
          </cell>
          <cell r="GP323">
            <v>0</v>
          </cell>
        </row>
        <row r="326">
          <cell r="CD326">
            <v>126</v>
          </cell>
          <cell r="CN326">
            <v>30</v>
          </cell>
          <cell r="DG326">
            <v>67</v>
          </cell>
          <cell r="FI326">
            <v>200</v>
          </cell>
          <cell r="GK326">
            <v>0</v>
          </cell>
          <cell r="GL326">
            <v>0</v>
          </cell>
          <cell r="GM326">
            <v>78</v>
          </cell>
          <cell r="GN326">
            <v>67</v>
          </cell>
          <cell r="GO326">
            <v>0</v>
          </cell>
          <cell r="GP326">
            <v>0</v>
          </cell>
        </row>
        <row r="327">
          <cell r="CD327">
            <v>0.60099999999999998</v>
          </cell>
          <cell r="CN327">
            <v>0.51800000000000002</v>
          </cell>
          <cell r="DG327">
            <v>0.28000000000000003</v>
          </cell>
          <cell r="FI327">
            <v>0.58599999999999997</v>
          </cell>
          <cell r="GK327">
            <v>0</v>
          </cell>
          <cell r="GL327">
            <v>0</v>
          </cell>
          <cell r="GM327">
            <v>0.5595</v>
          </cell>
          <cell r="GN327">
            <v>0.28000000000000003</v>
          </cell>
          <cell r="GO327">
            <v>0</v>
          </cell>
          <cell r="GP327">
            <v>0</v>
          </cell>
        </row>
        <row r="328">
          <cell r="CD328">
            <v>-7.6</v>
          </cell>
          <cell r="CN328">
            <v>-9.5</v>
          </cell>
          <cell r="DG328">
            <v>3.9</v>
          </cell>
          <cell r="FI328">
            <v>-28.5</v>
          </cell>
          <cell r="GK328">
            <v>0</v>
          </cell>
          <cell r="GL328">
            <v>0</v>
          </cell>
          <cell r="GM328">
            <v>-8.5500000000000007</v>
          </cell>
          <cell r="GN328">
            <v>3.9</v>
          </cell>
          <cell r="GO328">
            <v>0</v>
          </cell>
          <cell r="GP328">
            <v>0</v>
          </cell>
        </row>
        <row r="331">
          <cell r="BU331">
            <v>199</v>
          </cell>
          <cell r="BV331">
            <v>246</v>
          </cell>
          <cell r="BZ331">
            <v>246</v>
          </cell>
          <cell r="CA331">
            <v>246</v>
          </cell>
          <cell r="CD331">
            <v>205</v>
          </cell>
          <cell r="CM331">
            <v>245</v>
          </cell>
          <cell r="CN331">
            <v>242</v>
          </cell>
          <cell r="CO331">
            <v>247</v>
          </cell>
          <cell r="DB331">
            <v>230</v>
          </cell>
          <cell r="DC331">
            <v>212</v>
          </cell>
          <cell r="DF331">
            <v>189</v>
          </cell>
          <cell r="DG331">
            <v>165</v>
          </cell>
          <cell r="DM331">
            <v>216</v>
          </cell>
          <cell r="DN331">
            <v>247</v>
          </cell>
          <cell r="DO331">
            <v>240</v>
          </cell>
          <cell r="DQ331">
            <v>273</v>
          </cell>
          <cell r="DT331">
            <v>204</v>
          </cell>
          <cell r="DU331">
            <v>226</v>
          </cell>
          <cell r="DY331">
            <v>177</v>
          </cell>
          <cell r="DZ331">
            <v>235</v>
          </cell>
          <cell r="FJ331">
            <v>219</v>
          </cell>
          <cell r="FO331">
            <v>230</v>
          </cell>
          <cell r="GK331">
            <v>0</v>
          </cell>
          <cell r="GL331">
            <v>0</v>
          </cell>
          <cell r="GM331">
            <v>234.5</v>
          </cell>
          <cell r="GN331">
            <v>202.66666666666666</v>
          </cell>
          <cell r="GO331">
            <v>0</v>
          </cell>
          <cell r="GP331">
            <v>0</v>
          </cell>
        </row>
        <row r="332">
          <cell r="BU332">
            <v>0.58899999999999997</v>
          </cell>
          <cell r="BV332">
            <v>0.7</v>
          </cell>
          <cell r="BZ332">
            <v>0.59599999999999997</v>
          </cell>
          <cell r="CA332">
            <v>0.58099999999999996</v>
          </cell>
          <cell r="CD332">
            <v>0.53300000000000003</v>
          </cell>
          <cell r="CM332">
            <v>0.72299999999999998</v>
          </cell>
          <cell r="CN332">
            <v>0.71299999999999997</v>
          </cell>
          <cell r="CO332">
            <v>0.70099999999999996</v>
          </cell>
          <cell r="DB332">
            <v>0.67900000000000005</v>
          </cell>
          <cell r="DC332">
            <v>0.622</v>
          </cell>
          <cell r="DF332">
            <v>0.68</v>
          </cell>
          <cell r="DG332">
            <v>0.7</v>
          </cell>
          <cell r="DM332">
            <v>0.61099999999999999</v>
          </cell>
          <cell r="DN332">
            <v>0.71099999999999997</v>
          </cell>
          <cell r="DO332">
            <v>0.67900000000000005</v>
          </cell>
          <cell r="DQ332">
            <v>0.78100000000000003</v>
          </cell>
          <cell r="DT332">
            <v>0.59599999999999997</v>
          </cell>
          <cell r="DU332">
            <v>0.64500000000000002</v>
          </cell>
          <cell r="DY332">
            <v>0.59799999999999998</v>
          </cell>
          <cell r="DZ332">
            <v>0.68400000000000005</v>
          </cell>
          <cell r="FJ332">
            <v>0.56999999999999995</v>
          </cell>
          <cell r="FO332">
            <v>0.57999999999999996</v>
          </cell>
          <cell r="GK332">
            <v>0</v>
          </cell>
          <cell r="GL332">
            <v>0</v>
          </cell>
          <cell r="GM332">
            <v>0.6419999999999999</v>
          </cell>
          <cell r="GN332">
            <v>0.64800000000000002</v>
          </cell>
          <cell r="GO332">
            <v>0</v>
          </cell>
          <cell r="GP332">
            <v>0</v>
          </cell>
        </row>
        <row r="333">
          <cell r="BU333">
            <v>84.8</v>
          </cell>
          <cell r="BV333">
            <v>37.700000000000003</v>
          </cell>
          <cell r="BZ333">
            <v>68.900000000000006</v>
          </cell>
          <cell r="CA333">
            <v>80.3</v>
          </cell>
          <cell r="CD333">
            <v>44.6</v>
          </cell>
          <cell r="CM333">
            <v>27.9</v>
          </cell>
          <cell r="CN333">
            <v>46.9</v>
          </cell>
          <cell r="CO333">
            <v>48.8</v>
          </cell>
          <cell r="DB333">
            <v>48.3</v>
          </cell>
          <cell r="DC333">
            <v>47.8</v>
          </cell>
          <cell r="DF333">
            <v>58.3</v>
          </cell>
          <cell r="DG333">
            <v>45.32</v>
          </cell>
          <cell r="DM333">
            <v>41</v>
          </cell>
          <cell r="DN333">
            <v>35.200000000000003</v>
          </cell>
          <cell r="DO333">
            <v>54.3</v>
          </cell>
          <cell r="DQ333">
            <v>45.8</v>
          </cell>
          <cell r="DT333">
            <v>56</v>
          </cell>
          <cell r="DU333">
            <v>68.3</v>
          </cell>
          <cell r="DY333">
            <v>29.4</v>
          </cell>
          <cell r="DZ333">
            <v>34.5</v>
          </cell>
          <cell r="FJ333">
            <v>30.9</v>
          </cell>
          <cell r="FO333">
            <v>37.4</v>
          </cell>
          <cell r="GK333">
            <v>0</v>
          </cell>
          <cell r="GL333">
            <v>0</v>
          </cell>
          <cell r="GM333">
            <v>54.987499999999997</v>
          </cell>
          <cell r="GN333">
            <v>49.453333333333326</v>
          </cell>
          <cell r="GO333">
            <v>0</v>
          </cell>
          <cell r="GP333">
            <v>0</v>
          </cell>
        </row>
        <row r="336">
          <cell r="BU336">
            <v>173</v>
          </cell>
          <cell r="BV336">
            <v>251</v>
          </cell>
          <cell r="BZ336">
            <v>286</v>
          </cell>
          <cell r="CA336">
            <v>300</v>
          </cell>
          <cell r="CD336">
            <v>294</v>
          </cell>
          <cell r="CE336">
            <v>282</v>
          </cell>
          <cell r="CM336">
            <v>281</v>
          </cell>
          <cell r="CO336">
            <v>165</v>
          </cell>
          <cell r="DB336">
            <v>224</v>
          </cell>
          <cell r="DC336">
            <v>178</v>
          </cell>
          <cell r="DF336">
            <v>187</v>
          </cell>
          <cell r="DG336">
            <v>235</v>
          </cell>
          <cell r="DQ336">
            <v>181</v>
          </cell>
          <cell r="DT336">
            <v>203</v>
          </cell>
          <cell r="DU336">
            <v>172</v>
          </cell>
          <cell r="DY336">
            <v>191</v>
          </cell>
          <cell r="DZ336">
            <v>109</v>
          </cell>
          <cell r="FI336">
            <v>249</v>
          </cell>
          <cell r="FK336">
            <v>186</v>
          </cell>
          <cell r="GK336">
            <v>0</v>
          </cell>
          <cell r="GL336">
            <v>0</v>
          </cell>
          <cell r="GM336">
            <v>254</v>
          </cell>
          <cell r="GN336">
            <v>205.4</v>
          </cell>
          <cell r="GO336">
            <v>0</v>
          </cell>
          <cell r="GP336">
            <v>0</v>
          </cell>
        </row>
        <row r="337">
          <cell r="BU337">
            <v>0.53800000000000003</v>
          </cell>
          <cell r="BV337">
            <v>0.61799999999999999</v>
          </cell>
          <cell r="BZ337">
            <v>0.69799999999999995</v>
          </cell>
          <cell r="CA337">
            <v>0.77500000000000002</v>
          </cell>
          <cell r="CD337">
            <v>0.73899999999999999</v>
          </cell>
          <cell r="CE337">
            <v>0.75700000000000001</v>
          </cell>
          <cell r="CM337">
            <v>0.69799999999999995</v>
          </cell>
          <cell r="CO337">
            <v>0.55500000000000005</v>
          </cell>
          <cell r="DB337">
            <v>0.57399999999999995</v>
          </cell>
          <cell r="DC337">
            <v>0.436</v>
          </cell>
          <cell r="DF337">
            <v>0.58499999999999996</v>
          </cell>
          <cell r="DG337">
            <v>0.60699999999999998</v>
          </cell>
          <cell r="DQ337">
            <v>0.52400000000000002</v>
          </cell>
          <cell r="DT337">
            <v>0.60299999999999998</v>
          </cell>
          <cell r="DU337">
            <v>0.56399999999999995</v>
          </cell>
          <cell r="DY337">
            <v>0.55100000000000005</v>
          </cell>
          <cell r="DZ337">
            <v>0.69599999999999995</v>
          </cell>
          <cell r="FI337">
            <v>0.70299999999999996</v>
          </cell>
          <cell r="FK337">
            <v>0.52200000000000002</v>
          </cell>
          <cell r="GK337">
            <v>0</v>
          </cell>
          <cell r="GL337">
            <v>0</v>
          </cell>
          <cell r="GM337">
            <v>0.67225000000000001</v>
          </cell>
          <cell r="GN337">
            <v>0.56099999999999994</v>
          </cell>
          <cell r="GO337">
            <v>0</v>
          </cell>
          <cell r="GP337">
            <v>0</v>
          </cell>
        </row>
        <row r="338">
          <cell r="BU338">
            <v>44.5</v>
          </cell>
          <cell r="BV338">
            <v>36.799999999999997</v>
          </cell>
          <cell r="BZ338">
            <v>9.8000000000000007</v>
          </cell>
          <cell r="CA338">
            <v>22.7</v>
          </cell>
          <cell r="CD338">
            <v>21.2</v>
          </cell>
          <cell r="CE338">
            <v>9.6</v>
          </cell>
          <cell r="CM338">
            <v>-46.8</v>
          </cell>
          <cell r="CO338">
            <v>34</v>
          </cell>
          <cell r="DB338">
            <v>32.9</v>
          </cell>
          <cell r="DC338">
            <v>15.7</v>
          </cell>
          <cell r="DF338">
            <v>29</v>
          </cell>
          <cell r="DG338">
            <v>8.3000000000000007</v>
          </cell>
          <cell r="DQ338">
            <v>24.3</v>
          </cell>
          <cell r="DT338">
            <v>46.8</v>
          </cell>
          <cell r="DU338">
            <v>32.9</v>
          </cell>
          <cell r="DY338">
            <v>29.7</v>
          </cell>
          <cell r="DZ338">
            <v>-38</v>
          </cell>
          <cell r="FI338">
            <v>-12.1</v>
          </cell>
          <cell r="FK338">
            <v>11.7</v>
          </cell>
          <cell r="GK338">
            <v>0</v>
          </cell>
          <cell r="GL338">
            <v>0</v>
          </cell>
          <cell r="GM338">
            <v>16.475000000000001</v>
          </cell>
          <cell r="GN338">
            <v>26.54</v>
          </cell>
          <cell r="GO338">
            <v>0</v>
          </cell>
          <cell r="GP338">
            <v>0</v>
          </cell>
        </row>
        <row r="341">
          <cell r="BZ341">
            <v>187</v>
          </cell>
          <cell r="CA341">
            <v>179</v>
          </cell>
          <cell r="CE341">
            <v>159</v>
          </cell>
          <cell r="CM341">
            <v>210</v>
          </cell>
          <cell r="CN341">
            <v>233</v>
          </cell>
          <cell r="CO341">
            <v>210</v>
          </cell>
          <cell r="DB341">
            <v>230</v>
          </cell>
          <cell r="DC341">
            <v>208</v>
          </cell>
          <cell r="DF341">
            <v>141</v>
          </cell>
          <cell r="DG341">
            <v>198</v>
          </cell>
          <cell r="DM341">
            <v>144</v>
          </cell>
          <cell r="DN341">
            <v>65</v>
          </cell>
          <cell r="DP341">
            <v>107</v>
          </cell>
          <cell r="DQ341">
            <v>199</v>
          </cell>
          <cell r="DT341">
            <v>207</v>
          </cell>
          <cell r="DU341">
            <v>180</v>
          </cell>
          <cell r="DY341">
            <v>142</v>
          </cell>
          <cell r="DZ341">
            <v>186</v>
          </cell>
          <cell r="EB341">
            <v>196</v>
          </cell>
          <cell r="FJ341">
            <v>214</v>
          </cell>
          <cell r="FK341">
            <v>201</v>
          </cell>
          <cell r="FP341">
            <v>203</v>
          </cell>
          <cell r="GK341">
            <v>0</v>
          </cell>
          <cell r="GL341">
            <v>0</v>
          </cell>
          <cell r="GM341">
            <v>196.33333333333334</v>
          </cell>
          <cell r="GN341">
            <v>188</v>
          </cell>
          <cell r="GO341">
            <v>0</v>
          </cell>
          <cell r="GP341">
            <v>0</v>
          </cell>
        </row>
        <row r="342">
          <cell r="BZ342">
            <v>0.54900000000000004</v>
          </cell>
          <cell r="CA342">
            <v>0.66</v>
          </cell>
          <cell r="CE342">
            <v>0.51400000000000001</v>
          </cell>
          <cell r="CM342">
            <v>0.64300000000000002</v>
          </cell>
          <cell r="CN342">
            <v>0.71899999999999997</v>
          </cell>
          <cell r="CO342">
            <v>0.64900000000000002</v>
          </cell>
          <cell r="DB342">
            <v>0.73899999999999999</v>
          </cell>
          <cell r="DC342">
            <v>0.66200000000000003</v>
          </cell>
          <cell r="DG342">
            <v>0.623</v>
          </cell>
          <cell r="DM342">
            <v>0.69399999999999995</v>
          </cell>
          <cell r="DN342">
            <v>0.53800000000000003</v>
          </cell>
          <cell r="DP342">
            <v>0.78100000000000003</v>
          </cell>
          <cell r="DQ342">
            <v>0.63300000000000001</v>
          </cell>
          <cell r="DT342">
            <v>0.66700000000000004</v>
          </cell>
          <cell r="DU342">
            <v>0.63500000000000001</v>
          </cell>
          <cell r="DY342">
            <v>0.72299999999999998</v>
          </cell>
          <cell r="DZ342">
            <v>0.68100000000000005</v>
          </cell>
          <cell r="EB342">
            <v>0.627</v>
          </cell>
          <cell r="FJ342">
            <v>0.56799999999999995</v>
          </cell>
          <cell r="FK342">
            <v>0.67200000000000004</v>
          </cell>
          <cell r="FP342">
            <v>0.76200000000000001</v>
          </cell>
          <cell r="GK342">
            <v>0</v>
          </cell>
          <cell r="GL342">
            <v>0</v>
          </cell>
          <cell r="GM342">
            <v>0.62233333333333329</v>
          </cell>
          <cell r="GN342">
            <v>0.67699999999999994</v>
          </cell>
          <cell r="GO342">
            <v>0</v>
          </cell>
          <cell r="GP342">
            <v>0</v>
          </cell>
        </row>
        <row r="343">
          <cell r="BZ343">
            <v>52</v>
          </cell>
          <cell r="CA343">
            <v>32.299999999999997</v>
          </cell>
          <cell r="CE343">
            <v>17</v>
          </cell>
          <cell r="CM343">
            <v>2.7</v>
          </cell>
          <cell r="CN343">
            <v>49.6</v>
          </cell>
          <cell r="CO343">
            <v>15.1</v>
          </cell>
          <cell r="DB343">
            <v>54.1</v>
          </cell>
          <cell r="DC343">
            <v>43.1</v>
          </cell>
          <cell r="DG343">
            <v>11.4</v>
          </cell>
          <cell r="DM343">
            <v>-56.3</v>
          </cell>
          <cell r="DN343">
            <v>16</v>
          </cell>
          <cell r="DP343">
            <v>5.0999999999999996</v>
          </cell>
          <cell r="DQ343">
            <v>-27.9</v>
          </cell>
          <cell r="DT343">
            <v>9.8000000000000007</v>
          </cell>
          <cell r="DU343">
            <v>33.1</v>
          </cell>
          <cell r="DY343">
            <v>18.2</v>
          </cell>
          <cell r="DZ343">
            <v>16.399999999999999</v>
          </cell>
          <cell r="EB343">
            <v>25.7</v>
          </cell>
          <cell r="FJ343">
            <v>19.2</v>
          </cell>
          <cell r="FK343">
            <v>-34.700000000000003</v>
          </cell>
          <cell r="FP343">
            <v>14.2</v>
          </cell>
          <cell r="GK343">
            <v>0</v>
          </cell>
          <cell r="GL343">
            <v>0</v>
          </cell>
          <cell r="GM343">
            <v>28.116666666666664</v>
          </cell>
          <cell r="GN343">
            <v>12.420000000000002</v>
          </cell>
          <cell r="GO343">
            <v>0</v>
          </cell>
          <cell r="GP343">
            <v>0</v>
          </cell>
        </row>
        <row r="346">
          <cell r="BZ346">
            <v>126</v>
          </cell>
          <cell r="CA346">
            <v>300</v>
          </cell>
          <cell r="CD346">
            <v>218</v>
          </cell>
          <cell r="CE346">
            <v>217</v>
          </cell>
          <cell r="CM346">
            <v>257</v>
          </cell>
          <cell r="CN346">
            <v>67</v>
          </cell>
          <cell r="CO346">
            <v>221</v>
          </cell>
          <cell r="DA346">
            <v>257</v>
          </cell>
          <cell r="DB346">
            <v>288</v>
          </cell>
          <cell r="DC346">
            <v>253</v>
          </cell>
          <cell r="DF346">
            <v>152</v>
          </cell>
          <cell r="DG346">
            <v>182</v>
          </cell>
          <cell r="DM346">
            <v>274</v>
          </cell>
          <cell r="DN346">
            <v>57</v>
          </cell>
          <cell r="DP346">
            <v>271</v>
          </cell>
          <cell r="DQ346">
            <v>209</v>
          </cell>
          <cell r="DT346">
            <v>233</v>
          </cell>
          <cell r="DU346">
            <v>152</v>
          </cell>
          <cell r="DY346">
            <v>232</v>
          </cell>
          <cell r="EB346">
            <v>208</v>
          </cell>
          <cell r="FI346">
            <v>164</v>
          </cell>
          <cell r="FK346">
            <v>200</v>
          </cell>
          <cell r="FP346">
            <v>245</v>
          </cell>
          <cell r="GK346">
            <v>0</v>
          </cell>
          <cell r="GL346">
            <v>0</v>
          </cell>
          <cell r="GM346">
            <v>200.85714285714286</v>
          </cell>
          <cell r="GN346">
            <v>234.14285714285714</v>
          </cell>
          <cell r="GO346">
            <v>0</v>
          </cell>
          <cell r="GP346">
            <v>0</v>
          </cell>
        </row>
        <row r="347">
          <cell r="BZ347">
            <v>0.504</v>
          </cell>
          <cell r="CA347">
            <v>0.69499999999999995</v>
          </cell>
          <cell r="CD347">
            <v>0.56799999999999995</v>
          </cell>
          <cell r="CE347">
            <v>0.55400000000000005</v>
          </cell>
          <cell r="CM347">
            <v>0.67900000000000005</v>
          </cell>
          <cell r="CN347">
            <v>0.7</v>
          </cell>
          <cell r="CO347">
            <v>0.6</v>
          </cell>
          <cell r="DA347">
            <v>0.68400000000000005</v>
          </cell>
          <cell r="DB347">
            <v>0.71299999999999997</v>
          </cell>
          <cell r="DC347">
            <v>0.66900000000000004</v>
          </cell>
          <cell r="DG347">
            <v>0.60399999999999998</v>
          </cell>
          <cell r="DM347">
            <v>0.68100000000000005</v>
          </cell>
          <cell r="DN347">
            <v>0.7</v>
          </cell>
          <cell r="DP347">
            <v>0.71199999999999997</v>
          </cell>
          <cell r="DQ347">
            <v>0.53100000000000003</v>
          </cell>
          <cell r="DT347">
            <v>0.60199999999999998</v>
          </cell>
          <cell r="DU347">
            <v>0.66400000000000003</v>
          </cell>
          <cell r="DY347">
            <v>0.60599999999999998</v>
          </cell>
          <cell r="EB347">
            <v>0.59599999999999997</v>
          </cell>
          <cell r="FI347">
            <v>0.502</v>
          </cell>
          <cell r="FK347">
            <v>0.53400000000000003</v>
          </cell>
          <cell r="FP347">
            <v>0.58199999999999996</v>
          </cell>
          <cell r="GK347">
            <v>0</v>
          </cell>
          <cell r="GL347">
            <v>0</v>
          </cell>
          <cell r="GM347">
            <v>0.61428571428571421</v>
          </cell>
          <cell r="GN347">
            <v>0.65883333333333327</v>
          </cell>
          <cell r="GO347">
            <v>0</v>
          </cell>
          <cell r="GP347">
            <v>0</v>
          </cell>
        </row>
        <row r="348">
          <cell r="BZ348">
            <v>-26.8</v>
          </cell>
          <cell r="CA348">
            <v>-40.4</v>
          </cell>
          <cell r="CD348">
            <v>-52.6</v>
          </cell>
          <cell r="CE348">
            <v>-53.2</v>
          </cell>
          <cell r="CM348">
            <v>-27.8</v>
          </cell>
          <cell r="CN348">
            <v>-3.1</v>
          </cell>
          <cell r="CO348">
            <v>-19.600000000000001</v>
          </cell>
          <cell r="DA348">
            <v>-12.3</v>
          </cell>
          <cell r="DB348">
            <v>-20.5</v>
          </cell>
          <cell r="DC348">
            <v>-24</v>
          </cell>
          <cell r="DF348">
            <v>-41</v>
          </cell>
          <cell r="DG348">
            <v>9.3000000000000007</v>
          </cell>
          <cell r="DM348">
            <v>-70.3</v>
          </cell>
          <cell r="DN348">
            <v>-9.6</v>
          </cell>
          <cell r="DP348">
            <v>-19.7</v>
          </cell>
          <cell r="DQ348">
            <v>5.9</v>
          </cell>
          <cell r="DT348">
            <v>-11.4</v>
          </cell>
          <cell r="DU348">
            <v>-5.5</v>
          </cell>
          <cell r="DY348">
            <v>6.6</v>
          </cell>
          <cell r="EB348">
            <v>-52.7</v>
          </cell>
          <cell r="FI348">
            <v>-10.6</v>
          </cell>
          <cell r="FK348">
            <v>-5.9</v>
          </cell>
          <cell r="FP348">
            <v>-2.5</v>
          </cell>
          <cell r="GK348">
            <v>0</v>
          </cell>
          <cell r="GL348">
            <v>0</v>
          </cell>
          <cell r="GM348">
            <v>-31.928571428571427</v>
          </cell>
          <cell r="GN348">
            <v>-24.314285714285717</v>
          </cell>
          <cell r="GO348">
            <v>0</v>
          </cell>
          <cell r="GP348">
            <v>0</v>
          </cell>
        </row>
        <row r="351">
          <cell r="BG351">
            <v>122</v>
          </cell>
          <cell r="BJ351">
            <v>217</v>
          </cell>
          <cell r="BK351">
            <v>82</v>
          </cell>
          <cell r="BL351">
            <v>116</v>
          </cell>
          <cell r="BM351">
            <v>0</v>
          </cell>
          <cell r="BN351">
            <v>0</v>
          </cell>
          <cell r="BO351">
            <v>189</v>
          </cell>
          <cell r="BP351">
            <v>0</v>
          </cell>
          <cell r="BQ351">
            <v>173</v>
          </cell>
          <cell r="BR351">
            <v>0</v>
          </cell>
          <cell r="BS351">
            <v>0</v>
          </cell>
          <cell r="BT351">
            <v>0</v>
          </cell>
          <cell r="BU351">
            <v>161</v>
          </cell>
          <cell r="BV351">
            <v>213</v>
          </cell>
          <cell r="BW351">
            <v>0</v>
          </cell>
          <cell r="BX351">
            <v>0</v>
          </cell>
          <cell r="BY351">
            <v>0</v>
          </cell>
          <cell r="BZ351">
            <v>226</v>
          </cell>
          <cell r="CA351">
            <v>224</v>
          </cell>
          <cell r="CB351">
            <v>0</v>
          </cell>
          <cell r="CC351">
            <v>0</v>
          </cell>
          <cell r="CD351">
            <v>191</v>
          </cell>
          <cell r="CE351">
            <v>166</v>
          </cell>
          <cell r="CF351">
            <v>0</v>
          </cell>
          <cell r="CG351">
            <v>0</v>
          </cell>
          <cell r="CH351">
            <v>0</v>
          </cell>
          <cell r="CI351">
            <v>0</v>
          </cell>
          <cell r="CJ351">
            <v>0</v>
          </cell>
          <cell r="CK351">
            <v>0</v>
          </cell>
          <cell r="CL351">
            <v>0</v>
          </cell>
          <cell r="CM351">
            <v>0</v>
          </cell>
          <cell r="CN351">
            <v>115</v>
          </cell>
          <cell r="CO351">
            <v>250</v>
          </cell>
          <cell r="DC351">
            <v>135</v>
          </cell>
          <cell r="DG351">
            <v>201</v>
          </cell>
          <cell r="DM351">
            <v>146</v>
          </cell>
          <cell r="DN351">
            <v>150</v>
          </cell>
          <cell r="DO351">
            <v>301</v>
          </cell>
          <cell r="DP351">
            <v>162</v>
          </cell>
          <cell r="DQ351">
            <v>212</v>
          </cell>
          <cell r="DT351">
            <v>210</v>
          </cell>
          <cell r="DU351">
            <v>142</v>
          </cell>
          <cell r="DY351">
            <v>164</v>
          </cell>
          <cell r="DZ351">
            <v>231</v>
          </cell>
          <cell r="FI351">
            <v>293</v>
          </cell>
          <cell r="FK351">
            <v>205</v>
          </cell>
          <cell r="FP351">
            <v>135</v>
          </cell>
          <cell r="GK351">
            <v>0</v>
          </cell>
          <cell r="GL351">
            <v>145.19999999999999</v>
          </cell>
          <cell r="GM351">
            <v>191</v>
          </cell>
          <cell r="GN351">
            <v>173</v>
          </cell>
          <cell r="GO351">
            <v>0</v>
          </cell>
          <cell r="GP351">
            <v>0</v>
          </cell>
        </row>
        <row r="352">
          <cell r="BG352">
            <v>0.48899999999999999</v>
          </cell>
          <cell r="BJ352">
            <v>0.61799999999999999</v>
          </cell>
          <cell r="BK352">
            <v>0.53100000000000003</v>
          </cell>
          <cell r="BL352">
            <v>0.55400000000000005</v>
          </cell>
          <cell r="BM352">
            <v>0</v>
          </cell>
          <cell r="BN352">
            <v>0</v>
          </cell>
          <cell r="BO352">
            <v>0.61199999999999999</v>
          </cell>
          <cell r="BP352">
            <v>0</v>
          </cell>
          <cell r="BQ352">
            <v>0.57299999999999995</v>
          </cell>
          <cell r="BR352">
            <v>0</v>
          </cell>
          <cell r="BS352">
            <v>0</v>
          </cell>
          <cell r="BT352">
            <v>0</v>
          </cell>
          <cell r="BU352">
            <v>0.443</v>
          </cell>
          <cell r="BV352">
            <v>0.65100000000000002</v>
          </cell>
          <cell r="BW352">
            <v>0</v>
          </cell>
          <cell r="BX352">
            <v>0</v>
          </cell>
          <cell r="BY352">
            <v>0</v>
          </cell>
          <cell r="BZ352">
            <v>0.70199999999999996</v>
          </cell>
          <cell r="CA352">
            <v>0.69599999999999995</v>
          </cell>
          <cell r="CB352">
            <v>0</v>
          </cell>
          <cell r="CC352">
            <v>0</v>
          </cell>
          <cell r="CD352">
            <v>0.55400000000000005</v>
          </cell>
          <cell r="CE352">
            <v>0.51600000000000001</v>
          </cell>
          <cell r="CF352">
            <v>0</v>
          </cell>
          <cell r="CG352">
            <v>0</v>
          </cell>
          <cell r="CH352">
            <v>0</v>
          </cell>
          <cell r="CI352">
            <v>0</v>
          </cell>
          <cell r="CJ352">
            <v>0</v>
          </cell>
          <cell r="CK352">
            <v>0</v>
          </cell>
          <cell r="CL352">
            <v>0</v>
          </cell>
          <cell r="CM352">
            <v>0</v>
          </cell>
          <cell r="CN352">
            <v>0.34100000000000003</v>
          </cell>
          <cell r="CO352">
            <v>0.78500000000000003</v>
          </cell>
          <cell r="DC352">
            <v>0.48599999999999999</v>
          </cell>
          <cell r="DG352">
            <v>0.61199999999999999</v>
          </cell>
          <cell r="DM352">
            <v>0.71699999999999997</v>
          </cell>
          <cell r="DN352">
            <v>0.79800000000000004</v>
          </cell>
          <cell r="DO352">
            <v>0.71699999999999997</v>
          </cell>
          <cell r="DP352">
            <v>0.51500000000000001</v>
          </cell>
          <cell r="DQ352">
            <v>0.55400000000000005</v>
          </cell>
          <cell r="DT352">
            <v>0.69799999999999995</v>
          </cell>
          <cell r="DU352">
            <v>0.64300000000000002</v>
          </cell>
          <cell r="DY352">
            <v>0.70099999999999996</v>
          </cell>
          <cell r="DZ352">
            <v>0.71199999999999997</v>
          </cell>
          <cell r="FI352">
            <v>0.76300000000000001</v>
          </cell>
          <cell r="FK352">
            <v>0.56999999999999995</v>
          </cell>
          <cell r="FP352">
            <v>0.67400000000000004</v>
          </cell>
          <cell r="GK352">
            <v>0</v>
          </cell>
          <cell r="GL352">
            <v>0.56080000000000008</v>
          </cell>
          <cell r="GM352">
            <v>0.58455555555555561</v>
          </cell>
          <cell r="GN352">
            <v>0.62824999999999998</v>
          </cell>
          <cell r="GO352">
            <v>0</v>
          </cell>
          <cell r="GP352">
            <v>0</v>
          </cell>
        </row>
        <row r="353">
          <cell r="BG353">
            <v>14.7</v>
          </cell>
          <cell r="BJ353">
            <v>-14</v>
          </cell>
          <cell r="BK353">
            <v>-6.2</v>
          </cell>
          <cell r="BL353">
            <v>8</v>
          </cell>
          <cell r="BM353">
            <v>0</v>
          </cell>
          <cell r="BN353">
            <v>0</v>
          </cell>
          <cell r="BO353">
            <v>-26.3</v>
          </cell>
          <cell r="BP353">
            <v>0</v>
          </cell>
          <cell r="BQ353">
            <v>-7.7</v>
          </cell>
          <cell r="BR353">
            <v>0</v>
          </cell>
          <cell r="BS353">
            <v>0</v>
          </cell>
          <cell r="BT353">
            <v>0</v>
          </cell>
          <cell r="BU353">
            <v>-20.100000000000001</v>
          </cell>
          <cell r="BV353">
            <v>-8.8000000000000007</v>
          </cell>
          <cell r="BW353">
            <v>0</v>
          </cell>
          <cell r="BX353">
            <v>0</v>
          </cell>
          <cell r="BY353">
            <v>0</v>
          </cell>
          <cell r="BZ353">
            <v>-17.2</v>
          </cell>
          <cell r="CA353">
            <v>-30.1</v>
          </cell>
          <cell r="CB353">
            <v>0</v>
          </cell>
          <cell r="CC353">
            <v>0</v>
          </cell>
          <cell r="CD353">
            <v>-14.5</v>
          </cell>
          <cell r="CE353">
            <v>18.600000000000001</v>
          </cell>
          <cell r="CF353">
            <v>0</v>
          </cell>
          <cell r="CG353">
            <v>0</v>
          </cell>
          <cell r="CH353">
            <v>0</v>
          </cell>
          <cell r="CI353">
            <v>0</v>
          </cell>
          <cell r="CJ353">
            <v>0</v>
          </cell>
          <cell r="CK353">
            <v>0</v>
          </cell>
          <cell r="CL353">
            <v>0</v>
          </cell>
          <cell r="CM353">
            <v>0</v>
          </cell>
          <cell r="CN353">
            <v>18.100000000000001</v>
          </cell>
          <cell r="CO353">
            <v>-38.700000000000003</v>
          </cell>
          <cell r="DC353">
            <v>4.9000000000000004</v>
          </cell>
          <cell r="DG353">
            <v>-4.3</v>
          </cell>
          <cell r="DM353">
            <v>10.199999999999999</v>
          </cell>
          <cell r="DN353">
            <v>-11.7</v>
          </cell>
          <cell r="DO353">
            <v>-192.9</v>
          </cell>
          <cell r="DP353">
            <v>17.899999999999999</v>
          </cell>
          <cell r="DQ353">
            <v>-113.4</v>
          </cell>
          <cell r="DT353">
            <v>-2.4</v>
          </cell>
          <cell r="DU353">
            <v>-10.199999999999999</v>
          </cell>
          <cell r="DY353">
            <v>-7</v>
          </cell>
          <cell r="DZ353">
            <v>17.5</v>
          </cell>
          <cell r="FI353">
            <v>-19.3</v>
          </cell>
          <cell r="FK353">
            <v>37.299999999999997</v>
          </cell>
          <cell r="FP353">
            <v>3.8</v>
          </cell>
          <cell r="GK353">
            <v>0</v>
          </cell>
          <cell r="GL353">
            <v>-4.76</v>
          </cell>
          <cell r="GM353">
            <v>-11.155555555555557</v>
          </cell>
          <cell r="GN353">
            <v>2.1</v>
          </cell>
          <cell r="GO353">
            <v>0</v>
          </cell>
          <cell r="GP353">
            <v>0</v>
          </cell>
        </row>
        <row r="356">
          <cell r="BG356">
            <v>9</v>
          </cell>
          <cell r="BJ356">
            <v>266</v>
          </cell>
          <cell r="BK356">
            <v>273</v>
          </cell>
          <cell r="BL356">
            <v>253</v>
          </cell>
          <cell r="BM356">
            <v>0</v>
          </cell>
          <cell r="BN356">
            <v>0</v>
          </cell>
          <cell r="BO356">
            <v>58</v>
          </cell>
          <cell r="BP356">
            <v>0</v>
          </cell>
          <cell r="BQ356">
            <v>242</v>
          </cell>
          <cell r="BR356">
            <v>0</v>
          </cell>
          <cell r="BS356">
            <v>0</v>
          </cell>
          <cell r="BT356">
            <v>0</v>
          </cell>
          <cell r="BU356">
            <v>93</v>
          </cell>
          <cell r="BV356">
            <v>255</v>
          </cell>
          <cell r="BW356">
            <v>0</v>
          </cell>
          <cell r="BX356">
            <v>0</v>
          </cell>
          <cell r="BY356">
            <v>0</v>
          </cell>
          <cell r="BZ356">
            <v>295</v>
          </cell>
          <cell r="CA356">
            <v>278</v>
          </cell>
          <cell r="CB356">
            <v>0</v>
          </cell>
          <cell r="CC356">
            <v>0</v>
          </cell>
          <cell r="CD356">
            <v>240</v>
          </cell>
          <cell r="CE356">
            <v>281</v>
          </cell>
          <cell r="CF356">
            <v>0</v>
          </cell>
          <cell r="CG356">
            <v>0</v>
          </cell>
          <cell r="CH356">
            <v>0</v>
          </cell>
          <cell r="CI356">
            <v>318</v>
          </cell>
          <cell r="CJ356">
            <v>0</v>
          </cell>
          <cell r="CK356">
            <v>0</v>
          </cell>
          <cell r="CL356">
            <v>0</v>
          </cell>
          <cell r="CM356">
            <v>295</v>
          </cell>
          <cell r="CN356">
            <v>270</v>
          </cell>
          <cell r="CO356">
            <v>280</v>
          </cell>
          <cell r="DB356">
            <v>264</v>
          </cell>
          <cell r="DC356">
            <v>237</v>
          </cell>
          <cell r="DF356">
            <v>141</v>
          </cell>
          <cell r="DG356">
            <v>220</v>
          </cell>
          <cell r="DM356">
            <v>136</v>
          </cell>
          <cell r="DN356">
            <v>283</v>
          </cell>
          <cell r="DO356">
            <v>285</v>
          </cell>
          <cell r="DP356">
            <v>274</v>
          </cell>
          <cell r="DQ356">
            <v>115</v>
          </cell>
          <cell r="DT356">
            <v>293</v>
          </cell>
          <cell r="DY356">
            <v>268</v>
          </cell>
          <cell r="DZ356">
            <v>185</v>
          </cell>
          <cell r="EB356">
            <v>285</v>
          </cell>
          <cell r="FK356">
            <v>212</v>
          </cell>
          <cell r="FO356">
            <v>280</v>
          </cell>
          <cell r="FP356">
            <v>246</v>
          </cell>
          <cell r="GK356">
            <v>0</v>
          </cell>
          <cell r="GL356">
            <v>171.8</v>
          </cell>
          <cell r="GM356">
            <v>258.81818181818181</v>
          </cell>
          <cell r="GN356">
            <v>215.16666666666666</v>
          </cell>
          <cell r="GO356">
            <v>0</v>
          </cell>
          <cell r="GP356">
            <v>0</v>
          </cell>
        </row>
        <row r="357">
          <cell r="BO357">
            <v>0.25800000000000001</v>
          </cell>
          <cell r="BQ357">
            <v>0.65200000000000002</v>
          </cell>
          <cell r="BU357">
            <v>0.7</v>
          </cell>
          <cell r="BV357">
            <v>0.52500000000000002</v>
          </cell>
          <cell r="BZ357">
            <v>0.72899999999999998</v>
          </cell>
          <cell r="CA357">
            <v>0.65800000000000003</v>
          </cell>
          <cell r="CD357">
            <v>0.67200000000000004</v>
          </cell>
          <cell r="CE357">
            <v>0.72699999999999998</v>
          </cell>
          <cell r="CI357">
            <v>0.78600000000000003</v>
          </cell>
          <cell r="CM357">
            <v>0.74</v>
          </cell>
          <cell r="CN357">
            <v>0.74299999999999999</v>
          </cell>
          <cell r="CO357">
            <v>0.73</v>
          </cell>
          <cell r="DB357">
            <v>0.72099999999999997</v>
          </cell>
          <cell r="DC357">
            <v>0.61799999999999999</v>
          </cell>
          <cell r="DG357">
            <v>0.53100000000000003</v>
          </cell>
          <cell r="DM357">
            <v>0.61499999999999999</v>
          </cell>
          <cell r="DN357">
            <v>0.72899999999999998</v>
          </cell>
          <cell r="DO357">
            <v>0.73</v>
          </cell>
          <cell r="DP357">
            <v>0.73199999999999998</v>
          </cell>
          <cell r="DQ357">
            <v>0.68</v>
          </cell>
          <cell r="DT357">
            <v>0.75700000000000001</v>
          </cell>
          <cell r="DY357">
            <v>0.67700000000000005</v>
          </cell>
          <cell r="DZ357">
            <v>0.629</v>
          </cell>
          <cell r="EB357">
            <v>0.73199999999999998</v>
          </cell>
          <cell r="FK357">
            <v>0.52500000000000002</v>
          </cell>
          <cell r="FO357">
            <v>0.72899999999999998</v>
          </cell>
          <cell r="FP357">
            <v>0.63900000000000001</v>
          </cell>
          <cell r="GK357">
            <v>0</v>
          </cell>
          <cell r="GL357">
            <v>0.25800000000000001</v>
          </cell>
          <cell r="GM357">
            <v>0.69654545454545458</v>
          </cell>
          <cell r="GN357">
            <v>0.64840000000000009</v>
          </cell>
          <cell r="GO357">
            <v>0</v>
          </cell>
          <cell r="GP357">
            <v>0</v>
          </cell>
        </row>
        <row r="358">
          <cell r="BG358">
            <v>0</v>
          </cell>
          <cell r="BO358">
            <v>5.4</v>
          </cell>
          <cell r="BQ358">
            <v>8.9</v>
          </cell>
          <cell r="BU358">
            <v>1</v>
          </cell>
          <cell r="BV358">
            <v>31.7</v>
          </cell>
          <cell r="BZ358">
            <v>30.3</v>
          </cell>
          <cell r="CA358">
            <v>35.700000000000003</v>
          </cell>
          <cell r="CD358">
            <v>-28</v>
          </cell>
          <cell r="CE358">
            <v>-13.1</v>
          </cell>
          <cell r="CI358">
            <v>-31.9</v>
          </cell>
          <cell r="CM358">
            <v>54.1</v>
          </cell>
          <cell r="CN358">
            <v>66.900000000000006</v>
          </cell>
          <cell r="CO358">
            <v>68.8</v>
          </cell>
          <cell r="DB358">
            <v>77.599999999999994</v>
          </cell>
          <cell r="DC358">
            <v>27.1</v>
          </cell>
          <cell r="DG358">
            <v>58.8</v>
          </cell>
          <cell r="DM358">
            <v>-0.7</v>
          </cell>
          <cell r="DN358">
            <v>-25</v>
          </cell>
          <cell r="DO358">
            <v>11.8</v>
          </cell>
          <cell r="DP358">
            <v>57.7</v>
          </cell>
          <cell r="DQ358">
            <v>33.700000000000003</v>
          </cell>
          <cell r="DT358">
            <v>-54</v>
          </cell>
          <cell r="DY358">
            <v>-5.5</v>
          </cell>
          <cell r="DZ358">
            <v>72.3</v>
          </cell>
          <cell r="EB358">
            <v>-3.2</v>
          </cell>
          <cell r="FK358">
            <v>58.8</v>
          </cell>
          <cell r="FO358">
            <v>77.2</v>
          </cell>
          <cell r="FP358">
            <v>85.7</v>
          </cell>
          <cell r="GK358">
            <v>0</v>
          </cell>
          <cell r="GL358">
            <v>2.7</v>
          </cell>
          <cell r="GM358">
            <v>20.400000000000002</v>
          </cell>
          <cell r="GN358">
            <v>21.76</v>
          </cell>
          <cell r="GO358">
            <v>0</v>
          </cell>
          <cell r="GP358">
            <v>0</v>
          </cell>
        </row>
        <row r="361">
          <cell r="BG361">
            <v>146</v>
          </cell>
          <cell r="BJ361">
            <v>241</v>
          </cell>
          <cell r="BK361">
            <v>250</v>
          </cell>
          <cell r="BL361">
            <v>250</v>
          </cell>
          <cell r="BM361">
            <v>0</v>
          </cell>
          <cell r="BN361">
            <v>0</v>
          </cell>
          <cell r="BO361">
            <v>240</v>
          </cell>
          <cell r="BP361">
            <v>0</v>
          </cell>
          <cell r="BQ361">
            <v>95</v>
          </cell>
          <cell r="BR361">
            <v>0</v>
          </cell>
          <cell r="BS361">
            <v>0</v>
          </cell>
          <cell r="BT361">
            <v>0</v>
          </cell>
          <cell r="BU361">
            <v>292</v>
          </cell>
          <cell r="BV361">
            <v>171</v>
          </cell>
          <cell r="BW361">
            <v>0</v>
          </cell>
          <cell r="BX361">
            <v>0</v>
          </cell>
          <cell r="BY361">
            <v>0</v>
          </cell>
          <cell r="BZ361">
            <v>293</v>
          </cell>
          <cell r="CA361">
            <v>291</v>
          </cell>
          <cell r="CB361">
            <v>0</v>
          </cell>
          <cell r="CC361">
            <v>0</v>
          </cell>
          <cell r="CD361">
            <v>299</v>
          </cell>
          <cell r="CE361">
            <v>111</v>
          </cell>
          <cell r="CF361">
            <v>0</v>
          </cell>
          <cell r="CG361">
            <v>0</v>
          </cell>
          <cell r="CH361">
            <v>0</v>
          </cell>
          <cell r="CI361">
            <v>0</v>
          </cell>
          <cell r="CJ361">
            <v>0</v>
          </cell>
          <cell r="CK361">
            <v>0</v>
          </cell>
          <cell r="CL361">
            <v>0</v>
          </cell>
          <cell r="CM361">
            <v>310</v>
          </cell>
          <cell r="CN361">
            <v>301</v>
          </cell>
          <cell r="CO361">
            <v>305</v>
          </cell>
          <cell r="DC361">
            <v>300</v>
          </cell>
          <cell r="DF361">
            <v>253</v>
          </cell>
          <cell r="DG361">
            <v>302</v>
          </cell>
          <cell r="DM361">
            <v>270</v>
          </cell>
          <cell r="DN361">
            <v>313</v>
          </cell>
          <cell r="DP361">
            <v>303</v>
          </cell>
          <cell r="DQ361">
            <v>302</v>
          </cell>
          <cell r="DT361">
            <v>300</v>
          </cell>
          <cell r="DU361">
            <v>289</v>
          </cell>
          <cell r="DY361">
            <v>110</v>
          </cell>
          <cell r="DZ361">
            <v>245</v>
          </cell>
          <cell r="EB361">
            <v>175</v>
          </cell>
          <cell r="FK361">
            <v>220</v>
          </cell>
          <cell r="FP361">
            <v>223</v>
          </cell>
          <cell r="GK361">
            <v>0</v>
          </cell>
          <cell r="GL361">
            <v>225.4</v>
          </cell>
          <cell r="GM361">
            <v>246.8</v>
          </cell>
          <cell r="GN361">
            <v>285</v>
          </cell>
          <cell r="GO361">
            <v>0</v>
          </cell>
          <cell r="GP361">
            <v>0</v>
          </cell>
        </row>
        <row r="362">
          <cell r="BG362">
            <v>0.52</v>
          </cell>
          <cell r="BJ362">
            <v>0.66800000000000004</v>
          </cell>
          <cell r="BK362">
            <v>0.751</v>
          </cell>
          <cell r="BL362">
            <v>0.77200000000000002</v>
          </cell>
          <cell r="BM362">
            <v>0</v>
          </cell>
          <cell r="BN362">
            <v>0</v>
          </cell>
          <cell r="BO362">
            <v>0.76800000000000002</v>
          </cell>
          <cell r="BP362">
            <v>0</v>
          </cell>
          <cell r="BQ362">
            <v>0.77</v>
          </cell>
          <cell r="BR362">
            <v>0</v>
          </cell>
          <cell r="BS362">
            <v>0</v>
          </cell>
          <cell r="BT362">
            <v>0</v>
          </cell>
          <cell r="BU362">
            <v>0.66700000000000004</v>
          </cell>
          <cell r="BV362">
            <v>0.7</v>
          </cell>
          <cell r="BW362">
            <v>0</v>
          </cell>
          <cell r="BX362">
            <v>0</v>
          </cell>
          <cell r="BY362">
            <v>0</v>
          </cell>
          <cell r="BZ362">
            <v>0.71799999999999997</v>
          </cell>
          <cell r="CA362">
            <v>0.67700000000000005</v>
          </cell>
          <cell r="CB362">
            <v>0</v>
          </cell>
          <cell r="CC362">
            <v>0</v>
          </cell>
          <cell r="CD362">
            <v>0.72099999999999997</v>
          </cell>
          <cell r="CE362">
            <v>0.7</v>
          </cell>
          <cell r="CF362">
            <v>0</v>
          </cell>
          <cell r="CG362">
            <v>0</v>
          </cell>
          <cell r="CH362">
            <v>0</v>
          </cell>
          <cell r="CI362">
            <v>0</v>
          </cell>
          <cell r="CJ362">
            <v>0</v>
          </cell>
          <cell r="CK362">
            <v>0</v>
          </cell>
          <cell r="CL362">
            <v>0</v>
          </cell>
          <cell r="CM362">
            <v>0.746</v>
          </cell>
          <cell r="CN362">
            <v>0.74199999999999999</v>
          </cell>
          <cell r="CO362">
            <v>0.82299999999999995</v>
          </cell>
          <cell r="DC362">
            <v>0.73099999999999998</v>
          </cell>
          <cell r="DG362">
            <v>0.745</v>
          </cell>
          <cell r="DM362">
            <v>0.65900000000000003</v>
          </cell>
          <cell r="DN362">
            <v>0.71499999999999997</v>
          </cell>
          <cell r="DP362">
            <v>0.83399999999999996</v>
          </cell>
          <cell r="DQ362">
            <v>0.72</v>
          </cell>
          <cell r="DT362">
            <v>0.81499999999999995</v>
          </cell>
          <cell r="DU362">
            <v>0.78400000000000003</v>
          </cell>
          <cell r="DY362">
            <v>0.70699999999999996</v>
          </cell>
          <cell r="DZ362">
            <v>0.70599999999999996</v>
          </cell>
          <cell r="EB362">
            <v>0.627</v>
          </cell>
          <cell r="FK362">
            <v>0.66400000000000003</v>
          </cell>
          <cell r="FP362">
            <v>0.65700000000000003</v>
          </cell>
          <cell r="GK362">
            <v>0</v>
          </cell>
          <cell r="GL362">
            <v>0.69579999999999997</v>
          </cell>
          <cell r="GM362">
            <v>0.72639999999999993</v>
          </cell>
          <cell r="GN362">
            <v>0.73749999999999993</v>
          </cell>
          <cell r="GO362">
            <v>0</v>
          </cell>
          <cell r="GP362">
            <v>0</v>
          </cell>
        </row>
        <row r="363">
          <cell r="BG363">
            <v>54.5</v>
          </cell>
          <cell r="BJ363">
            <v>-11.4</v>
          </cell>
          <cell r="BK363">
            <v>13.2</v>
          </cell>
          <cell r="BL363">
            <v>3.2</v>
          </cell>
          <cell r="BM363">
            <v>0</v>
          </cell>
          <cell r="BN363">
            <v>0</v>
          </cell>
          <cell r="BO363">
            <v>-2.1</v>
          </cell>
          <cell r="BP363">
            <v>0</v>
          </cell>
          <cell r="BQ363">
            <v>-33.700000000000003</v>
          </cell>
          <cell r="BR363">
            <v>0</v>
          </cell>
          <cell r="BS363">
            <v>0</v>
          </cell>
          <cell r="BT363">
            <v>0</v>
          </cell>
          <cell r="BU363">
            <v>-8.1999999999999993</v>
          </cell>
          <cell r="BV363">
            <v>17</v>
          </cell>
          <cell r="BW363">
            <v>0</v>
          </cell>
          <cell r="BX363">
            <v>0</v>
          </cell>
          <cell r="BY363">
            <v>0</v>
          </cell>
          <cell r="BZ363">
            <v>31.5</v>
          </cell>
          <cell r="CA363">
            <v>28.6</v>
          </cell>
          <cell r="CB363">
            <v>0</v>
          </cell>
          <cell r="CC363">
            <v>0</v>
          </cell>
          <cell r="CD363">
            <v>60.5</v>
          </cell>
          <cell r="CE363">
            <v>-3.1</v>
          </cell>
          <cell r="CF363">
            <v>0</v>
          </cell>
          <cell r="CG363">
            <v>0</v>
          </cell>
          <cell r="CH363">
            <v>0</v>
          </cell>
          <cell r="CI363">
            <v>0</v>
          </cell>
          <cell r="CJ363">
            <v>0</v>
          </cell>
          <cell r="CK363">
            <v>0</v>
          </cell>
          <cell r="CL363">
            <v>0</v>
          </cell>
          <cell r="CM363">
            <v>50.3</v>
          </cell>
          <cell r="CN363">
            <v>25.5</v>
          </cell>
          <cell r="CO363">
            <v>55.5</v>
          </cell>
          <cell r="DC363">
            <v>13.8</v>
          </cell>
          <cell r="DG363">
            <v>31.7</v>
          </cell>
          <cell r="DM363">
            <v>22.7</v>
          </cell>
          <cell r="DN363">
            <v>42.9</v>
          </cell>
          <cell r="DP363">
            <v>28</v>
          </cell>
          <cell r="DQ363">
            <v>15</v>
          </cell>
          <cell r="DT363">
            <v>11</v>
          </cell>
          <cell r="DU363">
            <v>34.799999999999997</v>
          </cell>
          <cell r="DY363">
            <v>10.9</v>
          </cell>
          <cell r="DZ363">
            <v>22.9</v>
          </cell>
          <cell r="EB363">
            <v>43.2</v>
          </cell>
          <cell r="FK363">
            <v>36.700000000000003</v>
          </cell>
          <cell r="FP363">
            <v>35.6</v>
          </cell>
          <cell r="GK363">
            <v>0</v>
          </cell>
          <cell r="GL363">
            <v>11.48</v>
          </cell>
          <cell r="GM363">
            <v>22.389999999999997</v>
          </cell>
          <cell r="GN363">
            <v>19.8</v>
          </cell>
          <cell r="GO363">
            <v>0</v>
          </cell>
          <cell r="GP363">
            <v>0</v>
          </cell>
        </row>
        <row r="366">
          <cell r="BJ366">
            <v>303</v>
          </cell>
          <cell r="BK366">
            <v>312</v>
          </cell>
          <cell r="BL366">
            <v>306</v>
          </cell>
          <cell r="BO366">
            <v>322</v>
          </cell>
          <cell r="BQ366">
            <v>285</v>
          </cell>
          <cell r="BU366">
            <v>322</v>
          </cell>
          <cell r="BV366">
            <v>322</v>
          </cell>
          <cell r="BZ366">
            <v>302</v>
          </cell>
          <cell r="CA366">
            <v>311</v>
          </cell>
          <cell r="CD366">
            <v>323</v>
          </cell>
          <cell r="CE366">
            <v>316</v>
          </cell>
          <cell r="CM366">
            <v>300</v>
          </cell>
          <cell r="CN366">
            <v>322</v>
          </cell>
          <cell r="CO366">
            <v>199</v>
          </cell>
          <cell r="DA366">
            <v>242</v>
          </cell>
          <cell r="DB366">
            <v>320</v>
          </cell>
          <cell r="DC366">
            <v>207</v>
          </cell>
          <cell r="DF366">
            <v>206</v>
          </cell>
          <cell r="DG366">
            <v>245</v>
          </cell>
          <cell r="DN366">
            <v>193</v>
          </cell>
          <cell r="DO366">
            <v>305</v>
          </cell>
          <cell r="DP366">
            <v>312</v>
          </cell>
          <cell r="DQ366">
            <v>306</v>
          </cell>
          <cell r="DT366">
            <v>300</v>
          </cell>
          <cell r="DU366">
            <v>305</v>
          </cell>
          <cell r="DY366">
            <v>309</v>
          </cell>
          <cell r="DZ366">
            <v>198</v>
          </cell>
          <cell r="FI366">
            <v>321</v>
          </cell>
          <cell r="FJ366">
            <v>289</v>
          </cell>
          <cell r="FK366">
            <v>296</v>
          </cell>
          <cell r="FP366">
            <v>288</v>
          </cell>
          <cell r="GK366">
            <v>0</v>
          </cell>
          <cell r="GL366">
            <v>310.75</v>
          </cell>
          <cell r="GM366">
            <v>300.2</v>
          </cell>
          <cell r="GN366">
            <v>253.33333333333334</v>
          </cell>
          <cell r="GO366">
            <v>0</v>
          </cell>
          <cell r="GP366">
            <v>0</v>
          </cell>
        </row>
        <row r="367">
          <cell r="BJ367">
            <v>0.622</v>
          </cell>
          <cell r="BK367">
            <v>0.71899999999999997</v>
          </cell>
          <cell r="BL367">
            <v>0.70199999999999996</v>
          </cell>
          <cell r="BO367">
            <v>0.745</v>
          </cell>
          <cell r="BQ367">
            <v>0.95299999999999996</v>
          </cell>
          <cell r="BU367">
            <v>0.747</v>
          </cell>
          <cell r="BV367">
            <v>0.76</v>
          </cell>
          <cell r="BZ367">
            <v>0.70599999999999996</v>
          </cell>
          <cell r="CA367">
            <v>0.70899999999999996</v>
          </cell>
          <cell r="CD367">
            <v>0.75800000000000001</v>
          </cell>
          <cell r="CE367">
            <v>0.72299999999999998</v>
          </cell>
          <cell r="CM367">
            <v>0.70199999999999996</v>
          </cell>
          <cell r="CN367">
            <v>0.751</v>
          </cell>
          <cell r="CO367">
            <v>0.42299999999999999</v>
          </cell>
          <cell r="DA367">
            <v>0.66600000000000004</v>
          </cell>
          <cell r="DB367">
            <v>0.746</v>
          </cell>
          <cell r="DC367">
            <v>0.46899999999999997</v>
          </cell>
          <cell r="DG367">
            <v>0.55000000000000004</v>
          </cell>
          <cell r="DN367">
            <v>0.77100000000000002</v>
          </cell>
          <cell r="DO367">
            <v>0.70799999999999996</v>
          </cell>
          <cell r="DP367">
            <v>0.72199999999999998</v>
          </cell>
          <cell r="DQ367">
            <v>0.71699999999999997</v>
          </cell>
          <cell r="DT367">
            <v>0.69399999999999995</v>
          </cell>
          <cell r="DU367">
            <v>0.70699999999999996</v>
          </cell>
          <cell r="DY367">
            <v>0.70799999999999996</v>
          </cell>
          <cell r="DZ367">
            <v>0.70099999999999996</v>
          </cell>
          <cell r="FI367">
            <v>0.79600000000000004</v>
          </cell>
          <cell r="FJ367">
            <v>0.66500000000000004</v>
          </cell>
          <cell r="FK367">
            <v>0.69399999999999995</v>
          </cell>
          <cell r="FP367">
            <v>0.65400000000000003</v>
          </cell>
          <cell r="GK367">
            <v>0</v>
          </cell>
          <cell r="GL367">
            <v>0.69700000000000006</v>
          </cell>
          <cell r="GM367">
            <v>0.72320000000000007</v>
          </cell>
          <cell r="GN367">
            <v>0.625</v>
          </cell>
          <cell r="GO367">
            <v>0</v>
          </cell>
          <cell r="GP367">
            <v>0</v>
          </cell>
        </row>
        <row r="368">
          <cell r="BJ368">
            <v>-34.799999999999997</v>
          </cell>
          <cell r="BK368">
            <v>21.7</v>
          </cell>
          <cell r="BL368">
            <v>46.9</v>
          </cell>
          <cell r="BO368">
            <v>52.2</v>
          </cell>
          <cell r="BQ368">
            <v>41.9</v>
          </cell>
          <cell r="BU368">
            <v>45.4</v>
          </cell>
          <cell r="BV368">
            <v>37.1</v>
          </cell>
          <cell r="BZ368">
            <v>43.4</v>
          </cell>
          <cell r="CA368">
            <v>34</v>
          </cell>
          <cell r="CD368">
            <v>26.5</v>
          </cell>
          <cell r="CE368">
            <v>47.6</v>
          </cell>
          <cell r="CM368">
            <v>73.8</v>
          </cell>
          <cell r="CN368">
            <v>62</v>
          </cell>
          <cell r="CO368">
            <v>54.1</v>
          </cell>
          <cell r="DA368">
            <v>-15.3</v>
          </cell>
          <cell r="DB368">
            <v>33.4</v>
          </cell>
          <cell r="DC368">
            <v>19.399999999999999</v>
          </cell>
          <cell r="DG368">
            <v>60.1</v>
          </cell>
          <cell r="DN368">
            <v>23.7</v>
          </cell>
          <cell r="DO368">
            <v>33.200000000000003</v>
          </cell>
          <cell r="DP368">
            <v>79.099999999999994</v>
          </cell>
          <cell r="DQ368">
            <v>53.1</v>
          </cell>
          <cell r="DT368">
            <v>61.1</v>
          </cell>
          <cell r="DU368">
            <v>47.1</v>
          </cell>
          <cell r="DY368">
            <v>-10.5</v>
          </cell>
          <cell r="DZ368">
            <v>26.2</v>
          </cell>
          <cell r="FI368">
            <v>27.1</v>
          </cell>
          <cell r="FJ368">
            <v>31.6</v>
          </cell>
          <cell r="FK368">
            <v>35.700000000000003</v>
          </cell>
          <cell r="FP368">
            <v>10.8</v>
          </cell>
          <cell r="GK368">
            <v>0</v>
          </cell>
          <cell r="GL368">
            <v>21.5</v>
          </cell>
          <cell r="GM368">
            <v>46.580000000000005</v>
          </cell>
          <cell r="GN368">
            <v>31.74</v>
          </cell>
          <cell r="GO368">
            <v>0</v>
          </cell>
          <cell r="GP368">
            <v>0</v>
          </cell>
        </row>
        <row r="371">
          <cell r="BJ371">
            <v>147</v>
          </cell>
          <cell r="BK371">
            <v>120</v>
          </cell>
          <cell r="BL371">
            <v>195</v>
          </cell>
          <cell r="BO371">
            <v>314</v>
          </cell>
          <cell r="BU371">
            <v>280</v>
          </cell>
          <cell r="BV371">
            <v>218</v>
          </cell>
          <cell r="BZ371">
            <v>256</v>
          </cell>
          <cell r="CA371">
            <v>302</v>
          </cell>
          <cell r="CD371">
            <v>253</v>
          </cell>
          <cell r="CE371">
            <v>239</v>
          </cell>
          <cell r="CM371">
            <v>244</v>
          </cell>
          <cell r="CN371">
            <v>260</v>
          </cell>
          <cell r="CO371">
            <v>254</v>
          </cell>
          <cell r="DB371">
            <v>237</v>
          </cell>
          <cell r="DC371">
            <v>158</v>
          </cell>
          <cell r="DF371">
            <v>254</v>
          </cell>
          <cell r="DG371">
            <v>317</v>
          </cell>
          <cell r="DM371">
            <v>204</v>
          </cell>
          <cell r="DN371">
            <v>216</v>
          </cell>
          <cell r="DO371">
            <v>303</v>
          </cell>
          <cell r="DP371">
            <v>246</v>
          </cell>
          <cell r="DQ371">
            <v>287</v>
          </cell>
          <cell r="DT371">
            <v>273</v>
          </cell>
          <cell r="DU371">
            <v>117</v>
          </cell>
          <cell r="DY371">
            <v>183</v>
          </cell>
          <cell r="DZ371">
            <v>214</v>
          </cell>
          <cell r="FI371">
            <v>250</v>
          </cell>
          <cell r="FJ371">
            <v>269</v>
          </cell>
          <cell r="FK371">
            <v>238</v>
          </cell>
          <cell r="FP371">
            <v>246</v>
          </cell>
          <cell r="GK371">
            <v>0</v>
          </cell>
          <cell r="GL371">
            <v>194</v>
          </cell>
          <cell r="GM371">
            <v>256.22222222222223</v>
          </cell>
          <cell r="GN371">
            <v>240.5</v>
          </cell>
          <cell r="GO371">
            <v>0</v>
          </cell>
          <cell r="GP371">
            <v>0</v>
          </cell>
        </row>
        <row r="372">
          <cell r="BK372">
            <v>0.71599999999999997</v>
          </cell>
          <cell r="BL372">
            <v>0.501</v>
          </cell>
          <cell r="BO372">
            <v>0.80400000000000005</v>
          </cell>
          <cell r="BU372">
            <v>0.64</v>
          </cell>
          <cell r="BV372">
            <v>0.55000000000000004</v>
          </cell>
          <cell r="BZ372">
            <v>0.66900000000000004</v>
          </cell>
          <cell r="CA372">
            <v>0.746</v>
          </cell>
          <cell r="CD372">
            <v>0.71899999999999997</v>
          </cell>
          <cell r="CE372">
            <v>0.7</v>
          </cell>
          <cell r="CM372">
            <v>0.76600000000000001</v>
          </cell>
          <cell r="CN372">
            <v>0.72399999999999998</v>
          </cell>
          <cell r="CO372">
            <v>0.72799999999999998</v>
          </cell>
          <cell r="DB372">
            <v>0.54900000000000004</v>
          </cell>
          <cell r="DC372">
            <v>0.36799999999999999</v>
          </cell>
          <cell r="DG372">
            <v>0.82899999999999996</v>
          </cell>
          <cell r="DM372">
            <v>0.51600000000000001</v>
          </cell>
          <cell r="DN372">
            <v>0.75600000000000001</v>
          </cell>
          <cell r="DO372">
            <v>0.748</v>
          </cell>
          <cell r="DP372">
            <v>0.60799999999999998</v>
          </cell>
          <cell r="DQ372">
            <v>0.77100000000000002</v>
          </cell>
          <cell r="DT372">
            <v>0.75900000000000001</v>
          </cell>
          <cell r="DU372">
            <v>0.50600000000000001</v>
          </cell>
          <cell r="DY372">
            <v>0.52200000000000002</v>
          </cell>
          <cell r="DZ372">
            <v>0.70599999999999996</v>
          </cell>
          <cell r="FI372">
            <v>0.63900000000000001</v>
          </cell>
          <cell r="FJ372">
            <v>0.58699999999999997</v>
          </cell>
          <cell r="FK372">
            <v>0.63</v>
          </cell>
          <cell r="FP372">
            <v>0.67100000000000004</v>
          </cell>
          <cell r="GK372">
            <v>0</v>
          </cell>
          <cell r="GL372">
            <v>0.67366666666666664</v>
          </cell>
          <cell r="GM372">
            <v>0.69355555555555559</v>
          </cell>
          <cell r="GN372">
            <v>0.60419999999999996</v>
          </cell>
          <cell r="GO372">
            <v>0</v>
          </cell>
          <cell r="GP372">
            <v>0</v>
          </cell>
        </row>
        <row r="373">
          <cell r="BJ373">
            <v>12.5</v>
          </cell>
          <cell r="BK373">
            <v>-13.3</v>
          </cell>
          <cell r="BL373">
            <v>-3.8</v>
          </cell>
          <cell r="BO373">
            <v>25.4</v>
          </cell>
          <cell r="BU373">
            <v>29.2</v>
          </cell>
          <cell r="BV373">
            <v>11.6</v>
          </cell>
          <cell r="BZ373">
            <v>1.7</v>
          </cell>
          <cell r="CA373">
            <v>14.5</v>
          </cell>
          <cell r="CD373">
            <v>1.3</v>
          </cell>
          <cell r="CE373">
            <v>-14.4</v>
          </cell>
          <cell r="CM373">
            <v>-20.399999999999999</v>
          </cell>
          <cell r="CN373">
            <v>6.6</v>
          </cell>
          <cell r="CO373">
            <v>-33.9</v>
          </cell>
          <cell r="DB373">
            <v>-5.9</v>
          </cell>
          <cell r="DC373">
            <v>23.7</v>
          </cell>
          <cell r="DG373">
            <v>16.399999999999999</v>
          </cell>
          <cell r="DM373">
            <v>32.700000000000003</v>
          </cell>
          <cell r="DN373">
            <v>34.299999999999997</v>
          </cell>
          <cell r="DO373">
            <v>40.299999999999997</v>
          </cell>
          <cell r="DP373">
            <v>7.9</v>
          </cell>
          <cell r="DQ373">
            <v>-11</v>
          </cell>
          <cell r="DT373">
            <v>-33.9</v>
          </cell>
          <cell r="DU373">
            <v>2</v>
          </cell>
          <cell r="DY373">
            <v>-42.9</v>
          </cell>
          <cell r="DZ373">
            <v>18.100000000000001</v>
          </cell>
          <cell r="FI373">
            <v>-126</v>
          </cell>
          <cell r="FJ373">
            <v>-178.9</v>
          </cell>
          <cell r="FK373">
            <v>-81.900000000000006</v>
          </cell>
          <cell r="FP373">
            <v>-19.600000000000001</v>
          </cell>
          <cell r="GK373">
            <v>0</v>
          </cell>
          <cell r="GL373">
            <v>5.1999999999999993</v>
          </cell>
          <cell r="GM373">
            <v>-0.42222222222222189</v>
          </cell>
          <cell r="GN373">
            <v>6.6000000000000014</v>
          </cell>
          <cell r="GO373">
            <v>0</v>
          </cell>
          <cell r="GP373">
            <v>0</v>
          </cell>
        </row>
        <row r="376">
          <cell r="BF376">
            <v>276</v>
          </cell>
          <cell r="BG376">
            <v>230</v>
          </cell>
          <cell r="BJ376">
            <v>289</v>
          </cell>
          <cell r="BK376">
            <v>217</v>
          </cell>
          <cell r="BL376">
            <v>290</v>
          </cell>
          <cell r="BM376">
            <v>0</v>
          </cell>
          <cell r="BN376">
            <v>0</v>
          </cell>
          <cell r="BO376">
            <v>263</v>
          </cell>
          <cell r="BP376">
            <v>0</v>
          </cell>
          <cell r="BQ376">
            <v>240</v>
          </cell>
          <cell r="BR376">
            <v>0</v>
          </cell>
          <cell r="BS376">
            <v>0</v>
          </cell>
          <cell r="BT376">
            <v>0</v>
          </cell>
          <cell r="BU376">
            <v>243</v>
          </cell>
          <cell r="BV376">
            <v>307</v>
          </cell>
          <cell r="BW376">
            <v>0</v>
          </cell>
          <cell r="BX376">
            <v>0</v>
          </cell>
          <cell r="BY376">
            <v>0</v>
          </cell>
          <cell r="BZ376">
            <v>308</v>
          </cell>
          <cell r="CA376">
            <v>267</v>
          </cell>
          <cell r="CB376">
            <v>0</v>
          </cell>
          <cell r="CC376">
            <v>0</v>
          </cell>
          <cell r="CD376">
            <v>310</v>
          </cell>
          <cell r="CE376">
            <v>301</v>
          </cell>
          <cell r="CF376">
            <v>0</v>
          </cell>
          <cell r="CG376">
            <v>0</v>
          </cell>
          <cell r="CH376">
            <v>0</v>
          </cell>
          <cell r="CI376">
            <v>0</v>
          </cell>
          <cell r="CJ376">
            <v>0</v>
          </cell>
          <cell r="CK376">
            <v>0</v>
          </cell>
          <cell r="CL376">
            <v>0</v>
          </cell>
          <cell r="CM376">
            <v>302</v>
          </cell>
          <cell r="CN376">
            <v>211</v>
          </cell>
          <cell r="CO376">
            <v>55</v>
          </cell>
          <cell r="DC376">
            <v>285</v>
          </cell>
          <cell r="DF376">
            <v>198</v>
          </cell>
          <cell r="DG376">
            <v>250</v>
          </cell>
          <cell r="DM376">
            <v>293</v>
          </cell>
          <cell r="DN376">
            <v>262</v>
          </cell>
          <cell r="DO376">
            <v>222</v>
          </cell>
          <cell r="DQ376">
            <v>236</v>
          </cell>
          <cell r="DT376">
            <v>255</v>
          </cell>
          <cell r="DU376">
            <v>310</v>
          </cell>
          <cell r="DY376">
            <v>210</v>
          </cell>
          <cell r="EB376">
            <v>40</v>
          </cell>
          <cell r="FI376">
            <v>321</v>
          </cell>
          <cell r="FJ376">
            <v>240</v>
          </cell>
          <cell r="FK376">
            <v>195</v>
          </cell>
          <cell r="FP376">
            <v>96</v>
          </cell>
          <cell r="GK376">
            <v>0</v>
          </cell>
          <cell r="GL376">
            <v>260.83333333333331</v>
          </cell>
          <cell r="GM376">
            <v>254.4</v>
          </cell>
          <cell r="GN376">
            <v>256.2</v>
          </cell>
          <cell r="GO376">
            <v>0</v>
          </cell>
          <cell r="GP376">
            <v>0</v>
          </cell>
        </row>
        <row r="377">
          <cell r="BF377">
            <v>0.61899999999999999</v>
          </cell>
          <cell r="BG377">
            <v>0.51</v>
          </cell>
          <cell r="BJ377">
            <v>0.67100000000000004</v>
          </cell>
          <cell r="BK377">
            <v>0.47699999999999998</v>
          </cell>
          <cell r="BL377">
            <v>0.63900000000000001</v>
          </cell>
          <cell r="BM377">
            <v>0</v>
          </cell>
          <cell r="BN377">
            <v>0</v>
          </cell>
          <cell r="BO377">
            <v>0.59399999999999997</v>
          </cell>
          <cell r="BP377">
            <v>0</v>
          </cell>
          <cell r="BQ377">
            <v>0.59199999999999997</v>
          </cell>
          <cell r="BR377">
            <v>0</v>
          </cell>
          <cell r="BS377">
            <v>0</v>
          </cell>
          <cell r="BT377">
            <v>0</v>
          </cell>
          <cell r="BU377">
            <v>0.57099999999999995</v>
          </cell>
          <cell r="BV377">
            <v>0.68400000000000005</v>
          </cell>
          <cell r="BW377">
            <v>0</v>
          </cell>
          <cell r="BX377">
            <v>0</v>
          </cell>
          <cell r="BY377">
            <v>0</v>
          </cell>
          <cell r="BZ377">
            <v>0.72599999999999998</v>
          </cell>
          <cell r="CA377">
            <v>0.61299999999999999</v>
          </cell>
          <cell r="CB377">
            <v>0</v>
          </cell>
          <cell r="CC377">
            <v>0</v>
          </cell>
          <cell r="CD377">
            <v>0.84299999999999997</v>
          </cell>
          <cell r="CE377">
            <v>0.72199999999999998</v>
          </cell>
          <cell r="CF377">
            <v>0</v>
          </cell>
          <cell r="CG377">
            <v>0</v>
          </cell>
          <cell r="CH377">
            <v>0</v>
          </cell>
          <cell r="CI377">
            <v>0</v>
          </cell>
          <cell r="CJ377">
            <v>0</v>
          </cell>
          <cell r="CK377">
            <v>0</v>
          </cell>
          <cell r="CL377">
            <v>0</v>
          </cell>
          <cell r="CM377">
            <v>0.75700000000000001</v>
          </cell>
          <cell r="CN377">
            <v>0.73299999999999998</v>
          </cell>
          <cell r="CO377">
            <v>0.69499999999999995</v>
          </cell>
          <cell r="DC377">
            <v>0.76400000000000001</v>
          </cell>
          <cell r="DG377">
            <v>0.58299999999999996</v>
          </cell>
          <cell r="DM377">
            <v>0.746</v>
          </cell>
          <cell r="DN377">
            <v>0.64400000000000002</v>
          </cell>
          <cell r="DO377">
            <v>0.59599999999999997</v>
          </cell>
          <cell r="DQ377">
            <v>0.58899999999999997</v>
          </cell>
          <cell r="DT377">
            <v>0.57599999999999996</v>
          </cell>
          <cell r="DU377">
            <v>0.72699999999999998</v>
          </cell>
          <cell r="DY377">
            <v>0.498</v>
          </cell>
          <cell r="EB377">
            <v>0.72299999999999998</v>
          </cell>
          <cell r="FI377">
            <v>0.78900000000000003</v>
          </cell>
          <cell r="FJ377">
            <v>0.49099999999999999</v>
          </cell>
          <cell r="FK377">
            <v>0.65300000000000002</v>
          </cell>
          <cell r="FP377">
            <v>0.51100000000000001</v>
          </cell>
          <cell r="GK377">
            <v>0</v>
          </cell>
          <cell r="GL377">
            <v>0.58500000000000008</v>
          </cell>
          <cell r="GM377">
            <v>0.69359999999999988</v>
          </cell>
          <cell r="GN377">
            <v>0.66725000000000001</v>
          </cell>
          <cell r="GO377">
            <v>0</v>
          </cell>
          <cell r="GP377">
            <v>0</v>
          </cell>
        </row>
        <row r="378">
          <cell r="BF378">
            <v>51.8</v>
          </cell>
          <cell r="BG378">
            <v>50.1</v>
          </cell>
          <cell r="BJ378">
            <v>54.5</v>
          </cell>
          <cell r="BK378">
            <v>49.1</v>
          </cell>
          <cell r="BL378">
            <v>65.3</v>
          </cell>
          <cell r="BM378">
            <v>0</v>
          </cell>
          <cell r="BN378">
            <v>0</v>
          </cell>
          <cell r="BO378">
            <v>35.299999999999997</v>
          </cell>
          <cell r="BP378">
            <v>0</v>
          </cell>
          <cell r="BQ378">
            <v>24.1</v>
          </cell>
          <cell r="BR378">
            <v>0</v>
          </cell>
          <cell r="BS378">
            <v>0</v>
          </cell>
          <cell r="BT378">
            <v>0</v>
          </cell>
          <cell r="BU378">
            <v>28.6</v>
          </cell>
          <cell r="BV378">
            <v>20.2</v>
          </cell>
          <cell r="BW378">
            <v>0</v>
          </cell>
          <cell r="BX378">
            <v>0</v>
          </cell>
          <cell r="BY378">
            <v>0</v>
          </cell>
          <cell r="BZ378">
            <v>54</v>
          </cell>
          <cell r="CA378">
            <v>36.4</v>
          </cell>
          <cell r="CB378">
            <v>0</v>
          </cell>
          <cell r="CC378">
            <v>0</v>
          </cell>
          <cell r="CD378">
            <v>63.2</v>
          </cell>
          <cell r="CE378">
            <v>-11.5</v>
          </cell>
          <cell r="CF378">
            <v>0</v>
          </cell>
          <cell r="CG378">
            <v>0</v>
          </cell>
          <cell r="CH378">
            <v>0</v>
          </cell>
          <cell r="CI378">
            <v>0</v>
          </cell>
          <cell r="CJ378">
            <v>0</v>
          </cell>
          <cell r="CK378">
            <v>0</v>
          </cell>
          <cell r="CL378">
            <v>0</v>
          </cell>
          <cell r="CM378">
            <v>-4.4000000000000004</v>
          </cell>
          <cell r="CN378">
            <v>18.399999999999999</v>
          </cell>
          <cell r="CO378">
            <v>2.2000000000000002</v>
          </cell>
          <cell r="DC378">
            <v>52.1</v>
          </cell>
          <cell r="DG378">
            <v>34.299999999999997</v>
          </cell>
          <cell r="DM378">
            <v>9.9</v>
          </cell>
          <cell r="DN378">
            <v>21.7</v>
          </cell>
          <cell r="DO378">
            <v>19.3</v>
          </cell>
          <cell r="DQ378">
            <v>-16.3</v>
          </cell>
          <cell r="DT378">
            <v>53.6</v>
          </cell>
          <cell r="DU378">
            <v>43.5</v>
          </cell>
          <cell r="DY378">
            <v>46.3</v>
          </cell>
          <cell r="EB378">
            <v>4.2</v>
          </cell>
          <cell r="FI378">
            <v>43.9</v>
          </cell>
          <cell r="FJ378">
            <v>72.3</v>
          </cell>
          <cell r="FK378">
            <v>63.3</v>
          </cell>
          <cell r="FP378">
            <v>24</v>
          </cell>
          <cell r="GK378">
            <v>0</v>
          </cell>
          <cell r="GL378">
            <v>51.016666666666673</v>
          </cell>
          <cell r="GM378">
            <v>23.119999999999997</v>
          </cell>
          <cell r="GN378">
            <v>37.475000000000001</v>
          </cell>
          <cell r="GO378">
            <v>0</v>
          </cell>
          <cell r="GP378">
            <v>0</v>
          </cell>
        </row>
        <row r="381">
          <cell r="FI381">
            <v>133</v>
          </cell>
          <cell r="FJ381">
            <v>142</v>
          </cell>
          <cell r="FP381">
            <v>175</v>
          </cell>
          <cell r="GK381">
            <v>0</v>
          </cell>
          <cell r="GL381">
            <v>0</v>
          </cell>
          <cell r="GM381">
            <v>0</v>
          </cell>
          <cell r="GN381">
            <v>0</v>
          </cell>
          <cell r="GO381">
            <v>0</v>
          </cell>
          <cell r="GP381">
            <v>0</v>
          </cell>
        </row>
        <row r="382">
          <cell r="FI382">
            <v>0.51300000000000001</v>
          </cell>
          <cell r="FJ382">
            <v>0.53400000000000003</v>
          </cell>
          <cell r="FP382">
            <v>0.627</v>
          </cell>
          <cell r="GK382">
            <v>0</v>
          </cell>
          <cell r="GL382">
            <v>0</v>
          </cell>
          <cell r="GM382">
            <v>0</v>
          </cell>
          <cell r="GN382">
            <v>0</v>
          </cell>
          <cell r="GO382">
            <v>0</v>
          </cell>
          <cell r="GP382">
            <v>0</v>
          </cell>
        </row>
        <row r="383">
          <cell r="FI383">
            <v>-100.9</v>
          </cell>
          <cell r="FJ383">
            <v>-178</v>
          </cell>
          <cell r="FP383">
            <v>-291.5</v>
          </cell>
          <cell r="GK383">
            <v>0</v>
          </cell>
          <cell r="GL383">
            <v>0</v>
          </cell>
          <cell r="GM383">
            <v>0</v>
          </cell>
          <cell r="GN383">
            <v>0</v>
          </cell>
          <cell r="GO383">
            <v>0</v>
          </cell>
          <cell r="GP383">
            <v>0</v>
          </cell>
        </row>
        <row r="386">
          <cell r="AM386">
            <v>228</v>
          </cell>
          <cell r="AN386">
            <v>227</v>
          </cell>
          <cell r="AR386">
            <v>270</v>
          </cell>
          <cell r="AS386">
            <v>231</v>
          </cell>
          <cell r="AV386">
            <v>247</v>
          </cell>
          <cell r="AW386">
            <v>212</v>
          </cell>
          <cell r="AX386">
            <v>260</v>
          </cell>
          <cell r="BB386">
            <v>268</v>
          </cell>
          <cell r="BF386">
            <v>214</v>
          </cell>
          <cell r="BG386">
            <v>251</v>
          </cell>
          <cell r="BJ386">
            <v>101</v>
          </cell>
          <cell r="BL386">
            <v>282</v>
          </cell>
          <cell r="BM386">
            <v>0</v>
          </cell>
          <cell r="BN386">
            <v>0</v>
          </cell>
          <cell r="BO386">
            <v>28</v>
          </cell>
          <cell r="BP386">
            <v>0</v>
          </cell>
          <cell r="BQ386">
            <v>210</v>
          </cell>
          <cell r="BR386">
            <v>0</v>
          </cell>
          <cell r="BS386">
            <v>0</v>
          </cell>
          <cell r="BT386">
            <v>0</v>
          </cell>
          <cell r="BU386">
            <v>257</v>
          </cell>
          <cell r="BV386">
            <v>231</v>
          </cell>
          <cell r="BW386">
            <v>0</v>
          </cell>
          <cell r="BX386">
            <v>0</v>
          </cell>
          <cell r="BY386">
            <v>0</v>
          </cell>
          <cell r="BZ386">
            <v>234</v>
          </cell>
          <cell r="CA386">
            <v>252</v>
          </cell>
          <cell r="CB386">
            <v>0</v>
          </cell>
          <cell r="CC386">
            <v>0</v>
          </cell>
          <cell r="CD386">
            <v>264</v>
          </cell>
          <cell r="CE386">
            <v>259</v>
          </cell>
          <cell r="CF386">
            <v>0</v>
          </cell>
          <cell r="CG386">
            <v>0</v>
          </cell>
          <cell r="CH386">
            <v>0</v>
          </cell>
          <cell r="CI386">
            <v>0</v>
          </cell>
          <cell r="CJ386">
            <v>0</v>
          </cell>
          <cell r="CK386">
            <v>0</v>
          </cell>
          <cell r="CL386">
            <v>0</v>
          </cell>
          <cell r="CM386">
            <v>16</v>
          </cell>
          <cell r="CN386">
            <v>173</v>
          </cell>
          <cell r="CO386">
            <v>284</v>
          </cell>
          <cell r="CP386">
            <v>0</v>
          </cell>
          <cell r="DA386">
            <v>240</v>
          </cell>
          <cell r="DB386">
            <v>245</v>
          </cell>
          <cell r="DC386">
            <v>96</v>
          </cell>
          <cell r="DF386">
            <v>168</v>
          </cell>
          <cell r="DG386">
            <v>161</v>
          </cell>
          <cell r="DM386">
            <v>254</v>
          </cell>
          <cell r="DO386">
            <v>244</v>
          </cell>
          <cell r="DP386">
            <v>286</v>
          </cell>
          <cell r="DQ386">
            <v>277</v>
          </cell>
          <cell r="DT386">
            <v>233</v>
          </cell>
          <cell r="DU386">
            <v>240</v>
          </cell>
          <cell r="DY386">
            <v>256</v>
          </cell>
          <cell r="DZ386">
            <v>252</v>
          </cell>
          <cell r="EB386">
            <v>267</v>
          </cell>
          <cell r="FI386">
            <v>219</v>
          </cell>
          <cell r="FJ386">
            <v>231</v>
          </cell>
          <cell r="FP386">
            <v>260</v>
          </cell>
          <cell r="GK386">
            <v>228</v>
          </cell>
          <cell r="GL386">
            <v>215.91666666666666</v>
          </cell>
          <cell r="GM386">
            <v>218</v>
          </cell>
          <cell r="GN386">
            <v>199.57142857142858</v>
          </cell>
          <cell r="GO386">
            <v>0</v>
          </cell>
          <cell r="GP386">
            <v>0</v>
          </cell>
        </row>
        <row r="387">
          <cell r="AM387">
            <v>0.57599999999999996</v>
          </cell>
          <cell r="AN387">
            <v>0.55000000000000004</v>
          </cell>
          <cell r="AR387">
            <v>0.69</v>
          </cell>
          <cell r="AS387">
            <v>0.58699999999999997</v>
          </cell>
          <cell r="AV387">
            <v>0.64600000000000002</v>
          </cell>
          <cell r="AW387">
            <v>0.50700000000000001</v>
          </cell>
          <cell r="AX387">
            <v>0.63200000000000001</v>
          </cell>
          <cell r="BB387">
            <v>0.63600000000000001</v>
          </cell>
          <cell r="BF387">
            <v>0.51600000000000001</v>
          </cell>
          <cell r="BG387">
            <v>0.59899999999999998</v>
          </cell>
          <cell r="BL387">
            <v>0.71399999999999997</v>
          </cell>
          <cell r="BM387">
            <v>0</v>
          </cell>
          <cell r="BN387">
            <v>0</v>
          </cell>
          <cell r="BO387">
            <v>0</v>
          </cell>
          <cell r="BP387">
            <v>0</v>
          </cell>
          <cell r="BQ387">
            <v>0.6</v>
          </cell>
          <cell r="BR387">
            <v>0</v>
          </cell>
          <cell r="BS387">
            <v>0</v>
          </cell>
          <cell r="BT387">
            <v>0</v>
          </cell>
          <cell r="BU387">
            <v>0.66</v>
          </cell>
          <cell r="BV387">
            <v>0.58399999999999996</v>
          </cell>
          <cell r="BW387">
            <v>0</v>
          </cell>
          <cell r="BX387">
            <v>0</v>
          </cell>
          <cell r="BY387">
            <v>0</v>
          </cell>
          <cell r="BZ387">
            <v>0.746</v>
          </cell>
          <cell r="CA387">
            <v>0.64700000000000002</v>
          </cell>
          <cell r="CB387">
            <v>0</v>
          </cell>
          <cell r="CC387">
            <v>0</v>
          </cell>
          <cell r="CD387">
            <v>0.65900000000000003</v>
          </cell>
          <cell r="CE387">
            <v>0.65300000000000002</v>
          </cell>
          <cell r="CF387">
            <v>0</v>
          </cell>
          <cell r="CG387">
            <v>0</v>
          </cell>
          <cell r="CH387">
            <v>0</v>
          </cell>
          <cell r="CI387">
            <v>0</v>
          </cell>
          <cell r="CJ387">
            <v>0</v>
          </cell>
          <cell r="CK387">
            <v>0</v>
          </cell>
          <cell r="CL387">
            <v>0</v>
          </cell>
          <cell r="CM387">
            <v>0.92600000000000005</v>
          </cell>
          <cell r="CN387">
            <v>0.65100000000000002</v>
          </cell>
          <cell r="CO387">
            <v>0.73399999999999999</v>
          </cell>
          <cell r="DA387">
            <v>0.70699999999999996</v>
          </cell>
          <cell r="DB387">
            <v>0.73299999999999998</v>
          </cell>
          <cell r="DC387">
            <v>0.35699999999999998</v>
          </cell>
          <cell r="DG387">
            <v>0.44600000000000001</v>
          </cell>
          <cell r="DM387">
            <v>0.626</v>
          </cell>
          <cell r="DO387">
            <v>0.61499999999999999</v>
          </cell>
          <cell r="DP387">
            <v>0.73499999999999999</v>
          </cell>
          <cell r="DQ387">
            <v>0.72</v>
          </cell>
          <cell r="DT387">
            <v>0.60699999999999998</v>
          </cell>
          <cell r="DU387">
            <v>0.60399999999999998</v>
          </cell>
          <cell r="DY387">
            <v>0.66300000000000003</v>
          </cell>
          <cell r="DZ387">
            <v>0.63500000000000001</v>
          </cell>
          <cell r="EB387">
            <v>0.63</v>
          </cell>
          <cell r="FI387">
            <v>0.56200000000000006</v>
          </cell>
          <cell r="FJ387">
            <v>0.57899999999999996</v>
          </cell>
          <cell r="FP387">
            <v>0.65600000000000003</v>
          </cell>
          <cell r="GK387">
            <v>0.57599999999999996</v>
          </cell>
          <cell r="GL387">
            <v>0.60770000000000002</v>
          </cell>
          <cell r="GM387">
            <v>0.68599999999999994</v>
          </cell>
          <cell r="GN387">
            <v>0.57933333333333337</v>
          </cell>
          <cell r="GO387">
            <v>0</v>
          </cell>
          <cell r="GP387">
            <v>0</v>
          </cell>
        </row>
        <row r="388">
          <cell r="AR388">
            <v>17.899999999999999</v>
          </cell>
          <cell r="AS388">
            <v>36.799999999999997</v>
          </cell>
          <cell r="AV388">
            <v>-10.5</v>
          </cell>
          <cell r="AW388">
            <v>49.9</v>
          </cell>
          <cell r="AX388">
            <v>-14.7</v>
          </cell>
          <cell r="BB388">
            <v>46.9</v>
          </cell>
          <cell r="BF388">
            <v>53.1</v>
          </cell>
          <cell r="BG388">
            <v>26.3</v>
          </cell>
          <cell r="BJ388">
            <v>16.8</v>
          </cell>
          <cell r="BL388">
            <v>54.5</v>
          </cell>
          <cell r="BM388">
            <v>0</v>
          </cell>
          <cell r="BN388">
            <v>0</v>
          </cell>
          <cell r="BO388">
            <v>0</v>
          </cell>
          <cell r="BP388">
            <v>0</v>
          </cell>
          <cell r="BQ388">
            <v>20.8</v>
          </cell>
          <cell r="BR388">
            <v>0</v>
          </cell>
          <cell r="BS388">
            <v>0</v>
          </cell>
          <cell r="BT388">
            <v>0</v>
          </cell>
          <cell r="BU388">
            <v>58.3</v>
          </cell>
          <cell r="BV388">
            <v>58.1</v>
          </cell>
          <cell r="BW388">
            <v>0</v>
          </cell>
          <cell r="BX388">
            <v>0</v>
          </cell>
          <cell r="BY388">
            <v>0</v>
          </cell>
          <cell r="BZ388">
            <v>11.9</v>
          </cell>
          <cell r="CA388">
            <v>47.7</v>
          </cell>
          <cell r="CB388">
            <v>0</v>
          </cell>
          <cell r="CC388">
            <v>0</v>
          </cell>
          <cell r="CD388">
            <v>49.7</v>
          </cell>
          <cell r="CE388">
            <v>59.7</v>
          </cell>
          <cell r="CF388">
            <v>0</v>
          </cell>
          <cell r="CG388">
            <v>0</v>
          </cell>
          <cell r="CH388">
            <v>0</v>
          </cell>
          <cell r="CI388">
            <v>0</v>
          </cell>
          <cell r="CJ388">
            <v>0</v>
          </cell>
          <cell r="CK388">
            <v>0</v>
          </cell>
          <cell r="CL388">
            <v>0</v>
          </cell>
          <cell r="CM388">
            <v>-4.5999999999999996</v>
          </cell>
          <cell r="CN388">
            <v>28.1</v>
          </cell>
          <cell r="CO388">
            <v>59</v>
          </cell>
          <cell r="CP388">
            <v>0</v>
          </cell>
          <cell r="DA388">
            <v>26.5</v>
          </cell>
          <cell r="DB388">
            <v>-7.7</v>
          </cell>
          <cell r="DC388">
            <v>14.8</v>
          </cell>
          <cell r="DG388">
            <v>18.899999999999999</v>
          </cell>
          <cell r="DM388">
            <v>55.4</v>
          </cell>
          <cell r="DO388">
            <v>35.4</v>
          </cell>
          <cell r="DP388">
            <v>55.6</v>
          </cell>
          <cell r="DQ388">
            <v>67</v>
          </cell>
          <cell r="DT388">
            <v>7.9</v>
          </cell>
          <cell r="DU388">
            <v>66.5</v>
          </cell>
          <cell r="DY388">
            <v>52.5</v>
          </cell>
          <cell r="DZ388">
            <v>65.5</v>
          </cell>
          <cell r="EB388">
            <v>83.1</v>
          </cell>
          <cell r="FI388">
            <v>-118.3</v>
          </cell>
          <cell r="FJ388">
            <v>-163.69999999999999</v>
          </cell>
          <cell r="FP388">
            <v>-102.2</v>
          </cell>
          <cell r="GK388">
            <v>0</v>
          </cell>
          <cell r="GL388">
            <v>27.7</v>
          </cell>
          <cell r="GM388">
            <v>38.869999999999997</v>
          </cell>
          <cell r="GN388">
            <v>19.3</v>
          </cell>
          <cell r="GO388">
            <v>0</v>
          </cell>
          <cell r="GP388">
            <v>0</v>
          </cell>
        </row>
        <row r="391">
          <cell r="AN391">
            <v>209</v>
          </cell>
          <cell r="AR391">
            <v>228</v>
          </cell>
          <cell r="AS391">
            <v>227</v>
          </cell>
          <cell r="AV391">
            <v>226</v>
          </cell>
          <cell r="AW391">
            <v>241</v>
          </cell>
          <cell r="AX391">
            <v>270</v>
          </cell>
          <cell r="BA391">
            <v>230</v>
          </cell>
          <cell r="BB391">
            <v>270</v>
          </cell>
          <cell r="BF391">
            <v>213</v>
          </cell>
          <cell r="BG391">
            <v>265</v>
          </cell>
          <cell r="BJ391">
            <v>265</v>
          </cell>
          <cell r="BK391">
            <v>267</v>
          </cell>
          <cell r="BL391">
            <v>250</v>
          </cell>
          <cell r="BM391">
            <v>0</v>
          </cell>
          <cell r="BN391">
            <v>0</v>
          </cell>
          <cell r="BO391">
            <v>263</v>
          </cell>
          <cell r="BP391">
            <v>0</v>
          </cell>
          <cell r="BQ391">
            <v>227</v>
          </cell>
          <cell r="BR391">
            <v>0</v>
          </cell>
          <cell r="BS391">
            <v>0</v>
          </cell>
          <cell r="BT391">
            <v>0</v>
          </cell>
          <cell r="BU391">
            <v>254</v>
          </cell>
          <cell r="BV391">
            <v>265</v>
          </cell>
          <cell r="BW391">
            <v>0</v>
          </cell>
          <cell r="BX391">
            <v>0</v>
          </cell>
          <cell r="BY391">
            <v>0</v>
          </cell>
          <cell r="BZ391">
            <v>212</v>
          </cell>
          <cell r="CA391">
            <v>272</v>
          </cell>
          <cell r="CB391">
            <v>0</v>
          </cell>
          <cell r="CC391">
            <v>0</v>
          </cell>
          <cell r="CD391">
            <v>194</v>
          </cell>
          <cell r="CE391">
            <v>274</v>
          </cell>
          <cell r="CF391">
            <v>0</v>
          </cell>
          <cell r="CG391">
            <v>0</v>
          </cell>
          <cell r="CH391">
            <v>0</v>
          </cell>
          <cell r="CI391">
            <v>0</v>
          </cell>
          <cell r="CJ391">
            <v>0</v>
          </cell>
          <cell r="CK391">
            <v>0</v>
          </cell>
          <cell r="CL391">
            <v>0</v>
          </cell>
          <cell r="CM391">
            <v>244</v>
          </cell>
          <cell r="CN391">
            <v>259</v>
          </cell>
          <cell r="CO391">
            <v>272</v>
          </cell>
          <cell r="DA391">
            <v>250</v>
          </cell>
          <cell r="DB391">
            <v>267</v>
          </cell>
          <cell r="DC391">
            <v>249</v>
          </cell>
          <cell r="DF391">
            <v>189</v>
          </cell>
          <cell r="DG391">
            <v>245</v>
          </cell>
          <cell r="DM391">
            <v>275</v>
          </cell>
          <cell r="DN391">
            <v>242</v>
          </cell>
          <cell r="DO391">
            <v>247</v>
          </cell>
          <cell r="DP391">
            <v>268</v>
          </cell>
          <cell r="DQ391">
            <v>275</v>
          </cell>
          <cell r="DT391">
            <v>254</v>
          </cell>
          <cell r="DU391">
            <v>213</v>
          </cell>
          <cell r="DY391">
            <v>269</v>
          </cell>
          <cell r="DZ391">
            <v>247</v>
          </cell>
          <cell r="EB391">
            <v>247</v>
          </cell>
          <cell r="FI391">
            <v>275</v>
          </cell>
          <cell r="FP391">
            <v>242</v>
          </cell>
          <cell r="GK391">
            <v>0</v>
          </cell>
          <cell r="GL391">
            <v>244.57142857142858</v>
          </cell>
          <cell r="GM391">
            <v>247.3</v>
          </cell>
          <cell r="GN391">
            <v>247</v>
          </cell>
          <cell r="GO391">
            <v>0</v>
          </cell>
          <cell r="GP391">
            <v>0</v>
          </cell>
        </row>
        <row r="392">
          <cell r="AM392">
            <v>0.61099999999999999</v>
          </cell>
          <cell r="AR392">
            <v>0.59299999999999997</v>
          </cell>
          <cell r="AS392">
            <v>0.56599999999999995</v>
          </cell>
          <cell r="AV392">
            <v>0.61599999999999999</v>
          </cell>
          <cell r="AW392">
            <v>0.65100000000000002</v>
          </cell>
          <cell r="AX392">
            <v>0.65400000000000003</v>
          </cell>
          <cell r="BA392">
            <v>0.61499999999999999</v>
          </cell>
          <cell r="BB392">
            <v>0.69099999999999995</v>
          </cell>
          <cell r="BF392">
            <v>0.57499999999999996</v>
          </cell>
          <cell r="BG392">
            <v>0.70599999999999996</v>
          </cell>
          <cell r="BO392">
            <v>0.73099999999999998</v>
          </cell>
          <cell r="BQ392">
            <v>0.73299999999999998</v>
          </cell>
          <cell r="BU392">
            <v>0.71399999999999997</v>
          </cell>
          <cell r="BV392">
            <v>0.72299999999999998</v>
          </cell>
          <cell r="BZ392">
            <v>0.59499999999999997</v>
          </cell>
          <cell r="CA392">
            <v>0.76</v>
          </cell>
          <cell r="CD392">
            <v>0.51700000000000002</v>
          </cell>
          <cell r="CE392">
            <v>0.78</v>
          </cell>
          <cell r="CM392">
            <v>0.68700000000000006</v>
          </cell>
          <cell r="CN392">
            <v>0.71</v>
          </cell>
          <cell r="CO392">
            <v>0.78500000000000003</v>
          </cell>
          <cell r="DA392">
            <v>0.70799999999999996</v>
          </cell>
          <cell r="DB392">
            <v>0.77200000000000002</v>
          </cell>
          <cell r="DC392">
            <v>0.70899999999999996</v>
          </cell>
          <cell r="DG392">
            <v>0.69499999999999995</v>
          </cell>
          <cell r="DM392">
            <v>0.72199999999999998</v>
          </cell>
          <cell r="DN392">
            <v>0.67500000000000004</v>
          </cell>
          <cell r="DO392">
            <v>0.71599999999999997</v>
          </cell>
          <cell r="DP392">
            <v>0.76600000000000001</v>
          </cell>
          <cell r="DQ392">
            <v>0.78600000000000003</v>
          </cell>
          <cell r="DT392">
            <v>0.72299999999999998</v>
          </cell>
          <cell r="DU392">
            <v>0.63800000000000001</v>
          </cell>
          <cell r="DY392">
            <v>0.75900000000000001</v>
          </cell>
          <cell r="DZ392">
            <v>0.74</v>
          </cell>
          <cell r="EB392">
            <v>0.73899999999999999</v>
          </cell>
          <cell r="FI392">
            <v>0.79500000000000004</v>
          </cell>
          <cell r="FP392">
            <v>0.66600000000000004</v>
          </cell>
          <cell r="GK392">
            <v>0.61099999999999999</v>
          </cell>
          <cell r="GL392">
            <v>0.63979999999999992</v>
          </cell>
          <cell r="GM392">
            <v>0.70040000000000002</v>
          </cell>
          <cell r="GN392">
            <v>0.72149999999999992</v>
          </cell>
          <cell r="GO392">
            <v>0</v>
          </cell>
          <cell r="GP392">
            <v>0</v>
          </cell>
        </row>
        <row r="393">
          <cell r="AR393">
            <v>-31</v>
          </cell>
          <cell r="AS393">
            <v>27</v>
          </cell>
          <cell r="AV393">
            <v>18.100000000000001</v>
          </cell>
          <cell r="AW393">
            <v>27.1</v>
          </cell>
          <cell r="AX393">
            <v>21.4</v>
          </cell>
          <cell r="BA393">
            <v>26</v>
          </cell>
          <cell r="BB393">
            <v>32.299999999999997</v>
          </cell>
          <cell r="BF393">
            <v>7.5</v>
          </cell>
          <cell r="BG393">
            <v>24.8</v>
          </cell>
          <cell r="BO393">
            <v>24</v>
          </cell>
          <cell r="BQ393">
            <v>17.600000000000001</v>
          </cell>
          <cell r="BU393">
            <v>20.3</v>
          </cell>
          <cell r="BV393">
            <v>13.5</v>
          </cell>
          <cell r="BZ393">
            <v>10.6</v>
          </cell>
          <cell r="CA393">
            <v>11.5</v>
          </cell>
          <cell r="CD393">
            <v>-17.399999999999999</v>
          </cell>
          <cell r="CE393">
            <v>14.7</v>
          </cell>
          <cell r="CM393">
            <v>-0.8</v>
          </cell>
          <cell r="CN393">
            <v>8.9</v>
          </cell>
          <cell r="CO393">
            <v>12.4</v>
          </cell>
          <cell r="DA393">
            <v>10</v>
          </cell>
          <cell r="DB393">
            <v>14.6</v>
          </cell>
          <cell r="DC393">
            <v>10.1</v>
          </cell>
          <cell r="DG393">
            <v>23.2</v>
          </cell>
          <cell r="DM393">
            <v>-23.8</v>
          </cell>
          <cell r="DN393">
            <v>-6.3</v>
          </cell>
          <cell r="DO393">
            <v>4.9000000000000004</v>
          </cell>
          <cell r="DP393">
            <v>5.2</v>
          </cell>
          <cell r="DQ393">
            <v>8.5</v>
          </cell>
          <cell r="DT393">
            <v>11.8</v>
          </cell>
          <cell r="DU393">
            <v>6.6</v>
          </cell>
          <cell r="DY393">
            <v>2.1</v>
          </cell>
          <cell r="DZ393">
            <v>18.600000000000001</v>
          </cell>
          <cell r="EB393">
            <v>-5.8</v>
          </cell>
          <cell r="FI393">
            <v>12.4</v>
          </cell>
          <cell r="FP393">
            <v>41.1</v>
          </cell>
          <cell r="GK393">
            <v>0</v>
          </cell>
          <cell r="GL393">
            <v>17.72</v>
          </cell>
          <cell r="GM393">
            <v>9.1300000000000008</v>
          </cell>
          <cell r="GN393">
            <v>7.6500000000000012</v>
          </cell>
          <cell r="GO393">
            <v>0</v>
          </cell>
          <cell r="GP393">
            <v>0</v>
          </cell>
        </row>
        <row r="396">
          <cell r="AR396">
            <v>223</v>
          </cell>
          <cell r="AS396">
            <v>211</v>
          </cell>
          <cell r="AV396">
            <v>181</v>
          </cell>
          <cell r="AW396">
            <v>232</v>
          </cell>
          <cell r="AX396">
            <v>190</v>
          </cell>
          <cell r="BA396">
            <v>235</v>
          </cell>
          <cell r="BB396">
            <v>224</v>
          </cell>
          <cell r="BF396">
            <v>195</v>
          </cell>
          <cell r="BG396">
            <v>175</v>
          </cell>
          <cell r="BJ396">
            <v>207</v>
          </cell>
          <cell r="BK396">
            <v>241</v>
          </cell>
          <cell r="BL396">
            <v>198</v>
          </cell>
          <cell r="BM396">
            <v>0</v>
          </cell>
          <cell r="BN396">
            <v>0</v>
          </cell>
          <cell r="BO396">
            <v>247</v>
          </cell>
          <cell r="BP396">
            <v>0</v>
          </cell>
          <cell r="BQ396">
            <v>231</v>
          </cell>
          <cell r="BR396">
            <v>0</v>
          </cell>
          <cell r="BS396">
            <v>0</v>
          </cell>
          <cell r="BT396">
            <v>0</v>
          </cell>
          <cell r="BU396">
            <v>235</v>
          </cell>
          <cell r="BV396">
            <v>249</v>
          </cell>
          <cell r="BW396">
            <v>0</v>
          </cell>
          <cell r="BX396">
            <v>0</v>
          </cell>
          <cell r="BY396">
            <v>0</v>
          </cell>
          <cell r="BZ396">
            <v>209</v>
          </cell>
          <cell r="CA396">
            <v>238</v>
          </cell>
          <cell r="CB396">
            <v>0</v>
          </cell>
          <cell r="CC396">
            <v>0</v>
          </cell>
          <cell r="CD396">
            <v>212</v>
          </cell>
          <cell r="CE396">
            <v>268</v>
          </cell>
          <cell r="CF396">
            <v>0</v>
          </cell>
          <cell r="CG396">
            <v>0</v>
          </cell>
          <cell r="CH396">
            <v>0</v>
          </cell>
          <cell r="CI396">
            <v>0</v>
          </cell>
          <cell r="CJ396">
            <v>0</v>
          </cell>
          <cell r="CK396">
            <v>0</v>
          </cell>
          <cell r="CL396">
            <v>0</v>
          </cell>
          <cell r="CM396">
            <v>245</v>
          </cell>
          <cell r="CN396">
            <v>265</v>
          </cell>
          <cell r="CO396">
            <v>225</v>
          </cell>
          <cell r="DA396">
            <v>210</v>
          </cell>
          <cell r="DB396">
            <v>147</v>
          </cell>
          <cell r="DC396">
            <v>235</v>
          </cell>
          <cell r="DF396">
            <v>167</v>
          </cell>
          <cell r="DG396">
            <v>195</v>
          </cell>
          <cell r="DM396">
            <v>250</v>
          </cell>
          <cell r="DN396">
            <v>275</v>
          </cell>
          <cell r="DO396">
            <v>226</v>
          </cell>
          <cell r="DQ396">
            <v>212</v>
          </cell>
          <cell r="DT396">
            <v>202</v>
          </cell>
          <cell r="DU396">
            <v>200</v>
          </cell>
          <cell r="DY396">
            <v>176</v>
          </cell>
          <cell r="EB396">
            <v>211</v>
          </cell>
          <cell r="FI396">
            <v>232</v>
          </cell>
          <cell r="FK396">
            <v>203</v>
          </cell>
          <cell r="FP396">
            <v>80</v>
          </cell>
          <cell r="GK396">
            <v>0</v>
          </cell>
          <cell r="GL396">
            <v>212.23076923076923</v>
          </cell>
          <cell r="GM396">
            <v>237.7</v>
          </cell>
          <cell r="GN396">
            <v>200.85714285714286</v>
          </cell>
          <cell r="GO396">
            <v>0</v>
          </cell>
          <cell r="GP396">
            <v>0</v>
          </cell>
        </row>
        <row r="397">
          <cell r="AR397">
            <v>0.54900000000000004</v>
          </cell>
          <cell r="AS397">
            <v>0.54500000000000004</v>
          </cell>
          <cell r="AV397">
            <v>0.49</v>
          </cell>
          <cell r="AW397">
            <v>0.6</v>
          </cell>
          <cell r="AX397">
            <v>0.51300000000000001</v>
          </cell>
          <cell r="BA397">
            <v>0.61</v>
          </cell>
          <cell r="BB397">
            <v>0.53300000000000003</v>
          </cell>
          <cell r="BF397">
            <v>0.51800000000000002</v>
          </cell>
          <cell r="BG397">
            <v>0.48899999999999999</v>
          </cell>
          <cell r="BO397">
            <v>0.67200000000000004</v>
          </cell>
          <cell r="BQ397">
            <v>0.71399999999999997</v>
          </cell>
          <cell r="BU397">
            <v>0.68200000000000005</v>
          </cell>
          <cell r="BV397">
            <v>0.63600000000000001</v>
          </cell>
          <cell r="BZ397">
            <v>0.56699999999999995</v>
          </cell>
          <cell r="CA397">
            <v>0.68500000000000005</v>
          </cell>
          <cell r="CD397">
            <v>0.59899999999999998</v>
          </cell>
          <cell r="CE397">
            <v>0.73</v>
          </cell>
          <cell r="CM397">
            <v>0.68</v>
          </cell>
          <cell r="CN397">
            <v>0.751</v>
          </cell>
          <cell r="CO397">
            <v>0.63</v>
          </cell>
          <cell r="DA397">
            <v>0.57399999999999995</v>
          </cell>
          <cell r="DB397">
            <v>0.63900000000000001</v>
          </cell>
          <cell r="DC397">
            <v>0.61899999999999999</v>
          </cell>
          <cell r="DF397">
            <v>0.56399999999999995</v>
          </cell>
          <cell r="DG397">
            <v>0.55600000000000005</v>
          </cell>
          <cell r="DM397">
            <v>0.72499999999999998</v>
          </cell>
          <cell r="DN397">
            <v>0.83499999999999996</v>
          </cell>
          <cell r="DO397">
            <v>0.64900000000000002</v>
          </cell>
          <cell r="DQ397">
            <v>0.61099999999999999</v>
          </cell>
          <cell r="DT397">
            <v>0.65700000000000003</v>
          </cell>
          <cell r="DU397">
            <v>0.55400000000000005</v>
          </cell>
          <cell r="DY397">
            <v>0.52600000000000002</v>
          </cell>
          <cell r="EB397">
            <v>0.64100000000000001</v>
          </cell>
          <cell r="FI397">
            <v>0.64900000000000002</v>
          </cell>
          <cell r="FK397">
            <v>0.64700000000000002</v>
          </cell>
          <cell r="FP397">
            <v>0.755</v>
          </cell>
          <cell r="GK397">
            <v>0</v>
          </cell>
          <cell r="GL397">
            <v>0.55189999999999995</v>
          </cell>
          <cell r="GM397">
            <v>0.66739999999999999</v>
          </cell>
          <cell r="GN397">
            <v>0.61914285714285711</v>
          </cell>
          <cell r="GO397">
            <v>0</v>
          </cell>
          <cell r="GP397">
            <v>0</v>
          </cell>
        </row>
        <row r="398">
          <cell r="AR398">
            <v>36.799999999999997</v>
          </cell>
          <cell r="AS398">
            <v>-6.6</v>
          </cell>
          <cell r="AV398">
            <v>11.8</v>
          </cell>
          <cell r="AW398">
            <v>7.7</v>
          </cell>
          <cell r="AX398">
            <v>-3.5</v>
          </cell>
          <cell r="BA398">
            <v>20.2</v>
          </cell>
          <cell r="BB398">
            <v>17.100000000000001</v>
          </cell>
          <cell r="BF398">
            <v>195</v>
          </cell>
          <cell r="BG398">
            <v>-1.3</v>
          </cell>
          <cell r="BO398">
            <v>3.1</v>
          </cell>
          <cell r="BQ398">
            <v>11.9</v>
          </cell>
          <cell r="BU398">
            <v>19</v>
          </cell>
          <cell r="BV398">
            <v>26.2</v>
          </cell>
          <cell r="BZ398">
            <v>17.7</v>
          </cell>
          <cell r="CA398">
            <v>-4.7</v>
          </cell>
          <cell r="CD398">
            <v>-18.3</v>
          </cell>
          <cell r="CE398">
            <v>24.5</v>
          </cell>
          <cell r="CM398">
            <v>32.299999999999997</v>
          </cell>
          <cell r="CN398">
            <v>29.9</v>
          </cell>
          <cell r="CO398">
            <v>39.299999999999997</v>
          </cell>
          <cell r="DA398">
            <v>31.6</v>
          </cell>
          <cell r="DB398">
            <v>13.6</v>
          </cell>
          <cell r="DC398">
            <v>15.3</v>
          </cell>
          <cell r="DF398">
            <v>19.899999999999999</v>
          </cell>
          <cell r="DG398">
            <v>21</v>
          </cell>
          <cell r="DM398">
            <v>-25.9</v>
          </cell>
          <cell r="DN398">
            <v>-19</v>
          </cell>
          <cell r="DO398">
            <v>11.2</v>
          </cell>
          <cell r="DQ398">
            <v>4.7</v>
          </cell>
          <cell r="DT398">
            <v>-149.1</v>
          </cell>
          <cell r="DU398">
            <v>-113.4</v>
          </cell>
          <cell r="DY398">
            <v>-110.9</v>
          </cell>
          <cell r="EB398">
            <v>-187.4</v>
          </cell>
          <cell r="FI398">
            <v>-27.9</v>
          </cell>
          <cell r="FK398">
            <v>-23.4</v>
          </cell>
          <cell r="FP398">
            <v>11.7</v>
          </cell>
          <cell r="GK398">
            <v>0</v>
          </cell>
          <cell r="GL398">
            <v>28.03</v>
          </cell>
          <cell r="GM398">
            <v>17.78</v>
          </cell>
          <cell r="GN398">
            <v>-10.514285714285714</v>
          </cell>
          <cell r="GO398">
            <v>0</v>
          </cell>
          <cell r="GP398">
            <v>0</v>
          </cell>
        </row>
        <row r="401">
          <cell r="AV401">
            <v>299</v>
          </cell>
          <cell r="AW401">
            <v>232</v>
          </cell>
          <cell r="AX401">
            <v>302</v>
          </cell>
          <cell r="BA401">
            <v>307</v>
          </cell>
          <cell r="BB401">
            <v>292</v>
          </cell>
          <cell r="BF401">
            <v>296</v>
          </cell>
          <cell r="BG401">
            <v>307</v>
          </cell>
          <cell r="BJ401">
            <v>262</v>
          </cell>
          <cell r="BK401">
            <v>307</v>
          </cell>
          <cell r="BL401">
            <v>307</v>
          </cell>
          <cell r="BM401">
            <v>0</v>
          </cell>
          <cell r="BN401">
            <v>0</v>
          </cell>
          <cell r="BO401">
            <v>311</v>
          </cell>
          <cell r="BP401">
            <v>0</v>
          </cell>
          <cell r="BQ401">
            <v>304</v>
          </cell>
          <cell r="BR401">
            <v>0</v>
          </cell>
          <cell r="BS401">
            <v>0</v>
          </cell>
          <cell r="BT401">
            <v>0</v>
          </cell>
          <cell r="BU401">
            <v>265</v>
          </cell>
          <cell r="BV401">
            <v>313</v>
          </cell>
          <cell r="BW401">
            <v>0</v>
          </cell>
          <cell r="BX401">
            <v>0</v>
          </cell>
          <cell r="BY401">
            <v>0</v>
          </cell>
          <cell r="BZ401">
            <v>274</v>
          </cell>
          <cell r="CA401">
            <v>223</v>
          </cell>
          <cell r="CB401">
            <v>0</v>
          </cell>
          <cell r="CC401">
            <v>0</v>
          </cell>
          <cell r="CD401">
            <v>315</v>
          </cell>
          <cell r="CE401">
            <v>303</v>
          </cell>
          <cell r="CF401">
            <v>0</v>
          </cell>
          <cell r="CG401">
            <v>0</v>
          </cell>
          <cell r="CH401">
            <v>0</v>
          </cell>
          <cell r="CI401">
            <v>0</v>
          </cell>
          <cell r="CJ401">
            <v>0</v>
          </cell>
          <cell r="CK401">
            <v>0</v>
          </cell>
          <cell r="CL401">
            <v>0</v>
          </cell>
          <cell r="CM401">
            <v>293</v>
          </cell>
          <cell r="CN401">
            <v>313</v>
          </cell>
          <cell r="CO401">
            <v>282</v>
          </cell>
          <cell r="DB401">
            <v>52</v>
          </cell>
          <cell r="DC401">
            <v>304</v>
          </cell>
          <cell r="DF401">
            <v>125</v>
          </cell>
          <cell r="DG401">
            <v>313</v>
          </cell>
          <cell r="DM401">
            <v>265</v>
          </cell>
          <cell r="DN401">
            <v>223</v>
          </cell>
          <cell r="DO401">
            <v>276</v>
          </cell>
          <cell r="DP401">
            <v>230</v>
          </cell>
          <cell r="DQ401">
            <v>313</v>
          </cell>
          <cell r="DT401">
            <v>313</v>
          </cell>
          <cell r="DU401">
            <v>313</v>
          </cell>
          <cell r="DY401">
            <v>313</v>
          </cell>
          <cell r="DZ401">
            <v>313</v>
          </cell>
          <cell r="EB401">
            <v>244</v>
          </cell>
          <cell r="FI401">
            <v>245</v>
          </cell>
          <cell r="FJ401">
            <v>228</v>
          </cell>
          <cell r="FO401">
            <v>190</v>
          </cell>
          <cell r="FP401">
            <v>207</v>
          </cell>
          <cell r="GK401">
            <v>0</v>
          </cell>
          <cell r="GL401">
            <v>292.90909090909093</v>
          </cell>
          <cell r="GM401">
            <v>288.5</v>
          </cell>
          <cell r="GN401">
            <v>228.66666666666666</v>
          </cell>
          <cell r="GO401">
            <v>0</v>
          </cell>
          <cell r="GP401">
            <v>0</v>
          </cell>
        </row>
        <row r="402">
          <cell r="AV402">
            <v>0.88400000000000001</v>
          </cell>
          <cell r="AW402">
            <v>0.83</v>
          </cell>
          <cell r="AX402">
            <v>0.79700000000000004</v>
          </cell>
          <cell r="BA402">
            <v>0.72699999999999998</v>
          </cell>
          <cell r="BB402">
            <v>0.72799999999999998</v>
          </cell>
          <cell r="BF402">
            <v>0.68</v>
          </cell>
          <cell r="BG402">
            <v>0.76500000000000001</v>
          </cell>
          <cell r="BJ402">
            <v>0.63900000000000001</v>
          </cell>
          <cell r="BK402">
            <v>0.77400000000000002</v>
          </cell>
          <cell r="BL402">
            <v>0.84399999999999997</v>
          </cell>
          <cell r="BM402">
            <v>0</v>
          </cell>
          <cell r="BN402">
            <v>0</v>
          </cell>
          <cell r="BO402">
            <v>0</v>
          </cell>
          <cell r="BP402">
            <v>0</v>
          </cell>
          <cell r="BQ402">
            <v>0.78700000000000003</v>
          </cell>
          <cell r="BR402">
            <v>0</v>
          </cell>
          <cell r="BS402">
            <v>0</v>
          </cell>
          <cell r="BT402">
            <v>0</v>
          </cell>
          <cell r="BU402">
            <v>0.72899999999999998</v>
          </cell>
          <cell r="BV402">
            <v>0.875</v>
          </cell>
          <cell r="BW402">
            <v>0</v>
          </cell>
          <cell r="BX402">
            <v>0</v>
          </cell>
          <cell r="BY402">
            <v>0</v>
          </cell>
          <cell r="BZ402">
            <v>0.79800000000000004</v>
          </cell>
          <cell r="CA402">
            <v>0.53500000000000003</v>
          </cell>
          <cell r="CB402">
            <v>0</v>
          </cell>
          <cell r="CC402">
            <v>0</v>
          </cell>
          <cell r="CD402">
            <v>0.85699999999999998</v>
          </cell>
          <cell r="CE402">
            <v>0.76200000000000001</v>
          </cell>
          <cell r="CF402">
            <v>0</v>
          </cell>
          <cell r="CG402">
            <v>0</v>
          </cell>
          <cell r="CH402">
            <v>0</v>
          </cell>
          <cell r="CI402">
            <v>0</v>
          </cell>
          <cell r="CJ402">
            <v>0</v>
          </cell>
          <cell r="CK402">
            <v>0</v>
          </cell>
          <cell r="CL402">
            <v>0</v>
          </cell>
          <cell r="CM402">
            <v>0.73199999999999998</v>
          </cell>
          <cell r="CN402">
            <v>0.76500000000000001</v>
          </cell>
          <cell r="CO402">
            <v>0.66900000000000004</v>
          </cell>
          <cell r="DB402">
            <v>0.73</v>
          </cell>
          <cell r="DC402">
            <v>0.75900000000000001</v>
          </cell>
          <cell r="DG402">
            <v>0.83499999999999996</v>
          </cell>
          <cell r="DM402">
            <v>0.66500000000000004</v>
          </cell>
          <cell r="DN402">
            <v>0.55900000000000005</v>
          </cell>
          <cell r="DO402">
            <v>0.67600000000000005</v>
          </cell>
          <cell r="DP402">
            <v>0.53600000000000003</v>
          </cell>
          <cell r="DQ402">
            <v>0.82699999999999996</v>
          </cell>
          <cell r="DT402">
            <v>0.81599999999999995</v>
          </cell>
          <cell r="DU402">
            <v>0.86199999999999999</v>
          </cell>
          <cell r="DY402">
            <v>0.87</v>
          </cell>
          <cell r="DZ402">
            <v>0.86799999999999999</v>
          </cell>
          <cell r="EB402">
            <v>0.60699999999999998</v>
          </cell>
          <cell r="FI402">
            <v>0.745</v>
          </cell>
          <cell r="FJ402">
            <v>0.64300000000000002</v>
          </cell>
          <cell r="FO402">
            <v>0.78600000000000003</v>
          </cell>
          <cell r="FP402">
            <v>0.63400000000000001</v>
          </cell>
          <cell r="GK402">
            <v>0</v>
          </cell>
          <cell r="GL402">
            <v>0.76680000000000004</v>
          </cell>
          <cell r="GM402">
            <v>0.75090000000000001</v>
          </cell>
          <cell r="GN402">
            <v>0.7609999999999999</v>
          </cell>
          <cell r="GO402">
            <v>0</v>
          </cell>
          <cell r="GP402">
            <v>0</v>
          </cell>
        </row>
        <row r="403">
          <cell r="AW403">
            <v>58.1</v>
          </cell>
          <cell r="BA403">
            <v>13.7</v>
          </cell>
          <cell r="BB403">
            <v>3.4</v>
          </cell>
          <cell r="BF403">
            <v>10.9</v>
          </cell>
          <cell r="BG403">
            <v>9.6</v>
          </cell>
          <cell r="BJ403">
            <v>12.8</v>
          </cell>
          <cell r="BK403">
            <v>5.2</v>
          </cell>
          <cell r="BL403">
            <v>2.2999999999999998</v>
          </cell>
          <cell r="BM403">
            <v>0</v>
          </cell>
          <cell r="BN403">
            <v>0</v>
          </cell>
          <cell r="BO403">
            <v>-2.6</v>
          </cell>
          <cell r="BP403">
            <v>0</v>
          </cell>
          <cell r="BQ403">
            <v>7.2</v>
          </cell>
          <cell r="BR403">
            <v>0</v>
          </cell>
          <cell r="BS403">
            <v>0</v>
          </cell>
          <cell r="BT403">
            <v>0</v>
          </cell>
          <cell r="BU403">
            <v>-21.1</v>
          </cell>
          <cell r="BV403">
            <v>-23.5</v>
          </cell>
          <cell r="BW403">
            <v>0</v>
          </cell>
          <cell r="BX403">
            <v>0</v>
          </cell>
          <cell r="BY403">
            <v>0</v>
          </cell>
          <cell r="BZ403">
            <v>-5.4</v>
          </cell>
          <cell r="CA403">
            <v>0.2</v>
          </cell>
          <cell r="CB403">
            <v>0</v>
          </cell>
          <cell r="CC403">
            <v>0</v>
          </cell>
          <cell r="CD403">
            <v>-18.100000000000001</v>
          </cell>
          <cell r="CE403">
            <v>16.5</v>
          </cell>
          <cell r="CF403">
            <v>0</v>
          </cell>
          <cell r="CG403">
            <v>0</v>
          </cell>
          <cell r="CH403">
            <v>0</v>
          </cell>
          <cell r="CI403">
            <v>0</v>
          </cell>
          <cell r="CJ403">
            <v>0</v>
          </cell>
          <cell r="CK403">
            <v>0</v>
          </cell>
          <cell r="CL403">
            <v>0</v>
          </cell>
          <cell r="CM403">
            <v>62.8</v>
          </cell>
          <cell r="CN403">
            <v>-6.1</v>
          </cell>
          <cell r="CO403">
            <v>3.5</v>
          </cell>
          <cell r="DB403">
            <v>-8.3000000000000007</v>
          </cell>
          <cell r="DC403">
            <v>-48</v>
          </cell>
          <cell r="DG403">
            <v>-25.6</v>
          </cell>
          <cell r="DM403">
            <v>30.7</v>
          </cell>
          <cell r="DN403">
            <v>25.8</v>
          </cell>
          <cell r="DO403">
            <v>-0.3</v>
          </cell>
          <cell r="DP403">
            <v>33</v>
          </cell>
          <cell r="DQ403">
            <v>-7</v>
          </cell>
          <cell r="DT403">
            <v>-15</v>
          </cell>
          <cell r="DU403">
            <v>-30</v>
          </cell>
          <cell r="DY403">
            <v>-13.7</v>
          </cell>
          <cell r="DZ403">
            <v>-20.399999999999999</v>
          </cell>
          <cell r="EB403">
            <v>5.2</v>
          </cell>
          <cell r="FI403">
            <v>3.6</v>
          </cell>
          <cell r="FJ403">
            <v>-34.1</v>
          </cell>
          <cell r="FO403">
            <v>-17.5</v>
          </cell>
          <cell r="FP403">
            <v>1.6</v>
          </cell>
          <cell r="GK403">
            <v>0</v>
          </cell>
          <cell r="GL403">
            <v>12.600000000000001</v>
          </cell>
          <cell r="GM403">
            <v>1.5999999999999994</v>
          </cell>
          <cell r="GN403">
            <v>-13.24</v>
          </cell>
          <cell r="GO403">
            <v>0</v>
          </cell>
          <cell r="GP403">
            <v>0</v>
          </cell>
        </row>
        <row r="406">
          <cell r="AR406">
            <v>248</v>
          </cell>
          <cell r="AS406">
            <v>150</v>
          </cell>
          <cell r="AV406">
            <v>239</v>
          </cell>
          <cell r="AW406">
            <v>255</v>
          </cell>
          <cell r="AX406">
            <v>273</v>
          </cell>
          <cell r="BA406">
            <v>221</v>
          </cell>
          <cell r="BB406">
            <v>234</v>
          </cell>
          <cell r="BF406">
            <v>190</v>
          </cell>
          <cell r="BG406">
            <v>209</v>
          </cell>
          <cell r="BJ406">
            <v>213</v>
          </cell>
          <cell r="BK406">
            <v>208</v>
          </cell>
          <cell r="BL406">
            <v>276</v>
          </cell>
          <cell r="BM406">
            <v>0</v>
          </cell>
          <cell r="BN406">
            <v>0</v>
          </cell>
          <cell r="BO406">
            <v>276</v>
          </cell>
          <cell r="BP406">
            <v>0</v>
          </cell>
          <cell r="BQ406">
            <v>255</v>
          </cell>
          <cell r="BR406">
            <v>0</v>
          </cell>
          <cell r="BS406">
            <v>0</v>
          </cell>
          <cell r="BT406">
            <v>0</v>
          </cell>
          <cell r="BU406">
            <v>252</v>
          </cell>
          <cell r="BV406">
            <v>234</v>
          </cell>
          <cell r="BW406">
            <v>0</v>
          </cell>
          <cell r="BX406">
            <v>0</v>
          </cell>
          <cell r="BY406">
            <v>0</v>
          </cell>
          <cell r="BZ406">
            <v>264</v>
          </cell>
          <cell r="CA406">
            <v>289</v>
          </cell>
          <cell r="CB406">
            <v>0</v>
          </cell>
          <cell r="CC406">
            <v>0</v>
          </cell>
          <cell r="CD406">
            <v>177</v>
          </cell>
          <cell r="CE406">
            <v>202</v>
          </cell>
          <cell r="CF406">
            <v>0</v>
          </cell>
          <cell r="CG406">
            <v>0</v>
          </cell>
          <cell r="CH406">
            <v>0</v>
          </cell>
          <cell r="CI406">
            <v>0</v>
          </cell>
          <cell r="CJ406">
            <v>0</v>
          </cell>
          <cell r="CK406">
            <v>0</v>
          </cell>
          <cell r="CL406">
            <v>0</v>
          </cell>
          <cell r="CM406">
            <v>250</v>
          </cell>
          <cell r="CN406">
            <v>268</v>
          </cell>
          <cell r="CO406">
            <v>311</v>
          </cell>
          <cell r="DA406">
            <v>302</v>
          </cell>
          <cell r="DB406">
            <v>313</v>
          </cell>
          <cell r="DC406">
            <v>179</v>
          </cell>
          <cell r="DF406">
            <v>131</v>
          </cell>
          <cell r="DG406">
            <v>43</v>
          </cell>
          <cell r="DM406">
            <v>308</v>
          </cell>
          <cell r="DN406">
            <v>247</v>
          </cell>
          <cell r="DO406">
            <v>272</v>
          </cell>
          <cell r="DP406">
            <v>301</v>
          </cell>
          <cell r="DQ406">
            <v>283</v>
          </cell>
          <cell r="DU406">
            <v>224</v>
          </cell>
          <cell r="DZ406">
            <v>253</v>
          </cell>
          <cell r="FJ406">
            <v>207</v>
          </cell>
          <cell r="FK406">
            <v>274</v>
          </cell>
          <cell r="GK406">
            <v>0</v>
          </cell>
          <cell r="GL406">
            <v>230.15384615384616</v>
          </cell>
          <cell r="GM406">
            <v>250.2</v>
          </cell>
          <cell r="GN406">
            <v>212.66666666666666</v>
          </cell>
          <cell r="GO406">
            <v>0</v>
          </cell>
          <cell r="GP406">
            <v>0</v>
          </cell>
        </row>
        <row r="407">
          <cell r="AN407">
            <v>0.6</v>
          </cell>
          <cell r="AR407">
            <v>0.60099999999999998</v>
          </cell>
          <cell r="AS407">
            <v>0.42</v>
          </cell>
          <cell r="AV407">
            <v>0.59799999999999998</v>
          </cell>
          <cell r="AW407">
            <v>0.61699999999999999</v>
          </cell>
          <cell r="AX407">
            <v>0.67300000000000004</v>
          </cell>
          <cell r="BA407">
            <v>0.52500000000000002</v>
          </cell>
          <cell r="BB407">
            <v>0.56100000000000005</v>
          </cell>
          <cell r="BF407">
            <v>0.443</v>
          </cell>
          <cell r="BG407">
            <v>0.497</v>
          </cell>
          <cell r="BJ407">
            <v>0.49299999999999999</v>
          </cell>
          <cell r="BK407">
            <v>0.53400000000000003</v>
          </cell>
          <cell r="BL407">
            <v>0.68899999999999995</v>
          </cell>
          <cell r="BM407">
            <v>0</v>
          </cell>
          <cell r="BN407">
            <v>0</v>
          </cell>
          <cell r="BO407">
            <v>0.68899999999999995</v>
          </cell>
          <cell r="BP407">
            <v>0</v>
          </cell>
          <cell r="BQ407">
            <v>0.752</v>
          </cell>
          <cell r="BR407">
            <v>0</v>
          </cell>
          <cell r="BS407">
            <v>0</v>
          </cell>
          <cell r="BT407">
            <v>0</v>
          </cell>
          <cell r="BU407">
            <v>0.61699999999999999</v>
          </cell>
          <cell r="BV407">
            <v>0.55000000000000004</v>
          </cell>
          <cell r="BW407">
            <v>0</v>
          </cell>
          <cell r="BX407">
            <v>0</v>
          </cell>
          <cell r="BY407">
            <v>0</v>
          </cell>
          <cell r="BZ407">
            <v>0.67200000000000004</v>
          </cell>
          <cell r="CA407">
            <v>0.74299999999999999</v>
          </cell>
          <cell r="CB407">
            <v>0</v>
          </cell>
          <cell r="CC407">
            <v>0</v>
          </cell>
          <cell r="CD407">
            <v>0.56399999999999995</v>
          </cell>
          <cell r="CE407">
            <v>0.47499999999999998</v>
          </cell>
          <cell r="CF407">
            <v>0</v>
          </cell>
          <cell r="CG407">
            <v>0</v>
          </cell>
          <cell r="CH407">
            <v>0</v>
          </cell>
          <cell r="CI407">
            <v>0</v>
          </cell>
          <cell r="CJ407">
            <v>0</v>
          </cell>
          <cell r="CK407">
            <v>0</v>
          </cell>
          <cell r="CL407">
            <v>0</v>
          </cell>
          <cell r="CM407">
            <v>0.66</v>
          </cell>
          <cell r="CN407">
            <v>0.67</v>
          </cell>
          <cell r="CO407">
            <v>0.83</v>
          </cell>
          <cell r="DA407">
            <v>0.85799999999999998</v>
          </cell>
          <cell r="DB407">
            <v>0.82299999999999995</v>
          </cell>
          <cell r="DC407">
            <v>0.52600000000000002</v>
          </cell>
          <cell r="DG407">
            <v>0.313</v>
          </cell>
          <cell r="DM407">
            <v>0.75900000000000001</v>
          </cell>
          <cell r="DN407">
            <v>0.63400000000000001</v>
          </cell>
          <cell r="DO407">
            <v>0.70899999999999996</v>
          </cell>
          <cell r="DP407">
            <v>0.73</v>
          </cell>
          <cell r="DQ407">
            <v>0.70299999999999996</v>
          </cell>
          <cell r="DU407">
            <v>0.58099999999999996</v>
          </cell>
          <cell r="DZ407">
            <v>0.63700000000000001</v>
          </cell>
          <cell r="FJ407">
            <v>0.57199999999999995</v>
          </cell>
          <cell r="FK407">
            <v>0.64800000000000002</v>
          </cell>
          <cell r="GK407">
            <v>0</v>
          </cell>
          <cell r="GL407">
            <v>0.56714285714285706</v>
          </cell>
          <cell r="GM407">
            <v>0.65329999999999999</v>
          </cell>
          <cell r="GN407">
            <v>0.65579999999999994</v>
          </cell>
          <cell r="GO407">
            <v>0</v>
          </cell>
          <cell r="GP407">
            <v>0</v>
          </cell>
        </row>
        <row r="408">
          <cell r="AR408">
            <v>32</v>
          </cell>
          <cell r="AS408">
            <v>27</v>
          </cell>
          <cell r="AV408">
            <v>36.4</v>
          </cell>
          <cell r="AW408">
            <v>26.2</v>
          </cell>
          <cell r="AX408">
            <v>6.1</v>
          </cell>
          <cell r="BA408">
            <v>59.3</v>
          </cell>
          <cell r="BB408">
            <v>51.7</v>
          </cell>
          <cell r="BF408">
            <v>46.8</v>
          </cell>
          <cell r="BG408">
            <v>56.7</v>
          </cell>
          <cell r="BJ408">
            <v>47</v>
          </cell>
          <cell r="BK408">
            <v>38.5</v>
          </cell>
          <cell r="BL408">
            <v>43.5</v>
          </cell>
          <cell r="BM408">
            <v>0</v>
          </cell>
          <cell r="BN408">
            <v>0</v>
          </cell>
          <cell r="BO408">
            <v>34</v>
          </cell>
          <cell r="BP408">
            <v>0</v>
          </cell>
          <cell r="BQ408">
            <v>40.700000000000003</v>
          </cell>
          <cell r="BR408">
            <v>0</v>
          </cell>
          <cell r="BS408">
            <v>0</v>
          </cell>
          <cell r="BT408">
            <v>0</v>
          </cell>
          <cell r="BU408">
            <v>42</v>
          </cell>
          <cell r="BV408">
            <v>8.6</v>
          </cell>
          <cell r="BW408">
            <v>0</v>
          </cell>
          <cell r="BX408">
            <v>0</v>
          </cell>
          <cell r="BY408">
            <v>0</v>
          </cell>
          <cell r="BZ408">
            <v>57.5</v>
          </cell>
          <cell r="CA408">
            <v>53.8</v>
          </cell>
          <cell r="CB408">
            <v>0</v>
          </cell>
          <cell r="CC408">
            <v>0</v>
          </cell>
          <cell r="CD408">
            <v>15.8</v>
          </cell>
          <cell r="CE408">
            <v>34.9</v>
          </cell>
          <cell r="CF408">
            <v>0</v>
          </cell>
          <cell r="CG408">
            <v>0</v>
          </cell>
          <cell r="CH408">
            <v>0</v>
          </cell>
          <cell r="CI408">
            <v>0</v>
          </cell>
          <cell r="CJ408">
            <v>0</v>
          </cell>
          <cell r="CK408">
            <v>0</v>
          </cell>
          <cell r="CL408">
            <v>0</v>
          </cell>
          <cell r="CM408">
            <v>16.899999999999999</v>
          </cell>
          <cell r="CN408">
            <v>41.9</v>
          </cell>
          <cell r="CO408">
            <v>25.3</v>
          </cell>
          <cell r="DA408">
            <v>-17.399999999999999</v>
          </cell>
          <cell r="DB408">
            <v>-35</v>
          </cell>
          <cell r="DC408">
            <v>6</v>
          </cell>
          <cell r="DG408">
            <v>8.6</v>
          </cell>
          <cell r="DM408">
            <v>7.7</v>
          </cell>
          <cell r="DN408">
            <v>30.3</v>
          </cell>
          <cell r="DO408">
            <v>-16.899999999999999</v>
          </cell>
          <cell r="DP408">
            <v>34.5</v>
          </cell>
          <cell r="DQ408">
            <v>68.400000000000006</v>
          </cell>
          <cell r="DU408">
            <v>4.0999999999999996</v>
          </cell>
          <cell r="DZ408">
            <v>1.8</v>
          </cell>
          <cell r="FJ408">
            <v>-9.3000000000000007</v>
          </cell>
          <cell r="FK408">
            <v>80.099999999999994</v>
          </cell>
          <cell r="GK408">
            <v>0</v>
          </cell>
          <cell r="GL408">
            <v>38.861538461538458</v>
          </cell>
          <cell r="GM408">
            <v>33.74</v>
          </cell>
          <cell r="GN408">
            <v>-6.02</v>
          </cell>
          <cell r="GO408">
            <v>0</v>
          </cell>
          <cell r="GP408">
            <v>0</v>
          </cell>
        </row>
        <row r="411">
          <cell r="AV411">
            <v>230</v>
          </cell>
          <cell r="AW411">
            <v>260</v>
          </cell>
          <cell r="AX411">
            <v>260</v>
          </cell>
          <cell r="BA411">
            <v>260</v>
          </cell>
          <cell r="BB411">
            <v>237</v>
          </cell>
          <cell r="BF411">
            <v>217</v>
          </cell>
          <cell r="BG411">
            <v>256</v>
          </cell>
          <cell r="BJ411">
            <v>201</v>
          </cell>
          <cell r="BK411">
            <v>144</v>
          </cell>
          <cell r="BL411">
            <v>260</v>
          </cell>
          <cell r="BM411">
            <v>0</v>
          </cell>
          <cell r="BN411">
            <v>0</v>
          </cell>
          <cell r="BO411">
            <v>246</v>
          </cell>
          <cell r="BP411">
            <v>0</v>
          </cell>
          <cell r="BQ411">
            <v>196</v>
          </cell>
          <cell r="BR411">
            <v>0</v>
          </cell>
          <cell r="BS411">
            <v>0</v>
          </cell>
          <cell r="BT411">
            <v>0</v>
          </cell>
          <cell r="BU411">
            <v>228</v>
          </cell>
          <cell r="BV411">
            <v>268</v>
          </cell>
          <cell r="BW411">
            <v>0</v>
          </cell>
          <cell r="BX411">
            <v>0</v>
          </cell>
          <cell r="BY411">
            <v>0</v>
          </cell>
          <cell r="BZ411">
            <v>203</v>
          </cell>
          <cell r="CA411">
            <v>196</v>
          </cell>
          <cell r="CB411">
            <v>0</v>
          </cell>
          <cell r="CC411">
            <v>0</v>
          </cell>
          <cell r="CD411">
            <v>0</v>
          </cell>
          <cell r="CE411">
            <v>272</v>
          </cell>
          <cell r="CF411">
            <v>0</v>
          </cell>
          <cell r="CG411">
            <v>0</v>
          </cell>
          <cell r="CH411">
            <v>0</v>
          </cell>
          <cell r="CI411">
            <v>260</v>
          </cell>
          <cell r="CJ411">
            <v>0</v>
          </cell>
          <cell r="CK411">
            <v>0</v>
          </cell>
          <cell r="CL411">
            <v>0</v>
          </cell>
          <cell r="CM411">
            <v>0</v>
          </cell>
          <cell r="CN411">
            <v>270</v>
          </cell>
          <cell r="CO411">
            <v>193</v>
          </cell>
          <cell r="DA411">
            <v>233</v>
          </cell>
          <cell r="DB411">
            <v>237</v>
          </cell>
          <cell r="DC411">
            <v>167</v>
          </cell>
          <cell r="DG411">
            <v>225</v>
          </cell>
          <cell r="DM411">
            <v>250</v>
          </cell>
          <cell r="DN411">
            <v>59</v>
          </cell>
          <cell r="DO411">
            <v>262</v>
          </cell>
          <cell r="DP411">
            <v>223</v>
          </cell>
          <cell r="DQ411">
            <v>273</v>
          </cell>
          <cell r="DT411">
            <v>273</v>
          </cell>
          <cell r="DU411">
            <v>273</v>
          </cell>
          <cell r="DY411">
            <v>275</v>
          </cell>
          <cell r="FI411">
            <v>96</v>
          </cell>
          <cell r="FK411">
            <v>161</v>
          </cell>
          <cell r="FO411">
            <v>257</v>
          </cell>
          <cell r="GK411">
            <v>0</v>
          </cell>
          <cell r="GL411">
            <v>233.72727272727272</v>
          </cell>
          <cell r="GM411">
            <v>231.77777777777777</v>
          </cell>
          <cell r="GN411">
            <v>230.83333333333334</v>
          </cell>
          <cell r="GO411">
            <v>0</v>
          </cell>
          <cell r="GP411">
            <v>0</v>
          </cell>
        </row>
        <row r="412">
          <cell r="AV412">
            <v>0.59399999999999997</v>
          </cell>
          <cell r="AW412">
            <v>0.70699999999999996</v>
          </cell>
          <cell r="AX412">
            <v>0.70499999999999996</v>
          </cell>
          <cell r="BA412">
            <v>0.58799999999999997</v>
          </cell>
          <cell r="BB412">
            <v>0.62</v>
          </cell>
          <cell r="BF412">
            <v>0.57599999999999996</v>
          </cell>
          <cell r="BG412">
            <v>0.66600000000000004</v>
          </cell>
          <cell r="BO412">
            <v>0.67900000000000005</v>
          </cell>
          <cell r="BQ412">
            <v>0.57499999999999996</v>
          </cell>
          <cell r="BU412">
            <v>0.64900000000000002</v>
          </cell>
          <cell r="BV412">
            <v>0.81200000000000006</v>
          </cell>
          <cell r="BZ412">
            <v>0.63800000000000001</v>
          </cell>
          <cell r="CA412">
            <v>0.55600000000000005</v>
          </cell>
          <cell r="CE412">
            <v>0.83899999999999997</v>
          </cell>
          <cell r="CI412">
            <v>0.78600000000000003</v>
          </cell>
          <cell r="CN412">
            <v>0.79500000000000004</v>
          </cell>
          <cell r="CO412">
            <v>0.66800000000000004</v>
          </cell>
          <cell r="DA412">
            <v>0.64700000000000002</v>
          </cell>
          <cell r="DB412">
            <v>0.71399999999999997</v>
          </cell>
          <cell r="DC412">
            <v>0.46899999999999997</v>
          </cell>
          <cell r="DG412">
            <v>0.68300000000000005</v>
          </cell>
          <cell r="DM412">
            <v>0.70599999999999996</v>
          </cell>
          <cell r="DN412">
            <v>0.81499999999999995</v>
          </cell>
          <cell r="DO412">
            <v>0.73299999999999998</v>
          </cell>
          <cell r="DP412">
            <v>0.63500000000000001</v>
          </cell>
          <cell r="DQ412">
            <v>0.84099999999999997</v>
          </cell>
          <cell r="DT412">
            <v>0.79100000000000004</v>
          </cell>
          <cell r="DU412">
            <v>0.78400000000000003</v>
          </cell>
          <cell r="DY412">
            <v>0.75</v>
          </cell>
          <cell r="FI412">
            <v>0.62</v>
          </cell>
          <cell r="FK412">
            <v>0.68600000000000005</v>
          </cell>
          <cell r="FO412">
            <v>0.66800000000000004</v>
          </cell>
          <cell r="GK412">
            <v>0</v>
          </cell>
          <cell r="GL412">
            <v>0.64187500000000008</v>
          </cell>
          <cell r="GM412">
            <v>0.70200000000000007</v>
          </cell>
          <cell r="GN412">
            <v>0.66833333333333333</v>
          </cell>
          <cell r="GO412">
            <v>0</v>
          </cell>
          <cell r="GP412">
            <v>0</v>
          </cell>
        </row>
        <row r="413">
          <cell r="AV413">
            <v>-22.1</v>
          </cell>
          <cell r="AW413">
            <v>10.5</v>
          </cell>
          <cell r="AX413">
            <v>-15.5</v>
          </cell>
          <cell r="BA413">
            <v>13</v>
          </cell>
          <cell r="BB413">
            <v>22.4</v>
          </cell>
          <cell r="BF413">
            <v>38</v>
          </cell>
          <cell r="BG413">
            <v>17.3</v>
          </cell>
          <cell r="BO413">
            <v>28.7</v>
          </cell>
          <cell r="BQ413">
            <v>23.2</v>
          </cell>
          <cell r="BU413">
            <v>63.7</v>
          </cell>
          <cell r="BV413">
            <v>13.1</v>
          </cell>
          <cell r="BZ413">
            <v>-40.6</v>
          </cell>
          <cell r="CA413">
            <v>37.5</v>
          </cell>
          <cell r="CE413">
            <v>13.3</v>
          </cell>
          <cell r="CI413">
            <v>-23.6</v>
          </cell>
          <cell r="CN413">
            <v>60.4</v>
          </cell>
          <cell r="CO413">
            <v>-1.4</v>
          </cell>
          <cell r="DA413">
            <v>18.3</v>
          </cell>
          <cell r="DB413">
            <v>-13.6</v>
          </cell>
          <cell r="DC413">
            <v>-22.7</v>
          </cell>
          <cell r="DG413">
            <v>18.2</v>
          </cell>
          <cell r="DM413">
            <v>26.7</v>
          </cell>
          <cell r="DN413">
            <v>-1.3</v>
          </cell>
          <cell r="DO413">
            <v>19.600000000000001</v>
          </cell>
          <cell r="DP413">
            <v>18.7</v>
          </cell>
          <cell r="DQ413">
            <v>-15.5</v>
          </cell>
          <cell r="DT413">
            <v>6.9</v>
          </cell>
          <cell r="DU413">
            <v>-1.3</v>
          </cell>
          <cell r="DY413">
            <v>-18</v>
          </cell>
          <cell r="FI413">
            <v>21.8</v>
          </cell>
          <cell r="FK413">
            <v>12.7</v>
          </cell>
          <cell r="FO413">
            <v>13.4</v>
          </cell>
          <cell r="GK413">
            <v>0</v>
          </cell>
          <cell r="GL413">
            <v>11.5375</v>
          </cell>
          <cell r="GM413">
            <v>16.177777777777777</v>
          </cell>
          <cell r="GN413">
            <v>5.6333333333333329</v>
          </cell>
          <cell r="GO413">
            <v>0</v>
          </cell>
          <cell r="GP413">
            <v>0</v>
          </cell>
        </row>
        <row r="416">
          <cell r="AR416">
            <v>300</v>
          </cell>
          <cell r="AS416">
            <v>300</v>
          </cell>
          <cell r="AV416">
            <v>175</v>
          </cell>
          <cell r="AW416">
            <v>300</v>
          </cell>
          <cell r="AX416">
            <v>300</v>
          </cell>
          <cell r="BA416">
            <v>300</v>
          </cell>
          <cell r="BB416">
            <v>300</v>
          </cell>
          <cell r="BF416">
            <v>300</v>
          </cell>
          <cell r="BJ416">
            <v>300</v>
          </cell>
          <cell r="BK416">
            <v>295</v>
          </cell>
          <cell r="BL416">
            <v>300</v>
          </cell>
          <cell r="BM416">
            <v>0</v>
          </cell>
          <cell r="BN416">
            <v>0</v>
          </cell>
          <cell r="BO416">
            <v>268</v>
          </cell>
          <cell r="BP416">
            <v>0</v>
          </cell>
          <cell r="BQ416">
            <v>295</v>
          </cell>
          <cell r="BR416">
            <v>0</v>
          </cell>
          <cell r="BS416">
            <v>0</v>
          </cell>
          <cell r="BT416">
            <v>0</v>
          </cell>
          <cell r="BU416">
            <v>300</v>
          </cell>
          <cell r="BV416">
            <v>305</v>
          </cell>
          <cell r="BW416">
            <v>0</v>
          </cell>
          <cell r="BX416">
            <v>0</v>
          </cell>
          <cell r="BY416">
            <v>0</v>
          </cell>
          <cell r="BZ416">
            <v>305</v>
          </cell>
          <cell r="CA416">
            <v>304</v>
          </cell>
          <cell r="CB416">
            <v>0</v>
          </cell>
          <cell r="CC416">
            <v>0</v>
          </cell>
          <cell r="CD416">
            <v>308</v>
          </cell>
          <cell r="CE416">
            <v>305</v>
          </cell>
          <cell r="CF416">
            <v>0</v>
          </cell>
          <cell r="CG416">
            <v>0</v>
          </cell>
          <cell r="CH416">
            <v>0</v>
          </cell>
          <cell r="CI416">
            <v>0</v>
          </cell>
          <cell r="CJ416">
            <v>0</v>
          </cell>
          <cell r="CK416">
            <v>0</v>
          </cell>
          <cell r="CL416">
            <v>0</v>
          </cell>
          <cell r="CM416">
            <v>305</v>
          </cell>
          <cell r="CN416">
            <v>275</v>
          </cell>
          <cell r="CO416">
            <v>218</v>
          </cell>
          <cell r="DA416">
            <v>192</v>
          </cell>
          <cell r="DB416">
            <v>273</v>
          </cell>
          <cell r="DC416">
            <v>242</v>
          </cell>
          <cell r="DF416">
            <v>213</v>
          </cell>
          <cell r="DG416">
            <v>305</v>
          </cell>
          <cell r="DM416">
            <v>304</v>
          </cell>
          <cell r="DN416">
            <v>291</v>
          </cell>
          <cell r="DO416">
            <v>277</v>
          </cell>
          <cell r="DP416">
            <v>296</v>
          </cell>
          <cell r="DQ416">
            <v>305</v>
          </cell>
          <cell r="DT416">
            <v>296</v>
          </cell>
          <cell r="DU416">
            <v>305</v>
          </cell>
          <cell r="DY416">
            <v>305</v>
          </cell>
          <cell r="FI416">
            <v>304</v>
          </cell>
          <cell r="GK416">
            <v>0</v>
          </cell>
          <cell r="GL416">
            <v>286.5</v>
          </cell>
          <cell r="GM416">
            <v>292</v>
          </cell>
          <cell r="GN416">
            <v>260.71428571428572</v>
          </cell>
          <cell r="GO416">
            <v>0</v>
          </cell>
          <cell r="GP416">
            <v>0</v>
          </cell>
        </row>
        <row r="417">
          <cell r="AR417">
            <v>0.76200000000000001</v>
          </cell>
          <cell r="AS417">
            <v>0.77600000000000002</v>
          </cell>
          <cell r="AV417">
            <v>0.86399999999999999</v>
          </cell>
          <cell r="AW417">
            <v>0.82399999999999995</v>
          </cell>
          <cell r="AX417">
            <v>0.81399999999999995</v>
          </cell>
          <cell r="BA417">
            <v>0.70199999999999996</v>
          </cell>
          <cell r="BB417">
            <v>0.72399999999999998</v>
          </cell>
          <cell r="BF417">
            <v>0.68899999999999995</v>
          </cell>
          <cell r="BO417">
            <v>0.77</v>
          </cell>
          <cell r="BQ417">
            <v>0.80300000000000005</v>
          </cell>
          <cell r="BU417">
            <v>0.72699999999999998</v>
          </cell>
          <cell r="BV417">
            <v>0.72299999999999998</v>
          </cell>
          <cell r="BZ417">
            <v>0.79800000000000004</v>
          </cell>
          <cell r="CA417">
            <v>0.83799999999999997</v>
          </cell>
          <cell r="CD417">
            <v>0.78400000000000003</v>
          </cell>
          <cell r="CE417">
            <v>0.73299999999999998</v>
          </cell>
          <cell r="CM417">
            <v>0.80100000000000005</v>
          </cell>
          <cell r="CN417">
            <v>0.83099999999999996</v>
          </cell>
          <cell r="CO417">
            <v>0.72399999999999998</v>
          </cell>
          <cell r="DA417">
            <v>0.62</v>
          </cell>
          <cell r="DB417">
            <v>0.61899999999999999</v>
          </cell>
          <cell r="DC417">
            <v>0.58499999999999996</v>
          </cell>
          <cell r="DG417">
            <v>0.79</v>
          </cell>
          <cell r="DM417">
            <v>0.73799999999999999</v>
          </cell>
          <cell r="DN417">
            <v>0.72699999999999998</v>
          </cell>
          <cell r="DO417">
            <v>0.70399999999999996</v>
          </cell>
          <cell r="DP417">
            <v>0.76300000000000001</v>
          </cell>
          <cell r="DQ417">
            <v>0.81499999999999995</v>
          </cell>
          <cell r="DT417">
            <v>0.71399999999999997</v>
          </cell>
          <cell r="DU417">
            <v>0.78100000000000003</v>
          </cell>
          <cell r="DY417">
            <v>0.81</v>
          </cell>
          <cell r="FI417">
            <v>0.755</v>
          </cell>
          <cell r="GK417">
            <v>0</v>
          </cell>
          <cell r="GL417">
            <v>0.76944444444444449</v>
          </cell>
          <cell r="GM417">
            <v>0.7762</v>
          </cell>
          <cell r="GN417">
            <v>0.67766666666666664</v>
          </cell>
          <cell r="GO417">
            <v>0</v>
          </cell>
          <cell r="GP417">
            <v>0</v>
          </cell>
        </row>
        <row r="418">
          <cell r="AR418">
            <v>-17.7</v>
          </cell>
          <cell r="AS418">
            <v>-5.4</v>
          </cell>
          <cell r="AV418">
            <v>-1.6</v>
          </cell>
          <cell r="AW418">
            <v>-9.1</v>
          </cell>
          <cell r="AX418">
            <v>-22.8</v>
          </cell>
          <cell r="BA418">
            <v>42.5</v>
          </cell>
          <cell r="BB418">
            <v>37.200000000000003</v>
          </cell>
          <cell r="BF418">
            <v>44.8</v>
          </cell>
          <cell r="BG418">
            <v>8.6</v>
          </cell>
          <cell r="BO418">
            <v>29.1</v>
          </cell>
          <cell r="BQ418">
            <v>35.4</v>
          </cell>
          <cell r="BU418">
            <v>-8.8000000000000007</v>
          </cell>
          <cell r="BV418">
            <v>-34.4</v>
          </cell>
          <cell r="BZ418">
            <v>27.4</v>
          </cell>
          <cell r="CA418">
            <v>41.7</v>
          </cell>
          <cell r="CD418">
            <v>47</v>
          </cell>
          <cell r="CE418">
            <v>60.4</v>
          </cell>
          <cell r="CM418">
            <v>51.1</v>
          </cell>
          <cell r="CN418">
            <v>39.299999999999997</v>
          </cell>
          <cell r="CO418">
            <v>41.4</v>
          </cell>
          <cell r="DA418">
            <v>50.8</v>
          </cell>
          <cell r="DB418">
            <v>27.9</v>
          </cell>
          <cell r="DC418">
            <v>70</v>
          </cell>
          <cell r="DG418">
            <v>72.2</v>
          </cell>
          <cell r="DM418">
            <v>53.2</v>
          </cell>
          <cell r="DN418">
            <v>52.9</v>
          </cell>
          <cell r="DO418">
            <v>74.2</v>
          </cell>
          <cell r="DP418">
            <v>37.700000000000003</v>
          </cell>
          <cell r="DQ418">
            <v>50</v>
          </cell>
          <cell r="DT418">
            <v>38.1</v>
          </cell>
          <cell r="DU418">
            <v>31.2</v>
          </cell>
          <cell r="DY418">
            <v>35.1</v>
          </cell>
          <cell r="FI418">
            <v>37.200000000000003</v>
          </cell>
          <cell r="GK418">
            <v>0</v>
          </cell>
          <cell r="GL418">
            <v>10.559999999999999</v>
          </cell>
          <cell r="GM418">
            <v>30.049999999999994</v>
          </cell>
          <cell r="GN418">
            <v>52.033333333333331</v>
          </cell>
          <cell r="GO418">
            <v>0</v>
          </cell>
          <cell r="GP418">
            <v>0</v>
          </cell>
        </row>
        <row r="421">
          <cell r="AV421">
            <v>235</v>
          </cell>
          <cell r="AW421">
            <v>290</v>
          </cell>
          <cell r="AX421">
            <v>300</v>
          </cell>
          <cell r="BA421">
            <v>280</v>
          </cell>
          <cell r="BB421">
            <v>300</v>
          </cell>
          <cell r="BF421">
            <v>267</v>
          </cell>
          <cell r="BG421">
            <v>268</v>
          </cell>
          <cell r="BJ421">
            <v>210</v>
          </cell>
          <cell r="BK421">
            <v>257</v>
          </cell>
          <cell r="BL421">
            <v>268</v>
          </cell>
          <cell r="BM421">
            <v>0</v>
          </cell>
          <cell r="BN421">
            <v>0</v>
          </cell>
          <cell r="BO421">
            <v>146</v>
          </cell>
          <cell r="BP421">
            <v>0</v>
          </cell>
          <cell r="BQ421">
            <v>213</v>
          </cell>
          <cell r="BR421">
            <v>0</v>
          </cell>
          <cell r="BS421">
            <v>0</v>
          </cell>
          <cell r="BT421">
            <v>0</v>
          </cell>
          <cell r="BU421">
            <v>151</v>
          </cell>
          <cell r="BV421">
            <v>37</v>
          </cell>
          <cell r="BW421">
            <v>0</v>
          </cell>
          <cell r="BX421">
            <v>0</v>
          </cell>
          <cell r="BY421">
            <v>0</v>
          </cell>
          <cell r="BZ421">
            <v>187</v>
          </cell>
          <cell r="CA421">
            <v>268</v>
          </cell>
          <cell r="CB421">
            <v>0</v>
          </cell>
          <cell r="CC421">
            <v>0</v>
          </cell>
          <cell r="CD421">
            <v>273</v>
          </cell>
          <cell r="CE421">
            <v>273</v>
          </cell>
          <cell r="CF421">
            <v>0</v>
          </cell>
          <cell r="CG421">
            <v>0</v>
          </cell>
          <cell r="CH421">
            <v>0</v>
          </cell>
          <cell r="CI421">
            <v>0</v>
          </cell>
          <cell r="CJ421">
            <v>0</v>
          </cell>
          <cell r="CK421">
            <v>0</v>
          </cell>
          <cell r="CL421">
            <v>0</v>
          </cell>
          <cell r="CM421">
            <v>275</v>
          </cell>
          <cell r="CN421">
            <v>200</v>
          </cell>
          <cell r="CO421">
            <v>275</v>
          </cell>
          <cell r="DA421">
            <v>265</v>
          </cell>
          <cell r="DB421">
            <v>274</v>
          </cell>
          <cell r="DC421">
            <v>156</v>
          </cell>
          <cell r="DF421">
            <v>133</v>
          </cell>
          <cell r="DG421">
            <v>21</v>
          </cell>
          <cell r="DM421">
            <v>178</v>
          </cell>
          <cell r="DN421">
            <v>244</v>
          </cell>
          <cell r="DO421">
            <v>235</v>
          </cell>
          <cell r="DP421">
            <v>235</v>
          </cell>
          <cell r="DQ421">
            <v>109</v>
          </cell>
          <cell r="DT421">
            <v>270</v>
          </cell>
          <cell r="DU421">
            <v>208</v>
          </cell>
          <cell r="DY421">
            <v>275</v>
          </cell>
          <cell r="DZ421">
            <v>134</v>
          </cell>
          <cell r="EB421">
            <v>194</v>
          </cell>
          <cell r="FI421">
            <v>308</v>
          </cell>
          <cell r="FK421">
            <v>254</v>
          </cell>
          <cell r="FO421">
            <v>250</v>
          </cell>
          <cell r="FP421">
            <v>254</v>
          </cell>
          <cell r="GK421">
            <v>0</v>
          </cell>
          <cell r="GL421">
            <v>256.45454545454544</v>
          </cell>
          <cell r="GM421">
            <v>215.2</v>
          </cell>
          <cell r="GN421">
            <v>185.28571428571428</v>
          </cell>
          <cell r="GO421">
            <v>0</v>
          </cell>
          <cell r="GP421">
            <v>0</v>
          </cell>
        </row>
        <row r="422">
          <cell r="AV422">
            <v>0.66500000000000004</v>
          </cell>
          <cell r="AW422">
            <v>0.71499999999999997</v>
          </cell>
          <cell r="AX422">
            <v>0.73299999999999998</v>
          </cell>
          <cell r="BA422">
            <v>0.65100000000000002</v>
          </cell>
          <cell r="BB422">
            <v>0.71599999999999997</v>
          </cell>
          <cell r="BF422">
            <v>0.71699999999999997</v>
          </cell>
          <cell r="BG422">
            <v>0.71899999999999997</v>
          </cell>
          <cell r="BJ422">
            <v>0.63300000000000001</v>
          </cell>
          <cell r="BK422">
            <v>0.77600000000000002</v>
          </cell>
          <cell r="BL422">
            <v>0.78200000000000003</v>
          </cell>
          <cell r="BM422">
            <v>0</v>
          </cell>
          <cell r="BN422">
            <v>0</v>
          </cell>
          <cell r="BO422">
            <v>0.749</v>
          </cell>
          <cell r="BP422">
            <v>0</v>
          </cell>
          <cell r="BQ422">
            <v>0.67400000000000004</v>
          </cell>
          <cell r="BR422">
            <v>0</v>
          </cell>
          <cell r="BS422">
            <v>0</v>
          </cell>
          <cell r="BT422">
            <v>0</v>
          </cell>
          <cell r="BU422">
            <v>0.76300000000000001</v>
          </cell>
          <cell r="BV422">
            <v>0.70899999999999996</v>
          </cell>
          <cell r="BW422">
            <v>0</v>
          </cell>
          <cell r="BX422">
            <v>0</v>
          </cell>
          <cell r="BY422">
            <v>0</v>
          </cell>
          <cell r="BZ422">
            <v>0.73799999999999999</v>
          </cell>
          <cell r="CA422">
            <v>0.7</v>
          </cell>
          <cell r="CB422">
            <v>0</v>
          </cell>
          <cell r="CC422">
            <v>0</v>
          </cell>
          <cell r="CD422">
            <v>0.76400000000000001</v>
          </cell>
          <cell r="CE422">
            <v>0.80500000000000005</v>
          </cell>
          <cell r="CF422">
            <v>0</v>
          </cell>
          <cell r="CG422">
            <v>0</v>
          </cell>
          <cell r="CH422">
            <v>0</v>
          </cell>
          <cell r="CI422">
            <v>0</v>
          </cell>
          <cell r="CJ422">
            <v>0</v>
          </cell>
          <cell r="CK422">
            <v>0</v>
          </cell>
          <cell r="CL422">
            <v>0</v>
          </cell>
          <cell r="CM422">
            <v>0.81499999999999995</v>
          </cell>
          <cell r="CN422">
            <v>0.54500000000000004</v>
          </cell>
          <cell r="CO422">
            <v>0.80500000000000005</v>
          </cell>
          <cell r="DA422">
            <v>0.74299999999999999</v>
          </cell>
          <cell r="DB422">
            <v>0.76500000000000001</v>
          </cell>
          <cell r="DC422">
            <v>0.68400000000000005</v>
          </cell>
          <cell r="DG422">
            <v>0.28999999999999998</v>
          </cell>
          <cell r="DM422">
            <v>0.66900000000000004</v>
          </cell>
          <cell r="DN422">
            <v>0.68500000000000005</v>
          </cell>
          <cell r="DO422">
            <v>0.65600000000000003</v>
          </cell>
          <cell r="DP422">
            <v>0.73699999999999999</v>
          </cell>
          <cell r="DQ422">
            <v>0.53600000000000003</v>
          </cell>
          <cell r="DT422">
            <v>0.78</v>
          </cell>
          <cell r="DU422">
            <v>0.63300000000000001</v>
          </cell>
          <cell r="DY422">
            <v>0.80500000000000005</v>
          </cell>
          <cell r="DZ422">
            <v>0.72799999999999998</v>
          </cell>
          <cell r="EB422">
            <v>0.622</v>
          </cell>
          <cell r="FI422">
            <v>0.73599999999999999</v>
          </cell>
          <cell r="FK422">
            <v>0.72299999999999998</v>
          </cell>
          <cell r="FO422">
            <v>0.61899999999999999</v>
          </cell>
          <cell r="FP422">
            <v>0.61899999999999999</v>
          </cell>
          <cell r="GK422">
            <v>0</v>
          </cell>
          <cell r="GL422">
            <v>0.71418181818181814</v>
          </cell>
          <cell r="GM422">
            <v>0.73180000000000001</v>
          </cell>
          <cell r="GN422">
            <v>0.65516666666666667</v>
          </cell>
          <cell r="GO422">
            <v>0</v>
          </cell>
          <cell r="GP422">
            <v>0</v>
          </cell>
        </row>
        <row r="423">
          <cell r="AV423">
            <v>44.5</v>
          </cell>
          <cell r="AW423">
            <v>66.599999999999994</v>
          </cell>
          <cell r="AX423">
            <v>50.6</v>
          </cell>
          <cell r="BA423">
            <v>33.9</v>
          </cell>
          <cell r="BB423">
            <v>44.9</v>
          </cell>
          <cell r="BF423">
            <v>13.7</v>
          </cell>
          <cell r="BG423">
            <v>27.3</v>
          </cell>
          <cell r="BJ423">
            <v>-6.4</v>
          </cell>
          <cell r="BK423">
            <v>11</v>
          </cell>
          <cell r="BL423">
            <v>32.299999999999997</v>
          </cell>
          <cell r="BM423">
            <v>0</v>
          </cell>
          <cell r="BN423">
            <v>0</v>
          </cell>
          <cell r="BO423">
            <v>14.5</v>
          </cell>
          <cell r="BP423">
            <v>0</v>
          </cell>
          <cell r="BQ423">
            <v>20.6</v>
          </cell>
          <cell r="BR423">
            <v>0</v>
          </cell>
          <cell r="BS423">
            <v>0</v>
          </cell>
          <cell r="BT423">
            <v>0</v>
          </cell>
          <cell r="BU423">
            <v>38.5</v>
          </cell>
          <cell r="BV423">
            <v>-18</v>
          </cell>
          <cell r="BW423">
            <v>0</v>
          </cell>
          <cell r="BX423">
            <v>0</v>
          </cell>
          <cell r="BY423">
            <v>0</v>
          </cell>
          <cell r="BZ423">
            <v>1</v>
          </cell>
          <cell r="CA423">
            <v>1</v>
          </cell>
          <cell r="CB423">
            <v>0</v>
          </cell>
          <cell r="CC423">
            <v>0</v>
          </cell>
          <cell r="CD423">
            <v>0</v>
          </cell>
          <cell r="CE423">
            <v>1</v>
          </cell>
          <cell r="CF423">
            <v>0</v>
          </cell>
          <cell r="CG423">
            <v>0</v>
          </cell>
          <cell r="CH423">
            <v>0</v>
          </cell>
          <cell r="CI423">
            <v>0</v>
          </cell>
          <cell r="CJ423">
            <v>0</v>
          </cell>
          <cell r="CK423">
            <v>0</v>
          </cell>
          <cell r="CL423">
            <v>0</v>
          </cell>
          <cell r="CM423">
            <v>1</v>
          </cell>
          <cell r="CN423">
            <v>1</v>
          </cell>
          <cell r="CO423">
            <v>1</v>
          </cell>
          <cell r="DA423">
            <v>1</v>
          </cell>
          <cell r="DB423">
            <v>1</v>
          </cell>
          <cell r="DC423">
            <v>10.4</v>
          </cell>
          <cell r="DG423">
            <v>6.6</v>
          </cell>
          <cell r="DM423">
            <v>15</v>
          </cell>
          <cell r="DN423">
            <v>-156.19999999999999</v>
          </cell>
          <cell r="DO423">
            <v>33.799999999999997</v>
          </cell>
          <cell r="DP423">
            <v>-112.3</v>
          </cell>
          <cell r="DQ423">
            <v>-55.6</v>
          </cell>
          <cell r="DT423">
            <v>19.5</v>
          </cell>
          <cell r="DU423">
            <v>-49.2</v>
          </cell>
          <cell r="DY423">
            <v>35.1</v>
          </cell>
          <cell r="EB423">
            <v>22.8</v>
          </cell>
          <cell r="FI423">
            <v>77.099999999999994</v>
          </cell>
          <cell r="FK423">
            <v>43.7</v>
          </cell>
          <cell r="FO423">
            <v>100.2</v>
          </cell>
          <cell r="FP423">
            <v>110.2</v>
          </cell>
          <cell r="GK423">
            <v>0</v>
          </cell>
          <cell r="GL423">
            <v>30.263636363636365</v>
          </cell>
          <cell r="GM423">
            <v>5.2333333333333334</v>
          </cell>
          <cell r="GN423">
            <v>8.9166666666666661</v>
          </cell>
          <cell r="GO423">
            <v>0</v>
          </cell>
          <cell r="GP423">
            <v>0</v>
          </cell>
        </row>
        <row r="426">
          <cell r="GK426">
            <v>0</v>
          </cell>
          <cell r="GL426">
            <v>0</v>
          </cell>
          <cell r="GM426">
            <v>0</v>
          </cell>
          <cell r="GN426">
            <v>0</v>
          </cell>
          <cell r="GO426">
            <v>0</v>
          </cell>
          <cell r="GP426">
            <v>0</v>
          </cell>
        </row>
        <row r="427">
          <cell r="GK427">
            <v>0</v>
          </cell>
          <cell r="GL427">
            <v>0</v>
          </cell>
          <cell r="GM427">
            <v>0</v>
          </cell>
          <cell r="GN427">
            <v>0</v>
          </cell>
          <cell r="GO427">
            <v>0</v>
          </cell>
          <cell r="GP427">
            <v>0</v>
          </cell>
        </row>
        <row r="428">
          <cell r="GK428">
            <v>0</v>
          </cell>
          <cell r="GL428">
            <v>0</v>
          </cell>
          <cell r="GM428">
            <v>0</v>
          </cell>
          <cell r="GN428">
            <v>0</v>
          </cell>
          <cell r="GO428">
            <v>0</v>
          </cell>
          <cell r="GP428">
            <v>0</v>
          </cell>
        </row>
        <row r="441">
          <cell r="CS441">
            <v>199</v>
          </cell>
          <cell r="DB441">
            <v>183</v>
          </cell>
          <cell r="DH441">
            <v>85</v>
          </cell>
          <cell r="DR441">
            <v>34</v>
          </cell>
          <cell r="DU441">
            <v>156</v>
          </cell>
          <cell r="EA441">
            <v>101</v>
          </cell>
          <cell r="FK441">
            <v>171</v>
          </cell>
          <cell r="FQ441">
            <v>48</v>
          </cell>
          <cell r="GK441">
            <v>0</v>
          </cell>
          <cell r="GL441">
            <v>0</v>
          </cell>
          <cell r="GM441">
            <v>199</v>
          </cell>
          <cell r="GN441">
            <v>134</v>
          </cell>
          <cell r="GO441">
            <v>0</v>
          </cell>
          <cell r="GP441">
            <v>0</v>
          </cell>
        </row>
        <row r="442">
          <cell r="CS442">
            <v>0.61699999999999999</v>
          </cell>
          <cell r="DB442">
            <v>0.628</v>
          </cell>
          <cell r="DH442">
            <v>0.64500000000000002</v>
          </cell>
          <cell r="DR442">
            <v>0.54100000000000004</v>
          </cell>
          <cell r="DU442">
            <v>0.81399999999999995</v>
          </cell>
          <cell r="EA442">
            <v>0.64800000000000002</v>
          </cell>
          <cell r="FK442">
            <v>0.503</v>
          </cell>
          <cell r="FQ442">
            <v>0.68700000000000006</v>
          </cell>
          <cell r="GK442">
            <v>0</v>
          </cell>
          <cell r="GL442">
            <v>0</v>
          </cell>
          <cell r="GM442">
            <v>0.61699999999999999</v>
          </cell>
          <cell r="GN442">
            <v>0.63650000000000007</v>
          </cell>
          <cell r="GO442">
            <v>0</v>
          </cell>
          <cell r="GP442">
            <v>0</v>
          </cell>
        </row>
        <row r="443">
          <cell r="CS443">
            <v>15.8</v>
          </cell>
          <cell r="DB443">
            <v>18.899999999999999</v>
          </cell>
          <cell r="DH443">
            <v>-26.1</v>
          </cell>
          <cell r="DR443">
            <v>-46.3</v>
          </cell>
          <cell r="DU443">
            <v>-120.4</v>
          </cell>
          <cell r="EA443">
            <v>-60.3</v>
          </cell>
          <cell r="FK443">
            <v>-17.8</v>
          </cell>
          <cell r="FQ443">
            <v>-1.8</v>
          </cell>
          <cell r="GK443">
            <v>0</v>
          </cell>
          <cell r="GL443">
            <v>0</v>
          </cell>
          <cell r="GM443">
            <v>15.8</v>
          </cell>
          <cell r="GN443">
            <v>-3.6000000000000014</v>
          </cell>
          <cell r="GO443">
            <v>0</v>
          </cell>
          <cell r="GP443">
            <v>0</v>
          </cell>
        </row>
        <row r="446">
          <cell r="CY446">
            <v>228</v>
          </cell>
          <cell r="DB446">
            <v>173</v>
          </cell>
          <cell r="DC446">
            <v>46</v>
          </cell>
          <cell r="DD446">
            <v>131</v>
          </cell>
          <cell r="DG446">
            <v>106</v>
          </cell>
          <cell r="DM446">
            <v>82</v>
          </cell>
          <cell r="DU446">
            <v>99</v>
          </cell>
          <cell r="FK446">
            <v>237</v>
          </cell>
          <cell r="FL446">
            <v>109</v>
          </cell>
          <cell r="FP446">
            <v>235</v>
          </cell>
          <cell r="FQ446">
            <v>204</v>
          </cell>
          <cell r="GK446">
            <v>0</v>
          </cell>
          <cell r="GL446">
            <v>0</v>
          </cell>
          <cell r="GM446">
            <v>0</v>
          </cell>
          <cell r="GN446">
            <v>127.66666666666667</v>
          </cell>
          <cell r="GO446">
            <v>0</v>
          </cell>
          <cell r="GP446">
            <v>0</v>
          </cell>
        </row>
        <row r="447">
          <cell r="CY447">
            <v>0.65100000000000002</v>
          </cell>
          <cell r="DB447">
            <v>0.52200000000000002</v>
          </cell>
          <cell r="DC447">
            <v>0.64200000000000002</v>
          </cell>
          <cell r="DD447">
            <v>0.66600000000000004</v>
          </cell>
          <cell r="DG447">
            <v>0.64500000000000002</v>
          </cell>
          <cell r="DM447">
            <v>0.69299999999999995</v>
          </cell>
          <cell r="DU447">
            <v>0.66200000000000003</v>
          </cell>
          <cell r="FK447">
            <v>0.65900000000000003</v>
          </cell>
          <cell r="FL447">
            <v>0.57299999999999995</v>
          </cell>
          <cell r="FP447">
            <v>0.67600000000000005</v>
          </cell>
          <cell r="FQ447">
            <v>0.60799999999999998</v>
          </cell>
          <cell r="GK447">
            <v>0</v>
          </cell>
          <cell r="GL447">
            <v>0</v>
          </cell>
          <cell r="GM447">
            <v>0</v>
          </cell>
          <cell r="GN447">
            <v>0.63649999999999995</v>
          </cell>
          <cell r="GO447">
            <v>0</v>
          </cell>
          <cell r="GP447">
            <v>0</v>
          </cell>
        </row>
        <row r="448">
          <cell r="CY448">
            <v>8.8000000000000007</v>
          </cell>
          <cell r="DB448">
            <v>15</v>
          </cell>
          <cell r="DC448">
            <v>-13.7</v>
          </cell>
          <cell r="DD448">
            <v>15</v>
          </cell>
          <cell r="DG448">
            <v>4.0999999999999996</v>
          </cell>
          <cell r="DM448">
            <v>-15</v>
          </cell>
          <cell r="DU448">
            <v>4.2</v>
          </cell>
          <cell r="FK448">
            <v>3.5</v>
          </cell>
          <cell r="FL448">
            <v>7.2</v>
          </cell>
          <cell r="FP448">
            <v>4.8</v>
          </cell>
          <cell r="FQ448">
            <v>7.7</v>
          </cell>
          <cell r="GK448">
            <v>0</v>
          </cell>
          <cell r="GL448">
            <v>0</v>
          </cell>
          <cell r="GM448">
            <v>0</v>
          </cell>
          <cell r="GN448">
            <v>2.3666666666666671</v>
          </cell>
          <cell r="GO448">
            <v>0</v>
          </cell>
          <cell r="GP448">
            <v>0</v>
          </cell>
        </row>
        <row r="451">
          <cell r="CY451">
            <v>202</v>
          </cell>
          <cell r="DB451">
            <v>27</v>
          </cell>
          <cell r="DC451">
            <v>216</v>
          </cell>
          <cell r="DD451">
            <v>263</v>
          </cell>
          <cell r="DH451">
            <v>8</v>
          </cell>
          <cell r="DR451">
            <v>123</v>
          </cell>
          <cell r="DZ451">
            <v>301</v>
          </cell>
          <cell r="GK451">
            <v>0</v>
          </cell>
          <cell r="GL451">
            <v>0</v>
          </cell>
          <cell r="GM451">
            <v>0</v>
          </cell>
          <cell r="GN451">
            <v>143.19999999999999</v>
          </cell>
          <cell r="GO451">
            <v>0</v>
          </cell>
          <cell r="GP451">
            <v>0</v>
          </cell>
        </row>
        <row r="452">
          <cell r="CY452">
            <v>0.46400000000000002</v>
          </cell>
          <cell r="DB452">
            <v>0.48399999999999999</v>
          </cell>
          <cell r="DC452">
            <v>0.57299999999999995</v>
          </cell>
          <cell r="DD452">
            <v>0.65100000000000002</v>
          </cell>
          <cell r="DH452">
            <v>0.42299999999999999</v>
          </cell>
          <cell r="DR452">
            <v>0.69</v>
          </cell>
          <cell r="DZ452">
            <v>0.82799999999999996</v>
          </cell>
          <cell r="GK452">
            <v>0</v>
          </cell>
          <cell r="GL452">
            <v>0</v>
          </cell>
          <cell r="GM452">
            <v>0</v>
          </cell>
          <cell r="GN452">
            <v>0.51899999999999991</v>
          </cell>
          <cell r="GO452">
            <v>0</v>
          </cell>
          <cell r="GP452">
            <v>0</v>
          </cell>
        </row>
        <row r="453">
          <cell r="CY453">
            <v>15.3</v>
          </cell>
          <cell r="DB453">
            <v>2.6</v>
          </cell>
          <cell r="DC453">
            <v>32.9</v>
          </cell>
          <cell r="DD453">
            <v>27.7</v>
          </cell>
          <cell r="DH453">
            <v>0</v>
          </cell>
          <cell r="DR453">
            <v>12.4</v>
          </cell>
          <cell r="DZ453">
            <v>-48.7</v>
          </cell>
          <cell r="GK453">
            <v>0</v>
          </cell>
          <cell r="GL453">
            <v>0</v>
          </cell>
          <cell r="GM453">
            <v>0</v>
          </cell>
          <cell r="GN453">
            <v>15.7</v>
          </cell>
          <cell r="GO453">
            <v>0</v>
          </cell>
          <cell r="GP453">
            <v>0</v>
          </cell>
        </row>
        <row r="456">
          <cell r="CX456">
            <v>210</v>
          </cell>
          <cell r="GK456">
            <v>0</v>
          </cell>
          <cell r="GL456">
            <v>0</v>
          </cell>
          <cell r="GM456">
            <v>0</v>
          </cell>
          <cell r="GN456">
            <v>210</v>
          </cell>
          <cell r="GO456">
            <v>0</v>
          </cell>
          <cell r="GP456">
            <v>0</v>
          </cell>
        </row>
        <row r="457">
          <cell r="CX457">
            <v>0.67300000000000004</v>
          </cell>
          <cell r="GK457">
            <v>0</v>
          </cell>
          <cell r="GL457">
            <v>0</v>
          </cell>
          <cell r="GM457">
            <v>0</v>
          </cell>
          <cell r="GN457">
            <v>0.67300000000000004</v>
          </cell>
          <cell r="GO457">
            <v>0</v>
          </cell>
          <cell r="GP457">
            <v>0</v>
          </cell>
        </row>
        <row r="458">
          <cell r="CX458">
            <v>-73.099999999999994</v>
          </cell>
          <cell r="GK458">
            <v>0</v>
          </cell>
          <cell r="GL458">
            <v>0</v>
          </cell>
          <cell r="GM458">
            <v>0</v>
          </cell>
          <cell r="GN458">
            <v>-73.099999999999994</v>
          </cell>
          <cell r="GO458">
            <v>0</v>
          </cell>
          <cell r="GP458">
            <v>0</v>
          </cell>
        </row>
        <row r="461">
          <cell r="DB461">
            <v>140</v>
          </cell>
          <cell r="DC461">
            <v>190</v>
          </cell>
          <cell r="DD461">
            <v>48</v>
          </cell>
          <cell r="DP461">
            <v>71</v>
          </cell>
          <cell r="EA461">
            <v>125</v>
          </cell>
          <cell r="FL461">
            <v>231</v>
          </cell>
          <cell r="GK461">
            <v>0</v>
          </cell>
          <cell r="GL461">
            <v>0</v>
          </cell>
          <cell r="GM461">
            <v>0</v>
          </cell>
          <cell r="GN461">
            <v>126</v>
          </cell>
          <cell r="GO461">
            <v>0</v>
          </cell>
          <cell r="GP461">
            <v>0</v>
          </cell>
        </row>
        <row r="462">
          <cell r="DB462">
            <v>0.51800000000000002</v>
          </cell>
          <cell r="DC462">
            <v>0.496</v>
          </cell>
          <cell r="DD462">
            <v>0.80500000000000005</v>
          </cell>
          <cell r="DP462">
            <v>0.69699999999999995</v>
          </cell>
          <cell r="EA462">
            <v>0.66700000000000004</v>
          </cell>
          <cell r="FL462">
            <v>0.621</v>
          </cell>
          <cell r="GK462">
            <v>0</v>
          </cell>
          <cell r="GL462">
            <v>0</v>
          </cell>
          <cell r="GM462">
            <v>0</v>
          </cell>
          <cell r="GN462">
            <v>0.60633333333333328</v>
          </cell>
          <cell r="GO462">
            <v>0</v>
          </cell>
          <cell r="GP462">
            <v>0</v>
          </cell>
        </row>
        <row r="463">
          <cell r="DB463">
            <v>-19.100000000000001</v>
          </cell>
          <cell r="DC463">
            <v>28.3</v>
          </cell>
          <cell r="DD463">
            <v>-11.1</v>
          </cell>
          <cell r="DP463">
            <v>-52.7</v>
          </cell>
          <cell r="EA463">
            <v>-95.8</v>
          </cell>
          <cell r="FL463">
            <v>-140</v>
          </cell>
          <cell r="GK463">
            <v>0</v>
          </cell>
          <cell r="GL463">
            <v>0</v>
          </cell>
          <cell r="GM463">
            <v>0</v>
          </cell>
          <cell r="GN463">
            <v>-0.63333333333333341</v>
          </cell>
          <cell r="GO463">
            <v>0</v>
          </cell>
          <cell r="GP463">
            <v>0</v>
          </cell>
        </row>
        <row r="466">
          <cell r="DH466">
            <v>83</v>
          </cell>
          <cell r="GK466">
            <v>0</v>
          </cell>
          <cell r="GL466">
            <v>0</v>
          </cell>
          <cell r="GM466">
            <v>0</v>
          </cell>
          <cell r="GN466">
            <v>83</v>
          </cell>
          <cell r="GO466">
            <v>0</v>
          </cell>
          <cell r="GP466">
            <v>0</v>
          </cell>
        </row>
        <row r="467">
          <cell r="GK467">
            <v>0</v>
          </cell>
          <cell r="GL467">
            <v>0</v>
          </cell>
          <cell r="GM467">
            <v>0</v>
          </cell>
          <cell r="GN467">
            <v>0</v>
          </cell>
          <cell r="GO467">
            <v>0</v>
          </cell>
          <cell r="GP467">
            <v>0</v>
          </cell>
        </row>
        <row r="468">
          <cell r="GK468">
            <v>0</v>
          </cell>
          <cell r="GL468">
            <v>0</v>
          </cell>
          <cell r="GM468">
            <v>0</v>
          </cell>
          <cell r="GN468">
            <v>0</v>
          </cell>
          <cell r="GO468">
            <v>0</v>
          </cell>
          <cell r="GP468">
            <v>0</v>
          </cell>
        </row>
        <row r="471">
          <cell r="CN471">
            <v>275</v>
          </cell>
          <cell r="CO471">
            <v>275</v>
          </cell>
          <cell r="CS471">
            <v>100</v>
          </cell>
          <cell r="CX471">
            <v>87</v>
          </cell>
          <cell r="DB471">
            <v>228</v>
          </cell>
          <cell r="DD471">
            <v>40</v>
          </cell>
          <cell r="DG471">
            <v>3</v>
          </cell>
          <cell r="DH471">
            <v>239</v>
          </cell>
          <cell r="DM471">
            <v>276</v>
          </cell>
          <cell r="DP471">
            <v>275</v>
          </cell>
          <cell r="DQ471">
            <v>275</v>
          </cell>
          <cell r="DR471">
            <v>275</v>
          </cell>
          <cell r="DU471">
            <v>211</v>
          </cell>
          <cell r="FK471">
            <v>271</v>
          </cell>
          <cell r="FQ471">
            <v>210</v>
          </cell>
          <cell r="GK471">
            <v>0</v>
          </cell>
          <cell r="GL471">
            <v>0</v>
          </cell>
          <cell r="GM471">
            <v>216.66666666666666</v>
          </cell>
          <cell r="GN471">
            <v>145.5</v>
          </cell>
          <cell r="GO471">
            <v>0</v>
          </cell>
          <cell r="GP471">
            <v>0</v>
          </cell>
        </row>
        <row r="472">
          <cell r="CN472">
            <v>0.81499999999999995</v>
          </cell>
          <cell r="CO472">
            <v>0.872</v>
          </cell>
          <cell r="CS472">
            <v>0.56699999999999995</v>
          </cell>
          <cell r="CX472">
            <v>0.84199999999999997</v>
          </cell>
          <cell r="DB472">
            <v>0.71299999999999997</v>
          </cell>
          <cell r="DD472">
            <v>0.65500000000000003</v>
          </cell>
          <cell r="DG472">
            <v>1</v>
          </cell>
          <cell r="DH472">
            <v>0.72</v>
          </cell>
          <cell r="DM472">
            <v>0.85199999999999998</v>
          </cell>
          <cell r="DP472">
            <v>0.81699999999999995</v>
          </cell>
          <cell r="DQ472">
            <v>0.86</v>
          </cell>
          <cell r="DR472">
            <v>0.91300000000000003</v>
          </cell>
          <cell r="DU472">
            <v>0.91</v>
          </cell>
          <cell r="FK472">
            <v>0.68899999999999995</v>
          </cell>
          <cell r="FQ472">
            <v>0.61</v>
          </cell>
          <cell r="GK472">
            <v>0</v>
          </cell>
          <cell r="GL472">
            <v>0</v>
          </cell>
          <cell r="GM472">
            <v>0.75133333333333319</v>
          </cell>
          <cell r="GN472">
            <v>0.79700000000000004</v>
          </cell>
          <cell r="GO472">
            <v>0</v>
          </cell>
          <cell r="GP472">
            <v>0</v>
          </cell>
        </row>
        <row r="473">
          <cell r="CN473">
            <v>-30.4</v>
          </cell>
          <cell r="CO473">
            <v>-14</v>
          </cell>
          <cell r="CS473">
            <v>14.2</v>
          </cell>
          <cell r="CX473">
            <v>-8</v>
          </cell>
          <cell r="DB473">
            <v>9.6</v>
          </cell>
          <cell r="DD473">
            <v>-21.2</v>
          </cell>
          <cell r="DG473">
            <v>0</v>
          </cell>
          <cell r="DH473">
            <v>25.9</v>
          </cell>
          <cell r="DM473">
            <v>-20.2</v>
          </cell>
          <cell r="DP473">
            <v>-13.8</v>
          </cell>
          <cell r="DQ473">
            <v>12.7</v>
          </cell>
          <cell r="DR473">
            <v>19</v>
          </cell>
          <cell r="DU473">
            <v>-33.6</v>
          </cell>
          <cell r="FK473">
            <v>-17.7</v>
          </cell>
          <cell r="FQ473">
            <v>-11.4</v>
          </cell>
          <cell r="GK473">
            <v>0</v>
          </cell>
          <cell r="GL473">
            <v>0</v>
          </cell>
          <cell r="GM473">
            <v>-10.066666666666666</v>
          </cell>
          <cell r="GN473">
            <v>-2.3166666666666669</v>
          </cell>
          <cell r="GO473">
            <v>0</v>
          </cell>
          <cell r="GP473">
            <v>0</v>
          </cell>
        </row>
        <row r="476">
          <cell r="CN476">
            <v>290</v>
          </cell>
          <cell r="CP476">
            <v>59</v>
          </cell>
          <cell r="DH476">
            <v>242</v>
          </cell>
          <cell r="DZ476">
            <v>241</v>
          </cell>
          <cell r="GK476">
            <v>0</v>
          </cell>
          <cell r="GL476">
            <v>0</v>
          </cell>
          <cell r="GM476">
            <v>174.5</v>
          </cell>
          <cell r="GN476">
            <v>242</v>
          </cell>
          <cell r="GO476">
            <v>0</v>
          </cell>
          <cell r="GP476">
            <v>0</v>
          </cell>
        </row>
        <row r="477">
          <cell r="CN477">
            <v>0.77</v>
          </cell>
          <cell r="CP477">
            <v>0.73699999999999999</v>
          </cell>
          <cell r="DH477">
            <v>0.68799999999999994</v>
          </cell>
          <cell r="DZ477">
            <v>0.72199999999999998</v>
          </cell>
          <cell r="GK477">
            <v>0</v>
          </cell>
          <cell r="GL477">
            <v>0</v>
          </cell>
          <cell r="GM477">
            <v>0.75350000000000006</v>
          </cell>
          <cell r="GN477">
            <v>0.68799999999999994</v>
          </cell>
          <cell r="GO477">
            <v>0</v>
          </cell>
          <cell r="GP477">
            <v>0</v>
          </cell>
        </row>
        <row r="478">
          <cell r="CN478">
            <v>-47.2</v>
          </cell>
          <cell r="CP478">
            <v>-10</v>
          </cell>
          <cell r="DH478">
            <v>-62.3</v>
          </cell>
          <cell r="DZ478">
            <v>-41.4</v>
          </cell>
          <cell r="GK478">
            <v>0</v>
          </cell>
          <cell r="GL478">
            <v>0</v>
          </cell>
          <cell r="GM478">
            <v>-28.6</v>
          </cell>
          <cell r="GN478">
            <v>-62.3</v>
          </cell>
          <cell r="GO478">
            <v>0</v>
          </cell>
          <cell r="GP478">
            <v>0</v>
          </cell>
        </row>
        <row r="481">
          <cell r="CO481">
            <v>123</v>
          </cell>
          <cell r="CP481">
            <v>217</v>
          </cell>
          <cell r="CX481">
            <v>217</v>
          </cell>
          <cell r="CY481">
            <v>224</v>
          </cell>
          <cell r="DB481">
            <v>209</v>
          </cell>
          <cell r="DC481">
            <v>226</v>
          </cell>
          <cell r="DD481">
            <v>173</v>
          </cell>
          <cell r="DG481">
            <v>12</v>
          </cell>
          <cell r="DP481">
            <v>147</v>
          </cell>
          <cell r="FK481">
            <v>232</v>
          </cell>
          <cell r="FL481">
            <v>214</v>
          </cell>
          <cell r="GK481">
            <v>0</v>
          </cell>
          <cell r="GL481">
            <v>0</v>
          </cell>
          <cell r="GM481">
            <v>170</v>
          </cell>
          <cell r="GN481">
            <v>176.83333333333334</v>
          </cell>
          <cell r="GO481">
            <v>0</v>
          </cell>
          <cell r="GP481">
            <v>0</v>
          </cell>
        </row>
        <row r="482">
          <cell r="CO482">
            <v>0.9</v>
          </cell>
          <cell r="CP482">
            <v>0.69599999999999995</v>
          </cell>
          <cell r="CX482">
            <v>0.78200000000000003</v>
          </cell>
          <cell r="CY482">
            <v>0.73499999999999999</v>
          </cell>
          <cell r="DB482">
            <v>0.71899999999999997</v>
          </cell>
          <cell r="DC482">
            <v>0.80900000000000005</v>
          </cell>
          <cell r="DD482">
            <v>0.79800000000000004</v>
          </cell>
          <cell r="DG482">
            <v>0.64900000000000002</v>
          </cell>
          <cell r="DP482">
            <v>0.873</v>
          </cell>
          <cell r="FK482">
            <v>0.88</v>
          </cell>
          <cell r="FL482">
            <v>0.61499999999999999</v>
          </cell>
          <cell r="GK482">
            <v>0</v>
          </cell>
          <cell r="GL482">
            <v>0</v>
          </cell>
          <cell r="GM482">
            <v>0.79800000000000004</v>
          </cell>
          <cell r="GN482">
            <v>0.7486666666666667</v>
          </cell>
          <cell r="GO482">
            <v>0</v>
          </cell>
          <cell r="GP482">
            <v>0</v>
          </cell>
        </row>
        <row r="483">
          <cell r="CO483">
            <v>9.3000000000000007</v>
          </cell>
          <cell r="CP483">
            <v>-16.399999999999999</v>
          </cell>
          <cell r="CX483">
            <v>0.2</v>
          </cell>
          <cell r="CY483">
            <v>-15.6</v>
          </cell>
          <cell r="DB483">
            <v>-17.7</v>
          </cell>
          <cell r="DC483">
            <v>-6.9</v>
          </cell>
          <cell r="DD483">
            <v>-9.4</v>
          </cell>
          <cell r="DG483">
            <v>0.9</v>
          </cell>
          <cell r="DP483">
            <v>-248</v>
          </cell>
          <cell r="FK483">
            <v>-36.1</v>
          </cell>
          <cell r="FL483">
            <v>-131</v>
          </cell>
          <cell r="GK483">
            <v>0</v>
          </cell>
          <cell r="GL483">
            <v>0</v>
          </cell>
          <cell r="GM483">
            <v>-3.5499999999999989</v>
          </cell>
          <cell r="GN483">
            <v>-8.0833333333333339</v>
          </cell>
          <cell r="GO483">
            <v>0</v>
          </cell>
          <cell r="GP483">
            <v>0</v>
          </cell>
        </row>
        <row r="486">
          <cell r="DD486">
            <v>22</v>
          </cell>
          <cell r="DG486">
            <v>130</v>
          </cell>
          <cell r="DZ486">
            <v>195</v>
          </cell>
          <cell r="GK486">
            <v>0</v>
          </cell>
          <cell r="GL486">
            <v>0</v>
          </cell>
          <cell r="GM486">
            <v>0</v>
          </cell>
          <cell r="GN486">
            <v>76</v>
          </cell>
          <cell r="GO486">
            <v>0</v>
          </cell>
          <cell r="GP486">
            <v>0</v>
          </cell>
        </row>
        <row r="487">
          <cell r="DD487">
            <v>0.79800000000000004</v>
          </cell>
          <cell r="DG487">
            <v>0.63300000000000001</v>
          </cell>
          <cell r="DZ487">
            <v>0.66900000000000004</v>
          </cell>
          <cell r="GK487">
            <v>0</v>
          </cell>
          <cell r="GL487">
            <v>0</v>
          </cell>
          <cell r="GM487">
            <v>0</v>
          </cell>
          <cell r="GN487">
            <v>0.71550000000000002</v>
          </cell>
          <cell r="GO487">
            <v>0</v>
          </cell>
          <cell r="GP487">
            <v>0</v>
          </cell>
        </row>
        <row r="488">
          <cell r="DD488">
            <v>-1.4</v>
          </cell>
          <cell r="DG488">
            <v>-13.9</v>
          </cell>
          <cell r="DZ488">
            <v>1.9</v>
          </cell>
          <cell r="GK488">
            <v>0</v>
          </cell>
          <cell r="GL488">
            <v>0</v>
          </cell>
          <cell r="GM488">
            <v>0</v>
          </cell>
          <cell r="GN488">
            <v>-7.65</v>
          </cell>
          <cell r="GO488">
            <v>0</v>
          </cell>
          <cell r="GP488">
            <v>0</v>
          </cell>
        </row>
        <row r="491">
          <cell r="DM491">
            <v>265</v>
          </cell>
          <cell r="DP491">
            <v>140</v>
          </cell>
          <cell r="DQ491">
            <v>221</v>
          </cell>
          <cell r="DR491">
            <v>189</v>
          </cell>
          <cell r="DU491">
            <v>200</v>
          </cell>
          <cell r="FK491">
            <v>284</v>
          </cell>
          <cell r="FL491">
            <v>150</v>
          </cell>
          <cell r="GK491">
            <v>0</v>
          </cell>
          <cell r="GL491">
            <v>0</v>
          </cell>
          <cell r="GM491">
            <v>0</v>
          </cell>
          <cell r="GN491">
            <v>265</v>
          </cell>
          <cell r="GO491">
            <v>0</v>
          </cell>
          <cell r="GP491">
            <v>0</v>
          </cell>
        </row>
        <row r="492">
          <cell r="DM492">
            <v>0.83</v>
          </cell>
          <cell r="DP492">
            <v>0.55400000000000005</v>
          </cell>
          <cell r="DQ492">
            <v>0.71599999999999997</v>
          </cell>
          <cell r="DR492">
            <v>0.68</v>
          </cell>
          <cell r="DU492">
            <v>0.64900000000000002</v>
          </cell>
          <cell r="FK492">
            <v>0.91400000000000003</v>
          </cell>
          <cell r="FL492">
            <v>0.75800000000000001</v>
          </cell>
          <cell r="GK492">
            <v>0</v>
          </cell>
          <cell r="GL492">
            <v>0</v>
          </cell>
          <cell r="GM492">
            <v>0</v>
          </cell>
          <cell r="GN492">
            <v>0.83</v>
          </cell>
          <cell r="GO492">
            <v>0</v>
          </cell>
          <cell r="GP492">
            <v>0</v>
          </cell>
        </row>
        <row r="493">
          <cell r="DM493">
            <v>-175.8</v>
          </cell>
          <cell r="DP493">
            <v>27.8</v>
          </cell>
          <cell r="DQ493">
            <v>-69.7</v>
          </cell>
          <cell r="DR493">
            <v>-42</v>
          </cell>
          <cell r="DU493">
            <v>3.2</v>
          </cell>
          <cell r="FK493">
            <v>11.5</v>
          </cell>
          <cell r="FL493">
            <v>-13.3</v>
          </cell>
          <cell r="GK493">
            <v>0</v>
          </cell>
          <cell r="GL493">
            <v>0</v>
          </cell>
          <cell r="GM493">
            <v>0</v>
          </cell>
          <cell r="GN493">
            <v>-175.8</v>
          </cell>
          <cell r="GO493">
            <v>0</v>
          </cell>
          <cell r="GP493">
            <v>0</v>
          </cell>
        </row>
        <row r="496">
          <cell r="CO496">
            <v>292</v>
          </cell>
          <cell r="CP496">
            <v>161</v>
          </cell>
          <cell r="CS496">
            <v>276</v>
          </cell>
          <cell r="CX496">
            <v>308</v>
          </cell>
          <cell r="CY496">
            <v>314</v>
          </cell>
          <cell r="DD496">
            <v>171</v>
          </cell>
          <cell r="DG496">
            <v>314</v>
          </cell>
          <cell r="DH496">
            <v>300</v>
          </cell>
          <cell r="DM496">
            <v>320</v>
          </cell>
          <cell r="DQ496">
            <v>314</v>
          </cell>
          <cell r="DR496">
            <v>284</v>
          </cell>
          <cell r="DZ496">
            <v>28</v>
          </cell>
          <cell r="EA496">
            <v>314</v>
          </cell>
          <cell r="GK496">
            <v>0</v>
          </cell>
          <cell r="GL496">
            <v>0</v>
          </cell>
          <cell r="GM496">
            <v>243</v>
          </cell>
          <cell r="GN496">
            <v>287.83333333333331</v>
          </cell>
          <cell r="GO496">
            <v>0</v>
          </cell>
          <cell r="GP496">
            <v>0</v>
          </cell>
        </row>
        <row r="497">
          <cell r="CO497">
            <v>0.747</v>
          </cell>
          <cell r="CP497">
            <v>0.84699999999999998</v>
          </cell>
          <cell r="CS497">
            <v>0.79300000000000004</v>
          </cell>
          <cell r="CX497">
            <v>0.78200000000000003</v>
          </cell>
          <cell r="CY497">
            <v>0.83499999999999996</v>
          </cell>
          <cell r="DD497">
            <v>0.82799999999999996</v>
          </cell>
          <cell r="DG497">
            <v>0.76800000000000002</v>
          </cell>
          <cell r="DH497">
            <v>0.76300000000000001</v>
          </cell>
          <cell r="DM497">
            <v>0.86799999999999999</v>
          </cell>
          <cell r="DQ497">
            <v>0.79600000000000004</v>
          </cell>
          <cell r="DR497">
            <v>0.73</v>
          </cell>
          <cell r="DZ497">
            <v>0.71799999999999997</v>
          </cell>
          <cell r="EA497">
            <v>0.81599999999999995</v>
          </cell>
          <cell r="GK497">
            <v>0</v>
          </cell>
          <cell r="GL497">
            <v>0</v>
          </cell>
          <cell r="GM497">
            <v>0.79566666666666663</v>
          </cell>
          <cell r="GN497">
            <v>0.80733333333333335</v>
          </cell>
          <cell r="GO497">
            <v>0</v>
          </cell>
          <cell r="GP497">
            <v>0</v>
          </cell>
        </row>
        <row r="498">
          <cell r="CO498">
            <v>-34.4</v>
          </cell>
          <cell r="CP498">
            <v>-13.2</v>
          </cell>
          <cell r="CS498">
            <v>1.6</v>
          </cell>
          <cell r="CX498">
            <v>-27.3</v>
          </cell>
          <cell r="CY498">
            <v>-25.3</v>
          </cell>
          <cell r="DD498">
            <v>6.8</v>
          </cell>
          <cell r="DG498">
            <v>29.1</v>
          </cell>
          <cell r="DH498">
            <v>-31.4</v>
          </cell>
          <cell r="DM498">
            <v>-30.1</v>
          </cell>
          <cell r="DQ498">
            <v>50.1</v>
          </cell>
          <cell r="DR498">
            <v>66.099999999999994</v>
          </cell>
          <cell r="DZ498">
            <v>8.5</v>
          </cell>
          <cell r="EA498">
            <v>67.8</v>
          </cell>
          <cell r="GK498">
            <v>0</v>
          </cell>
          <cell r="GL498">
            <v>0</v>
          </cell>
          <cell r="GM498">
            <v>-15.33333333333333</v>
          </cell>
          <cell r="GN498">
            <v>-13.033333333333333</v>
          </cell>
          <cell r="GO498">
            <v>0</v>
          </cell>
          <cell r="GP498">
            <v>0</v>
          </cell>
        </row>
        <row r="501">
          <cell r="CO501">
            <v>314</v>
          </cell>
          <cell r="CX501">
            <v>137</v>
          </cell>
          <cell r="DD501">
            <v>253</v>
          </cell>
          <cell r="FP501">
            <v>252</v>
          </cell>
          <cell r="GK501">
            <v>0</v>
          </cell>
          <cell r="GL501">
            <v>0</v>
          </cell>
          <cell r="GM501">
            <v>314</v>
          </cell>
          <cell r="GN501">
            <v>195</v>
          </cell>
          <cell r="GO501">
            <v>0</v>
          </cell>
          <cell r="GP501">
            <v>0</v>
          </cell>
        </row>
        <row r="502">
          <cell r="CO502">
            <v>0.81200000000000006</v>
          </cell>
          <cell r="CX502">
            <v>0.58099999999999996</v>
          </cell>
          <cell r="DD502">
            <v>0.59899999999999998</v>
          </cell>
          <cell r="FP502">
            <v>0.755</v>
          </cell>
          <cell r="GK502">
            <v>0</v>
          </cell>
          <cell r="GL502">
            <v>0</v>
          </cell>
          <cell r="GM502">
            <v>0.81200000000000006</v>
          </cell>
          <cell r="GN502">
            <v>0.59</v>
          </cell>
          <cell r="GO502">
            <v>0</v>
          </cell>
          <cell r="GP502">
            <v>0</v>
          </cell>
        </row>
        <row r="503">
          <cell r="CO503">
            <v>-12.2</v>
          </cell>
          <cell r="CX503">
            <v>14.5</v>
          </cell>
          <cell r="DD503">
            <v>-32.799999999999997</v>
          </cell>
          <cell r="FP503">
            <v>25.3</v>
          </cell>
          <cell r="GK503">
            <v>0</v>
          </cell>
          <cell r="GL503">
            <v>0</v>
          </cell>
          <cell r="GM503">
            <v>-12.2</v>
          </cell>
          <cell r="GN503">
            <v>-9.1499999999999986</v>
          </cell>
          <cell r="GO503">
            <v>0</v>
          </cell>
          <cell r="GP503">
            <v>0</v>
          </cell>
        </row>
        <row r="506">
          <cell r="CO506">
            <v>251</v>
          </cell>
          <cell r="CP506">
            <v>173</v>
          </cell>
          <cell r="CS506">
            <v>321</v>
          </cell>
          <cell r="CX506">
            <v>255</v>
          </cell>
          <cell r="CY506">
            <v>301</v>
          </cell>
          <cell r="DC506">
            <v>321</v>
          </cell>
          <cell r="DD506">
            <v>321</v>
          </cell>
          <cell r="DG506">
            <v>255</v>
          </cell>
          <cell r="DH506">
            <v>253</v>
          </cell>
          <cell r="DM506">
            <v>288</v>
          </cell>
          <cell r="DP506">
            <v>321</v>
          </cell>
          <cell r="DR506">
            <v>321</v>
          </cell>
          <cell r="DU506">
            <v>276</v>
          </cell>
          <cell r="DZ506">
            <v>290</v>
          </cell>
          <cell r="EA506">
            <v>321</v>
          </cell>
          <cell r="FK506">
            <v>321</v>
          </cell>
          <cell r="FL506">
            <v>321</v>
          </cell>
          <cell r="FP506">
            <v>253</v>
          </cell>
          <cell r="FQ506">
            <v>291</v>
          </cell>
          <cell r="GK506">
            <v>0</v>
          </cell>
          <cell r="GL506">
            <v>0</v>
          </cell>
          <cell r="GM506">
            <v>248.33333333333334</v>
          </cell>
          <cell r="GN506">
            <v>284.85714285714283</v>
          </cell>
          <cell r="GO506">
            <v>0</v>
          </cell>
          <cell r="GP506">
            <v>0</v>
          </cell>
        </row>
        <row r="507">
          <cell r="CO507">
            <v>0.57099999999999995</v>
          </cell>
          <cell r="CP507">
            <v>0.65200000000000002</v>
          </cell>
          <cell r="CS507">
            <v>0.79300000000000004</v>
          </cell>
          <cell r="CX507">
            <v>0.69399999999999995</v>
          </cell>
          <cell r="CY507">
            <v>0.68899999999999995</v>
          </cell>
          <cell r="DC507">
            <v>0.80200000000000005</v>
          </cell>
          <cell r="DD507">
            <v>0.82</v>
          </cell>
          <cell r="DG507">
            <v>0.57599999999999996</v>
          </cell>
          <cell r="DH507">
            <v>0.61699999999999999</v>
          </cell>
          <cell r="DM507">
            <v>0.68300000000000005</v>
          </cell>
          <cell r="DP507">
            <v>0.79500000000000004</v>
          </cell>
          <cell r="DR507">
            <v>0.80900000000000005</v>
          </cell>
          <cell r="DU507">
            <v>0.61799999999999999</v>
          </cell>
          <cell r="DZ507">
            <v>0.68300000000000005</v>
          </cell>
          <cell r="EA507">
            <v>0.81299999999999994</v>
          </cell>
          <cell r="FK507">
            <v>0.79400000000000004</v>
          </cell>
          <cell r="FL507">
            <v>0.78</v>
          </cell>
          <cell r="FP507">
            <v>0.61399999999999999</v>
          </cell>
          <cell r="FQ507">
            <v>0.65800000000000003</v>
          </cell>
          <cell r="GK507">
            <v>0</v>
          </cell>
          <cell r="GL507">
            <v>0</v>
          </cell>
          <cell r="GM507">
            <v>0.67200000000000004</v>
          </cell>
          <cell r="GN507">
            <v>0.69728571428571429</v>
          </cell>
          <cell r="GO507">
            <v>0</v>
          </cell>
          <cell r="GP507">
            <v>0</v>
          </cell>
        </row>
        <row r="508">
          <cell r="CO508">
            <v>-10.199999999999999</v>
          </cell>
          <cell r="CP508">
            <v>4</v>
          </cell>
          <cell r="CS508">
            <v>17.2</v>
          </cell>
          <cell r="CX508">
            <v>44.6</v>
          </cell>
          <cell r="CY508">
            <v>67.8</v>
          </cell>
          <cell r="DC508">
            <v>27.8</v>
          </cell>
          <cell r="DD508">
            <v>-5.6</v>
          </cell>
          <cell r="DG508">
            <v>13.6</v>
          </cell>
          <cell r="DH508">
            <v>9.1</v>
          </cell>
          <cell r="DM508">
            <v>23.8</v>
          </cell>
          <cell r="DP508">
            <v>29.7</v>
          </cell>
          <cell r="DR508">
            <v>17.8</v>
          </cell>
          <cell r="DU508">
            <v>7.8</v>
          </cell>
          <cell r="DZ508">
            <v>11.9</v>
          </cell>
          <cell r="EA508">
            <v>6.1</v>
          </cell>
          <cell r="FK508">
            <v>-31</v>
          </cell>
          <cell r="FL508">
            <v>-39.1</v>
          </cell>
          <cell r="FP508">
            <v>-1</v>
          </cell>
          <cell r="FQ508">
            <v>-15.8</v>
          </cell>
          <cell r="GK508">
            <v>0</v>
          </cell>
          <cell r="GL508">
            <v>0</v>
          </cell>
          <cell r="GM508">
            <v>3.6666666666666665</v>
          </cell>
          <cell r="GN508">
            <v>25.871428571428574</v>
          </cell>
          <cell r="GO508">
            <v>0</v>
          </cell>
          <cell r="GP508">
            <v>0</v>
          </cell>
        </row>
        <row r="511">
          <cell r="CO511">
            <v>108</v>
          </cell>
          <cell r="CP511">
            <v>194</v>
          </cell>
          <cell r="CS511">
            <v>241</v>
          </cell>
          <cell r="DC511">
            <v>252</v>
          </cell>
          <cell r="DH511">
            <v>1</v>
          </cell>
          <cell r="DP511">
            <v>111</v>
          </cell>
          <cell r="DQ511">
            <v>291</v>
          </cell>
          <cell r="FL511">
            <v>315</v>
          </cell>
          <cell r="FP511">
            <v>257</v>
          </cell>
          <cell r="FQ511">
            <v>209</v>
          </cell>
          <cell r="GK511">
            <v>0</v>
          </cell>
          <cell r="GL511">
            <v>0</v>
          </cell>
          <cell r="GM511">
            <v>181</v>
          </cell>
          <cell r="GN511">
            <v>126.5</v>
          </cell>
          <cell r="GO511">
            <v>0</v>
          </cell>
          <cell r="GP511">
            <v>0</v>
          </cell>
        </row>
        <row r="512">
          <cell r="CO512">
            <v>0.59299999999999997</v>
          </cell>
          <cell r="CP512">
            <v>0.59399999999999997</v>
          </cell>
          <cell r="CS512">
            <v>0.72799999999999998</v>
          </cell>
          <cell r="DC512">
            <v>0.64400000000000002</v>
          </cell>
          <cell r="DP512">
            <v>0.75</v>
          </cell>
          <cell r="DQ512">
            <v>0.68899999999999995</v>
          </cell>
          <cell r="FL512">
            <v>0.81699999999999995</v>
          </cell>
          <cell r="FP512">
            <v>0.60499999999999998</v>
          </cell>
          <cell r="FQ512">
            <v>0.59599999999999997</v>
          </cell>
          <cell r="GK512">
            <v>0</v>
          </cell>
          <cell r="GL512">
            <v>0</v>
          </cell>
          <cell r="GM512">
            <v>0.63833333333333331</v>
          </cell>
          <cell r="GN512">
            <v>0.64400000000000002</v>
          </cell>
          <cell r="GO512">
            <v>0</v>
          </cell>
          <cell r="GP512">
            <v>0</v>
          </cell>
        </row>
        <row r="513">
          <cell r="CO513">
            <v>9.1</v>
          </cell>
          <cell r="CP513">
            <v>39</v>
          </cell>
          <cell r="CS513">
            <v>-24.9</v>
          </cell>
          <cell r="DC513">
            <v>-10.3</v>
          </cell>
          <cell r="DP513">
            <v>-11.4</v>
          </cell>
          <cell r="DQ513">
            <v>18.2</v>
          </cell>
          <cell r="FL513">
            <v>-193.2</v>
          </cell>
          <cell r="FP513">
            <v>-144.69999999999999</v>
          </cell>
          <cell r="FQ513">
            <v>-73.2</v>
          </cell>
          <cell r="GK513">
            <v>0</v>
          </cell>
          <cell r="GL513">
            <v>0</v>
          </cell>
          <cell r="GM513">
            <v>7.7333333333333343</v>
          </cell>
          <cell r="GN513">
            <v>-10.3</v>
          </cell>
          <cell r="GO513">
            <v>0</v>
          </cell>
          <cell r="GP513">
            <v>0</v>
          </cell>
        </row>
        <row r="516">
          <cell r="FL516">
            <v>321</v>
          </cell>
          <cell r="FQ516">
            <v>321</v>
          </cell>
          <cell r="GK516">
            <v>0</v>
          </cell>
          <cell r="GL516">
            <v>0</v>
          </cell>
          <cell r="GM516">
            <v>0</v>
          </cell>
          <cell r="GN516">
            <v>0</v>
          </cell>
          <cell r="GO516">
            <v>0</v>
          </cell>
          <cell r="GP516">
            <v>0</v>
          </cell>
        </row>
        <row r="517">
          <cell r="FL517">
            <v>0.81599999999999995</v>
          </cell>
          <cell r="FQ517">
            <v>0.83099999999999996</v>
          </cell>
          <cell r="GK517">
            <v>0</v>
          </cell>
          <cell r="GL517">
            <v>0</v>
          </cell>
          <cell r="GM517">
            <v>0</v>
          </cell>
          <cell r="GN517">
            <v>0</v>
          </cell>
          <cell r="GO517">
            <v>0</v>
          </cell>
          <cell r="GP517">
            <v>0</v>
          </cell>
        </row>
        <row r="518">
          <cell r="FL518">
            <v>14.4</v>
          </cell>
          <cell r="FQ518">
            <v>-45.9</v>
          </cell>
          <cell r="GK518">
            <v>0</v>
          </cell>
          <cell r="GL518">
            <v>0</v>
          </cell>
          <cell r="GM518">
            <v>0</v>
          </cell>
          <cell r="GN518">
            <v>0</v>
          </cell>
          <cell r="GO518">
            <v>0</v>
          </cell>
          <cell r="GP518">
            <v>0</v>
          </cell>
        </row>
        <row r="521">
          <cell r="GK521">
            <v>0</v>
          </cell>
          <cell r="GL521">
            <v>0</v>
          </cell>
          <cell r="GM521">
            <v>0</v>
          </cell>
          <cell r="GN521">
            <v>0</v>
          </cell>
          <cell r="GO521">
            <v>0</v>
          </cell>
          <cell r="GP521">
            <v>0</v>
          </cell>
        </row>
        <row r="522">
          <cell r="GK522">
            <v>0</v>
          </cell>
          <cell r="GL522">
            <v>0</v>
          </cell>
          <cell r="GM522">
            <v>0</v>
          </cell>
          <cell r="GN522">
            <v>0</v>
          </cell>
          <cell r="GO522">
            <v>0</v>
          </cell>
          <cell r="GP522">
            <v>0</v>
          </cell>
        </row>
        <row r="523">
          <cell r="GK523">
            <v>0</v>
          </cell>
          <cell r="GL523">
            <v>0</v>
          </cell>
          <cell r="GM523">
            <v>0</v>
          </cell>
          <cell r="GN523">
            <v>0</v>
          </cell>
          <cell r="GO523">
            <v>0</v>
          </cell>
          <cell r="GP523">
            <v>0</v>
          </cell>
        </row>
        <row r="526">
          <cell r="CN526">
            <v>314</v>
          </cell>
          <cell r="CP526">
            <v>314</v>
          </cell>
          <cell r="CX526">
            <v>240</v>
          </cell>
          <cell r="CY526">
            <v>7</v>
          </cell>
          <cell r="DB526">
            <v>32</v>
          </cell>
          <cell r="DG526">
            <v>253</v>
          </cell>
          <cell r="DR526">
            <v>58</v>
          </cell>
          <cell r="DU526">
            <v>131</v>
          </cell>
          <cell r="EA526">
            <v>235</v>
          </cell>
          <cell r="FK526">
            <v>315</v>
          </cell>
          <cell r="FQ526">
            <v>315</v>
          </cell>
          <cell r="GK526">
            <v>0</v>
          </cell>
          <cell r="GL526">
            <v>0</v>
          </cell>
          <cell r="GM526">
            <v>314</v>
          </cell>
          <cell r="GN526">
            <v>133</v>
          </cell>
          <cell r="GO526">
            <v>0</v>
          </cell>
          <cell r="GP526">
            <v>0</v>
          </cell>
        </row>
        <row r="527">
          <cell r="CN527">
            <v>0.83399999999999996</v>
          </cell>
          <cell r="CP527">
            <v>0.80400000000000005</v>
          </cell>
          <cell r="CX527">
            <v>0.68500000000000005</v>
          </cell>
          <cell r="CY527">
            <v>0.7</v>
          </cell>
          <cell r="DB527">
            <v>0.54500000000000004</v>
          </cell>
          <cell r="DG527">
            <v>0.76</v>
          </cell>
          <cell r="DR527">
            <v>0.75600000000000001</v>
          </cell>
          <cell r="DU527">
            <v>0.69399999999999995</v>
          </cell>
          <cell r="EA527">
            <v>0.56100000000000005</v>
          </cell>
          <cell r="FK527">
            <v>0.86699999999999999</v>
          </cell>
          <cell r="FQ527">
            <v>0.81399999999999995</v>
          </cell>
          <cell r="GK527">
            <v>0</v>
          </cell>
          <cell r="GL527">
            <v>0</v>
          </cell>
          <cell r="GM527">
            <v>0.81899999999999995</v>
          </cell>
          <cell r="GN527">
            <v>0.6725000000000001</v>
          </cell>
          <cell r="GO527">
            <v>0</v>
          </cell>
          <cell r="GP527">
            <v>0</v>
          </cell>
        </row>
        <row r="528">
          <cell r="CN528">
            <v>23.1</v>
          </cell>
          <cell r="CP528">
            <v>4.2</v>
          </cell>
          <cell r="CX528">
            <v>10</v>
          </cell>
          <cell r="CY528">
            <v>1</v>
          </cell>
          <cell r="DB528">
            <v>-25</v>
          </cell>
          <cell r="DG528">
            <v>22.5</v>
          </cell>
          <cell r="DR528">
            <v>4.0999999999999996</v>
          </cell>
          <cell r="DU528">
            <v>1.2</v>
          </cell>
          <cell r="EA528">
            <v>25</v>
          </cell>
          <cell r="FK528">
            <v>-21</v>
          </cell>
          <cell r="FQ528">
            <v>-224.6</v>
          </cell>
          <cell r="GK528">
            <v>0</v>
          </cell>
          <cell r="GL528">
            <v>0</v>
          </cell>
          <cell r="GM528">
            <v>13.65</v>
          </cell>
          <cell r="GN528">
            <v>2.125</v>
          </cell>
          <cell r="GO528">
            <v>0</v>
          </cell>
          <cell r="GP528">
            <v>0</v>
          </cell>
        </row>
        <row r="531">
          <cell r="CP531">
            <v>231</v>
          </cell>
          <cell r="CS531">
            <v>250</v>
          </cell>
          <cell r="CY531">
            <v>275</v>
          </cell>
          <cell r="DB531">
            <v>272</v>
          </cell>
          <cell r="DC531">
            <v>184</v>
          </cell>
          <cell r="DD531">
            <v>275</v>
          </cell>
          <cell r="DG531">
            <v>274</v>
          </cell>
          <cell r="DH531">
            <v>274</v>
          </cell>
          <cell r="DM531">
            <v>274</v>
          </cell>
          <cell r="DQ531">
            <v>275</v>
          </cell>
          <cell r="DR531">
            <v>275</v>
          </cell>
          <cell r="DU531">
            <v>268</v>
          </cell>
          <cell r="DZ531">
            <v>276</v>
          </cell>
          <cell r="EA531">
            <v>275</v>
          </cell>
          <cell r="FK531">
            <v>244</v>
          </cell>
          <cell r="FL531">
            <v>275</v>
          </cell>
          <cell r="FP531">
            <v>275</v>
          </cell>
          <cell r="FQ531">
            <v>275</v>
          </cell>
          <cell r="GK531">
            <v>0</v>
          </cell>
          <cell r="GL531">
            <v>0</v>
          </cell>
          <cell r="GM531">
            <v>240.5</v>
          </cell>
          <cell r="GN531">
            <v>261.14285714285717</v>
          </cell>
          <cell r="GO531">
            <v>0</v>
          </cell>
          <cell r="GP531">
            <v>0</v>
          </cell>
        </row>
        <row r="532">
          <cell r="CP532">
            <v>0.70199999999999996</v>
          </cell>
          <cell r="CS532">
            <v>0.72699999999999998</v>
          </cell>
          <cell r="CY532">
            <v>0.91</v>
          </cell>
          <cell r="DB532">
            <v>0.871</v>
          </cell>
          <cell r="DC532">
            <v>0.78300000000000003</v>
          </cell>
          <cell r="DD532">
            <v>0.84599999999999997</v>
          </cell>
          <cell r="DG532">
            <v>0.84299999999999997</v>
          </cell>
          <cell r="DH532">
            <v>0.85499999999999998</v>
          </cell>
          <cell r="DM532">
            <v>0.83899999999999997</v>
          </cell>
          <cell r="DQ532">
            <v>0.76</v>
          </cell>
          <cell r="DR532">
            <v>0.874</v>
          </cell>
          <cell r="DU532">
            <v>0.73899999999999999</v>
          </cell>
          <cell r="DZ532">
            <v>0.8</v>
          </cell>
          <cell r="EA532">
            <v>0.82299999999999995</v>
          </cell>
          <cell r="FK532">
            <v>0.66700000000000004</v>
          </cell>
          <cell r="FL532">
            <v>0.96299999999999997</v>
          </cell>
          <cell r="FP532">
            <v>0.95399999999999996</v>
          </cell>
          <cell r="FQ532">
            <v>0.85499999999999998</v>
          </cell>
          <cell r="GK532">
            <v>0</v>
          </cell>
          <cell r="GL532">
            <v>0</v>
          </cell>
          <cell r="GM532">
            <v>0.71449999999999991</v>
          </cell>
          <cell r="GN532">
            <v>0.84957142857142876</v>
          </cell>
          <cell r="GO532">
            <v>0</v>
          </cell>
          <cell r="GP532">
            <v>0</v>
          </cell>
        </row>
        <row r="533">
          <cell r="CP533">
            <v>-28.9</v>
          </cell>
          <cell r="CS533">
            <v>-35.200000000000003</v>
          </cell>
          <cell r="CY533">
            <v>-25.8</v>
          </cell>
          <cell r="DB533">
            <v>-33.6</v>
          </cell>
          <cell r="DC533">
            <v>-12.5</v>
          </cell>
          <cell r="DD533">
            <v>-20.8</v>
          </cell>
          <cell r="DG533">
            <v>-57.4</v>
          </cell>
          <cell r="DH533">
            <v>-54.2</v>
          </cell>
          <cell r="DM533">
            <v>-42.5</v>
          </cell>
          <cell r="DQ533">
            <v>-50.3</v>
          </cell>
          <cell r="DR533">
            <v>-54.1</v>
          </cell>
          <cell r="DU533">
            <v>-40</v>
          </cell>
          <cell r="DZ533">
            <v>-24.2</v>
          </cell>
          <cell r="EA533">
            <v>-69.2</v>
          </cell>
          <cell r="FK533">
            <v>-49.8</v>
          </cell>
          <cell r="FL533">
            <v>-21.5</v>
          </cell>
          <cell r="FP533">
            <v>-17.100000000000001</v>
          </cell>
          <cell r="FQ533">
            <v>-32.299999999999997</v>
          </cell>
          <cell r="GK533">
            <v>0</v>
          </cell>
          <cell r="GL533">
            <v>0</v>
          </cell>
          <cell r="GM533">
            <v>-32.049999999999997</v>
          </cell>
          <cell r="GN533">
            <v>-35.25714285714286</v>
          </cell>
          <cell r="GO533">
            <v>0</v>
          </cell>
          <cell r="GP533">
            <v>0</v>
          </cell>
        </row>
        <row r="536">
          <cell r="CJ536">
            <v>274</v>
          </cell>
          <cell r="CS536">
            <v>272</v>
          </cell>
          <cell r="CY536">
            <v>212</v>
          </cell>
          <cell r="DB536">
            <v>198</v>
          </cell>
          <cell r="DD536">
            <v>174</v>
          </cell>
          <cell r="DG536">
            <v>251</v>
          </cell>
          <cell r="DM536">
            <v>231</v>
          </cell>
          <cell r="DP536">
            <v>236</v>
          </cell>
          <cell r="DQ536">
            <v>243</v>
          </cell>
          <cell r="DR536">
            <v>124</v>
          </cell>
          <cell r="DZ536">
            <v>91</v>
          </cell>
          <cell r="EA536">
            <v>195</v>
          </cell>
          <cell r="FL536">
            <v>156</v>
          </cell>
          <cell r="GK536">
            <v>0</v>
          </cell>
          <cell r="GL536">
            <v>0</v>
          </cell>
          <cell r="GM536">
            <v>273</v>
          </cell>
          <cell r="GN536">
            <v>213.2</v>
          </cell>
          <cell r="GO536">
            <v>0</v>
          </cell>
          <cell r="GP536">
            <v>0</v>
          </cell>
        </row>
        <row r="537">
          <cell r="CJ537">
            <v>0.75</v>
          </cell>
          <cell r="CS537">
            <v>0.64400000000000002</v>
          </cell>
          <cell r="CY537">
            <v>0.60799999999999998</v>
          </cell>
          <cell r="DB537">
            <v>0.71199999999999997</v>
          </cell>
          <cell r="DD537">
            <v>0.65500000000000003</v>
          </cell>
          <cell r="DG537">
            <v>0.72</v>
          </cell>
          <cell r="DM537">
            <v>0.67200000000000004</v>
          </cell>
          <cell r="DP537">
            <v>0.68799999999999994</v>
          </cell>
          <cell r="DQ537">
            <v>0.69299999999999995</v>
          </cell>
          <cell r="DR537">
            <v>0.7</v>
          </cell>
          <cell r="DZ537">
            <v>0.55200000000000005</v>
          </cell>
          <cell r="EA537">
            <v>0.55200000000000005</v>
          </cell>
          <cell r="FL537">
            <v>0.65800000000000003</v>
          </cell>
          <cell r="GK537">
            <v>0</v>
          </cell>
          <cell r="GL537">
            <v>0</v>
          </cell>
          <cell r="GM537">
            <v>0.69700000000000006</v>
          </cell>
          <cell r="GN537">
            <v>0.6734</v>
          </cell>
          <cell r="GO537">
            <v>0</v>
          </cell>
          <cell r="GP537">
            <v>0</v>
          </cell>
        </row>
        <row r="538">
          <cell r="CJ538">
            <v>2.4</v>
          </cell>
          <cell r="CS538">
            <v>-0.6</v>
          </cell>
          <cell r="CY538">
            <v>-7.4</v>
          </cell>
          <cell r="DB538">
            <v>-21.8</v>
          </cell>
          <cell r="DD538">
            <v>-35.700000000000003</v>
          </cell>
          <cell r="DG538">
            <v>-6</v>
          </cell>
          <cell r="DM538">
            <v>-19.600000000000001</v>
          </cell>
          <cell r="DP538">
            <v>-16.600000000000001</v>
          </cell>
          <cell r="DQ538">
            <v>-22.3</v>
          </cell>
          <cell r="DR538">
            <v>-6.6</v>
          </cell>
          <cell r="DZ538">
            <v>-60.1</v>
          </cell>
          <cell r="EA538">
            <v>-137.4</v>
          </cell>
          <cell r="FL538">
            <v>-25.1</v>
          </cell>
          <cell r="GK538">
            <v>0</v>
          </cell>
          <cell r="GL538">
            <v>0</v>
          </cell>
          <cell r="GM538">
            <v>0.89999999999999991</v>
          </cell>
          <cell r="GN538">
            <v>-18.100000000000001</v>
          </cell>
          <cell r="GO538">
            <v>0</v>
          </cell>
          <cell r="GP538">
            <v>0</v>
          </cell>
        </row>
        <row r="541">
          <cell r="CN541">
            <v>315</v>
          </cell>
          <cell r="CS541">
            <v>316</v>
          </cell>
          <cell r="CY541">
            <v>125</v>
          </cell>
          <cell r="DB541">
            <v>305</v>
          </cell>
          <cell r="DC541">
            <v>286</v>
          </cell>
          <cell r="DG541">
            <v>315</v>
          </cell>
          <cell r="DH541">
            <v>315</v>
          </cell>
          <cell r="DQ541">
            <v>316</v>
          </cell>
          <cell r="DZ541">
            <v>39</v>
          </cell>
          <cell r="EA541">
            <v>166</v>
          </cell>
          <cell r="FK541">
            <v>193</v>
          </cell>
          <cell r="FL541">
            <v>203</v>
          </cell>
          <cell r="GK541">
            <v>0</v>
          </cell>
          <cell r="GL541">
            <v>0</v>
          </cell>
          <cell r="GM541">
            <v>315.5</v>
          </cell>
          <cell r="GN541">
            <v>269.2</v>
          </cell>
          <cell r="GO541">
            <v>0</v>
          </cell>
          <cell r="GP541">
            <v>0</v>
          </cell>
        </row>
        <row r="542">
          <cell r="CN542">
            <v>0.78500000000000003</v>
          </cell>
          <cell r="CS542">
            <v>0.85299999999999998</v>
          </cell>
          <cell r="CY542">
            <v>0.36399999999999999</v>
          </cell>
          <cell r="DB542">
            <v>0.70399999999999996</v>
          </cell>
          <cell r="DC542">
            <v>0.84699999999999998</v>
          </cell>
          <cell r="DG542">
            <v>0.83399999999999996</v>
          </cell>
          <cell r="DH542">
            <v>0.85299999999999998</v>
          </cell>
          <cell r="DQ542">
            <v>0.86199999999999999</v>
          </cell>
          <cell r="DZ542">
            <v>0.63200000000000001</v>
          </cell>
          <cell r="EA542">
            <v>0.76</v>
          </cell>
          <cell r="FK542">
            <v>0.69599999999999995</v>
          </cell>
          <cell r="FL542">
            <v>0.70199999999999996</v>
          </cell>
          <cell r="GK542">
            <v>0</v>
          </cell>
          <cell r="GL542">
            <v>0</v>
          </cell>
          <cell r="GM542">
            <v>0.81899999999999995</v>
          </cell>
          <cell r="GN542">
            <v>0.72040000000000004</v>
          </cell>
          <cell r="GO542">
            <v>0</v>
          </cell>
          <cell r="GP542">
            <v>0</v>
          </cell>
        </row>
        <row r="543">
          <cell r="CN543">
            <v>13.8</v>
          </cell>
          <cell r="CS543">
            <v>29.2</v>
          </cell>
          <cell r="CY543">
            <v>2.6</v>
          </cell>
          <cell r="DB543">
            <v>4.3</v>
          </cell>
          <cell r="DC543">
            <v>1.5</v>
          </cell>
          <cell r="DG543">
            <v>0.2</v>
          </cell>
          <cell r="DH543">
            <v>-13.8</v>
          </cell>
          <cell r="DQ543">
            <v>-17</v>
          </cell>
          <cell r="DZ543">
            <v>5.9</v>
          </cell>
          <cell r="EA543">
            <v>3.1</v>
          </cell>
          <cell r="FK543">
            <v>18.8</v>
          </cell>
          <cell r="FL543">
            <v>10.1</v>
          </cell>
          <cell r="GK543">
            <v>0</v>
          </cell>
          <cell r="GL543">
            <v>0</v>
          </cell>
          <cell r="GM543">
            <v>21.5</v>
          </cell>
          <cell r="GN543">
            <v>-1.0400000000000003</v>
          </cell>
          <cell r="GO543">
            <v>0</v>
          </cell>
          <cell r="GP543">
            <v>0</v>
          </cell>
        </row>
        <row r="546">
          <cell r="FL546">
            <v>313</v>
          </cell>
          <cell r="GK546">
            <v>0</v>
          </cell>
          <cell r="GL546">
            <v>0</v>
          </cell>
          <cell r="GM546">
            <v>0</v>
          </cell>
          <cell r="GN546">
            <v>0</v>
          </cell>
          <cell r="GO546">
            <v>0</v>
          </cell>
          <cell r="GP546">
            <v>0</v>
          </cell>
        </row>
        <row r="547">
          <cell r="FL547">
            <v>0.875</v>
          </cell>
          <cell r="GK547">
            <v>0</v>
          </cell>
          <cell r="GL547">
            <v>0</v>
          </cell>
          <cell r="GM547">
            <v>0</v>
          </cell>
          <cell r="GN547">
            <v>0</v>
          </cell>
          <cell r="GO547">
            <v>0</v>
          </cell>
          <cell r="GP547">
            <v>0</v>
          </cell>
        </row>
        <row r="548">
          <cell r="FL548">
            <v>16.899999999999999</v>
          </cell>
          <cell r="GK548">
            <v>0</v>
          </cell>
          <cell r="GL548">
            <v>0</v>
          </cell>
          <cell r="GM548">
            <v>0</v>
          </cell>
          <cell r="GN548">
            <v>0</v>
          </cell>
          <cell r="GO548">
            <v>0</v>
          </cell>
          <cell r="GP548">
            <v>0</v>
          </cell>
        </row>
        <row r="551">
          <cell r="CN551">
            <v>241</v>
          </cell>
          <cell r="CP551">
            <v>228</v>
          </cell>
          <cell r="CX551">
            <v>255</v>
          </cell>
          <cell r="DB551">
            <v>270</v>
          </cell>
          <cell r="DC551">
            <v>275</v>
          </cell>
          <cell r="DD551">
            <v>54</v>
          </cell>
          <cell r="DG551">
            <v>241</v>
          </cell>
          <cell r="DH551">
            <v>1</v>
          </cell>
          <cell r="DZ551">
            <v>188</v>
          </cell>
          <cell r="EA551">
            <v>275</v>
          </cell>
          <cell r="FP551">
            <v>268</v>
          </cell>
          <cell r="FQ551">
            <v>275</v>
          </cell>
          <cell r="GK551">
            <v>0</v>
          </cell>
          <cell r="GL551">
            <v>0</v>
          </cell>
          <cell r="GM551">
            <v>234.5</v>
          </cell>
          <cell r="GN551">
            <v>182.66666666666666</v>
          </cell>
          <cell r="GO551">
            <v>0</v>
          </cell>
          <cell r="GP551">
            <v>0</v>
          </cell>
        </row>
        <row r="552">
          <cell r="CN552">
            <v>0.67</v>
          </cell>
          <cell r="CP552">
            <v>0.66200000000000003</v>
          </cell>
          <cell r="CX552">
            <v>0.74299999999999999</v>
          </cell>
          <cell r="DB552">
            <v>0.78500000000000003</v>
          </cell>
          <cell r="DC552">
            <v>0.82199999999999995</v>
          </cell>
          <cell r="DD552">
            <v>0.67200000000000004</v>
          </cell>
          <cell r="DG552">
            <v>0.84</v>
          </cell>
          <cell r="DZ552">
            <v>0.59099999999999997</v>
          </cell>
          <cell r="EA552">
            <v>0.85599999999999998</v>
          </cell>
          <cell r="FP552">
            <v>0.77300000000000002</v>
          </cell>
          <cell r="FQ552">
            <v>0.89100000000000001</v>
          </cell>
          <cell r="GK552">
            <v>0</v>
          </cell>
          <cell r="GL552">
            <v>0</v>
          </cell>
          <cell r="GM552">
            <v>0.66600000000000004</v>
          </cell>
          <cell r="GN552">
            <v>0.77239999999999998</v>
          </cell>
          <cell r="GO552">
            <v>0</v>
          </cell>
          <cell r="GP552">
            <v>0</v>
          </cell>
        </row>
        <row r="553">
          <cell r="CN553">
            <v>-6.5</v>
          </cell>
          <cell r="CP553">
            <v>-15.8</v>
          </cell>
          <cell r="CX553">
            <v>-7.3</v>
          </cell>
          <cell r="DB553">
            <v>-30.4</v>
          </cell>
          <cell r="DC553">
            <v>-20</v>
          </cell>
          <cell r="DD553">
            <v>-3.9</v>
          </cell>
          <cell r="DG553">
            <v>-28</v>
          </cell>
          <cell r="DZ553">
            <v>-33</v>
          </cell>
          <cell r="EA553">
            <v>-31.8</v>
          </cell>
          <cell r="FP553">
            <v>4.5</v>
          </cell>
          <cell r="FQ553">
            <v>-13.8</v>
          </cell>
          <cell r="GK553">
            <v>0</v>
          </cell>
          <cell r="GL553">
            <v>0</v>
          </cell>
          <cell r="GM553">
            <v>-11.15</v>
          </cell>
          <cell r="GN553">
            <v>-17.919999999999998</v>
          </cell>
          <cell r="GO553">
            <v>0</v>
          </cell>
          <cell r="GP553">
            <v>0</v>
          </cell>
        </row>
        <row r="556">
          <cell r="CP556">
            <v>158</v>
          </cell>
          <cell r="CX556">
            <v>308</v>
          </cell>
          <cell r="DC556">
            <v>273</v>
          </cell>
          <cell r="DD556">
            <v>244</v>
          </cell>
          <cell r="DG556">
            <v>308</v>
          </cell>
          <cell r="DH556">
            <v>308</v>
          </cell>
          <cell r="DM556">
            <v>189</v>
          </cell>
          <cell r="DP556">
            <v>341</v>
          </cell>
          <cell r="DR556">
            <v>242</v>
          </cell>
          <cell r="FK556">
            <v>285</v>
          </cell>
          <cell r="GK556">
            <v>0</v>
          </cell>
          <cell r="GL556">
            <v>0</v>
          </cell>
          <cell r="GM556">
            <v>158</v>
          </cell>
          <cell r="GN556">
            <v>271.66666666666669</v>
          </cell>
          <cell r="GO556">
            <v>0</v>
          </cell>
          <cell r="GP556">
            <v>0</v>
          </cell>
        </row>
        <row r="557">
          <cell r="CP557">
            <v>0.69399999999999995</v>
          </cell>
          <cell r="CX557">
            <v>0.81599999999999995</v>
          </cell>
          <cell r="DC557">
            <v>0.69099999999999995</v>
          </cell>
          <cell r="DD557">
            <v>0.60299999999999998</v>
          </cell>
          <cell r="DG557">
            <v>0.83499999999999996</v>
          </cell>
          <cell r="DH557">
            <v>0.83</v>
          </cell>
          <cell r="DM557">
            <v>0.47199999999999998</v>
          </cell>
          <cell r="DP557">
            <v>0.83099999999999996</v>
          </cell>
          <cell r="DR557">
            <v>0.86599999999999999</v>
          </cell>
          <cell r="FK557">
            <v>0.72</v>
          </cell>
          <cell r="GK557">
            <v>0</v>
          </cell>
          <cell r="GL557">
            <v>0</v>
          </cell>
          <cell r="GM557">
            <v>0.69399999999999995</v>
          </cell>
          <cell r="GN557">
            <v>0.70783333333333331</v>
          </cell>
          <cell r="GO557">
            <v>0</v>
          </cell>
          <cell r="GP557">
            <v>0</v>
          </cell>
        </row>
        <row r="558">
          <cell r="CP558">
            <v>10.9</v>
          </cell>
          <cell r="CX558">
            <v>35.4</v>
          </cell>
          <cell r="DC558">
            <v>38.299999999999997</v>
          </cell>
          <cell r="DD558">
            <v>21.4</v>
          </cell>
          <cell r="DG558">
            <v>46.6</v>
          </cell>
          <cell r="DH558">
            <v>18.3</v>
          </cell>
          <cell r="DM558">
            <v>3</v>
          </cell>
          <cell r="DP558">
            <v>35.700000000000003</v>
          </cell>
          <cell r="DR558">
            <v>18.7</v>
          </cell>
          <cell r="FK558">
            <v>5.5</v>
          </cell>
          <cell r="GK558">
            <v>0</v>
          </cell>
          <cell r="GL558">
            <v>0</v>
          </cell>
          <cell r="GM558">
            <v>10.9</v>
          </cell>
          <cell r="GN558">
            <v>27.166666666666668</v>
          </cell>
          <cell r="GO558">
            <v>0</v>
          </cell>
          <cell r="GP558">
            <v>0</v>
          </cell>
        </row>
        <row r="561">
          <cell r="CS561">
            <v>25</v>
          </cell>
          <cell r="DD561">
            <v>256</v>
          </cell>
          <cell r="DH561">
            <v>243</v>
          </cell>
          <cell r="DM561">
            <v>166</v>
          </cell>
          <cell r="DP561">
            <v>255</v>
          </cell>
          <cell r="DU561">
            <v>266</v>
          </cell>
          <cell r="DZ561">
            <v>142</v>
          </cell>
          <cell r="EA561">
            <v>275</v>
          </cell>
          <cell r="FL561">
            <v>195</v>
          </cell>
          <cell r="FP561">
            <v>255</v>
          </cell>
          <cell r="GK561">
            <v>0</v>
          </cell>
          <cell r="GL561">
            <v>0</v>
          </cell>
          <cell r="GM561">
            <v>25</v>
          </cell>
          <cell r="GN561">
            <v>221.66666666666666</v>
          </cell>
          <cell r="GO561">
            <v>0</v>
          </cell>
          <cell r="GP561">
            <v>0</v>
          </cell>
        </row>
        <row r="562">
          <cell r="CS562">
            <v>0.57899999999999996</v>
          </cell>
          <cell r="DD562">
            <v>0.81799999999999995</v>
          </cell>
          <cell r="DH562">
            <v>0.67100000000000004</v>
          </cell>
          <cell r="DM562">
            <v>0.65600000000000003</v>
          </cell>
          <cell r="DP562">
            <v>0.71799999999999997</v>
          </cell>
          <cell r="DU562">
            <v>0.74099999999999999</v>
          </cell>
          <cell r="DZ562">
            <v>0.77500000000000002</v>
          </cell>
          <cell r="EA562">
            <v>0.76200000000000001</v>
          </cell>
          <cell r="FL562">
            <v>0.69899999999999995</v>
          </cell>
          <cell r="FP562">
            <v>0.60399999999999998</v>
          </cell>
          <cell r="GK562">
            <v>0</v>
          </cell>
          <cell r="GL562">
            <v>0</v>
          </cell>
          <cell r="GM562">
            <v>0.57899999999999996</v>
          </cell>
          <cell r="GN562">
            <v>0.71499999999999997</v>
          </cell>
          <cell r="GO562">
            <v>0</v>
          </cell>
          <cell r="GP562">
            <v>0</v>
          </cell>
        </row>
        <row r="563">
          <cell r="CS563">
            <v>-12.9</v>
          </cell>
          <cell r="DD563">
            <v>-27.3</v>
          </cell>
          <cell r="DH563">
            <v>1</v>
          </cell>
          <cell r="DM563">
            <v>-18.600000000000001</v>
          </cell>
          <cell r="DP563">
            <v>-8.3000000000000007</v>
          </cell>
          <cell r="DU563">
            <v>-8.3000000000000007</v>
          </cell>
          <cell r="DZ563">
            <v>4.3</v>
          </cell>
          <cell r="EA563">
            <v>-9.1</v>
          </cell>
          <cell r="FL563">
            <v>0.2</v>
          </cell>
          <cell r="FP563">
            <v>28.3</v>
          </cell>
          <cell r="GK563">
            <v>0</v>
          </cell>
          <cell r="GL563">
            <v>0</v>
          </cell>
          <cell r="GM563">
            <v>-12.9</v>
          </cell>
          <cell r="GN563">
            <v>-14.966666666666669</v>
          </cell>
          <cell r="GO563">
            <v>0</v>
          </cell>
          <cell r="GP563">
            <v>0</v>
          </cell>
        </row>
        <row r="566">
          <cell r="GK566">
            <v>0</v>
          </cell>
          <cell r="GL566">
            <v>0</v>
          </cell>
          <cell r="GM566">
            <v>0</v>
          </cell>
          <cell r="GN566">
            <v>0</v>
          </cell>
          <cell r="GO566">
            <v>0</v>
          </cell>
          <cell r="GP566">
            <v>0</v>
          </cell>
        </row>
        <row r="567">
          <cell r="GK567">
            <v>0</v>
          </cell>
          <cell r="GL567">
            <v>0</v>
          </cell>
          <cell r="GM567">
            <v>0</v>
          </cell>
          <cell r="GN567">
            <v>0</v>
          </cell>
          <cell r="GO567">
            <v>0</v>
          </cell>
          <cell r="GP567">
            <v>0</v>
          </cell>
        </row>
        <row r="568">
          <cell r="GK568">
            <v>0</v>
          </cell>
          <cell r="GL568">
            <v>0</v>
          </cell>
          <cell r="GM568">
            <v>0</v>
          </cell>
          <cell r="GN568">
            <v>0</v>
          </cell>
          <cell r="GO568">
            <v>0</v>
          </cell>
          <cell r="GP568">
            <v>0</v>
          </cell>
        </row>
        <row r="581">
          <cell r="CU581">
            <v>209</v>
          </cell>
          <cell r="CY581">
            <v>215</v>
          </cell>
          <cell r="CZ581">
            <v>133</v>
          </cell>
          <cell r="DD581">
            <v>159</v>
          </cell>
          <cell r="DE581">
            <v>145</v>
          </cell>
          <cell r="DH581">
            <v>149</v>
          </cell>
          <cell r="DI581">
            <v>204</v>
          </cell>
          <cell r="DM581">
            <v>166</v>
          </cell>
          <cell r="DN581">
            <v>76</v>
          </cell>
          <cell r="DR581">
            <v>62</v>
          </cell>
          <cell r="DV581">
            <v>181</v>
          </cell>
          <cell r="DX581">
            <v>225</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GK581">
            <v>0</v>
          </cell>
          <cell r="GL581">
            <v>0</v>
          </cell>
          <cell r="GM581">
            <v>209</v>
          </cell>
          <cell r="GN581">
            <v>155.875</v>
          </cell>
          <cell r="GO581">
            <v>0</v>
          </cell>
          <cell r="GP581">
            <v>0</v>
          </cell>
        </row>
        <row r="582">
          <cell r="CU582">
            <v>0.59599999999999997</v>
          </cell>
          <cell r="CY582">
            <v>0.65300000000000002</v>
          </cell>
          <cell r="CZ582">
            <v>0.61</v>
          </cell>
          <cell r="DD582">
            <v>0.68799999999999994</v>
          </cell>
          <cell r="DE582">
            <v>0.64900000000000002</v>
          </cell>
          <cell r="DH582">
            <v>0.42099999999999999</v>
          </cell>
          <cell r="DI582">
            <v>0.61799999999999999</v>
          </cell>
          <cell r="DM582">
            <v>0.46800000000000003</v>
          </cell>
          <cell r="DN582">
            <v>0.52500000000000002</v>
          </cell>
          <cell r="DR582">
            <v>0.68600000000000005</v>
          </cell>
          <cell r="DV582">
            <v>0.68</v>
          </cell>
          <cell r="DX582">
            <v>0.68</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GK582">
            <v>0</v>
          </cell>
          <cell r="GL582">
            <v>0</v>
          </cell>
          <cell r="GM582">
            <v>0.59599999999999997</v>
          </cell>
          <cell r="GN582">
            <v>0.57899999999999996</v>
          </cell>
          <cell r="GO582">
            <v>0</v>
          </cell>
          <cell r="GP582">
            <v>0</v>
          </cell>
        </row>
        <row r="583">
          <cell r="CU583">
            <v>43.3</v>
          </cell>
          <cell r="CY583">
            <v>39.1</v>
          </cell>
          <cell r="CZ583">
            <v>3</v>
          </cell>
          <cell r="DD583">
            <v>24.6</v>
          </cell>
          <cell r="DE583">
            <v>21.2</v>
          </cell>
          <cell r="DH583">
            <v>-46.2</v>
          </cell>
          <cell r="DI583">
            <v>-4.0999999999999996</v>
          </cell>
          <cell r="DM583">
            <v>-56.2</v>
          </cell>
          <cell r="DN583">
            <v>-41.6</v>
          </cell>
          <cell r="DR583">
            <v>-26.7</v>
          </cell>
          <cell r="DV583">
            <v>-25</v>
          </cell>
          <cell r="DX583">
            <v>-87.9</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GK583">
            <v>0</v>
          </cell>
          <cell r="GL583">
            <v>0</v>
          </cell>
          <cell r="GM583">
            <v>43.3</v>
          </cell>
          <cell r="GN583">
            <v>-7.5250000000000004</v>
          </cell>
          <cell r="GO583">
            <v>0</v>
          </cell>
          <cell r="GP583">
            <v>0</v>
          </cell>
        </row>
        <row r="585">
          <cell r="GK585">
            <v>0</v>
          </cell>
          <cell r="GL585">
            <v>0</v>
          </cell>
          <cell r="GM585">
            <v>0</v>
          </cell>
          <cell r="GN585">
            <v>0</v>
          </cell>
          <cell r="GO585">
            <v>0</v>
          </cell>
          <cell r="GP585">
            <v>0</v>
          </cell>
        </row>
        <row r="586">
          <cell r="CU586">
            <v>184</v>
          </cell>
          <cell r="CY586">
            <v>233</v>
          </cell>
          <cell r="CZ586">
            <v>183</v>
          </cell>
          <cell r="DD586">
            <v>213</v>
          </cell>
          <cell r="DE586">
            <v>110</v>
          </cell>
          <cell r="DH586">
            <v>216</v>
          </cell>
          <cell r="DI586">
            <v>222</v>
          </cell>
          <cell r="DM586">
            <v>233</v>
          </cell>
          <cell r="DN586">
            <v>164</v>
          </cell>
          <cell r="DV586">
            <v>156</v>
          </cell>
          <cell r="DX586">
            <v>189</v>
          </cell>
          <cell r="DY586">
            <v>0</v>
          </cell>
          <cell r="DZ586">
            <v>0</v>
          </cell>
          <cell r="EA586">
            <v>229</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258</v>
          </cell>
          <cell r="EY586">
            <v>0</v>
          </cell>
          <cell r="EZ586">
            <v>0</v>
          </cell>
          <cell r="FA586">
            <v>0</v>
          </cell>
          <cell r="FB586">
            <v>0</v>
          </cell>
          <cell r="FQ586">
            <v>210</v>
          </cell>
          <cell r="GK586">
            <v>0</v>
          </cell>
          <cell r="GL586">
            <v>0</v>
          </cell>
          <cell r="GM586">
            <v>184</v>
          </cell>
          <cell r="GN586">
            <v>196.75</v>
          </cell>
          <cell r="GO586">
            <v>0</v>
          </cell>
          <cell r="GP586">
            <v>0</v>
          </cell>
        </row>
        <row r="587">
          <cell r="CU587">
            <v>0.65200000000000002</v>
          </cell>
          <cell r="CY587">
            <v>0.60699999999999998</v>
          </cell>
          <cell r="CZ587">
            <v>0.54</v>
          </cell>
          <cell r="DD587">
            <v>0.56799999999999995</v>
          </cell>
          <cell r="DE587">
            <v>0.44600000000000001</v>
          </cell>
          <cell r="DH587">
            <v>0.66200000000000003</v>
          </cell>
          <cell r="DI587">
            <v>0.67200000000000004</v>
          </cell>
          <cell r="DM587">
            <v>0.61899999999999999</v>
          </cell>
          <cell r="DN587">
            <v>0.42499999999999999</v>
          </cell>
          <cell r="DV587">
            <v>0.501</v>
          </cell>
          <cell r="DX587">
            <v>0.53</v>
          </cell>
          <cell r="DY587">
            <v>0</v>
          </cell>
          <cell r="DZ587">
            <v>0</v>
          </cell>
          <cell r="EA587">
            <v>0.65400000000000003</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0.72899999999999998</v>
          </cell>
          <cell r="EY587">
            <v>0</v>
          </cell>
          <cell r="EZ587">
            <v>0</v>
          </cell>
          <cell r="FA587">
            <v>0</v>
          </cell>
          <cell r="FB587">
            <v>0</v>
          </cell>
          <cell r="FQ587">
            <v>0.57199999999999995</v>
          </cell>
          <cell r="GK587">
            <v>0</v>
          </cell>
          <cell r="GL587">
            <v>0</v>
          </cell>
          <cell r="GM587">
            <v>0.65200000000000002</v>
          </cell>
          <cell r="GN587">
            <v>0.56737499999999996</v>
          </cell>
          <cell r="GO587">
            <v>0</v>
          </cell>
          <cell r="GP587">
            <v>0</v>
          </cell>
        </row>
        <row r="588">
          <cell r="CU588">
            <v>13.3</v>
          </cell>
          <cell r="CY588">
            <v>35.5</v>
          </cell>
          <cell r="CZ588">
            <v>-15.6</v>
          </cell>
          <cell r="DD588">
            <v>26.9</v>
          </cell>
          <cell r="DE588">
            <v>11.1</v>
          </cell>
          <cell r="DH588">
            <v>27.3</v>
          </cell>
          <cell r="DI588">
            <v>14</v>
          </cell>
          <cell r="DM588">
            <v>20.7</v>
          </cell>
          <cell r="DN588">
            <v>19.3</v>
          </cell>
          <cell r="DV588">
            <v>25.5</v>
          </cell>
          <cell r="DX588">
            <v>22.8</v>
          </cell>
          <cell r="DY588">
            <v>0</v>
          </cell>
          <cell r="DZ588">
            <v>0</v>
          </cell>
          <cell r="EA588">
            <v>20.7</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59.8</v>
          </cell>
          <cell r="EY588">
            <v>0</v>
          </cell>
          <cell r="EZ588">
            <v>0</v>
          </cell>
          <cell r="FA588">
            <v>0</v>
          </cell>
          <cell r="FB588">
            <v>0</v>
          </cell>
          <cell r="FQ588">
            <v>1.5</v>
          </cell>
          <cell r="GK588">
            <v>0</v>
          </cell>
          <cell r="GL588">
            <v>0</v>
          </cell>
          <cell r="GM588">
            <v>13.3</v>
          </cell>
          <cell r="GN588">
            <v>17.400000000000002</v>
          </cell>
          <cell r="GO588">
            <v>0</v>
          </cell>
          <cell r="GP588">
            <v>0</v>
          </cell>
        </row>
        <row r="591">
          <cell r="CU591">
            <v>272</v>
          </cell>
          <cell r="CY591">
            <v>2</v>
          </cell>
          <cell r="CZ591">
            <v>179</v>
          </cell>
          <cell r="DD591">
            <v>207</v>
          </cell>
          <cell r="DE591">
            <v>185</v>
          </cell>
          <cell r="DH591">
            <v>231</v>
          </cell>
          <cell r="DI591">
            <v>257</v>
          </cell>
          <cell r="DN591">
            <v>306</v>
          </cell>
          <cell r="DR591">
            <v>78</v>
          </cell>
          <cell r="DV591">
            <v>297</v>
          </cell>
          <cell r="DX591">
            <v>272</v>
          </cell>
          <cell r="DY591">
            <v>0</v>
          </cell>
          <cell r="DZ591">
            <v>0</v>
          </cell>
          <cell r="EA591">
            <v>265</v>
          </cell>
          <cell r="EB591">
            <v>0</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274</v>
          </cell>
          <cell r="EY591">
            <v>0</v>
          </cell>
          <cell r="EZ591">
            <v>0</v>
          </cell>
          <cell r="FA591">
            <v>0</v>
          </cell>
          <cell r="FB591">
            <v>0</v>
          </cell>
          <cell r="GK591">
            <v>0</v>
          </cell>
          <cell r="GL591">
            <v>0</v>
          </cell>
          <cell r="GM591">
            <v>272</v>
          </cell>
          <cell r="GN591">
            <v>195.28571428571428</v>
          </cell>
          <cell r="GO591">
            <v>0</v>
          </cell>
          <cell r="GP591">
            <v>0</v>
          </cell>
        </row>
        <row r="592">
          <cell r="CU592">
            <v>0.81899999999999995</v>
          </cell>
          <cell r="CZ592">
            <v>0.433</v>
          </cell>
          <cell r="DD592">
            <v>0.51300000000000001</v>
          </cell>
          <cell r="DE592">
            <v>0.70399999999999996</v>
          </cell>
          <cell r="DH592">
            <v>0.45800000000000002</v>
          </cell>
          <cell r="DI592">
            <v>0.64700000000000002</v>
          </cell>
          <cell r="DN592">
            <v>0.80700000000000005</v>
          </cell>
          <cell r="DR592">
            <v>0.72799999999999998</v>
          </cell>
          <cell r="DV592">
            <v>0.73099999999999998</v>
          </cell>
          <cell r="DX592">
            <v>0.69199999999999995</v>
          </cell>
          <cell r="DY592">
            <v>0</v>
          </cell>
          <cell r="DZ592">
            <v>0</v>
          </cell>
          <cell r="EA592">
            <v>0.67800000000000005</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0.60199999999999998</v>
          </cell>
          <cell r="EY592">
            <v>0</v>
          </cell>
          <cell r="EZ592">
            <v>0</v>
          </cell>
          <cell r="FA592">
            <v>0</v>
          </cell>
          <cell r="FB592">
            <v>0</v>
          </cell>
          <cell r="GK592">
            <v>0</v>
          </cell>
          <cell r="GL592">
            <v>0</v>
          </cell>
          <cell r="GM592">
            <v>0.81899999999999995</v>
          </cell>
          <cell r="GN592">
            <v>0.59366666666666668</v>
          </cell>
          <cell r="GO592">
            <v>0</v>
          </cell>
          <cell r="GP592">
            <v>0</v>
          </cell>
        </row>
        <row r="593">
          <cell r="CU593">
            <v>21.7</v>
          </cell>
          <cell r="CZ593">
            <v>3.6</v>
          </cell>
          <cell r="DD593">
            <v>17.600000000000001</v>
          </cell>
          <cell r="DE593">
            <v>1</v>
          </cell>
          <cell r="DH593">
            <v>23.8</v>
          </cell>
          <cell r="DI593">
            <v>15.2</v>
          </cell>
          <cell r="DN593">
            <v>12.5</v>
          </cell>
          <cell r="DR593">
            <v>3</v>
          </cell>
          <cell r="DV593">
            <v>29.3</v>
          </cell>
          <cell r="DX593">
            <v>24.3</v>
          </cell>
          <cell r="DY593">
            <v>0</v>
          </cell>
          <cell r="DZ593">
            <v>0</v>
          </cell>
          <cell r="EA593">
            <v>-10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26.2</v>
          </cell>
          <cell r="EY593">
            <v>0</v>
          </cell>
          <cell r="EZ593">
            <v>0</v>
          </cell>
          <cell r="FA593">
            <v>0</v>
          </cell>
          <cell r="FB593">
            <v>0</v>
          </cell>
          <cell r="GK593">
            <v>0</v>
          </cell>
          <cell r="GL593">
            <v>0</v>
          </cell>
          <cell r="GM593">
            <v>21.7</v>
          </cell>
          <cell r="GN593">
            <v>12.283333333333333</v>
          </cell>
          <cell r="GO593">
            <v>0</v>
          </cell>
          <cell r="GP593">
            <v>0</v>
          </cell>
        </row>
        <row r="596">
          <cell r="CU596">
            <v>256</v>
          </cell>
          <cell r="CY596">
            <v>255</v>
          </cell>
          <cell r="CZ596">
            <v>65</v>
          </cell>
          <cell r="DD596">
            <v>156</v>
          </cell>
          <cell r="DE596">
            <v>117</v>
          </cell>
          <cell r="DH596">
            <v>193</v>
          </cell>
          <cell r="DI596">
            <v>251</v>
          </cell>
          <cell r="DV596">
            <v>153</v>
          </cell>
          <cell r="EA596">
            <v>211</v>
          </cell>
          <cell r="GK596">
            <v>0</v>
          </cell>
          <cell r="GL596">
            <v>0</v>
          </cell>
          <cell r="GM596">
            <v>256</v>
          </cell>
          <cell r="GN596">
            <v>172.83333333333334</v>
          </cell>
          <cell r="GO596">
            <v>0</v>
          </cell>
          <cell r="GP596">
            <v>0</v>
          </cell>
        </row>
        <row r="597">
          <cell r="CU597">
            <v>0.68899999999999995</v>
          </cell>
          <cell r="CY597">
            <v>0.64100000000000001</v>
          </cell>
          <cell r="CZ597">
            <v>0.48099999999999998</v>
          </cell>
          <cell r="DD597">
            <v>0.48199999999999998</v>
          </cell>
          <cell r="DE597">
            <v>0.57499999999999996</v>
          </cell>
          <cell r="DH597">
            <v>0.58199999999999996</v>
          </cell>
          <cell r="DI597">
            <v>0.80100000000000005</v>
          </cell>
          <cell r="DV597">
            <v>0.94399999999999995</v>
          </cell>
          <cell r="EA597">
            <v>0.73199999999999998</v>
          </cell>
          <cell r="GK597">
            <v>0</v>
          </cell>
          <cell r="GL597">
            <v>0</v>
          </cell>
          <cell r="GM597">
            <v>0.68899999999999995</v>
          </cell>
          <cell r="GN597">
            <v>0.59366666666666668</v>
          </cell>
          <cell r="GO597">
            <v>0</v>
          </cell>
          <cell r="GP597">
            <v>0</v>
          </cell>
        </row>
        <row r="598">
          <cell r="CU598">
            <v>21</v>
          </cell>
          <cell r="CY598">
            <v>16</v>
          </cell>
          <cell r="CZ598">
            <v>8.6999999999999993</v>
          </cell>
          <cell r="DD598">
            <v>1</v>
          </cell>
          <cell r="DE598">
            <v>1</v>
          </cell>
          <cell r="DH598">
            <v>1</v>
          </cell>
          <cell r="DI598">
            <v>-239.4</v>
          </cell>
          <cell r="DV598">
            <v>-164.2</v>
          </cell>
          <cell r="EA598">
            <v>-148</v>
          </cell>
          <cell r="GK598">
            <v>0</v>
          </cell>
          <cell r="GL598">
            <v>0</v>
          </cell>
          <cell r="GM598">
            <v>21</v>
          </cell>
          <cell r="GN598">
            <v>-35.283333333333339</v>
          </cell>
          <cell r="GO598">
            <v>0</v>
          </cell>
          <cell r="GP598">
            <v>0</v>
          </cell>
        </row>
        <row r="601">
          <cell r="CU601">
            <v>94</v>
          </cell>
          <cell r="CY601">
            <v>229</v>
          </cell>
          <cell r="CZ601">
            <v>94</v>
          </cell>
          <cell r="DD601">
            <v>195</v>
          </cell>
          <cell r="DH601">
            <v>151</v>
          </cell>
          <cell r="DI601">
            <v>120</v>
          </cell>
          <cell r="DM601">
            <v>257</v>
          </cell>
          <cell r="DN601">
            <v>208</v>
          </cell>
          <cell r="DR601">
            <v>52</v>
          </cell>
          <cell r="DX601">
            <v>193</v>
          </cell>
          <cell r="DY601">
            <v>0</v>
          </cell>
          <cell r="DZ601">
            <v>0</v>
          </cell>
          <cell r="EA601">
            <v>105</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263</v>
          </cell>
          <cell r="FM601">
            <v>281</v>
          </cell>
          <cell r="FQ601">
            <v>79</v>
          </cell>
          <cell r="GK601">
            <v>0</v>
          </cell>
          <cell r="GL601">
            <v>0</v>
          </cell>
          <cell r="GM601">
            <v>94</v>
          </cell>
          <cell r="GN601">
            <v>179.14285714285714</v>
          </cell>
          <cell r="GO601">
            <v>0</v>
          </cell>
          <cell r="GP601">
            <v>0</v>
          </cell>
        </row>
        <row r="602">
          <cell r="CU602">
            <v>0.74299999999999999</v>
          </cell>
          <cell r="CY602">
            <v>0.69599999999999995</v>
          </cell>
          <cell r="CZ602">
            <v>0.7</v>
          </cell>
          <cell r="DD602">
            <v>0.48199999999999998</v>
          </cell>
          <cell r="DH602">
            <v>0.45800000000000002</v>
          </cell>
          <cell r="DI602">
            <v>0.30499999999999999</v>
          </cell>
          <cell r="DM602">
            <v>0.65600000000000003</v>
          </cell>
          <cell r="DN602">
            <v>0.64700000000000002</v>
          </cell>
          <cell r="DR602">
            <v>0.55600000000000005</v>
          </cell>
          <cell r="DX602">
            <v>0.48799999999999999</v>
          </cell>
          <cell r="DY602">
            <v>0</v>
          </cell>
          <cell r="DZ602">
            <v>0</v>
          </cell>
          <cell r="EA602">
            <v>0.61499999999999999</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0.72899999999999998</v>
          </cell>
          <cell r="FM602">
            <v>0.69199999999999995</v>
          </cell>
          <cell r="FQ602">
            <v>0.69899999999999995</v>
          </cell>
          <cell r="GK602">
            <v>0</v>
          </cell>
          <cell r="GL602">
            <v>0</v>
          </cell>
          <cell r="GM602">
            <v>0.74299999999999999</v>
          </cell>
          <cell r="GN602">
            <v>0.56342857142857139</v>
          </cell>
          <cell r="GO602">
            <v>0</v>
          </cell>
          <cell r="GP602">
            <v>0</v>
          </cell>
        </row>
        <row r="603">
          <cell r="CU603">
            <v>-72</v>
          </cell>
          <cell r="CY603">
            <v>-3.3</v>
          </cell>
          <cell r="CZ603">
            <v>1</v>
          </cell>
          <cell r="DD603">
            <v>16.5</v>
          </cell>
          <cell r="DH603">
            <v>-10.3</v>
          </cell>
          <cell r="DI603">
            <v>7.5</v>
          </cell>
          <cell r="DM603">
            <v>-171.6</v>
          </cell>
          <cell r="DN603">
            <v>-115.1</v>
          </cell>
          <cell r="DR603">
            <v>-25.5</v>
          </cell>
          <cell r="DX603">
            <v>-134.4</v>
          </cell>
          <cell r="DY603">
            <v>0</v>
          </cell>
          <cell r="DZ603">
            <v>0</v>
          </cell>
          <cell r="EA603">
            <v>-49.7</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111.5</v>
          </cell>
          <cell r="FM603">
            <v>137.5</v>
          </cell>
          <cell r="FQ603">
            <v>46.4</v>
          </cell>
          <cell r="GK603">
            <v>0</v>
          </cell>
          <cell r="GL603">
            <v>0</v>
          </cell>
          <cell r="GM603">
            <v>-72</v>
          </cell>
          <cell r="GN603">
            <v>-39.328571428571422</v>
          </cell>
          <cell r="GO603">
            <v>0</v>
          </cell>
          <cell r="GP603">
            <v>0</v>
          </cell>
        </row>
        <row r="606">
          <cell r="CC606">
            <v>2</v>
          </cell>
          <cell r="CF606">
            <v>36</v>
          </cell>
          <cell r="CL606">
            <v>62</v>
          </cell>
          <cell r="CY606">
            <v>103</v>
          </cell>
          <cell r="CZ606">
            <v>136</v>
          </cell>
          <cell r="DD606">
            <v>117</v>
          </cell>
          <cell r="DE606">
            <v>94</v>
          </cell>
          <cell r="DH606">
            <v>50</v>
          </cell>
          <cell r="DI606">
            <v>145</v>
          </cell>
          <cell r="GK606">
            <v>0</v>
          </cell>
          <cell r="GL606">
            <v>0</v>
          </cell>
          <cell r="GM606">
            <v>33.333333333333336</v>
          </cell>
          <cell r="GN606">
            <v>107.5</v>
          </cell>
          <cell r="GO606">
            <v>0</v>
          </cell>
          <cell r="GP606">
            <v>0</v>
          </cell>
        </row>
        <row r="607">
          <cell r="CC607">
            <v>0.7</v>
          </cell>
          <cell r="CF607">
            <v>0.7</v>
          </cell>
          <cell r="CL607">
            <v>0.5</v>
          </cell>
          <cell r="CY607">
            <v>0.36899999999999999</v>
          </cell>
          <cell r="CZ607">
            <v>0.52500000000000002</v>
          </cell>
          <cell r="DD607">
            <v>0.34899999999999998</v>
          </cell>
          <cell r="DE607">
            <v>0.42099999999999999</v>
          </cell>
          <cell r="GK607">
            <v>0</v>
          </cell>
          <cell r="GL607">
            <v>0</v>
          </cell>
          <cell r="GM607">
            <v>0.6333333333333333</v>
          </cell>
          <cell r="GN607">
            <v>0.41599999999999998</v>
          </cell>
          <cell r="GO607">
            <v>0</v>
          </cell>
          <cell r="GP607">
            <v>0</v>
          </cell>
        </row>
        <row r="608">
          <cell r="CC608">
            <v>1</v>
          </cell>
          <cell r="CF608">
            <v>0.3</v>
          </cell>
          <cell r="CL608">
            <v>-18.2</v>
          </cell>
          <cell r="CY608">
            <v>0</v>
          </cell>
          <cell r="CZ608">
            <v>2.7</v>
          </cell>
          <cell r="DD608">
            <v>2.5</v>
          </cell>
          <cell r="DE608">
            <v>3.6</v>
          </cell>
          <cell r="GK608">
            <v>0</v>
          </cell>
          <cell r="GL608">
            <v>0</v>
          </cell>
          <cell r="GM608">
            <v>-5.6333333333333329</v>
          </cell>
          <cell r="GN608">
            <v>2.2000000000000002</v>
          </cell>
          <cell r="GO608">
            <v>0</v>
          </cell>
          <cell r="GP608">
            <v>0</v>
          </cell>
        </row>
        <row r="611">
          <cell r="BW611">
            <v>280</v>
          </cell>
          <cell r="CB611">
            <v>265</v>
          </cell>
          <cell r="CC611">
            <v>171</v>
          </cell>
          <cell r="CL611">
            <v>265</v>
          </cell>
          <cell r="CU611">
            <v>260</v>
          </cell>
          <cell r="CY611">
            <v>223</v>
          </cell>
          <cell r="CZ611">
            <v>255</v>
          </cell>
          <cell r="DD611">
            <v>215</v>
          </cell>
          <cell r="DE611">
            <v>147</v>
          </cell>
          <cell r="DH611">
            <v>225</v>
          </cell>
          <cell r="DM611">
            <v>216</v>
          </cell>
          <cell r="DN611">
            <v>247</v>
          </cell>
          <cell r="DR611">
            <v>67</v>
          </cell>
          <cell r="DV611">
            <v>263</v>
          </cell>
          <cell r="DX611">
            <v>215</v>
          </cell>
          <cell r="DY611">
            <v>0</v>
          </cell>
          <cell r="DZ611">
            <v>0</v>
          </cell>
          <cell r="EA611">
            <v>138</v>
          </cell>
          <cell r="EB611">
            <v>0</v>
          </cell>
          <cell r="EC611">
            <v>0</v>
          </cell>
          <cell r="ED611">
            <v>0</v>
          </cell>
          <cell r="EE611">
            <v>0</v>
          </cell>
          <cell r="EF611">
            <v>0</v>
          </cell>
          <cell r="EG611">
            <v>0</v>
          </cell>
          <cell r="EH611">
            <v>0</v>
          </cell>
          <cell r="EI611">
            <v>0</v>
          </cell>
          <cell r="EJ611">
            <v>0</v>
          </cell>
          <cell r="EK611">
            <v>0</v>
          </cell>
          <cell r="EL611">
            <v>0</v>
          </cell>
          <cell r="EM611">
            <v>0</v>
          </cell>
          <cell r="EN611">
            <v>0</v>
          </cell>
          <cell r="EO611">
            <v>0</v>
          </cell>
          <cell r="EP611">
            <v>0</v>
          </cell>
          <cell r="EQ611">
            <v>0</v>
          </cell>
          <cell r="ER611">
            <v>0</v>
          </cell>
          <cell r="ES611">
            <v>0</v>
          </cell>
          <cell r="ET611">
            <v>0</v>
          </cell>
          <cell r="EU611">
            <v>0</v>
          </cell>
          <cell r="EV611">
            <v>0</v>
          </cell>
          <cell r="EW611">
            <v>0</v>
          </cell>
          <cell r="EX611">
            <v>168</v>
          </cell>
          <cell r="EY611">
            <v>0</v>
          </cell>
          <cell r="EZ611">
            <v>0</v>
          </cell>
          <cell r="FA611">
            <v>0</v>
          </cell>
          <cell r="FB611">
            <v>0</v>
          </cell>
          <cell r="FL611">
            <v>203</v>
          </cell>
          <cell r="FM611">
            <v>237</v>
          </cell>
          <cell r="FQ611">
            <v>103</v>
          </cell>
          <cell r="GK611">
            <v>0</v>
          </cell>
          <cell r="GL611">
            <v>0</v>
          </cell>
          <cell r="GM611">
            <v>248.2</v>
          </cell>
          <cell r="GN611">
            <v>218.28571428571428</v>
          </cell>
          <cell r="GO611">
            <v>0</v>
          </cell>
          <cell r="GP611">
            <v>0</v>
          </cell>
        </row>
        <row r="612">
          <cell r="BW612">
            <v>0.65300000000000002</v>
          </cell>
          <cell r="CB612">
            <v>0.628</v>
          </cell>
          <cell r="CC612">
            <v>0.41499999999999998</v>
          </cell>
          <cell r="CL612">
            <v>0.7</v>
          </cell>
          <cell r="CU612">
            <v>0.73499999999999999</v>
          </cell>
          <cell r="CY612">
            <v>0.64700000000000002</v>
          </cell>
          <cell r="CZ612">
            <v>0.73799999999999999</v>
          </cell>
          <cell r="DD612">
            <v>0.70399999999999996</v>
          </cell>
          <cell r="DE612">
            <v>0.59</v>
          </cell>
          <cell r="DH612">
            <v>0.64100000000000001</v>
          </cell>
          <cell r="DM612">
            <v>0.61099999999999999</v>
          </cell>
          <cell r="DN612">
            <v>0.71099999999999997</v>
          </cell>
          <cell r="DR612">
            <v>0.69199999999999995</v>
          </cell>
          <cell r="DV612">
            <v>0.75800000000000001</v>
          </cell>
          <cell r="DX612">
            <v>0.61399999999999999</v>
          </cell>
          <cell r="DY612">
            <v>0</v>
          </cell>
          <cell r="DZ612">
            <v>0</v>
          </cell>
          <cell r="EA612">
            <v>0.70299999999999996</v>
          </cell>
          <cell r="EB612">
            <v>0</v>
          </cell>
          <cell r="EC612">
            <v>0</v>
          </cell>
          <cell r="ED612">
            <v>0</v>
          </cell>
          <cell r="EE612">
            <v>0</v>
          </cell>
          <cell r="EF612">
            <v>0</v>
          </cell>
          <cell r="EG612">
            <v>0</v>
          </cell>
          <cell r="EH612">
            <v>0</v>
          </cell>
          <cell r="EI612">
            <v>0</v>
          </cell>
          <cell r="EJ612">
            <v>0</v>
          </cell>
          <cell r="EK612">
            <v>0</v>
          </cell>
          <cell r="EL612">
            <v>0</v>
          </cell>
          <cell r="EM612">
            <v>0</v>
          </cell>
          <cell r="EN612">
            <v>0</v>
          </cell>
          <cell r="EO612">
            <v>0</v>
          </cell>
          <cell r="EP612">
            <v>0</v>
          </cell>
          <cell r="EQ612">
            <v>0</v>
          </cell>
          <cell r="ER612">
            <v>0</v>
          </cell>
          <cell r="ES612">
            <v>0</v>
          </cell>
          <cell r="ET612">
            <v>0</v>
          </cell>
          <cell r="EU612">
            <v>0</v>
          </cell>
          <cell r="EV612">
            <v>0</v>
          </cell>
          <cell r="EW612">
            <v>0</v>
          </cell>
          <cell r="EX612">
            <v>0.69799999999999995</v>
          </cell>
          <cell r="EY612">
            <v>0</v>
          </cell>
          <cell r="EZ612">
            <v>0</v>
          </cell>
          <cell r="FA612">
            <v>0</v>
          </cell>
          <cell r="FB612">
            <v>0</v>
          </cell>
          <cell r="FL612">
            <v>0.66600000000000004</v>
          </cell>
          <cell r="FM612">
            <v>0.68400000000000005</v>
          </cell>
          <cell r="FQ612">
            <v>0.63800000000000001</v>
          </cell>
          <cell r="GK612">
            <v>0</v>
          </cell>
          <cell r="GL612">
            <v>0</v>
          </cell>
          <cell r="GM612">
            <v>0.62619999999999998</v>
          </cell>
          <cell r="GN612">
            <v>0.66314285714285715</v>
          </cell>
          <cell r="GO612">
            <v>0</v>
          </cell>
          <cell r="GP612">
            <v>0</v>
          </cell>
        </row>
        <row r="613">
          <cell r="BW613">
            <v>25</v>
          </cell>
          <cell r="CB613">
            <v>31.9</v>
          </cell>
          <cell r="CC613">
            <v>25.9</v>
          </cell>
          <cell r="CL613">
            <v>-19.8</v>
          </cell>
          <cell r="CU613">
            <v>47.2</v>
          </cell>
          <cell r="CY613">
            <v>-9.4</v>
          </cell>
          <cell r="CZ613">
            <v>40.299999999999997</v>
          </cell>
          <cell r="DD613">
            <v>28</v>
          </cell>
          <cell r="DE613">
            <v>-9.5</v>
          </cell>
          <cell r="DH613">
            <v>14.1</v>
          </cell>
          <cell r="DM613">
            <v>41</v>
          </cell>
          <cell r="DN613">
            <v>35.200000000000003</v>
          </cell>
          <cell r="DR613">
            <v>8.6</v>
          </cell>
          <cell r="DV613">
            <v>15.4</v>
          </cell>
          <cell r="DX613">
            <v>39.5</v>
          </cell>
          <cell r="DY613">
            <v>0</v>
          </cell>
          <cell r="DZ613">
            <v>0</v>
          </cell>
          <cell r="EA613">
            <v>30.9</v>
          </cell>
          <cell r="EB613">
            <v>0</v>
          </cell>
          <cell r="EC613">
            <v>0</v>
          </cell>
          <cell r="ED613">
            <v>0</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-4.3</v>
          </cell>
          <cell r="EY613">
            <v>0</v>
          </cell>
          <cell r="EZ613">
            <v>0</v>
          </cell>
          <cell r="FA613">
            <v>0</v>
          </cell>
          <cell r="FB613">
            <v>0</v>
          </cell>
          <cell r="FL613">
            <v>9.4</v>
          </cell>
          <cell r="FM613">
            <v>-6.1</v>
          </cell>
          <cell r="FQ613">
            <v>14</v>
          </cell>
          <cell r="GK613">
            <v>0</v>
          </cell>
          <cell r="GL613">
            <v>0</v>
          </cell>
          <cell r="GM613">
            <v>22.04</v>
          </cell>
          <cell r="GN613">
            <v>19.957142857142856</v>
          </cell>
          <cell r="GO613">
            <v>0</v>
          </cell>
          <cell r="GP613">
            <v>0</v>
          </cell>
        </row>
        <row r="616">
          <cell r="BW616">
            <v>300</v>
          </cell>
          <cell r="CB616">
            <v>301</v>
          </cell>
          <cell r="CC616">
            <v>300</v>
          </cell>
          <cell r="CG616">
            <v>295</v>
          </cell>
          <cell r="CH616">
            <v>300</v>
          </cell>
          <cell r="CL616">
            <v>297</v>
          </cell>
          <cell r="CP616">
            <v>300</v>
          </cell>
          <cell r="CQ616">
            <v>290</v>
          </cell>
          <cell r="CT616">
            <v>305</v>
          </cell>
          <cell r="CU616">
            <v>305</v>
          </cell>
          <cell r="CY616">
            <v>305</v>
          </cell>
          <cell r="CZ616">
            <v>249</v>
          </cell>
          <cell r="DD616">
            <v>200</v>
          </cell>
          <cell r="DE616">
            <v>201</v>
          </cell>
          <cell r="DH616">
            <v>210</v>
          </cell>
          <cell r="DI616">
            <v>250</v>
          </cell>
          <cell r="DR616">
            <v>56</v>
          </cell>
          <cell r="DV616">
            <v>250</v>
          </cell>
          <cell r="DX616">
            <v>267</v>
          </cell>
          <cell r="DY616">
            <v>0</v>
          </cell>
          <cell r="DZ616">
            <v>0</v>
          </cell>
          <cell r="EA616">
            <v>0</v>
          </cell>
          <cell r="EB616">
            <v>0</v>
          </cell>
          <cell r="EC616">
            <v>0</v>
          </cell>
          <cell r="ED616">
            <v>0</v>
          </cell>
          <cell r="EE616">
            <v>0</v>
          </cell>
          <cell r="EF616">
            <v>0</v>
          </cell>
          <cell r="EG616">
            <v>0</v>
          </cell>
          <cell r="EH616">
            <v>0</v>
          </cell>
          <cell r="EI616">
            <v>0</v>
          </cell>
          <cell r="EJ616">
            <v>0</v>
          </cell>
          <cell r="EK616">
            <v>0</v>
          </cell>
          <cell r="EL616">
            <v>0</v>
          </cell>
          <cell r="EM616">
            <v>0</v>
          </cell>
          <cell r="EN616">
            <v>0</v>
          </cell>
          <cell r="EO616">
            <v>0</v>
          </cell>
          <cell r="EP616">
            <v>0</v>
          </cell>
          <cell r="EQ616">
            <v>0</v>
          </cell>
          <cell r="ER616">
            <v>0</v>
          </cell>
          <cell r="ES616">
            <v>0</v>
          </cell>
          <cell r="ET616">
            <v>0</v>
          </cell>
          <cell r="EU616">
            <v>0</v>
          </cell>
          <cell r="EV616">
            <v>0</v>
          </cell>
          <cell r="EW616">
            <v>0</v>
          </cell>
          <cell r="EX616">
            <v>271</v>
          </cell>
          <cell r="EY616">
            <v>0</v>
          </cell>
          <cell r="EZ616">
            <v>0</v>
          </cell>
          <cell r="FA616">
            <v>0</v>
          </cell>
          <cell r="FB616">
            <v>0</v>
          </cell>
          <cell r="FC616">
            <v>0</v>
          </cell>
          <cell r="FL616">
            <v>241</v>
          </cell>
          <cell r="FQ616">
            <v>271</v>
          </cell>
          <cell r="GK616">
            <v>0</v>
          </cell>
          <cell r="GL616">
            <v>0</v>
          </cell>
          <cell r="GM616">
            <v>299.3</v>
          </cell>
          <cell r="GN616">
            <v>235.83333333333334</v>
          </cell>
          <cell r="GO616">
            <v>0</v>
          </cell>
          <cell r="GP616">
            <v>0</v>
          </cell>
        </row>
        <row r="617">
          <cell r="BW617">
            <v>0.71799999999999997</v>
          </cell>
          <cell r="CB617">
            <v>0.80400000000000005</v>
          </cell>
          <cell r="CC617">
            <v>0.82699999999999996</v>
          </cell>
          <cell r="CG617">
            <v>0.84499999999999997</v>
          </cell>
          <cell r="CH617">
            <v>0.79600000000000004</v>
          </cell>
          <cell r="CL617">
            <v>0.85399999999999998</v>
          </cell>
          <cell r="CP617">
            <v>0.88</v>
          </cell>
          <cell r="CQ617">
            <v>0.746</v>
          </cell>
          <cell r="CT617">
            <v>0.82599999999999996</v>
          </cell>
          <cell r="CU617">
            <v>0.83</v>
          </cell>
          <cell r="CY617">
            <v>0.84199999999999997</v>
          </cell>
          <cell r="CZ617">
            <v>0.85899999999999999</v>
          </cell>
          <cell r="DD617">
            <v>0.51600000000000001</v>
          </cell>
          <cell r="DE617">
            <v>0.755</v>
          </cell>
          <cell r="DH617">
            <v>0.504</v>
          </cell>
          <cell r="DI617">
            <v>0.61899999999999999</v>
          </cell>
          <cell r="DR617">
            <v>0.63100000000000001</v>
          </cell>
          <cell r="DV617">
            <v>0.72299999999999998</v>
          </cell>
          <cell r="DX617">
            <v>0.85499999999999998</v>
          </cell>
          <cell r="DY617">
            <v>0</v>
          </cell>
          <cell r="DZ617">
            <v>0</v>
          </cell>
          <cell r="EA617">
            <v>0</v>
          </cell>
          <cell r="EB617">
            <v>0</v>
          </cell>
          <cell r="EC617">
            <v>0</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0.81</v>
          </cell>
          <cell r="EY617">
            <v>0</v>
          </cell>
          <cell r="EZ617">
            <v>0</v>
          </cell>
          <cell r="FA617">
            <v>0</v>
          </cell>
          <cell r="FB617">
            <v>0</v>
          </cell>
          <cell r="FC617">
            <v>0</v>
          </cell>
          <cell r="FL617">
            <v>0.68500000000000005</v>
          </cell>
          <cell r="FQ617">
            <v>0.90800000000000003</v>
          </cell>
          <cell r="GK617">
            <v>0</v>
          </cell>
          <cell r="GL617">
            <v>0</v>
          </cell>
          <cell r="GM617">
            <v>0.81259999999999999</v>
          </cell>
          <cell r="GN617">
            <v>0.6825</v>
          </cell>
          <cell r="GO617">
            <v>0</v>
          </cell>
          <cell r="GP617">
            <v>0</v>
          </cell>
        </row>
        <row r="618">
          <cell r="BW618">
            <v>26.4</v>
          </cell>
          <cell r="CB618">
            <v>22.7</v>
          </cell>
          <cell r="CC618">
            <v>-5.9</v>
          </cell>
          <cell r="CG618">
            <v>-18</v>
          </cell>
          <cell r="CH618">
            <v>-27.9</v>
          </cell>
          <cell r="CL618">
            <v>-0.3</v>
          </cell>
          <cell r="CP618">
            <v>-5.3</v>
          </cell>
          <cell r="CQ618">
            <v>-22</v>
          </cell>
          <cell r="CT618">
            <v>0</v>
          </cell>
          <cell r="CU618">
            <v>-5.9</v>
          </cell>
          <cell r="CY618">
            <v>-9.4</v>
          </cell>
          <cell r="CZ618">
            <v>-2.4</v>
          </cell>
          <cell r="DD618">
            <v>24.6</v>
          </cell>
          <cell r="DE618">
            <v>-9.5</v>
          </cell>
          <cell r="DH618">
            <v>3.8</v>
          </cell>
          <cell r="DI618">
            <v>48.3</v>
          </cell>
          <cell r="DR618">
            <v>-3.7</v>
          </cell>
          <cell r="DV618">
            <v>-0.5</v>
          </cell>
          <cell r="DX618">
            <v>-23.2</v>
          </cell>
          <cell r="DY618">
            <v>0</v>
          </cell>
          <cell r="DZ618">
            <v>0</v>
          </cell>
          <cell r="EA618">
            <v>0</v>
          </cell>
          <cell r="EB618">
            <v>0</v>
          </cell>
          <cell r="EC618">
            <v>0</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3.8</v>
          </cell>
          <cell r="EY618">
            <v>0</v>
          </cell>
          <cell r="EZ618">
            <v>0</v>
          </cell>
          <cell r="FA618">
            <v>0</v>
          </cell>
          <cell r="FB618">
            <v>0</v>
          </cell>
          <cell r="FC618">
            <v>0</v>
          </cell>
          <cell r="FL618">
            <v>-16.3</v>
          </cell>
          <cell r="FQ618">
            <v>-36</v>
          </cell>
          <cell r="GK618">
            <v>0</v>
          </cell>
          <cell r="GL618">
            <v>0</v>
          </cell>
          <cell r="GM618">
            <v>-3.62</v>
          </cell>
          <cell r="GN618">
            <v>9.2333333333333325</v>
          </cell>
          <cell r="GO618">
            <v>0</v>
          </cell>
          <cell r="GP618">
            <v>0</v>
          </cell>
        </row>
        <row r="621">
          <cell r="BW621">
            <v>204</v>
          </cell>
          <cell r="CB621">
            <v>150</v>
          </cell>
          <cell r="CC621">
            <v>226</v>
          </cell>
          <cell r="CG621">
            <v>180</v>
          </cell>
          <cell r="CL621">
            <v>112</v>
          </cell>
          <cell r="CP621">
            <v>161</v>
          </cell>
          <cell r="CT621">
            <v>197</v>
          </cell>
          <cell r="CU621">
            <v>29</v>
          </cell>
          <cell r="CY621">
            <v>154</v>
          </cell>
          <cell r="CZ621">
            <v>162</v>
          </cell>
          <cell r="DD621">
            <v>113</v>
          </cell>
          <cell r="DE621">
            <v>79</v>
          </cell>
          <cell r="DH621">
            <v>182</v>
          </cell>
          <cell r="DI621">
            <v>229</v>
          </cell>
          <cell r="DM621">
            <v>144</v>
          </cell>
          <cell r="DN621">
            <v>70</v>
          </cell>
          <cell r="DR621">
            <v>45</v>
          </cell>
          <cell r="DV621">
            <v>126</v>
          </cell>
          <cell r="DX621">
            <v>256</v>
          </cell>
          <cell r="DY621">
            <v>0</v>
          </cell>
          <cell r="DZ621">
            <v>0</v>
          </cell>
          <cell r="EA621">
            <v>0</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M621">
            <v>222</v>
          </cell>
          <cell r="GK621">
            <v>0</v>
          </cell>
          <cell r="GL621">
            <v>0</v>
          </cell>
          <cell r="GM621">
            <v>157.375</v>
          </cell>
          <cell r="GN621">
            <v>141.625</v>
          </cell>
          <cell r="GO621">
            <v>0</v>
          </cell>
          <cell r="GP621">
            <v>0</v>
          </cell>
        </row>
        <row r="622">
          <cell r="BW622">
            <v>0.76100000000000001</v>
          </cell>
          <cell r="CB622">
            <v>0.71</v>
          </cell>
          <cell r="CC622">
            <v>0.72</v>
          </cell>
          <cell r="CG622">
            <v>0.55200000000000005</v>
          </cell>
          <cell r="CL622">
            <v>0.60899999999999999</v>
          </cell>
          <cell r="CP622">
            <v>0.51700000000000002</v>
          </cell>
          <cell r="CT622">
            <v>0.59799999999999998</v>
          </cell>
          <cell r="CU622">
            <v>0.47199999999999998</v>
          </cell>
          <cell r="CY622">
            <v>0.60599999999999998</v>
          </cell>
          <cell r="CZ622">
            <v>0.47899999999999998</v>
          </cell>
          <cell r="DD622">
            <v>0.5</v>
          </cell>
          <cell r="DE622">
            <v>0.40600000000000003</v>
          </cell>
          <cell r="DH622">
            <v>0.58899999999999997</v>
          </cell>
          <cell r="DI622">
            <v>0.66700000000000004</v>
          </cell>
          <cell r="DM622">
            <v>0.69399999999999995</v>
          </cell>
          <cell r="DN622">
            <v>0.501</v>
          </cell>
          <cell r="DR622">
            <v>0.502</v>
          </cell>
          <cell r="DV622">
            <v>0.66400000000000003</v>
          </cell>
          <cell r="DX622">
            <v>0.84399999999999997</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M622">
            <v>0.63400000000000001</v>
          </cell>
          <cell r="GK622">
            <v>0</v>
          </cell>
          <cell r="GL622">
            <v>0</v>
          </cell>
          <cell r="GM622">
            <v>0.61737500000000001</v>
          </cell>
          <cell r="GN622">
            <v>0.55525000000000002</v>
          </cell>
          <cell r="GO622">
            <v>0</v>
          </cell>
          <cell r="GP622">
            <v>0</v>
          </cell>
        </row>
        <row r="623">
          <cell r="BW623">
            <v>-6.7</v>
          </cell>
          <cell r="CB623">
            <v>-7.7</v>
          </cell>
          <cell r="CC623">
            <v>10.5</v>
          </cell>
          <cell r="CG623">
            <v>-1.1000000000000001</v>
          </cell>
          <cell r="CL623">
            <v>16.5</v>
          </cell>
          <cell r="CP623">
            <v>70.5</v>
          </cell>
          <cell r="CT623">
            <v>-7.2</v>
          </cell>
          <cell r="CU623">
            <v>3.4</v>
          </cell>
          <cell r="CY623">
            <v>19.899999999999999</v>
          </cell>
          <cell r="CZ623">
            <v>26.1</v>
          </cell>
          <cell r="DD623">
            <v>7.4</v>
          </cell>
          <cell r="DE623">
            <v>27.4</v>
          </cell>
          <cell r="DH623">
            <v>29.2</v>
          </cell>
          <cell r="DI623">
            <v>2.8</v>
          </cell>
          <cell r="DM623">
            <v>-56.3</v>
          </cell>
          <cell r="DN623">
            <v>16</v>
          </cell>
          <cell r="DR623">
            <v>5.3</v>
          </cell>
          <cell r="DV623">
            <v>17.5</v>
          </cell>
          <cell r="DX623">
            <v>-23</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M623">
            <v>0.3</v>
          </cell>
          <cell r="GK623">
            <v>0</v>
          </cell>
          <cell r="GL623">
            <v>0</v>
          </cell>
          <cell r="GM623">
            <v>9.7750000000000004</v>
          </cell>
          <cell r="GN623">
            <v>9.0625</v>
          </cell>
          <cell r="GO623">
            <v>0</v>
          </cell>
          <cell r="GP623">
            <v>0</v>
          </cell>
        </row>
        <row r="626">
          <cell r="BW626">
            <v>190</v>
          </cell>
          <cell r="CB626">
            <v>290</v>
          </cell>
          <cell r="CC626">
            <v>312</v>
          </cell>
          <cell r="CL626">
            <v>304</v>
          </cell>
          <cell r="CP626">
            <v>305</v>
          </cell>
          <cell r="CQ626">
            <v>264</v>
          </cell>
          <cell r="CT626">
            <v>313</v>
          </cell>
          <cell r="CU626">
            <v>313</v>
          </cell>
          <cell r="CY626">
            <v>314</v>
          </cell>
          <cell r="CZ626">
            <v>313</v>
          </cell>
          <cell r="DD626">
            <v>289</v>
          </cell>
          <cell r="DE626">
            <v>185</v>
          </cell>
          <cell r="DH626">
            <v>254</v>
          </cell>
          <cell r="DI626">
            <v>262</v>
          </cell>
          <cell r="DM626">
            <v>274</v>
          </cell>
          <cell r="DN626">
            <v>57</v>
          </cell>
          <cell r="DV626">
            <v>201</v>
          </cell>
          <cell r="FL626">
            <v>91</v>
          </cell>
          <cell r="GK626">
            <v>0</v>
          </cell>
          <cell r="GL626">
            <v>0</v>
          </cell>
          <cell r="GM626">
            <v>286.375</v>
          </cell>
          <cell r="GN626">
            <v>243.5</v>
          </cell>
          <cell r="GO626">
            <v>0</v>
          </cell>
          <cell r="GP626">
            <v>0</v>
          </cell>
        </row>
        <row r="627">
          <cell r="BW627">
            <v>0.79900000000000004</v>
          </cell>
          <cell r="CB627">
            <v>0.76</v>
          </cell>
          <cell r="CC627">
            <v>0.749</v>
          </cell>
          <cell r="CL627">
            <v>0.82499999999999996</v>
          </cell>
          <cell r="CP627">
            <v>0.77400000000000002</v>
          </cell>
          <cell r="CQ627">
            <v>0.65300000000000002</v>
          </cell>
          <cell r="CT627">
            <v>0.63</v>
          </cell>
          <cell r="CU627">
            <v>0.88200000000000001</v>
          </cell>
          <cell r="CY627">
            <v>0.85599999999999998</v>
          </cell>
          <cell r="CZ627">
            <v>0.85</v>
          </cell>
          <cell r="DD627">
            <v>0.77400000000000002</v>
          </cell>
          <cell r="DE627">
            <v>0.70399999999999996</v>
          </cell>
          <cell r="DH627">
            <v>0.59799999999999998</v>
          </cell>
          <cell r="DI627">
            <v>0.79200000000000004</v>
          </cell>
          <cell r="DM627">
            <v>0.68100000000000005</v>
          </cell>
          <cell r="DN627">
            <v>0.7</v>
          </cell>
          <cell r="DV627">
            <v>0.65200000000000002</v>
          </cell>
          <cell r="FL627">
            <v>0.625</v>
          </cell>
          <cell r="GK627">
            <v>0</v>
          </cell>
          <cell r="GL627">
            <v>0</v>
          </cell>
          <cell r="GM627">
            <v>0.75900000000000001</v>
          </cell>
          <cell r="GN627">
            <v>0.74437500000000001</v>
          </cell>
          <cell r="GO627">
            <v>0</v>
          </cell>
          <cell r="GP627">
            <v>0</v>
          </cell>
        </row>
        <row r="628">
          <cell r="BW628">
            <v>1</v>
          </cell>
          <cell r="CB628">
            <v>1</v>
          </cell>
          <cell r="CC628">
            <v>1</v>
          </cell>
          <cell r="CL628">
            <v>-18.3</v>
          </cell>
          <cell r="CP628">
            <v>-60.1</v>
          </cell>
          <cell r="CQ628">
            <v>-84.2</v>
          </cell>
          <cell r="CT628">
            <v>-51.4</v>
          </cell>
          <cell r="CU628">
            <v>-74.400000000000006</v>
          </cell>
          <cell r="CY628">
            <v>-70.900000000000006</v>
          </cell>
          <cell r="CZ628">
            <v>1</v>
          </cell>
          <cell r="DD628">
            <v>-72.400000000000006</v>
          </cell>
          <cell r="DE628">
            <v>-29.4</v>
          </cell>
          <cell r="DH628">
            <v>1</v>
          </cell>
          <cell r="DI628">
            <v>-75.3</v>
          </cell>
          <cell r="DM628">
            <v>-70.3</v>
          </cell>
          <cell r="DN628">
            <v>-9.6</v>
          </cell>
          <cell r="DV628">
            <v>22.4</v>
          </cell>
          <cell r="FL628">
            <v>-9.9</v>
          </cell>
          <cell r="GK628">
            <v>0</v>
          </cell>
          <cell r="GL628">
            <v>0</v>
          </cell>
          <cell r="GM628">
            <v>-35.675000000000004</v>
          </cell>
          <cell r="GN628">
            <v>-40.737500000000004</v>
          </cell>
          <cell r="GO628">
            <v>0</v>
          </cell>
          <cell r="GP628">
            <v>0</v>
          </cell>
        </row>
        <row r="631">
          <cell r="BH631">
            <v>265</v>
          </cell>
          <cell r="BI631">
            <v>201</v>
          </cell>
          <cell r="BM631">
            <v>231</v>
          </cell>
          <cell r="BN631">
            <v>250</v>
          </cell>
          <cell r="BR631">
            <v>216</v>
          </cell>
          <cell r="BS631">
            <v>267</v>
          </cell>
          <cell r="BT631">
            <v>112</v>
          </cell>
          <cell r="BW631">
            <v>156</v>
          </cell>
          <cell r="CB631">
            <v>40</v>
          </cell>
          <cell r="CC631">
            <v>231</v>
          </cell>
          <cell r="CF631">
            <v>267</v>
          </cell>
          <cell r="CH631">
            <v>267</v>
          </cell>
          <cell r="CL631">
            <v>263</v>
          </cell>
          <cell r="CP631">
            <v>248</v>
          </cell>
          <cell r="CQ631">
            <v>248</v>
          </cell>
          <cell r="CT631">
            <v>209</v>
          </cell>
          <cell r="CU631">
            <v>259</v>
          </cell>
          <cell r="CY631">
            <v>259</v>
          </cell>
          <cell r="CZ631">
            <v>159</v>
          </cell>
          <cell r="DD631">
            <v>225</v>
          </cell>
          <cell r="DE631">
            <v>110</v>
          </cell>
          <cell r="DI631">
            <v>55</v>
          </cell>
          <cell r="DM631">
            <v>146</v>
          </cell>
          <cell r="DN631">
            <v>150</v>
          </cell>
          <cell r="DR631">
            <v>58</v>
          </cell>
          <cell r="DV631">
            <v>193</v>
          </cell>
          <cell r="DX631">
            <v>300</v>
          </cell>
          <cell r="DY631">
            <v>0</v>
          </cell>
          <cell r="DZ631">
            <v>0</v>
          </cell>
          <cell r="EA631">
            <v>240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223</v>
          </cell>
          <cell r="EY631">
            <v>0</v>
          </cell>
          <cell r="EZ631">
            <v>0</v>
          </cell>
          <cell r="FA631">
            <v>0</v>
          </cell>
          <cell r="FB631">
            <v>0</v>
          </cell>
          <cell r="FC631">
            <v>0</v>
          </cell>
          <cell r="FH631">
            <v>114</v>
          </cell>
          <cell r="FL631">
            <v>270</v>
          </cell>
          <cell r="FM631">
            <v>288</v>
          </cell>
          <cell r="GK631">
            <v>0</v>
          </cell>
          <cell r="GL631">
            <v>236.75</v>
          </cell>
          <cell r="GM631">
            <v>214.07692307692307</v>
          </cell>
          <cell r="GN631">
            <v>157.71428571428572</v>
          </cell>
          <cell r="GO631">
            <v>0</v>
          </cell>
          <cell r="GP631">
            <v>0</v>
          </cell>
        </row>
        <row r="632">
          <cell r="BH632">
            <v>0.78700000000000003</v>
          </cell>
          <cell r="BI632">
            <v>0.56799999999999995</v>
          </cell>
          <cell r="BM632">
            <v>0.71299999999999997</v>
          </cell>
          <cell r="BN632">
            <v>0.77500000000000002</v>
          </cell>
          <cell r="BR632">
            <v>0.66</v>
          </cell>
          <cell r="BS632">
            <v>0.80300000000000005</v>
          </cell>
          <cell r="BT632">
            <v>0.78</v>
          </cell>
          <cell r="BW632">
            <v>0.63828169014084513</v>
          </cell>
          <cell r="CB632">
            <v>0.53800000000000003</v>
          </cell>
          <cell r="CC632">
            <v>0.66400000000000003</v>
          </cell>
          <cell r="CF632">
            <v>0.82099999999999995</v>
          </cell>
          <cell r="CH632">
            <v>0.83899999999999997</v>
          </cell>
          <cell r="CL632">
            <v>0.80900000000000005</v>
          </cell>
          <cell r="CP632">
            <v>0.78</v>
          </cell>
          <cell r="CQ632">
            <v>0.71099999999999997</v>
          </cell>
          <cell r="CT632">
            <v>0.63</v>
          </cell>
          <cell r="CU632">
            <v>0.83499999999999996</v>
          </cell>
          <cell r="CY632">
            <v>0.78400000000000003</v>
          </cell>
          <cell r="CZ632">
            <v>0.78800000000000003</v>
          </cell>
          <cell r="DD632">
            <v>0.69199999999999995</v>
          </cell>
          <cell r="DE632">
            <v>0.48</v>
          </cell>
          <cell r="DI632">
            <v>0.64100000000000001</v>
          </cell>
          <cell r="DM632">
            <v>0.71699999999999997</v>
          </cell>
          <cell r="DN632">
            <v>0.79800000000000004</v>
          </cell>
          <cell r="DR632">
            <v>0.62</v>
          </cell>
          <cell r="DV632">
            <v>0.63500000000000001</v>
          </cell>
          <cell r="DX632">
            <v>0.99</v>
          </cell>
          <cell r="DY632">
            <v>0</v>
          </cell>
          <cell r="DZ632">
            <v>0</v>
          </cell>
          <cell r="EA632">
            <v>0.73099999999999998</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0.64400000000000002</v>
          </cell>
          <cell r="EY632">
            <v>0</v>
          </cell>
          <cell r="EZ632">
            <v>0</v>
          </cell>
          <cell r="FA632">
            <v>0</v>
          </cell>
          <cell r="FB632">
            <v>0</v>
          </cell>
          <cell r="FC632">
            <v>0</v>
          </cell>
          <cell r="FH632">
            <v>0.70599999999999996</v>
          </cell>
          <cell r="FL632">
            <v>0.65600000000000003</v>
          </cell>
          <cell r="FM632">
            <v>0.71499999999999997</v>
          </cell>
          <cell r="GK632">
            <v>0</v>
          </cell>
          <cell r="GL632">
            <v>0.71074999999999999</v>
          </cell>
          <cell r="GM632">
            <v>0.73140628385698825</v>
          </cell>
          <cell r="GN632">
            <v>0.70000000000000007</v>
          </cell>
          <cell r="GO632">
            <v>0</v>
          </cell>
          <cell r="GP632">
            <v>0</v>
          </cell>
        </row>
        <row r="633">
          <cell r="BH633">
            <v>-125.3</v>
          </cell>
          <cell r="BI633">
            <v>-47.5</v>
          </cell>
          <cell r="BM633">
            <v>-8.5</v>
          </cell>
          <cell r="BN633">
            <v>-80.099999999999994</v>
          </cell>
          <cell r="BR633">
            <v>-67.5</v>
          </cell>
          <cell r="BS633">
            <v>-79.2</v>
          </cell>
          <cell r="BT633">
            <v>-39.700000000000003</v>
          </cell>
          <cell r="BW633">
            <v>9.8000000000000007</v>
          </cell>
          <cell r="CB633">
            <v>3.2</v>
          </cell>
          <cell r="CC633">
            <v>-47.4</v>
          </cell>
          <cell r="CF633">
            <v>-44.7</v>
          </cell>
          <cell r="CH633">
            <v>-86.3</v>
          </cell>
          <cell r="CL633">
            <v>-80.5</v>
          </cell>
          <cell r="CP633">
            <v>-81</v>
          </cell>
          <cell r="CQ633">
            <v>-47.6</v>
          </cell>
          <cell r="CT633">
            <v>-28.3</v>
          </cell>
          <cell r="CU633">
            <v>-39.700000000000003</v>
          </cell>
          <cell r="CY633">
            <v>-31.1</v>
          </cell>
          <cell r="CZ633">
            <v>-0.9</v>
          </cell>
          <cell r="DD633">
            <v>-81.900000000000006</v>
          </cell>
          <cell r="DE633">
            <v>-10.8</v>
          </cell>
          <cell r="DI633">
            <v>-0.3</v>
          </cell>
          <cell r="DM633">
            <v>10.199999999999999</v>
          </cell>
          <cell r="DN633">
            <v>-11.7</v>
          </cell>
          <cell r="DR633">
            <v>5.0999999999999996</v>
          </cell>
          <cell r="DV633">
            <v>-90.8</v>
          </cell>
          <cell r="DX633">
            <v>-219.4</v>
          </cell>
          <cell r="DY633">
            <v>0</v>
          </cell>
          <cell r="DZ633">
            <v>0</v>
          </cell>
          <cell r="EA633">
            <v>-26</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13.2</v>
          </cell>
          <cell r="EY633">
            <v>0</v>
          </cell>
          <cell r="EZ633">
            <v>0</v>
          </cell>
          <cell r="FA633">
            <v>0</v>
          </cell>
          <cell r="FB633">
            <v>0</v>
          </cell>
          <cell r="FC633">
            <v>0</v>
          </cell>
          <cell r="FH633">
            <v>-2.5</v>
          </cell>
          <cell r="FL633">
            <v>-7.8</v>
          </cell>
          <cell r="FM633">
            <v>-8</v>
          </cell>
          <cell r="GK633">
            <v>0</v>
          </cell>
          <cell r="GL633">
            <v>-65.349999999999994</v>
          </cell>
          <cell r="GM633">
            <v>-48.376923076923077</v>
          </cell>
          <cell r="GN633">
            <v>-18.071428571428573</v>
          </cell>
          <cell r="GO633">
            <v>0</v>
          </cell>
          <cell r="GP633">
            <v>0</v>
          </cell>
        </row>
        <row r="636">
          <cell r="BH636">
            <v>251</v>
          </cell>
          <cell r="BI636">
            <v>270</v>
          </cell>
          <cell r="BM636">
            <v>153</v>
          </cell>
          <cell r="BN636">
            <v>133</v>
          </cell>
          <cell r="BR636">
            <v>245</v>
          </cell>
          <cell r="BS636">
            <v>306</v>
          </cell>
          <cell r="BT636">
            <v>296</v>
          </cell>
          <cell r="CB636">
            <v>236</v>
          </cell>
          <cell r="CC636">
            <v>185</v>
          </cell>
          <cell r="CH636">
            <v>309</v>
          </cell>
          <cell r="CL636">
            <v>288</v>
          </cell>
          <cell r="CP636">
            <v>246</v>
          </cell>
          <cell r="CT636">
            <v>267</v>
          </cell>
          <cell r="CU636">
            <v>310</v>
          </cell>
          <cell r="CY636">
            <v>248</v>
          </cell>
          <cell r="CZ636">
            <v>291</v>
          </cell>
          <cell r="DD636">
            <v>186</v>
          </cell>
          <cell r="DE636">
            <v>206</v>
          </cell>
          <cell r="DH636">
            <v>253</v>
          </cell>
          <cell r="DI636">
            <v>298</v>
          </cell>
          <cell r="DM636">
            <v>136</v>
          </cell>
          <cell r="DN636">
            <v>283</v>
          </cell>
          <cell r="DR636">
            <v>77</v>
          </cell>
          <cell r="DV636">
            <v>274</v>
          </cell>
          <cell r="DX636">
            <v>307</v>
          </cell>
          <cell r="DY636">
            <v>0</v>
          </cell>
          <cell r="DZ636">
            <v>0</v>
          </cell>
          <cell r="EA636">
            <v>284</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314</v>
          </cell>
          <cell r="EY636">
            <v>0</v>
          </cell>
          <cell r="EZ636">
            <v>0</v>
          </cell>
          <cell r="FA636">
            <v>0</v>
          </cell>
          <cell r="FB636">
            <v>0</v>
          </cell>
          <cell r="FL636">
            <v>288</v>
          </cell>
          <cell r="FM636">
            <v>290</v>
          </cell>
          <cell r="FQ636">
            <v>98</v>
          </cell>
          <cell r="GK636">
            <v>0</v>
          </cell>
          <cell r="GL636">
            <v>201.75</v>
          </cell>
          <cell r="GM636">
            <v>268.8</v>
          </cell>
          <cell r="GN636">
            <v>237.625</v>
          </cell>
          <cell r="GO636">
            <v>0</v>
          </cell>
          <cell r="GP636">
            <v>0</v>
          </cell>
        </row>
        <row r="637">
          <cell r="BH637">
            <v>0.59399999999999997</v>
          </cell>
          <cell r="BN637">
            <v>0.46100000000000002</v>
          </cell>
          <cell r="BR637">
            <v>0.66900000000000004</v>
          </cell>
          <cell r="BS637">
            <v>0.74299999999999999</v>
          </cell>
          <cell r="BT637">
            <v>0.75</v>
          </cell>
          <cell r="CB637">
            <v>0.65700000000000003</v>
          </cell>
          <cell r="CC637">
            <v>0.80800000000000005</v>
          </cell>
          <cell r="CH637">
            <v>0.81599999999999995</v>
          </cell>
          <cell r="CL637">
            <v>0.71399999999999997</v>
          </cell>
          <cell r="CP637">
            <v>0.59099999999999997</v>
          </cell>
          <cell r="CT637">
            <v>0.85099999999999998</v>
          </cell>
          <cell r="CU637">
            <v>0.79100000000000004</v>
          </cell>
          <cell r="CY637">
            <v>0.60199999999999998</v>
          </cell>
          <cell r="CZ637">
            <v>0.75</v>
          </cell>
          <cell r="DD637">
            <v>0.46500000000000002</v>
          </cell>
          <cell r="DE637">
            <v>0.78600000000000003</v>
          </cell>
          <cell r="DH637">
            <v>0.64400000000000002</v>
          </cell>
          <cell r="DI637">
            <v>0.82199999999999995</v>
          </cell>
          <cell r="DM637">
            <v>0.61499999999999999</v>
          </cell>
          <cell r="DN637">
            <v>0.72899999999999998</v>
          </cell>
          <cell r="DR637">
            <v>0.72599999999999998</v>
          </cell>
          <cell r="DV637">
            <v>0.72599999999999998</v>
          </cell>
          <cell r="DX637">
            <v>0.77700000000000002</v>
          </cell>
          <cell r="DY637">
            <v>0</v>
          </cell>
          <cell r="DZ637">
            <v>0</v>
          </cell>
          <cell r="EA637">
            <v>0.71799999999999997</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0.77200000000000002</v>
          </cell>
          <cell r="EY637">
            <v>0</v>
          </cell>
          <cell r="EZ637">
            <v>0</v>
          </cell>
          <cell r="FA637">
            <v>0</v>
          </cell>
          <cell r="FB637">
            <v>0</v>
          </cell>
          <cell r="FL637">
            <v>0.68899999999999995</v>
          </cell>
          <cell r="FM637">
            <v>0.71899999999999997</v>
          </cell>
          <cell r="FQ637">
            <v>0.76200000000000001</v>
          </cell>
          <cell r="GK637">
            <v>0</v>
          </cell>
          <cell r="GL637">
            <v>0.52749999999999997</v>
          </cell>
          <cell r="GM637">
            <v>0.7390000000000001</v>
          </cell>
          <cell r="GN637">
            <v>0.67662500000000003</v>
          </cell>
          <cell r="GO637">
            <v>0</v>
          </cell>
          <cell r="GP637">
            <v>0</v>
          </cell>
        </row>
        <row r="638">
          <cell r="BH638">
            <v>-39.299999999999997</v>
          </cell>
          <cell r="BN638">
            <v>0</v>
          </cell>
          <cell r="BR638">
            <v>-6.1</v>
          </cell>
          <cell r="BS638">
            <v>-19</v>
          </cell>
          <cell r="BT638">
            <v>1</v>
          </cell>
          <cell r="CB638">
            <v>13.9</v>
          </cell>
          <cell r="CC638">
            <v>18.3</v>
          </cell>
          <cell r="CH638">
            <v>-20.399999999999999</v>
          </cell>
          <cell r="CL638">
            <v>35.6</v>
          </cell>
          <cell r="CP638">
            <v>20.5</v>
          </cell>
          <cell r="CT638">
            <v>4</v>
          </cell>
          <cell r="CU638">
            <v>45</v>
          </cell>
          <cell r="CY638">
            <v>6.8</v>
          </cell>
          <cell r="CZ638">
            <v>-8.8000000000000007</v>
          </cell>
          <cell r="DD638">
            <v>4</v>
          </cell>
          <cell r="DE638">
            <v>17</v>
          </cell>
          <cell r="DH638">
            <v>-14.7</v>
          </cell>
          <cell r="DI638">
            <v>-14.9</v>
          </cell>
          <cell r="DM638">
            <v>-7.0000000000000007E-2</v>
          </cell>
          <cell r="DN638">
            <v>-25</v>
          </cell>
          <cell r="DR638">
            <v>7.9</v>
          </cell>
          <cell r="DV638">
            <v>-48.8</v>
          </cell>
          <cell r="DX638">
            <v>11.9</v>
          </cell>
          <cell r="DY638">
            <v>0</v>
          </cell>
          <cell r="DZ638">
            <v>0</v>
          </cell>
          <cell r="EA638">
            <v>-17</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-6</v>
          </cell>
          <cell r="EY638">
            <v>0</v>
          </cell>
          <cell r="EZ638">
            <v>0</v>
          </cell>
          <cell r="FA638">
            <v>0</v>
          </cell>
          <cell r="FB638">
            <v>0</v>
          </cell>
          <cell r="FL638">
            <v>5.9</v>
          </cell>
          <cell r="FM638">
            <v>2.4</v>
          </cell>
          <cell r="FQ638">
            <v>35.1</v>
          </cell>
          <cell r="GK638">
            <v>0</v>
          </cell>
          <cell r="GL638">
            <v>-19.649999999999999</v>
          </cell>
          <cell r="GM638">
            <v>9.2800000000000011</v>
          </cell>
          <cell r="GN638">
            <v>-4.4587500000000002</v>
          </cell>
          <cell r="GO638">
            <v>0</v>
          </cell>
          <cell r="GP638">
            <v>0</v>
          </cell>
        </row>
        <row r="641">
          <cell r="BH641">
            <v>262</v>
          </cell>
          <cell r="BI641">
            <v>205</v>
          </cell>
          <cell r="BM641">
            <v>183</v>
          </cell>
          <cell r="BN641">
            <v>80</v>
          </cell>
          <cell r="BR641">
            <v>239</v>
          </cell>
          <cell r="BS641">
            <v>233</v>
          </cell>
          <cell r="BT641">
            <v>278</v>
          </cell>
          <cell r="BW641">
            <v>242</v>
          </cell>
          <cell r="CB641">
            <v>301</v>
          </cell>
          <cell r="CC641">
            <v>282</v>
          </cell>
          <cell r="CG641">
            <v>309</v>
          </cell>
          <cell r="CH641">
            <v>286</v>
          </cell>
          <cell r="CL641">
            <v>264</v>
          </cell>
          <cell r="CP641">
            <v>282</v>
          </cell>
          <cell r="CQ641">
            <v>290</v>
          </cell>
          <cell r="CT641">
            <v>289</v>
          </cell>
          <cell r="CU641">
            <v>300</v>
          </cell>
          <cell r="CY641">
            <v>252</v>
          </cell>
          <cell r="CZ641">
            <v>251</v>
          </cell>
          <cell r="DD641">
            <v>179</v>
          </cell>
          <cell r="DE641">
            <v>175</v>
          </cell>
          <cell r="DH641">
            <v>277</v>
          </cell>
          <cell r="DI641">
            <v>305</v>
          </cell>
          <cell r="DM641">
            <v>270</v>
          </cell>
          <cell r="DN641">
            <v>313</v>
          </cell>
          <cell r="GK641">
            <v>0</v>
          </cell>
          <cell r="GL641">
            <v>182.5</v>
          </cell>
          <cell r="GM641">
            <v>276.53846153846155</v>
          </cell>
          <cell r="GN641">
            <v>252.75</v>
          </cell>
          <cell r="GO641">
            <v>0</v>
          </cell>
          <cell r="GP641">
            <v>0</v>
          </cell>
        </row>
        <row r="642">
          <cell r="BH642">
            <v>0.55900000000000005</v>
          </cell>
          <cell r="BI642">
            <v>0.59499999999999997</v>
          </cell>
          <cell r="BR642">
            <v>0.65700000000000003</v>
          </cell>
          <cell r="BS642">
            <v>0.64900000000000002</v>
          </cell>
          <cell r="BT642">
            <v>0.69299999999999995</v>
          </cell>
          <cell r="BW642">
            <v>0.64</v>
          </cell>
          <cell r="CB642">
            <v>0.67500000000000004</v>
          </cell>
          <cell r="CC642">
            <v>0.70499999999999996</v>
          </cell>
          <cell r="CG642">
            <v>0.75600000000000001</v>
          </cell>
          <cell r="CH642">
            <v>0.70299999999999996</v>
          </cell>
          <cell r="CL642">
            <v>0.58099999999999996</v>
          </cell>
          <cell r="CP642">
            <v>0.70499999999999996</v>
          </cell>
          <cell r="CQ642">
            <v>0.73399999999999999</v>
          </cell>
          <cell r="CT642">
            <v>0.71499999999999997</v>
          </cell>
          <cell r="CU642">
            <v>0.72099999999999997</v>
          </cell>
          <cell r="CY642">
            <v>0.67300000000000004</v>
          </cell>
          <cell r="CZ642">
            <v>0.6</v>
          </cell>
          <cell r="DD642">
            <v>0.42799999999999999</v>
          </cell>
          <cell r="DE642">
            <v>0.6</v>
          </cell>
          <cell r="DH642">
            <v>0.67</v>
          </cell>
          <cell r="DI642">
            <v>0.69699999999999995</v>
          </cell>
          <cell r="DM642">
            <v>0.65900000000000003</v>
          </cell>
          <cell r="DN642">
            <v>0.71499999999999997</v>
          </cell>
          <cell r="GK642">
            <v>0</v>
          </cell>
          <cell r="GL642">
            <v>0.57699999999999996</v>
          </cell>
          <cell r="GM642">
            <v>0.68723076923076931</v>
          </cell>
          <cell r="GN642">
            <v>0.63024999999999998</v>
          </cell>
          <cell r="GO642">
            <v>0</v>
          </cell>
          <cell r="GP642">
            <v>0</v>
          </cell>
        </row>
        <row r="643">
          <cell r="BH643">
            <v>19.899999999999999</v>
          </cell>
          <cell r="BI643">
            <v>9.5</v>
          </cell>
          <cell r="BR643">
            <v>-12.7</v>
          </cell>
          <cell r="BS643">
            <v>-10.3</v>
          </cell>
          <cell r="BT643">
            <v>-7.2</v>
          </cell>
          <cell r="BW643">
            <v>19.399999999999999</v>
          </cell>
          <cell r="CB643">
            <v>25.7</v>
          </cell>
          <cell r="CC643">
            <v>46.7</v>
          </cell>
          <cell r="CG643">
            <v>0.6</v>
          </cell>
          <cell r="CH643">
            <v>16.399999999999999</v>
          </cell>
          <cell r="CL643">
            <v>-0.1</v>
          </cell>
          <cell r="CP643">
            <v>33.9</v>
          </cell>
          <cell r="CQ643">
            <v>30.5</v>
          </cell>
          <cell r="CT643">
            <v>65</v>
          </cell>
          <cell r="CU643">
            <v>40.6</v>
          </cell>
          <cell r="CY643">
            <v>37</v>
          </cell>
          <cell r="CZ643">
            <v>38.299999999999997</v>
          </cell>
          <cell r="DD643">
            <v>-27.7</v>
          </cell>
          <cell r="DE643">
            <v>14</v>
          </cell>
          <cell r="DH643">
            <v>18</v>
          </cell>
          <cell r="DI643">
            <v>12.9</v>
          </cell>
          <cell r="DM643">
            <v>22.7</v>
          </cell>
          <cell r="DN643">
            <v>42.9</v>
          </cell>
          <cell r="GK643">
            <v>0</v>
          </cell>
          <cell r="GL643">
            <v>14.7</v>
          </cell>
          <cell r="GM643">
            <v>19.115384615384617</v>
          </cell>
          <cell r="GN643">
            <v>19.762499999999999</v>
          </cell>
          <cell r="GO643">
            <v>0</v>
          </cell>
          <cell r="GP643">
            <v>0</v>
          </cell>
        </row>
        <row r="646">
          <cell r="BM646">
            <v>322</v>
          </cell>
          <cell r="BN646">
            <v>322</v>
          </cell>
          <cell r="BR646">
            <v>289</v>
          </cell>
          <cell r="BS646">
            <v>322</v>
          </cell>
          <cell r="BT646">
            <v>322</v>
          </cell>
          <cell r="BW646">
            <v>322</v>
          </cell>
          <cell r="CB646">
            <v>311</v>
          </cell>
          <cell r="CC646">
            <v>322</v>
          </cell>
          <cell r="CF646">
            <v>322</v>
          </cell>
          <cell r="CG646">
            <v>318</v>
          </cell>
          <cell r="CH646">
            <v>321</v>
          </cell>
          <cell r="CL646">
            <v>316</v>
          </cell>
          <cell r="CP646">
            <v>317</v>
          </cell>
          <cell r="CQ646">
            <v>322</v>
          </cell>
          <cell r="CT646">
            <v>243</v>
          </cell>
          <cell r="CU646">
            <v>322</v>
          </cell>
          <cell r="CZ646">
            <v>321</v>
          </cell>
          <cell r="DD646">
            <v>256</v>
          </cell>
          <cell r="DE646">
            <v>229</v>
          </cell>
          <cell r="DH646">
            <v>238</v>
          </cell>
          <cell r="DI646">
            <v>321</v>
          </cell>
          <cell r="DN646">
            <v>195</v>
          </cell>
          <cell r="DR646">
            <v>89</v>
          </cell>
          <cell r="DV646">
            <v>321</v>
          </cell>
          <cell r="DX646">
            <v>321</v>
          </cell>
          <cell r="DY646">
            <v>0</v>
          </cell>
          <cell r="DZ646">
            <v>0</v>
          </cell>
          <cell r="EA646">
            <v>321</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321</v>
          </cell>
          <cell r="EY646">
            <v>0</v>
          </cell>
          <cell r="EZ646">
            <v>0</v>
          </cell>
          <cell r="FA646">
            <v>0</v>
          </cell>
          <cell r="FB646">
            <v>0</v>
          </cell>
          <cell r="FC646">
            <v>0</v>
          </cell>
          <cell r="FH646">
            <v>144</v>
          </cell>
          <cell r="FL646">
            <v>281</v>
          </cell>
          <cell r="FM646">
            <v>321</v>
          </cell>
          <cell r="FQ646">
            <v>256</v>
          </cell>
          <cell r="GK646">
            <v>0</v>
          </cell>
          <cell r="GL646">
            <v>322</v>
          </cell>
          <cell r="GM646">
            <v>312.07142857142856</v>
          </cell>
          <cell r="GN646">
            <v>260</v>
          </cell>
          <cell r="GO646">
            <v>0</v>
          </cell>
          <cell r="GP646">
            <v>0</v>
          </cell>
        </row>
        <row r="647">
          <cell r="BN647">
            <v>0.73699999999999999</v>
          </cell>
          <cell r="BR647">
            <v>0.76</v>
          </cell>
          <cell r="BS647">
            <v>0.76900000000000002</v>
          </cell>
          <cell r="BT647">
            <v>0.79</v>
          </cell>
          <cell r="BW647">
            <v>0.75900000000000001</v>
          </cell>
          <cell r="CB647">
            <v>0.72</v>
          </cell>
          <cell r="CC647">
            <v>0.75900000000000001</v>
          </cell>
          <cell r="CF647">
            <v>0.79200000000000004</v>
          </cell>
          <cell r="CG647">
            <v>0.77400000000000002</v>
          </cell>
          <cell r="CH647">
            <v>0.76600000000000001</v>
          </cell>
          <cell r="CL647">
            <v>0.74099999999999999</v>
          </cell>
          <cell r="CP647">
            <v>0.70699999999999996</v>
          </cell>
          <cell r="CQ647">
            <v>0.78200000000000003</v>
          </cell>
          <cell r="CT647">
            <v>0.51700000000000002</v>
          </cell>
          <cell r="CU647">
            <v>0.76100000000000001</v>
          </cell>
          <cell r="CZ647">
            <v>0.80300000000000005</v>
          </cell>
          <cell r="DD647">
            <v>0.57599999999999996</v>
          </cell>
          <cell r="DE647">
            <v>0.77100000000000002</v>
          </cell>
          <cell r="DH647">
            <v>0.50900000000000001</v>
          </cell>
          <cell r="DI647">
            <v>0.78</v>
          </cell>
          <cell r="DN647">
            <v>0.77100000000000002</v>
          </cell>
          <cell r="DR647">
            <v>0.72799999999999998</v>
          </cell>
          <cell r="DV647">
            <v>0.79900000000000004</v>
          </cell>
          <cell r="DX647">
            <v>0.78300000000000003</v>
          </cell>
          <cell r="DY647">
            <v>0</v>
          </cell>
          <cell r="DZ647">
            <v>0</v>
          </cell>
          <cell r="EA647">
            <v>0.78100000000000003</v>
          </cell>
          <cell r="EB647">
            <v>0</v>
          </cell>
          <cell r="EC647">
            <v>0</v>
          </cell>
          <cell r="ED647">
            <v>0</v>
          </cell>
          <cell r="EE647">
            <v>0</v>
          </cell>
          <cell r="EF647">
            <v>0</v>
          </cell>
          <cell r="EG647">
            <v>0</v>
          </cell>
          <cell r="EH647">
            <v>0</v>
          </cell>
          <cell r="EI647">
            <v>0</v>
          </cell>
          <cell r="EJ647">
            <v>0</v>
          </cell>
          <cell r="EK647">
            <v>0</v>
          </cell>
          <cell r="EL647">
            <v>0</v>
          </cell>
          <cell r="EM647">
            <v>0</v>
          </cell>
          <cell r="EN647">
            <v>0</v>
          </cell>
          <cell r="EO647">
            <v>0</v>
          </cell>
          <cell r="EP647">
            <v>0</v>
          </cell>
          <cell r="EQ647">
            <v>0</v>
          </cell>
          <cell r="ER647">
            <v>0</v>
          </cell>
          <cell r="ES647">
            <v>0</v>
          </cell>
          <cell r="ET647">
            <v>0</v>
          </cell>
          <cell r="EU647">
            <v>0</v>
          </cell>
          <cell r="EV647">
            <v>0</v>
          </cell>
          <cell r="EW647">
            <v>0</v>
          </cell>
          <cell r="EX647">
            <v>0.77</v>
          </cell>
          <cell r="EY647">
            <v>0</v>
          </cell>
          <cell r="EZ647">
            <v>0</v>
          </cell>
          <cell r="FA647">
            <v>0</v>
          </cell>
          <cell r="FB647">
            <v>0</v>
          </cell>
          <cell r="FC647">
            <v>0</v>
          </cell>
          <cell r="FH647">
            <v>0.85399999999999998</v>
          </cell>
          <cell r="FL647">
            <v>0.64</v>
          </cell>
          <cell r="FM647">
            <v>0.70699999999999996</v>
          </cell>
          <cell r="FQ647">
            <v>0.58699999999999997</v>
          </cell>
          <cell r="GK647">
            <v>0</v>
          </cell>
          <cell r="GL647">
            <v>0.73699999999999999</v>
          </cell>
          <cell r="GM647">
            <v>0.74264285714285705</v>
          </cell>
          <cell r="GN647">
            <v>0.70166666666666666</v>
          </cell>
          <cell r="GO647">
            <v>0</v>
          </cell>
          <cell r="GP647">
            <v>0</v>
          </cell>
        </row>
        <row r="648">
          <cell r="BN648">
            <v>-15.2</v>
          </cell>
          <cell r="BR648">
            <v>-7.2</v>
          </cell>
          <cell r="BS648">
            <v>-27</v>
          </cell>
          <cell r="BT648">
            <v>-2.9</v>
          </cell>
          <cell r="BW648">
            <v>-0.3</v>
          </cell>
          <cell r="CB648">
            <v>-7.7</v>
          </cell>
          <cell r="CC648">
            <v>12.4</v>
          </cell>
          <cell r="CF648">
            <v>9.4</v>
          </cell>
          <cell r="CG648">
            <v>-3.2</v>
          </cell>
          <cell r="CH648">
            <v>-17.5</v>
          </cell>
          <cell r="CL648">
            <v>54.6</v>
          </cell>
          <cell r="CP648">
            <v>14.7</v>
          </cell>
          <cell r="CQ648">
            <v>25.3</v>
          </cell>
          <cell r="CT648">
            <v>-12.3</v>
          </cell>
          <cell r="CU648">
            <v>12.4</v>
          </cell>
          <cell r="CZ648">
            <v>-20.3</v>
          </cell>
          <cell r="DD648">
            <v>-20.2</v>
          </cell>
          <cell r="DE648">
            <v>30.9</v>
          </cell>
          <cell r="DH648">
            <v>19.7</v>
          </cell>
          <cell r="DI648">
            <v>44.4</v>
          </cell>
          <cell r="DN648">
            <v>23.7</v>
          </cell>
          <cell r="DR648">
            <v>-51.2</v>
          </cell>
          <cell r="DV648">
            <v>7.7</v>
          </cell>
          <cell r="DX648">
            <v>33.1</v>
          </cell>
          <cell r="DY648">
            <v>0</v>
          </cell>
          <cell r="DZ648">
            <v>0</v>
          </cell>
          <cell r="EA648">
            <v>11.1</v>
          </cell>
          <cell r="EB648">
            <v>0</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28.5</v>
          </cell>
          <cell r="EY648">
            <v>0</v>
          </cell>
          <cell r="EZ648">
            <v>0</v>
          </cell>
          <cell r="FA648">
            <v>0</v>
          </cell>
          <cell r="FB648">
            <v>0</v>
          </cell>
          <cell r="FC648">
            <v>0</v>
          </cell>
          <cell r="FH648">
            <v>17.8</v>
          </cell>
          <cell r="FL648">
            <v>6.1</v>
          </cell>
          <cell r="FM648">
            <v>3</v>
          </cell>
          <cell r="FQ648">
            <v>33.4</v>
          </cell>
          <cell r="GK648">
            <v>0</v>
          </cell>
          <cell r="GL648">
            <v>-15.2</v>
          </cell>
          <cell r="GM648">
            <v>3.621428571428571</v>
          </cell>
          <cell r="GN648">
            <v>13.033333333333333</v>
          </cell>
          <cell r="GO648">
            <v>0</v>
          </cell>
          <cell r="GP648">
            <v>0</v>
          </cell>
        </row>
        <row r="651">
          <cell r="BI651">
            <v>177</v>
          </cell>
          <cell r="BM651">
            <v>227</v>
          </cell>
          <cell r="BN651">
            <v>309</v>
          </cell>
          <cell r="BR651">
            <v>50</v>
          </cell>
          <cell r="BS651">
            <v>248</v>
          </cell>
          <cell r="BT651">
            <v>25</v>
          </cell>
          <cell r="BW651">
            <v>194</v>
          </cell>
          <cell r="CB651">
            <v>116</v>
          </cell>
          <cell r="CC651">
            <v>80</v>
          </cell>
          <cell r="CL651">
            <v>298</v>
          </cell>
          <cell r="CP651">
            <v>301</v>
          </cell>
          <cell r="CU651">
            <v>305</v>
          </cell>
          <cell r="CY651">
            <v>257</v>
          </cell>
          <cell r="CZ651">
            <v>310</v>
          </cell>
          <cell r="DD651">
            <v>271</v>
          </cell>
          <cell r="DE651">
            <v>190</v>
          </cell>
          <cell r="DH651">
            <v>186</v>
          </cell>
          <cell r="DI651">
            <v>312</v>
          </cell>
          <cell r="DM651">
            <v>204</v>
          </cell>
          <cell r="DN651">
            <v>216</v>
          </cell>
          <cell r="DR651">
            <v>77</v>
          </cell>
          <cell r="DX651">
            <v>307</v>
          </cell>
          <cell r="DY651">
            <v>0</v>
          </cell>
          <cell r="DZ651">
            <v>0</v>
          </cell>
          <cell r="EA651">
            <v>300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137</v>
          </cell>
          <cell r="EY651">
            <v>0</v>
          </cell>
          <cell r="EZ651">
            <v>0</v>
          </cell>
          <cell r="FA651">
            <v>0</v>
          </cell>
          <cell r="FB651">
            <v>0</v>
          </cell>
          <cell r="FL651">
            <v>274</v>
          </cell>
          <cell r="FM651">
            <v>277</v>
          </cell>
          <cell r="GK651">
            <v>0</v>
          </cell>
          <cell r="GL651">
            <v>237.66666666666666</v>
          </cell>
          <cell r="GM651">
            <v>179.66666666666666</v>
          </cell>
          <cell r="GN651">
            <v>243.25</v>
          </cell>
          <cell r="GO651">
            <v>0</v>
          </cell>
          <cell r="GP651">
            <v>0</v>
          </cell>
        </row>
        <row r="652">
          <cell r="BI652">
            <v>0.60499999999999998</v>
          </cell>
          <cell r="BM652">
            <v>0.73199999999999998</v>
          </cell>
          <cell r="BN652">
            <v>0.78600000000000003</v>
          </cell>
          <cell r="BR652">
            <v>0.66900000000000004</v>
          </cell>
          <cell r="BS652">
            <v>0.70399999999999996</v>
          </cell>
          <cell r="BT652">
            <v>0.66100000000000003</v>
          </cell>
          <cell r="BW652">
            <v>0.79500000000000004</v>
          </cell>
          <cell r="CB652">
            <v>0.7</v>
          </cell>
          <cell r="CC652">
            <v>0.436</v>
          </cell>
          <cell r="CL652">
            <v>0.74199999999999999</v>
          </cell>
          <cell r="CP652">
            <v>0.751</v>
          </cell>
          <cell r="CU652">
            <v>0.78600000000000003</v>
          </cell>
          <cell r="CY652">
            <v>0.63500000000000001</v>
          </cell>
          <cell r="CZ652">
            <v>0.77700000000000002</v>
          </cell>
          <cell r="DD652">
            <v>0.66100000000000003</v>
          </cell>
          <cell r="DE652">
            <v>0.69</v>
          </cell>
          <cell r="DH652">
            <v>0.27100000000000002</v>
          </cell>
          <cell r="DI652">
            <v>0.86899999999999999</v>
          </cell>
          <cell r="DM652">
            <v>0.51600000000000001</v>
          </cell>
          <cell r="DN652">
            <v>0.75600000000000001</v>
          </cell>
          <cell r="DR652">
            <v>0.67900000000000005</v>
          </cell>
          <cell r="DX652">
            <v>0.75900000000000001</v>
          </cell>
          <cell r="DY652">
            <v>0</v>
          </cell>
          <cell r="DZ652">
            <v>0</v>
          </cell>
          <cell r="EA652">
            <v>0.76400000000000001</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0.57099999999999995</v>
          </cell>
          <cell r="EY652">
            <v>0</v>
          </cell>
          <cell r="EZ652">
            <v>0</v>
          </cell>
          <cell r="FA652">
            <v>0</v>
          </cell>
          <cell r="FB652">
            <v>0</v>
          </cell>
          <cell r="FL652">
            <v>0.65500000000000003</v>
          </cell>
          <cell r="FM652">
            <v>0.66100000000000003</v>
          </cell>
          <cell r="GK652">
            <v>0</v>
          </cell>
          <cell r="GL652">
            <v>0.70766666666666678</v>
          </cell>
          <cell r="GM652">
            <v>0.69377777777777772</v>
          </cell>
          <cell r="GN652">
            <v>0.64687499999999998</v>
          </cell>
          <cell r="GO652">
            <v>0</v>
          </cell>
          <cell r="GP652">
            <v>0</v>
          </cell>
        </row>
        <row r="653">
          <cell r="BI653">
            <v>147</v>
          </cell>
          <cell r="BM653">
            <v>18.5</v>
          </cell>
          <cell r="BN653">
            <v>13.4</v>
          </cell>
          <cell r="BR653">
            <v>0.1</v>
          </cell>
          <cell r="BS653">
            <v>-8.5</v>
          </cell>
          <cell r="BT653">
            <v>0.7</v>
          </cell>
          <cell r="BW653">
            <v>-13</v>
          </cell>
          <cell r="CB653">
            <v>1</v>
          </cell>
          <cell r="CC653">
            <v>10.4</v>
          </cell>
          <cell r="CL653">
            <v>50.4</v>
          </cell>
          <cell r="CP653">
            <v>16.100000000000001</v>
          </cell>
          <cell r="CU653">
            <v>56.9</v>
          </cell>
          <cell r="CY653">
            <v>24.3</v>
          </cell>
          <cell r="CZ653">
            <v>37.6</v>
          </cell>
          <cell r="DD653">
            <v>53.7</v>
          </cell>
          <cell r="DE653">
            <v>44.1</v>
          </cell>
          <cell r="DH653">
            <v>10.5</v>
          </cell>
          <cell r="DI653">
            <v>-53.9</v>
          </cell>
          <cell r="DM653">
            <v>32.700000000000003</v>
          </cell>
          <cell r="DN653">
            <v>34.299999999999997</v>
          </cell>
          <cell r="DR653">
            <v>16.899999999999999</v>
          </cell>
          <cell r="DX653">
            <v>38.5</v>
          </cell>
          <cell r="DY653">
            <v>0</v>
          </cell>
          <cell r="DZ653">
            <v>0</v>
          </cell>
          <cell r="EA653">
            <v>42.6</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-47.5</v>
          </cell>
          <cell r="EY653">
            <v>0</v>
          </cell>
          <cell r="EZ653">
            <v>0</v>
          </cell>
          <cell r="FA653">
            <v>0</v>
          </cell>
          <cell r="FB653">
            <v>0</v>
          </cell>
          <cell r="FL653">
            <v>-93.5</v>
          </cell>
          <cell r="FM653">
            <v>-110.2</v>
          </cell>
          <cell r="GK653">
            <v>0</v>
          </cell>
          <cell r="GL653">
            <v>59.633333333333333</v>
          </cell>
          <cell r="GM653">
            <v>12.677777777777777</v>
          </cell>
          <cell r="GN653">
            <v>22.912500000000001</v>
          </cell>
          <cell r="GO653">
            <v>0</v>
          </cell>
          <cell r="GP653">
            <v>0</v>
          </cell>
        </row>
        <row r="656">
          <cell r="BC656">
            <v>285</v>
          </cell>
          <cell r="BD656">
            <v>289</v>
          </cell>
          <cell r="BE656">
            <v>292</v>
          </cell>
          <cell r="BH656">
            <v>281</v>
          </cell>
          <cell r="BI656">
            <v>264</v>
          </cell>
          <cell r="BM656">
            <v>316</v>
          </cell>
          <cell r="BN656">
            <v>279</v>
          </cell>
          <cell r="BR656">
            <v>264</v>
          </cell>
          <cell r="BS656">
            <v>275</v>
          </cell>
          <cell r="BT656">
            <v>316</v>
          </cell>
          <cell r="BW656">
            <v>305</v>
          </cell>
          <cell r="CB656">
            <v>316</v>
          </cell>
          <cell r="CC656">
            <v>318</v>
          </cell>
          <cell r="CH656">
            <v>307</v>
          </cell>
          <cell r="CL656">
            <v>240</v>
          </cell>
          <cell r="CP656">
            <v>292</v>
          </cell>
          <cell r="CQ656">
            <v>318</v>
          </cell>
          <cell r="CT656">
            <v>317</v>
          </cell>
          <cell r="CU656">
            <v>313</v>
          </cell>
          <cell r="CY656">
            <v>276</v>
          </cell>
          <cell r="CZ656">
            <v>318</v>
          </cell>
          <cell r="DD656">
            <v>203</v>
          </cell>
          <cell r="DE656">
            <v>216</v>
          </cell>
          <cell r="DH656">
            <v>280</v>
          </cell>
          <cell r="DI656">
            <v>278</v>
          </cell>
          <cell r="DM656">
            <v>293</v>
          </cell>
          <cell r="DN656">
            <v>262</v>
          </cell>
          <cell r="DR656">
            <v>79</v>
          </cell>
          <cell r="DV656">
            <v>100</v>
          </cell>
          <cell r="DX656">
            <v>318</v>
          </cell>
          <cell r="DY656">
            <v>0</v>
          </cell>
          <cell r="DZ656">
            <v>0</v>
          </cell>
          <cell r="EA656">
            <v>300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H656">
            <v>193</v>
          </cell>
          <cell r="FL656">
            <v>214</v>
          </cell>
          <cell r="GK656">
            <v>0</v>
          </cell>
          <cell r="GL656">
            <v>286.57142857142856</v>
          </cell>
          <cell r="GM656">
            <v>298.41666666666669</v>
          </cell>
          <cell r="GN656">
            <v>265.75</v>
          </cell>
          <cell r="GO656">
            <v>0</v>
          </cell>
          <cell r="GP656">
            <v>0</v>
          </cell>
        </row>
        <row r="657">
          <cell r="BC657">
            <v>0.66900000000000004</v>
          </cell>
          <cell r="BD657">
            <v>0.68</v>
          </cell>
          <cell r="BE657">
            <v>0.67600000000000005</v>
          </cell>
          <cell r="BH657">
            <v>0.63700000000000001</v>
          </cell>
          <cell r="BI657">
            <v>0.59299999999999997</v>
          </cell>
          <cell r="BM657">
            <v>0.748</v>
          </cell>
          <cell r="BN657">
            <v>0.82199999999999995</v>
          </cell>
          <cell r="BR657">
            <v>0.66300000000000003</v>
          </cell>
          <cell r="BS657">
            <v>0.76100000000000001</v>
          </cell>
          <cell r="BT657">
            <v>0.83099999999999996</v>
          </cell>
          <cell r="BW657">
            <v>0.747</v>
          </cell>
          <cell r="CB657">
            <v>0.78300000000000003</v>
          </cell>
          <cell r="CC657">
            <v>0.84</v>
          </cell>
          <cell r="CH657">
            <v>0.84599999999999997</v>
          </cell>
          <cell r="CL657">
            <v>0.58399999999999996</v>
          </cell>
          <cell r="CP657">
            <v>0.75700000000000001</v>
          </cell>
          <cell r="CQ657">
            <v>0.81399999999999995</v>
          </cell>
          <cell r="CT657">
            <v>0.78600000000000003</v>
          </cell>
          <cell r="CU657">
            <v>0.84499999999999997</v>
          </cell>
          <cell r="CY657">
            <v>0.68100000000000005</v>
          </cell>
          <cell r="CZ657">
            <v>0.85299999999999998</v>
          </cell>
          <cell r="DD657">
            <v>0.48899999999999999</v>
          </cell>
          <cell r="DE657">
            <v>0.81799999999999995</v>
          </cell>
          <cell r="DH657">
            <v>0.7</v>
          </cell>
          <cell r="DI657">
            <v>0.69499999999999995</v>
          </cell>
          <cell r="DM657">
            <v>0.746</v>
          </cell>
          <cell r="DN657">
            <v>0.64400000000000002</v>
          </cell>
          <cell r="DR657">
            <v>0.78500000000000003</v>
          </cell>
          <cell r="DV657">
            <v>0.57499999999999996</v>
          </cell>
          <cell r="DX657">
            <v>0.82</v>
          </cell>
          <cell r="DY657">
            <v>0</v>
          </cell>
          <cell r="DZ657">
            <v>0</v>
          </cell>
          <cell r="EA657">
            <v>0.76500000000000001</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H657">
            <v>0.84199999999999997</v>
          </cell>
          <cell r="FL657">
            <v>0.57399999999999995</v>
          </cell>
          <cell r="GK657">
            <v>0</v>
          </cell>
          <cell r="GL657">
            <v>0.68928571428571428</v>
          </cell>
          <cell r="GM657">
            <v>0.77141666666666664</v>
          </cell>
          <cell r="GN657">
            <v>0.70325000000000015</v>
          </cell>
          <cell r="GO657">
            <v>0</v>
          </cell>
          <cell r="GP657">
            <v>0</v>
          </cell>
        </row>
        <row r="658">
          <cell r="BC658">
            <v>62.4</v>
          </cell>
          <cell r="BD658">
            <v>19</v>
          </cell>
          <cell r="BE658">
            <v>17.100000000000001</v>
          </cell>
          <cell r="BH658">
            <v>17.2</v>
          </cell>
          <cell r="BI658">
            <v>19.600000000000001</v>
          </cell>
          <cell r="BM658">
            <v>13.7</v>
          </cell>
          <cell r="BN658">
            <v>10</v>
          </cell>
          <cell r="BR658">
            <v>16.399999999999999</v>
          </cell>
          <cell r="BS658">
            <v>21.8</v>
          </cell>
          <cell r="BT658">
            <v>29.5</v>
          </cell>
          <cell r="BW658">
            <v>17.899999999999999</v>
          </cell>
          <cell r="CB658">
            <v>37.200000000000003</v>
          </cell>
          <cell r="CC658">
            <v>32.9</v>
          </cell>
          <cell r="CH658">
            <v>27.2</v>
          </cell>
          <cell r="CL658">
            <v>-31.4</v>
          </cell>
          <cell r="CP658">
            <v>5.9</v>
          </cell>
          <cell r="CQ658">
            <v>19</v>
          </cell>
          <cell r="CT658">
            <v>0.4</v>
          </cell>
          <cell r="CU658">
            <v>13.6</v>
          </cell>
          <cell r="CY658">
            <v>-8.5</v>
          </cell>
          <cell r="CZ658">
            <v>3.5</v>
          </cell>
          <cell r="DD658">
            <v>11.8</v>
          </cell>
          <cell r="DE658">
            <v>13.2</v>
          </cell>
          <cell r="DH658">
            <v>-23.1</v>
          </cell>
          <cell r="DI658">
            <v>5.5</v>
          </cell>
          <cell r="DM658">
            <v>9.9</v>
          </cell>
          <cell r="DN658">
            <v>21.7</v>
          </cell>
          <cell r="DR658">
            <v>6.9</v>
          </cell>
          <cell r="DV658">
            <v>12.1</v>
          </cell>
          <cell r="DX658">
            <v>27.1</v>
          </cell>
          <cell r="DY658">
            <v>0</v>
          </cell>
          <cell r="DZ658">
            <v>0</v>
          </cell>
          <cell r="EA658">
            <v>28.7</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H658">
            <v>35.1</v>
          </cell>
          <cell r="FL658">
            <v>28.1</v>
          </cell>
          <cell r="GK658">
            <v>0</v>
          </cell>
          <cell r="GL658">
            <v>22.714285714285715</v>
          </cell>
          <cell r="GM658">
            <v>15.866666666666665</v>
          </cell>
          <cell r="GN658">
            <v>4.25</v>
          </cell>
          <cell r="GO658">
            <v>0</v>
          </cell>
          <cell r="GP658">
            <v>0</v>
          </cell>
        </row>
        <row r="661">
          <cell r="FH661">
            <v>107</v>
          </cell>
          <cell r="FL661">
            <v>166</v>
          </cell>
          <cell r="GK661">
            <v>0</v>
          </cell>
          <cell r="GL661">
            <v>0</v>
          </cell>
          <cell r="GM661">
            <v>0</v>
          </cell>
          <cell r="GN661">
            <v>0</v>
          </cell>
          <cell r="GO661">
            <v>0</v>
          </cell>
          <cell r="GP661">
            <v>0</v>
          </cell>
        </row>
        <row r="662">
          <cell r="FH662">
            <v>0.69499999999999995</v>
          </cell>
          <cell r="FL662">
            <v>0.63</v>
          </cell>
          <cell r="GK662">
            <v>0</v>
          </cell>
          <cell r="GL662">
            <v>0</v>
          </cell>
          <cell r="GM662">
            <v>0</v>
          </cell>
          <cell r="GN662">
            <v>0</v>
          </cell>
          <cell r="GO662">
            <v>0</v>
          </cell>
          <cell r="GP662">
            <v>0</v>
          </cell>
        </row>
        <row r="663">
          <cell r="FH663">
            <v>-87.4</v>
          </cell>
          <cell r="FL663">
            <v>-166.9</v>
          </cell>
          <cell r="GK663">
            <v>0</v>
          </cell>
          <cell r="GL663">
            <v>0</v>
          </cell>
          <cell r="GM663">
            <v>0</v>
          </cell>
          <cell r="GN663">
            <v>0</v>
          </cell>
          <cell r="GO663">
            <v>0</v>
          </cell>
          <cell r="GP663">
            <v>0</v>
          </cell>
        </row>
        <row r="666">
          <cell r="AK666">
            <v>260</v>
          </cell>
          <cell r="AL666">
            <v>280</v>
          </cell>
          <cell r="AO666">
            <v>233</v>
          </cell>
          <cell r="AP666">
            <v>288</v>
          </cell>
          <cell r="AQ666">
            <v>268</v>
          </cell>
          <cell r="AT666">
            <v>289</v>
          </cell>
          <cell r="AU666">
            <v>286</v>
          </cell>
          <cell r="BC666">
            <v>300</v>
          </cell>
          <cell r="BD666">
            <v>292</v>
          </cell>
          <cell r="BE666">
            <v>264</v>
          </cell>
          <cell r="BH666">
            <v>282</v>
          </cell>
          <cell r="BI666">
            <v>193</v>
          </cell>
          <cell r="BM666">
            <v>291</v>
          </cell>
          <cell r="BN666">
            <v>258</v>
          </cell>
          <cell r="BR666">
            <v>284</v>
          </cell>
          <cell r="BT666">
            <v>284</v>
          </cell>
          <cell r="BW666">
            <v>270</v>
          </cell>
          <cell r="CB666">
            <v>291</v>
          </cell>
          <cell r="CC666">
            <v>288</v>
          </cell>
          <cell r="CL666">
            <v>270</v>
          </cell>
          <cell r="CP666">
            <v>261</v>
          </cell>
          <cell r="CT666">
            <v>240</v>
          </cell>
          <cell r="CU666">
            <v>256</v>
          </cell>
          <cell r="CY666">
            <v>81</v>
          </cell>
          <cell r="CZ666">
            <v>252</v>
          </cell>
          <cell r="DD666">
            <v>135</v>
          </cell>
          <cell r="DE666">
            <v>174</v>
          </cell>
          <cell r="DH666">
            <v>161</v>
          </cell>
          <cell r="DI666">
            <v>212</v>
          </cell>
          <cell r="DM666">
            <v>254</v>
          </cell>
          <cell r="DV666">
            <v>308</v>
          </cell>
          <cell r="DX666">
            <v>280</v>
          </cell>
          <cell r="DY666">
            <v>0</v>
          </cell>
          <cell r="DZ666">
            <v>0</v>
          </cell>
          <cell r="EA666">
            <v>274</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2963</v>
          </cell>
          <cell r="EY666">
            <v>0</v>
          </cell>
          <cell r="EZ666">
            <v>0</v>
          </cell>
          <cell r="FA666">
            <v>0</v>
          </cell>
          <cell r="FB666">
            <v>0</v>
          </cell>
          <cell r="FH666">
            <v>172</v>
          </cell>
          <cell r="FL666">
            <v>264</v>
          </cell>
          <cell r="FM666">
            <v>219</v>
          </cell>
          <cell r="FQ666">
            <v>279</v>
          </cell>
          <cell r="GK666">
            <v>270</v>
          </cell>
          <cell r="GL666">
            <v>270.33333333333331</v>
          </cell>
          <cell r="GM666">
            <v>271.55555555555554</v>
          </cell>
          <cell r="GN666">
            <v>181.28571428571428</v>
          </cell>
          <cell r="GO666">
            <v>0</v>
          </cell>
          <cell r="GP666">
            <v>0</v>
          </cell>
        </row>
        <row r="667">
          <cell r="AK667">
            <v>0.65900000000000003</v>
          </cell>
          <cell r="AL667">
            <v>0.67600000000000005</v>
          </cell>
          <cell r="AO667">
            <v>0.56399999999999995</v>
          </cell>
          <cell r="AP667">
            <v>0.68500000000000005</v>
          </cell>
          <cell r="AQ667">
            <v>0.64800000000000002</v>
          </cell>
          <cell r="AT667">
            <v>0.69699999999999995</v>
          </cell>
          <cell r="AU667">
            <v>0.69599999999999995</v>
          </cell>
          <cell r="BC667">
            <v>0.67800000000000005</v>
          </cell>
          <cell r="BD667">
            <v>0.67500000000000004</v>
          </cell>
          <cell r="BE667">
            <v>0.61199999999999999</v>
          </cell>
          <cell r="BH667">
            <v>0.65</v>
          </cell>
          <cell r="BI667">
            <v>0.35299999999999998</v>
          </cell>
          <cell r="BN667">
            <v>0.627</v>
          </cell>
          <cell r="BR667">
            <v>0.73099999999999998</v>
          </cell>
          <cell r="BT667">
            <v>0.70499999999999996</v>
          </cell>
          <cell r="BW667">
            <v>0.67300000000000004</v>
          </cell>
          <cell r="CB667">
            <v>0.71</v>
          </cell>
          <cell r="CC667">
            <v>0.70399999999999996</v>
          </cell>
          <cell r="CL667">
            <v>0.71599999999999997</v>
          </cell>
          <cell r="CP667">
            <v>0.62</v>
          </cell>
          <cell r="CT667">
            <v>0.61599999999999999</v>
          </cell>
          <cell r="CU667">
            <v>0.73499999999999999</v>
          </cell>
          <cell r="CY667">
            <v>0.8</v>
          </cell>
          <cell r="CZ667">
            <v>0.70499999999999996</v>
          </cell>
          <cell r="DD667">
            <v>0.36799999999999999</v>
          </cell>
          <cell r="DE667">
            <v>0.69099999999999995</v>
          </cell>
          <cell r="DH667">
            <v>0.39</v>
          </cell>
          <cell r="DI667">
            <v>0.52700000000000002</v>
          </cell>
          <cell r="DM667">
            <v>0.626</v>
          </cell>
          <cell r="DV667">
            <v>0.73199999999999998</v>
          </cell>
          <cell r="DX667">
            <v>0.7</v>
          </cell>
          <cell r="DY667">
            <v>0</v>
          </cell>
          <cell r="DZ667">
            <v>0</v>
          </cell>
          <cell r="EA667">
            <v>0.67600000000000005</v>
          </cell>
          <cell r="EB667">
            <v>0</v>
          </cell>
          <cell r="EC667">
            <v>0</v>
          </cell>
          <cell r="ED667">
            <v>0</v>
          </cell>
          <cell r="EE667">
            <v>0</v>
          </cell>
          <cell r="EF667">
            <v>0</v>
          </cell>
          <cell r="EG667">
            <v>0</v>
          </cell>
          <cell r="EH667">
            <v>0</v>
          </cell>
          <cell r="EI667">
            <v>0</v>
          </cell>
          <cell r="EJ667">
            <v>0</v>
          </cell>
          <cell r="EK667">
            <v>0</v>
          </cell>
          <cell r="EL667">
            <v>0</v>
          </cell>
          <cell r="EM667">
            <v>0</v>
          </cell>
          <cell r="EN667">
            <v>0</v>
          </cell>
          <cell r="EO667">
            <v>0</v>
          </cell>
          <cell r="EP667">
            <v>0</v>
          </cell>
          <cell r="EQ667">
            <v>0</v>
          </cell>
          <cell r="ER667">
            <v>0</v>
          </cell>
          <cell r="ES667">
            <v>0</v>
          </cell>
          <cell r="ET667">
            <v>0</v>
          </cell>
          <cell r="EU667">
            <v>0</v>
          </cell>
          <cell r="EV667">
            <v>0</v>
          </cell>
          <cell r="EW667">
            <v>0</v>
          </cell>
          <cell r="EX667">
            <v>0.70299999999999996</v>
          </cell>
          <cell r="EY667">
            <v>0</v>
          </cell>
          <cell r="EZ667">
            <v>0</v>
          </cell>
          <cell r="FA667">
            <v>0</v>
          </cell>
          <cell r="FB667">
            <v>0</v>
          </cell>
          <cell r="FH667">
            <v>0.624</v>
          </cell>
          <cell r="FL667">
            <v>0.61499999999999999</v>
          </cell>
          <cell r="FM667">
            <v>0.60699999999999998</v>
          </cell>
          <cell r="FQ667">
            <v>0.69699999999999995</v>
          </cell>
          <cell r="GK667">
            <v>0.66749999999999998</v>
          </cell>
          <cell r="GL667">
            <v>0.62590909090909086</v>
          </cell>
          <cell r="GM667">
            <v>0.69</v>
          </cell>
          <cell r="GN667">
            <v>0.58671428571428574</v>
          </cell>
          <cell r="GO667">
            <v>0</v>
          </cell>
          <cell r="GP667">
            <v>0</v>
          </cell>
        </row>
        <row r="668">
          <cell r="AQ668">
            <v>60.1</v>
          </cell>
          <cell r="AT668">
            <v>46.1</v>
          </cell>
          <cell r="AU668">
            <v>41.5</v>
          </cell>
          <cell r="BC668">
            <v>67.3</v>
          </cell>
          <cell r="BD668">
            <v>68.599999999999994</v>
          </cell>
          <cell r="BE668">
            <v>74.7</v>
          </cell>
          <cell r="BH668">
            <v>85.9</v>
          </cell>
          <cell r="BI668">
            <v>31.7</v>
          </cell>
          <cell r="BN668">
            <v>93.9</v>
          </cell>
          <cell r="BR668">
            <v>82.8</v>
          </cell>
          <cell r="BT668">
            <v>111</v>
          </cell>
          <cell r="BW668">
            <v>88.6</v>
          </cell>
          <cell r="CB668">
            <v>94.7</v>
          </cell>
          <cell r="CC668">
            <v>83.9</v>
          </cell>
          <cell r="CL668">
            <v>73.099999999999994</v>
          </cell>
          <cell r="CP668">
            <v>65.7</v>
          </cell>
          <cell r="CT668">
            <v>36.4</v>
          </cell>
          <cell r="CU668">
            <v>32.6</v>
          </cell>
          <cell r="CY668">
            <v>10.199999999999999</v>
          </cell>
          <cell r="CZ668">
            <v>24.8</v>
          </cell>
          <cell r="DD668">
            <v>19.5</v>
          </cell>
          <cell r="DE668">
            <v>37.700000000000003</v>
          </cell>
          <cell r="DH668">
            <v>35.5</v>
          </cell>
          <cell r="DI668">
            <v>50.4</v>
          </cell>
          <cell r="DM668">
            <v>55.4</v>
          </cell>
          <cell r="DV668">
            <v>84.5</v>
          </cell>
          <cell r="DX668">
            <v>116.9</v>
          </cell>
          <cell r="DY668">
            <v>0</v>
          </cell>
          <cell r="DZ668">
            <v>0</v>
          </cell>
          <cell r="EA668">
            <v>83</v>
          </cell>
          <cell r="EB668">
            <v>0</v>
          </cell>
          <cell r="EC668">
            <v>0</v>
          </cell>
          <cell r="ED668">
            <v>0</v>
          </cell>
          <cell r="EE668">
            <v>0</v>
          </cell>
          <cell r="EF668">
            <v>0</v>
          </cell>
          <cell r="EG668">
            <v>0</v>
          </cell>
          <cell r="EH668">
            <v>0</v>
          </cell>
          <cell r="EI668">
            <v>0</v>
          </cell>
          <cell r="EJ668">
            <v>0</v>
          </cell>
          <cell r="EK668">
            <v>0</v>
          </cell>
          <cell r="EL668">
            <v>0</v>
          </cell>
          <cell r="EM668">
            <v>0</v>
          </cell>
          <cell r="EN668">
            <v>0</v>
          </cell>
          <cell r="EO668">
            <v>0</v>
          </cell>
          <cell r="EP668">
            <v>0</v>
          </cell>
          <cell r="EQ668">
            <v>0</v>
          </cell>
          <cell r="ER668">
            <v>0</v>
          </cell>
          <cell r="ES668">
            <v>0</v>
          </cell>
          <cell r="ET668">
            <v>0</v>
          </cell>
          <cell r="EU668">
            <v>0</v>
          </cell>
          <cell r="EV668">
            <v>0</v>
          </cell>
          <cell r="EW668">
            <v>0</v>
          </cell>
          <cell r="EX668">
            <v>-109</v>
          </cell>
          <cell r="EY668">
            <v>0</v>
          </cell>
          <cell r="EZ668">
            <v>0</v>
          </cell>
          <cell r="FA668">
            <v>0</v>
          </cell>
          <cell r="FB668">
            <v>0</v>
          </cell>
          <cell r="FH668">
            <v>-71</v>
          </cell>
          <cell r="FL668">
            <v>-90.4</v>
          </cell>
          <cell r="FM668">
            <v>-97.6</v>
          </cell>
          <cell r="FQ668">
            <v>-162.19999999999999</v>
          </cell>
          <cell r="GK668">
            <v>0</v>
          </cell>
          <cell r="GL668">
            <v>63.311111111111117</v>
          </cell>
          <cell r="GM668">
            <v>74.311111111111117</v>
          </cell>
          <cell r="GN668">
            <v>33.357142857142854</v>
          </cell>
          <cell r="GO668">
            <v>0</v>
          </cell>
          <cell r="GP668">
            <v>0</v>
          </cell>
        </row>
        <row r="671">
          <cell r="AO671">
            <v>243</v>
          </cell>
          <cell r="AP671">
            <v>246</v>
          </cell>
          <cell r="AQ671">
            <v>167</v>
          </cell>
          <cell r="AT671">
            <v>266</v>
          </cell>
          <cell r="AU671">
            <v>267</v>
          </cell>
          <cell r="BC671">
            <v>270</v>
          </cell>
          <cell r="BD671">
            <v>270</v>
          </cell>
          <cell r="BE671">
            <v>265</v>
          </cell>
          <cell r="BH671">
            <v>241</v>
          </cell>
          <cell r="BI671">
            <v>267</v>
          </cell>
          <cell r="BM671">
            <v>267</v>
          </cell>
          <cell r="BN671">
            <v>267</v>
          </cell>
          <cell r="BR671">
            <v>272</v>
          </cell>
          <cell r="BS671">
            <v>252</v>
          </cell>
          <cell r="BT671">
            <v>234</v>
          </cell>
          <cell r="BW671">
            <v>272</v>
          </cell>
          <cell r="CB671">
            <v>272</v>
          </cell>
          <cell r="CC671">
            <v>273</v>
          </cell>
          <cell r="CL671">
            <v>110</v>
          </cell>
          <cell r="CP671">
            <v>244</v>
          </cell>
          <cell r="CT671">
            <v>203</v>
          </cell>
          <cell r="CU671">
            <v>275</v>
          </cell>
          <cell r="CY671">
            <v>275</v>
          </cell>
          <cell r="CZ671">
            <v>275</v>
          </cell>
          <cell r="DD671">
            <v>182</v>
          </cell>
          <cell r="DE671">
            <v>137</v>
          </cell>
          <cell r="DH671">
            <v>242</v>
          </cell>
          <cell r="DI671">
            <v>203</v>
          </cell>
          <cell r="DM671">
            <v>275</v>
          </cell>
          <cell r="DN671">
            <v>242</v>
          </cell>
          <cell r="DR671">
            <v>84</v>
          </cell>
          <cell r="DV671">
            <v>251</v>
          </cell>
          <cell r="DX671">
            <v>275</v>
          </cell>
          <cell r="DY671">
            <v>0</v>
          </cell>
          <cell r="DZ671">
            <v>0</v>
          </cell>
          <cell r="EA671">
            <v>0</v>
          </cell>
          <cell r="EB671">
            <v>0</v>
          </cell>
          <cell r="EC671">
            <v>0</v>
          </cell>
          <cell r="ED671">
            <v>0</v>
          </cell>
          <cell r="EE671">
            <v>0</v>
          </cell>
          <cell r="EF671">
            <v>0</v>
          </cell>
          <cell r="EG671">
            <v>0</v>
          </cell>
          <cell r="EH671">
            <v>0</v>
          </cell>
          <cell r="EI671">
            <v>0</v>
          </cell>
          <cell r="EJ671">
            <v>0</v>
          </cell>
          <cell r="EK671">
            <v>0</v>
          </cell>
          <cell r="EL671">
            <v>0</v>
          </cell>
          <cell r="EM671">
            <v>0</v>
          </cell>
          <cell r="EN671">
            <v>0</v>
          </cell>
          <cell r="EO671">
            <v>0</v>
          </cell>
          <cell r="EP671">
            <v>0</v>
          </cell>
          <cell r="EQ671">
            <v>0</v>
          </cell>
          <cell r="ER671">
            <v>0</v>
          </cell>
          <cell r="ES671">
            <v>0</v>
          </cell>
          <cell r="ET671">
            <v>0</v>
          </cell>
          <cell r="EU671">
            <v>0</v>
          </cell>
          <cell r="EV671">
            <v>0</v>
          </cell>
          <cell r="EW671">
            <v>0</v>
          </cell>
          <cell r="EX671">
            <v>275</v>
          </cell>
          <cell r="EY671">
            <v>0</v>
          </cell>
          <cell r="EZ671">
            <v>0</v>
          </cell>
          <cell r="FA671">
            <v>0</v>
          </cell>
          <cell r="FB671">
            <v>0</v>
          </cell>
          <cell r="FH671">
            <v>166</v>
          </cell>
          <cell r="FL671">
            <v>270</v>
          </cell>
          <cell r="GK671">
            <v>0</v>
          </cell>
          <cell r="GL671">
            <v>253</v>
          </cell>
          <cell r="GM671">
            <v>240.7</v>
          </cell>
          <cell r="GN671">
            <v>228.875</v>
          </cell>
          <cell r="GO671">
            <v>0</v>
          </cell>
          <cell r="GP671">
            <v>0</v>
          </cell>
        </row>
        <row r="672">
          <cell r="AQ672">
            <v>0.40300000000000002</v>
          </cell>
          <cell r="AT672">
            <v>0.66100000000000003</v>
          </cell>
          <cell r="AU672">
            <v>0.65800000000000003</v>
          </cell>
          <cell r="BC672">
            <v>0.69499999999999995</v>
          </cell>
          <cell r="BD672">
            <v>0.73799999999999999</v>
          </cell>
          <cell r="BE672">
            <v>0.70199999999999996</v>
          </cell>
          <cell r="BH672">
            <v>0.67200000000000004</v>
          </cell>
          <cell r="BI672">
            <v>0.76300000000000001</v>
          </cell>
          <cell r="BN672">
            <v>0.71399999999999997</v>
          </cell>
          <cell r="BR672">
            <v>0.76200000000000001</v>
          </cell>
          <cell r="BS672">
            <v>0.74099999999999999</v>
          </cell>
          <cell r="BT672">
            <v>0.67100000000000004</v>
          </cell>
          <cell r="BW672">
            <v>0.79500000000000004</v>
          </cell>
          <cell r="CB672">
            <v>0.83299999999999996</v>
          </cell>
          <cell r="CC672">
            <v>0.78700000000000003</v>
          </cell>
          <cell r="CL672">
            <v>0.9</v>
          </cell>
          <cell r="CP672">
            <v>0.66200000000000003</v>
          </cell>
          <cell r="CT672">
            <v>0.77300000000000002</v>
          </cell>
          <cell r="CU672">
            <v>0.83099999999999996</v>
          </cell>
          <cell r="CY672">
            <v>0.81899999999999995</v>
          </cell>
          <cell r="CZ672">
            <v>0.79400000000000004</v>
          </cell>
          <cell r="DD672">
            <v>0.50700000000000001</v>
          </cell>
          <cell r="DE672">
            <v>0.61199999999999999</v>
          </cell>
          <cell r="DH672">
            <v>0.69099999999999995</v>
          </cell>
          <cell r="DI672">
            <v>0.55700000000000005</v>
          </cell>
          <cell r="DM672">
            <v>0.72699999999999998</v>
          </cell>
          <cell r="DN672">
            <v>0.67500000000000004</v>
          </cell>
          <cell r="DR672">
            <v>0.89800000000000002</v>
          </cell>
          <cell r="DV672">
            <v>0.72199999999999998</v>
          </cell>
          <cell r="DX672">
            <v>0.75700000000000001</v>
          </cell>
          <cell r="DY672">
            <v>0</v>
          </cell>
          <cell r="DZ672">
            <v>0</v>
          </cell>
          <cell r="EA672">
            <v>0</v>
          </cell>
          <cell r="EB672">
            <v>0</v>
          </cell>
          <cell r="EC672">
            <v>0</v>
          </cell>
          <cell r="ED672">
            <v>0</v>
          </cell>
          <cell r="EE672">
            <v>0</v>
          </cell>
          <cell r="EF672">
            <v>0</v>
          </cell>
          <cell r="EG672">
            <v>0</v>
          </cell>
          <cell r="EH672">
            <v>0</v>
          </cell>
          <cell r="EI672">
            <v>0</v>
          </cell>
          <cell r="EJ672">
            <v>0</v>
          </cell>
          <cell r="EK672">
            <v>0</v>
          </cell>
          <cell r="EL672">
            <v>0</v>
          </cell>
          <cell r="EM672">
            <v>0</v>
          </cell>
          <cell r="EN672">
            <v>0</v>
          </cell>
          <cell r="EO672">
            <v>0</v>
          </cell>
          <cell r="EP672">
            <v>0</v>
          </cell>
          <cell r="EQ672">
            <v>0</v>
          </cell>
          <cell r="ER672">
            <v>0</v>
          </cell>
          <cell r="ES672">
            <v>0</v>
          </cell>
          <cell r="ET672">
            <v>0</v>
          </cell>
          <cell r="EU672">
            <v>0</v>
          </cell>
          <cell r="EV672">
            <v>0</v>
          </cell>
          <cell r="EW672">
            <v>0</v>
          </cell>
          <cell r="EX672">
            <v>0.78200000000000003</v>
          </cell>
          <cell r="EY672">
            <v>0</v>
          </cell>
          <cell r="EZ672">
            <v>0</v>
          </cell>
          <cell r="FA672">
            <v>0</v>
          </cell>
          <cell r="FB672">
            <v>0</v>
          </cell>
          <cell r="FH672">
            <v>0.754</v>
          </cell>
          <cell r="FL672">
            <v>0.77800000000000002</v>
          </cell>
          <cell r="GK672">
            <v>0</v>
          </cell>
          <cell r="GL672">
            <v>0.66733333333333333</v>
          </cell>
          <cell r="GM672">
            <v>0.77550000000000008</v>
          </cell>
          <cell r="GN672">
            <v>0.67274999999999996</v>
          </cell>
          <cell r="GO672">
            <v>0</v>
          </cell>
          <cell r="GP672">
            <v>0</v>
          </cell>
        </row>
        <row r="673">
          <cell r="AQ673">
            <v>50.3</v>
          </cell>
          <cell r="AT673">
            <v>-5.9</v>
          </cell>
          <cell r="AU673">
            <v>2.2000000000000002</v>
          </cell>
          <cell r="BC673">
            <v>-5.8</v>
          </cell>
          <cell r="BD673">
            <v>-5.4</v>
          </cell>
          <cell r="BE673">
            <v>4.8</v>
          </cell>
          <cell r="BH673">
            <v>-13.6</v>
          </cell>
          <cell r="BI673">
            <v>-6.3</v>
          </cell>
          <cell r="BN673">
            <v>4.7</v>
          </cell>
          <cell r="BR673">
            <v>-10.5</v>
          </cell>
          <cell r="BS673">
            <v>0.3</v>
          </cell>
          <cell r="BT673">
            <v>-3</v>
          </cell>
          <cell r="BW673">
            <v>-1.4</v>
          </cell>
          <cell r="CB673">
            <v>-10.6</v>
          </cell>
          <cell r="CC673">
            <v>2.2999999999999998</v>
          </cell>
          <cell r="CL673">
            <v>7.4</v>
          </cell>
          <cell r="CP673">
            <v>-16.399999999999999</v>
          </cell>
          <cell r="CT673">
            <v>-13.5</v>
          </cell>
          <cell r="CU673">
            <v>-21.6</v>
          </cell>
          <cell r="CY673">
            <v>-24.7</v>
          </cell>
          <cell r="CZ673">
            <v>-29.8</v>
          </cell>
          <cell r="DD673">
            <v>4.5999999999999996</v>
          </cell>
          <cell r="DE673">
            <v>2</v>
          </cell>
          <cell r="DH673">
            <v>7.7</v>
          </cell>
          <cell r="DI673">
            <v>-53.2</v>
          </cell>
          <cell r="DM673">
            <v>-23.8</v>
          </cell>
          <cell r="DN673">
            <v>-6.3</v>
          </cell>
          <cell r="DR673">
            <v>-1.5</v>
          </cell>
          <cell r="DV673">
            <v>13.4</v>
          </cell>
          <cell r="DX673">
            <v>0.7</v>
          </cell>
          <cell r="DY673">
            <v>0</v>
          </cell>
          <cell r="DZ673">
            <v>0</v>
          </cell>
          <cell r="EA673">
            <v>0</v>
          </cell>
          <cell r="EB673">
            <v>0</v>
          </cell>
          <cell r="EC673">
            <v>0</v>
          </cell>
          <cell r="ED673">
            <v>0</v>
          </cell>
          <cell r="EE673">
            <v>0</v>
          </cell>
          <cell r="EF673">
            <v>0</v>
          </cell>
          <cell r="EG673">
            <v>0</v>
          </cell>
          <cell r="EH673">
            <v>0</v>
          </cell>
          <cell r="EI673">
            <v>0</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0</v>
          </cell>
          <cell r="EX673">
            <v>25.4</v>
          </cell>
          <cell r="EY673">
            <v>0</v>
          </cell>
          <cell r="EZ673">
            <v>0</v>
          </cell>
          <cell r="FA673">
            <v>0</v>
          </cell>
          <cell r="FB673">
            <v>0</v>
          </cell>
          <cell r="FH673">
            <v>20.7</v>
          </cell>
          <cell r="FL673">
            <v>29.5</v>
          </cell>
          <cell r="GK673">
            <v>0</v>
          </cell>
          <cell r="GL673">
            <v>2.7777777777777777</v>
          </cell>
          <cell r="GM673">
            <v>-6.7</v>
          </cell>
          <cell r="GN673">
            <v>-15.4375</v>
          </cell>
          <cell r="GO673">
            <v>0</v>
          </cell>
          <cell r="GP673">
            <v>0</v>
          </cell>
        </row>
        <row r="676">
          <cell r="AO676">
            <v>235</v>
          </cell>
          <cell r="AP676">
            <v>268</v>
          </cell>
          <cell r="AQ676">
            <v>268</v>
          </cell>
          <cell r="AT676">
            <v>267</v>
          </cell>
          <cell r="AU676">
            <v>268</v>
          </cell>
          <cell r="BC676">
            <v>270</v>
          </cell>
          <cell r="BD676">
            <v>260</v>
          </cell>
          <cell r="BE676">
            <v>229</v>
          </cell>
          <cell r="BH676">
            <v>187</v>
          </cell>
          <cell r="BI676">
            <v>258</v>
          </cell>
          <cell r="BM676">
            <v>267</v>
          </cell>
          <cell r="BN676">
            <v>267</v>
          </cell>
          <cell r="BR676">
            <v>263</v>
          </cell>
          <cell r="BT676">
            <v>233</v>
          </cell>
          <cell r="BW676">
            <v>102</v>
          </cell>
          <cell r="CB676">
            <v>256</v>
          </cell>
          <cell r="CC676">
            <v>272</v>
          </cell>
          <cell r="CF676">
            <v>272</v>
          </cell>
          <cell r="CL676">
            <v>272</v>
          </cell>
          <cell r="CP676">
            <v>258</v>
          </cell>
          <cell r="CQ676">
            <v>257</v>
          </cell>
          <cell r="CT676">
            <v>241</v>
          </cell>
          <cell r="CU676">
            <v>193</v>
          </cell>
          <cell r="CY676">
            <v>275</v>
          </cell>
          <cell r="CZ676">
            <v>275</v>
          </cell>
          <cell r="DD676">
            <v>184</v>
          </cell>
          <cell r="DE676">
            <v>149</v>
          </cell>
          <cell r="DH676">
            <v>235</v>
          </cell>
          <cell r="DI676">
            <v>275</v>
          </cell>
          <cell r="DM676">
            <v>250</v>
          </cell>
          <cell r="DN676">
            <v>275</v>
          </cell>
          <cell r="DV676">
            <v>274</v>
          </cell>
          <cell r="DX676">
            <v>271</v>
          </cell>
          <cell r="DY676">
            <v>0</v>
          </cell>
          <cell r="DZ676">
            <v>0</v>
          </cell>
          <cell r="EA676">
            <v>224</v>
          </cell>
          <cell r="EB676">
            <v>0</v>
          </cell>
          <cell r="EC676">
            <v>0</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185</v>
          </cell>
          <cell r="EY676">
            <v>0</v>
          </cell>
          <cell r="EZ676">
            <v>0</v>
          </cell>
          <cell r="FA676">
            <v>0</v>
          </cell>
          <cell r="FB676">
            <v>0</v>
          </cell>
          <cell r="FC676">
            <v>0</v>
          </cell>
          <cell r="FL676">
            <v>278</v>
          </cell>
          <cell r="FQ676">
            <v>232</v>
          </cell>
          <cell r="GK676">
            <v>0</v>
          </cell>
          <cell r="GL676">
            <v>253.66666666666666</v>
          </cell>
          <cell r="GM676">
            <v>238.09090909090909</v>
          </cell>
          <cell r="GN676">
            <v>239.75</v>
          </cell>
          <cell r="GO676">
            <v>0</v>
          </cell>
          <cell r="GP676">
            <v>0</v>
          </cell>
        </row>
        <row r="677">
          <cell r="AO677">
            <v>0.58599999999999997</v>
          </cell>
          <cell r="AP677">
            <v>0.72399999999999998</v>
          </cell>
          <cell r="AQ677">
            <v>0.77900000000000003</v>
          </cell>
          <cell r="AT677">
            <v>0.80100000000000005</v>
          </cell>
          <cell r="AU677">
            <v>0.67800000000000005</v>
          </cell>
          <cell r="BC677">
            <v>0.81</v>
          </cell>
          <cell r="BE677">
            <v>0.64100000000000001</v>
          </cell>
          <cell r="BH677">
            <v>0.53200000000000003</v>
          </cell>
          <cell r="BI677">
            <v>0.68799999999999994</v>
          </cell>
          <cell r="BN677">
            <v>0.81699999999999995</v>
          </cell>
          <cell r="BR677">
            <v>0.80400000000000005</v>
          </cell>
          <cell r="BT677">
            <v>0.79</v>
          </cell>
          <cell r="BW677">
            <v>0.52</v>
          </cell>
          <cell r="CB677">
            <v>0.75900000000000001</v>
          </cell>
          <cell r="CC677">
            <v>0.82299999999999995</v>
          </cell>
          <cell r="CF677">
            <v>0.84499999999999997</v>
          </cell>
          <cell r="CL677">
            <v>0.76600000000000001</v>
          </cell>
          <cell r="CP677">
            <v>0.753</v>
          </cell>
          <cell r="CQ677">
            <v>0.73299999999999998</v>
          </cell>
          <cell r="CT677">
            <v>0.66500000000000004</v>
          </cell>
          <cell r="CU677">
            <v>0.64800000000000002</v>
          </cell>
          <cell r="CY677">
            <v>0.81299999999999994</v>
          </cell>
          <cell r="CZ677">
            <v>0.79700000000000004</v>
          </cell>
          <cell r="DD677">
            <v>0.53</v>
          </cell>
          <cell r="DE677">
            <v>0.61299999999999999</v>
          </cell>
          <cell r="DH677">
            <v>0.65200000000000002</v>
          </cell>
          <cell r="DI677">
            <v>0.80300000000000005</v>
          </cell>
          <cell r="DM677">
            <v>0.72499999999999998</v>
          </cell>
          <cell r="DN677">
            <v>0.83499999999999996</v>
          </cell>
          <cell r="DV677">
            <v>0.73</v>
          </cell>
          <cell r="DX677">
            <v>0.88800000000000001</v>
          </cell>
          <cell r="DY677">
            <v>0</v>
          </cell>
          <cell r="DZ677">
            <v>0</v>
          </cell>
          <cell r="EA677">
            <v>0.747</v>
          </cell>
          <cell r="EB677">
            <v>0</v>
          </cell>
          <cell r="EC677">
            <v>0</v>
          </cell>
          <cell r="ED677">
            <v>0</v>
          </cell>
          <cell r="EE677">
            <v>0</v>
          </cell>
          <cell r="EF677">
            <v>0</v>
          </cell>
          <cell r="EG677">
            <v>0</v>
          </cell>
          <cell r="EH677">
            <v>0</v>
          </cell>
          <cell r="EI677">
            <v>0</v>
          </cell>
          <cell r="EJ677">
            <v>0</v>
          </cell>
          <cell r="EK677">
            <v>0</v>
          </cell>
          <cell r="EL677">
            <v>0</v>
          </cell>
          <cell r="EM677">
            <v>0</v>
          </cell>
          <cell r="EN677">
            <v>0</v>
          </cell>
          <cell r="EO677">
            <v>0</v>
          </cell>
          <cell r="EP677">
            <v>0</v>
          </cell>
          <cell r="EQ677">
            <v>0</v>
          </cell>
          <cell r="ER677">
            <v>0</v>
          </cell>
          <cell r="ES677">
            <v>0</v>
          </cell>
          <cell r="ET677">
            <v>0</v>
          </cell>
          <cell r="EU677">
            <v>0</v>
          </cell>
          <cell r="EV677">
            <v>0</v>
          </cell>
          <cell r="EW677">
            <v>0</v>
          </cell>
          <cell r="EX677">
            <v>0.68500000000000005</v>
          </cell>
          <cell r="EY677">
            <v>0</v>
          </cell>
          <cell r="EZ677">
            <v>0</v>
          </cell>
          <cell r="FA677">
            <v>0</v>
          </cell>
          <cell r="FB677">
            <v>0</v>
          </cell>
          <cell r="FC677">
            <v>0</v>
          </cell>
          <cell r="FL677">
            <v>0.69499999999999995</v>
          </cell>
          <cell r="FQ677">
            <v>0.6</v>
          </cell>
          <cell r="GK677">
            <v>0</v>
          </cell>
          <cell r="GL677">
            <v>0.7056</v>
          </cell>
          <cell r="GM677">
            <v>0.73690909090909085</v>
          </cell>
          <cell r="GN677">
            <v>0.72099999999999997</v>
          </cell>
          <cell r="GO677">
            <v>0</v>
          </cell>
          <cell r="GP677">
            <v>0</v>
          </cell>
        </row>
        <row r="678">
          <cell r="AQ678">
            <v>25</v>
          </cell>
          <cell r="AT678">
            <v>-38.9</v>
          </cell>
          <cell r="AU678">
            <v>-25.3</v>
          </cell>
          <cell r="BC678">
            <v>-33.4</v>
          </cell>
          <cell r="BD678">
            <v>-35.5</v>
          </cell>
          <cell r="BE678">
            <v>-3.6</v>
          </cell>
          <cell r="BH678">
            <v>-29</v>
          </cell>
          <cell r="BI678">
            <v>-26.9</v>
          </cell>
          <cell r="BN678">
            <v>-42.6</v>
          </cell>
          <cell r="BR678">
            <v>-22.5</v>
          </cell>
          <cell r="BT678">
            <v>-28</v>
          </cell>
          <cell r="BW678">
            <v>-13.2</v>
          </cell>
          <cell r="CB678">
            <v>-36.299999999999997</v>
          </cell>
          <cell r="CC678">
            <v>-28.5</v>
          </cell>
          <cell r="CF678">
            <v>-28.9</v>
          </cell>
          <cell r="CL678">
            <v>-18.600000000000001</v>
          </cell>
          <cell r="CP678">
            <v>-36.200000000000003</v>
          </cell>
          <cell r="CQ678">
            <v>-16.600000000000001</v>
          </cell>
          <cell r="CT678">
            <v>-4.9000000000000004</v>
          </cell>
          <cell r="CU678">
            <v>15.3</v>
          </cell>
          <cell r="CY678">
            <v>-53.5</v>
          </cell>
          <cell r="CZ678">
            <v>-52</v>
          </cell>
          <cell r="DD678">
            <v>-56.9</v>
          </cell>
          <cell r="DE678">
            <v>-21.9</v>
          </cell>
          <cell r="DH678">
            <v>-42.3</v>
          </cell>
          <cell r="DI678">
            <v>-59.8</v>
          </cell>
          <cell r="DM678">
            <v>-25.9</v>
          </cell>
          <cell r="DN678">
            <v>-19</v>
          </cell>
          <cell r="DV678">
            <v>-227.7</v>
          </cell>
          <cell r="DX678">
            <v>-246</v>
          </cell>
          <cell r="DY678">
            <v>0</v>
          </cell>
          <cell r="DZ678">
            <v>0</v>
          </cell>
          <cell r="EA678">
            <v>-141.30000000000001</v>
          </cell>
          <cell r="EB678">
            <v>0</v>
          </cell>
          <cell r="EC678">
            <v>0</v>
          </cell>
          <cell r="ED678">
            <v>0</v>
          </cell>
          <cell r="EE678">
            <v>0</v>
          </cell>
          <cell r="EF678">
            <v>0</v>
          </cell>
          <cell r="EG678">
            <v>0</v>
          </cell>
          <cell r="EH678">
            <v>0</v>
          </cell>
          <cell r="EI678">
            <v>0</v>
          </cell>
          <cell r="EJ678">
            <v>0</v>
          </cell>
          <cell r="EK678">
            <v>0</v>
          </cell>
          <cell r="EL678">
            <v>0</v>
          </cell>
          <cell r="EM678">
            <v>0</v>
          </cell>
          <cell r="EN678">
            <v>0</v>
          </cell>
          <cell r="EO678">
            <v>0</v>
          </cell>
          <cell r="EP678">
            <v>0</v>
          </cell>
          <cell r="EQ678">
            <v>0</v>
          </cell>
          <cell r="ER678">
            <v>0</v>
          </cell>
          <cell r="ES678">
            <v>0</v>
          </cell>
          <cell r="ET678">
            <v>0</v>
          </cell>
          <cell r="EU678">
            <v>0</v>
          </cell>
          <cell r="EV678">
            <v>0</v>
          </cell>
          <cell r="EW678">
            <v>0</v>
          </cell>
          <cell r="EX678">
            <v>-28.6</v>
          </cell>
          <cell r="EY678">
            <v>0</v>
          </cell>
          <cell r="EZ678">
            <v>0</v>
          </cell>
          <cell r="FA678">
            <v>0</v>
          </cell>
          <cell r="FB678">
            <v>0</v>
          </cell>
          <cell r="FC678">
            <v>0</v>
          </cell>
          <cell r="FL678">
            <v>-13.1</v>
          </cell>
          <cell r="FQ678">
            <v>12.4</v>
          </cell>
          <cell r="GK678">
            <v>0</v>
          </cell>
          <cell r="GL678">
            <v>-23.355555555555554</v>
          </cell>
          <cell r="GM678">
            <v>-19.854545454545452</v>
          </cell>
          <cell r="GN678">
            <v>-41.412500000000001</v>
          </cell>
          <cell r="GO678">
            <v>0</v>
          </cell>
          <cell r="GP678">
            <v>0</v>
          </cell>
        </row>
        <row r="681">
          <cell r="AT681">
            <v>285</v>
          </cell>
          <cell r="AU681">
            <v>304</v>
          </cell>
          <cell r="BD681">
            <v>304</v>
          </cell>
          <cell r="BE681">
            <v>290</v>
          </cell>
          <cell r="BH681">
            <v>274</v>
          </cell>
          <cell r="BI681">
            <v>265</v>
          </cell>
          <cell r="BM681">
            <v>280</v>
          </cell>
          <cell r="BN681">
            <v>304</v>
          </cell>
          <cell r="BR681">
            <v>280</v>
          </cell>
          <cell r="BS681">
            <v>259</v>
          </cell>
          <cell r="BT681">
            <v>263</v>
          </cell>
          <cell r="BW681">
            <v>294</v>
          </cell>
          <cell r="CB681">
            <v>310</v>
          </cell>
          <cell r="CC681">
            <v>304</v>
          </cell>
          <cell r="CL681">
            <v>309</v>
          </cell>
          <cell r="CP681">
            <v>261</v>
          </cell>
          <cell r="CT681">
            <v>270</v>
          </cell>
          <cell r="CU681">
            <v>313</v>
          </cell>
          <cell r="CY681">
            <v>297</v>
          </cell>
          <cell r="CZ681">
            <v>313</v>
          </cell>
          <cell r="DD681">
            <v>113</v>
          </cell>
          <cell r="DE681">
            <v>174</v>
          </cell>
          <cell r="DH681">
            <v>201</v>
          </cell>
          <cell r="DI681">
            <v>283</v>
          </cell>
          <cell r="DM681">
            <v>265</v>
          </cell>
          <cell r="DN681">
            <v>223</v>
          </cell>
          <cell r="DR681">
            <v>73</v>
          </cell>
          <cell r="DV681">
            <v>313</v>
          </cell>
          <cell r="DX681">
            <v>225</v>
          </cell>
          <cell r="DY681">
            <v>0</v>
          </cell>
          <cell r="DZ681">
            <v>0</v>
          </cell>
          <cell r="EA681">
            <v>290</v>
          </cell>
          <cell r="EB681">
            <v>0</v>
          </cell>
          <cell r="EC681">
            <v>0</v>
          </cell>
          <cell r="ED681">
            <v>0</v>
          </cell>
          <cell r="EE681">
            <v>0</v>
          </cell>
          <cell r="EF681">
            <v>0</v>
          </cell>
          <cell r="EG681">
            <v>0</v>
          </cell>
          <cell r="EH681">
            <v>0</v>
          </cell>
          <cell r="EI681">
            <v>0</v>
          </cell>
          <cell r="EJ681">
            <v>0</v>
          </cell>
          <cell r="EK681">
            <v>0</v>
          </cell>
          <cell r="EL681">
            <v>0</v>
          </cell>
          <cell r="EM681">
            <v>0</v>
          </cell>
          <cell r="EN681">
            <v>0</v>
          </cell>
          <cell r="EO681">
            <v>0</v>
          </cell>
          <cell r="EP681">
            <v>0</v>
          </cell>
          <cell r="EQ681">
            <v>0</v>
          </cell>
          <cell r="ER681">
            <v>0</v>
          </cell>
          <cell r="ES681">
            <v>0</v>
          </cell>
          <cell r="ET681">
            <v>0</v>
          </cell>
          <cell r="EU681">
            <v>0</v>
          </cell>
          <cell r="EV681">
            <v>0</v>
          </cell>
          <cell r="EW681">
            <v>0</v>
          </cell>
          <cell r="EX681">
            <v>186</v>
          </cell>
          <cell r="EY681">
            <v>0</v>
          </cell>
          <cell r="EZ681">
            <v>0</v>
          </cell>
          <cell r="FA681">
            <v>0</v>
          </cell>
          <cell r="FB681">
            <v>0</v>
          </cell>
          <cell r="FH681">
            <v>68</v>
          </cell>
          <cell r="FL681">
            <v>224</v>
          </cell>
          <cell r="FM681">
            <v>208</v>
          </cell>
          <cell r="GK681">
            <v>0</v>
          </cell>
          <cell r="GL681">
            <v>288.25</v>
          </cell>
          <cell r="GM681">
            <v>286.3</v>
          </cell>
          <cell r="GN681">
            <v>233.625</v>
          </cell>
          <cell r="GO681">
            <v>0</v>
          </cell>
          <cell r="GP681">
            <v>0</v>
          </cell>
        </row>
        <row r="682">
          <cell r="AT682">
            <v>0.71699999999999997</v>
          </cell>
          <cell r="AU682">
            <v>0.72699999999999998</v>
          </cell>
          <cell r="BD682">
            <v>0.72899999999999998</v>
          </cell>
          <cell r="BE682">
            <v>0.66900000000000004</v>
          </cell>
          <cell r="BH682">
            <v>0.63600000000000001</v>
          </cell>
          <cell r="BI682">
            <v>0.67500000000000004</v>
          </cell>
          <cell r="BN682">
            <v>0.79300000000000004</v>
          </cell>
          <cell r="BR682">
            <v>0.72</v>
          </cell>
          <cell r="BS682">
            <v>0.74299999999999999</v>
          </cell>
          <cell r="BT682">
            <v>0.68100000000000005</v>
          </cell>
          <cell r="BW682">
            <v>0.72699999999999998</v>
          </cell>
          <cell r="CB682">
            <v>0.73299999999999998</v>
          </cell>
          <cell r="CC682">
            <v>0.78</v>
          </cell>
          <cell r="CL682">
            <v>0.81799999999999995</v>
          </cell>
          <cell r="CP682">
            <v>0.65200000000000002</v>
          </cell>
          <cell r="CT682">
            <v>0.70099999999999996</v>
          </cell>
          <cell r="CU682">
            <v>0.82499999999999996</v>
          </cell>
          <cell r="CY682">
            <v>0.76100000000000001</v>
          </cell>
          <cell r="CZ682">
            <v>0.80600000000000005</v>
          </cell>
          <cell r="DD682">
            <v>0.26300000000000001</v>
          </cell>
          <cell r="DE682">
            <v>0.59799999999999998</v>
          </cell>
          <cell r="DH682">
            <v>0.53200000000000003</v>
          </cell>
          <cell r="DI682">
            <v>0.67</v>
          </cell>
          <cell r="DM682">
            <v>0.66500000000000004</v>
          </cell>
          <cell r="DN682">
            <v>0.55900000000000005</v>
          </cell>
          <cell r="DR682">
            <v>0.68300000000000005</v>
          </cell>
          <cell r="DV682">
            <v>0.79100000000000004</v>
          </cell>
          <cell r="DX682">
            <v>0.54700000000000004</v>
          </cell>
          <cell r="DY682">
            <v>0</v>
          </cell>
          <cell r="DZ682">
            <v>0</v>
          </cell>
          <cell r="EA682">
            <v>0.74099999999999999</v>
          </cell>
          <cell r="EB682">
            <v>0</v>
          </cell>
          <cell r="EC682">
            <v>0</v>
          </cell>
          <cell r="ED682">
            <v>0</v>
          </cell>
          <cell r="EE682">
            <v>0</v>
          </cell>
          <cell r="EF682">
            <v>0</v>
          </cell>
          <cell r="EG682">
            <v>0</v>
          </cell>
          <cell r="EH682">
            <v>0</v>
          </cell>
          <cell r="EI682">
            <v>0</v>
          </cell>
          <cell r="EJ682">
            <v>0</v>
          </cell>
          <cell r="EK682">
            <v>0</v>
          </cell>
          <cell r="EL682">
            <v>0</v>
          </cell>
          <cell r="EM682">
            <v>0</v>
          </cell>
          <cell r="EN682">
            <v>0</v>
          </cell>
          <cell r="EO682">
            <v>0</v>
          </cell>
          <cell r="EP682">
            <v>0</v>
          </cell>
          <cell r="EQ682">
            <v>0</v>
          </cell>
          <cell r="ER682">
            <v>0</v>
          </cell>
          <cell r="ES682">
            <v>0</v>
          </cell>
          <cell r="ET682">
            <v>0</v>
          </cell>
          <cell r="EU682">
            <v>0</v>
          </cell>
          <cell r="EV682">
            <v>0</v>
          </cell>
          <cell r="EW682">
            <v>0</v>
          </cell>
          <cell r="EX682">
            <v>0.70699999999999996</v>
          </cell>
          <cell r="EY682">
            <v>0</v>
          </cell>
          <cell r="EZ682">
            <v>0</v>
          </cell>
          <cell r="FA682">
            <v>0</v>
          </cell>
          <cell r="FB682">
            <v>0</v>
          </cell>
          <cell r="FH682">
            <v>0.82399999999999995</v>
          </cell>
          <cell r="FL682">
            <v>0.66</v>
          </cell>
          <cell r="FM682">
            <v>0.76500000000000001</v>
          </cell>
          <cell r="GK682">
            <v>0</v>
          </cell>
          <cell r="GL682">
            <v>0.70657142857142863</v>
          </cell>
          <cell r="GM682">
            <v>0.73799999999999999</v>
          </cell>
          <cell r="GN682">
            <v>0.60675000000000001</v>
          </cell>
          <cell r="GO682">
            <v>0</v>
          </cell>
          <cell r="GP682">
            <v>0</v>
          </cell>
        </row>
        <row r="683">
          <cell r="BD683">
            <v>22.4</v>
          </cell>
          <cell r="BE683">
            <v>14.1</v>
          </cell>
          <cell r="BH683">
            <v>-9.5</v>
          </cell>
          <cell r="BI683">
            <v>16.600000000000001</v>
          </cell>
          <cell r="BN683">
            <v>32.6</v>
          </cell>
          <cell r="BR683">
            <v>46.1</v>
          </cell>
          <cell r="BS683">
            <v>32.200000000000003</v>
          </cell>
          <cell r="BT683">
            <v>34.200000000000003</v>
          </cell>
          <cell r="BW683">
            <v>-46.2</v>
          </cell>
          <cell r="CB683">
            <v>33.799999999999997</v>
          </cell>
          <cell r="CC683">
            <v>27.4</v>
          </cell>
          <cell r="CL683">
            <v>-29</v>
          </cell>
          <cell r="CP683">
            <v>43.8</v>
          </cell>
          <cell r="CT683">
            <v>20.5</v>
          </cell>
          <cell r="CU683">
            <v>-1.5</v>
          </cell>
          <cell r="CY683">
            <v>34.1</v>
          </cell>
          <cell r="CZ683">
            <v>22.9</v>
          </cell>
          <cell r="DD683">
            <v>-16.5</v>
          </cell>
          <cell r="DE683">
            <v>3.9</v>
          </cell>
          <cell r="DH683">
            <v>36.299999999999997</v>
          </cell>
          <cell r="DI683">
            <v>6.5</v>
          </cell>
          <cell r="DM683">
            <v>30.7</v>
          </cell>
          <cell r="DN683">
            <v>25.8</v>
          </cell>
          <cell r="DR683">
            <v>-3.3</v>
          </cell>
          <cell r="DV683">
            <v>5.2</v>
          </cell>
          <cell r="DX683">
            <v>11.6</v>
          </cell>
          <cell r="DY683">
            <v>0</v>
          </cell>
          <cell r="DZ683">
            <v>0</v>
          </cell>
          <cell r="EA683">
            <v>8.9</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15.9</v>
          </cell>
          <cell r="EY683">
            <v>0</v>
          </cell>
          <cell r="EZ683">
            <v>0</v>
          </cell>
          <cell r="FA683">
            <v>0</v>
          </cell>
          <cell r="FB683">
            <v>0</v>
          </cell>
          <cell r="FH683">
            <v>9.4</v>
          </cell>
          <cell r="FL683">
            <v>3.9</v>
          </cell>
          <cell r="FM683">
            <v>18.5</v>
          </cell>
          <cell r="GK683">
            <v>0</v>
          </cell>
          <cell r="GL683">
            <v>15.24</v>
          </cell>
          <cell r="GM683">
            <v>16.130000000000003</v>
          </cell>
          <cell r="GN683">
            <v>17.962499999999999</v>
          </cell>
          <cell r="GO683">
            <v>0</v>
          </cell>
          <cell r="GP683">
            <v>0</v>
          </cell>
        </row>
        <row r="686">
          <cell r="AO686">
            <v>304</v>
          </cell>
          <cell r="AP686">
            <v>304</v>
          </cell>
          <cell r="AQ686">
            <v>305</v>
          </cell>
          <cell r="AT686">
            <v>304</v>
          </cell>
          <cell r="AU686">
            <v>280</v>
          </cell>
          <cell r="BC686">
            <v>215</v>
          </cell>
          <cell r="BD686">
            <v>198</v>
          </cell>
          <cell r="BE686">
            <v>229</v>
          </cell>
          <cell r="BH686">
            <v>265</v>
          </cell>
          <cell r="BI686">
            <v>307</v>
          </cell>
          <cell r="BM686">
            <v>261</v>
          </cell>
          <cell r="BN686">
            <v>300</v>
          </cell>
          <cell r="BR686">
            <v>263</v>
          </cell>
          <cell r="BS686">
            <v>288</v>
          </cell>
          <cell r="BT686">
            <v>304</v>
          </cell>
          <cell r="BW686">
            <v>312</v>
          </cell>
          <cell r="CB686">
            <v>305</v>
          </cell>
          <cell r="CC686">
            <v>274</v>
          </cell>
          <cell r="CG686">
            <v>313</v>
          </cell>
          <cell r="CL686">
            <v>240</v>
          </cell>
          <cell r="CP686">
            <v>300</v>
          </cell>
          <cell r="CT686">
            <v>264</v>
          </cell>
          <cell r="CU686">
            <v>48</v>
          </cell>
          <cell r="CY686">
            <v>262</v>
          </cell>
          <cell r="CZ686">
            <v>313</v>
          </cell>
          <cell r="DD686">
            <v>191</v>
          </cell>
          <cell r="DE686">
            <v>172</v>
          </cell>
          <cell r="DH686">
            <v>280</v>
          </cell>
          <cell r="DI686">
            <v>218</v>
          </cell>
          <cell r="DM686">
            <v>308</v>
          </cell>
          <cell r="DN686">
            <v>247</v>
          </cell>
          <cell r="DV686">
            <v>245</v>
          </cell>
          <cell r="DX686">
            <v>300</v>
          </cell>
          <cell r="DY686">
            <v>0</v>
          </cell>
          <cell r="DZ686">
            <v>0</v>
          </cell>
          <cell r="EA686">
            <v>281</v>
          </cell>
          <cell r="EB686">
            <v>0</v>
          </cell>
          <cell r="EC686">
            <v>0</v>
          </cell>
          <cell r="ED686">
            <v>0</v>
          </cell>
          <cell r="EE686">
            <v>0</v>
          </cell>
          <cell r="EF686">
            <v>0</v>
          </cell>
          <cell r="EG686">
            <v>0</v>
          </cell>
          <cell r="EH686">
            <v>0</v>
          </cell>
          <cell r="EI686">
            <v>0</v>
          </cell>
          <cell r="EJ686">
            <v>0</v>
          </cell>
          <cell r="EK686">
            <v>0</v>
          </cell>
          <cell r="EL686">
            <v>0</v>
          </cell>
          <cell r="EM686">
            <v>0</v>
          </cell>
          <cell r="EN686">
            <v>0</v>
          </cell>
          <cell r="EO686">
            <v>0</v>
          </cell>
          <cell r="EP686">
            <v>0</v>
          </cell>
          <cell r="EQ686">
            <v>0</v>
          </cell>
          <cell r="ER686">
            <v>0</v>
          </cell>
          <cell r="ES686">
            <v>0</v>
          </cell>
          <cell r="ET686">
            <v>0</v>
          </cell>
          <cell r="EU686">
            <v>0</v>
          </cell>
          <cell r="EV686">
            <v>0</v>
          </cell>
          <cell r="EW686">
            <v>0</v>
          </cell>
          <cell r="EX686">
            <v>124</v>
          </cell>
          <cell r="EY686">
            <v>0</v>
          </cell>
          <cell r="EZ686">
            <v>0</v>
          </cell>
          <cell r="FA686">
            <v>0</v>
          </cell>
          <cell r="FB686">
            <v>0</v>
          </cell>
          <cell r="FH686">
            <v>146</v>
          </cell>
          <cell r="GK686">
            <v>0</v>
          </cell>
          <cell r="GL686">
            <v>272.66666666666669</v>
          </cell>
          <cell r="GM686">
            <v>264.63636363636363</v>
          </cell>
          <cell r="GN686">
            <v>248.875</v>
          </cell>
          <cell r="GO686">
            <v>0</v>
          </cell>
          <cell r="GP686">
            <v>0</v>
          </cell>
        </row>
        <row r="687">
          <cell r="AO687">
            <v>0.84399999999999997</v>
          </cell>
          <cell r="AP687">
            <v>0.749</v>
          </cell>
          <cell r="AQ687">
            <v>0.74199999999999999</v>
          </cell>
          <cell r="AT687">
            <v>0.78300000000000003</v>
          </cell>
          <cell r="AU687">
            <v>0.67300000000000004</v>
          </cell>
          <cell r="BC687">
            <v>0.51900000000000002</v>
          </cell>
          <cell r="BD687">
            <v>0.502</v>
          </cell>
          <cell r="BE687">
            <v>0.53</v>
          </cell>
          <cell r="BH687">
            <v>0.60499999999999998</v>
          </cell>
          <cell r="BI687">
            <v>0.76</v>
          </cell>
          <cell r="BN687">
            <v>0.75800000000000001</v>
          </cell>
          <cell r="BR687">
            <v>0.71099999999999997</v>
          </cell>
          <cell r="BS687">
            <v>0.84199999999999997</v>
          </cell>
          <cell r="BT687">
            <v>0.80700000000000005</v>
          </cell>
          <cell r="BW687">
            <v>0.78400000000000003</v>
          </cell>
          <cell r="CB687">
            <v>0.72699999999999998</v>
          </cell>
          <cell r="CC687">
            <v>0.76300000000000001</v>
          </cell>
          <cell r="CG687">
            <v>0.79900000000000004</v>
          </cell>
          <cell r="CL687">
            <v>0.59599999999999997</v>
          </cell>
          <cell r="CP687">
            <v>0.75</v>
          </cell>
          <cell r="CT687">
            <v>0.67600000000000005</v>
          </cell>
          <cell r="CU687">
            <v>0.432</v>
          </cell>
          <cell r="CY687">
            <v>0.66</v>
          </cell>
          <cell r="CZ687">
            <v>0.78100000000000003</v>
          </cell>
          <cell r="DD687">
            <v>0.51100000000000001</v>
          </cell>
          <cell r="DE687">
            <v>0.64600000000000002</v>
          </cell>
          <cell r="DH687">
            <v>0.72499999999999998</v>
          </cell>
          <cell r="DI687">
            <v>0.65100000000000002</v>
          </cell>
          <cell r="DM687">
            <v>0.75900000000000001</v>
          </cell>
          <cell r="DN687">
            <v>0.63400000000000001</v>
          </cell>
          <cell r="DV687">
            <v>0.6</v>
          </cell>
          <cell r="DX687">
            <v>0.77800000000000002</v>
          </cell>
          <cell r="DY687">
            <v>0</v>
          </cell>
          <cell r="DZ687">
            <v>0</v>
          </cell>
          <cell r="EA687">
            <v>0.72099999999999997</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0</v>
          </cell>
          <cell r="EX687">
            <v>0.66300000000000003</v>
          </cell>
          <cell r="EY687">
            <v>0</v>
          </cell>
          <cell r="EZ687">
            <v>0</v>
          </cell>
          <cell r="FA687">
            <v>0</v>
          </cell>
          <cell r="FB687">
            <v>0</v>
          </cell>
          <cell r="FH687">
            <v>0.56999999999999995</v>
          </cell>
          <cell r="GK687">
            <v>0</v>
          </cell>
          <cell r="GL687">
            <v>0.67863636363636359</v>
          </cell>
          <cell r="GM687">
            <v>0.71700000000000008</v>
          </cell>
          <cell r="GN687">
            <v>0.67087500000000011</v>
          </cell>
          <cell r="GO687">
            <v>0</v>
          </cell>
          <cell r="GP687">
            <v>0</v>
          </cell>
        </row>
        <row r="688">
          <cell r="AQ688">
            <v>14.9</v>
          </cell>
          <cell r="AT688">
            <v>-6.9</v>
          </cell>
          <cell r="AU688">
            <v>-5.9</v>
          </cell>
          <cell r="BC688">
            <v>78.3</v>
          </cell>
          <cell r="BD688">
            <v>39.1</v>
          </cell>
          <cell r="BE688">
            <v>66</v>
          </cell>
          <cell r="BH688">
            <v>11.5</v>
          </cell>
          <cell r="BI688">
            <v>1.1000000000000001</v>
          </cell>
          <cell r="BN688">
            <v>24</v>
          </cell>
          <cell r="BR688">
            <v>24.2</v>
          </cell>
          <cell r="BS688">
            <v>-43.2</v>
          </cell>
          <cell r="BT688">
            <v>44.5</v>
          </cell>
          <cell r="BW688">
            <v>-26.2</v>
          </cell>
          <cell r="CB688">
            <v>21.1</v>
          </cell>
          <cell r="CC688">
            <v>1.3</v>
          </cell>
          <cell r="CG688">
            <v>-50.8</v>
          </cell>
          <cell r="CL688">
            <v>14.7</v>
          </cell>
          <cell r="CP688">
            <v>23.8</v>
          </cell>
          <cell r="CT688">
            <v>33.5</v>
          </cell>
          <cell r="CU688">
            <v>-4.2</v>
          </cell>
          <cell r="CY688">
            <v>19.899999999999999</v>
          </cell>
          <cell r="CZ688">
            <v>24</v>
          </cell>
          <cell r="DD688">
            <v>-22.4</v>
          </cell>
          <cell r="DE688">
            <v>-1.3</v>
          </cell>
          <cell r="DH688">
            <v>3.6</v>
          </cell>
          <cell r="DI688">
            <v>7.9</v>
          </cell>
          <cell r="DM688">
            <v>7.7</v>
          </cell>
          <cell r="DN688">
            <v>30.3</v>
          </cell>
          <cell r="DV688">
            <v>8</v>
          </cell>
          <cell r="DX688">
            <v>-6.7</v>
          </cell>
          <cell r="DY688">
            <v>0</v>
          </cell>
          <cell r="DZ688">
            <v>0</v>
          </cell>
          <cell r="EA688">
            <v>-18.600000000000001</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22.5</v>
          </cell>
          <cell r="EY688">
            <v>0</v>
          </cell>
          <cell r="EZ688">
            <v>0</v>
          </cell>
          <cell r="FA688">
            <v>0</v>
          </cell>
          <cell r="FB688">
            <v>0</v>
          </cell>
          <cell r="FH688">
            <v>27.9</v>
          </cell>
          <cell r="GK688">
            <v>0</v>
          </cell>
          <cell r="GL688">
            <v>24.677777777777777</v>
          </cell>
          <cell r="GM688">
            <v>3.5181818181818185</v>
          </cell>
          <cell r="GN688">
            <v>8.7125000000000004</v>
          </cell>
          <cell r="GO688">
            <v>0</v>
          </cell>
          <cell r="GP688">
            <v>0</v>
          </cell>
        </row>
        <row r="691">
          <cell r="AT691">
            <v>224</v>
          </cell>
          <cell r="AU691">
            <v>267</v>
          </cell>
          <cell r="BD691">
            <v>267</v>
          </cell>
          <cell r="BE691">
            <v>267</v>
          </cell>
          <cell r="BH691">
            <v>240</v>
          </cell>
          <cell r="BI691">
            <v>250</v>
          </cell>
          <cell r="BM691">
            <v>235</v>
          </cell>
          <cell r="BN691">
            <v>232</v>
          </cell>
          <cell r="BR691">
            <v>225</v>
          </cell>
          <cell r="BS691">
            <v>224</v>
          </cell>
          <cell r="BT691">
            <v>169</v>
          </cell>
          <cell r="BW691">
            <v>240</v>
          </cell>
          <cell r="CB691">
            <v>255</v>
          </cell>
          <cell r="CC691">
            <v>259</v>
          </cell>
          <cell r="CL691">
            <v>257</v>
          </cell>
          <cell r="CP691">
            <v>246</v>
          </cell>
          <cell r="CT691">
            <v>220</v>
          </cell>
          <cell r="CU691">
            <v>265</v>
          </cell>
          <cell r="CY691">
            <v>270</v>
          </cell>
          <cell r="CZ691">
            <v>261</v>
          </cell>
          <cell r="DD691">
            <v>207</v>
          </cell>
          <cell r="DE691">
            <v>141</v>
          </cell>
          <cell r="DH691">
            <v>200</v>
          </cell>
          <cell r="DI691">
            <v>252</v>
          </cell>
          <cell r="DM691">
            <v>250</v>
          </cell>
          <cell r="DN691">
            <v>59</v>
          </cell>
          <cell r="DV691">
            <v>173</v>
          </cell>
          <cell r="DX691">
            <v>248</v>
          </cell>
          <cell r="DY691">
            <v>0</v>
          </cell>
          <cell r="DZ691">
            <v>0</v>
          </cell>
          <cell r="EA691">
            <v>275</v>
          </cell>
          <cell r="EB691">
            <v>0</v>
          </cell>
          <cell r="EC691">
            <v>0</v>
          </cell>
          <cell r="ED691">
            <v>0</v>
          </cell>
          <cell r="EE691">
            <v>0</v>
          </cell>
          <cell r="EF691">
            <v>0</v>
          </cell>
          <cell r="EG691">
            <v>0</v>
          </cell>
          <cell r="EH691">
            <v>0</v>
          </cell>
          <cell r="EI691">
            <v>0</v>
          </cell>
          <cell r="EJ691">
            <v>0</v>
          </cell>
          <cell r="EK691">
            <v>0</v>
          </cell>
          <cell r="EL691">
            <v>0</v>
          </cell>
          <cell r="EM691">
            <v>0</v>
          </cell>
          <cell r="EN691">
            <v>0</v>
          </cell>
          <cell r="EO691">
            <v>0</v>
          </cell>
          <cell r="EP691">
            <v>0</v>
          </cell>
          <cell r="EQ691">
            <v>0</v>
          </cell>
          <cell r="ER691">
            <v>0</v>
          </cell>
          <cell r="ES691">
            <v>0</v>
          </cell>
          <cell r="ET691">
            <v>0</v>
          </cell>
          <cell r="EU691">
            <v>0</v>
          </cell>
          <cell r="EV691">
            <v>0</v>
          </cell>
          <cell r="EW691">
            <v>0</v>
          </cell>
          <cell r="EX691">
            <v>265</v>
          </cell>
          <cell r="EY691">
            <v>0</v>
          </cell>
          <cell r="EZ691">
            <v>0</v>
          </cell>
          <cell r="FA691">
            <v>0</v>
          </cell>
          <cell r="FB691">
            <v>0</v>
          </cell>
          <cell r="FM691">
            <v>224</v>
          </cell>
          <cell r="GK691">
            <v>0</v>
          </cell>
          <cell r="GL691">
            <v>247.75</v>
          </cell>
          <cell r="GM691">
            <v>236</v>
          </cell>
          <cell r="GN691">
            <v>205</v>
          </cell>
          <cell r="GO691">
            <v>0</v>
          </cell>
          <cell r="GP691">
            <v>0</v>
          </cell>
        </row>
        <row r="692">
          <cell r="AT692">
            <v>0.54200000000000004</v>
          </cell>
          <cell r="AU692">
            <v>0.66300000000000003</v>
          </cell>
          <cell r="BD692">
            <v>0.72199999999999998</v>
          </cell>
          <cell r="BE692">
            <v>0.73499999999999999</v>
          </cell>
          <cell r="BH692">
            <v>0.63500000000000001</v>
          </cell>
          <cell r="BI692">
            <v>0.71499999999999997</v>
          </cell>
          <cell r="BN692">
            <v>0.68600000000000005</v>
          </cell>
          <cell r="BR692">
            <v>0.64800000000000002</v>
          </cell>
          <cell r="BS692">
            <v>0.72299999999999998</v>
          </cell>
          <cell r="BT692">
            <v>0.75700000000000001</v>
          </cell>
          <cell r="BW692">
            <v>0.71499999999999997</v>
          </cell>
          <cell r="CB692">
            <v>0.749</v>
          </cell>
          <cell r="CC692">
            <v>0.746</v>
          </cell>
          <cell r="CL692">
            <v>0.73099999999999998</v>
          </cell>
          <cell r="CP692">
            <v>0.70899999999999996</v>
          </cell>
          <cell r="CT692">
            <v>0.66</v>
          </cell>
          <cell r="CU692">
            <v>0.746</v>
          </cell>
          <cell r="CY692">
            <v>0.77800000000000002</v>
          </cell>
          <cell r="CZ692">
            <v>0.73699999999999999</v>
          </cell>
          <cell r="DD692">
            <v>0.60299999999999998</v>
          </cell>
          <cell r="DE692">
            <v>0.624</v>
          </cell>
          <cell r="DH692">
            <v>0.57399999999999995</v>
          </cell>
          <cell r="DI692">
            <v>0.72099999999999997</v>
          </cell>
          <cell r="DM692">
            <v>0.70599999999999996</v>
          </cell>
          <cell r="DN692">
            <v>0.81499999999999995</v>
          </cell>
          <cell r="DV692">
            <v>0.74399999999999999</v>
          </cell>
          <cell r="DX692">
            <v>0.72499999999999998</v>
          </cell>
          <cell r="DY692">
            <v>0</v>
          </cell>
          <cell r="DZ692">
            <v>0</v>
          </cell>
          <cell r="EA692">
            <v>0.753</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0.75600000000000001</v>
          </cell>
          <cell r="EY692">
            <v>0</v>
          </cell>
          <cell r="EZ692">
            <v>0</v>
          </cell>
          <cell r="FA692">
            <v>0</v>
          </cell>
          <cell r="FB692">
            <v>0</v>
          </cell>
          <cell r="FM692">
            <v>0.60199999999999998</v>
          </cell>
          <cell r="GK692">
            <v>0</v>
          </cell>
          <cell r="GL692">
            <v>0.67114285714285704</v>
          </cell>
          <cell r="GM692">
            <v>0.71839999999999993</v>
          </cell>
          <cell r="GN692">
            <v>0.69474999999999998</v>
          </cell>
          <cell r="GO692">
            <v>0</v>
          </cell>
          <cell r="GP692">
            <v>0</v>
          </cell>
        </row>
        <row r="693">
          <cell r="AT693">
            <v>9.1</v>
          </cell>
          <cell r="AU693">
            <v>17</v>
          </cell>
          <cell r="BD693">
            <v>17.399999999999999</v>
          </cell>
          <cell r="BE693">
            <v>-8.3000000000000007</v>
          </cell>
          <cell r="BH693">
            <v>39.5</v>
          </cell>
          <cell r="BI693">
            <v>39</v>
          </cell>
          <cell r="BN693">
            <v>44.5</v>
          </cell>
          <cell r="BR693">
            <v>17.5</v>
          </cell>
          <cell r="BS693">
            <v>-6</v>
          </cell>
          <cell r="BT693">
            <v>-18.2</v>
          </cell>
          <cell r="BW693">
            <v>38.6</v>
          </cell>
          <cell r="CB693">
            <v>39.6</v>
          </cell>
          <cell r="CC693">
            <v>-11.2</v>
          </cell>
          <cell r="CL693">
            <v>34.5</v>
          </cell>
          <cell r="CP693">
            <v>21.9</v>
          </cell>
          <cell r="CT693">
            <v>41.1</v>
          </cell>
          <cell r="CU693">
            <v>2.7</v>
          </cell>
          <cell r="CY693">
            <v>27.6</v>
          </cell>
          <cell r="CZ693">
            <v>43</v>
          </cell>
          <cell r="DD693">
            <v>35.200000000000003</v>
          </cell>
          <cell r="DE693">
            <v>23.7</v>
          </cell>
          <cell r="DH693">
            <v>29.9</v>
          </cell>
          <cell r="DI693">
            <v>34.4</v>
          </cell>
          <cell r="DM693">
            <v>26.7</v>
          </cell>
          <cell r="DN693">
            <v>-1.3</v>
          </cell>
          <cell r="DV693">
            <v>-25.7</v>
          </cell>
          <cell r="DX693">
            <v>35</v>
          </cell>
          <cell r="DY693">
            <v>0</v>
          </cell>
          <cell r="DZ693">
            <v>0</v>
          </cell>
          <cell r="EA693">
            <v>-11</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45.8</v>
          </cell>
          <cell r="EY693">
            <v>0</v>
          </cell>
          <cell r="EZ693">
            <v>0</v>
          </cell>
          <cell r="FA693">
            <v>0</v>
          </cell>
          <cell r="FB693">
            <v>0</v>
          </cell>
          <cell r="FM693">
            <v>52.4</v>
          </cell>
          <cell r="GK693">
            <v>0</v>
          </cell>
          <cell r="GL693">
            <v>22.599999999999998</v>
          </cell>
          <cell r="GM693">
            <v>16.049999999999997</v>
          </cell>
          <cell r="GN693">
            <v>27.4</v>
          </cell>
          <cell r="GO693">
            <v>0</v>
          </cell>
          <cell r="GP693">
            <v>0</v>
          </cell>
        </row>
        <row r="696">
          <cell r="AP696">
            <v>287</v>
          </cell>
          <cell r="AQ696">
            <v>300</v>
          </cell>
          <cell r="AT696">
            <v>300</v>
          </cell>
          <cell r="AU696">
            <v>300</v>
          </cell>
          <cell r="BC696">
            <v>298</v>
          </cell>
          <cell r="BD696">
            <v>292</v>
          </cell>
          <cell r="BE696">
            <v>281</v>
          </cell>
          <cell r="BH696">
            <v>258</v>
          </cell>
          <cell r="BI696">
            <v>270</v>
          </cell>
          <cell r="BM696">
            <v>300</v>
          </cell>
          <cell r="BN696">
            <v>300</v>
          </cell>
          <cell r="BR696">
            <v>305</v>
          </cell>
          <cell r="BS696">
            <v>257</v>
          </cell>
          <cell r="BT696">
            <v>305</v>
          </cell>
          <cell r="BW696">
            <v>280</v>
          </cell>
          <cell r="CB696">
            <v>301</v>
          </cell>
          <cell r="CC696">
            <v>304</v>
          </cell>
          <cell r="CL696">
            <v>295</v>
          </cell>
          <cell r="CP696">
            <v>300</v>
          </cell>
          <cell r="CQ696">
            <v>303</v>
          </cell>
          <cell r="CT696">
            <v>305</v>
          </cell>
          <cell r="CU696">
            <v>305</v>
          </cell>
          <cell r="CY696">
            <v>293</v>
          </cell>
          <cell r="CZ696">
            <v>280</v>
          </cell>
          <cell r="DD696">
            <v>210</v>
          </cell>
          <cell r="DE696">
            <v>141</v>
          </cell>
          <cell r="DH696">
            <v>196</v>
          </cell>
          <cell r="DI696">
            <v>279</v>
          </cell>
          <cell r="DM696">
            <v>304</v>
          </cell>
          <cell r="DN696">
            <v>291</v>
          </cell>
          <cell r="DV696">
            <v>283</v>
          </cell>
          <cell r="EX696">
            <v>277</v>
          </cell>
          <cell r="FH696">
            <v>166</v>
          </cell>
          <cell r="FM696">
            <v>275</v>
          </cell>
          <cell r="GK696">
            <v>0</v>
          </cell>
          <cell r="GL696">
            <v>289.63636363636363</v>
          </cell>
          <cell r="GM696">
            <v>296.36363636363637</v>
          </cell>
          <cell r="GN696">
            <v>249.25</v>
          </cell>
          <cell r="GO696">
            <v>0</v>
          </cell>
          <cell r="GP696">
            <v>0</v>
          </cell>
        </row>
        <row r="697">
          <cell r="AQ697">
            <v>0.77</v>
          </cell>
          <cell r="AT697">
            <v>0.74399999999999999</v>
          </cell>
          <cell r="AU697">
            <v>0.73199999999999998</v>
          </cell>
          <cell r="BC697">
            <v>0.70099999999999996</v>
          </cell>
          <cell r="BD697">
            <v>0.66800000000000004</v>
          </cell>
          <cell r="BE697">
            <v>0.64400000000000002</v>
          </cell>
          <cell r="BH697">
            <v>0.57999999999999996</v>
          </cell>
          <cell r="BN697">
            <v>0.77600000000000002</v>
          </cell>
          <cell r="BR697">
            <v>0.80800000000000005</v>
          </cell>
          <cell r="BS697">
            <v>0.71499999999999997</v>
          </cell>
          <cell r="BT697">
            <v>0.76</v>
          </cell>
          <cell r="BW697">
            <v>0.66500000000000004</v>
          </cell>
          <cell r="CB697">
            <v>0.73699999999999999</v>
          </cell>
          <cell r="CC697">
            <v>0.77</v>
          </cell>
          <cell r="CL697">
            <v>0.76400000000000001</v>
          </cell>
          <cell r="CP697">
            <v>0.73399999999999999</v>
          </cell>
          <cell r="CQ697">
            <v>0.747</v>
          </cell>
          <cell r="CT697">
            <v>0.73499999999999999</v>
          </cell>
          <cell r="CU697">
            <v>0.73099999999999998</v>
          </cell>
          <cell r="CY697">
            <v>0.69799999999999995</v>
          </cell>
          <cell r="CZ697">
            <v>0.69299999999999995</v>
          </cell>
          <cell r="DD697">
            <v>0.505</v>
          </cell>
          <cell r="DE697">
            <v>0.52600000000000002</v>
          </cell>
          <cell r="DH697">
            <v>0.46</v>
          </cell>
          <cell r="DI697">
            <v>0.68899999999999995</v>
          </cell>
          <cell r="DM697">
            <v>0.73799999999999999</v>
          </cell>
          <cell r="DN697">
            <v>0.72699999999999998</v>
          </cell>
          <cell r="DV697">
            <v>0.63900000000000001</v>
          </cell>
          <cell r="EX697">
            <v>0.69099999999999995</v>
          </cell>
          <cell r="FH697">
            <v>0.61699999999999999</v>
          </cell>
          <cell r="FM697">
            <v>0.61399999999999999</v>
          </cell>
          <cell r="GK697">
            <v>0</v>
          </cell>
          <cell r="GL697">
            <v>0.70187500000000003</v>
          </cell>
          <cell r="GM697">
            <v>0.74236363636363645</v>
          </cell>
          <cell r="GN697">
            <v>0.62949999999999995</v>
          </cell>
          <cell r="GO697">
            <v>0</v>
          </cell>
          <cell r="GP697">
            <v>0</v>
          </cell>
        </row>
        <row r="698">
          <cell r="AQ698">
            <v>1.6</v>
          </cell>
          <cell r="AT698">
            <v>-7.2</v>
          </cell>
          <cell r="AU698">
            <v>-0.1</v>
          </cell>
          <cell r="BC698">
            <v>50.5</v>
          </cell>
          <cell r="BD698">
            <v>53.7</v>
          </cell>
          <cell r="BE698">
            <v>37.1</v>
          </cell>
          <cell r="BH698">
            <v>57.5</v>
          </cell>
          <cell r="BN698">
            <v>54.5</v>
          </cell>
          <cell r="BR698">
            <v>-9.1999999999999993</v>
          </cell>
          <cell r="BS698">
            <v>47.4</v>
          </cell>
          <cell r="BT698">
            <v>59</v>
          </cell>
          <cell r="BW698">
            <v>62.6</v>
          </cell>
          <cell r="CB698">
            <v>73.599999999999994</v>
          </cell>
          <cell r="CC698">
            <v>58.8</v>
          </cell>
          <cell r="CL698">
            <v>-17</v>
          </cell>
          <cell r="CP698">
            <v>55.4</v>
          </cell>
          <cell r="CQ698">
            <v>70.8</v>
          </cell>
          <cell r="CT698">
            <v>83.9</v>
          </cell>
          <cell r="CU698">
            <v>76.400000000000006</v>
          </cell>
          <cell r="CY698">
            <v>73.099999999999994</v>
          </cell>
          <cell r="CZ698">
            <v>61.2</v>
          </cell>
          <cell r="DD698">
            <v>52.5</v>
          </cell>
          <cell r="DE698">
            <v>36.200000000000003</v>
          </cell>
          <cell r="DH698">
            <v>-6.3</v>
          </cell>
          <cell r="DI698">
            <v>58.4</v>
          </cell>
          <cell r="DM698">
            <v>53.2</v>
          </cell>
          <cell r="DN698">
            <v>52.9</v>
          </cell>
          <cell r="DV698">
            <v>67.7</v>
          </cell>
          <cell r="EX698">
            <v>69.8</v>
          </cell>
          <cell r="FH698">
            <v>32.9</v>
          </cell>
          <cell r="FM698">
            <v>63.7</v>
          </cell>
          <cell r="GK698">
            <v>0</v>
          </cell>
          <cell r="GL698">
            <v>30.95</v>
          </cell>
          <cell r="GM698">
            <v>51.063636363636355</v>
          </cell>
          <cell r="GN698">
            <v>47.649999999999991</v>
          </cell>
          <cell r="GO698">
            <v>0</v>
          </cell>
          <cell r="GP698">
            <v>0</v>
          </cell>
        </row>
        <row r="701">
          <cell r="AT701">
            <v>217</v>
          </cell>
          <cell r="AU701">
            <v>270</v>
          </cell>
          <cell r="BC701">
            <v>286</v>
          </cell>
          <cell r="BD701">
            <v>293</v>
          </cell>
          <cell r="BE701">
            <v>240</v>
          </cell>
          <cell r="BI701">
            <v>216</v>
          </cell>
          <cell r="BM701">
            <v>46</v>
          </cell>
          <cell r="BN701">
            <v>233</v>
          </cell>
          <cell r="BR701">
            <v>240</v>
          </cell>
          <cell r="BT701">
            <v>235</v>
          </cell>
          <cell r="BW701">
            <v>227</v>
          </cell>
          <cell r="CB701">
            <v>267</v>
          </cell>
          <cell r="CC701">
            <v>250</v>
          </cell>
          <cell r="CL701">
            <v>227</v>
          </cell>
          <cell r="CP701">
            <v>267</v>
          </cell>
          <cell r="CQ701">
            <v>275</v>
          </cell>
          <cell r="CT701">
            <v>225</v>
          </cell>
          <cell r="CU701">
            <v>275</v>
          </cell>
          <cell r="CY701">
            <v>262</v>
          </cell>
          <cell r="CZ701">
            <v>275</v>
          </cell>
          <cell r="DD701">
            <v>91</v>
          </cell>
          <cell r="DE701">
            <v>146</v>
          </cell>
          <cell r="DH701">
            <v>208</v>
          </cell>
          <cell r="DI701">
            <v>103</v>
          </cell>
          <cell r="DM701">
            <v>178</v>
          </cell>
          <cell r="DN701">
            <v>244</v>
          </cell>
          <cell r="DR701">
            <v>65</v>
          </cell>
          <cell r="DV701">
            <v>249</v>
          </cell>
          <cell r="DX701">
            <v>266</v>
          </cell>
          <cell r="DY701">
            <v>0</v>
          </cell>
          <cell r="DZ701">
            <v>0</v>
          </cell>
          <cell r="EA701">
            <v>275</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H701">
            <v>119</v>
          </cell>
          <cell r="FQ701">
            <v>230</v>
          </cell>
          <cell r="GK701">
            <v>0</v>
          </cell>
          <cell r="GL701">
            <v>225.125</v>
          </cell>
          <cell r="GM701">
            <v>248.8</v>
          </cell>
          <cell r="GN701">
            <v>188.375</v>
          </cell>
          <cell r="GO701">
            <v>0</v>
          </cell>
          <cell r="GP701">
            <v>0</v>
          </cell>
        </row>
        <row r="702">
          <cell r="AT702">
            <v>0.67500000000000004</v>
          </cell>
          <cell r="AU702">
            <v>0.69</v>
          </cell>
          <cell r="BC702">
            <v>0.66300000000000003</v>
          </cell>
          <cell r="BD702">
            <v>0.68100000000000005</v>
          </cell>
          <cell r="BE702">
            <v>0.72699999999999998</v>
          </cell>
          <cell r="BI702">
            <v>0.6</v>
          </cell>
          <cell r="BN702">
            <v>0.65400000000000003</v>
          </cell>
          <cell r="BR702">
            <v>0.68500000000000005</v>
          </cell>
          <cell r="BT702">
            <v>0.65800000000000003</v>
          </cell>
          <cell r="BW702">
            <v>0.66400000000000003</v>
          </cell>
          <cell r="CB702">
            <v>0.76500000000000001</v>
          </cell>
          <cell r="CC702">
            <v>0.70099999999999996</v>
          </cell>
          <cell r="CL702">
            <v>0.68600000000000005</v>
          </cell>
          <cell r="CP702">
            <v>0.76200000000000001</v>
          </cell>
          <cell r="CQ702">
            <v>0.81899999999999995</v>
          </cell>
          <cell r="CT702">
            <v>0.64200000000000002</v>
          </cell>
          <cell r="CU702">
            <v>0.80500000000000005</v>
          </cell>
          <cell r="CY702">
            <v>0.72299999999999998</v>
          </cell>
          <cell r="CZ702">
            <v>0.77300000000000002</v>
          </cell>
          <cell r="DD702">
            <v>0.60199999999999998</v>
          </cell>
          <cell r="DE702">
            <v>0.56999999999999995</v>
          </cell>
          <cell r="DH702">
            <v>0.63300000000000001</v>
          </cell>
          <cell r="DI702">
            <v>0.38800000000000001</v>
          </cell>
          <cell r="DM702">
            <v>0.66900000000000004</v>
          </cell>
          <cell r="DN702">
            <v>0.68500000000000005</v>
          </cell>
          <cell r="DR702">
            <v>0.69399999999999995</v>
          </cell>
          <cell r="DV702">
            <v>0.76700000000000002</v>
          </cell>
          <cell r="DX702">
            <v>0.74199999999999999</v>
          </cell>
          <cell r="DY702">
            <v>0</v>
          </cell>
          <cell r="DZ702">
            <v>0</v>
          </cell>
          <cell r="EA702">
            <v>0.77500000000000002</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H702">
            <v>0.749</v>
          </cell>
          <cell r="FQ702">
            <v>0.57899999999999996</v>
          </cell>
          <cell r="GK702">
            <v>0</v>
          </cell>
          <cell r="GL702">
            <v>0.66999999999999993</v>
          </cell>
          <cell r="GM702">
            <v>0.71870000000000012</v>
          </cell>
          <cell r="GN702">
            <v>0.63037499999999991</v>
          </cell>
          <cell r="GO702">
            <v>0</v>
          </cell>
          <cell r="GP702">
            <v>0</v>
          </cell>
        </row>
        <row r="703">
          <cell r="AT703">
            <v>12.1</v>
          </cell>
          <cell r="AU703">
            <v>-7.1</v>
          </cell>
          <cell r="BC703">
            <v>41</v>
          </cell>
          <cell r="BD703">
            <v>39.5</v>
          </cell>
          <cell r="BE703">
            <v>23</v>
          </cell>
          <cell r="BI703">
            <v>10.5</v>
          </cell>
          <cell r="BN703">
            <v>21.6</v>
          </cell>
          <cell r="BR703">
            <v>11</v>
          </cell>
          <cell r="CB703">
            <v>-162</v>
          </cell>
          <cell r="CC703">
            <v>1</v>
          </cell>
          <cell r="CL703">
            <v>1</v>
          </cell>
          <cell r="CP703">
            <v>1</v>
          </cell>
          <cell r="CQ703">
            <v>1</v>
          </cell>
          <cell r="CT703">
            <v>1</v>
          </cell>
          <cell r="CU703">
            <v>1</v>
          </cell>
          <cell r="CY703">
            <v>1</v>
          </cell>
          <cell r="CZ703">
            <v>1</v>
          </cell>
          <cell r="DD703">
            <v>-4.5</v>
          </cell>
          <cell r="DE703">
            <v>19.7</v>
          </cell>
          <cell r="DH703">
            <v>-57.3</v>
          </cell>
          <cell r="DI703">
            <v>11.2</v>
          </cell>
          <cell r="DM703">
            <v>15</v>
          </cell>
          <cell r="DN703">
            <v>-156.19999999999999</v>
          </cell>
          <cell r="DR703">
            <v>-42.4</v>
          </cell>
          <cell r="DV703">
            <v>-81.599999999999994</v>
          </cell>
          <cell r="DX703">
            <v>-122.3</v>
          </cell>
          <cell r="DY703">
            <v>0</v>
          </cell>
          <cell r="DZ703">
            <v>0</v>
          </cell>
          <cell r="EA703">
            <v>7.1</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H703">
            <v>-22.9</v>
          </cell>
          <cell r="FQ703">
            <v>18</v>
          </cell>
          <cell r="GK703">
            <v>0</v>
          </cell>
          <cell r="GL703">
            <v>20.085714285714285</v>
          </cell>
          <cell r="GM703">
            <v>-18.125</v>
          </cell>
          <cell r="GN703">
            <v>-21.262499999999999</v>
          </cell>
          <cell r="GO703">
            <v>0</v>
          </cell>
          <cell r="GP703">
            <v>0</v>
          </cell>
        </row>
        <row r="706">
          <cell r="GK706">
            <v>0</v>
          </cell>
          <cell r="GL706">
            <v>0</v>
          </cell>
          <cell r="GM706">
            <v>0</v>
          </cell>
          <cell r="GN706">
            <v>0</v>
          </cell>
          <cell r="GO706">
            <v>0</v>
          </cell>
          <cell r="GP706">
            <v>0</v>
          </cell>
        </row>
        <row r="707">
          <cell r="GK707">
            <v>0</v>
          </cell>
          <cell r="GL707">
            <v>0</v>
          </cell>
          <cell r="GM707">
            <v>0</v>
          </cell>
          <cell r="GN707">
            <v>0</v>
          </cell>
          <cell r="GO707">
            <v>0</v>
          </cell>
          <cell r="GP707">
            <v>0</v>
          </cell>
        </row>
        <row r="708">
          <cell r="GK708">
            <v>0</v>
          </cell>
          <cell r="GL708">
            <v>0</v>
          </cell>
          <cell r="GM708">
            <v>0</v>
          </cell>
          <cell r="GN708">
            <v>0</v>
          </cell>
          <cell r="GO708">
            <v>0</v>
          </cell>
          <cell r="GP708">
            <v>0</v>
          </cell>
        </row>
      </sheetData>
      <sheetData sheetId="24" refreshError="1"/>
      <sheetData sheetId="25"/>
      <sheetData sheetId="26"/>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ValuationComp"/>
      <sheetName val="Cash-TEO"/>
      <sheetName val="eva"/>
      <sheetName val="Revenues"/>
      <sheetName val="teo model"/>
      <sheetName val="FAME Persistence"/>
      <sheetName val="stats"/>
      <sheetName val="Global Weekly Temp"/>
      <sheetName val="Notex 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Factsheet"/>
      <sheetName val="Quarterly "/>
      <sheetName val="PNL"/>
      <sheetName val="Revenues"/>
      <sheetName val="Costs"/>
      <sheetName val="Depreciation"/>
      <sheetName val="Balance Sheet"/>
      <sheetName val="Cash Flow"/>
      <sheetName val="DCF"/>
      <sheetName val="Sensitivities"/>
      <sheetName val="EVA1"/>
      <sheetName val="EVA 2 "/>
      <sheetName val="sample NV_data"/>
      <sheetName val="GS PNL-F"/>
      <sheetName val="GS Balance"/>
      <sheetName val="GS Cashflow"/>
      <sheetName val="GS Assumptions"/>
      <sheetName val="GS- WACC"/>
      <sheetName val="GS- DCF"/>
      <sheetName val="NotesXpress"/>
      <sheetName val="DATA"/>
      <sheetName val="v.data"/>
      <sheetName val="Macro1"/>
      <sheetName val="NV-data"/>
      <sheetName val="CF"/>
      <sheetName val="BS"/>
      <sheetName val="F-Assumptions"/>
      <sheetName val="WACC"/>
      <sheetName val="DCF-F1"/>
      <sheetName val="EVA"/>
      <sheetName val="EM-TAC"/>
      <sheetName val="DCF &amp; WACC"/>
      <sheetName val="GS Assumptions-F"/>
      <sheetName val="#REF"/>
      <sheetName val="Facts &amp; Audit"/>
      <sheetName val="Quarterly"/>
      <sheetName val="Capital Structure"/>
      <sheetName val="EVA 2"/>
      <sheetName val="GS BS-F"/>
      <sheetName val="GS-CF"/>
      <sheetName val="GS-DCF-F1"/>
      <sheetName val="F-data"/>
      <sheetName val="Report"/>
      <sheetName val="Changes"/>
      <sheetName val="Interim"/>
      <sheetName val="Company profile"/>
      <sheetName val="GS data"/>
      <sheetName val="GEM"/>
      <sheetName val="EROCE"/>
      <sheetName val="GS-Capex"/>
      <sheetName val="GS Assumes"/>
      <sheetName val="ROIC"/>
      <sheetName val="Concession Conversion"/>
      <sheetName val="Net add cht"/>
      <sheetName val="margin cht"/>
      <sheetName val="Old Qtly Sheet"/>
      <sheetName val="GEMS"/>
      <sheetName val="Sheet1"/>
      <sheetName val="Comps"/>
      <sheetName val="CROCI"/>
      <sheetName val="Company profile back-up"/>
      <sheetName val="Company profile "/>
      <sheetName val="GS data back-up"/>
      <sheetName val="Summary"/>
      <sheetName val="External"/>
      <sheetName val="Assoc"/>
      <sheetName val="Detailed DCF"/>
      <sheetName val="Qtly"/>
      <sheetName val="F-Qtly"/>
      <sheetName val="tables"/>
      <sheetName val="Oaktree"/>
      <sheetName val="GQ"/>
      <sheetName val="DCF Template"/>
      <sheetName val="DCF Sensitivity"/>
      <sheetName val="Q-PreARPU"/>
      <sheetName val="Q-PostARPU"/>
      <sheetName val="Q-EBITDA (2)"/>
      <sheetName val="8 kÿÊ0 _x0000__x0000__x0000_F_x0001__x0000__x0000_t"/>
      <sheetName val=""/>
    </sheetNames>
    <sheetDataSet>
      <sheetData sheetId="0" refreshError="1"/>
      <sheetData sheetId="1" refreshError="1">
        <row r="1">
          <cell r="A1" t="str">
            <v>TOTAL ACCESS COMMUNICATIONS (TAC)</v>
          </cell>
        </row>
        <row r="2">
          <cell r="A2" t="str">
            <v>Quarterly Reports</v>
          </cell>
        </row>
        <row r="3">
          <cell r="A3" t="str">
            <v>(Bt mn)</v>
          </cell>
        </row>
        <row r="6">
          <cell r="A6" t="str">
            <v>Telephone services</v>
          </cell>
        </row>
        <row r="7">
          <cell r="A7" t="str">
            <v>Equipment sales</v>
          </cell>
        </row>
        <row r="8">
          <cell r="A8" t="str">
            <v>Other operating income</v>
          </cell>
        </row>
        <row r="9">
          <cell r="A9" t="str">
            <v>Revenue</v>
          </cell>
        </row>
        <row r="10">
          <cell r="A10" t="str">
            <v>Cost of services</v>
          </cell>
        </row>
        <row r="11">
          <cell r="A11" t="str">
            <v>Cost of sales</v>
          </cell>
        </row>
        <row r="12">
          <cell r="A12" t="str">
            <v>SG&amp;A</v>
          </cell>
        </row>
        <row r="13">
          <cell r="A13" t="str">
            <v>Operating profit</v>
          </cell>
        </row>
        <row r="14">
          <cell r="A14" t="str">
            <v>Other income</v>
          </cell>
        </row>
        <row r="15">
          <cell r="A15" t="str">
            <v>Interest income</v>
          </cell>
        </row>
        <row r="16">
          <cell r="A16" t="str">
            <v>Interest &amp; other expense</v>
          </cell>
        </row>
        <row r="17">
          <cell r="A17" t="str">
            <v>Realized gain/(loss) on forex</v>
          </cell>
        </row>
        <row r="18">
          <cell r="A18" t="str">
            <v>Extraordinary provision</v>
          </cell>
        </row>
        <row r="19">
          <cell r="A19" t="str">
            <v>Pre-tax profits</v>
          </cell>
        </row>
        <row r="20">
          <cell r="A20" t="str">
            <v>Taxation</v>
          </cell>
        </row>
        <row r="21">
          <cell r="A21" t="str">
            <v>Minority interest</v>
          </cell>
        </row>
        <row r="22">
          <cell r="A22" t="str">
            <v>Unrealized gain/(loss) on forex</v>
          </cell>
        </row>
        <row r="23">
          <cell r="A23" t="str">
            <v>Net income</v>
          </cell>
        </row>
        <row r="24">
          <cell r="A24" t="str">
            <v>Net income - ex forex</v>
          </cell>
        </row>
        <row r="25">
          <cell r="A25" t="str">
            <v>EPS</v>
          </cell>
        </row>
        <row r="26">
          <cell r="A26" t="str">
            <v>EPS - ex forex</v>
          </cell>
        </row>
        <row r="27">
          <cell r="A27" t="str">
            <v>Weighted average # shares</v>
          </cell>
        </row>
        <row r="28">
          <cell r="A28" t="str">
            <v>Weighted average # shares</v>
          </cell>
        </row>
        <row r="29">
          <cell r="A29" t="str">
            <v>EBIT</v>
          </cell>
        </row>
        <row r="30">
          <cell r="A30" t="str">
            <v>EBIT</v>
          </cell>
        </row>
        <row r="31">
          <cell r="A31" t="str">
            <v>Ratios</v>
          </cell>
        </row>
        <row r="32">
          <cell r="A32" t="str">
            <v>Ratios</v>
          </cell>
        </row>
        <row r="33">
          <cell r="A33" t="str">
            <v>Sales margin</v>
          </cell>
        </row>
        <row r="34">
          <cell r="A34" t="str">
            <v>Operating margin</v>
          </cell>
        </row>
        <row r="35">
          <cell r="A35" t="str">
            <v>EBIT margin</v>
          </cell>
        </row>
        <row r="36">
          <cell r="A36" t="str">
            <v>Net margin</v>
          </cell>
        </row>
        <row r="37">
          <cell r="A37" t="str">
            <v>Net margin - ex forex</v>
          </cell>
        </row>
        <row r="38">
          <cell r="A38" t="str">
            <v>Tax rate</v>
          </cell>
        </row>
        <row r="39">
          <cell r="A39" t="str">
            <v>Avg monthly gross adds</v>
          </cell>
        </row>
        <row r="40">
          <cell r="A40" t="str">
            <v>Avg monthly gross adds</v>
          </cell>
        </row>
        <row r="41">
          <cell r="A41" t="str">
            <v>AMPS 800</v>
          </cell>
        </row>
        <row r="42">
          <cell r="A42" t="str">
            <v>DCS1800</v>
          </cell>
        </row>
        <row r="43">
          <cell r="A43" t="str">
            <v>Total</v>
          </cell>
        </row>
        <row r="44">
          <cell r="A44" t="str">
            <v>Avg monthly net adds</v>
          </cell>
        </row>
        <row r="45">
          <cell r="A45" t="str">
            <v>Avg monthly net adds</v>
          </cell>
        </row>
        <row r="46">
          <cell r="A46" t="str">
            <v>AMPS 800</v>
          </cell>
        </row>
        <row r="47">
          <cell r="A47" t="str">
            <v>DCS1800</v>
          </cell>
        </row>
        <row r="48">
          <cell r="A48" t="str">
            <v>Total</v>
          </cell>
        </row>
        <row r="49">
          <cell r="A49" t="str">
            <v>Cumulative subscribers</v>
          </cell>
        </row>
        <row r="50">
          <cell r="A50" t="str">
            <v>Cumulative subscribers</v>
          </cell>
        </row>
        <row r="51">
          <cell r="A51" t="str">
            <v>AMPS 800</v>
          </cell>
        </row>
        <row r="52">
          <cell r="A52" t="str">
            <v>DCS1800</v>
          </cell>
        </row>
        <row r="53">
          <cell r="A53" t="str">
            <v>Total</v>
          </cell>
        </row>
        <row r="54">
          <cell r="A54" t="str">
            <v>Quarterly growth</v>
          </cell>
        </row>
        <row r="55">
          <cell r="A55" t="str">
            <v>Quarterly growth</v>
          </cell>
        </row>
        <row r="56">
          <cell r="A56" t="str">
            <v>AMPS 800</v>
          </cell>
        </row>
        <row r="57">
          <cell r="A57" t="str">
            <v>DCS1800</v>
          </cell>
        </row>
        <row r="58">
          <cell r="A58" t="str">
            <v>Total</v>
          </cell>
        </row>
        <row r="59">
          <cell r="A59" t="str">
            <v>Avg monthly &amp; annual churn</v>
          </cell>
        </row>
        <row r="60">
          <cell r="A60" t="str">
            <v>Avg monthly &amp; annual churn</v>
          </cell>
        </row>
        <row r="61">
          <cell r="A61" t="str">
            <v>AMPS 800</v>
          </cell>
        </row>
        <row r="62">
          <cell r="A62" t="str">
            <v>DCS1800</v>
          </cell>
        </row>
        <row r="63">
          <cell r="A63" t="str">
            <v>Total</v>
          </cell>
        </row>
        <row r="65">
          <cell r="A65" t="str">
            <v>Avg monthly ARPU</v>
          </cell>
        </row>
        <row r="66">
          <cell r="A66" t="str">
            <v>Avg monthly ARPU</v>
          </cell>
        </row>
        <row r="67">
          <cell r="A67" t="str">
            <v>AMPS 800</v>
          </cell>
        </row>
        <row r="68">
          <cell r="A68" t="str">
            <v>DCS1800</v>
          </cell>
        </row>
        <row r="69">
          <cell r="A69" t="str">
            <v>Total</v>
          </cell>
        </row>
        <row r="70">
          <cell r="A70" t="str">
            <v>Growth</v>
          </cell>
        </row>
        <row r="71">
          <cell r="A71" t="str">
            <v>Growth</v>
          </cell>
        </row>
        <row r="72">
          <cell r="A72" t="str">
            <v>AMPS 800</v>
          </cell>
        </row>
        <row r="73">
          <cell r="A73" t="str">
            <v>DCS1800</v>
          </cell>
        </row>
        <row r="74">
          <cell r="A74" t="str">
            <v>Total</v>
          </cell>
        </row>
        <row r="75">
          <cell r="A75" t="str">
            <v>Cumulative subscribers</v>
          </cell>
        </row>
        <row r="76">
          <cell r="A76" t="str">
            <v>Avg monthly MOU</v>
          </cell>
        </row>
        <row r="77">
          <cell r="A77" t="str">
            <v>Avg monthly MOU</v>
          </cell>
        </row>
        <row r="78">
          <cell r="A78" t="str">
            <v>AMPS 800</v>
          </cell>
        </row>
        <row r="79">
          <cell r="A79" t="str">
            <v>DCS1800</v>
          </cell>
        </row>
        <row r="80">
          <cell r="A80" t="str">
            <v>Total</v>
          </cell>
        </row>
        <row r="81">
          <cell r="A81" t="str">
            <v>Growth</v>
          </cell>
        </row>
        <row r="82">
          <cell r="A82" t="str">
            <v>Growth</v>
          </cell>
        </row>
        <row r="83">
          <cell r="A83" t="str">
            <v>AMPS 800</v>
          </cell>
        </row>
        <row r="84">
          <cell r="A84" t="str">
            <v>DCS1800</v>
          </cell>
        </row>
        <row r="85">
          <cell r="A85" t="str">
            <v>Total</v>
          </cell>
        </row>
        <row r="86">
          <cell r="A86" t="str">
            <v>AMPS 800</v>
          </cell>
        </row>
        <row r="87">
          <cell r="A87" t="str">
            <v>DCS1800</v>
          </cell>
        </row>
        <row r="88">
          <cell r="A88" t="str">
            <v>Total</v>
          </cell>
        </row>
        <row r="91">
          <cell r="A91" t="str">
            <v>Avg monthly ARPU</v>
          </cell>
        </row>
        <row r="92">
          <cell r="A92" t="str">
            <v>AMPS 800</v>
          </cell>
        </row>
        <row r="93">
          <cell r="A93" t="str">
            <v>DCS1800</v>
          </cell>
        </row>
        <row r="94">
          <cell r="A94" t="str">
            <v>Total</v>
          </cell>
        </row>
        <row r="96">
          <cell r="A96" t="str">
            <v>Growth</v>
          </cell>
        </row>
        <row r="97">
          <cell r="A97" t="str">
            <v>AMPS 800</v>
          </cell>
        </row>
        <row r="98">
          <cell r="A98" t="str">
            <v>DCS1800</v>
          </cell>
        </row>
        <row r="99">
          <cell r="A99" t="str">
            <v>Total</v>
          </cell>
        </row>
        <row r="102">
          <cell r="A102" t="str">
            <v>Avg monthly MOU</v>
          </cell>
        </row>
        <row r="103">
          <cell r="A103" t="str">
            <v>AMPS 800</v>
          </cell>
        </row>
        <row r="104">
          <cell r="A104" t="str">
            <v>DCS1800</v>
          </cell>
        </row>
        <row r="105">
          <cell r="A105" t="str">
            <v>Total</v>
          </cell>
        </row>
        <row r="107">
          <cell r="A107" t="str">
            <v>Growth</v>
          </cell>
        </row>
        <row r="108">
          <cell r="A108" t="str">
            <v>AMPS 800</v>
          </cell>
        </row>
        <row r="109">
          <cell r="A109" t="str">
            <v>DCS1800</v>
          </cell>
        </row>
        <row r="110">
          <cell r="A110" t="str">
            <v>Total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T11">
            <v>1558.3170675515794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Instructions"/>
      <sheetName val="PartA.General"/>
      <sheetName val="PartA.HoldingCoInfo"/>
      <sheetName val="PartA.SubsidiaryCoInfo"/>
      <sheetName val="PartA.KeyPersonsInfo"/>
      <sheetName val="PartA.ShareHoldersInfo"/>
      <sheetName val="PartA.BalanceSheet"/>
      <sheetName val="PartA-P&amp;L"/>
      <sheetName val="PartA-OthInfo"/>
      <sheetName val="PartA-QD"/>
      <sheetName val="PartB-ComputeTotalIncome"/>
      <sheetName val="PartB-ComputeTax"/>
      <sheetName val="PartC-FBT"/>
      <sheetName val="Sch-BankAccount"/>
      <sheetName val="Sch-HouseProp"/>
      <sheetName val="Sch-BusinessProfession"/>
      <sheetName val="Sch-DepreciationPlantMachinery"/>
      <sheetName val="Sch-DepreciationOtherAssets"/>
      <sheetName val="Sch-Depreciation"/>
      <sheetName val="Sch-DeemedCapitalGains"/>
      <sheetName val="Sch-ESR"/>
      <sheetName val="Sch-CapitalGains"/>
      <sheetName val="Sch-OtherSources"/>
      <sheetName val="Sch-CurrentLossAdj"/>
      <sheetName val="Sch-BroughtForwardLossAdj"/>
      <sheetName val="Sch-CarryForwardLosses"/>
      <sheetName val="Sch-10A"/>
      <sheetName val="Sch-10AA_10B_10BA"/>
      <sheetName val="Sch-80G"/>
      <sheetName val="Sch-80IA"/>
      <sheetName val="Sch-80IB"/>
      <sheetName val="Sch-80IC"/>
      <sheetName val="Sch-ChapVIA"/>
      <sheetName val="Sch-STTC"/>
      <sheetName val="Sch-SpecialRates"/>
      <sheetName val="Sch-ExemptIncome"/>
      <sheetName val="Sch-MAT"/>
      <sheetName val="Sch-MATC"/>
      <sheetName val="Sch-DDT"/>
      <sheetName val="Sch-FringeBenefitInfo"/>
      <sheetName val="Sch-FringeBenefitCompute"/>
      <sheetName val="Sch-IT"/>
      <sheetName val="Sch-TDS2"/>
      <sheetName val="Sch-TCS"/>
      <sheetName val="Sch-FBT"/>
      <sheetName val="Sch-DDTP"/>
      <sheetName val="ACKNOWLEDGEMENT"/>
      <sheetName val="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98">
          <cell r="C98" t="str">
            <v>Manufacturing Industry - Agro-based industries-0101</v>
          </cell>
        </row>
        <row r="99">
          <cell r="C99" t="str">
            <v>Manufacturing Industry - Automobile and Auto parts-0102</v>
          </cell>
        </row>
        <row r="100">
          <cell r="C100" t="str">
            <v>Manufacturing Industry - Cement-0103</v>
          </cell>
        </row>
        <row r="101">
          <cell r="C101" t="str">
            <v>Manufacturing Industry - Diamond cutting-0104</v>
          </cell>
        </row>
        <row r="102">
          <cell r="C102" t="str">
            <v>Manufacturing Industry - Drugs and Pharmaceuticals-0105</v>
          </cell>
        </row>
        <row r="103">
          <cell r="C103" t="str">
            <v>Manufacturing Industry - Electronics including Computer-0106</v>
          </cell>
        </row>
        <row r="104">
          <cell r="C104" t="str">
            <v>Manufacturing Industry - Engineering goods-0107</v>
          </cell>
        </row>
        <row r="105">
          <cell r="C105" t="str">
            <v>Manufacturing Industry - Fertilizers, Chemicals, Paints-0108</v>
          </cell>
        </row>
        <row r="106">
          <cell r="C106" t="str">
            <v>Manufacturing Industry - Flour &amp; Rice Mills-0109</v>
          </cell>
        </row>
        <row r="107">
          <cell r="C107" t="str">
            <v>Manufacturing Industry - Food Processing units-0110</v>
          </cell>
        </row>
        <row r="108">
          <cell r="C108" t="str">
            <v>Manufacturing Industry - Marble &amp; Granite-0111</v>
          </cell>
        </row>
        <row r="109">
          <cell r="C109" t="str">
            <v>Manufacturing Industry - Paper-0112</v>
          </cell>
        </row>
        <row r="110">
          <cell r="C110" t="str">
            <v>Manufacturing Industry - Petroleum and Petrochemicals-0113</v>
          </cell>
        </row>
        <row r="111">
          <cell r="C111" t="str">
            <v>Manufacturing Industry - Power and energy-0114</v>
          </cell>
        </row>
        <row r="112">
          <cell r="C112" t="str">
            <v>Manufacturing Industry - Printing &amp; Publishing-0115</v>
          </cell>
        </row>
        <row r="113">
          <cell r="C113" t="str">
            <v>Manufacturing Industry - Rubber-0116</v>
          </cell>
        </row>
        <row r="114">
          <cell r="C114" t="str">
            <v>Manufacturing Industry - Steel-0117</v>
          </cell>
        </row>
        <row r="115">
          <cell r="C115" t="str">
            <v>Manufacturing Industry - Sugar-0118</v>
          </cell>
        </row>
        <row r="116">
          <cell r="C116" t="str">
            <v>Manufacturing Industry - Tea, Coffee-0119</v>
          </cell>
        </row>
        <row r="117">
          <cell r="C117" t="str">
            <v>Manufacturing Industry - Textiles, handloom, Power-0120</v>
          </cell>
        </row>
        <row r="118">
          <cell r="C118" t="str">
            <v>Manufacturing Industry - Tobacco-0121</v>
          </cell>
        </row>
        <row r="119">
          <cell r="C119" t="str">
            <v>Manufacturing Industry - Tyre-0122</v>
          </cell>
        </row>
        <row r="120">
          <cell r="C120" t="str">
            <v>Manufacturing Industry - Vanaspati &amp; Edible Oils-0123</v>
          </cell>
        </row>
        <row r="121">
          <cell r="C121" t="str">
            <v>Manufacturing Industry - Others-0124</v>
          </cell>
        </row>
        <row r="122">
          <cell r="C122" t="str">
            <v>Trading - Chain Stores-0201</v>
          </cell>
        </row>
        <row r="123">
          <cell r="C123" t="str">
            <v>Trading - Retailers-0202</v>
          </cell>
        </row>
        <row r="124">
          <cell r="C124" t="str">
            <v>Trading - Wholesalers-0203</v>
          </cell>
        </row>
        <row r="125">
          <cell r="C125" t="str">
            <v>Trading - Others-0204</v>
          </cell>
        </row>
        <row r="126">
          <cell r="C126" t="str">
            <v>Commission Agents - General Commission Agents-0301</v>
          </cell>
        </row>
        <row r="127">
          <cell r="C127" t="str">
            <v>Builders - Builders-0401</v>
          </cell>
        </row>
        <row r="128">
          <cell r="C128" t="str">
            <v>Builders - Estate Agents-0402</v>
          </cell>
        </row>
        <row r="129">
          <cell r="C129" t="str">
            <v>Builders - Property Developers-0403</v>
          </cell>
        </row>
        <row r="130">
          <cell r="C130" t="str">
            <v>Builders - Others-0404</v>
          </cell>
        </row>
        <row r="131">
          <cell r="C131" t="str">
            <v>Contractors - Civil Contractors-0501</v>
          </cell>
        </row>
        <row r="132">
          <cell r="C132" t="str">
            <v>Contractors - Excise Contractors-0502</v>
          </cell>
        </row>
        <row r="133">
          <cell r="C133" t="str">
            <v>Contractors - Forest Contractors-0503</v>
          </cell>
        </row>
        <row r="134">
          <cell r="C134" t="str">
            <v>Contractors - Mining Contractors-0504</v>
          </cell>
        </row>
        <row r="135">
          <cell r="C135" t="str">
            <v>Contractors - Others-0505</v>
          </cell>
        </row>
        <row r="136">
          <cell r="C136" t="str">
            <v>Professionals - Chartered Accountants, Auditors,-0601</v>
          </cell>
        </row>
        <row r="137">
          <cell r="C137" t="str">
            <v>Professionals - Fashion designers-0602</v>
          </cell>
        </row>
        <row r="138">
          <cell r="C138" t="str">
            <v>Professionals - Legal professionals-0603</v>
          </cell>
        </row>
        <row r="139">
          <cell r="C139" t="str">
            <v>Professionals - Medical professionals-0604</v>
          </cell>
        </row>
        <row r="140">
          <cell r="C140" t="str">
            <v>Professionals - Nursing Homes-0605</v>
          </cell>
        </row>
        <row r="141">
          <cell r="C141" t="str">
            <v>Professionals - Specialty hospitals-0606</v>
          </cell>
        </row>
        <row r="142">
          <cell r="C142" t="str">
            <v>Professionals - Others-0607</v>
          </cell>
        </row>
        <row r="143">
          <cell r="C143" t="str">
            <v>Service Sector - Advertisement agencies-0701</v>
          </cell>
        </row>
        <row r="144">
          <cell r="C144" t="str">
            <v>Service Sector - Beauty Parlours-0702</v>
          </cell>
        </row>
        <row r="145">
          <cell r="C145" t="str">
            <v>Service Sector - Consultancy services-0703</v>
          </cell>
        </row>
        <row r="146">
          <cell r="C146" t="str">
            <v>Service Sector - Courier Agencies-0704</v>
          </cell>
        </row>
        <row r="147">
          <cell r="C147" t="str">
            <v>Service Sector - Computer training/educational-0705</v>
          </cell>
        </row>
        <row r="148">
          <cell r="C148" t="str">
            <v>Service Sector - Forex Dealers-0706</v>
          </cell>
        </row>
        <row r="149">
          <cell r="C149" t="str">
            <v>Service Sector - Hospitality services-0707</v>
          </cell>
        </row>
        <row r="150">
          <cell r="C150" t="str">
            <v>Service Sector - Hotels-0708</v>
          </cell>
        </row>
        <row r="151">
          <cell r="C151" t="str">
            <v>Service Sector - I.T. enabled services, BPO service-0709</v>
          </cell>
        </row>
        <row r="152">
          <cell r="C152" t="str">
            <v>Service Sector - Security agencies-0710</v>
          </cell>
        </row>
        <row r="153">
          <cell r="C153" t="str">
            <v>Service Sector - Software development agencies-0711</v>
          </cell>
        </row>
        <row r="154">
          <cell r="C154" t="str">
            <v>Service Sector - Transporters-0712</v>
          </cell>
        </row>
        <row r="155">
          <cell r="C155" t="str">
            <v>Service Sector - Travel agents, tour operators-0713</v>
          </cell>
        </row>
        <row r="156">
          <cell r="C156" t="str">
            <v>Service Sector - Others-0714</v>
          </cell>
        </row>
        <row r="157">
          <cell r="C157" t="str">
            <v>Financial Service Sector - Banking Companies-0801</v>
          </cell>
        </row>
        <row r="158">
          <cell r="C158" t="str">
            <v>Financial Service Sector - Chit Funds-0802</v>
          </cell>
        </row>
        <row r="159">
          <cell r="C159" t="str">
            <v>Financial Service Sector - Financial Institutions-0803</v>
          </cell>
        </row>
        <row r="160">
          <cell r="C160" t="str">
            <v>Financial Service Sector - Financial service providers-0804</v>
          </cell>
        </row>
        <row r="161">
          <cell r="C161" t="str">
            <v>Financial Service Sector - Leasing Companies-0805</v>
          </cell>
        </row>
        <row r="162">
          <cell r="C162" t="str">
            <v>Financial Service Sector - Money Lenders-0806</v>
          </cell>
        </row>
        <row r="163">
          <cell r="C163" t="str">
            <v>Financial Service Sector - Non-Banking Finance Companies-0807</v>
          </cell>
        </row>
        <row r="164">
          <cell r="C164" t="str">
            <v>Financial Service Sector - Share Brokers, Sub-brokers,-0808</v>
          </cell>
        </row>
        <row r="165">
          <cell r="C165" t="str">
            <v>Financial Service Sector - Others-0809</v>
          </cell>
        </row>
        <row r="166">
          <cell r="C166" t="str">
            <v>Entertainment Industry - Cable T.V. productions-0901</v>
          </cell>
        </row>
        <row r="167">
          <cell r="C167" t="str">
            <v>Entertainment Industry - Film distribution-0902</v>
          </cell>
        </row>
        <row r="168">
          <cell r="C168" t="str">
            <v>Entertainment Industry - Film laboratories-0903</v>
          </cell>
        </row>
        <row r="169">
          <cell r="C169" t="str">
            <v>Entertainment Industry - Motion Picture Producers-0904</v>
          </cell>
        </row>
        <row r="170">
          <cell r="C170" t="str">
            <v>Entertainment Industry - Television Channels-0905</v>
          </cell>
        </row>
        <row r="171">
          <cell r="C171" t="str">
            <v>Entertainment Industry - Others-0906</v>
          </cell>
        </row>
      </sheetData>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Instructions"/>
      <sheetName val="PartA.General"/>
      <sheetName val="PartA.HoldingCoInfo"/>
      <sheetName val="PartA.SubsidiaryCoInfo"/>
      <sheetName val="PartA.KeyPersonsInfo"/>
      <sheetName val="PartA.ShareHoldersInfo"/>
      <sheetName val="PartA.BalanceSheet"/>
      <sheetName val="PartA-P&amp;L"/>
      <sheetName val="PartA-OthInfo"/>
      <sheetName val="PartA-QD"/>
      <sheetName val="PartB-ComputeTotalIncome"/>
      <sheetName val="PartB-ComputeTax"/>
      <sheetName val="PartC-FBT"/>
      <sheetName val="Sch-BankAccount"/>
      <sheetName val="Sch-HouseProp"/>
      <sheetName val="Sch-BusinessProfession"/>
      <sheetName val="Sch-DepreciationPlantMachinery"/>
      <sheetName val="Sch-DepreciationOtherAssets"/>
      <sheetName val="Sch-Depreciation"/>
      <sheetName val="Sch-DeemedCapitalGains"/>
      <sheetName val="Sch-ESR"/>
      <sheetName val="Sch-CapitalGains"/>
      <sheetName val="Sch-OtherSources"/>
      <sheetName val="Sch-CurrentLossAdj"/>
      <sheetName val="Sch-BroughtForwardLossAdj"/>
      <sheetName val="Sch-CarryForwardLosses"/>
      <sheetName val="Sch-10A"/>
      <sheetName val="Sch-10AA_10B_10BA"/>
      <sheetName val="Sch-80G"/>
      <sheetName val="Sch-80IA"/>
      <sheetName val="Sch-80IB"/>
      <sheetName val="Sch-80IC"/>
      <sheetName val="Sch-ChapVIA"/>
      <sheetName val="Sch-STTC"/>
      <sheetName val="Sch-SpecialRates"/>
      <sheetName val="Sch-ExemptIncome"/>
      <sheetName val="Sch-MAT"/>
      <sheetName val="Sch-MATC"/>
      <sheetName val="Sch-DDT"/>
      <sheetName val="Sch-FringeBenefitInfo"/>
      <sheetName val="Sch-FringeBenefitCompute"/>
      <sheetName val="Sch-IT"/>
      <sheetName val="Sch-TDS2"/>
      <sheetName val="Sch-TCS"/>
      <sheetName val="Sch-FBT"/>
      <sheetName val="Sch-DDTP"/>
      <sheetName val="ACKNOWLEDGEMENT"/>
      <sheetName val="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98">
          <cell r="C98" t="str">
            <v>Manufacturing Industry - Agro-based industries-0101</v>
          </cell>
        </row>
        <row r="99">
          <cell r="C99" t="str">
            <v>Manufacturing Industry - Automobile and Auto parts-0102</v>
          </cell>
        </row>
        <row r="100">
          <cell r="C100" t="str">
            <v>Manufacturing Industry - Cement-0103</v>
          </cell>
        </row>
        <row r="101">
          <cell r="C101" t="str">
            <v>Manufacturing Industry - Diamond cutting-0104</v>
          </cell>
        </row>
        <row r="102">
          <cell r="C102" t="str">
            <v>Manufacturing Industry - Drugs and Pharmaceuticals-0105</v>
          </cell>
        </row>
        <row r="103">
          <cell r="C103" t="str">
            <v>Manufacturing Industry - Electronics including Computer-0106</v>
          </cell>
        </row>
        <row r="104">
          <cell r="C104" t="str">
            <v>Manufacturing Industry - Engineering goods-0107</v>
          </cell>
        </row>
        <row r="105">
          <cell r="C105" t="str">
            <v>Manufacturing Industry - Fertilizers, Chemicals, Paints-0108</v>
          </cell>
        </row>
        <row r="106">
          <cell r="C106" t="str">
            <v>Manufacturing Industry - Flour &amp; Rice Mills-0109</v>
          </cell>
        </row>
        <row r="107">
          <cell r="C107" t="str">
            <v>Manufacturing Industry - Food Processing units-0110</v>
          </cell>
        </row>
        <row r="108">
          <cell r="C108" t="str">
            <v>Manufacturing Industry - Marble &amp; Granite-0111</v>
          </cell>
        </row>
        <row r="109">
          <cell r="C109" t="str">
            <v>Manufacturing Industry - Paper-0112</v>
          </cell>
        </row>
        <row r="110">
          <cell r="C110" t="str">
            <v>Manufacturing Industry - Petroleum and Petrochemicals-0113</v>
          </cell>
        </row>
        <row r="111">
          <cell r="C111" t="str">
            <v>Manufacturing Industry - Power and energy-0114</v>
          </cell>
        </row>
        <row r="112">
          <cell r="C112" t="str">
            <v>Manufacturing Industry - Printing &amp; Publishing-0115</v>
          </cell>
        </row>
        <row r="113">
          <cell r="C113" t="str">
            <v>Manufacturing Industry - Rubber-0116</v>
          </cell>
        </row>
        <row r="114">
          <cell r="C114" t="str">
            <v>Manufacturing Industry - Steel-0117</v>
          </cell>
        </row>
        <row r="115">
          <cell r="C115" t="str">
            <v>Manufacturing Industry - Sugar-0118</v>
          </cell>
        </row>
        <row r="116">
          <cell r="C116" t="str">
            <v>Manufacturing Industry - Tea, Coffee-0119</v>
          </cell>
        </row>
        <row r="117">
          <cell r="C117" t="str">
            <v>Manufacturing Industry - Textiles, handloom, Power-0120</v>
          </cell>
        </row>
        <row r="118">
          <cell r="C118" t="str">
            <v>Manufacturing Industry - Tobacco-0121</v>
          </cell>
        </row>
        <row r="119">
          <cell r="C119" t="str">
            <v>Manufacturing Industry - Tyre-0122</v>
          </cell>
        </row>
        <row r="120">
          <cell r="C120" t="str">
            <v>Manufacturing Industry - Vanaspati &amp; Edible Oils-0123</v>
          </cell>
        </row>
        <row r="121">
          <cell r="C121" t="str">
            <v>Manufacturing Industry - Others-0124</v>
          </cell>
        </row>
        <row r="122">
          <cell r="C122" t="str">
            <v>Trading - Chain Stores-0201</v>
          </cell>
        </row>
        <row r="123">
          <cell r="C123" t="str">
            <v>Trading - Retailers-0202</v>
          </cell>
        </row>
        <row r="124">
          <cell r="C124" t="str">
            <v>Trading - Wholesalers-0203</v>
          </cell>
        </row>
        <row r="125">
          <cell r="C125" t="str">
            <v>Trading - Others-0204</v>
          </cell>
        </row>
        <row r="126">
          <cell r="C126" t="str">
            <v>Commission Agents - General Commission Agents-0301</v>
          </cell>
        </row>
        <row r="127">
          <cell r="C127" t="str">
            <v>Builders - Builders-0401</v>
          </cell>
        </row>
        <row r="128">
          <cell r="C128" t="str">
            <v>Builders - Estate Agents-0402</v>
          </cell>
        </row>
        <row r="129">
          <cell r="C129" t="str">
            <v>Builders - Property Developers-0403</v>
          </cell>
        </row>
        <row r="130">
          <cell r="C130" t="str">
            <v>Builders - Others-0404</v>
          </cell>
        </row>
        <row r="131">
          <cell r="C131" t="str">
            <v>Contractors - Civil Contractors-0501</v>
          </cell>
        </row>
        <row r="132">
          <cell r="C132" t="str">
            <v>Contractors - Excise Contractors-0502</v>
          </cell>
        </row>
        <row r="133">
          <cell r="C133" t="str">
            <v>Contractors - Forest Contractors-0503</v>
          </cell>
        </row>
        <row r="134">
          <cell r="C134" t="str">
            <v>Contractors - Mining Contractors-0504</v>
          </cell>
        </row>
        <row r="135">
          <cell r="C135" t="str">
            <v>Contractors - Others-0505</v>
          </cell>
        </row>
        <row r="136">
          <cell r="C136" t="str">
            <v>Professionals - Chartered Accountants, Auditors,-0601</v>
          </cell>
        </row>
        <row r="137">
          <cell r="C137" t="str">
            <v>Professionals - Fashion designers-0602</v>
          </cell>
        </row>
        <row r="138">
          <cell r="C138" t="str">
            <v>Professionals - Legal professionals-0603</v>
          </cell>
        </row>
        <row r="139">
          <cell r="C139" t="str">
            <v>Professionals - Medical professionals-0604</v>
          </cell>
        </row>
        <row r="140">
          <cell r="C140" t="str">
            <v>Professionals - Nursing Homes-0605</v>
          </cell>
        </row>
        <row r="141">
          <cell r="C141" t="str">
            <v>Professionals - Specialty hospitals-0606</v>
          </cell>
        </row>
        <row r="142">
          <cell r="C142" t="str">
            <v>Professionals - Others-0607</v>
          </cell>
        </row>
        <row r="143">
          <cell r="C143" t="str">
            <v>Service Sector - Advertisement agencies-0701</v>
          </cell>
        </row>
        <row r="144">
          <cell r="C144" t="str">
            <v>Service Sector - Beauty Parlours-0702</v>
          </cell>
        </row>
        <row r="145">
          <cell r="C145" t="str">
            <v>Service Sector - Consultancy services-0703</v>
          </cell>
        </row>
        <row r="146">
          <cell r="C146" t="str">
            <v>Service Sector - Courier Agencies-0704</v>
          </cell>
        </row>
        <row r="147">
          <cell r="C147" t="str">
            <v>Service Sector - Computer training/educational-0705</v>
          </cell>
        </row>
        <row r="148">
          <cell r="C148" t="str">
            <v>Service Sector - Forex Dealers-0706</v>
          </cell>
        </row>
        <row r="149">
          <cell r="C149" t="str">
            <v>Service Sector - Hospitality services-0707</v>
          </cell>
        </row>
        <row r="150">
          <cell r="C150" t="str">
            <v>Service Sector - Hotels-0708</v>
          </cell>
        </row>
        <row r="151">
          <cell r="C151" t="str">
            <v>Service Sector - I.T. enabled services, BPO service-0709</v>
          </cell>
        </row>
        <row r="152">
          <cell r="C152" t="str">
            <v>Service Sector - Security agencies-0710</v>
          </cell>
        </row>
        <row r="153">
          <cell r="C153" t="str">
            <v>Service Sector - Software development agencies-0711</v>
          </cell>
        </row>
        <row r="154">
          <cell r="C154" t="str">
            <v>Service Sector - Transporters-0712</v>
          </cell>
        </row>
        <row r="155">
          <cell r="C155" t="str">
            <v>Service Sector - Travel agents, tour operators-0713</v>
          </cell>
        </row>
        <row r="156">
          <cell r="C156" t="str">
            <v>Service Sector - Others-0714</v>
          </cell>
        </row>
        <row r="157">
          <cell r="C157" t="str">
            <v>Financial Service Sector - Banking Companies-0801</v>
          </cell>
        </row>
        <row r="158">
          <cell r="C158" t="str">
            <v>Financial Service Sector - Chit Funds-0802</v>
          </cell>
        </row>
        <row r="159">
          <cell r="C159" t="str">
            <v>Financial Service Sector - Financial Institutions-0803</v>
          </cell>
        </row>
        <row r="160">
          <cell r="C160" t="str">
            <v>Financial Service Sector - Financial service providers-0804</v>
          </cell>
        </row>
        <row r="161">
          <cell r="C161" t="str">
            <v>Financial Service Sector - Leasing Companies-0805</v>
          </cell>
        </row>
        <row r="162">
          <cell r="C162" t="str">
            <v>Financial Service Sector - Money Lenders-0806</v>
          </cell>
        </row>
        <row r="163">
          <cell r="C163" t="str">
            <v>Financial Service Sector - Non-Banking Finance Companies-0807</v>
          </cell>
        </row>
        <row r="164">
          <cell r="C164" t="str">
            <v>Financial Service Sector - Share Brokers, Sub-brokers,-0808</v>
          </cell>
        </row>
        <row r="165">
          <cell r="C165" t="str">
            <v>Financial Service Sector - Others-0809</v>
          </cell>
        </row>
        <row r="166">
          <cell r="C166" t="str">
            <v>Entertainment Industry - Cable T.V. productions-0901</v>
          </cell>
        </row>
        <row r="167">
          <cell r="C167" t="str">
            <v>Entertainment Industry - Film distribution-0902</v>
          </cell>
        </row>
        <row r="168">
          <cell r="C168" t="str">
            <v>Entertainment Industry - Film laboratories-0903</v>
          </cell>
        </row>
        <row r="169">
          <cell r="C169" t="str">
            <v>Entertainment Industry - Motion Picture Producers-0904</v>
          </cell>
        </row>
        <row r="170">
          <cell r="C170" t="str">
            <v>Entertainment Industry - Television Channels-0905</v>
          </cell>
        </row>
        <row r="171">
          <cell r="C171" t="str">
            <v>Entertainment Industry - Others-0906</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SUM"/>
      <sheetName val="C-1"/>
      <sheetName val="C-2"/>
      <sheetName val="C-3"/>
      <sheetName val="C-4"/>
      <sheetName val="C-5"/>
      <sheetName val="C-5A"/>
      <sheetName val="C-6"/>
      <sheetName val="C-6A"/>
      <sheetName val="C-7"/>
      <sheetName val="C-8"/>
      <sheetName val="C-9"/>
      <sheetName val="C-10"/>
      <sheetName val="C-11"/>
      <sheetName val="C-12"/>
      <sheetName val="Summary"/>
      <sheetName val="Criteria"/>
      <sheetName val="PHSB"/>
    </sheetNames>
    <sheetDataSet>
      <sheetData sheetId="0" refreshError="1"/>
      <sheetData sheetId="1" refreshError="1"/>
      <sheetData sheetId="2" refreshError="1">
        <row r="23">
          <cell r="G23">
            <v>631367637.5</v>
          </cell>
        </row>
        <row r="36">
          <cell r="G36">
            <v>23473806</v>
          </cell>
        </row>
      </sheetData>
      <sheetData sheetId="3" refreshError="1">
        <row r="24">
          <cell r="G24">
            <v>604673119</v>
          </cell>
        </row>
        <row r="35">
          <cell r="G35">
            <v>1814771713.3702559</v>
          </cell>
        </row>
      </sheetData>
      <sheetData sheetId="4" refreshError="1">
        <row r="23">
          <cell r="G23">
            <v>631367637.5</v>
          </cell>
        </row>
      </sheetData>
      <sheetData sheetId="5" refreshError="1">
        <row r="22">
          <cell r="G22">
            <v>0</v>
          </cell>
        </row>
        <row r="24">
          <cell r="G24">
            <v>604673119</v>
          </cell>
        </row>
      </sheetData>
      <sheetData sheetId="6" refreshError="1">
        <row r="23">
          <cell r="G23">
            <v>631367637.5</v>
          </cell>
        </row>
        <row r="25">
          <cell r="G25">
            <v>0</v>
          </cell>
        </row>
      </sheetData>
      <sheetData sheetId="7" refreshError="1">
        <row r="22">
          <cell r="G22">
            <v>0</v>
          </cell>
        </row>
      </sheetData>
      <sheetData sheetId="8" refreshError="1">
        <row r="23">
          <cell r="G23">
            <v>631367637.5</v>
          </cell>
        </row>
        <row r="49">
          <cell r="G49">
            <v>0</v>
          </cell>
        </row>
      </sheetData>
      <sheetData sheetId="9" refreshError="1">
        <row r="22">
          <cell r="G22">
            <v>0</v>
          </cell>
        </row>
        <row r="48">
          <cell r="G48">
            <v>0</v>
          </cell>
        </row>
      </sheetData>
      <sheetData sheetId="10" refreshError="1">
        <row r="25">
          <cell r="G25">
            <v>0</v>
          </cell>
        </row>
        <row r="40">
          <cell r="H40">
            <v>0</v>
          </cell>
        </row>
      </sheetData>
      <sheetData sheetId="11" refreshError="1">
        <row r="22">
          <cell r="G22">
            <v>0</v>
          </cell>
        </row>
        <row r="31">
          <cell r="G31">
            <v>306277326.61000001</v>
          </cell>
        </row>
      </sheetData>
      <sheetData sheetId="12" refreshError="1">
        <row r="20">
          <cell r="G20">
            <v>0</v>
          </cell>
        </row>
        <row r="32">
          <cell r="G32">
            <v>69836191</v>
          </cell>
        </row>
      </sheetData>
      <sheetData sheetId="13" refreshError="1">
        <row r="12">
          <cell r="G12">
            <v>0</v>
          </cell>
        </row>
        <row r="54">
          <cell r="G54">
            <v>273247577.66600001</v>
          </cell>
        </row>
      </sheetData>
      <sheetData sheetId="14" refreshError="1">
        <row r="20">
          <cell r="G20">
            <v>0</v>
          </cell>
        </row>
      </sheetData>
      <sheetData sheetId="15" refreshError="1">
        <row r="12">
          <cell r="G12">
            <v>0</v>
          </cell>
        </row>
      </sheetData>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Data"/>
      <sheetName val="Temp"/>
      <sheetName val="2000-01"/>
      <sheetName val="2001-02"/>
      <sheetName val="2002-03"/>
      <sheetName val="2003-04"/>
      <sheetName val="2004-05"/>
      <sheetName val="2005-06"/>
      <sheetName val="2006-07"/>
      <sheetName val="2007-08"/>
      <sheetName val="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1"/>
      <sheetName val="GS Master"/>
      <sheetName val="Oil"/>
      <sheetName val="Chart"/>
      <sheetName val="#REF"/>
      <sheetName val="cs1997"/>
      <sheetName val="Summary model"/>
      <sheetName val="model by field"/>
      <sheetName val="Crude oil"/>
      <sheetName val="Corridor"/>
      <sheetName val="Block A"/>
      <sheetName val="W Natuna"/>
      <sheetName val="Valuation (F)"/>
      <sheetName val="Book1"/>
      <sheetName val="Valuation 2"/>
      <sheetName val="Adjusted data"/>
      <sheetName val="Charts"/>
      <sheetName val="IEA_02-99"/>
      <sheetName val="WRLD EXPN"/>
      <sheetName val="JetFuel"/>
      <sheetName val="SingCra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PROD"/>
      <sheetName val="Supply Demand Chart OBUD"/>
      <sheetName val="Supply Demand Chart RBUD"/>
      <sheetName val="Supply Demand Chart OBUD_RBUD"/>
      <sheetName val="WORM Graph"/>
      <sheetName val="PSR Graph"/>
      <sheetName val="LTR Graph"/>
      <sheetName val="Worm Diff"/>
      <sheetName val="MTP vs OBUD"/>
      <sheetName val="2002 vs 2003"/>
      <sheetName val="PSRLTR-Detail version2"/>
      <sheetName val="PSRLTR-Detail version1"/>
      <sheetName val="Inv Trend Graph"/>
      <sheetName val="OPERPLAN"/>
      <sheetName val="PRG"/>
    </sheetNames>
    <sheetDataSet>
      <sheetData sheetId="0" refreshError="1"/>
      <sheetData sheetId="1" refreshError="1"/>
      <sheetData sheetId="2" refreshError="1">
        <row r="6">
          <cell r="T6" t="str">
            <v>PSR/LTR - FIRESTONE REPLACEMENT</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4216.5640000000003</v>
          </cell>
          <cell r="U11">
            <v>4878.0239999999994</v>
          </cell>
          <cell r="X11">
            <v>3594.3320000000003</v>
          </cell>
          <cell r="Y11">
            <v>3743.1489999999985</v>
          </cell>
          <cell r="Z11">
            <v>498.12899999999996</v>
          </cell>
          <cell r="AA11">
            <v>658.52400000000011</v>
          </cell>
        </row>
        <row r="12">
          <cell r="S12" t="str">
            <v>02 2nd HF</v>
          </cell>
          <cell r="T12">
            <v>4596.4178816999993</v>
          </cell>
          <cell r="U12">
            <v>4869.09</v>
          </cell>
          <cell r="X12">
            <v>3675.6395209207612</v>
          </cell>
          <cell r="Y12">
            <v>3964.306</v>
          </cell>
          <cell r="Z12">
            <v>518.70900000000006</v>
          </cell>
          <cell r="AA12">
            <v>674.18000000000006</v>
          </cell>
        </row>
        <row r="13">
          <cell r="S13" t="str">
            <v>02 Annual</v>
          </cell>
          <cell r="T13">
            <v>8812.9818816999996</v>
          </cell>
          <cell r="U13">
            <v>9747.1139999999996</v>
          </cell>
          <cell r="X13">
            <v>7269.9715209207616</v>
          </cell>
          <cell r="Y13">
            <v>7707.4549999999981</v>
          </cell>
          <cell r="Z13">
            <v>1016.838</v>
          </cell>
          <cell r="AA13">
            <v>1332.7040000000002</v>
          </cell>
        </row>
        <row r="14">
          <cell r="S14" t="str">
            <v>03 1st HF</v>
          </cell>
          <cell r="T14">
            <v>4779.58</v>
          </cell>
          <cell r="U14">
            <v>4809.0370000000003</v>
          </cell>
          <cell r="X14">
            <v>4711.3735999999999</v>
          </cell>
          <cell r="Y14">
            <v>4503.79</v>
          </cell>
          <cell r="Z14">
            <v>578.30199999999991</v>
          </cell>
          <cell r="AA14">
            <v>769.87199999999984</v>
          </cell>
        </row>
        <row r="15">
          <cell r="S15" t="str">
            <v>03 2nd HF</v>
          </cell>
          <cell r="T15">
            <v>4827.9090000000006</v>
          </cell>
          <cell r="U15">
            <v>4992.1780000000008</v>
          </cell>
          <cell r="X15">
            <v>4104.228000000001</v>
          </cell>
          <cell r="Y15">
            <v>4333.7040000000006</v>
          </cell>
          <cell r="Z15">
            <v>594.91300000000001</v>
          </cell>
          <cell r="AA15">
            <v>498.63400000000001</v>
          </cell>
        </row>
        <row r="16">
          <cell r="S16" t="str">
            <v>03 Annual</v>
          </cell>
          <cell r="T16">
            <v>9607.4890000000014</v>
          </cell>
          <cell r="U16">
            <v>9801.2150000000001</v>
          </cell>
          <cell r="X16">
            <v>8815.6016000000018</v>
          </cell>
          <cell r="Y16">
            <v>8837.4940000000006</v>
          </cell>
          <cell r="Z16">
            <v>1173.2149999999999</v>
          </cell>
          <cell r="AA16">
            <v>1268.5059999999999</v>
          </cell>
        </row>
        <row r="17">
          <cell r="S17" t="str">
            <v>04 1st HF</v>
          </cell>
          <cell r="T17">
            <v>4531.7887553790742</v>
          </cell>
          <cell r="U17">
            <v>4864.14726030777</v>
          </cell>
          <cell r="X17">
            <v>4245.7382888091688</v>
          </cell>
          <cell r="Y17">
            <v>4290.4048932563237</v>
          </cell>
          <cell r="Z17">
            <v>574.00800000000004</v>
          </cell>
          <cell r="AA17">
            <v>552.82799999999997</v>
          </cell>
        </row>
        <row r="18">
          <cell r="S18" t="str">
            <v>04 2nd HF</v>
          </cell>
          <cell r="T18">
            <v>5360.1343189277377</v>
          </cell>
          <cell r="U18">
            <v>5169.942479695741</v>
          </cell>
          <cell r="X18">
            <v>4177.2156007802387</v>
          </cell>
          <cell r="Y18">
            <v>4177.2156007802387</v>
          </cell>
          <cell r="Z18">
            <v>699.11399999999992</v>
          </cell>
          <cell r="AA18">
            <v>666.14699999999993</v>
          </cell>
        </row>
        <row r="19">
          <cell r="S19" t="str">
            <v>04 Annual</v>
          </cell>
          <cell r="T19">
            <v>9891.923074306811</v>
          </cell>
          <cell r="U19">
            <v>10034.08974000351</v>
          </cell>
          <cell r="X19">
            <v>8422.9538895894075</v>
          </cell>
          <cell r="Y19">
            <v>8467.6204940365624</v>
          </cell>
          <cell r="Z19">
            <v>1273.1219999999998</v>
          </cell>
          <cell r="AA19">
            <v>1218.9749999999999</v>
          </cell>
        </row>
        <row r="21">
          <cell r="S21">
            <v>37257</v>
          </cell>
          <cell r="T21">
            <v>739.94600000000003</v>
          </cell>
          <cell r="U21">
            <v>1021.3800000000001</v>
          </cell>
          <cell r="V21">
            <v>75.820999999999998</v>
          </cell>
          <cell r="W21">
            <v>141.18799999999999</v>
          </cell>
          <cell r="X21">
            <v>834.46</v>
          </cell>
          <cell r="Y21">
            <v>545.20699999999954</v>
          </cell>
          <cell r="Z21">
            <v>75.367999999999995</v>
          </cell>
          <cell r="AA21">
            <v>64.141999999999996</v>
          </cell>
          <cell r="AB21">
            <v>3603.2510000000002</v>
          </cell>
          <cell r="AC21">
            <v>1938.7469999999998</v>
          </cell>
          <cell r="AD21">
            <v>5.1662939993012129</v>
          </cell>
          <cell r="AE21">
            <v>2.8133871100276644</v>
          </cell>
          <cell r="AF21">
            <v>646.51300000000003</v>
          </cell>
          <cell r="AG21">
            <v>470.48399999999998</v>
          </cell>
          <cell r="AH21">
            <v>1.1129770350848858</v>
          </cell>
          <cell r="AI21">
            <v>0.7486121166315286</v>
          </cell>
          <cell r="AJ21">
            <v>2956.7380000000003</v>
          </cell>
          <cell r="AK21">
            <v>1468.2629999999999</v>
          </cell>
          <cell r="AL21">
            <v>4.2940566215799683</v>
          </cell>
          <cell r="AM21">
            <v>2.1690473581856526</v>
          </cell>
        </row>
        <row r="22">
          <cell r="S22">
            <v>37288</v>
          </cell>
          <cell r="T22">
            <v>560.47500000000002</v>
          </cell>
          <cell r="U22">
            <v>628.47500000000002</v>
          </cell>
          <cell r="V22">
            <v>3.6440000000000001</v>
          </cell>
          <cell r="W22">
            <v>205.03800000000001</v>
          </cell>
          <cell r="X22">
            <v>426.6</v>
          </cell>
          <cell r="Y22">
            <v>558.20399999999972</v>
          </cell>
          <cell r="Z22">
            <v>75.884999999999991</v>
          </cell>
          <cell r="AA22">
            <v>73.847999999999999</v>
          </cell>
          <cell r="AB22">
            <v>3614.047</v>
          </cell>
          <cell r="AC22">
            <v>1907.181</v>
          </cell>
          <cell r="AD22">
            <v>4.9164850180309507</v>
          </cell>
          <cell r="AE22">
            <v>2.5357206820597629</v>
          </cell>
          <cell r="AF22">
            <v>651.4079999999999</v>
          </cell>
          <cell r="AG22">
            <v>458.39600000000002</v>
          </cell>
          <cell r="AH22">
            <v>0.85536791267318235</v>
          </cell>
          <cell r="AI22">
            <v>0.63990239448986741</v>
          </cell>
          <cell r="AJ22">
            <v>2962.6390000000001</v>
          </cell>
          <cell r="AK22">
            <v>1448.7849999999999</v>
          </cell>
          <cell r="AL22">
            <v>4.0610583796601931</v>
          </cell>
          <cell r="AM22">
            <v>2.0026190127298902</v>
          </cell>
        </row>
        <row r="23">
          <cell r="S23">
            <v>37316</v>
          </cell>
          <cell r="T23">
            <v>761.55299999999988</v>
          </cell>
          <cell r="U23">
            <v>716.35300000000007</v>
          </cell>
          <cell r="V23">
            <v>4.9489999999999998</v>
          </cell>
          <cell r="W23">
            <v>62.524999999999999</v>
          </cell>
          <cell r="X23">
            <v>664.1</v>
          </cell>
          <cell r="Y23">
            <v>638.19999999999936</v>
          </cell>
          <cell r="Z23">
            <v>76.474000000000004</v>
          </cell>
          <cell r="AA23">
            <v>161.339</v>
          </cell>
          <cell r="AB23">
            <v>3643.0419999999995</v>
          </cell>
          <cell r="AC23">
            <v>1926.6659999999999</v>
          </cell>
          <cell r="AD23">
            <v>4.8537495928229673</v>
          </cell>
          <cell r="AE23">
            <v>2.3651887130195166</v>
          </cell>
          <cell r="AF23">
            <v>651.55099999999993</v>
          </cell>
          <cell r="AG23">
            <v>466.80099999999999</v>
          </cell>
          <cell r="AH23">
            <v>0.95355811053676065</v>
          </cell>
          <cell r="AI23">
            <v>0.6392957900791586</v>
          </cell>
          <cell r="AJ23">
            <v>2991.491</v>
          </cell>
          <cell r="AK23">
            <v>1459.865</v>
          </cell>
          <cell r="AL23">
            <v>4.0885519580720384</v>
          </cell>
          <cell r="AM23">
            <v>1.848603154444995</v>
          </cell>
        </row>
        <row r="24">
          <cell r="S24">
            <v>37347</v>
          </cell>
          <cell r="T24">
            <v>683.28399999999999</v>
          </cell>
          <cell r="U24">
            <v>730.18</v>
          </cell>
          <cell r="V24">
            <v>3.5630000000000002</v>
          </cell>
          <cell r="W24">
            <v>152.39699999999999</v>
          </cell>
          <cell r="X24">
            <v>382.38</v>
          </cell>
          <cell r="Y24">
            <v>620.18300000000011</v>
          </cell>
          <cell r="Z24">
            <v>80</v>
          </cell>
          <cell r="AA24">
            <v>175.959</v>
          </cell>
          <cell r="AB24">
            <v>3684.0879999999997</v>
          </cell>
          <cell r="AC24">
            <v>1965.2819999999999</v>
          </cell>
          <cell r="AD24">
            <v>4.7375371563833015</v>
          </cell>
          <cell r="AE24">
            <v>2.209818796700409</v>
          </cell>
          <cell r="AF24">
            <v>602.83800000000008</v>
          </cell>
          <cell r="AG24">
            <v>373.51600000000002</v>
          </cell>
          <cell r="AH24">
            <v>0.82032949911073083</v>
          </cell>
          <cell r="AI24">
            <v>0.43438861403986206</v>
          </cell>
          <cell r="AJ24">
            <v>3081.25</v>
          </cell>
          <cell r="AK24">
            <v>1591.7660000000001</v>
          </cell>
          <cell r="AL24">
            <v>3.9964328072469497</v>
          </cell>
          <cell r="AM24">
            <v>1.794015860789568</v>
          </cell>
        </row>
        <row r="25">
          <cell r="S25">
            <v>37377</v>
          </cell>
          <cell r="T25">
            <v>734.87299999999993</v>
          </cell>
          <cell r="U25">
            <v>859.86599999999999</v>
          </cell>
          <cell r="V25">
            <v>3.4569999999999999</v>
          </cell>
          <cell r="W25">
            <v>87.793000000000006</v>
          </cell>
          <cell r="X25">
            <v>586.197</v>
          </cell>
          <cell r="Y25">
            <v>677.37899999999991</v>
          </cell>
          <cell r="Z25">
            <v>89.834999999999994</v>
          </cell>
          <cell r="AA25">
            <v>96.954999999999998</v>
          </cell>
          <cell r="AB25">
            <v>3869.1549999999997</v>
          </cell>
          <cell r="AC25">
            <v>1872.0720000000001</v>
          </cell>
          <cell r="AD25">
            <v>4.8736364619496246</v>
          </cell>
          <cell r="AE25">
            <v>2.0844424739725165</v>
          </cell>
          <cell r="AF25">
            <v>575.08699999999999</v>
          </cell>
          <cell r="AG25">
            <v>365.25200000000001</v>
          </cell>
          <cell r="AH25">
            <v>0.78090878599954106</v>
          </cell>
          <cell r="AI25">
            <v>0.39625069160419629</v>
          </cell>
          <cell r="AJ25">
            <v>3294.0680000000002</v>
          </cell>
          <cell r="AK25">
            <v>1506.8200000000002</v>
          </cell>
          <cell r="AL25">
            <v>4.1624939017188636</v>
          </cell>
          <cell r="AM25">
            <v>1.6684299522427624</v>
          </cell>
        </row>
        <row r="26">
          <cell r="S26">
            <v>37408</v>
          </cell>
          <cell r="T26">
            <v>736.43299999999999</v>
          </cell>
          <cell r="U26">
            <v>921.77</v>
          </cell>
          <cell r="V26">
            <v>3.5910000000000002</v>
          </cell>
          <cell r="W26">
            <v>77.02</v>
          </cell>
          <cell r="X26">
            <v>700.59500000000003</v>
          </cell>
          <cell r="Y26">
            <v>703.97599999999989</v>
          </cell>
          <cell r="Z26">
            <v>100.56699999999999</v>
          </cell>
          <cell r="AA26">
            <v>86.281000000000006</v>
          </cell>
          <cell r="AB26">
            <v>4269.0149999999994</v>
          </cell>
          <cell r="AC26">
            <v>1763.7049999999999</v>
          </cell>
          <cell r="AD26">
            <v>5.4763225096814958</v>
          </cell>
          <cell r="AE26">
            <v>1.9997400627450275</v>
          </cell>
          <cell r="AF26">
            <v>554.94900000000007</v>
          </cell>
          <cell r="AG26">
            <v>355.80900000000003</v>
          </cell>
          <cell r="AH26">
            <v>0.72875702714307156</v>
          </cell>
          <cell r="AI26">
            <v>0.40651806320407652</v>
          </cell>
          <cell r="AJ26">
            <v>3714.0659999999998</v>
          </cell>
          <cell r="AK26">
            <v>1407.896</v>
          </cell>
          <cell r="AL26">
            <v>4.6507546089918721</v>
          </cell>
          <cell r="AM26">
            <v>1.5993590464916347</v>
          </cell>
        </row>
        <row r="27">
          <cell r="S27">
            <v>37438</v>
          </cell>
          <cell r="T27">
            <v>761.50071879999996</v>
          </cell>
          <cell r="U27">
            <v>875.26</v>
          </cell>
          <cell r="V27">
            <v>4.548</v>
          </cell>
          <cell r="W27">
            <v>76.665999999999997</v>
          </cell>
          <cell r="X27">
            <v>94.500750000000153</v>
          </cell>
          <cell r="Y27">
            <v>568.44500000000016</v>
          </cell>
          <cell r="Z27">
            <v>92.62</v>
          </cell>
          <cell r="AA27">
            <v>106.801</v>
          </cell>
          <cell r="AB27">
            <v>1756.312447087756</v>
          </cell>
          <cell r="AC27">
            <v>1544.4110000000001</v>
          </cell>
          <cell r="AD27">
            <v>2.1132509157642754</v>
          </cell>
          <cell r="AE27">
            <v>1.7922604980692929</v>
          </cell>
          <cell r="AF27">
            <v>335.32599999999996</v>
          </cell>
          <cell r="AG27">
            <v>254.54399999999998</v>
          </cell>
          <cell r="AH27">
            <v>0.39381516116234955</v>
          </cell>
          <cell r="AI27">
            <v>0.28643060012873084</v>
          </cell>
          <cell r="AJ27">
            <v>1420.986447087756</v>
          </cell>
          <cell r="AK27">
            <v>1289.867</v>
          </cell>
          <cell r="AL27">
            <v>1.7002855003428343</v>
          </cell>
          <cell r="AM27">
            <v>1.4847198662278476</v>
          </cell>
        </row>
        <row r="28">
          <cell r="S28">
            <v>37469</v>
          </cell>
          <cell r="T28">
            <v>851.48067689999993</v>
          </cell>
          <cell r="U28">
            <v>888.67599999999993</v>
          </cell>
          <cell r="V28">
            <v>4.1970000000000001</v>
          </cell>
          <cell r="W28">
            <v>80.466999999999999</v>
          </cell>
          <cell r="X28">
            <v>795.80709405085179</v>
          </cell>
          <cell r="Y28">
            <v>742.43200000000002</v>
          </cell>
          <cell r="Z28">
            <v>83.983000000000004</v>
          </cell>
          <cell r="AA28">
            <v>114.694</v>
          </cell>
          <cell r="AB28">
            <v>1780.4248642386078</v>
          </cell>
          <cell r="AC28">
            <v>1505.7929999999999</v>
          </cell>
          <cell r="AD28">
            <v>2.2152582854063141</v>
          </cell>
          <cell r="AE28">
            <v>1.7818460836038961</v>
          </cell>
          <cell r="AF28">
            <v>325.654</v>
          </cell>
          <cell r="AG28">
            <v>258.654</v>
          </cell>
          <cell r="AH28">
            <v>0.40043628399666797</v>
          </cell>
          <cell r="AI28">
            <v>0.31250634306177777</v>
          </cell>
          <cell r="AJ28">
            <v>1454.7708642386078</v>
          </cell>
          <cell r="AK28">
            <v>1247.1389999999999</v>
          </cell>
          <cell r="AL28">
            <v>1.7932960138351903</v>
          </cell>
          <cell r="AM28">
            <v>1.4836267248376622</v>
          </cell>
        </row>
        <row r="29">
          <cell r="S29">
            <v>37500</v>
          </cell>
          <cell r="T29">
            <v>813.24798229999999</v>
          </cell>
          <cell r="U29">
            <v>827.67600000000004</v>
          </cell>
          <cell r="V29">
            <v>4.4710000000000001</v>
          </cell>
          <cell r="W29">
            <v>148.22199999999998</v>
          </cell>
          <cell r="X29">
            <v>611.743676869909</v>
          </cell>
          <cell r="Y29">
            <v>623.63800000000015</v>
          </cell>
          <cell r="Z29">
            <v>91.953000000000003</v>
          </cell>
          <cell r="AA29">
            <v>123.605</v>
          </cell>
          <cell r="AB29">
            <v>1666.4025588085169</v>
          </cell>
          <cell r="AC29">
            <v>1424.8130000000001</v>
          </cell>
          <cell r="AD29">
            <v>2.194199642017054</v>
          </cell>
          <cell r="AE29">
            <v>1.6951331886087362</v>
          </cell>
          <cell r="AF29">
            <v>319.33459999999997</v>
          </cell>
          <cell r="AG29">
            <v>270.274</v>
          </cell>
          <cell r="AH29">
            <v>0.39488360024529523</v>
          </cell>
          <cell r="AI29">
            <v>0.31161682777449823</v>
          </cell>
          <cell r="AJ29">
            <v>1347.067958808517</v>
          </cell>
          <cell r="AK29">
            <v>1154.539</v>
          </cell>
          <cell r="AL29">
            <v>1.7311982263172911</v>
          </cell>
          <cell r="AM29">
            <v>1.3581260450657933</v>
          </cell>
        </row>
        <row r="30">
          <cell r="S30">
            <v>37530</v>
          </cell>
          <cell r="T30">
            <v>808.68032959999994</v>
          </cell>
          <cell r="U30">
            <v>867.32799999999997</v>
          </cell>
          <cell r="V30">
            <v>1.304</v>
          </cell>
          <cell r="W30">
            <v>227.67</v>
          </cell>
          <cell r="X30">
            <v>949.79499999999996</v>
          </cell>
          <cell r="Y30">
            <v>625.35199999999998</v>
          </cell>
          <cell r="Z30">
            <v>88.921999999999997</v>
          </cell>
          <cell r="AA30">
            <v>121.20500000000001</v>
          </cell>
          <cell r="AB30">
            <v>1892.045229208517</v>
          </cell>
          <cell r="AC30">
            <v>1181.7370000000001</v>
          </cell>
          <cell r="AD30">
            <v>2.676425740345691</v>
          </cell>
          <cell r="AE30">
            <v>1.6244238835714533</v>
          </cell>
          <cell r="AF30">
            <v>324.697</v>
          </cell>
          <cell r="AG30">
            <v>280.983</v>
          </cell>
          <cell r="AH30">
            <v>0.44097943119453392</v>
          </cell>
          <cell r="AI30">
            <v>0.35036029442020589</v>
          </cell>
          <cell r="AJ30">
            <v>1567.3482292085171</v>
          </cell>
          <cell r="AK30">
            <v>900.75400000000002</v>
          </cell>
          <cell r="AL30">
            <v>2.2624425764965599</v>
          </cell>
          <cell r="AM30">
            <v>1.1624076939393291</v>
          </cell>
        </row>
        <row r="31">
          <cell r="S31">
            <v>37561</v>
          </cell>
          <cell r="T31">
            <v>736.30871879999995</v>
          </cell>
          <cell r="U31">
            <v>801.98300000000006</v>
          </cell>
          <cell r="V31">
            <v>2.524</v>
          </cell>
          <cell r="W31">
            <v>242.185</v>
          </cell>
          <cell r="X31">
            <v>707.92600000000004</v>
          </cell>
          <cell r="Y31">
            <v>666.4670000000001</v>
          </cell>
          <cell r="Z31">
            <v>83.739000000000004</v>
          </cell>
          <cell r="AA31">
            <v>102.988</v>
          </cell>
          <cell r="AB31">
            <v>1944.0105104085171</v>
          </cell>
          <cell r="AC31">
            <v>1178.8230000000001</v>
          </cell>
          <cell r="AD31">
            <v>2.7857511018184207</v>
          </cell>
          <cell r="AE31">
            <v>1.6283193830610445</v>
          </cell>
          <cell r="AF31">
            <v>325.923</v>
          </cell>
          <cell r="AG31">
            <v>295.26300000000003</v>
          </cell>
          <cell r="AH31">
            <v>0.52131043499327245</v>
          </cell>
          <cell r="AI31">
            <v>0.48549658235320237</v>
          </cell>
          <cell r="AJ31">
            <v>1618.0875104085171</v>
          </cell>
          <cell r="AK31">
            <v>883.56000000000006</v>
          </cell>
          <cell r="AL31">
            <v>2.3066105243862265</v>
          </cell>
          <cell r="AM31">
            <v>1.3032207842541395</v>
          </cell>
        </row>
        <row r="32">
          <cell r="S32">
            <v>37591</v>
          </cell>
          <cell r="T32">
            <v>625.19945529999995</v>
          </cell>
          <cell r="U32">
            <v>608.16700000000003</v>
          </cell>
          <cell r="V32">
            <v>64.042000000000002</v>
          </cell>
          <cell r="W32">
            <v>263.702</v>
          </cell>
          <cell r="X32">
            <v>515.86699999999996</v>
          </cell>
          <cell r="Y32">
            <v>737.97199999999975</v>
          </cell>
          <cell r="Z32">
            <v>77.49199999999999</v>
          </cell>
          <cell r="AA32">
            <v>104.887</v>
          </cell>
          <cell r="AB32">
            <v>1905.5910551085171</v>
          </cell>
          <cell r="AC32">
            <v>1398.8680000000002</v>
          </cell>
          <cell r="AD32">
            <v>2.5182225573100592</v>
          </cell>
          <cell r="AE32">
            <v>1.7602986388317263</v>
          </cell>
          <cell r="AF32">
            <v>322.68299999999999</v>
          </cell>
          <cell r="AG32">
            <v>326.31099999999998</v>
          </cell>
          <cell r="AH32">
            <v>0.41141534803317931</v>
          </cell>
          <cell r="AI32">
            <v>0.35928392272407966</v>
          </cell>
          <cell r="AJ32">
            <v>1582.9080551085171</v>
          </cell>
          <cell r="AK32">
            <v>1072.557</v>
          </cell>
          <cell r="AL32">
            <v>2.1390719643982892</v>
          </cell>
          <cell r="AM32">
            <v>1.2546472491508194</v>
          </cell>
        </row>
        <row r="33">
          <cell r="S33">
            <v>37622</v>
          </cell>
          <cell r="T33">
            <v>784.32416666666666</v>
          </cell>
          <cell r="U33">
            <v>908.226</v>
          </cell>
          <cell r="V33">
            <v>4.2999999999999997E-2</v>
          </cell>
          <cell r="W33">
            <v>223.392</v>
          </cell>
          <cell r="X33">
            <v>660.26599999999996</v>
          </cell>
          <cell r="Y33">
            <v>764.72699999999986</v>
          </cell>
          <cell r="Z33">
            <v>91.082999999999998</v>
          </cell>
          <cell r="AA33">
            <v>100.339</v>
          </cell>
          <cell r="AB33">
            <v>914.49583333333351</v>
          </cell>
          <cell r="AC33">
            <v>1368.2919999999999</v>
          </cell>
          <cell r="AD33">
            <v>1.2752678056144739</v>
          </cell>
          <cell r="AE33">
            <v>1.8061084431520298</v>
          </cell>
          <cell r="AF33">
            <v>300.53220000000005</v>
          </cell>
          <cell r="AG33">
            <v>173.21600000000001</v>
          </cell>
          <cell r="AH33">
            <v>0.44181347080435496</v>
          </cell>
          <cell r="AI33">
            <v>0.26841544144992935</v>
          </cell>
          <cell r="AJ33">
            <v>617.48443333333353</v>
          </cell>
          <cell r="AK33">
            <v>1195.076</v>
          </cell>
          <cell r="AL33">
            <v>0.90776609181532086</v>
          </cell>
          <cell r="AM33">
            <v>1.6129717446594052</v>
          </cell>
        </row>
        <row r="34">
          <cell r="S34">
            <v>37653</v>
          </cell>
          <cell r="T34">
            <v>680.22416666666675</v>
          </cell>
          <cell r="U34">
            <v>645.32799999999997</v>
          </cell>
          <cell r="V34">
            <v>1.6E-2</v>
          </cell>
          <cell r="W34">
            <v>275.185</v>
          </cell>
          <cell r="X34">
            <v>752.77199999999982</v>
          </cell>
          <cell r="Y34">
            <v>579.90099999999973</v>
          </cell>
          <cell r="Z34">
            <v>110.279</v>
          </cell>
          <cell r="AA34">
            <v>140.75799999999998</v>
          </cell>
          <cell r="AB34">
            <v>1094.3986666666665</v>
          </cell>
          <cell r="AC34">
            <v>1428.02</v>
          </cell>
          <cell r="AD34">
            <v>1.3128577682738383</v>
          </cell>
          <cell r="AE34">
            <v>1.7233921720573033</v>
          </cell>
          <cell r="AF34">
            <v>304.541</v>
          </cell>
          <cell r="AG34">
            <v>150.72200000000001</v>
          </cell>
          <cell r="AH34">
            <v>0.35783385153833153</v>
          </cell>
          <cell r="AI34">
            <v>0.16805577700792881</v>
          </cell>
          <cell r="AJ34">
            <v>793.25366666666662</v>
          </cell>
          <cell r="AK34">
            <v>1277.298</v>
          </cell>
          <cell r="AL34">
            <v>0.93206830866857704</v>
          </cell>
          <cell r="AM34">
            <v>1.5181235163775575</v>
          </cell>
        </row>
        <row r="35">
          <cell r="S35">
            <v>37681</v>
          </cell>
          <cell r="T35">
            <v>851.06816666666668</v>
          </cell>
          <cell r="U35">
            <v>896.85699999999997</v>
          </cell>
          <cell r="V35">
            <v>0</v>
          </cell>
          <cell r="W35">
            <v>135.21100000000001</v>
          </cell>
          <cell r="X35">
            <v>900.44499999999994</v>
          </cell>
          <cell r="Y35">
            <v>719.7969999999998</v>
          </cell>
          <cell r="Z35">
            <v>104.68199999999999</v>
          </cell>
          <cell r="AA35">
            <v>145.92099999999999</v>
          </cell>
          <cell r="AB35">
            <v>1245.2945</v>
          </cell>
          <cell r="AC35">
            <v>1389.627</v>
          </cell>
          <cell r="AD35">
            <v>1.5566728270837151</v>
          </cell>
          <cell r="AE35">
            <v>1.7934611133105958</v>
          </cell>
          <cell r="AF35">
            <v>309.71260000000001</v>
          </cell>
          <cell r="AG35">
            <v>169.119</v>
          </cell>
          <cell r="AH35">
            <v>0.39820734697166227</v>
          </cell>
          <cell r="AI35">
            <v>0.2303235743946003</v>
          </cell>
          <cell r="AJ35">
            <v>939.02729999999985</v>
          </cell>
          <cell r="AK35">
            <v>1220.5079999999998</v>
          </cell>
          <cell r="AL35">
            <v>1.1920083124948775</v>
          </cell>
          <cell r="AM35">
            <v>1.5887044146686664</v>
          </cell>
        </row>
        <row r="36">
          <cell r="S36">
            <v>37712</v>
          </cell>
          <cell r="T36">
            <v>777.76716666666664</v>
          </cell>
          <cell r="U36">
            <v>734.26700000000005</v>
          </cell>
          <cell r="V36">
            <v>4.8000000000000001E-2</v>
          </cell>
          <cell r="W36">
            <v>91.825999999999993</v>
          </cell>
          <cell r="X36">
            <v>779.94000000000062</v>
          </cell>
          <cell r="Y36">
            <v>786.8870000000004</v>
          </cell>
          <cell r="Z36">
            <v>90.438000000000002</v>
          </cell>
          <cell r="AA36">
            <v>138.41899999999998</v>
          </cell>
          <cell r="AB36">
            <v>1334.4293333333339</v>
          </cell>
          <cell r="AC36">
            <v>1566.107</v>
          </cell>
          <cell r="AD36">
            <v>1.5843649204010157</v>
          </cell>
          <cell r="AE36">
            <v>1.9270398092203485</v>
          </cell>
          <cell r="AF36">
            <v>313.13900000000001</v>
          </cell>
          <cell r="AG36">
            <v>187.88200000000001</v>
          </cell>
          <cell r="AH36">
            <v>0.37284659093051409</v>
          </cell>
          <cell r="AI36">
            <v>0.22747354261935634</v>
          </cell>
          <cell r="AJ36">
            <v>1024.5303333333338</v>
          </cell>
          <cell r="AK36">
            <v>1378.2249999999999</v>
          </cell>
          <cell r="AL36">
            <v>1.2181995452161747</v>
          </cell>
          <cell r="AM36">
            <v>1.6917190208514943</v>
          </cell>
        </row>
        <row r="37">
          <cell r="S37">
            <v>37742</v>
          </cell>
          <cell r="T37">
            <v>839.8601666666666</v>
          </cell>
          <cell r="U37">
            <v>825.95100000000002</v>
          </cell>
          <cell r="V37">
            <v>0.97599999999999998</v>
          </cell>
          <cell r="W37">
            <v>117.157</v>
          </cell>
          <cell r="X37">
            <v>848.98759999999959</v>
          </cell>
          <cell r="Y37">
            <v>807.82599999999979</v>
          </cell>
          <cell r="Z37">
            <v>86.373000000000005</v>
          </cell>
          <cell r="AA37">
            <v>115.92200000000001</v>
          </cell>
          <cell r="AB37">
            <v>1426.6667666666669</v>
          </cell>
          <cell r="AC37">
            <v>1683.748</v>
          </cell>
          <cell r="AD37">
            <v>1.6883441942776625</v>
          </cell>
          <cell r="AE37">
            <v>2.0109417883581</v>
          </cell>
          <cell r="AF37">
            <v>316.95699999999999</v>
          </cell>
          <cell r="AG37">
            <v>193.39800000000002</v>
          </cell>
          <cell r="AH37">
            <v>0.37450485100778508</v>
          </cell>
          <cell r="AI37">
            <v>0.24222953677818862</v>
          </cell>
          <cell r="AJ37">
            <v>1112.6897666666671</v>
          </cell>
          <cell r="AK37">
            <v>1490.35</v>
          </cell>
          <cell r="AL37">
            <v>1.3159284624745877</v>
          </cell>
          <cell r="AM37">
            <v>1.7906806136744362</v>
          </cell>
        </row>
        <row r="38">
          <cell r="S38">
            <v>37773</v>
          </cell>
          <cell r="T38">
            <v>846.33616666666671</v>
          </cell>
          <cell r="U38">
            <v>798.40800000000002</v>
          </cell>
          <cell r="V38">
            <v>1.33</v>
          </cell>
          <cell r="W38">
            <v>117.791</v>
          </cell>
          <cell r="X38">
            <v>768.96299999999997</v>
          </cell>
          <cell r="Y38">
            <v>844.65199999999982</v>
          </cell>
          <cell r="Z38">
            <v>95.447000000000003</v>
          </cell>
          <cell r="AA38">
            <v>128.51299999999998</v>
          </cell>
          <cell r="AB38">
            <v>1441.6546000000003</v>
          </cell>
          <cell r="AC38">
            <v>1862.9269999999999</v>
          </cell>
          <cell r="AD38">
            <v>1.6660367994943857</v>
          </cell>
          <cell r="AE38">
            <v>2.0630420100906472</v>
          </cell>
          <cell r="AF38">
            <v>317.61200000000002</v>
          </cell>
          <cell r="AG38">
            <v>201.66199999999998</v>
          </cell>
          <cell r="AH38">
            <v>0.3767272934305323</v>
          </cell>
          <cell r="AI38">
            <v>0.23043872740029386</v>
          </cell>
          <cell r="AJ38">
            <v>1126.7626000000005</v>
          </cell>
          <cell r="AK38">
            <v>1661.2649999999999</v>
          </cell>
          <cell r="AL38">
            <v>1.3156538052404123</v>
          </cell>
          <cell r="AM38">
            <v>1.8418291568997622</v>
          </cell>
        </row>
        <row r="39">
          <cell r="S39">
            <v>37803</v>
          </cell>
          <cell r="T39">
            <v>843.08199999999999</v>
          </cell>
          <cell r="U39">
            <v>875.12200000000007</v>
          </cell>
          <cell r="V39">
            <v>0</v>
          </cell>
          <cell r="W39">
            <v>139.464</v>
          </cell>
          <cell r="X39">
            <v>626.97300000000018</v>
          </cell>
          <cell r="Y39">
            <v>687.53800000000024</v>
          </cell>
          <cell r="Z39">
            <v>72.713999999999999</v>
          </cell>
          <cell r="AA39">
            <v>108.607</v>
          </cell>
          <cell r="AB39">
            <v>1741.4860000000003</v>
          </cell>
          <cell r="AC39">
            <v>1824.6589999999999</v>
          </cell>
          <cell r="AD39">
            <v>1.9862601065628738</v>
          </cell>
          <cell r="AE39">
            <v>2.0383484061162669</v>
          </cell>
          <cell r="AF39">
            <v>176.18699999999998</v>
          </cell>
          <cell r="AG39">
            <v>234.048</v>
          </cell>
          <cell r="AH39">
            <v>0.19604476648700134</v>
          </cell>
          <cell r="AI39">
            <v>0.25062670597343689</v>
          </cell>
          <cell r="AJ39">
            <v>1565.2989999999995</v>
          </cell>
          <cell r="AK39">
            <v>1590.6109999999999</v>
          </cell>
          <cell r="AL39">
            <v>1.7800774470784142</v>
          </cell>
          <cell r="AM39">
            <v>1.7673846340796548</v>
          </cell>
        </row>
        <row r="40">
          <cell r="S40">
            <v>37834</v>
          </cell>
          <cell r="T40">
            <v>898.70799999999997</v>
          </cell>
          <cell r="U40">
            <v>933.851</v>
          </cell>
          <cell r="V40">
            <v>0</v>
          </cell>
          <cell r="W40">
            <v>152.119</v>
          </cell>
          <cell r="X40">
            <v>785.702</v>
          </cell>
          <cell r="Y40">
            <v>773.75300000000016</v>
          </cell>
          <cell r="Z40">
            <v>71.396000000000001</v>
          </cell>
          <cell r="AA40">
            <v>60.448</v>
          </cell>
          <cell r="AB40">
            <v>1698.4349999999988</v>
          </cell>
          <cell r="AC40">
            <v>1746.317</v>
          </cell>
          <cell r="AD40">
            <v>1.9731380252326121</v>
          </cell>
          <cell r="AE40">
            <v>1.9766143378248251</v>
          </cell>
          <cell r="AF40">
            <v>173.67699999999999</v>
          </cell>
          <cell r="AG40">
            <v>207.36100000000002</v>
          </cell>
          <cell r="AH40">
            <v>0.20324533450982366</v>
          </cell>
          <cell r="AI40">
            <v>0.24228888042419047</v>
          </cell>
          <cell r="AJ40">
            <v>1524.7579999999989</v>
          </cell>
          <cell r="AK40">
            <v>1538.9559999999999</v>
          </cell>
          <cell r="AL40">
            <v>1.7728672722094148</v>
          </cell>
          <cell r="AM40">
            <v>1.7491944487704512</v>
          </cell>
        </row>
        <row r="41">
          <cell r="S41">
            <v>37865</v>
          </cell>
          <cell r="T41">
            <v>854.51900000000001</v>
          </cell>
          <cell r="U41">
            <v>855.84199999999998</v>
          </cell>
          <cell r="V41">
            <v>0</v>
          </cell>
          <cell r="W41">
            <v>185.714</v>
          </cell>
          <cell r="X41">
            <v>758.05100000000016</v>
          </cell>
          <cell r="Y41">
            <v>719.49799999999993</v>
          </cell>
          <cell r="Z41">
            <v>90.881</v>
          </cell>
          <cell r="AA41">
            <v>84.013999999999996</v>
          </cell>
          <cell r="AB41">
            <v>1691.0829999999987</v>
          </cell>
          <cell r="AC41">
            <v>1672.2869999999998</v>
          </cell>
          <cell r="AD41">
            <v>2.1067635947792325</v>
          </cell>
          <cell r="AE41">
            <v>1.9091212298717286</v>
          </cell>
          <cell r="AF41">
            <v>172.227</v>
          </cell>
          <cell r="AG41">
            <v>205.518</v>
          </cell>
          <cell r="AH41">
            <v>0.19859872626154421</v>
          </cell>
          <cell r="AI41">
            <v>0.2253986080250231</v>
          </cell>
          <cell r="AJ41">
            <v>1518.856</v>
          </cell>
          <cell r="AK41">
            <v>1466.7689999999998</v>
          </cell>
          <cell r="AL41">
            <v>1.8582553963230324</v>
          </cell>
          <cell r="AM41">
            <v>1.663436181276972</v>
          </cell>
        </row>
        <row r="42">
          <cell r="S42">
            <v>37895</v>
          </cell>
          <cell r="T42">
            <v>867.21100000000001</v>
          </cell>
          <cell r="U42">
            <v>911.798</v>
          </cell>
          <cell r="V42">
            <v>0</v>
          </cell>
          <cell r="W42">
            <v>156.76599999999999</v>
          </cell>
          <cell r="X42">
            <v>755.03700000000015</v>
          </cell>
          <cell r="Y42">
            <v>765.94799999999987</v>
          </cell>
          <cell r="Z42">
            <v>108.151</v>
          </cell>
          <cell r="AA42">
            <v>104.59400000000001</v>
          </cell>
          <cell r="AB42">
            <v>1685.4579999999996</v>
          </cell>
          <cell r="AC42">
            <v>1661.6490000000001</v>
          </cell>
          <cell r="AD42">
            <v>2.3747781598868776</v>
          </cell>
          <cell r="AE42">
            <v>2.2473835055546787</v>
          </cell>
          <cell r="AF42">
            <v>171.69299999999998</v>
          </cell>
          <cell r="AG42">
            <v>198.13399999999999</v>
          </cell>
          <cell r="AH42">
            <v>0.22612993848013935</v>
          </cell>
          <cell r="AI42">
            <v>0.23685789769399049</v>
          </cell>
          <cell r="AJ42">
            <v>1513.7649999999987</v>
          </cell>
          <cell r="AK42">
            <v>1463.5150000000001</v>
          </cell>
          <cell r="AL42">
            <v>2.1743639604298819</v>
          </cell>
          <cell r="AM42">
            <v>2.048203211469851</v>
          </cell>
        </row>
        <row r="43">
          <cell r="S43">
            <v>37926</v>
          </cell>
          <cell r="T43">
            <v>759.26700000000005</v>
          </cell>
          <cell r="U43">
            <v>836.51</v>
          </cell>
          <cell r="V43">
            <v>0</v>
          </cell>
          <cell r="W43">
            <v>219.76</v>
          </cell>
          <cell r="X43">
            <v>654.15600000000052</v>
          </cell>
          <cell r="Y43">
            <v>739.80200000000013</v>
          </cell>
          <cell r="Z43">
            <v>125.851</v>
          </cell>
          <cell r="AA43">
            <v>103.99</v>
          </cell>
          <cell r="AB43">
            <v>1704.2939999999994</v>
          </cell>
          <cell r="AC43">
            <v>1630.9690000000001</v>
          </cell>
          <cell r="AD43">
            <v>2.3655745417631655</v>
          </cell>
          <cell r="AE43">
            <v>2.0756117239372536</v>
          </cell>
          <cell r="AF43">
            <v>171.381</v>
          </cell>
          <cell r="AG43">
            <v>214.80100000000002</v>
          </cell>
          <cell r="AH43">
            <v>0.28321726858385582</v>
          </cell>
          <cell r="AI43">
            <v>0.37095094593777794</v>
          </cell>
          <cell r="AJ43">
            <v>1532.9129999999998</v>
          </cell>
          <cell r="AK43">
            <v>1416.1679999999999</v>
          </cell>
          <cell r="AL43">
            <v>2.1071935644841342</v>
          </cell>
          <cell r="AM43">
            <v>1.8415335758740663</v>
          </cell>
        </row>
        <row r="44">
          <cell r="S44">
            <v>37956</v>
          </cell>
          <cell r="T44">
            <v>605.12199999999996</v>
          </cell>
          <cell r="U44">
            <v>579.05500000000006</v>
          </cell>
          <cell r="V44">
            <v>0</v>
          </cell>
          <cell r="W44">
            <v>396.73</v>
          </cell>
          <cell r="X44">
            <v>524.30899999999997</v>
          </cell>
          <cell r="Y44">
            <v>647.1650000000003</v>
          </cell>
          <cell r="Z44">
            <v>125.92</v>
          </cell>
          <cell r="AA44">
            <v>36.981000000000002</v>
          </cell>
          <cell r="AB44">
            <v>1747.8339999999994</v>
          </cell>
          <cell r="AC44">
            <v>1771.0350000000001</v>
          </cell>
          <cell r="AD44">
            <v>2.3194595060046517</v>
          </cell>
          <cell r="AE44">
            <v>2.0256301932096674</v>
          </cell>
          <cell r="AF44">
            <v>171.452</v>
          </cell>
          <cell r="AG44">
            <v>191.33199999999999</v>
          </cell>
          <cell r="AH44">
            <v>0.2001328844233638</v>
          </cell>
          <cell r="AI44">
            <v>0.19234237449321284</v>
          </cell>
          <cell r="AJ44">
            <v>1576.3819999999994</v>
          </cell>
          <cell r="AK44">
            <v>1579.703</v>
          </cell>
          <cell r="AL44">
            <v>2.0790789105869512</v>
          </cell>
          <cell r="AM44">
            <v>1.7736899187895141</v>
          </cell>
        </row>
        <row r="45">
          <cell r="S45">
            <v>37987</v>
          </cell>
          <cell r="T45">
            <v>856.69079568806956</v>
          </cell>
          <cell r="U45">
            <v>994.74699999999996</v>
          </cell>
          <cell r="V45">
            <v>0</v>
          </cell>
          <cell r="W45">
            <v>386.43700000000001</v>
          </cell>
          <cell r="X45">
            <v>654.72439555284529</v>
          </cell>
          <cell r="Y45">
            <v>699.39099999999985</v>
          </cell>
          <cell r="Z45">
            <v>100.191</v>
          </cell>
          <cell r="AA45">
            <v>71.614999999999995</v>
          </cell>
          <cell r="AB45">
            <v>1610.0575014949143</v>
          </cell>
          <cell r="AC45">
            <v>1560.9749999999999</v>
          </cell>
          <cell r="AD45">
            <v>2.3204221718423517</v>
          </cell>
          <cell r="AE45">
            <v>2.0215995430837244</v>
          </cell>
          <cell r="AF45">
            <v>183</v>
          </cell>
          <cell r="AG45">
            <v>203.64000000000001</v>
          </cell>
          <cell r="AH45">
            <v>0.27589825501113191</v>
          </cell>
          <cell r="AI45">
            <v>0.26934370288072379</v>
          </cell>
          <cell r="AJ45">
            <v>1427.0575014949143</v>
          </cell>
          <cell r="AK45">
            <v>1357.335</v>
          </cell>
          <cell r="AL45">
            <v>2.06931757507712</v>
          </cell>
          <cell r="AM45">
            <v>1.7618545789075846</v>
          </cell>
        </row>
        <row r="46">
          <cell r="S46">
            <v>38018</v>
          </cell>
          <cell r="T46">
            <v>663.28799358523065</v>
          </cell>
          <cell r="U46">
            <v>756.06</v>
          </cell>
          <cell r="V46">
            <v>0</v>
          </cell>
          <cell r="W46">
            <v>157.625</v>
          </cell>
          <cell r="X46">
            <v>660.44474963632422</v>
          </cell>
          <cell r="Y46">
            <v>660.44474963632422</v>
          </cell>
          <cell r="Z46">
            <v>85.337999999999994</v>
          </cell>
          <cell r="AA46">
            <v>68.88</v>
          </cell>
          <cell r="AB46">
            <v>1623.2126715600882</v>
          </cell>
          <cell r="AC46">
            <v>1699.913</v>
          </cell>
          <cell r="AD46">
            <v>2.2285400951098344</v>
          </cell>
          <cell r="AE46">
            <v>2.2356751701756066</v>
          </cell>
          <cell r="AF46">
            <v>183</v>
          </cell>
          <cell r="AG46">
            <v>194.738</v>
          </cell>
          <cell r="AH46">
            <v>0.25657122087487549</v>
          </cell>
          <cell r="AI46">
            <v>0.24674572697568536</v>
          </cell>
          <cell r="AJ46">
            <v>1440.2126715600882</v>
          </cell>
          <cell r="AK46">
            <v>1505.175</v>
          </cell>
          <cell r="AL46">
            <v>1.99750330099533</v>
          </cell>
          <cell r="AM46">
            <v>1.9856340180643475</v>
          </cell>
        </row>
        <row r="47">
          <cell r="S47">
            <v>38046</v>
          </cell>
          <cell r="T47">
            <v>713.25224776182256</v>
          </cell>
          <cell r="U47">
            <v>789.22541997734265</v>
          </cell>
          <cell r="V47">
            <v>0</v>
          </cell>
          <cell r="W47">
            <v>0</v>
          </cell>
          <cell r="X47">
            <v>757.44761598538707</v>
          </cell>
          <cell r="Y47">
            <v>757.44761598538707</v>
          </cell>
          <cell r="Z47">
            <v>87.665999999999997</v>
          </cell>
          <cell r="AA47">
            <v>84.15</v>
          </cell>
          <cell r="AB47">
            <v>1681.6530629584277</v>
          </cell>
          <cell r="AC47">
            <v>1752.2851960080443</v>
          </cell>
          <cell r="AD47">
            <v>2.2060475943411699</v>
          </cell>
          <cell r="AE47">
            <v>2.2989790010907734</v>
          </cell>
          <cell r="AF47">
            <v>183</v>
          </cell>
          <cell r="AG47">
            <v>190.70000000000002</v>
          </cell>
          <cell r="AH47">
            <v>0.25110459676523161</v>
          </cell>
          <cell r="AI47">
            <v>0.26253302256134126</v>
          </cell>
          <cell r="AJ47">
            <v>1498.6530629584277</v>
          </cell>
          <cell r="AK47">
            <v>1561.5851960080445</v>
          </cell>
          <cell r="AL47">
            <v>1.9711139625034879</v>
          </cell>
          <cell r="AM47">
            <v>2.0651948560760367</v>
          </cell>
        </row>
        <row r="48">
          <cell r="S48">
            <v>38077</v>
          </cell>
          <cell r="T48">
            <v>728.77996801904226</v>
          </cell>
          <cell r="U48">
            <v>726.38481109721215</v>
          </cell>
          <cell r="V48">
            <v>0</v>
          </cell>
          <cell r="W48">
            <v>0</v>
          </cell>
          <cell r="X48">
            <v>700.21158872793353</v>
          </cell>
          <cell r="Y48">
            <v>700.21158872793353</v>
          </cell>
          <cell r="Z48">
            <v>93.207999999999998</v>
          </cell>
          <cell r="AA48">
            <v>100.387</v>
          </cell>
          <cell r="AB48">
            <v>1730.4671862536429</v>
          </cell>
          <cell r="AC48">
            <v>1826.4989736387661</v>
          </cell>
          <cell r="AD48">
            <v>2.1958039260202442</v>
          </cell>
          <cell r="AE48">
            <v>2.2844619967940001</v>
          </cell>
          <cell r="AF48">
            <v>183</v>
          </cell>
          <cell r="AG48">
            <v>190.70000000000002</v>
          </cell>
          <cell r="AH48">
            <v>0.23083525883201608</v>
          </cell>
          <cell r="AI48">
            <v>0.24385556014445323</v>
          </cell>
          <cell r="AJ48">
            <v>1547.4671862536429</v>
          </cell>
          <cell r="AK48">
            <v>1635.798973638766</v>
          </cell>
          <cell r="AL48">
            <v>1.9712864445723501</v>
          </cell>
          <cell r="AM48">
            <v>2.0473367045932824</v>
          </cell>
        </row>
        <row r="49">
          <cell r="S49">
            <v>38107</v>
          </cell>
          <cell r="T49">
            <v>792.77317046774533</v>
          </cell>
          <cell r="U49">
            <v>782.02030696792258</v>
          </cell>
          <cell r="V49">
            <v>0</v>
          </cell>
          <cell r="W49">
            <v>0</v>
          </cell>
          <cell r="X49">
            <v>760.26239307170977</v>
          </cell>
          <cell r="Y49">
            <v>760.26239307170977</v>
          </cell>
          <cell r="Z49">
            <v>100.605</v>
          </cell>
          <cell r="AA49">
            <v>108.06</v>
          </cell>
          <cell r="AB49">
            <v>1790.3972160908318</v>
          </cell>
          <cell r="AC49">
            <v>1912.8010597425532</v>
          </cell>
          <cell r="AD49">
            <v>2.1747287671215276</v>
          </cell>
          <cell r="AE49">
            <v>2.2939244022703837</v>
          </cell>
          <cell r="AF49">
            <v>183</v>
          </cell>
          <cell r="AG49">
            <v>190.70000000000002</v>
          </cell>
          <cell r="AH49">
            <v>0.23551984730082379</v>
          </cell>
          <cell r="AI49">
            <v>0.23378414501473688</v>
          </cell>
          <cell r="AJ49">
            <v>1607.3972160908318</v>
          </cell>
          <cell r="AK49">
            <v>1722.1010597425534</v>
          </cell>
          <cell r="AL49">
            <v>2.0088191398175872</v>
          </cell>
          <cell r="AM49">
            <v>2.1025411976335175</v>
          </cell>
        </row>
        <row r="50">
          <cell r="S50">
            <v>38138</v>
          </cell>
          <cell r="T50">
            <v>777.004579857164</v>
          </cell>
          <cell r="U50">
            <v>815.70972226529307</v>
          </cell>
          <cell r="V50">
            <v>0</v>
          </cell>
          <cell r="W50">
            <v>0</v>
          </cell>
          <cell r="X50">
            <v>712.64754583496892</v>
          </cell>
          <cell r="Y50">
            <v>712.64754583496892</v>
          </cell>
          <cell r="Z50">
            <v>107</v>
          </cell>
          <cell r="AA50">
            <v>119.73599999999999</v>
          </cell>
          <cell r="AB50">
            <v>1786.7551384544772</v>
          </cell>
          <cell r="AC50">
            <v>1929.4748833122292</v>
          </cell>
          <cell r="AD50">
            <v>1.8758669338663227</v>
          </cell>
          <cell r="AE50">
            <v>2.1343042365556326</v>
          </cell>
          <cell r="AF50">
            <v>183</v>
          </cell>
          <cell r="AG50">
            <v>190.70000000000002</v>
          </cell>
          <cell r="AH50">
            <v>0.22298988265536243</v>
          </cell>
          <cell r="AI50">
            <v>0.23712529220071735</v>
          </cell>
          <cell r="AJ50">
            <v>1603.7551384544772</v>
          </cell>
          <cell r="AK50">
            <v>1738.7748833122291</v>
          </cell>
          <cell r="AL50">
            <v>1.7099573065623821</v>
          </cell>
          <cell r="AM50">
            <v>1.9379068530550927</v>
          </cell>
        </row>
        <row r="51">
          <cell r="S51">
            <v>38168</v>
          </cell>
          <cell r="T51">
            <v>820.66503565469827</v>
          </cell>
          <cell r="U51">
            <v>804.21619402193448</v>
          </cell>
          <cell r="V51">
            <v>0</v>
          </cell>
          <cell r="W51">
            <v>0</v>
          </cell>
          <cell r="X51">
            <v>612.43200644499927</v>
          </cell>
          <cell r="Y51">
            <v>612.43200644499927</v>
          </cell>
          <cell r="Z51">
            <v>109.99299999999999</v>
          </cell>
          <cell r="AA51">
            <v>124.471</v>
          </cell>
          <cell r="AB51">
            <v>1698.1944943652184</v>
          </cell>
          <cell r="AC51">
            <v>1862.161695735294</v>
          </cell>
          <cell r="AD51">
            <v>1.6441548571109583</v>
          </cell>
          <cell r="AE51">
            <v>1.9025285375702139</v>
          </cell>
          <cell r="AF51">
            <v>183</v>
          </cell>
          <cell r="AG51">
            <v>190.70000000000002</v>
          </cell>
          <cell r="AH51">
            <v>0.16590962730394068</v>
          </cell>
          <cell r="AI51">
            <v>0.19138320463686648</v>
          </cell>
          <cell r="AJ51">
            <v>1515.1944943652184</v>
          </cell>
          <cell r="AK51">
            <v>1671.4616957352939</v>
          </cell>
          <cell r="AL51">
            <v>1.4460980088308657</v>
          </cell>
          <cell r="AM51">
            <v>1.7037230327450479</v>
          </cell>
        </row>
        <row r="52">
          <cell r="S52">
            <v>38199</v>
          </cell>
          <cell r="T52">
            <v>1103.0101325268506</v>
          </cell>
          <cell r="U52">
            <v>996.43017453823711</v>
          </cell>
          <cell r="V52">
            <v>0</v>
          </cell>
          <cell r="W52">
            <v>0</v>
          </cell>
          <cell r="X52">
            <v>692.14750898714396</v>
          </cell>
          <cell r="Y52">
            <v>692.14750898714396</v>
          </cell>
          <cell r="Z52">
            <v>116.021</v>
          </cell>
          <cell r="AA52">
            <v>118.84299999999999</v>
          </cell>
          <cell r="AB52">
            <v>1493.7289061959227</v>
          </cell>
          <cell r="AC52">
            <v>1676.7220301842008</v>
          </cell>
          <cell r="AD52">
            <v>1.5867527153858543</v>
          </cell>
          <cell r="AE52">
            <v>1.7969445882834369</v>
          </cell>
          <cell r="AF52">
            <v>183</v>
          </cell>
          <cell r="AG52">
            <v>190.70000000000002</v>
          </cell>
          <cell r="AH52">
            <v>0.19805684828009268</v>
          </cell>
          <cell r="AI52">
            <v>0.19880550482516604</v>
          </cell>
          <cell r="AJ52">
            <v>1310.7289061959227</v>
          </cell>
          <cell r="AK52">
            <v>1486.022030184201</v>
          </cell>
          <cell r="AL52">
            <v>1.3982921382252413</v>
          </cell>
          <cell r="AM52">
            <v>1.5851274407454747</v>
          </cell>
        </row>
        <row r="53">
          <cell r="S53">
            <v>38230</v>
          </cell>
          <cell r="T53">
            <v>923.977138832386</v>
          </cell>
          <cell r="U53">
            <v>959.22897189243236</v>
          </cell>
          <cell r="V53">
            <v>0</v>
          </cell>
          <cell r="W53">
            <v>0</v>
          </cell>
          <cell r="X53">
            <v>727.0304021543169</v>
          </cell>
          <cell r="Y53">
            <v>727.0304021543169</v>
          </cell>
          <cell r="Z53">
            <v>123.943</v>
          </cell>
          <cell r="AA53">
            <v>107.43</v>
          </cell>
          <cell r="AB53">
            <v>1438.790457343146</v>
          </cell>
          <cell r="AC53">
            <v>1551.9534604460855</v>
          </cell>
          <cell r="AD53">
            <v>1.5526245404515149</v>
          </cell>
          <cell r="AE53">
            <v>1.8008432244495371</v>
          </cell>
          <cell r="AF53">
            <v>183</v>
          </cell>
          <cell r="AG53">
            <v>190.70000000000002</v>
          </cell>
          <cell r="AH53">
            <v>0.18846057716061276</v>
          </cell>
          <cell r="AI53">
            <v>0.21181714753796249</v>
          </cell>
          <cell r="AJ53">
            <v>1255.790457343146</v>
          </cell>
          <cell r="AK53">
            <v>1361.2534604460855</v>
          </cell>
          <cell r="AL53">
            <v>1.3364256583079883</v>
          </cell>
          <cell r="AM53">
            <v>1.566482566489213</v>
          </cell>
        </row>
        <row r="54">
          <cell r="S54">
            <v>38260</v>
          </cell>
          <cell r="T54">
            <v>971.02536115041676</v>
          </cell>
          <cell r="U54">
            <v>900.30482525416028</v>
          </cell>
          <cell r="V54">
            <v>0</v>
          </cell>
          <cell r="W54">
            <v>0</v>
          </cell>
          <cell r="X54">
            <v>790.7185148026615</v>
          </cell>
          <cell r="Y54">
            <v>790.7185148026615</v>
          </cell>
          <cell r="Z54">
            <v>122.688</v>
          </cell>
          <cell r="AA54">
            <v>99.697999999999993</v>
          </cell>
          <cell r="AB54">
            <v>1452.8817252817871</v>
          </cell>
          <cell r="AC54">
            <v>1542.0651499945868</v>
          </cell>
          <cell r="AD54">
            <v>1.8725565930030528</v>
          </cell>
          <cell r="AE54">
            <v>2.0364584894738309</v>
          </cell>
          <cell r="AF54">
            <v>183</v>
          </cell>
          <cell r="AG54">
            <v>190.70000000000002</v>
          </cell>
          <cell r="AH54">
            <v>0.21619888214352653</v>
          </cell>
          <cell r="AI54">
            <v>0.23436065796032404</v>
          </cell>
          <cell r="AJ54">
            <v>1269.8817252817871</v>
          </cell>
          <cell r="AK54">
            <v>1351.3651499945868</v>
          </cell>
          <cell r="AL54">
            <v>1.6092524654112492</v>
          </cell>
          <cell r="AM54">
            <v>1.7724372198029459</v>
          </cell>
        </row>
        <row r="55">
          <cell r="S55">
            <v>38291</v>
          </cell>
          <cell r="T55">
            <v>846.44285939699262</v>
          </cell>
          <cell r="U55">
            <v>813.70312602674323</v>
          </cell>
          <cell r="V55">
            <v>0</v>
          </cell>
          <cell r="W55">
            <v>0</v>
          </cell>
          <cell r="X55">
            <v>729.46538882777622</v>
          </cell>
          <cell r="Y55">
            <v>729.46538882777622</v>
          </cell>
          <cell r="Z55">
            <v>117.435</v>
          </cell>
          <cell r="AA55">
            <v>105.669</v>
          </cell>
          <cell r="AB55">
            <v>1490.0101125057399</v>
          </cell>
          <cell r="AC55">
            <v>1563.49641279562</v>
          </cell>
          <cell r="AD55">
            <v>1.8972699796686294</v>
          </cell>
          <cell r="AE55">
            <v>1.9790301670511006</v>
          </cell>
          <cell r="AF55">
            <v>183</v>
          </cell>
          <cell r="AG55">
            <v>190.70000000000002</v>
          </cell>
          <cell r="AH55">
            <v>0.26330412759180372</v>
          </cell>
          <cell r="AI55">
            <v>0.27397095433549112</v>
          </cell>
          <cell r="AJ55">
            <v>1307.0101125057399</v>
          </cell>
          <cell r="AK55">
            <v>1372.79641279562</v>
          </cell>
          <cell r="AL55">
            <v>1.6907276323480334</v>
          </cell>
          <cell r="AM55">
            <v>1.763797240089146</v>
          </cell>
        </row>
        <row r="56">
          <cell r="S56">
            <v>38321</v>
          </cell>
          <cell r="T56">
            <v>695.01379136639298</v>
          </cell>
          <cell r="U56">
            <v>696.05918796223318</v>
          </cell>
          <cell r="V56">
            <v>0</v>
          </cell>
          <cell r="W56">
            <v>0</v>
          </cell>
          <cell r="X56">
            <v>625.42177956334035</v>
          </cell>
          <cell r="Y56">
            <v>625.42177956334035</v>
          </cell>
          <cell r="Z56">
            <v>109.03399999999999</v>
          </cell>
          <cell r="AA56">
            <v>110.036</v>
          </cell>
          <cell r="AB56">
            <v>1537.9188991813185</v>
          </cell>
          <cell r="AC56">
            <v>1602.895004396727</v>
          </cell>
          <cell r="AD56">
            <v>1.910119470958842</v>
          </cell>
          <cell r="AE56">
            <v>2.0007357109819166</v>
          </cell>
          <cell r="AF56">
            <v>183</v>
          </cell>
          <cell r="AG56">
            <v>190.70000000000002</v>
          </cell>
          <cell r="AH56">
            <v>0.20654234732059612</v>
          </cell>
          <cell r="AI56">
            <v>0.21523292696195456</v>
          </cell>
          <cell r="AJ56">
            <v>1354.9188991813185</v>
          </cell>
          <cell r="AK56">
            <v>1412.195004396727</v>
          </cell>
          <cell r="AL56">
            <v>1.6546334459671768</v>
          </cell>
          <cell r="AM56">
            <v>1.7345965303851498</v>
          </cell>
        </row>
      </sheetData>
      <sheetData sheetId="3" refreshError="1"/>
      <sheetData sheetId="4" refreshError="1"/>
      <sheetData sheetId="5" refreshError="1">
        <row r="6">
          <cell r="T6" t="str">
            <v>PSR/LTR - REPLACEMENT TOTAL</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15050.172999999999</v>
          </cell>
          <cell r="U11">
            <v>16587.615999999998</v>
          </cell>
          <cell r="X11">
            <v>12728.537</v>
          </cell>
          <cell r="Y11">
            <v>12009.690999999999</v>
          </cell>
          <cell r="Z11">
            <v>3546.1800000000003</v>
          </cell>
          <cell r="AA11">
            <v>4876.7020000000002</v>
          </cell>
        </row>
        <row r="12">
          <cell r="S12" t="str">
            <v>02 2nd HF</v>
          </cell>
          <cell r="T12">
            <v>17543.538641062347</v>
          </cell>
          <cell r="U12">
            <v>17598.892</v>
          </cell>
          <cell r="X12">
            <v>11966.63952092076</v>
          </cell>
          <cell r="Y12">
            <v>11965.608</v>
          </cell>
          <cell r="Z12">
            <v>5474.0829999999987</v>
          </cell>
          <cell r="AA12">
            <v>5551.201</v>
          </cell>
        </row>
        <row r="13">
          <cell r="S13" t="str">
            <v>02 Annual</v>
          </cell>
          <cell r="T13">
            <v>32593.711641062346</v>
          </cell>
          <cell r="U13">
            <v>34186.508000000002</v>
          </cell>
          <cell r="X13">
            <v>24695.176520920759</v>
          </cell>
          <cell r="Y13">
            <v>23975.298999999999</v>
          </cell>
          <cell r="Z13">
            <v>9020.262999999999</v>
          </cell>
          <cell r="AA13">
            <v>10427.903</v>
          </cell>
        </row>
        <row r="14">
          <cell r="S14" t="str">
            <v>03 1st HF</v>
          </cell>
          <cell r="T14">
            <v>17351.506999999998</v>
          </cell>
          <cell r="U14">
            <v>16702.906000000003</v>
          </cell>
          <cell r="X14">
            <v>13229.1476</v>
          </cell>
          <cell r="Y14">
            <v>13398.080999999998</v>
          </cell>
          <cell r="Z14">
            <v>5986.6769999999997</v>
          </cell>
          <cell r="AA14">
            <v>6404.6360000000004</v>
          </cell>
        </row>
        <row r="15">
          <cell r="S15" t="str">
            <v>03 2nd HF</v>
          </cell>
          <cell r="T15">
            <v>18542.762999999999</v>
          </cell>
          <cell r="U15">
            <v>18080.405999999999</v>
          </cell>
          <cell r="X15">
            <v>12829.979000000001</v>
          </cell>
          <cell r="Y15">
            <v>13007.660000000002</v>
          </cell>
          <cell r="Z15">
            <v>5457.3010000000004</v>
          </cell>
          <cell r="AA15">
            <v>5181.4260000000004</v>
          </cell>
        </row>
        <row r="16">
          <cell r="S16" t="str">
            <v>03 Annual</v>
          </cell>
          <cell r="T16">
            <v>35894.269999999997</v>
          </cell>
          <cell r="U16">
            <v>34783.312000000005</v>
          </cell>
          <cell r="X16">
            <v>26059.126600000003</v>
          </cell>
          <cell r="Y16">
            <v>26405.741000000002</v>
          </cell>
          <cell r="Z16">
            <v>11443.977999999999</v>
          </cell>
          <cell r="AA16">
            <v>11586.062000000002</v>
          </cell>
        </row>
        <row r="17">
          <cell r="S17" t="str">
            <v>04 1st HF</v>
          </cell>
          <cell r="T17">
            <v>17555.778928934138</v>
          </cell>
          <cell r="U17">
            <v>17701.993090872751</v>
          </cell>
          <cell r="X17">
            <v>13669.892841992492</v>
          </cell>
          <cell r="Y17">
            <v>13447.0702511087</v>
          </cell>
          <cell r="Z17">
            <v>5645.3609999999999</v>
          </cell>
          <cell r="AA17">
            <v>4828.4349999999995</v>
          </cell>
        </row>
        <row r="18">
          <cell r="S18" t="str">
            <v>04 2nd HF</v>
          </cell>
          <cell r="T18">
            <v>19935.400767803763</v>
          </cell>
          <cell r="U18">
            <v>19303.556218724018</v>
          </cell>
          <cell r="X18">
            <v>12895.998620505581</v>
          </cell>
          <cell r="Y18">
            <v>12895.998620505581</v>
          </cell>
          <cell r="Z18">
            <v>5109.5029999999997</v>
          </cell>
          <cell r="AA18">
            <v>5134.4880000000003</v>
          </cell>
        </row>
        <row r="19">
          <cell r="S19" t="str">
            <v>04 Annual</v>
          </cell>
          <cell r="T19">
            <v>37491.179696737905</v>
          </cell>
          <cell r="U19">
            <v>37005.549309596769</v>
          </cell>
          <cell r="X19">
            <v>26565.891462498075</v>
          </cell>
          <cell r="Y19">
            <v>26343.068871614283</v>
          </cell>
          <cell r="Z19">
            <v>10754.864</v>
          </cell>
          <cell r="AA19">
            <v>9962.9229999999989</v>
          </cell>
        </row>
        <row r="21">
          <cell r="S21">
            <v>37257</v>
          </cell>
          <cell r="T21">
            <v>2402.9230000000002</v>
          </cell>
          <cell r="U21">
            <v>3082.0749999999998</v>
          </cell>
          <cell r="V21">
            <v>83.783000000000001</v>
          </cell>
          <cell r="W21">
            <v>470.33</v>
          </cell>
          <cell r="X21">
            <v>1979.46</v>
          </cell>
          <cell r="Y21">
            <v>1973.3089999999995</v>
          </cell>
          <cell r="Z21">
            <v>501.68200000000002</v>
          </cell>
          <cell r="AA21">
            <v>591.803</v>
          </cell>
          <cell r="AB21">
            <v>7072.4740000000002</v>
          </cell>
          <cell r="AC21">
            <v>5666.8689999999997</v>
          </cell>
          <cell r="AD21">
            <v>3.0093503831870643</v>
          </cell>
          <cell r="AE21">
            <v>2.2505484510941538</v>
          </cell>
          <cell r="AF21">
            <v>1050.345</v>
          </cell>
          <cell r="AG21">
            <v>768.17700000000002</v>
          </cell>
          <cell r="AH21">
            <v>0.48407970035630388</v>
          </cell>
          <cell r="AI21">
            <v>0.32159543238758059</v>
          </cell>
          <cell r="AJ21">
            <v>6022.1289999999999</v>
          </cell>
          <cell r="AK21">
            <v>4898.692</v>
          </cell>
          <cell r="AL21">
            <v>2.5649573705251996</v>
          </cell>
          <cell r="AM21">
            <v>1.9556830452124623</v>
          </cell>
        </row>
        <row r="22">
          <cell r="S22">
            <v>37288</v>
          </cell>
          <cell r="T22">
            <v>2169.777</v>
          </cell>
          <cell r="U22">
            <v>2388.6439999999998</v>
          </cell>
          <cell r="V22">
            <v>18.150000000000002</v>
          </cell>
          <cell r="W22">
            <v>534.85300000000007</v>
          </cell>
          <cell r="X22">
            <v>1921.6</v>
          </cell>
          <cell r="Y22">
            <v>1791.0779999999997</v>
          </cell>
          <cell r="Z22">
            <v>483.78500000000003</v>
          </cell>
          <cell r="AA22">
            <v>612.94799999999998</v>
          </cell>
          <cell r="AB22">
            <v>7277.2860000000001</v>
          </cell>
          <cell r="AC22">
            <v>5613.7930000000006</v>
          </cell>
          <cell r="AD22">
            <v>2.8840132573957717</v>
          </cell>
          <cell r="AE22">
            <v>2.1298262846993286</v>
          </cell>
          <cell r="AF22">
            <v>1050.5729999999999</v>
          </cell>
          <cell r="AG22">
            <v>725.44200000000012</v>
          </cell>
          <cell r="AH22">
            <v>0.41667694570249703</v>
          </cell>
          <cell r="AI22">
            <v>0.27620691703306832</v>
          </cell>
          <cell r="AJ22">
            <v>6226.7130000000006</v>
          </cell>
          <cell r="AK22">
            <v>4888.3509999999997</v>
          </cell>
          <cell r="AL22">
            <v>2.4970422069335387</v>
          </cell>
          <cell r="AM22">
            <v>1.8694903585238349</v>
          </cell>
        </row>
        <row r="23">
          <cell r="S23">
            <v>37316</v>
          </cell>
          <cell r="T23">
            <v>2521.3130000000001</v>
          </cell>
          <cell r="U23">
            <v>2626.444</v>
          </cell>
          <cell r="V23">
            <v>13.225999999999999</v>
          </cell>
          <cell r="W23">
            <v>248.74800000000002</v>
          </cell>
          <cell r="X23">
            <v>2209.1</v>
          </cell>
          <cell r="Y23">
            <v>2043.8669999999993</v>
          </cell>
          <cell r="Z23">
            <v>553.00800000000004</v>
          </cell>
          <cell r="AA23">
            <v>943.86899999999991</v>
          </cell>
          <cell r="AB23">
            <v>7373.8519999999999</v>
          </cell>
          <cell r="AC23">
            <v>5883.2850000000008</v>
          </cell>
          <cell r="AD23">
            <v>2.7981810550656969</v>
          </cell>
          <cell r="AE23">
            <v>2.106018606781888</v>
          </cell>
          <cell r="AF23">
            <v>1075.194</v>
          </cell>
          <cell r="AG23">
            <v>747.37699999999995</v>
          </cell>
          <cell r="AH23">
            <v>0.45636437027350185</v>
          </cell>
          <cell r="AI23">
            <v>0.28729611592451337</v>
          </cell>
          <cell r="AJ23">
            <v>6298.6579999999994</v>
          </cell>
          <cell r="AK23">
            <v>5135.9079999999994</v>
          </cell>
          <cell r="AL23">
            <v>2.4255354471061752</v>
          </cell>
          <cell r="AM23">
            <v>1.852594628416109</v>
          </cell>
        </row>
        <row r="24">
          <cell r="S24">
            <v>37347</v>
          </cell>
          <cell r="T24">
            <v>2355.9989999999998</v>
          </cell>
          <cell r="U24">
            <v>2601.4170000000004</v>
          </cell>
          <cell r="V24">
            <v>11.2</v>
          </cell>
          <cell r="W24">
            <v>326.25200000000001</v>
          </cell>
          <cell r="X24">
            <v>2047.38</v>
          </cell>
          <cell r="Y24">
            <v>1998.5020000000002</v>
          </cell>
          <cell r="Z24">
            <v>588.67200000000003</v>
          </cell>
          <cell r="AA24">
            <v>994.06400000000008</v>
          </cell>
          <cell r="AB24">
            <v>7545.63</v>
          </cell>
          <cell r="AC24">
            <v>6217.8119999999999</v>
          </cell>
          <cell r="AD24">
            <v>2.687610794692298</v>
          </cell>
          <cell r="AE24">
            <v>2.1133012565364915</v>
          </cell>
          <cell r="AF24">
            <v>1032.058</v>
          </cell>
          <cell r="AG24">
            <v>630.91800000000012</v>
          </cell>
          <cell r="AH24">
            <v>0.38015118263838088</v>
          </cell>
          <cell r="AI24">
            <v>0.21223878789509804</v>
          </cell>
          <cell r="AJ24">
            <v>6513.5720000000001</v>
          </cell>
          <cell r="AK24">
            <v>5586.8940000000002</v>
          </cell>
          <cell r="AL24">
            <v>2.3228379704794508</v>
          </cell>
          <cell r="AM24">
            <v>1.896397421988262</v>
          </cell>
        </row>
        <row r="25">
          <cell r="S25">
            <v>37377</v>
          </cell>
          <cell r="T25">
            <v>2714.8620000000001</v>
          </cell>
          <cell r="U25">
            <v>2972.6800000000003</v>
          </cell>
          <cell r="V25">
            <v>13.765999999999998</v>
          </cell>
          <cell r="W25">
            <v>284.69499999999999</v>
          </cell>
          <cell r="X25">
            <v>2151.1970000000001</v>
          </cell>
          <cell r="Y25">
            <v>2071.2349999999997</v>
          </cell>
          <cell r="Z25">
            <v>658.05500000000006</v>
          </cell>
          <cell r="AA25">
            <v>794.78200000000004</v>
          </cell>
          <cell r="AB25">
            <v>7653.6779999999999</v>
          </cell>
          <cell r="AC25">
            <v>6085.4949999999999</v>
          </cell>
          <cell r="AD25">
            <v>2.6176337833145511</v>
          </cell>
          <cell r="AE25">
            <v>2.0817021856579205</v>
          </cell>
          <cell r="AF25">
            <v>1042.482</v>
          </cell>
          <cell r="AG25">
            <v>651.17799999999988</v>
          </cell>
          <cell r="AH25">
            <v>0.36130813478949669</v>
          </cell>
          <cell r="AI25">
            <v>0.2232848115936463</v>
          </cell>
          <cell r="AJ25">
            <v>6611.1960000000008</v>
          </cell>
          <cell r="AK25">
            <v>5434.317</v>
          </cell>
          <cell r="AL25">
            <v>2.2855803756516226</v>
          </cell>
          <cell r="AM25">
            <v>1.8677280130237035</v>
          </cell>
        </row>
        <row r="26">
          <cell r="S26">
            <v>37408</v>
          </cell>
          <cell r="T26">
            <v>2885.299</v>
          </cell>
          <cell r="U26">
            <v>2916.3559999999998</v>
          </cell>
          <cell r="V26">
            <v>17.227</v>
          </cell>
          <cell r="W26">
            <v>245.74699999999999</v>
          </cell>
          <cell r="X26">
            <v>2419.7999999999997</v>
          </cell>
          <cell r="Y26">
            <v>2131.6999999999998</v>
          </cell>
          <cell r="Z26">
            <v>760.97800000000007</v>
          </cell>
          <cell r="AA26">
            <v>939.23599999999988</v>
          </cell>
          <cell r="AB26">
            <v>7996.107</v>
          </cell>
          <cell r="AC26">
            <v>6199.36</v>
          </cell>
          <cell r="AD26">
            <v>2.6452286564640097</v>
          </cell>
          <cell r="AE26">
            <v>2.0080423224555624</v>
          </cell>
          <cell r="AF26">
            <v>1086.931</v>
          </cell>
          <cell r="AG26">
            <v>612.83500000000004</v>
          </cell>
          <cell r="AH26">
            <v>0.38416725667985152</v>
          </cell>
          <cell r="AI26">
            <v>0.21119234843644569</v>
          </cell>
          <cell r="AJ26">
            <v>6909.1759999999995</v>
          </cell>
          <cell r="AK26">
            <v>5586.5249999999996</v>
          </cell>
          <cell r="AL26">
            <v>2.2992892921034191</v>
          </cell>
          <cell r="AM26">
            <v>1.8204472896173227</v>
          </cell>
        </row>
        <row r="27">
          <cell r="S27">
            <v>37438</v>
          </cell>
          <cell r="T27">
            <v>2829.3171297152003</v>
          </cell>
          <cell r="U27">
            <v>2901.7860000000001</v>
          </cell>
          <cell r="V27">
            <v>15.865</v>
          </cell>
          <cell r="W27">
            <v>228.37900000000002</v>
          </cell>
          <cell r="X27">
            <v>1565.5007500000002</v>
          </cell>
          <cell r="Y27">
            <v>1746.2250000000001</v>
          </cell>
          <cell r="Z27">
            <v>1064.5729999999999</v>
          </cell>
          <cell r="AA27">
            <v>1126.9379999999999</v>
          </cell>
          <cell r="AB27">
            <v>6593.6240361725568</v>
          </cell>
          <cell r="AC27">
            <v>6039.2709999999988</v>
          </cell>
          <cell r="AD27">
            <v>2.0980782613204583</v>
          </cell>
          <cell r="AE27">
            <v>1.8800165127291448</v>
          </cell>
          <cell r="AF27">
            <v>625.87999999999988</v>
          </cell>
          <cell r="AG27">
            <v>533.09799999999996</v>
          </cell>
          <cell r="AH27">
            <v>0.19935652297888484</v>
          </cell>
          <cell r="AI27">
            <v>0.16291297187563317</v>
          </cell>
          <cell r="AJ27">
            <v>5967.7440361725567</v>
          </cell>
          <cell r="AK27">
            <v>5506.1729999999998</v>
          </cell>
          <cell r="AL27">
            <v>1.900149691036745</v>
          </cell>
          <cell r="AM27">
            <v>1.7104690766388453</v>
          </cell>
        </row>
        <row r="28">
          <cell r="S28">
            <v>37469</v>
          </cell>
          <cell r="T28">
            <v>3139.5009837039088</v>
          </cell>
          <cell r="U28">
            <v>3272.2869999999998</v>
          </cell>
          <cell r="V28">
            <v>19.234999999999999</v>
          </cell>
          <cell r="W28">
            <v>225.535</v>
          </cell>
          <cell r="X28">
            <v>2127.8070940508519</v>
          </cell>
          <cell r="Y28">
            <v>2193.0219999999999</v>
          </cell>
          <cell r="Z28">
            <v>1053.1580000000001</v>
          </cell>
          <cell r="AA28">
            <v>928.26800000000003</v>
          </cell>
          <cell r="AB28">
            <v>6620.8651465194998</v>
          </cell>
          <cell r="AC28">
            <v>5826.4070000000002</v>
          </cell>
          <cell r="AD28">
            <v>2.1045843347791244</v>
          </cell>
          <cell r="AE28">
            <v>1.8233066701209437</v>
          </cell>
          <cell r="AF28">
            <v>651.15200000000004</v>
          </cell>
          <cell r="AG28">
            <v>535.46599999999989</v>
          </cell>
          <cell r="AH28">
            <v>0.20724324633498098</v>
          </cell>
          <cell r="AI28">
            <v>0.17030055902203423</v>
          </cell>
          <cell r="AJ28">
            <v>5969.7131465194998</v>
          </cell>
          <cell r="AK28">
            <v>5290.9409999999998</v>
          </cell>
          <cell r="AL28">
            <v>1.8884740674439124</v>
          </cell>
          <cell r="AM28">
            <v>1.6589422238402207</v>
          </cell>
        </row>
        <row r="29">
          <cell r="S29">
            <v>37500</v>
          </cell>
          <cell r="T29">
            <v>3141.9696975191168</v>
          </cell>
          <cell r="U29">
            <v>3144.241</v>
          </cell>
          <cell r="V29">
            <v>12.111000000000001</v>
          </cell>
          <cell r="W29">
            <v>496.37900000000002</v>
          </cell>
          <cell r="X29">
            <v>1944.743676869909</v>
          </cell>
          <cell r="Y29">
            <v>1996.7510000000002</v>
          </cell>
          <cell r="Z29">
            <v>949.50800000000004</v>
          </cell>
          <cell r="AA29">
            <v>909.10300000000007</v>
          </cell>
          <cell r="AB29">
            <v>6355.8931258702924</v>
          </cell>
          <cell r="AC29">
            <v>5514.6620000000003</v>
          </cell>
          <cell r="AD29">
            <v>2.1410495537869147</v>
          </cell>
          <cell r="AE29">
            <v>1.8243740756285178</v>
          </cell>
          <cell r="AF29">
            <v>689.13559999999995</v>
          </cell>
          <cell r="AG29">
            <v>577.49700000000007</v>
          </cell>
          <cell r="AH29">
            <v>0.21652569286964268</v>
          </cell>
          <cell r="AI29">
            <v>0.1772661095826413</v>
          </cell>
          <cell r="AJ29">
            <v>5666.7575258702927</v>
          </cell>
          <cell r="AK29">
            <v>4937.165</v>
          </cell>
          <cell r="AL29">
            <v>1.8770929005723223</v>
          </cell>
          <cell r="AM29">
            <v>1.6134294442246713</v>
          </cell>
        </row>
        <row r="30">
          <cell r="S30">
            <v>37530</v>
          </cell>
          <cell r="T30">
            <v>3182.6966623073586</v>
          </cell>
          <cell r="U30">
            <v>3257.797</v>
          </cell>
          <cell r="V30">
            <v>17.907</v>
          </cell>
          <cell r="W30">
            <v>757.85599999999988</v>
          </cell>
          <cell r="X30">
            <v>2283.7950000000001</v>
          </cell>
          <cell r="Y30">
            <v>2038.4609999999998</v>
          </cell>
          <cell r="Z30">
            <v>844.41599999999994</v>
          </cell>
          <cell r="AA30">
            <v>740.40599999999995</v>
          </cell>
          <cell r="AB30">
            <v>6279.1144635629353</v>
          </cell>
          <cell r="AC30">
            <v>5015.8130000000001</v>
          </cell>
          <cell r="AD30">
            <v>2.3612044341463294</v>
          </cell>
          <cell r="AE30">
            <v>1.9969506938396842</v>
          </cell>
          <cell r="AF30">
            <v>747.39</v>
          </cell>
          <cell r="AG30">
            <v>617.00299999999993</v>
          </cell>
          <cell r="AH30">
            <v>0.26389468654906811</v>
          </cell>
          <cell r="AI30">
            <v>0.22537514551602439</v>
          </cell>
          <cell r="AJ30">
            <v>5531.7244635629349</v>
          </cell>
          <cell r="AK30">
            <v>4398.8100000000004</v>
          </cell>
          <cell r="AL30">
            <v>2.0988674426672476</v>
          </cell>
          <cell r="AM30">
            <v>1.7269404973939988</v>
          </cell>
        </row>
        <row r="31">
          <cell r="S31">
            <v>37561</v>
          </cell>
          <cell r="T31">
            <v>2832.152514222872</v>
          </cell>
          <cell r="U31">
            <v>2737.6709999999998</v>
          </cell>
          <cell r="V31">
            <v>14.870000000000001</v>
          </cell>
          <cell r="W31">
            <v>845.39099999999996</v>
          </cell>
          <cell r="X31">
            <v>2112.9259999999999</v>
          </cell>
          <cell r="Y31">
            <v>1994.991</v>
          </cell>
          <cell r="Z31">
            <v>793.25199999999995</v>
          </cell>
          <cell r="AA31">
            <v>961.20400000000006</v>
          </cell>
          <cell r="AB31">
            <v>6329.7389493400606</v>
          </cell>
          <cell r="AC31">
            <v>5114.3720000000003</v>
          </cell>
          <cell r="AD31">
            <v>2.412472120848824</v>
          </cell>
          <cell r="AE31">
            <v>1.8844423215070578</v>
          </cell>
          <cell r="AF31">
            <v>800.77199999999993</v>
          </cell>
          <cell r="AG31">
            <v>629.71400000000006</v>
          </cell>
          <cell r="AH31">
            <v>0.33118468603127782</v>
          </cell>
          <cell r="AI31">
            <v>0.27557272954037232</v>
          </cell>
          <cell r="AJ31">
            <v>5528.9669493400615</v>
          </cell>
          <cell r="AK31">
            <v>4484.6580000000004</v>
          </cell>
          <cell r="AL31">
            <v>2.1017128496658537</v>
          </cell>
          <cell r="AM31">
            <v>1.6875903820099398</v>
          </cell>
        </row>
        <row r="32">
          <cell r="S32">
            <v>37591</v>
          </cell>
          <cell r="T32">
            <v>2417.9016535938899</v>
          </cell>
          <cell r="U32">
            <v>2285.1099999999997</v>
          </cell>
          <cell r="V32">
            <v>140.10899999999998</v>
          </cell>
          <cell r="W32">
            <v>1096.8490000000002</v>
          </cell>
          <cell r="X32">
            <v>1931.867</v>
          </cell>
          <cell r="Y32">
            <v>1996.1579999999999</v>
          </cell>
          <cell r="Z32">
            <v>769.17599999999993</v>
          </cell>
          <cell r="AA32">
            <v>885.28199999999993</v>
          </cell>
          <cell r="AB32">
            <v>6582.2132957461708</v>
          </cell>
          <cell r="AC32">
            <v>5587.7619999999997</v>
          </cell>
          <cell r="AD32">
            <v>2.3908787614813178</v>
          </cell>
          <cell r="AE32">
            <v>1.9747968153144346</v>
          </cell>
          <cell r="AF32">
            <v>827.57399999999996</v>
          </cell>
          <cell r="AG32">
            <v>657.60900000000004</v>
          </cell>
          <cell r="AH32">
            <v>0.29048190822235992</v>
          </cell>
          <cell r="AI32">
            <v>0.20557206458925853</v>
          </cell>
          <cell r="AJ32">
            <v>5754.6392957461712</v>
          </cell>
          <cell r="AK32">
            <v>4930.1530000000002</v>
          </cell>
          <cell r="AL32">
            <v>2.1111524417460501</v>
          </cell>
          <cell r="AM32">
            <v>1.7064510245029489</v>
          </cell>
        </row>
        <row r="33">
          <cell r="S33">
            <v>37622</v>
          </cell>
          <cell r="T33">
            <v>2848.9691666666668</v>
          </cell>
          <cell r="U33">
            <v>3198.922</v>
          </cell>
          <cell r="V33">
            <v>0.16099999999999998</v>
          </cell>
          <cell r="W33">
            <v>747.77200000000005</v>
          </cell>
          <cell r="X33">
            <v>2067.8829999999998</v>
          </cell>
          <cell r="Y33">
            <v>2214.4769999999999</v>
          </cell>
          <cell r="Z33">
            <v>852.56899999999996</v>
          </cell>
          <cell r="AA33">
            <v>821.23800000000006</v>
          </cell>
          <cell r="AB33">
            <v>5252.3318333333336</v>
          </cell>
          <cell r="AC33">
            <v>5401.527</v>
          </cell>
          <cell r="AD33">
            <v>1.9043419839436244</v>
          </cell>
          <cell r="AE33">
            <v>2.0258708497940314</v>
          </cell>
          <cell r="AF33">
            <v>636.65179999999998</v>
          </cell>
          <cell r="AG33">
            <v>342.68300000000005</v>
          </cell>
          <cell r="AH33">
            <v>0.24706839070962353</v>
          </cell>
          <cell r="AI33">
            <v>0.13983619541802569</v>
          </cell>
          <cell r="AJ33">
            <v>4622.3208333333332</v>
          </cell>
          <cell r="AK33">
            <v>5058.8439999999991</v>
          </cell>
          <cell r="AL33">
            <v>1.6913934640254829</v>
          </cell>
          <cell r="AM33">
            <v>1.9031987179087615</v>
          </cell>
        </row>
        <row r="34">
          <cell r="S34">
            <v>37653</v>
          </cell>
          <cell r="T34">
            <v>2576.8241666666663</v>
          </cell>
          <cell r="U34">
            <v>2450.6030000000001</v>
          </cell>
          <cell r="V34">
            <v>1.3820000000000001</v>
          </cell>
          <cell r="W34">
            <v>677.15700000000004</v>
          </cell>
          <cell r="X34">
            <v>1986.9939999999999</v>
          </cell>
          <cell r="Y34">
            <v>2026.0239999999997</v>
          </cell>
          <cell r="Z34">
            <v>905.78399999999999</v>
          </cell>
          <cell r="AA34">
            <v>1041.7339999999999</v>
          </cell>
          <cell r="AB34">
            <v>5545.5386666666664</v>
          </cell>
          <cell r="AC34">
            <v>5984.5410000000011</v>
          </cell>
          <cell r="AD34">
            <v>1.9177542546524782</v>
          </cell>
          <cell r="AE34">
            <v>2.2306733294213736</v>
          </cell>
          <cell r="AF34">
            <v>645.48500000000001</v>
          </cell>
          <cell r="AG34">
            <v>303.88199999999995</v>
          </cell>
          <cell r="AH34">
            <v>0.21817884986033811</v>
          </cell>
          <cell r="AI34">
            <v>0.10523024244904911</v>
          </cell>
          <cell r="AJ34">
            <v>4906.4496666666664</v>
          </cell>
          <cell r="AK34">
            <v>5680.6590000000006</v>
          </cell>
          <cell r="AL34">
            <v>1.6910357128941547</v>
          </cell>
          <cell r="AM34">
            <v>2.1238332239320541</v>
          </cell>
        </row>
        <row r="35">
          <cell r="S35">
            <v>37681</v>
          </cell>
          <cell r="T35">
            <v>2958.5131666666662</v>
          </cell>
          <cell r="U35">
            <v>2887.7820000000002</v>
          </cell>
          <cell r="V35">
            <v>0</v>
          </cell>
          <cell r="W35">
            <v>421.62799999999999</v>
          </cell>
          <cell r="X35">
            <v>2320.6909999999998</v>
          </cell>
          <cell r="Y35">
            <v>2282.6349999999998</v>
          </cell>
          <cell r="Z35">
            <v>1023.2629999999999</v>
          </cell>
          <cell r="AA35">
            <v>1079.8969999999999</v>
          </cell>
          <cell r="AB35">
            <v>5908.1115</v>
          </cell>
          <cell r="AC35">
            <v>6444.0990000000011</v>
          </cell>
          <cell r="AD35">
            <v>2.0224579413235122</v>
          </cell>
          <cell r="AE35">
            <v>2.4023955554753273</v>
          </cell>
          <cell r="AF35">
            <v>661.34440000000006</v>
          </cell>
          <cell r="AG35">
            <v>353.14</v>
          </cell>
          <cell r="AH35">
            <v>0.23461370477043633</v>
          </cell>
          <cell r="AI35">
            <v>0.14469025207095451</v>
          </cell>
          <cell r="AJ35">
            <v>5253.26</v>
          </cell>
          <cell r="AK35">
            <v>6090.9590000000007</v>
          </cell>
          <cell r="AL35">
            <v>1.8063667800737373</v>
          </cell>
          <cell r="AM35">
            <v>2.2798059339014425</v>
          </cell>
        </row>
        <row r="36">
          <cell r="S36">
            <v>37712</v>
          </cell>
          <cell r="T36">
            <v>2818.8651666666665</v>
          </cell>
          <cell r="U36">
            <v>2440.6620000000003</v>
          </cell>
          <cell r="V36">
            <v>2.7850000000000001</v>
          </cell>
          <cell r="W36">
            <v>345.89800000000002</v>
          </cell>
          <cell r="X36">
            <v>2211.6990000000005</v>
          </cell>
          <cell r="Y36">
            <v>2272.5010000000002</v>
          </cell>
          <cell r="Z36">
            <v>1031.931</v>
          </cell>
          <cell r="AA36">
            <v>1096.5810000000001</v>
          </cell>
          <cell r="AB36">
            <v>6303.963333333335</v>
          </cell>
          <cell r="AC36">
            <v>7273.7849999999999</v>
          </cell>
          <cell r="AD36">
            <v>2.0522081307249627</v>
          </cell>
          <cell r="AE36">
            <v>2.5073570719381073</v>
          </cell>
          <cell r="AF36">
            <v>669.65299999999991</v>
          </cell>
          <cell r="AG36">
            <v>403.11500000000001</v>
          </cell>
          <cell r="AH36">
            <v>0.22181526430424356</v>
          </cell>
          <cell r="AI36">
            <v>0.14172885897923157</v>
          </cell>
          <cell r="AJ36">
            <v>5640.4003333333349</v>
          </cell>
          <cell r="AK36">
            <v>6870.67</v>
          </cell>
          <cell r="AL36">
            <v>1.8376876823218153</v>
          </cell>
          <cell r="AM36">
            <v>2.3753084486682123</v>
          </cell>
        </row>
        <row r="37">
          <cell r="S37">
            <v>37742</v>
          </cell>
          <cell r="T37">
            <v>3018.9671666666663</v>
          </cell>
          <cell r="U37">
            <v>2844.2690000000002</v>
          </cell>
          <cell r="V37">
            <v>13.350000000000001</v>
          </cell>
          <cell r="W37">
            <v>489.46300000000008</v>
          </cell>
          <cell r="X37">
            <v>2233.4875999999995</v>
          </cell>
          <cell r="Y37">
            <v>2267.8239999999996</v>
          </cell>
          <cell r="Z37">
            <v>1063.432</v>
          </cell>
          <cell r="AA37">
            <v>1187.1620000000003</v>
          </cell>
          <cell r="AB37">
            <v>6551.5487666666686</v>
          </cell>
          <cell r="AC37">
            <v>7800.9949999999999</v>
          </cell>
          <cell r="AD37">
            <v>2.129049895871749</v>
          </cell>
          <cell r="AE37">
            <v>2.5744526005472763</v>
          </cell>
          <cell r="AF37">
            <v>685.10300000000007</v>
          </cell>
          <cell r="AG37">
            <v>450.02600000000007</v>
          </cell>
          <cell r="AH37">
            <v>0.21892694100284038</v>
          </cell>
          <cell r="AI37">
            <v>0.15622279276889944</v>
          </cell>
          <cell r="AJ37">
            <v>5872.0257666666685</v>
          </cell>
          <cell r="AK37">
            <v>7350.9690000000001</v>
          </cell>
          <cell r="AL37">
            <v>1.9200723938790611</v>
          </cell>
          <cell r="AM37">
            <v>2.436025995629663</v>
          </cell>
        </row>
        <row r="38">
          <cell r="S38">
            <v>37773</v>
          </cell>
          <cell r="T38">
            <v>3129.3681666666666</v>
          </cell>
          <cell r="U38">
            <v>2880.6680000000001</v>
          </cell>
          <cell r="V38">
            <v>17.224</v>
          </cell>
          <cell r="W38">
            <v>490.71599999999995</v>
          </cell>
          <cell r="X38">
            <v>2408.393</v>
          </cell>
          <cell r="Y38">
            <v>2334.62</v>
          </cell>
          <cell r="Z38">
            <v>1109.6979999999999</v>
          </cell>
          <cell r="AA38">
            <v>1178.0239999999999</v>
          </cell>
          <cell r="AB38">
            <v>6907.463600000001</v>
          </cell>
          <cell r="AC38">
            <v>8354.362000000001</v>
          </cell>
          <cell r="AD38">
            <v>2.1471340617211183</v>
          </cell>
          <cell r="AE38">
            <v>2.6076970288420762</v>
          </cell>
          <cell r="AF38">
            <v>691.71</v>
          </cell>
          <cell r="AG38">
            <v>440.04400000000004</v>
          </cell>
          <cell r="AH38">
            <v>0.23204620057935232</v>
          </cell>
          <cell r="AI38">
            <v>0.14414547803524463</v>
          </cell>
          <cell r="AJ38">
            <v>6220.8236000000015</v>
          </cell>
          <cell r="AK38">
            <v>7914.3180000000002</v>
          </cell>
          <cell r="AL38">
            <v>1.9475242744142809</v>
          </cell>
          <cell r="AM38">
            <v>2.4772881578951269</v>
          </cell>
        </row>
        <row r="39">
          <cell r="S39">
            <v>37803</v>
          </cell>
          <cell r="T39">
            <v>2980.915</v>
          </cell>
          <cell r="U39">
            <v>3052.777</v>
          </cell>
          <cell r="V39">
            <v>0</v>
          </cell>
          <cell r="W39">
            <v>493.00200000000001</v>
          </cell>
          <cell r="X39">
            <v>1851.5420000000004</v>
          </cell>
          <cell r="Y39">
            <v>1955.5510000000004</v>
          </cell>
          <cell r="Z39">
            <v>1093.1009999999999</v>
          </cell>
          <cell r="AA39">
            <v>1147.6309999999999</v>
          </cell>
          <cell r="AB39">
            <v>7784.393</v>
          </cell>
          <cell r="AC39">
            <v>8364.5770000000011</v>
          </cell>
          <cell r="AD39">
            <v>2.2698717100523687</v>
          </cell>
          <cell r="AE39">
            <v>2.4999131949434621</v>
          </cell>
          <cell r="AF39">
            <v>407.06700000000001</v>
          </cell>
          <cell r="AG39">
            <v>497.83599999999996</v>
          </cell>
          <cell r="AH39">
            <v>0.11904837803541678</v>
          </cell>
          <cell r="AI39">
            <v>0.15313281296139536</v>
          </cell>
          <cell r="AJ39">
            <v>7377.3259999999991</v>
          </cell>
          <cell r="AK39">
            <v>7866.741</v>
          </cell>
          <cell r="AL39">
            <v>2.1501774535489235</v>
          </cell>
          <cell r="AM39">
            <v>2.3568182210137221</v>
          </cell>
        </row>
        <row r="40">
          <cell r="S40">
            <v>37834</v>
          </cell>
          <cell r="T40">
            <v>3419.3409999999999</v>
          </cell>
          <cell r="U40">
            <v>3251.0079999999998</v>
          </cell>
          <cell r="V40">
            <v>0</v>
          </cell>
          <cell r="W40">
            <v>456.05500000000001</v>
          </cell>
          <cell r="X40">
            <v>2335.3419999999996</v>
          </cell>
          <cell r="Y40">
            <v>2412.674</v>
          </cell>
          <cell r="Z40">
            <v>1010.11</v>
          </cell>
          <cell r="AA40">
            <v>952.19900000000007</v>
          </cell>
          <cell r="AB40">
            <v>7692.9229999999989</v>
          </cell>
          <cell r="AC40">
            <v>8408.5950000000012</v>
          </cell>
          <cell r="AD40">
            <v>2.2900106249860532</v>
          </cell>
          <cell r="AE40">
            <v>2.5443401635126879</v>
          </cell>
          <cell r="AF40">
            <v>424.81400000000002</v>
          </cell>
          <cell r="AG40">
            <v>485.76900000000001</v>
          </cell>
          <cell r="AH40">
            <v>0.1232327932310063</v>
          </cell>
          <cell r="AI40">
            <v>0.14395966501310922</v>
          </cell>
          <cell r="AJ40">
            <v>7268.1089999999986</v>
          </cell>
          <cell r="AK40">
            <v>7922.8259999999991</v>
          </cell>
          <cell r="AL40">
            <v>2.1441740231964554</v>
          </cell>
          <cell r="AM40">
            <v>2.3743140594450307</v>
          </cell>
        </row>
        <row r="41">
          <cell r="S41">
            <v>37865</v>
          </cell>
          <cell r="T41">
            <v>3447.248</v>
          </cell>
          <cell r="U41">
            <v>3374.3409999999999</v>
          </cell>
          <cell r="V41">
            <v>0</v>
          </cell>
          <cell r="W41">
            <v>477.41200000000003</v>
          </cell>
          <cell r="X41">
            <v>2204.0370000000003</v>
          </cell>
          <cell r="Y41">
            <v>2256.7649999999999</v>
          </cell>
          <cell r="Z41">
            <v>914.56700000000001</v>
          </cell>
          <cell r="AA41">
            <v>890.56099999999992</v>
          </cell>
          <cell r="AB41">
            <v>7338.1089999999995</v>
          </cell>
          <cell r="AC41">
            <v>8108.0780000000004</v>
          </cell>
          <cell r="AD41">
            <v>2.4301098838342101</v>
          </cell>
          <cell r="AE41">
            <v>2.8576116279497472</v>
          </cell>
          <cell r="AF41">
            <v>440.63200000000006</v>
          </cell>
          <cell r="AG41">
            <v>508.92</v>
          </cell>
          <cell r="AH41">
            <v>0.1295637318466637</v>
          </cell>
          <cell r="AI41">
            <v>0.14628089196507102</v>
          </cell>
          <cell r="AJ41">
            <v>6897.476999999999</v>
          </cell>
          <cell r="AK41">
            <v>7599.1580000000004</v>
          </cell>
          <cell r="AL41">
            <v>2.2450810943368333</v>
          </cell>
          <cell r="AM41">
            <v>2.6113036820356657</v>
          </cell>
        </row>
        <row r="42">
          <cell r="S42">
            <v>37895</v>
          </cell>
          <cell r="T42">
            <v>3400.89</v>
          </cell>
          <cell r="U42">
            <v>3479.06</v>
          </cell>
          <cell r="V42">
            <v>0</v>
          </cell>
          <cell r="W42">
            <v>446.45000000000005</v>
          </cell>
          <cell r="X42">
            <v>2312.2690000000002</v>
          </cell>
          <cell r="Y42">
            <v>2366.4199999999996</v>
          </cell>
          <cell r="Z42">
            <v>825.13900000000001</v>
          </cell>
          <cell r="AA42">
            <v>756.255</v>
          </cell>
          <cell r="AB42">
            <v>7040.2579999999998</v>
          </cell>
          <cell r="AC42">
            <v>7834.7269999999999</v>
          </cell>
          <cell r="AD42">
            <v>2.5619376063069135</v>
          </cell>
          <cell r="AE42">
            <v>2.8375130739748218</v>
          </cell>
          <cell r="AF42">
            <v>456.572</v>
          </cell>
          <cell r="AG42">
            <v>506.93599999999998</v>
          </cell>
          <cell r="AH42">
            <v>0.15673897035474407</v>
          </cell>
          <cell r="AI42">
            <v>0.17743485708565479</v>
          </cell>
          <cell r="AJ42">
            <v>6583.6859999999997</v>
          </cell>
          <cell r="AK42">
            <v>7327.7910000000002</v>
          </cell>
          <cell r="AL42">
            <v>2.4149838327355351</v>
          </cell>
          <cell r="AM42">
            <v>2.6916897846375472</v>
          </cell>
        </row>
        <row r="43">
          <cell r="S43">
            <v>37926</v>
          </cell>
          <cell r="T43">
            <v>2912.9450000000002</v>
          </cell>
          <cell r="U43">
            <v>2857.0260000000003</v>
          </cell>
          <cell r="V43">
            <v>0</v>
          </cell>
          <cell r="W43">
            <v>518.27300000000002</v>
          </cell>
          <cell r="X43">
            <v>2150.0160000000005</v>
          </cell>
          <cell r="Y43">
            <v>2154.1469999999999</v>
          </cell>
          <cell r="Z43">
            <v>820.48500000000001</v>
          </cell>
          <cell r="AA43">
            <v>855.33200000000011</v>
          </cell>
          <cell r="AB43">
            <v>7060.4539999999988</v>
          </cell>
          <cell r="AC43">
            <v>7650.612000000001</v>
          </cell>
          <cell r="AD43">
            <v>2.6589599234636245</v>
          </cell>
          <cell r="AE43">
            <v>2.8772482637480077</v>
          </cell>
          <cell r="AF43">
            <v>462.98400000000004</v>
          </cell>
          <cell r="AG43">
            <v>537.47600000000011</v>
          </cell>
          <cell r="AH43">
            <v>0.19441477032229457</v>
          </cell>
          <cell r="AI43">
            <v>0.26012852616937232</v>
          </cell>
          <cell r="AJ43">
            <v>6597.4699999999993</v>
          </cell>
          <cell r="AK43">
            <v>7113.1360000000004</v>
          </cell>
          <cell r="AL43">
            <v>2.4648985891456325</v>
          </cell>
          <cell r="AM43">
            <v>2.6535814709900585</v>
          </cell>
        </row>
        <row r="44">
          <cell r="S44">
            <v>37956</v>
          </cell>
          <cell r="T44">
            <v>2381.424</v>
          </cell>
          <cell r="U44">
            <v>2066.194</v>
          </cell>
          <cell r="V44">
            <v>0</v>
          </cell>
          <cell r="W44">
            <v>993.72900000000004</v>
          </cell>
          <cell r="X44">
            <v>1976.7729999999999</v>
          </cell>
          <cell r="Y44">
            <v>1862.1030000000003</v>
          </cell>
          <cell r="Z44">
            <v>793.899</v>
          </cell>
          <cell r="AA44">
            <v>579.44799999999998</v>
          </cell>
          <cell r="AB44">
            <v>7415.9750000000004</v>
          </cell>
          <cell r="AC44">
            <v>8189.8730000000005</v>
          </cell>
          <cell r="AD44">
            <v>2.6430483105150677</v>
          </cell>
          <cell r="AE44">
            <v>2.8212561791426336</v>
          </cell>
          <cell r="AF44">
            <v>467.73300000000006</v>
          </cell>
          <cell r="AG44">
            <v>529.98700000000008</v>
          </cell>
          <cell r="AH44">
            <v>0.15054608993512852</v>
          </cell>
          <cell r="AI44">
            <v>0.15245405267330428</v>
          </cell>
          <cell r="AJ44">
            <v>6948.2419999999993</v>
          </cell>
          <cell r="AK44">
            <v>7659.8859999999995</v>
          </cell>
          <cell r="AL44">
            <v>2.4866638871303754</v>
          </cell>
          <cell r="AM44">
            <v>2.6328732030444773</v>
          </cell>
        </row>
        <row r="45">
          <cell r="S45">
            <v>37987</v>
          </cell>
          <cell r="T45">
            <v>3106.9089884802047</v>
          </cell>
          <cell r="U45">
            <v>3476.3719999999998</v>
          </cell>
          <cell r="V45">
            <v>0</v>
          </cell>
          <cell r="W45">
            <v>994.33199999999999</v>
          </cell>
          <cell r="X45">
            <v>2203.1794434490571</v>
          </cell>
          <cell r="Y45">
            <v>2097.44</v>
          </cell>
          <cell r="Z45">
            <v>860.279</v>
          </cell>
          <cell r="AA45">
            <v>576.39200000000005</v>
          </cell>
          <cell r="AB45">
            <v>8185.2454026280493</v>
          </cell>
          <cell r="AC45">
            <v>7710.8920000000007</v>
          </cell>
          <cell r="AD45">
            <v>2.9904385935720468</v>
          </cell>
          <cell r="AE45">
            <v>2.8624255660201188</v>
          </cell>
          <cell r="AF45">
            <v>491.99599999999998</v>
          </cell>
          <cell r="AG45">
            <v>625.91099999999994</v>
          </cell>
          <cell r="AH45">
            <v>0.20622181379726917</v>
          </cell>
          <cell r="AI45">
            <v>0.26046838541985273</v>
          </cell>
          <cell r="AJ45">
            <v>7759.4454026280491</v>
          </cell>
          <cell r="AK45">
            <v>7084.9809999999998</v>
          </cell>
          <cell r="AL45">
            <v>2.8402805649017488</v>
          </cell>
          <cell r="AM45">
            <v>2.646030768743564</v>
          </cell>
        </row>
        <row r="46">
          <cell r="S46">
            <v>38018</v>
          </cell>
          <cell r="T46">
            <v>2385.7611905385884</v>
          </cell>
          <cell r="U46">
            <v>2403.0210000000002</v>
          </cell>
          <cell r="V46">
            <v>0</v>
          </cell>
          <cell r="W46">
            <v>751.38400000000001</v>
          </cell>
          <cell r="X46">
            <v>2218.4068970710614</v>
          </cell>
          <cell r="Y46">
            <v>2101.323749636324</v>
          </cell>
          <cell r="Z46">
            <v>922.79700000000003</v>
          </cell>
          <cell r="AA46">
            <v>569.80899999999997</v>
          </cell>
          <cell r="AB46">
            <v>8713.5770669404046</v>
          </cell>
          <cell r="AC46">
            <v>8313.0560000000005</v>
          </cell>
          <cell r="AD46">
            <v>2.943706740870879</v>
          </cell>
          <cell r="AE46">
            <v>2.9012420319511261</v>
          </cell>
          <cell r="AF46">
            <v>497.64599999999996</v>
          </cell>
          <cell r="AG46">
            <v>474.053</v>
          </cell>
          <cell r="AH46">
            <v>0.16638570030273342</v>
          </cell>
          <cell r="AI46">
            <v>0.16850133110483659</v>
          </cell>
          <cell r="AJ46">
            <v>8287.7770669404053</v>
          </cell>
          <cell r="AK46">
            <v>7839.0030000000006</v>
          </cell>
          <cell r="AL46">
            <v>2.8045196450828445</v>
          </cell>
          <cell r="AM46">
            <v>2.737377733366646</v>
          </cell>
        </row>
        <row r="47">
          <cell r="S47">
            <v>38046</v>
          </cell>
          <cell r="T47">
            <v>2990.9180842737633</v>
          </cell>
          <cell r="U47">
            <v>2813.3486951806817</v>
          </cell>
          <cell r="V47">
            <v>33.637218000000004</v>
          </cell>
          <cell r="W47">
            <v>0</v>
          </cell>
          <cell r="X47">
            <v>2299.2970314168751</v>
          </cell>
          <cell r="Y47">
            <v>2299.2970314168751</v>
          </cell>
          <cell r="Z47">
            <v>951.27299999999991</v>
          </cell>
          <cell r="AA47">
            <v>830.98599999999999</v>
          </cell>
          <cell r="AB47">
            <v>8771.003945788807</v>
          </cell>
          <cell r="AC47">
            <v>8596.3531182361912</v>
          </cell>
          <cell r="AD47">
            <v>2.9052073013195439</v>
          </cell>
          <cell r="AE47">
            <v>2.8719235044542382</v>
          </cell>
          <cell r="AF47">
            <v>527.45899999999995</v>
          </cell>
          <cell r="AG47">
            <v>441.7</v>
          </cell>
          <cell r="AH47">
            <v>0.18600799352843295</v>
          </cell>
          <cell r="AI47">
            <v>0.15270794403206497</v>
          </cell>
          <cell r="AJ47">
            <v>8345.2039457888059</v>
          </cell>
          <cell r="AK47">
            <v>8154.6531182361914</v>
          </cell>
          <cell r="AL47">
            <v>2.7711949812615138</v>
          </cell>
          <cell r="AM47">
            <v>2.7349130319690191</v>
          </cell>
        </row>
        <row r="48">
          <cell r="S48">
            <v>38077</v>
          </cell>
          <cell r="T48">
            <v>2835.6792092344849</v>
          </cell>
          <cell r="U48">
            <v>2892.4493928570846</v>
          </cell>
          <cell r="V48">
            <v>44.080542000000001</v>
          </cell>
          <cell r="W48">
            <v>0</v>
          </cell>
          <cell r="X48">
            <v>2265.4847719278496</v>
          </cell>
          <cell r="Y48">
            <v>2265.4847719278496</v>
          </cell>
          <cell r="Z48">
            <v>980.07500000000005</v>
          </cell>
          <cell r="AA48">
            <v>892.53499999999997</v>
          </cell>
          <cell r="AB48">
            <v>9136.1171586865457</v>
          </cell>
          <cell r="AC48">
            <v>8817.8429553069564</v>
          </cell>
          <cell r="AD48">
            <v>2.929822622901523</v>
          </cell>
          <cell r="AE48">
            <v>2.8554501896172972</v>
          </cell>
          <cell r="AF48">
            <v>532.774</v>
          </cell>
          <cell r="AG48">
            <v>441.7</v>
          </cell>
          <cell r="AH48">
            <v>0.17415515681393703</v>
          </cell>
          <cell r="AI48">
            <v>0.15268094640212121</v>
          </cell>
          <cell r="AJ48">
            <v>8710.3171586865465</v>
          </cell>
          <cell r="AK48">
            <v>8376.1429553069574</v>
          </cell>
          <cell r="AL48">
            <v>2.7932804466600336</v>
          </cell>
          <cell r="AM48">
            <v>2.7155588087005613</v>
          </cell>
        </row>
        <row r="49">
          <cell r="S49">
            <v>38107</v>
          </cell>
          <cell r="T49">
            <v>3059.1916412168162</v>
          </cell>
          <cell r="U49">
            <v>2892.960846841223</v>
          </cell>
          <cell r="V49">
            <v>42.1625412</v>
          </cell>
          <cell r="W49">
            <v>0</v>
          </cell>
          <cell r="X49">
            <v>2396.4809053058248</v>
          </cell>
          <cell r="Y49">
            <v>2396.4809053058248</v>
          </cell>
          <cell r="Z49">
            <v>968.16499999999996</v>
          </cell>
          <cell r="AA49">
            <v>956.43500000000006</v>
          </cell>
          <cell r="AB49">
            <v>9433.187002090297</v>
          </cell>
          <cell r="AC49">
            <v>9235.6354725715591</v>
          </cell>
          <cell r="AD49">
            <v>2.8108830041060386</v>
          </cell>
          <cell r="AE49">
            <v>2.7904510634670121</v>
          </cell>
          <cell r="AF49">
            <v>543.78300000000002</v>
          </cell>
          <cell r="AG49">
            <v>441.7</v>
          </cell>
          <cell r="AH49">
            <v>0.17114518891055808</v>
          </cell>
          <cell r="AI49">
            <v>0.137010472485219</v>
          </cell>
          <cell r="AJ49">
            <v>9007.3870020902959</v>
          </cell>
          <cell r="AK49">
            <v>8793.9354725715584</v>
          </cell>
          <cell r="AL49">
            <v>2.7008326017267086</v>
          </cell>
          <cell r="AM49">
            <v>2.6681314830508334</v>
          </cell>
        </row>
        <row r="50">
          <cell r="S50">
            <v>38138</v>
          </cell>
          <cell r="T50">
            <v>3177.3198151902802</v>
          </cell>
          <cell r="U50">
            <v>3223.8411559937626</v>
          </cell>
          <cell r="V50">
            <v>49.722300000000004</v>
          </cell>
          <cell r="W50">
            <v>0</v>
          </cell>
          <cell r="X50">
            <v>2287.0437928218244</v>
          </cell>
          <cell r="Y50">
            <v>2287.0437928218244</v>
          </cell>
          <cell r="Z50">
            <v>962.77200000000005</v>
          </cell>
          <cell r="AA50">
            <v>1002.278</v>
          </cell>
          <cell r="AB50">
            <v>9396.8363710871527</v>
          </cell>
          <cell r="AC50">
            <v>9251.3938093996203</v>
          </cell>
          <cell r="AD50">
            <v>2.6619289221676583</v>
          </cell>
          <cell r="AE50">
            <v>2.7092121825639168</v>
          </cell>
          <cell r="AF50">
            <v>551.99299999999994</v>
          </cell>
          <cell r="AG50">
            <v>441.7</v>
          </cell>
          <cell r="AH50">
            <v>0.1770087493895455</v>
          </cell>
          <cell r="AI50">
            <v>0.13989138091673609</v>
          </cell>
          <cell r="AJ50">
            <v>8971.0363710871516</v>
          </cell>
          <cell r="AK50">
            <v>8809.6938093996214</v>
          </cell>
          <cell r="AL50">
            <v>2.54494257250962</v>
          </cell>
          <cell r="AM50">
            <v>2.5830461759413086</v>
          </cell>
        </row>
        <row r="51">
          <cell r="S51">
            <v>38168</v>
          </cell>
          <cell r="T51">
            <v>3118.4503698470953</v>
          </cell>
          <cell r="U51">
            <v>3157.4497092347788</v>
          </cell>
          <cell r="V51">
            <v>64.156030000000001</v>
          </cell>
          <cell r="W51">
            <v>0</v>
          </cell>
          <cell r="X51">
            <v>1792.9077742779084</v>
          </cell>
          <cell r="Y51">
            <v>1792.9077742779084</v>
          </cell>
          <cell r="Z51">
            <v>949.79199999999992</v>
          </cell>
          <cell r="AA51">
            <v>1013.342</v>
          </cell>
          <cell r="AB51">
            <v>8960.6106542141788</v>
          </cell>
          <cell r="AC51">
            <v>8836.0378444427479</v>
          </cell>
          <cell r="AD51">
            <v>2.3938252792981234</v>
          </cell>
          <cell r="AE51">
            <v>2.5200650310419905</v>
          </cell>
          <cell r="AF51">
            <v>562.36</v>
          </cell>
          <cell r="AG51">
            <v>441.7</v>
          </cell>
          <cell r="AH51">
            <v>0.14534510164875555</v>
          </cell>
          <cell r="AI51">
            <v>0.12231958041617835</v>
          </cell>
          <cell r="AJ51">
            <v>8534.8106542141777</v>
          </cell>
          <cell r="AK51">
            <v>8394.337844442749</v>
          </cell>
          <cell r="AL51">
            <v>2.2783145463466368</v>
          </cell>
          <cell r="AM51">
            <v>2.3868257959017027</v>
          </cell>
        </row>
        <row r="52">
          <cell r="S52">
            <v>38199</v>
          </cell>
          <cell r="T52">
            <v>3869.1362393416784</v>
          </cell>
          <cell r="U52">
            <v>3611.0326613054622</v>
          </cell>
          <cell r="V52">
            <v>60</v>
          </cell>
          <cell r="W52">
            <v>0</v>
          </cell>
          <cell r="X52">
            <v>2289.9488481800822</v>
          </cell>
          <cell r="Y52">
            <v>2289.9488481800822</v>
          </cell>
          <cell r="Z52">
            <v>930.92399999999998</v>
          </cell>
          <cell r="AA52">
            <v>945.375</v>
          </cell>
          <cell r="AB52">
            <v>8622.1147473183355</v>
          </cell>
          <cell r="AC52">
            <v>8400.3290313173675</v>
          </cell>
          <cell r="AD52">
            <v>2.416907731260344</v>
          </cell>
          <cell r="AE52">
            <v>2.5213098342143074</v>
          </cell>
          <cell r="AF52">
            <v>552.63400000000001</v>
          </cell>
          <cell r="AG52">
            <v>441.7</v>
          </cell>
          <cell r="AH52">
            <v>0.15183333573724814</v>
          </cell>
          <cell r="AI52">
            <v>0.12616600662260816</v>
          </cell>
          <cell r="AJ52">
            <v>8196.3147473183362</v>
          </cell>
          <cell r="AK52">
            <v>7958.6290313173686</v>
          </cell>
          <cell r="AL52">
            <v>2.2799473598772195</v>
          </cell>
          <cell r="AM52">
            <v>2.3759692597672961</v>
          </cell>
        </row>
        <row r="53">
          <cell r="S53">
            <v>38230</v>
          </cell>
          <cell r="T53">
            <v>3639.7408863910409</v>
          </cell>
          <cell r="U53">
            <v>3500.9430180446889</v>
          </cell>
          <cell r="V53">
            <v>75</v>
          </cell>
          <cell r="W53">
            <v>0</v>
          </cell>
          <cell r="X53">
            <v>2227.7655038892262</v>
          </cell>
          <cell r="Y53">
            <v>2227.7655038892262</v>
          </cell>
          <cell r="Z53">
            <v>871.53599999999994</v>
          </cell>
          <cell r="AA53">
            <v>845.09400000000005</v>
          </cell>
          <cell r="AB53">
            <v>8035.0526748053117</v>
          </cell>
          <cell r="AC53">
            <v>7897.2455171619049</v>
          </cell>
          <cell r="AD53">
            <v>2.4934072481919785</v>
          </cell>
          <cell r="AE53">
            <v>2.5757847071833595</v>
          </cell>
          <cell r="AF53">
            <v>530.09699999999998</v>
          </cell>
          <cell r="AG53">
            <v>441.7</v>
          </cell>
          <cell r="AH53">
            <v>0.14380435182100534</v>
          </cell>
          <cell r="AI53">
            <v>0.1332392351402884</v>
          </cell>
          <cell r="AJ53">
            <v>7609.2526748053115</v>
          </cell>
          <cell r="AK53">
            <v>7455.5455171619051</v>
          </cell>
          <cell r="AL53">
            <v>2.3239620764820663</v>
          </cell>
          <cell r="AM53">
            <v>2.410969582299368</v>
          </cell>
        </row>
        <row r="54">
          <cell r="S54">
            <v>38260</v>
          </cell>
          <cell r="T54">
            <v>3686.2375393188154</v>
          </cell>
          <cell r="U54">
            <v>3315.0895795441288</v>
          </cell>
          <cell r="V54">
            <v>75</v>
          </cell>
          <cell r="W54">
            <v>0</v>
          </cell>
          <cell r="X54">
            <v>2393.5133901345471</v>
          </cell>
          <cell r="Y54">
            <v>2393.5133901345471</v>
          </cell>
          <cell r="Z54">
            <v>787.21899999999994</v>
          </cell>
          <cell r="AA54">
            <v>787.81500000000005</v>
          </cell>
          <cell r="AB54">
            <v>7718.6592478168122</v>
          </cell>
          <cell r="AC54">
            <v>7688.4843277523232</v>
          </cell>
          <cell r="AD54">
            <v>2.6601650406940505</v>
          </cell>
          <cell r="AE54">
            <v>2.620060515312836</v>
          </cell>
          <cell r="AF54">
            <v>514.42399999999998</v>
          </cell>
          <cell r="AG54">
            <v>441.7</v>
          </cell>
          <cell r="AH54">
            <v>0.16546665591449616</v>
          </cell>
          <cell r="AI54">
            <v>0.14534057444701179</v>
          </cell>
          <cell r="AJ54">
            <v>7292.859247816813</v>
          </cell>
          <cell r="AK54">
            <v>7246.7843277523234</v>
          </cell>
          <cell r="AL54">
            <v>2.5261059401887005</v>
          </cell>
          <cell r="AM54">
            <v>2.4809954502747589</v>
          </cell>
        </row>
        <row r="55">
          <cell r="S55">
            <v>38291</v>
          </cell>
          <cell r="T55">
            <v>3108.9284856631493</v>
          </cell>
          <cell r="U55">
            <v>3039.0687643871588</v>
          </cell>
          <cell r="V55">
            <v>75.963695099999995</v>
          </cell>
          <cell r="W55">
            <v>0</v>
          </cell>
          <cell r="X55">
            <v>2181.4868626363386</v>
          </cell>
          <cell r="Y55">
            <v>2181.4868626363386</v>
          </cell>
          <cell r="Z55">
            <v>797.75699999999995</v>
          </cell>
          <cell r="AA55">
            <v>780.59500000000003</v>
          </cell>
          <cell r="AB55">
            <v>7568.1444670739684</v>
          </cell>
          <cell r="AC55">
            <v>7535.533730901504</v>
          </cell>
          <cell r="AD55">
            <v>2.7448324552604637</v>
          </cell>
          <cell r="AE55">
            <v>2.6656823341259335</v>
          </cell>
          <cell r="AF55">
            <v>515.70699999999999</v>
          </cell>
          <cell r="AG55">
            <v>441.7</v>
          </cell>
          <cell r="AH55">
            <v>0.20522325309300971</v>
          </cell>
          <cell r="AI55">
            <v>0.16481512488399166</v>
          </cell>
          <cell r="AJ55">
            <v>7142.3444670739682</v>
          </cell>
          <cell r="AK55">
            <v>7093.8337309015051</v>
          </cell>
          <cell r="AL55">
            <v>2.5760483962080736</v>
          </cell>
          <cell r="AM55">
            <v>2.4905956293738418</v>
          </cell>
        </row>
        <row r="56">
          <cell r="S56">
            <v>38321</v>
          </cell>
          <cell r="T56">
            <v>2512.9072472419839</v>
          </cell>
          <cell r="U56">
            <v>2679.9724862077987</v>
          </cell>
          <cell r="V56">
            <v>77.481784199999993</v>
          </cell>
          <cell r="W56">
            <v>0</v>
          </cell>
          <cell r="X56">
            <v>2010.3762413874776</v>
          </cell>
          <cell r="Y56">
            <v>2010.3762413874776</v>
          </cell>
          <cell r="Z56">
            <v>772.27499999999998</v>
          </cell>
          <cell r="AA56">
            <v>762.26699999999994</v>
          </cell>
          <cell r="AB56">
            <v>7628.1645756669432</v>
          </cell>
          <cell r="AC56">
            <v>7550.7227018811818</v>
          </cell>
          <cell r="AD56">
            <v>2.6114611424574843</v>
          </cell>
          <cell r="AE56">
            <v>2.586915935672768</v>
          </cell>
          <cell r="AF56">
            <v>525.73699999999997</v>
          </cell>
          <cell r="AG56">
            <v>441.7</v>
          </cell>
          <cell r="AH56">
            <v>0.16552331921648974</v>
          </cell>
          <cell r="AI56">
            <v>0.13906506503807708</v>
          </cell>
          <cell r="AJ56">
            <v>7202.3645756669439</v>
          </cell>
          <cell r="AK56">
            <v>7109.022701881182</v>
          </cell>
          <cell r="AL56">
            <v>2.476503805579954</v>
          </cell>
          <cell r="AM56">
            <v>2.4469190927915911</v>
          </cell>
        </row>
      </sheetData>
      <sheetData sheetId="6" refreshError="1">
        <row r="6">
          <cell r="T6" t="str">
            <v>PSR/LTR - ORIGINAL EQUIPMENT</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8847.1270000000004</v>
          </cell>
          <cell r="U11">
            <v>9357.7989999999991</v>
          </cell>
          <cell r="X11">
            <v>8575</v>
          </cell>
          <cell r="Y11">
            <v>9314.0959999999995</v>
          </cell>
          <cell r="Z11">
            <v>239.81800000000001</v>
          </cell>
          <cell r="AA11">
            <v>0</v>
          </cell>
        </row>
        <row r="12">
          <cell r="S12" t="str">
            <v>02 2nd HF</v>
          </cell>
          <cell r="T12">
            <v>8484.6910000000007</v>
          </cell>
          <cell r="U12">
            <v>8839.232</v>
          </cell>
          <cell r="X12">
            <v>9215</v>
          </cell>
          <cell r="Y12">
            <v>8842.0329999999994</v>
          </cell>
          <cell r="Z12">
            <v>169.251</v>
          </cell>
          <cell r="AA12">
            <v>0</v>
          </cell>
        </row>
        <row r="13">
          <cell r="S13" t="str">
            <v>02 Annual</v>
          </cell>
          <cell r="T13">
            <v>17331.817999999999</v>
          </cell>
          <cell r="U13">
            <v>18197.030999999999</v>
          </cell>
          <cell r="X13">
            <v>17790</v>
          </cell>
          <cell r="Y13">
            <v>18156.129000000001</v>
          </cell>
          <cell r="Z13">
            <v>409.06900000000002</v>
          </cell>
          <cell r="AA13">
            <v>0</v>
          </cell>
        </row>
        <row r="14">
          <cell r="S14" t="str">
            <v>03 1st HF</v>
          </cell>
          <cell r="T14">
            <v>8434.16</v>
          </cell>
          <cell r="U14">
            <v>7962.45</v>
          </cell>
          <cell r="X14">
            <v>8906.5079999999998</v>
          </cell>
          <cell r="Y14">
            <v>8214.6569999999992</v>
          </cell>
          <cell r="Z14">
            <v>234.02700000000002</v>
          </cell>
          <cell r="AA14">
            <v>0</v>
          </cell>
        </row>
        <row r="15">
          <cell r="S15" t="str">
            <v>03 2nd HF</v>
          </cell>
          <cell r="T15">
            <v>8052.0149999999994</v>
          </cell>
          <cell r="U15">
            <v>7472.5029999999988</v>
          </cell>
          <cell r="X15">
            <v>8313.0920000000006</v>
          </cell>
          <cell r="Y15">
            <v>6956.6679999999997</v>
          </cell>
          <cell r="Z15">
            <v>344.06399999999996</v>
          </cell>
          <cell r="AA15">
            <v>36.747999999999998</v>
          </cell>
        </row>
        <row r="16">
          <cell r="S16" t="str">
            <v>03 Annual</v>
          </cell>
          <cell r="T16">
            <v>16486.174999999999</v>
          </cell>
          <cell r="U16">
            <v>15434.952999999998</v>
          </cell>
          <cell r="X16">
            <v>17219.599999999999</v>
          </cell>
          <cell r="Y16">
            <v>15171.324999999999</v>
          </cell>
          <cell r="Z16">
            <v>578.09100000000001</v>
          </cell>
          <cell r="AA16">
            <v>36.747999999999998</v>
          </cell>
        </row>
        <row r="17">
          <cell r="S17" t="str">
            <v>04 1st HF</v>
          </cell>
          <cell r="T17">
            <v>8891.3860000000004</v>
          </cell>
          <cell r="U17">
            <v>7973.8099999999995</v>
          </cell>
          <cell r="X17">
            <v>7660.6111580075085</v>
          </cell>
          <cell r="Y17">
            <v>7705.0014985276275</v>
          </cell>
          <cell r="Z17">
            <v>687.87400000000014</v>
          </cell>
          <cell r="AA17">
            <v>579.75400000000002</v>
          </cell>
        </row>
        <row r="18">
          <cell r="S18" t="str">
            <v>04 2nd HF</v>
          </cell>
          <cell r="T18">
            <v>7821.991</v>
          </cell>
          <cell r="U18">
            <v>7740.1830000000009</v>
          </cell>
          <cell r="X18">
            <v>6539.3623794944187</v>
          </cell>
          <cell r="Y18">
            <v>6539.3623794944187</v>
          </cell>
          <cell r="Z18">
            <v>1001.64</v>
          </cell>
          <cell r="AA18">
            <v>988.846</v>
          </cell>
        </row>
        <row r="19">
          <cell r="S19" t="str">
            <v>04 Annual</v>
          </cell>
          <cell r="T19">
            <v>16713.377</v>
          </cell>
          <cell r="U19">
            <v>15713.993</v>
          </cell>
          <cell r="X19">
            <v>14199.973537501926</v>
          </cell>
          <cell r="Y19">
            <v>14244.363878022046</v>
          </cell>
          <cell r="Z19">
            <v>1689.5140000000001</v>
          </cell>
          <cell r="AA19">
            <v>1568.6</v>
          </cell>
        </row>
        <row r="21">
          <cell r="S21">
            <v>37257</v>
          </cell>
          <cell r="T21">
            <v>1453.7959999999998</v>
          </cell>
          <cell r="U21">
            <v>1469.625</v>
          </cell>
          <cell r="V21">
            <v>0</v>
          </cell>
          <cell r="W21">
            <v>0.317</v>
          </cell>
          <cell r="X21">
            <v>1395</v>
          </cell>
          <cell r="Y21">
            <v>1425.961</v>
          </cell>
          <cell r="Z21">
            <v>33.047000000000004</v>
          </cell>
          <cell r="AA21">
            <v>0</v>
          </cell>
          <cell r="AB21">
            <v>1140.4480000000003</v>
          </cell>
          <cell r="AC21">
            <v>1163.4069999999999</v>
          </cell>
          <cell r="AD21">
            <v>0.80648555685045453</v>
          </cell>
          <cell r="AE21">
            <v>0.74005348403175963</v>
          </cell>
          <cell r="AF21">
            <v>49.45</v>
          </cell>
          <cell r="AG21">
            <v>20.59</v>
          </cell>
          <cell r="AH21">
            <v>3.4969337301003614E-2</v>
          </cell>
          <cell r="AI21">
            <v>1.3097481136192177E-2</v>
          </cell>
          <cell r="AJ21">
            <v>1090.9980000000003</v>
          </cell>
          <cell r="AK21">
            <v>1142.8169999999998</v>
          </cell>
          <cell r="AL21">
            <v>0.77151621954945082</v>
          </cell>
          <cell r="AM21">
            <v>0.72695600289556728</v>
          </cell>
        </row>
        <row r="22">
          <cell r="S22">
            <v>37288</v>
          </cell>
          <cell r="T22">
            <v>1414.096</v>
          </cell>
          <cell r="U22">
            <v>1572.058</v>
          </cell>
          <cell r="V22">
            <v>0</v>
          </cell>
          <cell r="W22">
            <v>0.13700000000000001</v>
          </cell>
          <cell r="X22">
            <v>1395</v>
          </cell>
          <cell r="Y22">
            <v>1504.1970000000001</v>
          </cell>
          <cell r="Z22">
            <v>40.485999999999997</v>
          </cell>
          <cell r="AA22">
            <v>0</v>
          </cell>
          <cell r="AB22">
            <v>1115.9830000000004</v>
          </cell>
          <cell r="AC22">
            <v>1108.8940000000002</v>
          </cell>
          <cell r="AD22">
            <v>0.71695745859122162</v>
          </cell>
          <cell r="AE22">
            <v>0.69892271154990382</v>
          </cell>
          <cell r="AF22">
            <v>42.3</v>
          </cell>
          <cell r="AG22">
            <v>7.931</v>
          </cell>
          <cell r="AH22">
            <v>2.7175414409008614E-2</v>
          </cell>
          <cell r="AI22">
            <v>4.998815058339468E-3</v>
          </cell>
          <cell r="AJ22">
            <v>1073.6830000000004</v>
          </cell>
          <cell r="AK22">
            <v>1100.9630000000002</v>
          </cell>
          <cell r="AL22">
            <v>0.68978204418221301</v>
          </cell>
          <cell r="AM22">
            <v>0.69392389649156438</v>
          </cell>
        </row>
        <row r="23">
          <cell r="S23">
            <v>37316</v>
          </cell>
          <cell r="T23">
            <v>1556.5540000000001</v>
          </cell>
          <cell r="U23">
            <v>1586.576</v>
          </cell>
          <cell r="V23">
            <v>0</v>
          </cell>
          <cell r="W23">
            <v>3.7000000000000005E-2</v>
          </cell>
          <cell r="X23">
            <v>1490</v>
          </cell>
          <cell r="Y23">
            <v>1657.4159999999999</v>
          </cell>
          <cell r="Z23">
            <v>40.670999999999999</v>
          </cell>
          <cell r="AA23">
            <v>0</v>
          </cell>
          <cell r="AB23">
            <v>1033.7359999999999</v>
          </cell>
          <cell r="AC23">
            <v>1197.481</v>
          </cell>
          <cell r="AD23">
            <v>0.74912259978593088</v>
          </cell>
          <cell r="AE23">
            <v>0.74136183674922385</v>
          </cell>
          <cell r="AF23">
            <v>31.766000000000002</v>
          </cell>
          <cell r="AG23">
            <v>30.577999999999999</v>
          </cell>
          <cell r="AH23">
            <v>2.30200249433123E-2</v>
          </cell>
          <cell r="AI23">
            <v>1.8930874263656597E-2</v>
          </cell>
          <cell r="AJ23">
            <v>1001.97</v>
          </cell>
          <cell r="AK23">
            <v>1166.903</v>
          </cell>
          <cell r="AL23">
            <v>0.72610257484261864</v>
          </cell>
          <cell r="AM23">
            <v>0.72243096248556726</v>
          </cell>
        </row>
        <row r="24">
          <cell r="S24">
            <v>37347</v>
          </cell>
          <cell r="T24">
            <v>1379.9290000000001</v>
          </cell>
          <cell r="U24">
            <v>1615.2449999999999</v>
          </cell>
          <cell r="V24">
            <v>0</v>
          </cell>
          <cell r="W24">
            <v>0.21</v>
          </cell>
          <cell r="X24">
            <v>1560</v>
          </cell>
          <cell r="Y24">
            <v>1570.5160000000001</v>
          </cell>
          <cell r="Z24">
            <v>41.453000000000003</v>
          </cell>
          <cell r="AA24">
            <v>0</v>
          </cell>
          <cell r="AB24">
            <v>1199.3579999999999</v>
          </cell>
          <cell r="AC24">
            <v>1168.595</v>
          </cell>
          <cell r="AD24">
            <v>0.75996659426222235</v>
          </cell>
          <cell r="AE24">
            <v>0.72172515654635183</v>
          </cell>
          <cell r="AF24">
            <v>47.405000000000001</v>
          </cell>
          <cell r="AG24">
            <v>49.274000000000001</v>
          </cell>
          <cell r="AH24">
            <v>3.0037917286582196E-2</v>
          </cell>
          <cell r="AI24">
            <v>3.0431659697042122E-2</v>
          </cell>
          <cell r="AJ24">
            <v>1151.953</v>
          </cell>
          <cell r="AK24">
            <v>1119.3209999999999</v>
          </cell>
          <cell r="AL24">
            <v>0.72992867697564012</v>
          </cell>
          <cell r="AM24">
            <v>0.69129349684930963</v>
          </cell>
        </row>
        <row r="25">
          <cell r="S25">
            <v>37377</v>
          </cell>
          <cell r="T25">
            <v>1578.172</v>
          </cell>
          <cell r="U25">
            <v>1619.1690000000001</v>
          </cell>
          <cell r="V25">
            <v>0</v>
          </cell>
          <cell r="W25">
            <v>3.0000000000000001E-3</v>
          </cell>
          <cell r="X25">
            <v>1520</v>
          </cell>
          <cell r="Y25">
            <v>1659.347</v>
          </cell>
          <cell r="Z25">
            <v>42.4</v>
          </cell>
          <cell r="AA25">
            <v>0</v>
          </cell>
          <cell r="AB25">
            <v>1124.9389999999999</v>
          </cell>
          <cell r="AC25">
            <v>1218.6860000000001</v>
          </cell>
          <cell r="AD25">
            <v>0.76809665569651364</v>
          </cell>
          <cell r="AE25">
            <v>0.81510588405258166</v>
          </cell>
          <cell r="AF25">
            <v>50.820000000000007</v>
          </cell>
          <cell r="AG25">
            <v>46.021000000000001</v>
          </cell>
          <cell r="AH25">
            <v>3.4699367736825582E-2</v>
          </cell>
          <cell r="AI25">
            <v>3.0780683367154341E-2</v>
          </cell>
          <cell r="AJ25">
            <v>1074.1189999999999</v>
          </cell>
          <cell r="AK25">
            <v>1172.665</v>
          </cell>
          <cell r="AL25">
            <v>0.73339728795968806</v>
          </cell>
          <cell r="AM25">
            <v>0.78432520068542722</v>
          </cell>
        </row>
        <row r="26">
          <cell r="S26">
            <v>37408</v>
          </cell>
          <cell r="T26">
            <v>1464.58</v>
          </cell>
          <cell r="U26">
            <v>1495.126</v>
          </cell>
          <cell r="V26">
            <v>0</v>
          </cell>
          <cell r="W26">
            <v>0.311</v>
          </cell>
          <cell r="X26">
            <v>1215</v>
          </cell>
          <cell r="Y26">
            <v>1496.6590000000001</v>
          </cell>
          <cell r="Z26">
            <v>41.761000000000003</v>
          </cell>
          <cell r="AA26">
            <v>0</v>
          </cell>
          <cell r="AB26">
            <v>854.13599999999997</v>
          </cell>
          <cell r="AC26">
            <v>1277.336</v>
          </cell>
          <cell r="AD26">
            <v>0.78125720306891888</v>
          </cell>
          <cell r="AE26">
            <v>1.02505688110777</v>
          </cell>
          <cell r="AF26">
            <v>57.519999999999996</v>
          </cell>
          <cell r="AG26">
            <v>48.683999999999997</v>
          </cell>
          <cell r="AH26">
            <v>5.2612130059527071E-2</v>
          </cell>
          <cell r="AI26">
            <v>3.9356634944656251E-2</v>
          </cell>
          <cell r="AJ26">
            <v>796.61599999999999</v>
          </cell>
          <cell r="AK26">
            <v>1228.652</v>
          </cell>
          <cell r="AL26">
            <v>0.72864507300939185</v>
          </cell>
          <cell r="AM26">
            <v>0.9932546265307246</v>
          </cell>
        </row>
        <row r="27">
          <cell r="S27">
            <v>37438</v>
          </cell>
          <cell r="T27">
            <v>1093.2840000000001</v>
          </cell>
          <cell r="U27">
            <v>1236.9959999999999</v>
          </cell>
          <cell r="V27">
            <v>0</v>
          </cell>
          <cell r="W27">
            <v>0.432</v>
          </cell>
          <cell r="X27">
            <v>1400</v>
          </cell>
          <cell r="Y27">
            <v>1217.441</v>
          </cell>
          <cell r="Z27">
            <v>24.053000000000001</v>
          </cell>
          <cell r="AA27">
            <v>0</v>
          </cell>
          <cell r="AB27">
            <v>1142.2439999999997</v>
          </cell>
          <cell r="AC27">
            <v>1276.3789999999999</v>
          </cell>
          <cell r="AD27">
            <v>0.71749175249184016</v>
          </cell>
          <cell r="AE27">
            <v>0.7928130106954494</v>
          </cell>
          <cell r="AF27">
            <v>60.250399999999999</v>
          </cell>
          <cell r="AG27">
            <v>21.657999999999998</v>
          </cell>
          <cell r="AH27">
            <v>3.784582373322546E-2</v>
          </cell>
          <cell r="AI27">
            <v>1.3452700323056116E-2</v>
          </cell>
          <cell r="AJ27">
            <v>1081.9935999999998</v>
          </cell>
          <cell r="AK27">
            <v>1254.721</v>
          </cell>
          <cell r="AL27">
            <v>0.67964592875861485</v>
          </cell>
          <cell r="AM27">
            <v>0.77936031037239339</v>
          </cell>
        </row>
        <row r="28">
          <cell r="S28">
            <v>37469</v>
          </cell>
          <cell r="T28">
            <v>1591.9960000000001</v>
          </cell>
          <cell r="U28">
            <v>1609.9370000000001</v>
          </cell>
          <cell r="V28">
            <v>0</v>
          </cell>
          <cell r="W28">
            <v>7.859</v>
          </cell>
          <cell r="X28">
            <v>1635</v>
          </cell>
          <cell r="Y28">
            <v>1462.4659999999999</v>
          </cell>
          <cell r="Z28">
            <v>23.494</v>
          </cell>
          <cell r="AA28">
            <v>0</v>
          </cell>
          <cell r="AB28">
            <v>1208.742</v>
          </cell>
          <cell r="AC28">
            <v>1138.72</v>
          </cell>
          <cell r="AD28">
            <v>0.77612616893240283</v>
          </cell>
          <cell r="AE28">
            <v>0.72710137033884625</v>
          </cell>
          <cell r="AF28">
            <v>51.18</v>
          </cell>
          <cell r="AG28">
            <v>69.674000000000007</v>
          </cell>
          <cell r="AH28">
            <v>3.2862378676310061E-2</v>
          </cell>
          <cell r="AI28">
            <v>4.4488602006629172E-2</v>
          </cell>
          <cell r="AJ28">
            <v>1157.5619999999999</v>
          </cell>
          <cell r="AK28">
            <v>1069.046</v>
          </cell>
          <cell r="AL28">
            <v>0.74326379025609279</v>
          </cell>
          <cell r="AM28">
            <v>0.68261276833221707</v>
          </cell>
        </row>
        <row r="29">
          <cell r="S29">
            <v>37500</v>
          </cell>
          <cell r="T29">
            <v>1557.404</v>
          </cell>
          <cell r="U29">
            <v>1566.1089999999999</v>
          </cell>
          <cell r="V29">
            <v>0</v>
          </cell>
          <cell r="W29">
            <v>1.851</v>
          </cell>
          <cell r="X29">
            <v>1690</v>
          </cell>
          <cell r="Y29">
            <v>1580.3690000000001</v>
          </cell>
          <cell r="Z29">
            <v>22.399000000000001</v>
          </cell>
          <cell r="AA29">
            <v>0</v>
          </cell>
          <cell r="AB29">
            <v>1363.7369999999999</v>
          </cell>
          <cell r="AC29">
            <v>1135.0450000000001</v>
          </cell>
          <cell r="AD29">
            <v>0.8382261827783829</v>
          </cell>
          <cell r="AE29">
            <v>0.66184192342880011</v>
          </cell>
          <cell r="AF29">
            <v>42.11</v>
          </cell>
          <cell r="AG29">
            <v>95.549999999999983</v>
          </cell>
          <cell r="AH29">
            <v>2.5883073170851641E-2</v>
          </cell>
          <cell r="AI29">
            <v>5.5714967938382917E-2</v>
          </cell>
          <cell r="AJ29">
            <v>1321.627</v>
          </cell>
          <cell r="AK29">
            <v>1039.4949999999999</v>
          </cell>
          <cell r="AL29">
            <v>0.81234310960753131</v>
          </cell>
          <cell r="AM29">
            <v>0.60612695549041706</v>
          </cell>
        </row>
        <row r="30">
          <cell r="S30">
            <v>37530</v>
          </cell>
          <cell r="T30">
            <v>1626.9319999999998</v>
          </cell>
          <cell r="U30">
            <v>1714.9789999999998</v>
          </cell>
          <cell r="V30">
            <v>0</v>
          </cell>
          <cell r="W30">
            <v>2.23</v>
          </cell>
          <cell r="X30">
            <v>1590</v>
          </cell>
          <cell r="Y30">
            <v>1705.7870000000003</v>
          </cell>
          <cell r="Z30">
            <v>26.678999999999998</v>
          </cell>
          <cell r="AA30">
            <v>0</v>
          </cell>
          <cell r="AB30">
            <v>1353.4839999999999</v>
          </cell>
          <cell r="AC30">
            <v>1137.7550000000001</v>
          </cell>
          <cell r="AD30">
            <v>0.94482795690667976</v>
          </cell>
          <cell r="AE30">
            <v>0.74085372801948257</v>
          </cell>
          <cell r="AF30">
            <v>33.049999999999997</v>
          </cell>
          <cell r="AG30">
            <v>105.98699999999999</v>
          </cell>
          <cell r="AH30">
            <v>2.3071247222549926E-2</v>
          </cell>
          <cell r="AI30">
            <v>6.9013859813053677E-2</v>
          </cell>
          <cell r="AJ30">
            <v>1320.434</v>
          </cell>
          <cell r="AK30">
            <v>1031.768</v>
          </cell>
          <cell r="AL30">
            <v>0.92175670968412982</v>
          </cell>
          <cell r="AM30">
            <v>0.67183986820642883</v>
          </cell>
        </row>
        <row r="31">
          <cell r="S31">
            <v>37561</v>
          </cell>
          <cell r="T31">
            <v>1432.519</v>
          </cell>
          <cell r="U31">
            <v>1535.7350000000001</v>
          </cell>
          <cell r="V31">
            <v>0</v>
          </cell>
          <cell r="W31">
            <v>0.92700000000000005</v>
          </cell>
          <cell r="X31">
            <v>1480</v>
          </cell>
          <cell r="Y31">
            <v>1562.3719999999998</v>
          </cell>
          <cell r="Z31">
            <v>34.094000000000001</v>
          </cell>
          <cell r="AA31">
            <v>0</v>
          </cell>
          <cell r="AB31">
            <v>1435.059</v>
          </cell>
          <cell r="AC31">
            <v>1155.4389999999999</v>
          </cell>
          <cell r="AD31">
            <v>1.1790390009671536</v>
          </cell>
          <cell r="AE31">
            <v>0.98295413942947341</v>
          </cell>
          <cell r="AF31">
            <v>38.680400000000006</v>
          </cell>
          <cell r="AG31">
            <v>86.162000000000006</v>
          </cell>
          <cell r="AH31">
            <v>3.2709148657653425E-2</v>
          </cell>
          <cell r="AI31">
            <v>7.3299667538937421E-2</v>
          </cell>
          <cell r="AJ31">
            <v>1396.3786</v>
          </cell>
          <cell r="AK31">
            <v>1069.277</v>
          </cell>
          <cell r="AL31">
            <v>1.1516123954495563</v>
          </cell>
          <cell r="AM31">
            <v>0.90965447189053616</v>
          </cell>
        </row>
        <row r="32">
          <cell r="S32">
            <v>37591</v>
          </cell>
          <cell r="T32">
            <v>1182.556</v>
          </cell>
          <cell r="U32">
            <v>1175.4760000000001</v>
          </cell>
          <cell r="V32">
            <v>0</v>
          </cell>
          <cell r="W32">
            <v>0.67800000000000005</v>
          </cell>
          <cell r="X32">
            <v>1420</v>
          </cell>
          <cell r="Y32">
            <v>1313.598</v>
          </cell>
          <cell r="Z32">
            <v>38.532000000000004</v>
          </cell>
          <cell r="AA32">
            <v>0</v>
          </cell>
          <cell r="AB32">
            <v>1711.0350000000003</v>
          </cell>
          <cell r="AC32">
            <v>1294.873</v>
          </cell>
          <cell r="AD32">
            <v>1.222147609359556</v>
          </cell>
          <cell r="AE32">
            <v>0.93910384025981275</v>
          </cell>
          <cell r="AF32">
            <v>35.61</v>
          </cell>
          <cell r="AG32">
            <v>73.957999999999998</v>
          </cell>
          <cell r="AH32">
            <v>2.5249517132233446E-2</v>
          </cell>
          <cell r="AI32">
            <v>5.3637879404339443E-2</v>
          </cell>
          <cell r="AJ32">
            <v>1675.4250000000002</v>
          </cell>
          <cell r="AK32">
            <v>1220.9149999999997</v>
          </cell>
          <cell r="AL32">
            <v>1.1958410347104951</v>
          </cell>
          <cell r="AM32">
            <v>0.88546596085547302</v>
          </cell>
        </row>
        <row r="33">
          <cell r="S33">
            <v>37622</v>
          </cell>
          <cell r="T33">
            <v>1410.3239999999998</v>
          </cell>
          <cell r="U33">
            <v>1378.8390000000002</v>
          </cell>
          <cell r="V33">
            <v>0</v>
          </cell>
          <cell r="W33">
            <v>0.121</v>
          </cell>
          <cell r="X33">
            <v>1522.6770000000001</v>
          </cell>
          <cell r="Y33">
            <v>1359.2809999999999</v>
          </cell>
          <cell r="Z33">
            <v>41.213000000000001</v>
          </cell>
          <cell r="AA33">
            <v>0</v>
          </cell>
          <cell r="AB33">
            <v>1979.2230000000002</v>
          </cell>
          <cell r="AC33">
            <v>1327.087</v>
          </cell>
          <cell r="AD33">
            <v>1.44044260479512</v>
          </cell>
          <cell r="AE33">
            <v>0.96813886592921738</v>
          </cell>
          <cell r="AF33">
            <v>52.703199999999995</v>
          </cell>
          <cell r="AG33">
            <v>55.994</v>
          </cell>
          <cell r="AH33">
            <v>3.8934025977096061E-2</v>
          </cell>
          <cell r="AI33">
            <v>4.0848842358368817E-2</v>
          </cell>
          <cell r="AJ33">
            <v>1931.4590000000001</v>
          </cell>
          <cell r="AK33">
            <v>1271.0929999999998</v>
          </cell>
          <cell r="AL33">
            <v>1.4068135397752195</v>
          </cell>
          <cell r="AM33">
            <v>0.92729002357084855</v>
          </cell>
        </row>
        <row r="34">
          <cell r="S34">
            <v>37653</v>
          </cell>
          <cell r="T34">
            <v>1353.654</v>
          </cell>
          <cell r="U34">
            <v>1370.761</v>
          </cell>
          <cell r="V34">
            <v>0</v>
          </cell>
          <cell r="W34">
            <v>8.0000000000000002E-3</v>
          </cell>
          <cell r="X34">
            <v>1483.046</v>
          </cell>
          <cell r="Y34">
            <v>1390.3160000000003</v>
          </cell>
          <cell r="Z34">
            <v>40.255000000000003</v>
          </cell>
          <cell r="AA34">
            <v>0</v>
          </cell>
          <cell r="AB34">
            <v>2148.87</v>
          </cell>
          <cell r="AC34">
            <v>1421.7349999999999</v>
          </cell>
          <cell r="AD34">
            <v>1.529711961563853</v>
          </cell>
          <cell r="AE34">
            <v>0.97658976134346642</v>
          </cell>
          <cell r="AF34">
            <v>45.484000000000002</v>
          </cell>
          <cell r="AG34">
            <v>96.45</v>
          </cell>
          <cell r="AH34">
            <v>3.2023791838312374E-2</v>
          </cell>
          <cell r="AI34">
            <v>6.6251504310984352E-2</v>
          </cell>
          <cell r="AJ34">
            <v>2108.09</v>
          </cell>
          <cell r="AK34">
            <v>1325.2849999999999</v>
          </cell>
          <cell r="AL34">
            <v>1.5000618014617135</v>
          </cell>
          <cell r="AM34">
            <v>0.91033825703248206</v>
          </cell>
        </row>
        <row r="35">
          <cell r="S35">
            <v>37681</v>
          </cell>
          <cell r="T35">
            <v>1420.3190000000002</v>
          </cell>
          <cell r="U35">
            <v>1455.816</v>
          </cell>
          <cell r="V35">
            <v>0</v>
          </cell>
          <cell r="W35">
            <v>0.161</v>
          </cell>
          <cell r="X35">
            <v>1534.4689999999998</v>
          </cell>
          <cell r="Y35">
            <v>1501.1629999999998</v>
          </cell>
          <cell r="Z35">
            <v>37.801000000000002</v>
          </cell>
          <cell r="AA35">
            <v>0</v>
          </cell>
          <cell r="AB35">
            <v>2300.8209999999999</v>
          </cell>
          <cell r="AC35">
            <v>1478.979</v>
          </cell>
          <cell r="AD35">
            <v>1.6330696025020452</v>
          </cell>
          <cell r="AE35">
            <v>1.1609459682642611</v>
          </cell>
          <cell r="AF35">
            <v>42.3416</v>
          </cell>
          <cell r="AG35">
            <v>86.668999999999997</v>
          </cell>
          <cell r="AH35">
            <v>3.0785562015222062E-2</v>
          </cell>
          <cell r="AI35">
            <v>6.8377369803788529E-2</v>
          </cell>
          <cell r="AJ35">
            <v>2263.2764999999999</v>
          </cell>
          <cell r="AK35">
            <v>1392.31</v>
          </cell>
          <cell r="AL35">
            <v>1.6073866294898771</v>
          </cell>
          <cell r="AM35">
            <v>1.0949834578088504</v>
          </cell>
        </row>
        <row r="36">
          <cell r="S36">
            <v>37712</v>
          </cell>
          <cell r="T36">
            <v>1375.3720000000001</v>
          </cell>
          <cell r="U36">
            <v>1267.51</v>
          </cell>
          <cell r="V36">
            <v>0</v>
          </cell>
          <cell r="W36">
            <v>0.249</v>
          </cell>
          <cell r="X36">
            <v>1503.376</v>
          </cell>
          <cell r="Y36">
            <v>1356.432</v>
          </cell>
          <cell r="Z36">
            <v>36.684999999999995</v>
          </cell>
          <cell r="AA36">
            <v>0</v>
          </cell>
          <cell r="AB36">
            <v>2465.5099999999998</v>
          </cell>
          <cell r="AC36">
            <v>1520.2170000000001</v>
          </cell>
          <cell r="AD36">
            <v>1.7104860591499502</v>
          </cell>
          <cell r="AE36">
            <v>1.1754866192983904</v>
          </cell>
          <cell r="AF36">
            <v>38.260000000000005</v>
          </cell>
          <cell r="AG36">
            <v>84.054000000000002</v>
          </cell>
          <cell r="AH36">
            <v>2.6172423322871664E-2</v>
          </cell>
          <cell r="AI36">
            <v>6.3972272136739644E-2</v>
          </cell>
          <cell r="AJ36">
            <v>2431.66</v>
          </cell>
          <cell r="AK36">
            <v>1436.163</v>
          </cell>
          <cell r="AL36">
            <v>1.6865239511357046</v>
          </cell>
          <cell r="AM36">
            <v>1.1039884791823145</v>
          </cell>
        </row>
        <row r="37">
          <cell r="S37">
            <v>37742</v>
          </cell>
          <cell r="T37">
            <v>1461.8440000000001</v>
          </cell>
          <cell r="U37">
            <v>1313.913</v>
          </cell>
          <cell r="V37">
            <v>0</v>
          </cell>
          <cell r="W37">
            <v>0.60899999999999999</v>
          </cell>
          <cell r="X37">
            <v>1550.3330000000001</v>
          </cell>
          <cell r="Y37">
            <v>1426.8429999999998</v>
          </cell>
          <cell r="Z37">
            <v>37.268000000000001</v>
          </cell>
          <cell r="AA37">
            <v>0</v>
          </cell>
          <cell r="AB37">
            <v>2591.2669999999998</v>
          </cell>
          <cell r="AC37">
            <v>1675.6940000000002</v>
          </cell>
          <cell r="AD37">
            <v>2.0986288824177475</v>
          </cell>
          <cell r="AE37">
            <v>1.5564106786416043</v>
          </cell>
          <cell r="AF37">
            <v>35.97</v>
          </cell>
          <cell r="AG37">
            <v>129.17000000000002</v>
          </cell>
          <cell r="AH37">
            <v>2.5462836787959058E-2</v>
          </cell>
          <cell r="AI37">
            <v>0.10987478000801287</v>
          </cell>
          <cell r="AJ37">
            <v>2559.2170000000001</v>
          </cell>
          <cell r="AK37">
            <v>1546.5240000000003</v>
          </cell>
          <cell r="AL37">
            <v>2.0758042220992565</v>
          </cell>
          <cell r="AM37">
            <v>1.4126914013213678</v>
          </cell>
        </row>
        <row r="38">
          <cell r="S38">
            <v>37773</v>
          </cell>
          <cell r="T38">
            <v>1412.6469999999999</v>
          </cell>
          <cell r="U38">
            <v>1175.6109999999999</v>
          </cell>
          <cell r="V38">
            <v>0</v>
          </cell>
          <cell r="W38">
            <v>6.7000000000000004E-2</v>
          </cell>
          <cell r="X38">
            <v>1312.607</v>
          </cell>
          <cell r="Y38">
            <v>1180.6220000000001</v>
          </cell>
          <cell r="Z38">
            <v>40.805</v>
          </cell>
          <cell r="AA38">
            <v>0</v>
          </cell>
          <cell r="AB38">
            <v>2532.0320000000002</v>
          </cell>
          <cell r="AC38">
            <v>1709.8340000000001</v>
          </cell>
          <cell r="AD38">
            <v>2.0592178054403263</v>
          </cell>
          <cell r="AE38">
            <v>1.6375784426938929</v>
          </cell>
          <cell r="AF38">
            <v>33.68</v>
          </cell>
          <cell r="AG38">
            <v>71.622</v>
          </cell>
          <cell r="AH38">
            <v>3.2380661207717903E-2</v>
          </cell>
          <cell r="AI38">
            <v>7.9689262833707544E-2</v>
          </cell>
          <cell r="AJ38">
            <v>2501.7820000000002</v>
          </cell>
          <cell r="AK38">
            <v>1638.212</v>
          </cell>
          <cell r="AL38">
            <v>2.0387971741896727</v>
          </cell>
          <cell r="AM38">
            <v>1.5812765750050899</v>
          </cell>
        </row>
        <row r="39">
          <cell r="S39">
            <v>37803</v>
          </cell>
          <cell r="T39">
            <v>1040.127</v>
          </cell>
          <cell r="U39">
            <v>898.76600000000008</v>
          </cell>
          <cell r="V39">
            <v>0</v>
          </cell>
          <cell r="W39">
            <v>0.01</v>
          </cell>
          <cell r="X39">
            <v>1096.2080000000001</v>
          </cell>
          <cell r="Y39">
            <v>895.62599999999998</v>
          </cell>
          <cell r="Z39">
            <v>68.411999999999992</v>
          </cell>
          <cell r="AA39">
            <v>0</v>
          </cell>
          <cell r="AB39">
            <v>1771.5040000000001</v>
          </cell>
          <cell r="AC39">
            <v>1736.7150000000001</v>
          </cell>
          <cell r="AD39">
            <v>1.2479645187312884</v>
          </cell>
          <cell r="AE39">
            <v>1.32040450544699</v>
          </cell>
          <cell r="AF39">
            <v>39.180000000000007</v>
          </cell>
          <cell r="AG39">
            <v>82.911999999999992</v>
          </cell>
          <cell r="AH39">
            <v>2.7902346061731281E-2</v>
          </cell>
          <cell r="AI39">
            <v>6.5176907288459221E-2</v>
          </cell>
          <cell r="AJ39">
            <v>1732.3240000000003</v>
          </cell>
          <cell r="AK39">
            <v>1653.8029999999999</v>
          </cell>
          <cell r="AL39">
            <v>1.2215155821230035</v>
          </cell>
          <cell r="AM39">
            <v>1.2632264578119494</v>
          </cell>
        </row>
        <row r="40">
          <cell r="S40">
            <v>37834</v>
          </cell>
          <cell r="T40">
            <v>1404.1829999999998</v>
          </cell>
          <cell r="U40">
            <v>1272.107</v>
          </cell>
          <cell r="V40">
            <v>0</v>
          </cell>
          <cell r="W40">
            <v>1.4E-2</v>
          </cell>
          <cell r="X40">
            <v>1438.9080000000001</v>
          </cell>
          <cell r="Y40">
            <v>1133.942</v>
          </cell>
          <cell r="Z40">
            <v>59.361000000000004</v>
          </cell>
          <cell r="AA40">
            <v>19.297999999999998</v>
          </cell>
          <cell r="AB40">
            <v>1865.5900000000004</v>
          </cell>
          <cell r="AC40">
            <v>1651.3530000000001</v>
          </cell>
          <cell r="AD40">
            <v>1.2418175856693607</v>
          </cell>
          <cell r="AE40">
            <v>1.1336565749929948</v>
          </cell>
          <cell r="AF40">
            <v>39.180000000000007</v>
          </cell>
          <cell r="AG40">
            <v>108.63400000000001</v>
          </cell>
          <cell r="AH40">
            <v>2.6448936608285043E-2</v>
          </cell>
          <cell r="AI40">
            <v>7.491653833926297E-2</v>
          </cell>
          <cell r="AJ40">
            <v>1826.4100000000003</v>
          </cell>
          <cell r="AK40">
            <v>1542.7190000000001</v>
          </cell>
          <cell r="AL40">
            <v>1.2171603669507682</v>
          </cell>
          <cell r="AM40">
            <v>1.0615221574587947</v>
          </cell>
        </row>
        <row r="41">
          <cell r="S41">
            <v>37865</v>
          </cell>
          <cell r="T41">
            <v>1481.345</v>
          </cell>
          <cell r="U41">
            <v>1450.0669999999998</v>
          </cell>
          <cell r="V41">
            <v>0</v>
          </cell>
          <cell r="W41">
            <v>6.1000000000000006E-2</v>
          </cell>
          <cell r="X41">
            <v>1446.9750000000001</v>
          </cell>
          <cell r="Y41">
            <v>1148.402</v>
          </cell>
          <cell r="Z41">
            <v>45.122</v>
          </cell>
          <cell r="AA41">
            <v>0</v>
          </cell>
          <cell r="AB41">
            <v>1876.3420000000003</v>
          </cell>
          <cell r="AC41">
            <v>1401.2450000000001</v>
          </cell>
          <cell r="AD41">
            <v>1.2128345874073148</v>
          </cell>
          <cell r="AE41">
            <v>0.93044527401835608</v>
          </cell>
          <cell r="AF41">
            <v>39.180000000000007</v>
          </cell>
          <cell r="AG41">
            <v>92.181000000000012</v>
          </cell>
          <cell r="AH41">
            <v>2.4657218718592413E-2</v>
          </cell>
          <cell r="AI41">
            <v>6.120940720879367E-2</v>
          </cell>
          <cell r="AJ41">
            <v>1837.1620000000003</v>
          </cell>
          <cell r="AK41">
            <v>1309.0640000000001</v>
          </cell>
          <cell r="AL41">
            <v>1.183815224129771</v>
          </cell>
          <cell r="AM41">
            <v>0.86923586680956244</v>
          </cell>
        </row>
        <row r="42">
          <cell r="S42">
            <v>37895</v>
          </cell>
          <cell r="T42">
            <v>1588.9870000000001</v>
          </cell>
          <cell r="U42">
            <v>1505.9939999999999</v>
          </cell>
          <cell r="V42">
            <v>0</v>
          </cell>
          <cell r="W42">
            <v>3.6000000000000004E-2</v>
          </cell>
          <cell r="X42">
            <v>1546.431</v>
          </cell>
          <cell r="Y42">
            <v>1277.4670000000001</v>
          </cell>
          <cell r="Z42">
            <v>47.596000000000004</v>
          </cell>
          <cell r="AA42">
            <v>0</v>
          </cell>
          <cell r="AB42">
            <v>1881.3820000000001</v>
          </cell>
          <cell r="AC42">
            <v>1239.807</v>
          </cell>
          <cell r="AD42">
            <v>1.447465550352077</v>
          </cell>
          <cell r="AE42">
            <v>1.0123253668178867</v>
          </cell>
          <cell r="AF42">
            <v>39.180000000000007</v>
          </cell>
          <cell r="AG42">
            <v>101.57300000000001</v>
          </cell>
          <cell r="AH42">
            <v>2.9019363277543772E-2</v>
          </cell>
          <cell r="AI42">
            <v>8.2848562162726513E-2</v>
          </cell>
          <cell r="AJ42">
            <v>1842.202</v>
          </cell>
          <cell r="AK42">
            <v>1138.2339999999999</v>
          </cell>
          <cell r="AL42">
            <v>1.4144646406792223</v>
          </cell>
          <cell r="AM42">
            <v>0.92840666618814871</v>
          </cell>
        </row>
        <row r="43">
          <cell r="S43">
            <v>37926</v>
          </cell>
          <cell r="T43">
            <v>1350.133</v>
          </cell>
          <cell r="U43">
            <v>1226.008</v>
          </cell>
          <cell r="V43">
            <v>0</v>
          </cell>
          <cell r="W43">
            <v>3.7999999999999999E-2</v>
          </cell>
          <cell r="X43">
            <v>1451.7139999999999</v>
          </cell>
          <cell r="Y43">
            <v>1290.6109999999999</v>
          </cell>
          <cell r="Z43">
            <v>59.004999999999995</v>
          </cell>
          <cell r="AA43">
            <v>0</v>
          </cell>
          <cell r="AB43">
            <v>2041.9680000000001</v>
          </cell>
          <cell r="AC43">
            <v>1354.133</v>
          </cell>
          <cell r="AD43">
            <v>1.6230468009668682</v>
          </cell>
          <cell r="AE43">
            <v>1.2025946612611942</v>
          </cell>
          <cell r="AF43">
            <v>39.180000000000007</v>
          </cell>
          <cell r="AG43">
            <v>229.38400000000001</v>
          </cell>
          <cell r="AH43">
            <v>3.3000909672854691E-2</v>
          </cell>
          <cell r="AI43">
            <v>0.20488745142069079</v>
          </cell>
          <cell r="AJ43">
            <v>2002.788</v>
          </cell>
          <cell r="AK43">
            <v>1124.749</v>
          </cell>
          <cell r="AL43">
            <v>1.5944868688459106</v>
          </cell>
          <cell r="AM43">
            <v>1.0044807611420929</v>
          </cell>
        </row>
        <row r="44">
          <cell r="S44">
            <v>37956</v>
          </cell>
          <cell r="T44">
            <v>1187.24</v>
          </cell>
          <cell r="U44">
            <v>1119.5610000000001</v>
          </cell>
          <cell r="V44">
            <v>0</v>
          </cell>
          <cell r="W44">
            <v>3.9E-2</v>
          </cell>
          <cell r="X44">
            <v>1332.856</v>
          </cell>
          <cell r="Y44">
            <v>1210.6199999999999</v>
          </cell>
          <cell r="Z44">
            <v>64.567999999999998</v>
          </cell>
          <cell r="AA44">
            <v>17.45</v>
          </cell>
          <cell r="AB44">
            <v>2252.1520000000005</v>
          </cell>
          <cell r="AC44">
            <v>1498.6030000000001</v>
          </cell>
          <cell r="AD44">
            <v>1.6305684212939155</v>
          </cell>
          <cell r="AE44">
            <v>1.2774185302265906</v>
          </cell>
          <cell r="AF44">
            <v>39.180000000000007</v>
          </cell>
          <cell r="AG44">
            <v>75.81</v>
          </cell>
          <cell r="AH44">
            <v>2.8559932120957657E-2</v>
          </cell>
          <cell r="AI44">
            <v>6.5475424476114555E-2</v>
          </cell>
          <cell r="AJ44">
            <v>2212.9720000000002</v>
          </cell>
          <cell r="AK44">
            <v>1422.7929999999999</v>
          </cell>
          <cell r="AL44">
            <v>1.6025033630793344</v>
          </cell>
          <cell r="AM44">
            <v>1.2157010401851607</v>
          </cell>
        </row>
        <row r="45">
          <cell r="S45">
            <v>37987</v>
          </cell>
          <cell r="T45">
            <v>1371.8520000000001</v>
          </cell>
          <cell r="U45">
            <v>1157.8389999999999</v>
          </cell>
          <cell r="V45">
            <v>0</v>
          </cell>
          <cell r="W45">
            <v>6.3E-2</v>
          </cell>
          <cell r="X45">
            <v>1252.7085565509428</v>
          </cell>
          <cell r="Y45">
            <v>1362.3140000000001</v>
          </cell>
          <cell r="Z45">
            <v>77.003</v>
          </cell>
          <cell r="AA45">
            <v>41.332999999999998</v>
          </cell>
          <cell r="AB45">
            <v>1770.0497592475485</v>
          </cell>
          <cell r="AC45">
            <v>1651.501</v>
          </cell>
          <cell r="AD45">
            <v>1.2291093706530147</v>
          </cell>
          <cell r="AE45">
            <v>1.2922779072072452</v>
          </cell>
          <cell r="AF45">
            <v>72.7</v>
          </cell>
          <cell r="AG45">
            <v>81.03</v>
          </cell>
          <cell r="AH45">
            <v>5.2075797146504191E-2</v>
          </cell>
          <cell r="AI45">
            <v>6.5967131223546596E-2</v>
          </cell>
          <cell r="AJ45">
            <v>1697.3497592475487</v>
          </cell>
          <cell r="AK45">
            <v>1570.471</v>
          </cell>
          <cell r="AL45">
            <v>1.1845748634545967</v>
          </cell>
          <cell r="AM45">
            <v>1.2363105027120329</v>
          </cell>
        </row>
        <row r="46">
          <cell r="S46">
            <v>38018</v>
          </cell>
          <cell r="T46">
            <v>1396.0419999999999</v>
          </cell>
          <cell r="U46">
            <v>1228.3389999999999</v>
          </cell>
          <cell r="V46">
            <v>0</v>
          </cell>
          <cell r="W46">
            <v>0.315</v>
          </cell>
          <cell r="X46">
            <v>1257.2431029289389</v>
          </cell>
          <cell r="Y46">
            <v>1192.028</v>
          </cell>
          <cell r="Z46">
            <v>94.465000000000003</v>
          </cell>
          <cell r="AA46">
            <v>30.509999999999998</v>
          </cell>
          <cell r="AB46">
            <v>1809.0898621764873</v>
          </cell>
          <cell r="AC46">
            <v>1625.2659999999998</v>
          </cell>
          <cell r="AD46">
            <v>1.1209879573413746</v>
          </cell>
          <cell r="AE46">
            <v>1.133204576690644</v>
          </cell>
          <cell r="AF46">
            <v>72.7</v>
          </cell>
          <cell r="AG46">
            <v>116.124</v>
          </cell>
          <cell r="AH46">
            <v>4.4534507198418075E-2</v>
          </cell>
          <cell r="AI46">
            <v>8.0206823147007861E-2</v>
          </cell>
          <cell r="AJ46">
            <v>1736.3898621764874</v>
          </cell>
          <cell r="AK46">
            <v>1509.1420000000001</v>
          </cell>
          <cell r="AL46">
            <v>1.0711949715087463</v>
          </cell>
          <cell r="AM46">
            <v>1.0460393821182397</v>
          </cell>
        </row>
        <row r="47">
          <cell r="S47">
            <v>38046</v>
          </cell>
          <cell r="T47">
            <v>1632.442</v>
          </cell>
          <cell r="U47">
            <v>1447.8069999999998</v>
          </cell>
          <cell r="V47">
            <v>0</v>
          </cell>
          <cell r="W47">
            <v>0</v>
          </cell>
          <cell r="X47">
            <v>1412.9529685831249</v>
          </cell>
          <cell r="Y47">
            <v>1412.9529685831249</v>
          </cell>
          <cell r="Z47">
            <v>102.62400000000001</v>
          </cell>
          <cell r="AA47">
            <v>84.076999999999998</v>
          </cell>
          <cell r="AB47">
            <v>1756.5148307596126</v>
          </cell>
          <cell r="AC47">
            <v>1674.4889685831251</v>
          </cell>
          <cell r="AD47">
            <v>1.2079118551689501</v>
          </cell>
          <cell r="AE47">
            <v>1.2490730303668307</v>
          </cell>
          <cell r="AF47">
            <v>72.7</v>
          </cell>
          <cell r="AG47">
            <v>97.199999999999989</v>
          </cell>
          <cell r="AH47">
            <v>4.9792985832628443E-2</v>
          </cell>
          <cell r="AI47">
            <v>7.296042947571324E-2</v>
          </cell>
          <cell r="AJ47">
            <v>1683.8148307596125</v>
          </cell>
          <cell r="AK47">
            <v>1577.2889685831251</v>
          </cell>
          <cell r="AL47">
            <v>1.1569279428023707</v>
          </cell>
          <cell r="AM47">
            <v>1.1783376222737394</v>
          </cell>
        </row>
        <row r="48">
          <cell r="S48">
            <v>38077</v>
          </cell>
          <cell r="T48">
            <v>1460.0450000000001</v>
          </cell>
          <cell r="U48">
            <v>1332.2290000000003</v>
          </cell>
          <cell r="V48">
            <v>0</v>
          </cell>
          <cell r="W48">
            <v>0</v>
          </cell>
          <cell r="X48">
            <v>1290.8052280721504</v>
          </cell>
          <cell r="Y48">
            <v>1290.8052280721504</v>
          </cell>
          <cell r="Z48">
            <v>118.32900000000001</v>
          </cell>
          <cell r="AA48">
            <v>117.49600000000001</v>
          </cell>
          <cell r="AB48">
            <v>1756.6570588317627</v>
          </cell>
          <cell r="AC48">
            <v>1750.5611966552754</v>
          </cell>
          <cell r="AD48">
            <v>1.2060458977248665</v>
          </cell>
          <cell r="AE48">
            <v>1.2625995382192299</v>
          </cell>
          <cell r="AF48">
            <v>72.7</v>
          </cell>
          <cell r="AG48">
            <v>97.199999999999989</v>
          </cell>
          <cell r="AH48">
            <v>5.0983912366579238E-2</v>
          </cell>
          <cell r="AI48">
            <v>7.0735408093091284E-2</v>
          </cell>
          <cell r="AJ48">
            <v>1683.9570588317627</v>
          </cell>
          <cell r="AK48">
            <v>1653.3611966552753</v>
          </cell>
          <cell r="AL48">
            <v>1.160751781910242</v>
          </cell>
          <cell r="AM48">
            <v>1.1947916243659753</v>
          </cell>
        </row>
        <row r="49">
          <cell r="S49">
            <v>38107</v>
          </cell>
          <cell r="T49">
            <v>1425.94</v>
          </cell>
          <cell r="U49">
            <v>1374.135</v>
          </cell>
          <cell r="V49">
            <v>0</v>
          </cell>
          <cell r="W49">
            <v>0</v>
          </cell>
          <cell r="X49">
            <v>1249.2690946941755</v>
          </cell>
          <cell r="Y49">
            <v>1249.2690946941755</v>
          </cell>
          <cell r="Z49">
            <v>140.00800000000001</v>
          </cell>
          <cell r="AA49">
            <v>144.11099999999999</v>
          </cell>
          <cell r="AB49">
            <v>1760.9781535259381</v>
          </cell>
          <cell r="AC49">
            <v>1769.8062913494509</v>
          </cell>
          <cell r="AD49">
            <v>1.1758450095087447</v>
          </cell>
          <cell r="AE49">
            <v>1.3550451651528888</v>
          </cell>
          <cell r="AF49">
            <v>72.7</v>
          </cell>
          <cell r="AG49">
            <v>97.199999999999989</v>
          </cell>
          <cell r="AH49">
            <v>4.5294115814624329E-2</v>
          </cell>
          <cell r="AI49">
            <v>6.7807913853254465E-2</v>
          </cell>
          <cell r="AJ49">
            <v>1688.2781535259383</v>
          </cell>
          <cell r="AK49">
            <v>1672.6062913494507</v>
          </cell>
          <cell r="AL49">
            <v>1.0938510795408094</v>
          </cell>
          <cell r="AM49">
            <v>1.2524411122928003</v>
          </cell>
        </row>
        <row r="50">
          <cell r="S50">
            <v>38138</v>
          </cell>
          <cell r="T50">
            <v>1605.0650000000001</v>
          </cell>
          <cell r="U50">
            <v>1433.4609999999998</v>
          </cell>
          <cell r="V50">
            <v>0</v>
          </cell>
          <cell r="W50">
            <v>0</v>
          </cell>
          <cell r="X50">
            <v>1197.6322071781758</v>
          </cell>
          <cell r="Y50">
            <v>1197.6322071781758</v>
          </cell>
          <cell r="Z50">
            <v>155.44500000000002</v>
          </cell>
          <cell r="AA50">
            <v>162.227</v>
          </cell>
          <cell r="AB50">
            <v>1605.318360704114</v>
          </cell>
          <cell r="AC50">
            <v>1696.2044985276264</v>
          </cell>
          <cell r="AD50">
            <v>1.4674204534217576</v>
          </cell>
          <cell r="AE50">
            <v>1.4872325451677926</v>
          </cell>
          <cell r="AF50">
            <v>72.7</v>
          </cell>
          <cell r="AG50">
            <v>97.199999999999989</v>
          </cell>
          <cell r="AH50">
            <v>8.199392996793553E-2</v>
          </cell>
          <cell r="AI50">
            <v>0.10260405286008796</v>
          </cell>
          <cell r="AJ50">
            <v>1532.6183607041141</v>
          </cell>
          <cell r="AK50">
            <v>1599.0044985276263</v>
          </cell>
          <cell r="AL50">
            <v>1.4201364541450014</v>
          </cell>
          <cell r="AM50">
            <v>1.4239922202218267</v>
          </cell>
        </row>
        <row r="51">
          <cell r="S51">
            <v>38168</v>
          </cell>
          <cell r="T51">
            <v>886.65099999999995</v>
          </cell>
          <cell r="U51">
            <v>947.33100000000002</v>
          </cell>
          <cell r="V51">
            <v>0</v>
          </cell>
          <cell r="W51">
            <v>0</v>
          </cell>
          <cell r="X51">
            <v>786.47222572209171</v>
          </cell>
          <cell r="Y51">
            <v>786.47222572209171</v>
          </cell>
          <cell r="Z51">
            <v>149.53500000000003</v>
          </cell>
          <cell r="AA51">
            <v>161.38299999999998</v>
          </cell>
          <cell r="AB51">
            <v>1682.970586426206</v>
          </cell>
          <cell r="AC51">
            <v>1696.7287242497177</v>
          </cell>
          <cell r="AD51">
            <v>1.1001670590360209</v>
          </cell>
          <cell r="AE51">
            <v>1.1133878813141032</v>
          </cell>
          <cell r="AF51">
            <v>72.7</v>
          </cell>
          <cell r="AG51">
            <v>97.199999999999989</v>
          </cell>
          <cell r="AH51">
            <v>4.7283999276756437E-2</v>
          </cell>
          <cell r="AI51">
            <v>6.3240324945965945E-2</v>
          </cell>
          <cell r="AJ51">
            <v>1610.2705864262057</v>
          </cell>
          <cell r="AK51">
            <v>1599.5287242497179</v>
          </cell>
          <cell r="AL51">
            <v>1.0501016365444567</v>
          </cell>
          <cell r="AM51">
            <v>1.044390347337077</v>
          </cell>
        </row>
        <row r="52">
          <cell r="S52">
            <v>38199</v>
          </cell>
          <cell r="T52">
            <v>1537.518</v>
          </cell>
          <cell r="U52">
            <v>1536.9940000000001</v>
          </cell>
          <cell r="V52">
            <v>0</v>
          </cell>
          <cell r="W52">
            <v>0</v>
          </cell>
          <cell r="X52">
            <v>1309.0211518199176</v>
          </cell>
          <cell r="Y52">
            <v>1309.0211518199176</v>
          </cell>
          <cell r="Z52">
            <v>158.22800000000001</v>
          </cell>
          <cell r="AA52">
            <v>162.82300000000001</v>
          </cell>
          <cell r="AB52">
            <v>1656.0307382461233</v>
          </cell>
          <cell r="AC52">
            <v>1631.5788760696357</v>
          </cell>
          <cell r="AD52">
            <v>1.1434276490526856</v>
          </cell>
          <cell r="AE52">
            <v>1.1611334339928625</v>
          </cell>
          <cell r="AF52">
            <v>72.7</v>
          </cell>
          <cell r="AG52">
            <v>97.199999999999989</v>
          </cell>
          <cell r="AH52">
            <v>5.0065422491563948E-2</v>
          </cell>
          <cell r="AI52">
            <v>6.8997533977026362E-2</v>
          </cell>
          <cell r="AJ52">
            <v>1583.3307382461235</v>
          </cell>
          <cell r="AK52">
            <v>1534.3788760696355</v>
          </cell>
          <cell r="AL52">
            <v>1.0922966122320095</v>
          </cell>
          <cell r="AM52">
            <v>1.0908468135427822</v>
          </cell>
        </row>
        <row r="53">
          <cell r="S53">
            <v>38230</v>
          </cell>
          <cell r="T53">
            <v>1452.1</v>
          </cell>
          <cell r="U53">
            <v>1408.7460000000001</v>
          </cell>
          <cell r="V53">
            <v>0</v>
          </cell>
          <cell r="W53">
            <v>0</v>
          </cell>
          <cell r="X53">
            <v>1200.3184961107738</v>
          </cell>
          <cell r="Y53">
            <v>1200.3184961107738</v>
          </cell>
          <cell r="Z53">
            <v>167.036</v>
          </cell>
          <cell r="AA53">
            <v>156.477</v>
          </cell>
          <cell r="AB53">
            <v>1633.6672343568976</v>
          </cell>
          <cell r="AC53">
            <v>1579.6283721804095</v>
          </cell>
          <cell r="AD53">
            <v>1.1522784114387303</v>
          </cell>
          <cell r="AE53">
            <v>1.1437847345765744</v>
          </cell>
          <cell r="AF53">
            <v>72.7</v>
          </cell>
          <cell r="AG53">
            <v>97.199999999999989</v>
          </cell>
          <cell r="AH53">
            <v>5.1131036820676351E-2</v>
          </cell>
          <cell r="AI53">
            <v>7.0286620450080217E-2</v>
          </cell>
          <cell r="AJ53">
            <v>1560.9672343568973</v>
          </cell>
          <cell r="AK53">
            <v>1482.4283721804095</v>
          </cell>
          <cell r="AL53">
            <v>1.1000165587093245</v>
          </cell>
          <cell r="AM53">
            <v>1.0727399968573736</v>
          </cell>
        </row>
        <row r="54">
          <cell r="S54">
            <v>38260</v>
          </cell>
          <cell r="T54">
            <v>1421.837</v>
          </cell>
          <cell r="U54">
            <v>1382.9090000000001</v>
          </cell>
          <cell r="V54">
            <v>0</v>
          </cell>
          <cell r="W54">
            <v>0</v>
          </cell>
          <cell r="X54">
            <v>1206.6366098654526</v>
          </cell>
          <cell r="Y54">
            <v>1206.6366098654526</v>
          </cell>
          <cell r="Z54">
            <v>168.86199999999999</v>
          </cell>
          <cell r="AA54">
            <v>158.95099999999999</v>
          </cell>
          <cell r="AB54">
            <v>1644.7468442223501</v>
          </cell>
          <cell r="AC54">
            <v>1562.3069820458622</v>
          </cell>
          <cell r="AD54">
            <v>1.2239335567497462</v>
          </cell>
          <cell r="AE54">
            <v>1.1771404633961944</v>
          </cell>
          <cell r="AF54">
            <v>72.7</v>
          </cell>
          <cell r="AG54">
            <v>97.199999999999989</v>
          </cell>
          <cell r="AH54">
            <v>5.2261852729405818E-2</v>
          </cell>
          <cell r="AI54">
            <v>7.1044737719200779E-2</v>
          </cell>
          <cell r="AJ54">
            <v>1572.0468442223498</v>
          </cell>
          <cell r="AK54">
            <v>1465.1069820458624</v>
          </cell>
          <cell r="AL54">
            <v>1.1597570333517977</v>
          </cell>
          <cell r="AM54">
            <v>1.0884584586354671</v>
          </cell>
        </row>
        <row r="55">
          <cell r="S55">
            <v>38291</v>
          </cell>
          <cell r="T55">
            <v>1391.0719999999999</v>
          </cell>
          <cell r="U55">
            <v>1368.152</v>
          </cell>
          <cell r="V55">
            <v>0</v>
          </cell>
          <cell r="W55">
            <v>0</v>
          </cell>
          <cell r="X55">
            <v>1117.0021373636609</v>
          </cell>
          <cell r="Y55">
            <v>1117.0021373636609</v>
          </cell>
          <cell r="Z55">
            <v>174.74200000000002</v>
          </cell>
          <cell r="AA55">
            <v>169.75399999999999</v>
          </cell>
          <cell r="AB55">
            <v>1562.7929815860109</v>
          </cell>
          <cell r="AC55">
            <v>1480.9111194095235</v>
          </cell>
          <cell r="AD55">
            <v>1.3187237274814991</v>
          </cell>
          <cell r="AE55">
            <v>1.2852785177689512</v>
          </cell>
          <cell r="AF55">
            <v>72.7</v>
          </cell>
          <cell r="AG55">
            <v>97.199999999999989</v>
          </cell>
          <cell r="AH55">
            <v>6.4176523397948299E-2</v>
          </cell>
          <cell r="AI55">
            <v>8.8682004760727365E-2</v>
          </cell>
          <cell r="AJ55">
            <v>1490.0929815860109</v>
          </cell>
          <cell r="AK55">
            <v>1383.7111194095235</v>
          </cell>
          <cell r="AL55">
            <v>1.2648346722226091</v>
          </cell>
          <cell r="AM55">
            <v>1.2132287767625676</v>
          </cell>
        </row>
        <row r="56">
          <cell r="S56">
            <v>38321</v>
          </cell>
          <cell r="T56">
            <v>1132.8129999999999</v>
          </cell>
          <cell r="U56">
            <v>1096.0509999999999</v>
          </cell>
          <cell r="V56">
            <v>0</v>
          </cell>
          <cell r="W56">
            <v>0</v>
          </cell>
          <cell r="X56">
            <v>919.91175861252236</v>
          </cell>
          <cell r="Y56">
            <v>919.91175861252236</v>
          </cell>
          <cell r="Z56">
            <v>183.23699999999999</v>
          </cell>
          <cell r="AA56">
            <v>179.458</v>
          </cell>
          <cell r="AB56">
            <v>1596.8537401985329</v>
          </cell>
          <cell r="AC56">
            <v>1484.2298780220458</v>
          </cell>
          <cell r="AD56">
            <v>1.186048656399513</v>
          </cell>
          <cell r="AE56">
            <v>1.1014856051937785</v>
          </cell>
          <cell r="AF56">
            <v>72.7</v>
          </cell>
          <cell r="AG56">
            <v>97.199999999999989</v>
          </cell>
          <cell r="AH56">
            <v>5.3889055258889831E-2</v>
          </cell>
          <cell r="AI56">
            <v>7.2049741006383644E-2</v>
          </cell>
          <cell r="AJ56">
            <v>1524.1537401985331</v>
          </cell>
          <cell r="AK56">
            <v>1387.029878022046</v>
          </cell>
          <cell r="AL56">
            <v>1.1314622330266129</v>
          </cell>
          <cell r="AM56">
            <v>1.0285034820597221</v>
          </cell>
        </row>
      </sheetData>
      <sheetData sheetId="7" refreshError="1">
        <row r="6">
          <cell r="T6" t="str">
            <v>PSR/LTR - TOTAL REPLACEMENT AND ORIGINAL EQUIPMENT</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23897.3</v>
          </cell>
          <cell r="U11">
            <v>25945.415000000005</v>
          </cell>
          <cell r="X11">
            <v>21303.537</v>
          </cell>
          <cell r="Y11">
            <v>21323.787</v>
          </cell>
          <cell r="Z11">
            <v>3785.998</v>
          </cell>
          <cell r="AA11">
            <v>4876.7020000000002</v>
          </cell>
        </row>
        <row r="12">
          <cell r="S12" t="str">
            <v>02 2nd HF</v>
          </cell>
          <cell r="T12">
            <v>26028.229641062346</v>
          </cell>
          <cell r="U12">
            <v>26438.124</v>
          </cell>
          <cell r="X12">
            <v>21181.639520920762</v>
          </cell>
          <cell r="Y12">
            <v>20807.641000000003</v>
          </cell>
          <cell r="Z12">
            <v>5643.3340000000007</v>
          </cell>
          <cell r="AA12">
            <v>5551.201</v>
          </cell>
        </row>
        <row r="13">
          <cell r="S13" t="str">
            <v>02 Annual</v>
          </cell>
          <cell r="T13">
            <v>49925.529641062341</v>
          </cell>
          <cell r="U13">
            <v>52383.539000000004</v>
          </cell>
          <cell r="X13">
            <v>42485.176520920766</v>
          </cell>
          <cell r="Y13">
            <v>42131.428</v>
          </cell>
          <cell r="Z13">
            <v>9429.3320000000003</v>
          </cell>
          <cell r="AA13">
            <v>10427.903</v>
          </cell>
        </row>
        <row r="14">
          <cell r="S14" t="str">
            <v>03 1st HF</v>
          </cell>
          <cell r="T14">
            <v>25785.667000000001</v>
          </cell>
          <cell r="U14">
            <v>24665.356</v>
          </cell>
          <cell r="V14">
            <v>34.902000000000001</v>
          </cell>
          <cell r="W14">
            <v>3173.8490000000002</v>
          </cell>
          <cell r="X14">
            <v>22135.655600000002</v>
          </cell>
          <cell r="Y14">
            <v>21612.738000000005</v>
          </cell>
          <cell r="Z14">
            <v>6220.7039999999997</v>
          </cell>
          <cell r="AA14">
            <v>6404.6360000000004</v>
          </cell>
        </row>
        <row r="15">
          <cell r="S15" t="str">
            <v>03 2nd HF</v>
          </cell>
          <cell r="T15">
            <v>26594.778000000002</v>
          </cell>
          <cell r="U15">
            <v>25552.909</v>
          </cell>
          <cell r="V15">
            <v>0</v>
          </cell>
          <cell r="W15">
            <v>3385.1189999999997</v>
          </cell>
          <cell r="X15">
            <v>21143.071</v>
          </cell>
          <cell r="Y15">
            <v>19964.328000000005</v>
          </cell>
          <cell r="Z15">
            <v>5801.3649999999998</v>
          </cell>
          <cell r="AA15">
            <v>5218.174</v>
          </cell>
        </row>
        <row r="16">
          <cell r="S16" t="str">
            <v>03 Annual</v>
          </cell>
          <cell r="T16">
            <v>52380.445000000007</v>
          </cell>
          <cell r="U16">
            <v>50218.264999999999</v>
          </cell>
          <cell r="V16">
            <v>34.902000000000001</v>
          </cell>
          <cell r="W16">
            <v>6558.9679999999998</v>
          </cell>
          <cell r="X16">
            <v>43278.726600000002</v>
          </cell>
          <cell r="Y16">
            <v>41577.066000000006</v>
          </cell>
          <cell r="Z16">
            <v>12022.069</v>
          </cell>
          <cell r="AA16">
            <v>11622.810000000001</v>
          </cell>
        </row>
        <row r="17">
          <cell r="S17" t="str">
            <v>04 1st HF</v>
          </cell>
          <cell r="T17">
            <v>26447.164928934137</v>
          </cell>
          <cell r="U17">
            <v>25675.803090872752</v>
          </cell>
          <cell r="V17">
            <v>169.60260119999998</v>
          </cell>
          <cell r="W17">
            <v>1746.0940000000001</v>
          </cell>
          <cell r="X17">
            <v>21330.504000000001</v>
          </cell>
          <cell r="Y17">
            <v>21152.071749636325</v>
          </cell>
          <cell r="Z17">
            <v>6333.2349999999988</v>
          </cell>
          <cell r="AA17">
            <v>5408.1890000000003</v>
          </cell>
        </row>
        <row r="18">
          <cell r="S18" t="str">
            <v>04 2nd HF</v>
          </cell>
          <cell r="T18">
            <v>27757.391767803765</v>
          </cell>
          <cell r="U18">
            <v>27043.739218724018</v>
          </cell>
          <cell r="V18">
            <v>427.60150929999998</v>
          </cell>
          <cell r="W18">
            <v>0</v>
          </cell>
          <cell r="X18">
            <v>19435.361000000001</v>
          </cell>
          <cell r="Y18">
            <v>19435.361000000001</v>
          </cell>
          <cell r="Z18">
            <v>6111.143</v>
          </cell>
          <cell r="AA18">
            <v>6123.3339999999998</v>
          </cell>
        </row>
        <row r="19">
          <cell r="S19" t="str">
            <v>04 Annual</v>
          </cell>
          <cell r="T19">
            <v>54204.556696737898</v>
          </cell>
          <cell r="U19">
            <v>52719.542309596771</v>
          </cell>
          <cell r="V19">
            <v>597.20411049999996</v>
          </cell>
          <cell r="W19">
            <v>1746.0940000000001</v>
          </cell>
          <cell r="X19">
            <v>40765.865000000005</v>
          </cell>
          <cell r="Y19">
            <v>40587.432749636326</v>
          </cell>
          <cell r="Z19">
            <v>12444.377999999999</v>
          </cell>
          <cell r="AA19">
            <v>11531.523000000001</v>
          </cell>
        </row>
        <row r="21">
          <cell r="S21">
            <v>37257</v>
          </cell>
          <cell r="T21">
            <v>3856.7190000000001</v>
          </cell>
          <cell r="U21">
            <v>4551.7000000000007</v>
          </cell>
          <cell r="V21">
            <v>83.783000000000001</v>
          </cell>
          <cell r="W21">
            <v>470.64699999999999</v>
          </cell>
          <cell r="X21">
            <v>3374.46</v>
          </cell>
          <cell r="Y21">
            <v>3399.2699999999995</v>
          </cell>
          <cell r="Z21">
            <v>534.72900000000004</v>
          </cell>
          <cell r="AA21">
            <v>591.803</v>
          </cell>
          <cell r="AB21">
            <v>8212.9220000000005</v>
          </cell>
          <cell r="AC21">
            <v>6830.2759999999998</v>
          </cell>
          <cell r="AD21">
            <v>2.5927321596939867</v>
          </cell>
          <cell r="AE21">
            <v>1.6811204314244887</v>
          </cell>
          <cell r="AF21">
            <v>1099.7950000000001</v>
          </cell>
          <cell r="AG21">
            <v>788.76700000000005</v>
          </cell>
          <cell r="AH21">
            <v>0.30687331833466203</v>
          </cell>
          <cell r="AI21">
            <v>0.19914828229945097</v>
          </cell>
          <cell r="AJ21">
            <v>7445.5879999999997</v>
          </cell>
          <cell r="AK21">
            <v>6041.5089999999991</v>
          </cell>
          <cell r="AL21">
            <v>1.9469938573278629</v>
          </cell>
          <cell r="AM21">
            <v>1.4938991507279811</v>
          </cell>
        </row>
        <row r="22">
          <cell r="S22">
            <v>37288</v>
          </cell>
          <cell r="T22">
            <v>3583.8729999999996</v>
          </cell>
          <cell r="U22">
            <v>3960.7019999999998</v>
          </cell>
          <cell r="V22">
            <v>18.150000000000002</v>
          </cell>
          <cell r="W22">
            <v>534.99</v>
          </cell>
          <cell r="X22">
            <v>3316.6</v>
          </cell>
          <cell r="Y22">
            <v>3295.2750000000001</v>
          </cell>
          <cell r="Z22">
            <v>524.27099999999996</v>
          </cell>
          <cell r="AA22">
            <v>612.94799999999998</v>
          </cell>
          <cell r="AB22">
            <v>8393.2690000000002</v>
          </cell>
          <cell r="AC22">
            <v>6722.6870000000008</v>
          </cell>
          <cell r="AD22">
            <v>2.3781781474311945</v>
          </cell>
          <cell r="AE22">
            <v>1.5951786033597193</v>
          </cell>
          <cell r="AF22">
            <v>1092.873</v>
          </cell>
          <cell r="AG22">
            <v>733.37300000000016</v>
          </cell>
          <cell r="AH22">
            <v>0.26800113883066812</v>
          </cell>
          <cell r="AI22">
            <v>0.17407299277003196</v>
          </cell>
          <cell r="AJ22">
            <v>7632.3380000000006</v>
          </cell>
          <cell r="AK22">
            <v>5989.3140000000003</v>
          </cell>
          <cell r="AL22">
            <v>1.9514292031323945</v>
          </cell>
          <cell r="AM22">
            <v>1.4212559602832762</v>
          </cell>
        </row>
        <row r="23">
          <cell r="S23">
            <v>37316</v>
          </cell>
          <cell r="T23">
            <v>4077.8669999999997</v>
          </cell>
          <cell r="U23">
            <v>4213.0200000000004</v>
          </cell>
          <cell r="V23">
            <v>13.225999999999999</v>
          </cell>
          <cell r="W23">
            <v>248.785</v>
          </cell>
          <cell r="X23">
            <v>3699.1</v>
          </cell>
          <cell r="Y23">
            <v>3701.2829999999994</v>
          </cell>
          <cell r="Z23">
            <v>593.67899999999997</v>
          </cell>
          <cell r="AA23">
            <v>943.86899999999991</v>
          </cell>
          <cell r="AB23">
            <v>8407.5879999999997</v>
          </cell>
          <cell r="AC23">
            <v>7080.7659999999996</v>
          </cell>
          <cell r="AD23">
            <v>2.2461920708151117</v>
          </cell>
          <cell r="AE23">
            <v>1.6237365383748461</v>
          </cell>
          <cell r="AF23">
            <v>1106.96</v>
          </cell>
          <cell r="AG23">
            <v>777.95499999999993</v>
          </cell>
          <cell r="AH23">
            <v>0.29630121351375083</v>
          </cell>
          <cell r="AI23">
            <v>0.18449546110169604</v>
          </cell>
          <cell r="AJ23">
            <v>7625.6989999999987</v>
          </cell>
          <cell r="AK23">
            <v>6302.8109999999997</v>
          </cell>
          <cell r="AL23">
            <v>1.9060657334649571</v>
          </cell>
          <cell r="AM23">
            <v>1.4543156798056729</v>
          </cell>
        </row>
        <row r="24">
          <cell r="S24">
            <v>37347</v>
          </cell>
          <cell r="T24">
            <v>3735.9279999999999</v>
          </cell>
          <cell r="U24">
            <v>4216.6620000000003</v>
          </cell>
          <cell r="V24">
            <v>11.2</v>
          </cell>
          <cell r="W24">
            <v>326.46200000000005</v>
          </cell>
          <cell r="X24">
            <v>3607.38</v>
          </cell>
          <cell r="Y24">
            <v>3569.018</v>
          </cell>
          <cell r="Z24">
            <v>630.125</v>
          </cell>
          <cell r="AA24">
            <v>994.06400000000008</v>
          </cell>
          <cell r="AB24">
            <v>8744.9879999999994</v>
          </cell>
          <cell r="AC24">
            <v>7386.4069999999992</v>
          </cell>
          <cell r="AD24">
            <v>2.2331957405391565</v>
          </cell>
          <cell r="AE24">
            <v>1.6334737396639041</v>
          </cell>
          <cell r="AF24">
            <v>1079.4630000000002</v>
          </cell>
          <cell r="AG24">
            <v>680.19200000000001</v>
          </cell>
          <cell r="AH24">
            <v>0.25144524827895615</v>
          </cell>
          <cell r="AI24">
            <v>0.14813030654971451</v>
          </cell>
          <cell r="AJ24">
            <v>7865.6690000000008</v>
          </cell>
          <cell r="AK24">
            <v>6706.2150000000001</v>
          </cell>
          <cell r="AL24">
            <v>1.8213182481627652</v>
          </cell>
          <cell r="AM24">
            <v>1.4792870060446806</v>
          </cell>
        </row>
        <row r="25">
          <cell r="S25">
            <v>37377</v>
          </cell>
          <cell r="T25">
            <v>4293.0339999999997</v>
          </cell>
          <cell r="U25">
            <v>4591.8490000000002</v>
          </cell>
          <cell r="V25">
            <v>13.765999999999998</v>
          </cell>
          <cell r="W25">
            <v>284.69799999999998</v>
          </cell>
          <cell r="X25">
            <v>3671.1970000000001</v>
          </cell>
          <cell r="Y25">
            <v>3730.5820000000003</v>
          </cell>
          <cell r="Z25">
            <v>700.45500000000015</v>
          </cell>
          <cell r="AA25">
            <v>794.78200000000004</v>
          </cell>
          <cell r="AB25">
            <v>8778.6170000000002</v>
          </cell>
          <cell r="AC25">
            <v>7304.1810000000005</v>
          </cell>
          <cell r="AD25">
            <v>2.1788416613331831</v>
          </cell>
          <cell r="AE25">
            <v>1.698925191034464</v>
          </cell>
          <cell r="AF25">
            <v>1093.3020000000001</v>
          </cell>
          <cell r="AG25">
            <v>697.19899999999996</v>
          </cell>
          <cell r="AH25">
            <v>0.25134078442181956</v>
          </cell>
          <cell r="AI25">
            <v>0.15804190065832752</v>
          </cell>
          <cell r="AJ25">
            <v>7854.079999999999</v>
          </cell>
          <cell r="AK25">
            <v>6606.982</v>
          </cell>
          <cell r="AL25">
            <v>1.8933360502688739</v>
          </cell>
          <cell r="AM25">
            <v>1.5304700754956411</v>
          </cell>
        </row>
        <row r="26">
          <cell r="S26">
            <v>37408</v>
          </cell>
          <cell r="T26">
            <v>4349.8789999999999</v>
          </cell>
          <cell r="U26">
            <v>4411.482</v>
          </cell>
          <cell r="V26">
            <v>17.227</v>
          </cell>
          <cell r="W26">
            <v>246.05799999999999</v>
          </cell>
          <cell r="X26">
            <v>3634.7999999999997</v>
          </cell>
          <cell r="Y26">
            <v>3628.3589999999999</v>
          </cell>
          <cell r="Z26">
            <v>802.73900000000003</v>
          </cell>
          <cell r="AA26">
            <v>939.23599999999988</v>
          </cell>
          <cell r="AB26">
            <v>8850.2430000000004</v>
          </cell>
          <cell r="AC26">
            <v>7476.6959999999999</v>
          </cell>
          <cell r="AD26">
            <v>1.9454976610323831</v>
          </cell>
          <cell r="AE26">
            <v>1.683687188461652</v>
          </cell>
          <cell r="AF26">
            <v>1144.451</v>
          </cell>
          <cell r="AG26">
            <v>661.51900000000001</v>
          </cell>
          <cell r="AH26">
            <v>0.29175818854747865</v>
          </cell>
          <cell r="AI26">
            <v>0.15983422175896198</v>
          </cell>
          <cell r="AJ26">
            <v>7910.4939999999997</v>
          </cell>
          <cell r="AK26">
            <v>6815.1770000000006</v>
          </cell>
          <cell r="AL26">
            <v>1.842839567270103</v>
          </cell>
          <cell r="AM26">
            <v>1.5481917667030438</v>
          </cell>
        </row>
        <row r="27">
          <cell r="S27">
            <v>37438</v>
          </cell>
          <cell r="T27">
            <v>3922.6011297151999</v>
          </cell>
          <cell r="U27">
            <v>4138.7819999999992</v>
          </cell>
          <cell r="V27">
            <v>15.865</v>
          </cell>
          <cell r="W27">
            <v>228.81100000000001</v>
          </cell>
          <cell r="X27">
            <v>2965.5007500000002</v>
          </cell>
          <cell r="Y27">
            <v>2963.6660000000002</v>
          </cell>
          <cell r="Z27">
            <v>1088.626</v>
          </cell>
          <cell r="AA27">
            <v>1126.9379999999999</v>
          </cell>
          <cell r="AB27">
            <v>7735.8680361725565</v>
          </cell>
          <cell r="AC27">
            <v>7315.6499999999987</v>
          </cell>
          <cell r="AD27">
            <v>2.0116010657352059</v>
          </cell>
          <cell r="AE27">
            <v>1.5166125659452054</v>
          </cell>
          <cell r="AF27">
            <v>686.13040000000001</v>
          </cell>
          <cell r="AG27">
            <v>554.75599999999997</v>
          </cell>
          <cell r="AH27">
            <v>0.14501338632638919</v>
          </cell>
          <cell r="AI27">
            <v>0.11362772375868047</v>
          </cell>
          <cell r="AJ27">
            <v>7357.3724713285546</v>
          </cell>
          <cell r="AK27">
            <v>6760.8940000000002</v>
          </cell>
          <cell r="AL27">
            <v>1.5587713718129914</v>
          </cell>
          <cell r="AM27">
            <v>1.3988387274830958</v>
          </cell>
        </row>
        <row r="28">
          <cell r="S28">
            <v>37469</v>
          </cell>
          <cell r="T28">
            <v>4731.496983703908</v>
          </cell>
          <cell r="U28">
            <v>4882.2240000000002</v>
          </cell>
          <cell r="V28">
            <v>19.234999999999999</v>
          </cell>
          <cell r="W28">
            <v>233.39400000000001</v>
          </cell>
          <cell r="X28">
            <v>3762.8070940508519</v>
          </cell>
          <cell r="Y28">
            <v>3655.4880000000003</v>
          </cell>
          <cell r="Z28">
            <v>1076.652</v>
          </cell>
          <cell r="AA28">
            <v>928.26800000000003</v>
          </cell>
          <cell r="AB28">
            <v>7829.6071465195</v>
          </cell>
          <cell r="AC28">
            <v>6965.1270000000004</v>
          </cell>
          <cell r="AD28">
            <v>1.9456816391404015</v>
          </cell>
          <cell r="AE28">
            <v>1.4534242041065193</v>
          </cell>
          <cell r="AF28">
            <v>702.33199999999999</v>
          </cell>
          <cell r="AG28">
            <v>605.14</v>
          </cell>
          <cell r="AH28">
            <v>0.14945225581246574</v>
          </cell>
          <cell r="AI28">
            <v>0.12847028352457884</v>
          </cell>
          <cell r="AJ28">
            <v>7472.9981922606203</v>
          </cell>
          <cell r="AK28">
            <v>6359.9869999999992</v>
          </cell>
          <cell r="AL28">
            <v>1.5766816295981763</v>
          </cell>
          <cell r="AM28">
            <v>1.3317336232317722</v>
          </cell>
        </row>
        <row r="29">
          <cell r="S29">
            <v>37500</v>
          </cell>
          <cell r="T29">
            <v>4699.3736975191168</v>
          </cell>
          <cell r="U29">
            <v>4710.3500000000004</v>
          </cell>
          <cell r="V29">
            <v>12.111000000000001</v>
          </cell>
          <cell r="W29">
            <v>498.23</v>
          </cell>
          <cell r="X29">
            <v>3634.743676869909</v>
          </cell>
          <cell r="Y29">
            <v>3577.12</v>
          </cell>
          <cell r="Z29">
            <v>971.90699999999993</v>
          </cell>
          <cell r="AA29">
            <v>909.10300000000007</v>
          </cell>
          <cell r="AB29">
            <v>7719.6301258702915</v>
          </cell>
          <cell r="AC29">
            <v>6649.7070000000003</v>
          </cell>
          <cell r="AD29">
            <v>1.8824971444795862</v>
          </cell>
          <cell r="AE29">
            <v>1.3924108778805477</v>
          </cell>
          <cell r="AF29">
            <v>731.24559999999997</v>
          </cell>
          <cell r="AG29">
            <v>673.04700000000003</v>
          </cell>
          <cell r="AH29">
            <v>0.15203784976805138</v>
          </cell>
          <cell r="AI29">
            <v>0.13534633371782684</v>
          </cell>
          <cell r="AJ29">
            <v>7335.2730373600934</v>
          </cell>
          <cell r="AK29">
            <v>5976.66</v>
          </cell>
          <cell r="AL29">
            <v>1.592224832939559</v>
          </cell>
          <cell r="AM29">
            <v>1.234914258088279</v>
          </cell>
        </row>
        <row r="30">
          <cell r="S30">
            <v>37530</v>
          </cell>
          <cell r="T30">
            <v>4809.6286623073574</v>
          </cell>
          <cell r="U30">
            <v>4972.7759999999998</v>
          </cell>
          <cell r="V30">
            <v>17.907</v>
          </cell>
          <cell r="W30">
            <v>760.08600000000001</v>
          </cell>
          <cell r="X30">
            <v>3873.7950000000001</v>
          </cell>
          <cell r="Y30">
            <v>3744.248</v>
          </cell>
          <cell r="Z30">
            <v>871.09500000000003</v>
          </cell>
          <cell r="AA30">
            <v>740.40599999999995</v>
          </cell>
          <cell r="AB30">
            <v>7632.5984635629338</v>
          </cell>
          <cell r="AC30">
            <v>6153.5679999999993</v>
          </cell>
          <cell r="AD30">
            <v>1.8157710854948717</v>
          </cell>
          <cell r="AE30">
            <v>1.5433074051620155</v>
          </cell>
          <cell r="AF30">
            <v>780.44</v>
          </cell>
          <cell r="AG30">
            <v>722.99</v>
          </cell>
          <cell r="AH30">
            <v>0.18300119889590497</v>
          </cell>
          <cell r="AI30">
            <v>0.16918355054492831</v>
          </cell>
          <cell r="AJ30">
            <v>7238.6775463361482</v>
          </cell>
          <cell r="AK30">
            <v>5430.5780000000004</v>
          </cell>
          <cell r="AL30">
            <v>1.8260077796345402</v>
          </cell>
          <cell r="AM30">
            <v>1.3343861415378782</v>
          </cell>
        </row>
        <row r="31">
          <cell r="S31">
            <v>37561</v>
          </cell>
          <cell r="T31">
            <v>4264.6715142228722</v>
          </cell>
          <cell r="U31">
            <v>4273.4060000000009</v>
          </cell>
          <cell r="V31">
            <v>14.870000000000001</v>
          </cell>
          <cell r="W31">
            <v>846.31799999999998</v>
          </cell>
          <cell r="X31">
            <v>3592.9259999999999</v>
          </cell>
          <cell r="Y31">
            <v>3557.3629999999998</v>
          </cell>
          <cell r="Z31">
            <v>827.34599999999989</v>
          </cell>
          <cell r="AA31">
            <v>961.20400000000006</v>
          </cell>
          <cell r="AB31">
            <v>7764.7979493400617</v>
          </cell>
          <cell r="AC31">
            <v>6269.8109999999997</v>
          </cell>
          <cell r="AD31">
            <v>1.7583630067358444</v>
          </cell>
          <cell r="AE31">
            <v>1.6136679044624653</v>
          </cell>
          <cell r="AF31">
            <v>839.45240000000013</v>
          </cell>
          <cell r="AG31">
            <v>715.87599999999998</v>
          </cell>
          <cell r="AH31">
            <v>0.23315158259452906</v>
          </cell>
          <cell r="AI31">
            <v>0.20686554242547361</v>
          </cell>
          <cell r="AJ31">
            <v>7289.560791109865</v>
          </cell>
          <cell r="AK31">
            <v>5553.9350000000004</v>
          </cell>
          <cell r="AL31">
            <v>1.8661303632224677</v>
          </cell>
          <cell r="AM31">
            <v>1.4572866517059322</v>
          </cell>
        </row>
        <row r="32">
          <cell r="S32">
            <v>37591</v>
          </cell>
          <cell r="T32">
            <v>3600.45765359389</v>
          </cell>
          <cell r="U32">
            <v>3460.5859999999998</v>
          </cell>
          <cell r="V32">
            <v>140.10899999999998</v>
          </cell>
          <cell r="W32">
            <v>1097.527</v>
          </cell>
          <cell r="X32">
            <v>3351.8670000000002</v>
          </cell>
          <cell r="Y32">
            <v>3309.7559999999994</v>
          </cell>
          <cell r="Z32">
            <v>807.70800000000008</v>
          </cell>
          <cell r="AA32">
            <v>885.28199999999993</v>
          </cell>
          <cell r="AB32">
            <v>8293.2482957461725</v>
          </cell>
          <cell r="AC32">
            <v>6882.6349999999993</v>
          </cell>
          <cell r="AD32">
            <v>1.7249120539238849</v>
          </cell>
          <cell r="AE32">
            <v>1.6031547897556995</v>
          </cell>
          <cell r="AF32">
            <v>863.18400000000008</v>
          </cell>
          <cell r="AG32">
            <v>731.56700000000001</v>
          </cell>
          <cell r="AH32">
            <v>0.20265897796265803</v>
          </cell>
          <cell r="AI32">
            <v>0.15980891095013477</v>
          </cell>
          <cell r="AJ32">
            <v>7731.8910360995224</v>
          </cell>
          <cell r="AK32">
            <v>6151.0680000000002</v>
          </cell>
          <cell r="AL32">
            <v>1.8835051925445174</v>
          </cell>
          <cell r="AM32">
            <v>1.4117134614760594</v>
          </cell>
        </row>
        <row r="33">
          <cell r="S33">
            <v>37622</v>
          </cell>
          <cell r="T33">
            <v>4259.2931666666673</v>
          </cell>
          <cell r="U33">
            <v>4577.7610000000004</v>
          </cell>
          <cell r="V33">
            <v>0.16099999999999998</v>
          </cell>
          <cell r="W33">
            <v>747.89299999999992</v>
          </cell>
          <cell r="X33">
            <v>3590.56</v>
          </cell>
          <cell r="Y33">
            <v>3573.7579999999998</v>
          </cell>
          <cell r="Z33">
            <v>893.78199999999993</v>
          </cell>
          <cell r="AA33">
            <v>821.23800000000006</v>
          </cell>
          <cell r="AB33">
            <v>7231.5548333333327</v>
          </cell>
          <cell r="AC33">
            <v>6728.6139999999996</v>
          </cell>
          <cell r="AD33">
            <v>2.0151385090160652</v>
          </cell>
          <cell r="AE33">
            <v>1.6693183853570241</v>
          </cell>
          <cell r="AF33">
            <v>689.35500000000002</v>
          </cell>
          <cell r="AG33">
            <v>398.67700000000002</v>
          </cell>
          <cell r="AH33">
            <v>0.17538705744411334</v>
          </cell>
          <cell r="AI33">
            <v>0.10432845444715552</v>
          </cell>
          <cell r="AJ33">
            <v>7084.5824999999995</v>
          </cell>
          <cell r="AK33">
            <v>6329.9369999999999</v>
          </cell>
          <cell r="AL33">
            <v>1.7203071991074637</v>
          </cell>
          <cell r="AM33">
            <v>1.577533418147812</v>
          </cell>
        </row>
        <row r="34">
          <cell r="S34">
            <v>37653</v>
          </cell>
          <cell r="T34">
            <v>3930.4781666666668</v>
          </cell>
          <cell r="U34">
            <v>3821.364</v>
          </cell>
          <cell r="V34">
            <v>1.3820000000000001</v>
          </cell>
          <cell r="W34">
            <v>677.16499999999996</v>
          </cell>
          <cell r="X34">
            <v>3470.04</v>
          </cell>
          <cell r="Y34">
            <v>3416.3399999999997</v>
          </cell>
          <cell r="Z34">
            <v>946.03899999999999</v>
          </cell>
          <cell r="AA34">
            <v>1041.7339999999999</v>
          </cell>
          <cell r="AB34">
            <v>7694.4086666666672</v>
          </cell>
          <cell r="AC34">
            <v>7406.2759999999998</v>
          </cell>
          <cell r="AD34">
            <v>2.0068809963753229</v>
          </cell>
          <cell r="AE34">
            <v>1.8259266290776157</v>
          </cell>
          <cell r="AF34">
            <v>690.96899999999994</v>
          </cell>
          <cell r="AG34">
            <v>400.33200000000005</v>
          </cell>
          <cell r="AH34">
            <v>0.15779755279499372</v>
          </cell>
          <cell r="AI34">
            <v>9.2165987736434182E-2</v>
          </cell>
          <cell r="AJ34">
            <v>7486.9039999999995</v>
          </cell>
          <cell r="AK34">
            <v>7005.9440000000004</v>
          </cell>
          <cell r="AL34">
            <v>1.7410338781112484</v>
          </cell>
          <cell r="AM34">
            <v>1.7179672356082729</v>
          </cell>
        </row>
        <row r="35">
          <cell r="S35">
            <v>37681</v>
          </cell>
          <cell r="T35">
            <v>4378.8321666666661</v>
          </cell>
          <cell r="U35">
            <v>4343.598</v>
          </cell>
          <cell r="V35">
            <v>0</v>
          </cell>
          <cell r="W35">
            <v>421.78899999999993</v>
          </cell>
          <cell r="X35">
            <v>3855.16</v>
          </cell>
          <cell r="Y35">
            <v>3783.7979999999998</v>
          </cell>
          <cell r="Z35">
            <v>1061.0639999999999</v>
          </cell>
          <cell r="AA35">
            <v>1079.8969999999999</v>
          </cell>
          <cell r="AB35">
            <v>8208.9325000000008</v>
          </cell>
          <cell r="AC35">
            <v>7923.0779999999995</v>
          </cell>
          <cell r="AD35">
            <v>1.9988812643836613</v>
          </cell>
          <cell r="AE35">
            <v>2.0139842451665677</v>
          </cell>
          <cell r="AF35">
            <v>703.68600000000004</v>
          </cell>
          <cell r="AG35">
            <v>439.80899999999997</v>
          </cell>
          <cell r="AH35">
            <v>0.16777448962411642</v>
          </cell>
          <cell r="AI35">
            <v>0.1186053397738832</v>
          </cell>
          <cell r="AJ35">
            <v>7895.0305000000008</v>
          </cell>
          <cell r="AK35">
            <v>7483.2690000000002</v>
          </cell>
          <cell r="AL35">
            <v>1.8259203960354355</v>
          </cell>
          <cell r="AM35">
            <v>1.9078719979067778</v>
          </cell>
        </row>
        <row r="36">
          <cell r="S36">
            <v>37712</v>
          </cell>
          <cell r="T36">
            <v>4194.2371666666659</v>
          </cell>
          <cell r="U36">
            <v>3708.1719999999996</v>
          </cell>
          <cell r="V36">
            <v>2.7850000000000001</v>
          </cell>
          <cell r="W36">
            <v>346.14699999999999</v>
          </cell>
          <cell r="X36">
            <v>3715.0750000000003</v>
          </cell>
          <cell r="Y36">
            <v>3628.933</v>
          </cell>
          <cell r="Z36">
            <v>1068.616</v>
          </cell>
          <cell r="AA36">
            <v>1096.5810000000001</v>
          </cell>
          <cell r="AB36">
            <v>8769.4733333333334</v>
          </cell>
          <cell r="AC36">
            <v>8794.0020000000004</v>
          </cell>
          <cell r="AD36">
            <v>1.974298375769977</v>
          </cell>
          <cell r="AE36">
            <v>2.146661949521997</v>
          </cell>
          <cell r="AF36">
            <v>707.9129999999999</v>
          </cell>
          <cell r="AG36">
            <v>487.16899999999998</v>
          </cell>
          <cell r="AH36">
            <v>0.15798768876185995</v>
          </cell>
          <cell r="AI36">
            <v>0.11715913348670164</v>
          </cell>
          <cell r="AJ36">
            <v>8408.0520000000015</v>
          </cell>
          <cell r="AK36">
            <v>8306.8329999999987</v>
          </cell>
          <cell r="AL36">
            <v>1.8646472301886856</v>
          </cell>
          <cell r="AM36">
            <v>2.0233761849485123</v>
          </cell>
        </row>
        <row r="37">
          <cell r="S37">
            <v>37742</v>
          </cell>
          <cell r="T37">
            <v>4480.8111666666664</v>
          </cell>
          <cell r="U37">
            <v>4158.1819999999998</v>
          </cell>
          <cell r="V37">
            <v>13.350000000000001</v>
          </cell>
          <cell r="W37">
            <v>490.072</v>
          </cell>
          <cell r="X37">
            <v>3783.8206</v>
          </cell>
          <cell r="Y37">
            <v>3694.6669999999999</v>
          </cell>
          <cell r="Z37">
            <v>1100.7</v>
          </cell>
          <cell r="AA37">
            <v>1187.1620000000003</v>
          </cell>
          <cell r="AB37">
            <v>9142.8157666666684</v>
          </cell>
          <cell r="AC37">
            <v>9476.6890000000003</v>
          </cell>
          <cell r="AD37">
            <v>2.1053987003478913</v>
          </cell>
          <cell r="AE37">
            <v>2.3247467729650917</v>
          </cell>
          <cell r="AF37">
            <v>721.07299999999998</v>
          </cell>
          <cell r="AG37">
            <v>579.19600000000003</v>
          </cell>
          <cell r="AH37">
            <v>0.15875618498411734</v>
          </cell>
          <cell r="AI37">
            <v>0.14278998066947565</v>
          </cell>
          <cell r="AJ37">
            <v>8757.821100000001</v>
          </cell>
          <cell r="AK37">
            <v>8897.4929999999986</v>
          </cell>
          <cell r="AL37">
            <v>2.0403779339199586</v>
          </cell>
          <cell r="AM37">
            <v>2.1966943135427681</v>
          </cell>
        </row>
        <row r="38">
          <cell r="S38">
            <v>37773</v>
          </cell>
          <cell r="T38">
            <v>4542.015166666667</v>
          </cell>
          <cell r="U38">
            <v>4056.279</v>
          </cell>
          <cell r="V38">
            <v>17.224</v>
          </cell>
          <cell r="W38">
            <v>490.78299999999996</v>
          </cell>
          <cell r="X38">
            <v>3721</v>
          </cell>
          <cell r="Y38">
            <v>3515.2420000000002</v>
          </cell>
          <cell r="Z38">
            <v>1150.5029999999999</v>
          </cell>
          <cell r="AA38">
            <v>1178.0239999999999</v>
          </cell>
          <cell r="AB38">
            <v>9439.495600000002</v>
          </cell>
          <cell r="AC38">
            <v>10064.196</v>
          </cell>
          <cell r="AD38">
            <v>2.0298713290501658</v>
          </cell>
          <cell r="AE38">
            <v>2.3294783525771452</v>
          </cell>
          <cell r="AF38">
            <v>725.39</v>
          </cell>
          <cell r="AG38">
            <v>511.666</v>
          </cell>
          <cell r="AH38">
            <v>0.18039851361910667</v>
          </cell>
          <cell r="AI38">
            <v>0.12948511505505572</v>
          </cell>
          <cell r="AJ38">
            <v>9059.767600000001</v>
          </cell>
          <cell r="AK38">
            <v>9552.5300000000007</v>
          </cell>
          <cell r="AL38">
            <v>2.0436639016449525</v>
          </cell>
          <cell r="AM38">
            <v>2.2234205730526941</v>
          </cell>
        </row>
        <row r="39">
          <cell r="S39">
            <v>37803</v>
          </cell>
          <cell r="T39">
            <v>4021.0420000000004</v>
          </cell>
          <cell r="U39">
            <v>3951.5429999999997</v>
          </cell>
          <cell r="V39">
            <v>0</v>
          </cell>
          <cell r="W39">
            <v>493.012</v>
          </cell>
          <cell r="X39">
            <v>2947.75</v>
          </cell>
          <cell r="Y39">
            <v>2851.1770000000001</v>
          </cell>
          <cell r="Z39">
            <v>1161.5129999999999</v>
          </cell>
          <cell r="AA39">
            <v>1147.6309999999999</v>
          </cell>
          <cell r="AB39">
            <v>9555.8970000000008</v>
          </cell>
          <cell r="AC39">
            <v>10101.291999999999</v>
          </cell>
          <cell r="AD39">
            <v>1.6393130757093672</v>
          </cell>
          <cell r="AE39">
            <v>2.151205784330521</v>
          </cell>
          <cell r="AF39">
            <v>446.24700000000001</v>
          </cell>
          <cell r="AG39">
            <v>580.74800000000005</v>
          </cell>
          <cell r="AH39">
            <v>0.14501338632638919</v>
          </cell>
          <cell r="AI39">
            <v>0.12839558578545981</v>
          </cell>
          <cell r="AJ39">
            <v>9109.65</v>
          </cell>
          <cell r="AK39">
            <v>9520.5439999999999</v>
          </cell>
          <cell r="AL39">
            <v>1.4933084282470424</v>
          </cell>
          <cell r="AM39">
            <v>2.0347079490011546</v>
          </cell>
        </row>
        <row r="40">
          <cell r="S40">
            <v>37834</v>
          </cell>
          <cell r="T40">
            <v>4823.5239999999994</v>
          </cell>
          <cell r="U40">
            <v>4523.1149999999998</v>
          </cell>
          <cell r="V40">
            <v>0</v>
          </cell>
          <cell r="W40">
            <v>456.06900000000002</v>
          </cell>
          <cell r="X40">
            <v>3774.25</v>
          </cell>
          <cell r="Y40">
            <v>3546.6160000000004</v>
          </cell>
          <cell r="Z40">
            <v>1069.471</v>
          </cell>
          <cell r="AA40">
            <v>971.49699999999996</v>
          </cell>
          <cell r="AB40">
            <v>9558.512999999999</v>
          </cell>
          <cell r="AC40">
            <v>10059.947999999999</v>
          </cell>
          <cell r="AD40">
            <v>1.6508264293939678</v>
          </cell>
          <cell r="AE40">
            <v>2.0613480073886228</v>
          </cell>
          <cell r="AF40">
            <v>463.99399999999997</v>
          </cell>
          <cell r="AG40">
            <v>594.40300000000002</v>
          </cell>
          <cell r="AH40">
            <v>0.14945225581246574</v>
          </cell>
          <cell r="AI40">
            <v>0.12320744845792481</v>
          </cell>
          <cell r="AJ40">
            <v>9094.5190000000002</v>
          </cell>
          <cell r="AK40">
            <v>9465.5450000000001</v>
          </cell>
          <cell r="AL40">
            <v>1.5048001871802779</v>
          </cell>
          <cell r="AM40">
            <v>1.9310103762165869</v>
          </cell>
        </row>
        <row r="41">
          <cell r="S41">
            <v>37865</v>
          </cell>
          <cell r="T41">
            <v>4928.5930000000008</v>
          </cell>
          <cell r="U41">
            <v>4824.4079999999994</v>
          </cell>
          <cell r="V41">
            <v>0</v>
          </cell>
          <cell r="W41">
            <v>477.47300000000001</v>
          </cell>
          <cell r="X41">
            <v>3651.0120000000002</v>
          </cell>
          <cell r="Y41">
            <v>3405.1669999999999</v>
          </cell>
          <cell r="Z41">
            <v>959.68899999999996</v>
          </cell>
          <cell r="AA41">
            <v>890.56099999999992</v>
          </cell>
          <cell r="AB41">
            <v>9214.4509999999991</v>
          </cell>
          <cell r="AC41">
            <v>9509.3230000000003</v>
          </cell>
          <cell r="AD41">
            <v>1.6823506696489865</v>
          </cell>
          <cell r="AE41">
            <v>2.1385024899905987</v>
          </cell>
          <cell r="AF41">
            <v>479.81199999999995</v>
          </cell>
          <cell r="AG41">
            <v>601.10099999999989</v>
          </cell>
          <cell r="AH41">
            <v>0.15203784976805138</v>
          </cell>
          <cell r="AI41">
            <v>0.12058063964803588</v>
          </cell>
          <cell r="AJ41">
            <v>8734.6389999999992</v>
          </cell>
          <cell r="AK41">
            <v>8908.2219999999998</v>
          </cell>
          <cell r="AL41">
            <v>1.5108848023339396</v>
          </cell>
          <cell r="AM41">
            <v>1.9608462726492113</v>
          </cell>
        </row>
        <row r="42">
          <cell r="S42">
            <v>37895</v>
          </cell>
          <cell r="T42">
            <v>4989.8770000000004</v>
          </cell>
          <cell r="U42">
            <v>4985.0540000000001</v>
          </cell>
          <cell r="V42">
            <v>0</v>
          </cell>
          <cell r="W42">
            <v>446.48599999999999</v>
          </cell>
          <cell r="X42">
            <v>3858.7</v>
          </cell>
          <cell r="Y42">
            <v>3643.8869999999997</v>
          </cell>
          <cell r="Z42">
            <v>872.73500000000001</v>
          </cell>
          <cell r="AA42">
            <v>756.255</v>
          </cell>
          <cell r="AB42">
            <v>8921.64</v>
          </cell>
          <cell r="AC42">
            <v>9074.5339999999997</v>
          </cell>
          <cell r="AD42">
            <v>1.9354163479685085</v>
          </cell>
          <cell r="AE42">
            <v>2.3896553264406819</v>
          </cell>
          <cell r="AF42">
            <v>495.75199999999995</v>
          </cell>
          <cell r="AG42">
            <v>608.50899999999979</v>
          </cell>
          <cell r="AH42">
            <v>0.18300119889590497</v>
          </cell>
          <cell r="AI42">
            <v>0.14903353731563335</v>
          </cell>
          <cell r="AJ42">
            <v>8425.8880000000008</v>
          </cell>
          <cell r="AK42">
            <v>8466.0249999999996</v>
          </cell>
          <cell r="AL42">
            <v>1.7186550150804563</v>
          </cell>
          <cell r="AM42">
            <v>2.2583473216907901</v>
          </cell>
        </row>
        <row r="43">
          <cell r="S43">
            <v>37926</v>
          </cell>
          <cell r="T43">
            <v>4263.0780000000004</v>
          </cell>
          <cell r="U43">
            <v>4083.0340000000006</v>
          </cell>
          <cell r="V43">
            <v>0</v>
          </cell>
          <cell r="W43">
            <v>518.31099999999992</v>
          </cell>
          <cell r="X43">
            <v>3601.7300000000005</v>
          </cell>
          <cell r="Y43">
            <v>3444.7580000000003</v>
          </cell>
          <cell r="Z43">
            <v>879.49</v>
          </cell>
          <cell r="AA43">
            <v>855.33200000000011</v>
          </cell>
          <cell r="AB43">
            <v>9102.4219999999987</v>
          </cell>
          <cell r="AC43">
            <v>9004.7450000000008</v>
          </cell>
          <cell r="AD43">
            <v>2.0107758781580078</v>
          </cell>
          <cell r="AE43">
            <v>2.3262631631124426</v>
          </cell>
          <cell r="AF43">
            <v>502.16400000000004</v>
          </cell>
          <cell r="AG43">
            <v>766.86</v>
          </cell>
          <cell r="AH43">
            <v>0.23315158259452906</v>
          </cell>
          <cell r="AI43">
            <v>0.24071530924380563</v>
          </cell>
          <cell r="AJ43">
            <v>8600.257999999998</v>
          </cell>
          <cell r="AK43">
            <v>8237.8850000000002</v>
          </cell>
          <cell r="AL43">
            <v>1.8068922079021301</v>
          </cell>
          <cell r="AM43">
            <v>2.1150860834508283</v>
          </cell>
        </row>
        <row r="44">
          <cell r="S44">
            <v>37956</v>
          </cell>
          <cell r="T44">
            <v>3568.6639999999998</v>
          </cell>
          <cell r="U44">
            <v>3185.7550000000001</v>
          </cell>
          <cell r="V44">
            <v>0</v>
          </cell>
          <cell r="W44">
            <v>993.76800000000003</v>
          </cell>
          <cell r="X44">
            <v>3309.6289999999999</v>
          </cell>
          <cell r="Y44">
            <v>3072.7230000000009</v>
          </cell>
          <cell r="Z44">
            <v>858.4670000000001</v>
          </cell>
          <cell r="AA44">
            <v>596.89799999999991</v>
          </cell>
          <cell r="AB44">
            <v>9668.1269999999986</v>
          </cell>
          <cell r="AC44">
            <v>9688.4760000000006</v>
          </cell>
          <cell r="AD44">
            <v>2.0279011828589009</v>
          </cell>
          <cell r="AE44">
            <v>2.3339246678100238</v>
          </cell>
          <cell r="AF44">
            <v>506.91300000000001</v>
          </cell>
          <cell r="AG44">
            <v>605.79699999999991</v>
          </cell>
          <cell r="AH44">
            <v>0.20947967733795864</v>
          </cell>
          <cell r="AI44">
            <v>0.13072279186251984</v>
          </cell>
          <cell r="AJ44">
            <v>9161.2139999999999</v>
          </cell>
          <cell r="AK44">
            <v>9082.6790000000001</v>
          </cell>
          <cell r="AL44">
            <v>1.8155003561128535</v>
          </cell>
          <cell r="AM44">
            <v>2.1917573678249167</v>
          </cell>
        </row>
        <row r="45">
          <cell r="S45">
            <v>37987</v>
          </cell>
          <cell r="T45">
            <v>4478.760988480205</v>
          </cell>
          <cell r="U45">
            <v>4634.2110000000002</v>
          </cell>
          <cell r="V45">
            <v>0</v>
          </cell>
          <cell r="W45">
            <v>994.39499999999998</v>
          </cell>
          <cell r="X45">
            <v>3455.8879999999999</v>
          </cell>
          <cell r="Y45">
            <v>3459.7539999999999</v>
          </cell>
          <cell r="Z45">
            <v>937.28200000000004</v>
          </cell>
          <cell r="AA45">
            <v>617.72500000000002</v>
          </cell>
          <cell r="AB45">
            <v>9955.2951618755978</v>
          </cell>
          <cell r="AC45">
            <v>9362.393</v>
          </cell>
          <cell r="AD45">
            <v>2.3608546106686594</v>
          </cell>
          <cell r="AE45">
            <v>2.3479264379756164</v>
          </cell>
          <cell r="AG45">
            <v>706.94099999999992</v>
          </cell>
          <cell r="AH45">
            <v>0.1869322554300665</v>
          </cell>
          <cell r="AI45">
            <v>0.19467665007049698</v>
          </cell>
          <cell r="AK45">
            <v>8655.4520000000011</v>
          </cell>
          <cell r="AL45">
            <v>2.0582646168600873</v>
          </cell>
          <cell r="AM45">
            <v>2.1805903867402692</v>
          </cell>
        </row>
        <row r="46">
          <cell r="S46">
            <v>38018</v>
          </cell>
          <cell r="T46">
            <v>3781.8031905385888</v>
          </cell>
          <cell r="U46">
            <v>3631.36</v>
          </cell>
          <cell r="V46">
            <v>0</v>
          </cell>
          <cell r="W46">
            <v>751.69900000000007</v>
          </cell>
          <cell r="X46">
            <v>3475.6499999999996</v>
          </cell>
          <cell r="Y46">
            <v>3293.3517496363238</v>
          </cell>
          <cell r="Z46">
            <v>1017.2620000000001</v>
          </cell>
          <cell r="AA46">
            <v>600.31899999999996</v>
          </cell>
          <cell r="AB46">
            <v>10522.666929116893</v>
          </cell>
          <cell r="AC46">
            <v>9938.3219999999983</v>
          </cell>
          <cell r="AD46">
            <v>2.3575330143874198</v>
          </cell>
          <cell r="AE46">
            <v>2.3403926145782399</v>
          </cell>
          <cell r="AG46">
            <v>590.17699999999991</v>
          </cell>
          <cell r="AH46">
            <v>0.12765109990188117</v>
          </cell>
          <cell r="AI46">
            <v>0.13850162777846475</v>
          </cell>
          <cell r="AK46">
            <v>9348.1449999999986</v>
          </cell>
          <cell r="AL46">
            <v>2.0956629015186152</v>
          </cell>
          <cell r="AM46">
            <v>2.2020837925636401</v>
          </cell>
        </row>
        <row r="47">
          <cell r="S47">
            <v>38049</v>
          </cell>
          <cell r="T47">
            <v>4623.3600842737633</v>
          </cell>
          <cell r="U47">
            <v>4261.1556951806815</v>
          </cell>
          <cell r="V47">
            <v>33.637218000000004</v>
          </cell>
          <cell r="W47">
            <v>0</v>
          </cell>
          <cell r="X47">
            <v>3712.25</v>
          </cell>
          <cell r="Y47">
            <v>3712.25</v>
          </cell>
          <cell r="Z47">
            <v>1053.8969999999999</v>
          </cell>
          <cell r="AA47">
            <v>915.06299999999999</v>
          </cell>
          <cell r="AB47">
            <v>10527.518776548419</v>
          </cell>
          <cell r="AC47">
            <v>10270.842086819315</v>
          </cell>
          <cell r="AD47">
            <v>2.365228435936229</v>
          </cell>
          <cell r="AE47">
            <v>2.3819953671744099</v>
          </cell>
          <cell r="AG47">
            <v>538.9</v>
          </cell>
          <cell r="AH47">
            <v>0.12545032542860429</v>
          </cell>
          <cell r="AI47">
            <v>0.12756000572993917</v>
          </cell>
          <cell r="AK47">
            <v>9731.9420868193174</v>
          </cell>
          <cell r="AL47">
            <v>2.1988727952939051</v>
          </cell>
          <cell r="AM47">
            <v>2.2662846011665709</v>
          </cell>
        </row>
        <row r="48">
          <cell r="S48">
            <v>38080</v>
          </cell>
          <cell r="T48">
            <v>4295.724209234485</v>
          </cell>
          <cell r="U48">
            <v>4224.6783928570849</v>
          </cell>
          <cell r="V48">
            <v>44.080542000000001</v>
          </cell>
          <cell r="W48">
            <v>0</v>
          </cell>
          <cell r="X48">
            <v>3556.29</v>
          </cell>
          <cell r="Y48">
            <v>3556.2900000000004</v>
          </cell>
          <cell r="Z48">
            <v>1098.404</v>
          </cell>
          <cell r="AA48">
            <v>1010.0310000000001</v>
          </cell>
          <cell r="AB48">
            <v>10892.774217518308</v>
          </cell>
          <cell r="AC48">
            <v>10568.404151962233</v>
          </cell>
          <cell r="AD48">
            <v>2.4057969102473078</v>
          </cell>
          <cell r="AE48">
            <v>2.4005101040912185</v>
          </cell>
          <cell r="AG48">
            <v>538.9</v>
          </cell>
          <cell r="AH48">
            <v>0.12015254915768679</v>
          </cell>
          <cell r="AI48">
            <v>0.12629198390257115</v>
          </cell>
          <cell r="AK48">
            <v>10029.504151962232</v>
          </cell>
          <cell r="AL48">
            <v>2.1902542845211994</v>
          </cell>
          <cell r="AM48">
            <v>2.2692241626065481</v>
          </cell>
        </row>
        <row r="49">
          <cell r="S49">
            <v>38110</v>
          </cell>
          <cell r="T49">
            <v>4485.1316412168162</v>
          </cell>
          <cell r="U49">
            <v>4267.0958468412227</v>
          </cell>
          <cell r="V49">
            <v>42.1625412</v>
          </cell>
          <cell r="W49">
            <v>0</v>
          </cell>
          <cell r="X49">
            <v>3645.75</v>
          </cell>
          <cell r="Y49">
            <v>3645.75</v>
          </cell>
          <cell r="Z49">
            <v>1108.173</v>
          </cell>
          <cell r="AA49">
            <v>1100.546</v>
          </cell>
          <cell r="AB49">
            <v>11194.165155616234</v>
          </cell>
          <cell r="AC49">
            <v>11005.44176392101</v>
          </cell>
          <cell r="AD49">
            <v>2.4451327686291808</v>
          </cell>
          <cell r="AE49">
            <v>2.435770645003533</v>
          </cell>
          <cell r="AG49">
            <v>538.9</v>
          </cell>
          <cell r="AH49">
            <v>0.11268436581855414</v>
          </cell>
          <cell r="AI49">
            <v>0.11571076600783933</v>
          </cell>
          <cell r="AK49">
            <v>10466.54176392101</v>
          </cell>
          <cell r="AL49">
            <v>2.3105535335819956</v>
          </cell>
          <cell r="AM49">
            <v>2.3310897574606271</v>
          </cell>
        </row>
        <row r="50">
          <cell r="S50">
            <v>38141</v>
          </cell>
          <cell r="T50">
            <v>4782.3848151902803</v>
          </cell>
          <cell r="U50">
            <v>4657.3021559937633</v>
          </cell>
          <cell r="V50">
            <v>49.722300000000004</v>
          </cell>
          <cell r="W50">
            <v>0</v>
          </cell>
          <cell r="X50">
            <v>3484.6759999999999</v>
          </cell>
          <cell r="Y50">
            <v>3484.6759999999999</v>
          </cell>
          <cell r="Z50">
            <v>1118.2170000000001</v>
          </cell>
          <cell r="AA50">
            <v>1164.5049999999999</v>
          </cell>
          <cell r="AB50">
            <v>11002.154731791265</v>
          </cell>
          <cell r="AC50">
            <v>10947.598307927245</v>
          </cell>
          <cell r="AD50">
            <v>2.3123426591850404</v>
          </cell>
          <cell r="AE50">
            <v>2.3451931336502372</v>
          </cell>
          <cell r="AG50">
            <v>538.9</v>
          </cell>
          <cell r="AH50">
            <v>0.13455339833772392</v>
          </cell>
          <cell r="AI50">
            <v>0.13128594148467013</v>
          </cell>
          <cell r="AK50">
            <v>10408.698307927247</v>
          </cell>
          <cell r="AL50">
            <v>2.1957921940182774</v>
          </cell>
          <cell r="AM50">
            <v>2.2354305808654544</v>
          </cell>
        </row>
        <row r="51">
          <cell r="S51">
            <v>38171</v>
          </cell>
          <cell r="T51">
            <v>4005.1013698470952</v>
          </cell>
          <cell r="U51">
            <v>4104.7807092347794</v>
          </cell>
          <cell r="V51">
            <v>64.156030000000001</v>
          </cell>
          <cell r="W51">
            <v>0</v>
          </cell>
          <cell r="X51">
            <v>2579.38</v>
          </cell>
          <cell r="Y51">
            <v>2579.38</v>
          </cell>
          <cell r="Z51">
            <v>1099.327</v>
          </cell>
          <cell r="AA51">
            <v>1174.7249999999999</v>
          </cell>
          <cell r="AB51">
            <v>10643.581240640384</v>
          </cell>
          <cell r="AC51">
            <v>10532.766568692468</v>
          </cell>
          <cell r="AD51">
            <v>2.0284032885172056</v>
          </cell>
          <cell r="AE51">
            <v>2.1011177166827526</v>
          </cell>
          <cell r="AG51">
            <v>538.9</v>
          </cell>
          <cell r="AH51">
            <v>9.9673472011337125E-2</v>
          </cell>
          <cell r="AI51">
            <v>0.10468088754290619</v>
          </cell>
          <cell r="AK51">
            <v>9993.8665686924651</v>
          </cell>
          <cell r="AL51">
            <v>1.9008946728109719</v>
          </cell>
          <cell r="AM51">
            <v>1.9869952841365266</v>
          </cell>
        </row>
        <row r="52">
          <cell r="S52">
            <v>38202</v>
          </cell>
          <cell r="T52">
            <v>5406.6542393416785</v>
          </cell>
          <cell r="U52">
            <v>5148.0266613054628</v>
          </cell>
          <cell r="V52">
            <v>60</v>
          </cell>
          <cell r="W52">
            <v>0</v>
          </cell>
          <cell r="X52">
            <v>3598.9700000000003</v>
          </cell>
          <cell r="Y52">
            <v>3598.97</v>
          </cell>
          <cell r="Z52">
            <v>1089.152</v>
          </cell>
          <cell r="AA52">
            <v>1108.1980000000001</v>
          </cell>
          <cell r="AB52">
            <v>10278.145485564459</v>
          </cell>
          <cell r="AC52">
            <v>10031.907907387005</v>
          </cell>
          <cell r="AD52">
            <v>2.0173844558692475</v>
          </cell>
          <cell r="AE52">
            <v>2.0962557431264002</v>
          </cell>
          <cell r="AG52">
            <v>538.9</v>
          </cell>
          <cell r="AH52">
            <v>0.10583598584950241</v>
          </cell>
          <cell r="AI52">
            <v>0.10976255278478309</v>
          </cell>
          <cell r="AK52">
            <v>9493.0079073870038</v>
          </cell>
          <cell r="AL52">
            <v>1.8616097880166955</v>
          </cell>
          <cell r="AM52">
            <v>1.9755896711631313</v>
          </cell>
        </row>
        <row r="53">
          <cell r="S53">
            <v>38233</v>
          </cell>
          <cell r="T53">
            <v>5091.8408863910408</v>
          </cell>
          <cell r="U53">
            <v>4909.689018044689</v>
          </cell>
          <cell r="V53">
            <v>75</v>
          </cell>
          <cell r="W53">
            <v>0</v>
          </cell>
          <cell r="X53">
            <v>3428.0840000000003</v>
          </cell>
          <cell r="Y53">
            <v>3428.0840000000003</v>
          </cell>
          <cell r="Z53">
            <v>1038.5719999999999</v>
          </cell>
          <cell r="AA53">
            <v>1001.571</v>
          </cell>
          <cell r="AB53">
            <v>9668.7199091622097</v>
          </cell>
          <cell r="AC53">
            <v>9476.8738893423142</v>
          </cell>
          <cell r="AD53">
            <v>2.0166345413436817</v>
          </cell>
          <cell r="AE53">
            <v>2.0984248500488731</v>
          </cell>
          <cell r="AG53">
            <v>538.9</v>
          </cell>
          <cell r="AH53">
            <v>0.10549963510749097</v>
          </cell>
          <cell r="AI53">
            <v>0.11470842122993835</v>
          </cell>
          <cell r="AK53">
            <v>8937.9738893423164</v>
          </cell>
          <cell r="AL53">
            <v>1.8510886525958012</v>
          </cell>
          <cell r="AM53">
            <v>1.9620519453120187</v>
          </cell>
        </row>
        <row r="54">
          <cell r="S54">
            <v>38263</v>
          </cell>
          <cell r="T54">
            <v>5108.0745393188145</v>
          </cell>
          <cell r="U54">
            <v>4697.9985795441289</v>
          </cell>
          <cell r="V54">
            <v>75</v>
          </cell>
          <cell r="W54">
            <v>0</v>
          </cell>
          <cell r="X54">
            <v>3600.1499999999996</v>
          </cell>
          <cell r="Y54">
            <v>3600.1499999999996</v>
          </cell>
          <cell r="Z54">
            <v>956.0809999999999</v>
          </cell>
          <cell r="AA54">
            <v>946.76599999999996</v>
          </cell>
          <cell r="AB54">
            <v>9363.4060920391621</v>
          </cell>
          <cell r="AC54">
            <v>9250.7913097981855</v>
          </cell>
          <cell r="AD54">
            <v>2.269085141139354</v>
          </cell>
          <cell r="AE54">
            <v>2.2359074525646694</v>
          </cell>
          <cell r="AG54">
            <v>538.9</v>
          </cell>
          <cell r="AH54">
            <v>0.11975554263092131</v>
          </cell>
          <cell r="AI54">
            <v>0.12227660668932615</v>
          </cell>
          <cell r="AK54">
            <v>8711.8913097981858</v>
          </cell>
          <cell r="AL54">
            <v>2.1251128532091088</v>
          </cell>
          <cell r="AM54">
            <v>2.1168208745153745</v>
          </cell>
        </row>
        <row r="55">
          <cell r="S55">
            <v>38294</v>
          </cell>
          <cell r="T55">
            <v>4500.0004856631504</v>
          </cell>
          <cell r="U55">
            <v>4407.2207643871589</v>
          </cell>
          <cell r="V55">
            <v>75.963695099999995</v>
          </cell>
          <cell r="W55">
            <v>0</v>
          </cell>
          <cell r="X55">
            <v>3298.4889999999996</v>
          </cell>
          <cell r="Y55">
            <v>3298.4889999999996</v>
          </cell>
          <cell r="Z55">
            <v>972.49900000000002</v>
          </cell>
          <cell r="AA55">
            <v>950.34900000000005</v>
          </cell>
          <cell r="AB55">
            <v>9130.9374486599791</v>
          </cell>
          <cell r="AC55">
            <v>9016.444850311027</v>
          </cell>
          <cell r="AD55">
            <v>2.2490381196179219</v>
          </cell>
          <cell r="AE55">
            <v>2.1855303856655985</v>
          </cell>
          <cell r="AG55">
            <v>538.9</v>
          </cell>
          <cell r="AH55">
            <v>0.14781715640624979</v>
          </cell>
          <cell r="AI55">
            <v>0.14271627334108791</v>
          </cell>
          <cell r="AK55">
            <v>8477.5448503110274</v>
          </cell>
          <cell r="AL55">
            <v>2.0795275439580667</v>
          </cell>
          <cell r="AM55">
            <v>2.0457227884355027</v>
          </cell>
        </row>
        <row r="56">
          <cell r="S56">
            <v>38324</v>
          </cell>
          <cell r="T56">
            <v>3645.720247241984</v>
          </cell>
          <cell r="U56">
            <v>3776.0234862077991</v>
          </cell>
          <cell r="V56">
            <v>77.481784199999993</v>
          </cell>
          <cell r="W56">
            <v>0</v>
          </cell>
          <cell r="X56">
            <v>2930.288</v>
          </cell>
          <cell r="Y56">
            <v>2930.288</v>
          </cell>
          <cell r="Z56">
            <v>955.51200000000006</v>
          </cell>
          <cell r="AA56">
            <v>941.72500000000002</v>
          </cell>
          <cell r="AB56">
            <v>9225.0183158654763</v>
          </cell>
          <cell r="AC56">
            <v>9034.9525799032272</v>
          </cell>
          <cell r="AD56">
            <v>2.1771307032025216</v>
          </cell>
          <cell r="AE56">
            <v>2.1372960791834896</v>
          </cell>
          <cell r="AG56">
            <v>538.9</v>
          </cell>
          <cell r="AH56">
            <v>0.11908657804929478</v>
          </cell>
          <cell r="AI56">
            <v>0.11908657804929478</v>
          </cell>
          <cell r="AK56">
            <v>8496.0525799032275</v>
          </cell>
          <cell r="AL56">
            <v>2.0243515825061924</v>
          </cell>
          <cell r="AM56">
            <v>2.0243515825061924</v>
          </cell>
        </row>
      </sheetData>
      <sheetData sheetId="8" refreshError="1">
        <row r="6">
          <cell r="T6" t="str">
            <v>PSR/LTR - BRIDGESTONE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42.765999999999998</v>
          </cell>
          <cell r="U11">
            <v>-5.1339999999999986</v>
          </cell>
          <cell r="X11">
            <v>0</v>
          </cell>
          <cell r="Y11">
            <v>0</v>
          </cell>
          <cell r="Z11">
            <v>201.083</v>
          </cell>
          <cell r="AA11">
            <v>134.94999999999999</v>
          </cell>
        </row>
        <row r="12">
          <cell r="S12" t="str">
            <v>02 2nd HF</v>
          </cell>
          <cell r="T12">
            <v>710.024</v>
          </cell>
          <cell r="U12">
            <v>663.60299999999995</v>
          </cell>
          <cell r="X12">
            <v>0</v>
          </cell>
          <cell r="Y12">
            <v>0</v>
          </cell>
          <cell r="Z12">
            <v>405.20600000000002</v>
          </cell>
          <cell r="AA12">
            <v>525.17800000000011</v>
          </cell>
        </row>
        <row r="13">
          <cell r="S13" t="str">
            <v>02 Annual</v>
          </cell>
          <cell r="T13">
            <v>752.79</v>
          </cell>
          <cell r="U13">
            <v>658.46899999999994</v>
          </cell>
          <cell r="X13">
            <v>0</v>
          </cell>
          <cell r="Y13">
            <v>0</v>
          </cell>
          <cell r="Z13">
            <v>606.28899999999999</v>
          </cell>
          <cell r="AA13">
            <v>660.12800000000016</v>
          </cell>
        </row>
        <row r="14">
          <cell r="S14" t="str">
            <v>03 1st HF</v>
          </cell>
          <cell r="T14">
            <v>19.949992409754103</v>
          </cell>
          <cell r="U14">
            <v>30.213000000000001</v>
          </cell>
          <cell r="X14">
            <v>0</v>
          </cell>
          <cell r="Y14">
            <v>0</v>
          </cell>
          <cell r="Z14">
            <v>401.79200000000003</v>
          </cell>
          <cell r="AA14">
            <v>451.29899999999998</v>
          </cell>
        </row>
        <row r="15">
          <cell r="S15" t="str">
            <v>03 2nd HF</v>
          </cell>
          <cell r="T15">
            <v>390.73700000000002</v>
          </cell>
          <cell r="U15">
            <v>390.73700000000002</v>
          </cell>
          <cell r="X15">
            <v>0</v>
          </cell>
          <cell r="Y15">
            <v>0</v>
          </cell>
          <cell r="Z15">
            <v>241.387</v>
          </cell>
          <cell r="AA15">
            <v>449.53</v>
          </cell>
        </row>
        <row r="16">
          <cell r="S16" t="str">
            <v>03 Annual</v>
          </cell>
          <cell r="T16">
            <v>410.68699240975411</v>
          </cell>
          <cell r="U16">
            <v>420.95000000000005</v>
          </cell>
          <cell r="X16">
            <v>0</v>
          </cell>
          <cell r="Y16">
            <v>0</v>
          </cell>
          <cell r="Z16">
            <v>643.17900000000009</v>
          </cell>
          <cell r="AA16">
            <v>900.82899999999995</v>
          </cell>
        </row>
        <row r="17">
          <cell r="S17" t="str">
            <v>04 1st HF</v>
          </cell>
          <cell r="T17">
            <v>0</v>
          </cell>
          <cell r="U17">
            <v>0</v>
          </cell>
          <cell r="X17">
            <v>0</v>
          </cell>
          <cell r="Y17">
            <v>0</v>
          </cell>
          <cell r="Z17">
            <v>494</v>
          </cell>
          <cell r="AA17">
            <v>337.84299999999996</v>
          </cell>
        </row>
        <row r="18">
          <cell r="S18" t="str">
            <v>04 2nd HF</v>
          </cell>
          <cell r="T18">
            <v>0</v>
          </cell>
          <cell r="U18">
            <v>0</v>
          </cell>
          <cell r="X18">
            <v>0</v>
          </cell>
          <cell r="Y18">
            <v>0</v>
          </cell>
          <cell r="Z18">
            <v>211.13299999999995</v>
          </cell>
          <cell r="AA18">
            <v>223.59500000000003</v>
          </cell>
        </row>
        <row r="19">
          <cell r="S19" t="str">
            <v>04 Annual</v>
          </cell>
          <cell r="T19">
            <v>0</v>
          </cell>
          <cell r="U19">
            <v>0</v>
          </cell>
          <cell r="X19">
            <v>0</v>
          </cell>
          <cell r="Y19">
            <v>0</v>
          </cell>
          <cell r="Z19">
            <v>705.13299999999992</v>
          </cell>
          <cell r="AA19">
            <v>561.43799999999999</v>
          </cell>
        </row>
        <row r="21">
          <cell r="S21">
            <v>37257</v>
          </cell>
          <cell r="T21">
            <v>12.795999999999999</v>
          </cell>
          <cell r="U21">
            <v>6.0620000000000003</v>
          </cell>
          <cell r="V21">
            <v>0</v>
          </cell>
          <cell r="W21">
            <v>0</v>
          </cell>
          <cell r="X21">
            <v>0</v>
          </cell>
          <cell r="Y21">
            <v>0</v>
          </cell>
          <cell r="Z21">
            <v>0</v>
          </cell>
          <cell r="AA21">
            <v>0</v>
          </cell>
          <cell r="AB21">
            <v>96.305999999999997</v>
          </cell>
          <cell r="AC21">
            <v>69.954999999999998</v>
          </cell>
          <cell r="AD21">
            <v>6.2394020116658249</v>
          </cell>
          <cell r="AE21">
            <v>6.4911853079602562</v>
          </cell>
        </row>
        <row r="22">
          <cell r="S22">
            <v>37288</v>
          </cell>
          <cell r="T22">
            <v>6.4459999999999997</v>
          </cell>
          <cell r="U22">
            <v>-20.497</v>
          </cell>
          <cell r="V22">
            <v>0</v>
          </cell>
          <cell r="W22">
            <v>0</v>
          </cell>
          <cell r="X22">
            <v>0</v>
          </cell>
          <cell r="Y22">
            <v>0</v>
          </cell>
          <cell r="Z22">
            <v>0</v>
          </cell>
          <cell r="AA22">
            <v>0</v>
          </cell>
          <cell r="AB22">
            <v>89.86</v>
          </cell>
          <cell r="AC22">
            <v>79.117999999999995</v>
          </cell>
          <cell r="AD22">
            <v>5.2394020116658249</v>
          </cell>
          <cell r="AE22">
            <v>5.3907270680623629</v>
          </cell>
        </row>
        <row r="23">
          <cell r="S23">
            <v>37316</v>
          </cell>
          <cell r="T23">
            <v>5.72</v>
          </cell>
          <cell r="U23">
            <v>-9.75</v>
          </cell>
          <cell r="V23">
            <v>0</v>
          </cell>
          <cell r="W23">
            <v>0</v>
          </cell>
          <cell r="X23">
            <v>0</v>
          </cell>
          <cell r="Y23">
            <v>0</v>
          </cell>
          <cell r="Z23">
            <v>0</v>
          </cell>
          <cell r="AA23">
            <v>0</v>
          </cell>
          <cell r="AB23">
            <v>84.14</v>
          </cell>
          <cell r="AC23">
            <v>85.587000000000003</v>
          </cell>
          <cell r="AD23">
            <v>4.2394020116658249</v>
          </cell>
          <cell r="AE23">
            <v>4.3616461182560293</v>
          </cell>
        </row>
        <row r="24">
          <cell r="S24">
            <v>37347</v>
          </cell>
          <cell r="T24">
            <v>4.4779999999999998</v>
          </cell>
          <cell r="U24">
            <v>-0.27800000000000002</v>
          </cell>
          <cell r="V24">
            <v>0</v>
          </cell>
          <cell r="W24">
            <v>0</v>
          </cell>
          <cell r="X24">
            <v>0</v>
          </cell>
          <cell r="Y24">
            <v>0</v>
          </cell>
          <cell r="Z24">
            <v>0</v>
          </cell>
          <cell r="AA24">
            <v>0</v>
          </cell>
          <cell r="AB24">
            <v>79.662000000000006</v>
          </cell>
          <cell r="AC24">
            <v>103.122</v>
          </cell>
          <cell r="AD24">
            <v>3.2394020116658249</v>
          </cell>
          <cell r="AE24">
            <v>3.5146025189899222</v>
          </cell>
        </row>
        <row r="25">
          <cell r="S25">
            <v>37377</v>
          </cell>
          <cell r="T25">
            <v>4.3600000000000003</v>
          </cell>
          <cell r="U25">
            <v>3.331</v>
          </cell>
          <cell r="V25">
            <v>0</v>
          </cell>
          <cell r="W25">
            <v>0</v>
          </cell>
          <cell r="X25">
            <v>0</v>
          </cell>
          <cell r="Y25">
            <v>0</v>
          </cell>
          <cell r="Z25">
            <v>55.445999999999998</v>
          </cell>
          <cell r="AA25">
            <v>23.004000000000001</v>
          </cell>
          <cell r="AB25">
            <v>130.7480000000001</v>
          </cell>
          <cell r="AC25">
            <v>122.795</v>
          </cell>
          <cell r="AD25">
            <v>2.6638267579111754</v>
          </cell>
          <cell r="AE25">
            <v>2.7184971149499657</v>
          </cell>
        </row>
        <row r="26">
          <cell r="S26">
            <v>37408</v>
          </cell>
          <cell r="T26">
            <v>8.9659999999999993</v>
          </cell>
          <cell r="U26">
            <v>15.997999999999999</v>
          </cell>
          <cell r="V26">
            <v>0</v>
          </cell>
          <cell r="W26">
            <v>0</v>
          </cell>
          <cell r="X26">
            <v>0</v>
          </cell>
          <cell r="Y26">
            <v>0</v>
          </cell>
          <cell r="Z26">
            <v>145.637</v>
          </cell>
          <cell r="AA26">
            <v>111.946</v>
          </cell>
          <cell r="AB26">
            <v>267.4190000000001</v>
          </cell>
          <cell r="AC26">
            <v>218.74299999999999</v>
          </cell>
          <cell r="AD26">
            <v>2.4718937450419149</v>
          </cell>
          <cell r="AE26">
            <v>2.3562697993077739</v>
          </cell>
        </row>
        <row r="27">
          <cell r="S27">
            <v>37438</v>
          </cell>
          <cell r="T27">
            <v>35.061</v>
          </cell>
          <cell r="U27">
            <v>25.734000000000002</v>
          </cell>
          <cell r="V27">
            <v>0</v>
          </cell>
          <cell r="W27">
            <v>0</v>
          </cell>
          <cell r="X27">
            <v>0</v>
          </cell>
          <cell r="Y27">
            <v>0</v>
          </cell>
          <cell r="Z27">
            <v>186.06800000000001</v>
          </cell>
          <cell r="AA27">
            <v>252.5</v>
          </cell>
          <cell r="AB27">
            <v>452.66200000000009</v>
          </cell>
          <cell r="AC27">
            <v>431.65300000000002</v>
          </cell>
          <cell r="AD27">
            <v>2.6050120755789181</v>
          </cell>
          <cell r="AE27">
            <v>2.5835065533164889</v>
          </cell>
        </row>
        <row r="28">
          <cell r="S28">
            <v>37469</v>
          </cell>
          <cell r="T28">
            <v>130.63800000000001</v>
          </cell>
          <cell r="U28">
            <v>112.82299999999999</v>
          </cell>
          <cell r="V28">
            <v>0</v>
          </cell>
          <cell r="W28">
            <v>13.930999999999999</v>
          </cell>
          <cell r="X28">
            <v>0</v>
          </cell>
          <cell r="Y28">
            <v>0</v>
          </cell>
          <cell r="Z28">
            <v>158.31399999999999</v>
          </cell>
          <cell r="AA28">
            <v>150.02799999999999</v>
          </cell>
          <cell r="AB28">
            <v>542.32700000000011</v>
          </cell>
          <cell r="AC28">
            <v>444.78800000000001</v>
          </cell>
          <cell r="AD28">
            <v>3.9562580729907855</v>
          </cell>
          <cell r="AE28">
            <v>2.6035866553518665</v>
          </cell>
        </row>
        <row r="29">
          <cell r="S29">
            <v>37500</v>
          </cell>
          <cell r="T29">
            <v>215.55699999999999</v>
          </cell>
          <cell r="U29">
            <v>225.071</v>
          </cell>
          <cell r="V29">
            <v>0</v>
          </cell>
          <cell r="W29">
            <v>44.918999999999997</v>
          </cell>
          <cell r="X29">
            <v>0</v>
          </cell>
          <cell r="Y29">
            <v>0</v>
          </cell>
          <cell r="Z29">
            <v>58.555</v>
          </cell>
          <cell r="AA29">
            <v>81.816999999999993</v>
          </cell>
          <cell r="AB29">
            <v>420.65800000000013</v>
          </cell>
          <cell r="AC29">
            <v>132.46600000000001</v>
          </cell>
          <cell r="AD29" t="str">
            <v>7+</v>
          </cell>
          <cell r="AE29">
            <v>0.82439850138783444</v>
          </cell>
        </row>
        <row r="30">
          <cell r="S30">
            <v>37530</v>
          </cell>
          <cell r="T30">
            <v>175.97499999999999</v>
          </cell>
          <cell r="U30">
            <v>160.68199999999999</v>
          </cell>
          <cell r="V30">
            <v>0</v>
          </cell>
          <cell r="W30">
            <v>0</v>
          </cell>
          <cell r="X30">
            <v>0</v>
          </cell>
          <cell r="Y30">
            <v>0</v>
          </cell>
          <cell r="Z30">
            <v>2.2690000000000001</v>
          </cell>
          <cell r="AA30">
            <v>15.898</v>
          </cell>
          <cell r="AB30">
            <v>248.37900000000016</v>
          </cell>
          <cell r="AC30">
            <v>-12.317999999999984</v>
          </cell>
          <cell r="AD30" t="str">
            <v>7+</v>
          </cell>
          <cell r="AE30">
            <v>-0.12594190599854799</v>
          </cell>
        </row>
        <row r="31">
          <cell r="S31">
            <v>37561</v>
          </cell>
          <cell r="T31">
            <v>107.116</v>
          </cell>
          <cell r="U31">
            <v>97.807000000000002</v>
          </cell>
          <cell r="V31">
            <v>0</v>
          </cell>
          <cell r="W31">
            <v>30.23</v>
          </cell>
          <cell r="X31">
            <v>0</v>
          </cell>
          <cell r="Y31">
            <v>0</v>
          </cell>
          <cell r="Z31">
            <v>0</v>
          </cell>
          <cell r="AA31">
            <v>21.670999999999999</v>
          </cell>
          <cell r="AB31">
            <v>141.26300000000015</v>
          </cell>
          <cell r="AC31">
            <v>73.397999999999996</v>
          </cell>
          <cell r="AD31" t="str">
            <v>7+</v>
          </cell>
          <cell r="AE31" t="str">
            <v>7+</v>
          </cell>
        </row>
        <row r="32">
          <cell r="S32">
            <v>37591</v>
          </cell>
          <cell r="T32">
            <v>45.677</v>
          </cell>
          <cell r="U32">
            <v>41.485999999999997</v>
          </cell>
          <cell r="V32">
            <v>0</v>
          </cell>
          <cell r="W32">
            <v>7.26</v>
          </cell>
          <cell r="X32">
            <v>0</v>
          </cell>
          <cell r="Y32">
            <v>0</v>
          </cell>
          <cell r="Z32">
            <v>0</v>
          </cell>
          <cell r="AA32">
            <v>3.2639999999999998</v>
          </cell>
          <cell r="AB32">
            <v>95.585999999999999</v>
          </cell>
          <cell r="AC32">
            <v>55.715000000000003</v>
          </cell>
          <cell r="AD32" t="str">
            <v>7+</v>
          </cell>
          <cell r="AE32" t="str">
            <v>7+</v>
          </cell>
        </row>
        <row r="33">
          <cell r="S33">
            <v>37622</v>
          </cell>
          <cell r="T33">
            <v>7.1372905986832107</v>
          </cell>
          <cell r="U33">
            <v>5.8959999999999999</v>
          </cell>
          <cell r="V33">
            <v>0</v>
          </cell>
          <cell r="W33">
            <v>5.0999999999999997E-2</v>
          </cell>
          <cell r="X33">
            <v>0</v>
          </cell>
          <cell r="Y33">
            <v>0</v>
          </cell>
          <cell r="Z33">
            <v>0</v>
          </cell>
          <cell r="AA33">
            <v>0.55000000000000004</v>
          </cell>
          <cell r="AB33">
            <v>-71.060290598683196</v>
          </cell>
          <cell r="AC33">
            <v>53.003999999999998</v>
          </cell>
          <cell r="AD33">
            <v>-37.113345847630697</v>
          </cell>
          <cell r="AE33">
            <v>6.1188454066056064</v>
          </cell>
        </row>
        <row r="34">
          <cell r="S34">
            <v>37653</v>
          </cell>
          <cell r="T34">
            <v>1.9146829523380109</v>
          </cell>
          <cell r="U34">
            <v>6.1459999999999999</v>
          </cell>
          <cell r="V34">
            <v>0</v>
          </cell>
          <cell r="W34">
            <v>0.129</v>
          </cell>
          <cell r="X34">
            <v>0</v>
          </cell>
          <cell r="Y34">
            <v>0</v>
          </cell>
          <cell r="Z34">
            <v>17.594000000000001</v>
          </cell>
          <cell r="AA34">
            <v>16.687000000000001</v>
          </cell>
          <cell r="AB34">
            <v>-55.380973551021206</v>
          </cell>
          <cell r="AC34">
            <v>79.858000000000004</v>
          </cell>
          <cell r="AD34">
            <v>-32.843027655969287</v>
          </cell>
          <cell r="AE34">
            <v>5.7294476824868168</v>
          </cell>
        </row>
        <row r="35">
          <cell r="S35">
            <v>37681</v>
          </cell>
          <cell r="T35">
            <v>1.6862322844025497</v>
          </cell>
          <cell r="U35">
            <v>5.72</v>
          </cell>
          <cell r="V35">
            <v>0</v>
          </cell>
          <cell r="W35">
            <v>8.4000000000000005E-2</v>
          </cell>
          <cell r="X35">
            <v>0</v>
          </cell>
          <cell r="Y35">
            <v>0</v>
          </cell>
          <cell r="Z35">
            <v>69.665000000000006</v>
          </cell>
          <cell r="AA35">
            <v>34.444000000000003</v>
          </cell>
          <cell r="AB35">
            <v>12.59779416457625</v>
          </cell>
          <cell r="AC35">
            <v>126.44</v>
          </cell>
          <cell r="AD35">
            <v>3.1520844228461158</v>
          </cell>
          <cell r="AE35">
            <v>5.3055168163980149</v>
          </cell>
        </row>
        <row r="36">
          <cell r="S36">
            <v>37712</v>
          </cell>
          <cell r="T36">
            <v>0.53475896261125822</v>
          </cell>
          <cell r="U36">
            <v>4.4779999999999998</v>
          </cell>
          <cell r="V36">
            <v>0</v>
          </cell>
          <cell r="W36">
            <v>27.37</v>
          </cell>
          <cell r="X36">
            <v>0</v>
          </cell>
          <cell r="Y36">
            <v>0</v>
          </cell>
          <cell r="Z36">
            <v>86.552000000000007</v>
          </cell>
          <cell r="AA36">
            <v>102.101</v>
          </cell>
          <cell r="AB36">
            <v>98.615035201965</v>
          </cell>
          <cell r="AC36">
            <v>231.17</v>
          </cell>
          <cell r="AD36">
            <v>4.1105066616145516</v>
          </cell>
          <cell r="AE36">
            <v>5.1967771846728317</v>
          </cell>
        </row>
        <row r="37">
          <cell r="S37">
            <v>37742</v>
          </cell>
          <cell r="T37">
            <v>0.45382800849959265</v>
          </cell>
          <cell r="U37">
            <v>-3.8650000000000002</v>
          </cell>
          <cell r="V37">
            <v>0</v>
          </cell>
          <cell r="W37">
            <v>150.13200000000001</v>
          </cell>
          <cell r="X37">
            <v>0</v>
          </cell>
          <cell r="Y37">
            <v>0</v>
          </cell>
          <cell r="Z37">
            <v>106.251</v>
          </cell>
          <cell r="AA37">
            <v>151.08500000000001</v>
          </cell>
          <cell r="AB37">
            <v>204.41220719346543</v>
          </cell>
          <cell r="AC37">
            <v>386.16</v>
          </cell>
          <cell r="AD37">
            <v>3.9720105697649104</v>
          </cell>
          <cell r="AE37">
            <v>5.9387776013115419</v>
          </cell>
        </row>
        <row r="38">
          <cell r="S38">
            <v>37773</v>
          </cell>
          <cell r="T38">
            <v>8.2231996032194825</v>
          </cell>
          <cell r="U38">
            <v>11.837999999999999</v>
          </cell>
          <cell r="V38">
            <v>0</v>
          </cell>
          <cell r="W38">
            <v>125.247</v>
          </cell>
          <cell r="X38">
            <v>0</v>
          </cell>
          <cell r="Y38">
            <v>0</v>
          </cell>
          <cell r="Z38">
            <v>121.73</v>
          </cell>
          <cell r="AA38">
            <v>146.43199999999999</v>
          </cell>
          <cell r="AB38">
            <v>317.91900759024594</v>
          </cell>
          <cell r="AC38">
            <v>513.26099999999997</v>
          </cell>
          <cell r="AD38">
            <v>3.9880460749838851</v>
          </cell>
          <cell r="AE38" t="str">
            <v>7+</v>
          </cell>
        </row>
        <row r="39">
          <cell r="S39">
            <v>37803</v>
          </cell>
          <cell r="T39">
            <v>22.263999999999999</v>
          </cell>
          <cell r="U39">
            <v>22.263999999999999</v>
          </cell>
          <cell r="V39">
            <v>0</v>
          </cell>
          <cell r="W39">
            <v>89.578000000000003</v>
          </cell>
          <cell r="X39">
            <v>0</v>
          </cell>
          <cell r="Y39">
            <v>0</v>
          </cell>
          <cell r="Z39">
            <v>137.21700000000001</v>
          </cell>
          <cell r="AA39">
            <v>129.08500000000001</v>
          </cell>
          <cell r="AB39">
            <v>434.00699999999995</v>
          </cell>
          <cell r="AC39">
            <v>555.21500000000003</v>
          </cell>
          <cell r="AD39" t="str">
            <v>7+</v>
          </cell>
          <cell r="AE39" t="str">
            <v>7+</v>
          </cell>
        </row>
        <row r="40">
          <cell r="S40">
            <v>37834</v>
          </cell>
          <cell r="T40">
            <v>54.045000000000002</v>
          </cell>
          <cell r="U40">
            <v>54.045000000000002</v>
          </cell>
          <cell r="V40">
            <v>0</v>
          </cell>
          <cell r="W40">
            <v>65.406000000000006</v>
          </cell>
          <cell r="X40">
            <v>0</v>
          </cell>
          <cell r="Y40">
            <v>0</v>
          </cell>
          <cell r="Z40">
            <v>83.179000000000002</v>
          </cell>
          <cell r="AA40">
            <v>126.511</v>
          </cell>
          <cell r="AB40">
            <v>463.14099999999991</v>
          </cell>
          <cell r="AC40">
            <v>491.52600000000001</v>
          </cell>
          <cell r="AD40" t="str">
            <v>7+</v>
          </cell>
          <cell r="AE40" t="str">
            <v>7+</v>
          </cell>
        </row>
        <row r="41">
          <cell r="S41">
            <v>37865</v>
          </cell>
          <cell r="T41">
            <v>123.33199999999999</v>
          </cell>
          <cell r="U41">
            <v>123.33199999999999</v>
          </cell>
          <cell r="V41">
            <v>0</v>
          </cell>
          <cell r="W41">
            <v>9.2859999999999996</v>
          </cell>
          <cell r="X41">
            <v>0</v>
          </cell>
          <cell r="Y41">
            <v>0</v>
          </cell>
          <cell r="Z41">
            <v>18.992999999999999</v>
          </cell>
          <cell r="AA41">
            <v>80.506</v>
          </cell>
          <cell r="AB41">
            <v>358.80199999999991</v>
          </cell>
          <cell r="AC41">
            <v>398.03899999999999</v>
          </cell>
          <cell r="AD41" t="str">
            <v>7+</v>
          </cell>
          <cell r="AE41" t="str">
            <v>7+</v>
          </cell>
        </row>
        <row r="42">
          <cell r="S42">
            <v>37895</v>
          </cell>
          <cell r="T42">
            <v>119.709</v>
          </cell>
          <cell r="U42">
            <v>119.709</v>
          </cell>
          <cell r="V42">
            <v>0</v>
          </cell>
          <cell r="W42">
            <v>10.010999999999999</v>
          </cell>
          <cell r="X42">
            <v>0</v>
          </cell>
          <cell r="Y42">
            <v>0</v>
          </cell>
          <cell r="Z42">
            <v>1.117</v>
          </cell>
          <cell r="AA42">
            <v>69.135999999999996</v>
          </cell>
          <cell r="AB42">
            <v>240.21</v>
          </cell>
          <cell r="AC42">
            <v>265.44499999999999</v>
          </cell>
          <cell r="AD42" t="str">
            <v>7+</v>
          </cell>
          <cell r="AE42" t="str">
            <v>7+</v>
          </cell>
        </row>
        <row r="43">
          <cell r="S43">
            <v>37926</v>
          </cell>
          <cell r="T43">
            <v>58.557000000000002</v>
          </cell>
          <cell r="U43">
            <v>58.557000000000002</v>
          </cell>
          <cell r="V43">
            <v>0</v>
          </cell>
          <cell r="W43">
            <v>10.147</v>
          </cell>
          <cell r="X43">
            <v>0</v>
          </cell>
          <cell r="Y43">
            <v>0</v>
          </cell>
          <cell r="Z43">
            <v>0.441</v>
          </cell>
          <cell r="AA43">
            <v>44.292000000000002</v>
          </cell>
          <cell r="AB43">
            <v>182.09399999999994</v>
          </cell>
          <cell r="AC43">
            <v>161.45599999999999</v>
          </cell>
          <cell r="AD43" t="str">
            <v>7+</v>
          </cell>
          <cell r="AE43" t="str">
            <v>7+</v>
          </cell>
        </row>
        <row r="44">
          <cell r="S44">
            <v>37956</v>
          </cell>
          <cell r="T44">
            <v>12.83</v>
          </cell>
          <cell r="U44">
            <v>12.83</v>
          </cell>
          <cell r="V44">
            <v>0</v>
          </cell>
          <cell r="W44">
            <v>11.146000000000001</v>
          </cell>
          <cell r="X44">
            <v>0</v>
          </cell>
          <cell r="Y44">
            <v>0</v>
          </cell>
          <cell r="Z44">
            <v>0.44</v>
          </cell>
          <cell r="AA44">
            <v>0</v>
          </cell>
          <cell r="AB44">
            <v>169.70399999999992</v>
          </cell>
          <cell r="AC44">
            <v>109.27200000000001</v>
          </cell>
          <cell r="AD44" t="str">
            <v>7+</v>
          </cell>
          <cell r="AE44" t="str">
            <v>7+</v>
          </cell>
        </row>
        <row r="45">
          <cell r="S45">
            <v>37987</v>
          </cell>
          <cell r="T45">
            <v>0</v>
          </cell>
          <cell r="U45">
            <v>0</v>
          </cell>
          <cell r="V45">
            <v>0</v>
          </cell>
          <cell r="W45">
            <v>6.2210000000000001</v>
          </cell>
          <cell r="X45">
            <v>0</v>
          </cell>
          <cell r="Y45">
            <v>0</v>
          </cell>
          <cell r="Z45">
            <v>38.851999999999997</v>
          </cell>
          <cell r="AA45">
            <v>0</v>
          </cell>
          <cell r="AB45">
            <v>246.46199999999996</v>
          </cell>
          <cell r="AC45">
            <v>125.30800000000001</v>
          </cell>
          <cell r="AD45" t="str">
            <v>7+</v>
          </cell>
          <cell r="AE45" t="str">
            <v>7+</v>
          </cell>
        </row>
        <row r="46">
          <cell r="S46">
            <v>38018</v>
          </cell>
          <cell r="T46">
            <v>0</v>
          </cell>
          <cell r="U46">
            <v>0</v>
          </cell>
          <cell r="V46">
            <v>0</v>
          </cell>
          <cell r="W46">
            <v>4.9619999999999997</v>
          </cell>
          <cell r="X46">
            <v>0</v>
          </cell>
          <cell r="Y46">
            <v>0</v>
          </cell>
          <cell r="Z46">
            <v>75.751999999999995</v>
          </cell>
          <cell r="AA46">
            <v>0</v>
          </cell>
          <cell r="AB46">
            <v>322.21399999999994</v>
          </cell>
          <cell r="AC46">
            <v>142.851</v>
          </cell>
          <cell r="AD46" t="str">
            <v>7+</v>
          </cell>
          <cell r="AE46" t="str">
            <v>7+</v>
          </cell>
        </row>
        <row r="47">
          <cell r="S47">
            <v>38046</v>
          </cell>
          <cell r="T47">
            <v>0</v>
          </cell>
          <cell r="U47">
            <v>0</v>
          </cell>
          <cell r="V47">
            <v>0</v>
          </cell>
          <cell r="W47">
            <v>0</v>
          </cell>
          <cell r="X47">
            <v>0</v>
          </cell>
          <cell r="Y47">
            <v>0</v>
          </cell>
          <cell r="Z47">
            <v>85.272000000000006</v>
          </cell>
          <cell r="AA47">
            <v>51.965000000000003</v>
          </cell>
          <cell r="AB47">
            <v>407.48599999999993</v>
          </cell>
          <cell r="AC47">
            <v>194.816</v>
          </cell>
          <cell r="AD47" t="str">
            <v>7+</v>
          </cell>
          <cell r="AE47" t="str">
            <v>7+</v>
          </cell>
        </row>
        <row r="48">
          <cell r="S48">
            <v>38077</v>
          </cell>
          <cell r="T48">
            <v>0</v>
          </cell>
          <cell r="U48">
            <v>0</v>
          </cell>
          <cell r="V48">
            <v>0</v>
          </cell>
          <cell r="W48">
            <v>0</v>
          </cell>
          <cell r="X48">
            <v>0</v>
          </cell>
          <cell r="Y48">
            <v>0</v>
          </cell>
          <cell r="Z48">
            <v>99.355999999999995</v>
          </cell>
          <cell r="AA48">
            <v>86.117999999999995</v>
          </cell>
          <cell r="AB48">
            <v>506.84199999999993</v>
          </cell>
          <cell r="AC48">
            <v>280.93399999999997</v>
          </cell>
          <cell r="AD48" t="str">
            <v>7+</v>
          </cell>
          <cell r="AE48" t="str">
            <v>7+</v>
          </cell>
        </row>
        <row r="49">
          <cell r="S49">
            <v>38107</v>
          </cell>
          <cell r="T49">
            <v>0</v>
          </cell>
          <cell r="U49">
            <v>0</v>
          </cell>
          <cell r="V49">
            <v>0</v>
          </cell>
          <cell r="W49">
            <v>0</v>
          </cell>
          <cell r="X49">
            <v>0</v>
          </cell>
          <cell r="Y49">
            <v>0</v>
          </cell>
          <cell r="Z49">
            <v>100.04</v>
          </cell>
          <cell r="AA49">
            <v>98.55</v>
          </cell>
          <cell r="AB49">
            <v>606.88199999999995</v>
          </cell>
          <cell r="AC49">
            <v>379.48399999999998</v>
          </cell>
          <cell r="AD49" t="str">
            <v>7+</v>
          </cell>
          <cell r="AE49" t="str">
            <v>7+</v>
          </cell>
        </row>
        <row r="50">
          <cell r="S50">
            <v>38138</v>
          </cell>
          <cell r="T50">
            <v>0</v>
          </cell>
          <cell r="U50">
            <v>0</v>
          </cell>
          <cell r="V50">
            <v>0</v>
          </cell>
          <cell r="W50">
            <v>0</v>
          </cell>
          <cell r="X50">
            <v>0</v>
          </cell>
          <cell r="Y50">
            <v>0</v>
          </cell>
          <cell r="Z50">
            <v>94.727999999999994</v>
          </cell>
          <cell r="AA50">
            <v>101.21</v>
          </cell>
          <cell r="AB50">
            <v>701.61</v>
          </cell>
          <cell r="AC50">
            <v>480.69399999999996</v>
          </cell>
          <cell r="AD50" t="str">
            <v>7+</v>
          </cell>
          <cell r="AE50" t="str">
            <v>7+</v>
          </cell>
        </row>
        <row r="51">
          <cell r="S51">
            <v>38168</v>
          </cell>
          <cell r="T51">
            <v>0</v>
          </cell>
          <cell r="U51">
            <v>0</v>
          </cell>
          <cell r="V51">
            <v>0</v>
          </cell>
          <cell r="W51">
            <v>0</v>
          </cell>
          <cell r="X51">
            <v>0</v>
          </cell>
          <cell r="Y51">
            <v>0</v>
          </cell>
          <cell r="Z51">
            <v>90.957999999999998</v>
          </cell>
          <cell r="AA51">
            <v>102.78400000000001</v>
          </cell>
          <cell r="AB51">
            <v>792.56799999999987</v>
          </cell>
          <cell r="AC51">
            <v>583.47799999999995</v>
          </cell>
          <cell r="AD51" t="str">
            <v>7+</v>
          </cell>
          <cell r="AE51" t="str">
            <v>7+</v>
          </cell>
        </row>
        <row r="52">
          <cell r="S52">
            <v>38199</v>
          </cell>
          <cell r="T52">
            <v>0</v>
          </cell>
          <cell r="U52">
            <v>0</v>
          </cell>
          <cell r="V52">
            <v>0</v>
          </cell>
          <cell r="W52">
            <v>0</v>
          </cell>
          <cell r="X52">
            <v>0</v>
          </cell>
          <cell r="Y52">
            <v>0</v>
          </cell>
          <cell r="Z52">
            <v>81.138999999999996</v>
          </cell>
          <cell r="AA52">
            <v>84.933999999999997</v>
          </cell>
          <cell r="AB52">
            <v>873.70699999999988</v>
          </cell>
          <cell r="AC52">
            <v>668.41199999999992</v>
          </cell>
          <cell r="AD52" t="str">
            <v>7+</v>
          </cell>
          <cell r="AE52" t="str">
            <v>7+</v>
          </cell>
        </row>
        <row r="53">
          <cell r="S53">
            <v>38230</v>
          </cell>
          <cell r="T53">
            <v>0</v>
          </cell>
          <cell r="U53">
            <v>0</v>
          </cell>
          <cell r="V53">
            <v>0</v>
          </cell>
          <cell r="W53">
            <v>0</v>
          </cell>
          <cell r="X53">
            <v>0</v>
          </cell>
          <cell r="Y53">
            <v>0</v>
          </cell>
          <cell r="Z53">
            <v>37.543999999999997</v>
          </cell>
          <cell r="AA53">
            <v>34.524000000000001</v>
          </cell>
          <cell r="AB53">
            <v>911.25099999999986</v>
          </cell>
          <cell r="AC53">
            <v>702.93599999999992</v>
          </cell>
          <cell r="AD53" t="str">
            <v>7+</v>
          </cell>
          <cell r="AE53" t="str">
            <v>7+</v>
          </cell>
        </row>
        <row r="54">
          <cell r="S54">
            <v>38260</v>
          </cell>
          <cell r="T54">
            <v>0</v>
          </cell>
          <cell r="U54">
            <v>0</v>
          </cell>
          <cell r="V54">
            <v>0</v>
          </cell>
          <cell r="W54">
            <v>0</v>
          </cell>
          <cell r="X54">
            <v>0</v>
          </cell>
          <cell r="Y54">
            <v>0</v>
          </cell>
          <cell r="Z54">
            <v>1.492</v>
          </cell>
          <cell r="AA54">
            <v>1.353</v>
          </cell>
          <cell r="AB54">
            <v>912.74299999999982</v>
          </cell>
          <cell r="AC54">
            <v>704.28899999999987</v>
          </cell>
          <cell r="AD54" t="str">
            <v>7+</v>
          </cell>
          <cell r="AE54" t="str">
            <v>7+</v>
          </cell>
        </row>
        <row r="55">
          <cell r="S55">
            <v>38291</v>
          </cell>
          <cell r="T55">
            <v>0</v>
          </cell>
          <cell r="U55">
            <v>0</v>
          </cell>
          <cell r="V55">
            <v>0</v>
          </cell>
          <cell r="W55">
            <v>0</v>
          </cell>
          <cell r="X55">
            <v>0</v>
          </cell>
          <cell r="Y55">
            <v>0</v>
          </cell>
          <cell r="Z55">
            <v>0</v>
          </cell>
          <cell r="AA55">
            <v>0</v>
          </cell>
          <cell r="AB55">
            <v>912.74299999999982</v>
          </cell>
          <cell r="AC55">
            <v>704.28899999999987</v>
          </cell>
          <cell r="AD55" t="str">
            <v>7+</v>
          </cell>
          <cell r="AE55" t="str">
            <v>7+</v>
          </cell>
        </row>
        <row r="56">
          <cell r="S56">
            <v>38321</v>
          </cell>
          <cell r="T56">
            <v>0</v>
          </cell>
          <cell r="U56">
            <v>0</v>
          </cell>
          <cell r="V56">
            <v>0</v>
          </cell>
          <cell r="W56">
            <v>0</v>
          </cell>
          <cell r="X56">
            <v>0</v>
          </cell>
          <cell r="Y56">
            <v>0</v>
          </cell>
          <cell r="Z56">
            <v>0</v>
          </cell>
          <cell r="AA56">
            <v>0</v>
          </cell>
          <cell r="AB56">
            <v>912.74299999999982</v>
          </cell>
          <cell r="AC56">
            <v>704.28899999999987</v>
          </cell>
          <cell r="AD56" t="str">
            <v>7+</v>
          </cell>
          <cell r="AE56" t="str">
            <v>7+</v>
          </cell>
        </row>
      </sheetData>
      <sheetData sheetId="9" refreshError="1">
        <row r="6">
          <cell r="T6" t="str">
            <v>PSR/LTR - FIRESTONE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9.5019999999999989</v>
          </cell>
          <cell r="U11">
            <v>-9.8899999999999988</v>
          </cell>
          <cell r="X11">
            <v>0</v>
          </cell>
          <cell r="Y11">
            <v>0</v>
          </cell>
          <cell r="Z11">
            <v>30.857999999999997</v>
          </cell>
          <cell r="AA11">
            <v>14.247</v>
          </cell>
        </row>
        <row r="12">
          <cell r="S12" t="str">
            <v>02 2nd HF</v>
          </cell>
          <cell r="T12">
            <v>152.245</v>
          </cell>
          <cell r="U12">
            <v>141.47299999999998</v>
          </cell>
          <cell r="X12">
            <v>0</v>
          </cell>
          <cell r="Y12">
            <v>0</v>
          </cell>
          <cell r="Z12">
            <v>69.143999999999991</v>
          </cell>
          <cell r="AA12">
            <v>52.760000000000005</v>
          </cell>
        </row>
        <row r="13">
          <cell r="S13" t="str">
            <v>02 Annual</v>
          </cell>
          <cell r="T13">
            <v>161.74700000000001</v>
          </cell>
          <cell r="U13">
            <v>131.583</v>
          </cell>
          <cell r="X13">
            <v>0</v>
          </cell>
          <cell r="Y13">
            <v>0</v>
          </cell>
          <cell r="Z13">
            <v>100.00199999999998</v>
          </cell>
          <cell r="AA13">
            <v>67.007000000000005</v>
          </cell>
        </row>
        <row r="14">
          <cell r="S14" t="str">
            <v>03 1st HF</v>
          </cell>
          <cell r="T14">
            <v>0.53847709818125655</v>
          </cell>
          <cell r="U14">
            <v>4.7290000000000001</v>
          </cell>
          <cell r="X14">
            <v>0</v>
          </cell>
          <cell r="Y14">
            <v>0</v>
          </cell>
          <cell r="Z14">
            <v>0</v>
          </cell>
          <cell r="AA14">
            <v>0</v>
          </cell>
        </row>
        <row r="15">
          <cell r="S15" t="str">
            <v>03 2nd HF</v>
          </cell>
          <cell r="T15">
            <v>93.489000000000004</v>
          </cell>
          <cell r="U15">
            <v>93.489000000000004</v>
          </cell>
          <cell r="X15">
            <v>0</v>
          </cell>
          <cell r="Y15">
            <v>0</v>
          </cell>
          <cell r="Z15">
            <v>0</v>
          </cell>
          <cell r="AA15">
            <v>0</v>
          </cell>
        </row>
        <row r="16">
          <cell r="S16" t="str">
            <v>03 Annual</v>
          </cell>
          <cell r="T16">
            <v>94.027477098181265</v>
          </cell>
          <cell r="U16">
            <v>98.218000000000004</v>
          </cell>
          <cell r="X16">
            <v>0</v>
          </cell>
          <cell r="Y16">
            <v>0</v>
          </cell>
          <cell r="Z16">
            <v>0</v>
          </cell>
          <cell r="AA16">
            <v>0</v>
          </cell>
        </row>
        <row r="17">
          <cell r="S17" t="str">
            <v>04 1st HF</v>
          </cell>
          <cell r="T17">
            <v>0</v>
          </cell>
          <cell r="U17">
            <v>0</v>
          </cell>
          <cell r="X17">
            <v>0</v>
          </cell>
          <cell r="Y17">
            <v>0</v>
          </cell>
          <cell r="Z17">
            <v>0</v>
          </cell>
          <cell r="AA17">
            <v>0</v>
          </cell>
        </row>
        <row r="18">
          <cell r="S18" t="str">
            <v>04 2nd HF</v>
          </cell>
          <cell r="T18">
            <v>0</v>
          </cell>
          <cell r="U18">
            <v>0</v>
          </cell>
          <cell r="X18">
            <v>0</v>
          </cell>
          <cell r="Y18">
            <v>0</v>
          </cell>
          <cell r="Z18">
            <v>0</v>
          </cell>
          <cell r="AA18">
            <v>0</v>
          </cell>
        </row>
        <row r="19">
          <cell r="S19" t="str">
            <v>04 Annual</v>
          </cell>
          <cell r="T19">
            <v>0</v>
          </cell>
          <cell r="U19">
            <v>0</v>
          </cell>
          <cell r="X19">
            <v>0</v>
          </cell>
          <cell r="Y19">
            <v>0</v>
          </cell>
          <cell r="Z19">
            <v>0</v>
          </cell>
          <cell r="AA19">
            <v>0</v>
          </cell>
        </row>
        <row r="21">
          <cell r="S21">
            <v>37257</v>
          </cell>
          <cell r="T21">
            <v>1.534</v>
          </cell>
          <cell r="U21">
            <v>-0.63700000000000001</v>
          </cell>
          <cell r="V21">
            <v>0</v>
          </cell>
          <cell r="W21">
            <v>0</v>
          </cell>
          <cell r="X21">
            <v>0</v>
          </cell>
          <cell r="Y21">
            <v>0</v>
          </cell>
          <cell r="Z21">
            <v>0</v>
          </cell>
          <cell r="AA21">
            <v>0</v>
          </cell>
          <cell r="AB21">
            <v>102.09199999999998</v>
          </cell>
          <cell r="AC21">
            <v>59.63</v>
          </cell>
          <cell r="AD21" t="str">
            <v>7+</v>
          </cell>
          <cell r="AE21" t="str">
            <v>7+</v>
          </cell>
        </row>
        <row r="22">
          <cell r="S22">
            <v>37288</v>
          </cell>
          <cell r="T22">
            <v>1.6080000000000001</v>
          </cell>
          <cell r="U22">
            <v>-8.6129999999999995</v>
          </cell>
          <cell r="V22">
            <v>0</v>
          </cell>
          <cell r="W22">
            <v>0</v>
          </cell>
          <cell r="X22">
            <v>0</v>
          </cell>
          <cell r="Y22">
            <v>0</v>
          </cell>
          <cell r="Z22">
            <v>0</v>
          </cell>
          <cell r="AA22">
            <v>0</v>
          </cell>
          <cell r="AB22">
            <v>100.48399999999998</v>
          </cell>
          <cell r="AC22">
            <v>60.996000000000002</v>
          </cell>
          <cell r="AD22" t="str">
            <v>7+</v>
          </cell>
          <cell r="AE22">
            <v>6.661336184345215</v>
          </cell>
        </row>
        <row r="23">
          <cell r="S23">
            <v>37316</v>
          </cell>
          <cell r="T23">
            <v>1.298</v>
          </cell>
          <cell r="U23">
            <v>-4.38</v>
          </cell>
          <cell r="V23">
            <v>0</v>
          </cell>
          <cell r="W23">
            <v>0</v>
          </cell>
          <cell r="X23">
            <v>0</v>
          </cell>
          <cell r="Y23">
            <v>0</v>
          </cell>
          <cell r="Z23">
            <v>0</v>
          </cell>
          <cell r="AA23">
            <v>0</v>
          </cell>
          <cell r="AB23">
            <v>99.185999999999979</v>
          </cell>
          <cell r="AC23">
            <v>62.576999999999998</v>
          </cell>
          <cell r="AD23">
            <v>6.3140003405028082</v>
          </cell>
          <cell r="AE23">
            <v>5.5976661131457428</v>
          </cell>
        </row>
        <row r="24">
          <cell r="S24">
            <v>37347</v>
          </cell>
          <cell r="T24">
            <v>1.4730000000000001</v>
          </cell>
          <cell r="U24">
            <v>7.3999999999999996E-2</v>
          </cell>
          <cell r="V24">
            <v>0</v>
          </cell>
          <cell r="W24">
            <v>0</v>
          </cell>
          <cell r="X24">
            <v>0</v>
          </cell>
          <cell r="Y24">
            <v>0</v>
          </cell>
          <cell r="Z24">
            <v>1.2230000000000001</v>
          </cell>
          <cell r="AA24">
            <v>0</v>
          </cell>
          <cell r="AB24">
            <v>98.935999999999979</v>
          </cell>
          <cell r="AC24">
            <v>62.567</v>
          </cell>
          <cell r="AD24">
            <v>5.3487032518018269</v>
          </cell>
          <cell r="AE24">
            <v>4.5991219490002502</v>
          </cell>
        </row>
        <row r="25">
          <cell r="S25">
            <v>37377</v>
          </cell>
          <cell r="T25">
            <v>1.462</v>
          </cell>
          <cell r="U25">
            <v>0.433</v>
          </cell>
          <cell r="V25">
            <v>0</v>
          </cell>
          <cell r="W25">
            <v>0</v>
          </cell>
          <cell r="X25">
            <v>0</v>
          </cell>
          <cell r="Y25">
            <v>0</v>
          </cell>
          <cell r="Z25">
            <v>10.02</v>
          </cell>
          <cell r="AA25">
            <v>2.4860000000000002</v>
          </cell>
          <cell r="AB25">
            <v>107.69199999999998</v>
          </cell>
          <cell r="AC25">
            <v>64.61999999999999</v>
          </cell>
          <cell r="AD25">
            <v>4.6386413937914979</v>
          </cell>
          <cell r="AE25">
            <v>3.6556720729737719</v>
          </cell>
        </row>
        <row r="26">
          <cell r="S26">
            <v>37408</v>
          </cell>
          <cell r="T26">
            <v>2.1269999999999998</v>
          </cell>
          <cell r="U26">
            <v>3.2330000000000001</v>
          </cell>
          <cell r="V26">
            <v>0</v>
          </cell>
          <cell r="W26">
            <v>0</v>
          </cell>
          <cell r="X26">
            <v>0</v>
          </cell>
          <cell r="Y26">
            <v>0</v>
          </cell>
          <cell r="Z26">
            <v>19.614999999999998</v>
          </cell>
          <cell r="AA26">
            <v>11.760999999999999</v>
          </cell>
          <cell r="AB26">
            <v>125.36599999999999</v>
          </cell>
          <cell r="AC26">
            <v>73.147999999999982</v>
          </cell>
          <cell r="AD26">
            <v>4.3129317980513724</v>
          </cell>
          <cell r="AE26">
            <v>2.923204658674734</v>
          </cell>
        </row>
        <row r="27">
          <cell r="S27">
            <v>37438</v>
          </cell>
          <cell r="T27">
            <v>9.0280000000000005</v>
          </cell>
          <cell r="U27">
            <v>3.145</v>
          </cell>
          <cell r="V27">
            <v>0</v>
          </cell>
          <cell r="W27">
            <v>0</v>
          </cell>
          <cell r="X27">
            <v>0</v>
          </cell>
          <cell r="Y27">
            <v>0</v>
          </cell>
          <cell r="Z27">
            <v>24.523</v>
          </cell>
          <cell r="AA27">
            <v>25.863</v>
          </cell>
          <cell r="AB27">
            <v>140.495</v>
          </cell>
          <cell r="AC27">
            <v>91.816999999999993</v>
          </cell>
          <cell r="AD27">
            <v>4.7604927408710962</v>
          </cell>
          <cell r="AE27">
            <v>2.5393593681439226</v>
          </cell>
        </row>
        <row r="28">
          <cell r="S28">
            <v>37469</v>
          </cell>
          <cell r="T28">
            <v>32.091000000000001</v>
          </cell>
          <cell r="U28">
            <v>29.417999999999999</v>
          </cell>
          <cell r="V28">
            <v>0</v>
          </cell>
          <cell r="W28">
            <v>8.1270000000000007</v>
          </cell>
          <cell r="X28">
            <v>0</v>
          </cell>
          <cell r="Y28">
            <v>0</v>
          </cell>
          <cell r="Z28">
            <v>22.881</v>
          </cell>
          <cell r="AA28">
            <v>11.473000000000001</v>
          </cell>
          <cell r="AB28">
            <v>131.35</v>
          </cell>
          <cell r="AC28">
            <v>84.869</v>
          </cell>
          <cell r="AD28" t="str">
            <v>7+</v>
          </cell>
          <cell r="AE28">
            <v>2.3326077276999948</v>
          </cell>
        </row>
        <row r="29">
          <cell r="S29">
            <v>37500</v>
          </cell>
          <cell r="T29">
            <v>41.939</v>
          </cell>
          <cell r="U29">
            <v>43.960999999999999</v>
          </cell>
          <cell r="V29">
            <v>0</v>
          </cell>
          <cell r="W29">
            <v>12.933</v>
          </cell>
          <cell r="X29">
            <v>0</v>
          </cell>
          <cell r="Y29">
            <v>0</v>
          </cell>
          <cell r="Z29">
            <v>15.257</v>
          </cell>
          <cell r="AA29">
            <v>10.102</v>
          </cell>
          <cell r="AB29">
            <v>104.745</v>
          </cell>
          <cell r="AC29">
            <v>74.233999999999995</v>
          </cell>
          <cell r="AD29" t="str">
            <v>7+</v>
          </cell>
          <cell r="AE29" t="str">
            <v>7+</v>
          </cell>
        </row>
        <row r="30">
          <cell r="S30">
            <v>37530</v>
          </cell>
          <cell r="T30">
            <v>35.241999999999997</v>
          </cell>
          <cell r="U30">
            <v>34.185000000000002</v>
          </cell>
          <cell r="V30">
            <v>0</v>
          </cell>
          <cell r="W30">
            <v>8.0690000000000008</v>
          </cell>
          <cell r="X30">
            <v>0</v>
          </cell>
          <cell r="Y30">
            <v>0</v>
          </cell>
          <cell r="Z30">
            <v>6.4240000000000004</v>
          </cell>
          <cell r="AA30">
            <v>4.1159999999999997</v>
          </cell>
          <cell r="AB30">
            <v>75.775000000000006</v>
          </cell>
          <cell r="AC30">
            <v>53.51</v>
          </cell>
          <cell r="AD30" t="str">
            <v>7+</v>
          </cell>
          <cell r="AE30" t="str">
            <v>7+</v>
          </cell>
        </row>
        <row r="31">
          <cell r="S31">
            <v>37561</v>
          </cell>
          <cell r="T31">
            <v>22.58</v>
          </cell>
          <cell r="U31">
            <v>20.213000000000001</v>
          </cell>
          <cell r="V31">
            <v>0</v>
          </cell>
          <cell r="W31">
            <v>4.4619999999999997</v>
          </cell>
          <cell r="X31">
            <v>0</v>
          </cell>
          <cell r="Y31">
            <v>0</v>
          </cell>
          <cell r="Z31">
            <v>5.8999999999999997E-2</v>
          </cell>
          <cell r="AA31">
            <v>1.206</v>
          </cell>
          <cell r="AB31">
            <v>53.246000000000009</v>
          </cell>
          <cell r="AC31">
            <v>35.5</v>
          </cell>
          <cell r="AD31" t="str">
            <v>7+</v>
          </cell>
          <cell r="AE31" t="str">
            <v>7+</v>
          </cell>
        </row>
        <row r="32">
          <cell r="S32">
            <v>37591</v>
          </cell>
          <cell r="T32">
            <v>11.365</v>
          </cell>
          <cell r="U32">
            <v>10.551</v>
          </cell>
          <cell r="V32">
            <v>0</v>
          </cell>
          <cell r="W32">
            <v>2.6539999999999999</v>
          </cell>
          <cell r="X32">
            <v>0</v>
          </cell>
          <cell r="Y32">
            <v>0</v>
          </cell>
          <cell r="Z32">
            <v>0</v>
          </cell>
          <cell r="AA32">
            <v>0</v>
          </cell>
          <cell r="AB32">
            <v>41.881000000000007</v>
          </cell>
          <cell r="AC32">
            <v>34.688000000000002</v>
          </cell>
          <cell r="AD32" t="str">
            <v>7+</v>
          </cell>
          <cell r="AE32" t="str">
            <v>7+</v>
          </cell>
        </row>
        <row r="33">
          <cell r="S33">
            <v>37622</v>
          </cell>
          <cell r="T33">
            <v>0.19264506228965877</v>
          </cell>
          <cell r="U33">
            <v>1.034</v>
          </cell>
          <cell r="V33">
            <v>0</v>
          </cell>
          <cell r="W33">
            <v>7.9000000000000001E-2</v>
          </cell>
          <cell r="X33">
            <v>0</v>
          </cell>
          <cell r="Y33">
            <v>0</v>
          </cell>
          <cell r="Z33">
            <v>0</v>
          </cell>
          <cell r="AA33">
            <v>0</v>
          </cell>
          <cell r="AB33">
            <v>-25.639645062289649</v>
          </cell>
          <cell r="AC33">
            <v>33.006</v>
          </cell>
          <cell r="AD33">
            <v>-496.12445625400665</v>
          </cell>
          <cell r="AE33" t="str">
            <v>7+</v>
          </cell>
        </row>
        <row r="34">
          <cell r="S34">
            <v>37653</v>
          </cell>
          <cell r="T34">
            <v>5.1679865281953806E-2</v>
          </cell>
          <cell r="U34">
            <v>1.208</v>
          </cell>
          <cell r="V34">
            <v>0</v>
          </cell>
          <cell r="W34">
            <v>2.8000000000000001E-2</v>
          </cell>
          <cell r="X34">
            <v>0</v>
          </cell>
          <cell r="Y34">
            <v>0</v>
          </cell>
          <cell r="Z34">
            <v>0</v>
          </cell>
          <cell r="AA34">
            <v>0</v>
          </cell>
          <cell r="AB34">
            <v>-25.691324927571603</v>
          </cell>
          <cell r="AC34">
            <v>33.198999999999998</v>
          </cell>
          <cell r="AD34">
            <v>-564.47485342572202</v>
          </cell>
          <cell r="AE34">
            <v>6.3811119219796986</v>
          </cell>
        </row>
        <row r="35">
          <cell r="S35">
            <v>37681</v>
          </cell>
          <cell r="T35">
            <v>4.5513674828301751E-2</v>
          </cell>
          <cell r="U35">
            <v>1.298</v>
          </cell>
          <cell r="V35">
            <v>0</v>
          </cell>
          <cell r="W35">
            <v>4.5999999999999999E-2</v>
          </cell>
          <cell r="X35">
            <v>0</v>
          </cell>
          <cell r="Y35">
            <v>0</v>
          </cell>
          <cell r="Z35">
            <v>0</v>
          </cell>
          <cell r="AA35">
            <v>0</v>
          </cell>
          <cell r="AB35">
            <v>-25.736838602399907</v>
          </cell>
          <cell r="AC35">
            <v>35.737000000000002</v>
          </cell>
          <cell r="AD35">
            <v>-1783.0873730627175</v>
          </cell>
          <cell r="AE35">
            <v>5.5083593179858026</v>
          </cell>
        </row>
        <row r="36">
          <cell r="S36">
            <v>37712</v>
          </cell>
          <cell r="T36">
            <v>1.4433862855633969E-2</v>
          </cell>
          <cell r="U36">
            <v>1.4730000000000001</v>
          </cell>
          <cell r="V36">
            <v>0</v>
          </cell>
          <cell r="W36">
            <v>5.6000000000000001E-2</v>
          </cell>
          <cell r="X36">
            <v>0</v>
          </cell>
          <cell r="Y36">
            <v>0</v>
          </cell>
          <cell r="Z36">
            <v>0</v>
          </cell>
          <cell r="AA36">
            <v>0</v>
          </cell>
          <cell r="AB36">
            <v>-25.751272465255539</v>
          </cell>
          <cell r="AC36">
            <v>36.606000000000002</v>
          </cell>
          <cell r="AD36">
            <v>-2102.2429091167915</v>
          </cell>
          <cell r="AE36">
            <v>4.5860479002189347</v>
          </cell>
        </row>
        <row r="37">
          <cell r="S37">
            <v>37742</v>
          </cell>
          <cell r="T37">
            <v>1.2249427672501624E-2</v>
          </cell>
          <cell r="U37">
            <v>-0.28399999999999997</v>
          </cell>
          <cell r="V37">
            <v>0</v>
          </cell>
          <cell r="W37">
            <v>9.0999999999999998E-2</v>
          </cell>
          <cell r="X37">
            <v>0</v>
          </cell>
          <cell r="Y37">
            <v>0</v>
          </cell>
          <cell r="Z37">
            <v>0</v>
          </cell>
          <cell r="AA37">
            <v>0</v>
          </cell>
          <cell r="AB37">
            <v>-25.76352189292804</v>
          </cell>
          <cell r="AC37">
            <v>36.863</v>
          </cell>
          <cell r="AD37">
            <v>-116.07532188099394</v>
          </cell>
          <cell r="AE37">
            <v>3.5851522590061697</v>
          </cell>
        </row>
        <row r="38">
          <cell r="S38">
            <v>37773</v>
          </cell>
          <cell r="T38">
            <v>0.22195520525320667</v>
          </cell>
          <cell r="U38">
            <v>0</v>
          </cell>
          <cell r="V38">
            <v>0</v>
          </cell>
          <cell r="W38">
            <v>0.66600000000000004</v>
          </cell>
          <cell r="X38">
            <v>0</v>
          </cell>
          <cell r="Y38">
            <v>0</v>
          </cell>
          <cell r="Z38">
            <v>0</v>
          </cell>
          <cell r="AA38">
            <v>0</v>
          </cell>
          <cell r="AB38">
            <v>-25.985477098181246</v>
          </cell>
          <cell r="AC38">
            <v>36.917999999999999</v>
          </cell>
          <cell r="AD38">
            <v>-10.94586229914964</v>
          </cell>
          <cell r="AE38">
            <v>2.5869767133284682</v>
          </cell>
        </row>
        <row r="39">
          <cell r="S39">
            <v>37803</v>
          </cell>
          <cell r="T39">
            <v>2.3740000000000001</v>
          </cell>
          <cell r="U39">
            <v>2.3740000000000001</v>
          </cell>
          <cell r="V39">
            <v>0</v>
          </cell>
          <cell r="W39">
            <v>0.23300000000000001</v>
          </cell>
          <cell r="X39">
            <v>0</v>
          </cell>
          <cell r="Y39">
            <v>0</v>
          </cell>
          <cell r="Z39">
            <v>0</v>
          </cell>
          <cell r="AA39">
            <v>0</v>
          </cell>
          <cell r="AB39">
            <v>31.889000000000006</v>
          </cell>
          <cell r="AC39">
            <v>16.72</v>
          </cell>
          <cell r="AD39">
            <v>1.4989053274066213</v>
          </cell>
          <cell r="AE39">
            <v>0.99234375927354734</v>
          </cell>
        </row>
        <row r="40">
          <cell r="S40">
            <v>37834</v>
          </cell>
          <cell r="T40">
            <v>16.849</v>
          </cell>
          <cell r="U40">
            <v>16.849</v>
          </cell>
          <cell r="V40">
            <v>0</v>
          </cell>
          <cell r="W40">
            <v>0.23899999999999999</v>
          </cell>
          <cell r="X40">
            <v>0</v>
          </cell>
          <cell r="Y40">
            <v>0</v>
          </cell>
          <cell r="Z40">
            <v>0</v>
          </cell>
          <cell r="AA40">
            <v>0</v>
          </cell>
          <cell r="AB40">
            <v>15.04</v>
          </cell>
          <cell r="AC40">
            <v>23.510999999999999</v>
          </cell>
          <cell r="AD40">
            <v>0.49890532740662108</v>
          </cell>
          <cell r="AE40">
            <v>0.77990446493730503</v>
          </cell>
        </row>
        <row r="41">
          <cell r="S41">
            <v>37865</v>
          </cell>
          <cell r="T41">
            <v>30.146000000000001</v>
          </cell>
          <cell r="U41">
            <v>30.146000000000001</v>
          </cell>
          <cell r="V41">
            <v>0</v>
          </cell>
          <cell r="W41">
            <v>8.2000000000000003E-2</v>
          </cell>
          <cell r="X41">
            <v>0</v>
          </cell>
          <cell r="Y41">
            <v>0</v>
          </cell>
          <cell r="Z41">
            <v>0</v>
          </cell>
          <cell r="AA41">
            <v>0</v>
          </cell>
          <cell r="AB41">
            <v>-15.105999999999995</v>
          </cell>
          <cell r="AC41">
            <v>27.071999999999999</v>
          </cell>
          <cell r="AD41">
            <v>-0.60639877965557354</v>
          </cell>
          <cell r="AE41">
            <v>1.1469268425346748</v>
          </cell>
        </row>
        <row r="42">
          <cell r="S42">
            <v>37895</v>
          </cell>
          <cell r="T42">
            <v>24.911000000000001</v>
          </cell>
          <cell r="U42">
            <v>24.911000000000001</v>
          </cell>
          <cell r="V42">
            <v>0</v>
          </cell>
          <cell r="W42">
            <v>4.9000000000000002E-2</v>
          </cell>
          <cell r="X42">
            <v>0</v>
          </cell>
          <cell r="Y42">
            <v>0</v>
          </cell>
          <cell r="Z42">
            <v>0</v>
          </cell>
          <cell r="AA42">
            <v>0</v>
          </cell>
          <cell r="AB42">
            <v>-40.016999999999996</v>
          </cell>
          <cell r="AC42">
            <v>25.210999999999999</v>
          </cell>
          <cell r="AD42">
            <v>-2.7207642099537663</v>
          </cell>
          <cell r="AE42" t="str">
            <v>7+</v>
          </cell>
        </row>
        <row r="43">
          <cell r="S43">
            <v>37926</v>
          </cell>
          <cell r="T43">
            <v>14.708</v>
          </cell>
          <cell r="U43">
            <v>14.708</v>
          </cell>
          <cell r="V43">
            <v>0</v>
          </cell>
          <cell r="W43">
            <v>4.4999999999999998E-2</v>
          </cell>
          <cell r="X43">
            <v>0</v>
          </cell>
          <cell r="Y43">
            <v>0</v>
          </cell>
          <cell r="Z43">
            <v>0</v>
          </cell>
          <cell r="AA43">
            <v>0</v>
          </cell>
          <cell r="AB43">
            <v>-54.725000000000001</v>
          </cell>
          <cell r="AC43">
            <v>20.763000000000002</v>
          </cell>
          <cell r="AD43">
            <v>-12.158409242390579</v>
          </cell>
          <cell r="AE43" t="str">
            <v>7+</v>
          </cell>
        </row>
        <row r="44">
          <cell r="S44">
            <v>37956</v>
          </cell>
          <cell r="T44">
            <v>4.5010000000000003</v>
          </cell>
          <cell r="U44">
            <v>4.5010000000000003</v>
          </cell>
          <cell r="V44">
            <v>0</v>
          </cell>
          <cell r="W44">
            <v>3.3000000000000002E-2</v>
          </cell>
          <cell r="X44">
            <v>0</v>
          </cell>
          <cell r="Y44">
            <v>0</v>
          </cell>
          <cell r="Z44">
            <v>0</v>
          </cell>
          <cell r="AA44">
            <v>0</v>
          </cell>
          <cell r="AB44">
            <v>-59.225999999999992</v>
          </cell>
          <cell r="AC44">
            <v>17.484000000000002</v>
          </cell>
          <cell r="AD44" t="e">
            <v>#DIV/0!</v>
          </cell>
          <cell r="AE44" t="str">
            <v>7+</v>
          </cell>
        </row>
        <row r="45">
          <cell r="S45">
            <v>37987</v>
          </cell>
          <cell r="T45">
            <v>0</v>
          </cell>
          <cell r="U45">
            <v>0</v>
          </cell>
          <cell r="V45">
            <v>0</v>
          </cell>
          <cell r="W45">
            <v>1.6E-2</v>
          </cell>
          <cell r="X45">
            <v>0</v>
          </cell>
          <cell r="Y45">
            <v>0</v>
          </cell>
          <cell r="Z45">
            <v>0</v>
          </cell>
          <cell r="AA45">
            <v>0</v>
          </cell>
          <cell r="AB45">
            <v>-17.048000000000002</v>
          </cell>
          <cell r="AC45">
            <v>15.956</v>
          </cell>
          <cell r="AD45" t="e">
            <v>#DIV/0!</v>
          </cell>
          <cell r="AE45" t="str">
            <v>7+</v>
          </cell>
        </row>
        <row r="46">
          <cell r="S46">
            <v>38018</v>
          </cell>
          <cell r="T46">
            <v>0</v>
          </cell>
          <cell r="U46">
            <v>0</v>
          </cell>
          <cell r="V46">
            <v>0</v>
          </cell>
          <cell r="W46">
            <v>1.4E-2</v>
          </cell>
          <cell r="X46">
            <v>0</v>
          </cell>
          <cell r="Y46">
            <v>0</v>
          </cell>
          <cell r="Z46">
            <v>0</v>
          </cell>
          <cell r="AA46">
            <v>0</v>
          </cell>
          <cell r="AB46">
            <v>-17.048000000000002</v>
          </cell>
          <cell r="AC46">
            <v>15.34</v>
          </cell>
          <cell r="AD46" t="e">
            <v>#DIV/0!</v>
          </cell>
          <cell r="AE46" t="str">
            <v>7+</v>
          </cell>
        </row>
        <row r="47">
          <cell r="S47">
            <v>38046</v>
          </cell>
          <cell r="T47">
            <v>0</v>
          </cell>
          <cell r="U47">
            <v>0</v>
          </cell>
          <cell r="V47">
            <v>0</v>
          </cell>
          <cell r="W47">
            <v>0</v>
          </cell>
          <cell r="X47">
            <v>0</v>
          </cell>
          <cell r="Y47">
            <v>0</v>
          </cell>
          <cell r="Z47">
            <v>0</v>
          </cell>
          <cell r="AA47">
            <v>0</v>
          </cell>
          <cell r="AB47">
            <v>-17.048000000000002</v>
          </cell>
          <cell r="AC47">
            <v>15.34</v>
          </cell>
          <cell r="AD47" t="e">
            <v>#DIV/0!</v>
          </cell>
          <cell r="AE47" t="str">
            <v>7+</v>
          </cell>
        </row>
        <row r="48">
          <cell r="S48">
            <v>38077</v>
          </cell>
          <cell r="T48">
            <v>0</v>
          </cell>
          <cell r="U48">
            <v>0</v>
          </cell>
          <cell r="V48">
            <v>0</v>
          </cell>
          <cell r="W48">
            <v>0</v>
          </cell>
          <cell r="X48">
            <v>0</v>
          </cell>
          <cell r="Y48">
            <v>0</v>
          </cell>
          <cell r="Z48">
            <v>0</v>
          </cell>
          <cell r="AA48">
            <v>0</v>
          </cell>
          <cell r="AB48">
            <v>-17.048000000000002</v>
          </cell>
          <cell r="AC48">
            <v>15.34</v>
          </cell>
          <cell r="AD48" t="e">
            <v>#DIV/0!</v>
          </cell>
          <cell r="AE48" t="str">
            <v>7+</v>
          </cell>
        </row>
        <row r="49">
          <cell r="S49">
            <v>38107</v>
          </cell>
          <cell r="T49">
            <v>0</v>
          </cell>
          <cell r="U49">
            <v>0</v>
          </cell>
          <cell r="V49">
            <v>0</v>
          </cell>
          <cell r="W49">
            <v>0</v>
          </cell>
          <cell r="X49">
            <v>0</v>
          </cell>
          <cell r="Y49">
            <v>0</v>
          </cell>
          <cell r="Z49">
            <v>0</v>
          </cell>
          <cell r="AA49">
            <v>0</v>
          </cell>
          <cell r="AB49">
            <v>-17.048000000000002</v>
          </cell>
          <cell r="AC49">
            <v>15.34</v>
          </cell>
          <cell r="AD49" t="e">
            <v>#DIV/0!</v>
          </cell>
          <cell r="AE49" t="str">
            <v>7+</v>
          </cell>
        </row>
        <row r="50">
          <cell r="S50">
            <v>38138</v>
          </cell>
          <cell r="T50">
            <v>0</v>
          </cell>
          <cell r="U50">
            <v>0</v>
          </cell>
          <cell r="V50">
            <v>0</v>
          </cell>
          <cell r="W50">
            <v>0</v>
          </cell>
          <cell r="X50">
            <v>0</v>
          </cell>
          <cell r="Y50">
            <v>0</v>
          </cell>
          <cell r="Z50">
            <v>0</v>
          </cell>
          <cell r="AA50">
            <v>0</v>
          </cell>
          <cell r="AB50">
            <v>-17.048000000000002</v>
          </cell>
          <cell r="AC50">
            <v>15.34</v>
          </cell>
          <cell r="AD50" t="e">
            <v>#DIV/0!</v>
          </cell>
          <cell r="AE50" t="str">
            <v>7+</v>
          </cell>
        </row>
        <row r="51">
          <cell r="S51">
            <v>38168</v>
          </cell>
          <cell r="T51">
            <v>0</v>
          </cell>
          <cell r="U51">
            <v>0</v>
          </cell>
          <cell r="V51">
            <v>0</v>
          </cell>
          <cell r="W51">
            <v>0</v>
          </cell>
          <cell r="X51">
            <v>0</v>
          </cell>
          <cell r="Y51">
            <v>0</v>
          </cell>
          <cell r="Z51">
            <v>0</v>
          </cell>
          <cell r="AA51">
            <v>0</v>
          </cell>
          <cell r="AB51">
            <v>-17.048000000000002</v>
          </cell>
          <cell r="AC51">
            <v>15.34</v>
          </cell>
          <cell r="AD51" t="e">
            <v>#DIV/0!</v>
          </cell>
          <cell r="AE51" t="str">
            <v>7+</v>
          </cell>
        </row>
        <row r="52">
          <cell r="S52">
            <v>38199</v>
          </cell>
          <cell r="T52">
            <v>0</v>
          </cell>
          <cell r="U52">
            <v>0</v>
          </cell>
          <cell r="V52">
            <v>0</v>
          </cell>
          <cell r="W52">
            <v>0</v>
          </cell>
          <cell r="X52">
            <v>0</v>
          </cell>
          <cell r="Y52">
            <v>0</v>
          </cell>
          <cell r="Z52">
            <v>0</v>
          </cell>
          <cell r="AA52">
            <v>0</v>
          </cell>
          <cell r="AB52">
            <v>-17.048000000000002</v>
          </cell>
          <cell r="AC52">
            <v>15.34</v>
          </cell>
          <cell r="AD52" t="e">
            <v>#DIV/0!</v>
          </cell>
          <cell r="AE52" t="str">
            <v>7+</v>
          </cell>
        </row>
        <row r="53">
          <cell r="S53">
            <v>38230</v>
          </cell>
          <cell r="T53">
            <v>0</v>
          </cell>
          <cell r="U53">
            <v>0</v>
          </cell>
          <cell r="V53">
            <v>0</v>
          </cell>
          <cell r="W53">
            <v>0</v>
          </cell>
          <cell r="X53">
            <v>0</v>
          </cell>
          <cell r="Y53">
            <v>0</v>
          </cell>
          <cell r="Z53">
            <v>0</v>
          </cell>
          <cell r="AA53">
            <v>0</v>
          </cell>
          <cell r="AB53">
            <v>-17.048000000000002</v>
          </cell>
          <cell r="AC53">
            <v>15.34</v>
          </cell>
          <cell r="AD53" t="e">
            <v>#DIV/0!</v>
          </cell>
          <cell r="AE53" t="str">
            <v>7+</v>
          </cell>
        </row>
        <row r="54">
          <cell r="S54">
            <v>38260</v>
          </cell>
          <cell r="T54">
            <v>0</v>
          </cell>
          <cell r="U54">
            <v>0</v>
          </cell>
          <cell r="V54">
            <v>0</v>
          </cell>
          <cell r="W54">
            <v>0</v>
          </cell>
          <cell r="X54">
            <v>0</v>
          </cell>
          <cell r="Y54">
            <v>0</v>
          </cell>
          <cell r="Z54">
            <v>0</v>
          </cell>
          <cell r="AA54">
            <v>0</v>
          </cell>
          <cell r="AB54">
            <v>-17.048000000000002</v>
          </cell>
          <cell r="AC54">
            <v>15.34</v>
          </cell>
          <cell r="AD54" t="e">
            <v>#DIV/0!</v>
          </cell>
          <cell r="AE54" t="str">
            <v>7+</v>
          </cell>
        </row>
        <row r="55">
          <cell r="S55">
            <v>38291</v>
          </cell>
          <cell r="T55">
            <v>0</v>
          </cell>
          <cell r="U55">
            <v>0</v>
          </cell>
          <cell r="V55">
            <v>0</v>
          </cell>
          <cell r="W55">
            <v>0</v>
          </cell>
          <cell r="X55">
            <v>0</v>
          </cell>
          <cell r="Y55">
            <v>0</v>
          </cell>
          <cell r="Z55">
            <v>0</v>
          </cell>
          <cell r="AA55">
            <v>0</v>
          </cell>
          <cell r="AB55">
            <v>-17.048000000000002</v>
          </cell>
          <cell r="AC55">
            <v>15.34</v>
          </cell>
          <cell r="AD55" t="e">
            <v>#DIV/0!</v>
          </cell>
          <cell r="AE55" t="str">
            <v>7+</v>
          </cell>
        </row>
        <row r="56">
          <cell r="S56">
            <v>38321</v>
          </cell>
          <cell r="T56">
            <v>0</v>
          </cell>
          <cell r="U56">
            <v>0</v>
          </cell>
          <cell r="V56">
            <v>0</v>
          </cell>
          <cell r="W56">
            <v>0</v>
          </cell>
          <cell r="X56">
            <v>0</v>
          </cell>
          <cell r="Y56">
            <v>0</v>
          </cell>
          <cell r="Z56">
            <v>0</v>
          </cell>
          <cell r="AA56">
            <v>0</v>
          </cell>
          <cell r="AB56">
            <v>-17.048000000000002</v>
          </cell>
          <cell r="AC56">
            <v>15.34</v>
          </cell>
          <cell r="AD56" t="e">
            <v>#DIV/0!</v>
          </cell>
          <cell r="AE56" t="str">
            <v>7+</v>
          </cell>
        </row>
      </sheetData>
      <sheetData sheetId="10" refreshError="1">
        <row r="6">
          <cell r="T6" t="str">
            <v>PSR/LTR - DAYTON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1.5519999999999998</v>
          </cell>
          <cell r="U11">
            <v>1.1130000000000002</v>
          </cell>
          <cell r="X11">
            <v>0</v>
          </cell>
          <cell r="Y11">
            <v>0</v>
          </cell>
          <cell r="Z11">
            <v>107.425</v>
          </cell>
          <cell r="AA11">
            <v>50.554999999999993</v>
          </cell>
        </row>
        <row r="12">
          <cell r="S12" t="str">
            <v>02 2nd HF</v>
          </cell>
          <cell r="T12">
            <v>285.947</v>
          </cell>
          <cell r="U12">
            <v>268.18200000000002</v>
          </cell>
          <cell r="X12">
            <v>0</v>
          </cell>
          <cell r="Y12">
            <v>0</v>
          </cell>
          <cell r="Z12">
            <v>188.58</v>
          </cell>
          <cell r="AA12">
            <v>98.384</v>
          </cell>
        </row>
        <row r="13">
          <cell r="S13" t="str">
            <v>02 Annual</v>
          </cell>
          <cell r="T13">
            <v>287.49900000000002</v>
          </cell>
          <cell r="U13">
            <v>269.29500000000002</v>
          </cell>
          <cell r="X13">
            <v>0</v>
          </cell>
          <cell r="Y13">
            <v>0</v>
          </cell>
          <cell r="Z13">
            <v>296.005</v>
          </cell>
          <cell r="AA13">
            <v>148.93899999999999</v>
          </cell>
        </row>
        <row r="14">
          <cell r="S14" t="str">
            <v>03 1st HF</v>
          </cell>
          <cell r="T14">
            <v>5.1843518542085567</v>
          </cell>
          <cell r="U14">
            <v>1.7169999999999999</v>
          </cell>
          <cell r="X14">
            <v>0</v>
          </cell>
          <cell r="Y14">
            <v>0</v>
          </cell>
          <cell r="Z14">
            <v>220.053</v>
          </cell>
          <cell r="AA14">
            <v>95.811999999999998</v>
          </cell>
        </row>
        <row r="15">
          <cell r="S15" t="str">
            <v>03 2nd HF</v>
          </cell>
          <cell r="T15">
            <v>297.12200000000001</v>
          </cell>
          <cell r="U15">
            <v>297.12200000000001</v>
          </cell>
          <cell r="X15">
            <v>0</v>
          </cell>
          <cell r="Y15">
            <v>0</v>
          </cell>
          <cell r="Z15">
            <v>128.18</v>
          </cell>
          <cell r="AA15">
            <v>157.91200000000003</v>
          </cell>
        </row>
        <row r="16">
          <cell r="S16" t="str">
            <v>03 Annual</v>
          </cell>
          <cell r="T16">
            <v>302.30635185420857</v>
          </cell>
          <cell r="U16">
            <v>298.839</v>
          </cell>
          <cell r="X16">
            <v>0</v>
          </cell>
          <cell r="Y16">
            <v>0</v>
          </cell>
          <cell r="Z16">
            <v>348.233</v>
          </cell>
          <cell r="AA16">
            <v>253.72400000000005</v>
          </cell>
        </row>
        <row r="17">
          <cell r="S17" t="str">
            <v>04 1st HF</v>
          </cell>
          <cell r="T17">
            <v>0</v>
          </cell>
          <cell r="U17">
            <v>0</v>
          </cell>
          <cell r="X17">
            <v>0</v>
          </cell>
          <cell r="Y17">
            <v>0</v>
          </cell>
          <cell r="Z17">
            <v>142.14700000000002</v>
          </cell>
          <cell r="AA17">
            <v>141.745</v>
          </cell>
        </row>
        <row r="18">
          <cell r="S18" t="str">
            <v>04 2nd HF</v>
          </cell>
          <cell r="T18">
            <v>0</v>
          </cell>
          <cell r="U18">
            <v>0</v>
          </cell>
          <cell r="X18">
            <v>0</v>
          </cell>
          <cell r="Y18">
            <v>0</v>
          </cell>
          <cell r="Z18">
            <v>37.953000000000003</v>
          </cell>
          <cell r="AA18">
            <v>61.350999999999992</v>
          </cell>
        </row>
        <row r="19">
          <cell r="S19" t="str">
            <v>04 Annual</v>
          </cell>
          <cell r="T19">
            <v>0</v>
          </cell>
          <cell r="U19">
            <v>0</v>
          </cell>
          <cell r="X19">
            <v>0</v>
          </cell>
          <cell r="Y19">
            <v>0</v>
          </cell>
          <cell r="Z19">
            <v>180.10000000000002</v>
          </cell>
          <cell r="AA19">
            <v>203.096</v>
          </cell>
        </row>
        <row r="21">
          <cell r="S21">
            <v>37257</v>
          </cell>
          <cell r="T21">
            <v>1.367</v>
          </cell>
          <cell r="U21">
            <v>1.351</v>
          </cell>
          <cell r="V21">
            <v>0</v>
          </cell>
          <cell r="W21">
            <v>0</v>
          </cell>
          <cell r="X21">
            <v>0</v>
          </cell>
          <cell r="Y21">
            <v>0</v>
          </cell>
          <cell r="Z21">
            <v>0</v>
          </cell>
          <cell r="AA21">
            <v>0</v>
          </cell>
          <cell r="AB21">
            <v>18.632999999999999</v>
          </cell>
          <cell r="AC21">
            <v>99.141000000000005</v>
          </cell>
          <cell r="AD21">
            <v>6.3018470186709497</v>
          </cell>
          <cell r="AE21" t="str">
            <v>7+</v>
          </cell>
        </row>
        <row r="22">
          <cell r="S22">
            <v>37288</v>
          </cell>
          <cell r="T22">
            <v>0.121</v>
          </cell>
          <cell r="U22">
            <v>0.68</v>
          </cell>
          <cell r="V22">
            <v>0</v>
          </cell>
          <cell r="W22">
            <v>0</v>
          </cell>
          <cell r="X22">
            <v>0</v>
          </cell>
          <cell r="Y22">
            <v>0</v>
          </cell>
          <cell r="Z22">
            <v>0</v>
          </cell>
          <cell r="AA22">
            <v>0</v>
          </cell>
          <cell r="AB22">
            <v>18.512</v>
          </cell>
          <cell r="AC22">
            <v>99.108000000000004</v>
          </cell>
          <cell r="AD22">
            <v>5.3018470186709497</v>
          </cell>
          <cell r="AE22" t="str">
            <v>7+</v>
          </cell>
        </row>
        <row r="23">
          <cell r="S23">
            <v>37316</v>
          </cell>
          <cell r="T23">
            <v>0</v>
          </cell>
          <cell r="U23">
            <v>-0.496</v>
          </cell>
          <cell r="V23">
            <v>0</v>
          </cell>
          <cell r="W23">
            <v>0</v>
          </cell>
          <cell r="X23">
            <v>0</v>
          </cell>
          <cell r="Y23">
            <v>0</v>
          </cell>
          <cell r="Z23">
            <v>0</v>
          </cell>
          <cell r="AA23">
            <v>0</v>
          </cell>
          <cell r="AB23">
            <v>18.512</v>
          </cell>
          <cell r="AC23">
            <v>97.838999999999999</v>
          </cell>
          <cell r="AD23">
            <v>4.3018470186709497</v>
          </cell>
          <cell r="AE23">
            <v>5.9862067983829643</v>
          </cell>
        </row>
        <row r="24">
          <cell r="S24">
            <v>37347</v>
          </cell>
          <cell r="T24">
            <v>1.2999999999999999E-2</v>
          </cell>
          <cell r="U24">
            <v>-0.54800000000000004</v>
          </cell>
          <cell r="V24">
            <v>0</v>
          </cell>
          <cell r="W24">
            <v>0</v>
          </cell>
          <cell r="X24">
            <v>0</v>
          </cell>
          <cell r="Y24">
            <v>0</v>
          </cell>
          <cell r="Z24">
            <v>13.464</v>
          </cell>
          <cell r="AA24">
            <v>0</v>
          </cell>
          <cell r="AB24">
            <v>31.962999999999997</v>
          </cell>
          <cell r="AC24">
            <v>101.739</v>
          </cell>
          <cell r="AD24">
            <v>3.6397309777153182</v>
          </cell>
          <cell r="AE24">
            <v>5.0307111374590816</v>
          </cell>
        </row>
        <row r="25">
          <cell r="S25">
            <v>37377</v>
          </cell>
          <cell r="T25">
            <v>1.6E-2</v>
          </cell>
          <cell r="U25">
            <v>1.4E-2</v>
          </cell>
          <cell r="V25">
            <v>0</v>
          </cell>
          <cell r="W25">
            <v>0</v>
          </cell>
          <cell r="X25">
            <v>0</v>
          </cell>
          <cell r="Y25">
            <v>0</v>
          </cell>
          <cell r="Z25">
            <v>39.265000000000001</v>
          </cell>
          <cell r="AA25">
            <v>14.071999999999999</v>
          </cell>
          <cell r="AB25">
            <v>71.211999999999989</v>
          </cell>
          <cell r="AC25">
            <v>115.79700000000001</v>
          </cell>
          <cell r="AD25">
            <v>3.2963663620788122</v>
          </cell>
          <cell r="AE25">
            <v>4.2120653658788054</v>
          </cell>
        </row>
        <row r="26">
          <cell r="S26">
            <v>37408</v>
          </cell>
          <cell r="T26">
            <v>3.5000000000000003E-2</v>
          </cell>
          <cell r="U26">
            <v>0.112</v>
          </cell>
          <cell r="V26">
            <v>0</v>
          </cell>
          <cell r="W26">
            <v>0</v>
          </cell>
          <cell r="X26">
            <v>0</v>
          </cell>
          <cell r="Y26">
            <v>0</v>
          </cell>
          <cell r="Z26">
            <v>54.695999999999998</v>
          </cell>
          <cell r="AA26">
            <v>36.482999999999997</v>
          </cell>
          <cell r="AB26">
            <v>125.87299999999999</v>
          </cell>
          <cell r="AC26">
            <v>152.16800000000001</v>
          </cell>
          <cell r="AD26">
            <v>2.947137350085665</v>
          </cell>
          <cell r="AE26">
            <v>3.6822434724334361</v>
          </cell>
        </row>
        <row r="27">
          <cell r="S27">
            <v>37438</v>
          </cell>
          <cell r="T27">
            <v>6.42</v>
          </cell>
          <cell r="U27">
            <v>3.766</v>
          </cell>
          <cell r="V27">
            <v>0</v>
          </cell>
          <cell r="W27">
            <v>0</v>
          </cell>
          <cell r="X27">
            <v>0</v>
          </cell>
          <cell r="Y27">
            <v>0</v>
          </cell>
          <cell r="Z27">
            <v>54.603999999999999</v>
          </cell>
          <cell r="AA27">
            <v>29.344000000000001</v>
          </cell>
          <cell r="AB27">
            <v>174.05699999999999</v>
          </cell>
          <cell r="AC27">
            <v>18.739999999999998</v>
          </cell>
          <cell r="AD27">
            <v>2.6467213326113304</v>
          </cell>
          <cell r="AE27">
            <v>0.74329684277328256</v>
          </cell>
        </row>
        <row r="28">
          <cell r="S28">
            <v>37469</v>
          </cell>
          <cell r="T28">
            <v>39.847999999999999</v>
          </cell>
          <cell r="U28">
            <v>25.212</v>
          </cell>
          <cell r="V28">
            <v>0</v>
          </cell>
          <cell r="W28">
            <v>0</v>
          </cell>
          <cell r="X28">
            <v>0</v>
          </cell>
          <cell r="Y28">
            <v>0</v>
          </cell>
          <cell r="Z28">
            <v>49.189</v>
          </cell>
          <cell r="AA28">
            <v>30.172999999999998</v>
          </cell>
          <cell r="AB28">
            <v>183.39799999999997</v>
          </cell>
          <cell r="AC28">
            <v>12.975</v>
          </cell>
          <cell r="AD28">
            <v>2.4164213906196239</v>
          </cell>
          <cell r="AE28">
            <v>0.18469225075442694</v>
          </cell>
        </row>
        <row r="29">
          <cell r="S29">
            <v>37500</v>
          </cell>
          <cell r="T29">
            <v>84.048000000000002</v>
          </cell>
          <cell r="U29">
            <v>70.251999999999995</v>
          </cell>
          <cell r="V29">
            <v>0</v>
          </cell>
          <cell r="W29">
            <v>10.465</v>
          </cell>
          <cell r="X29">
            <v>0</v>
          </cell>
          <cell r="Y29">
            <v>0</v>
          </cell>
          <cell r="Z29">
            <v>46.021000000000001</v>
          </cell>
          <cell r="AA29">
            <v>28.138000000000002</v>
          </cell>
          <cell r="AB29">
            <v>145.37099999999998</v>
          </cell>
          <cell r="AC29">
            <v>149.99100000000001</v>
          </cell>
          <cell r="AD29">
            <v>2.6015069716860211</v>
          </cell>
          <cell r="AE29">
            <v>2.3204673332616572</v>
          </cell>
        </row>
        <row r="30">
          <cell r="S30">
            <v>37530</v>
          </cell>
          <cell r="T30">
            <v>77.561999999999998</v>
          </cell>
          <cell r="U30">
            <v>77.593999999999994</v>
          </cell>
          <cell r="V30">
            <v>0</v>
          </cell>
          <cell r="W30">
            <v>12.319000000000001</v>
          </cell>
          <cell r="X30">
            <v>0</v>
          </cell>
          <cell r="Y30">
            <v>0</v>
          </cell>
          <cell r="Z30">
            <v>29.286000000000001</v>
          </cell>
          <cell r="AA30">
            <v>7.585</v>
          </cell>
          <cell r="AB30">
            <v>97.094999999999999</v>
          </cell>
          <cell r="AC30">
            <v>94.725999999999999</v>
          </cell>
          <cell r="AD30" t="str">
            <v>7+</v>
          </cell>
          <cell r="AE30" t="str">
            <v>7+</v>
          </cell>
        </row>
        <row r="31">
          <cell r="S31">
            <v>37561</v>
          </cell>
          <cell r="T31">
            <v>52.322000000000003</v>
          </cell>
          <cell r="U31">
            <v>63.454999999999998</v>
          </cell>
          <cell r="V31">
            <v>0</v>
          </cell>
          <cell r="W31">
            <v>3.6869999999999998</v>
          </cell>
          <cell r="X31">
            <v>0</v>
          </cell>
          <cell r="Y31">
            <v>0</v>
          </cell>
          <cell r="Z31">
            <v>9.2200000000000006</v>
          </cell>
          <cell r="AA31">
            <v>3.1440000000000001</v>
          </cell>
          <cell r="AB31">
            <v>53.992999999999981</v>
          </cell>
          <cell r="AC31">
            <v>61.39</v>
          </cell>
          <cell r="AD31" t="str">
            <v>7+</v>
          </cell>
          <cell r="AE31" t="str">
            <v>7+</v>
          </cell>
        </row>
        <row r="32">
          <cell r="S32">
            <v>37591</v>
          </cell>
          <cell r="T32">
            <v>25.747</v>
          </cell>
          <cell r="U32">
            <v>27.902999999999999</v>
          </cell>
          <cell r="V32">
            <v>0</v>
          </cell>
          <cell r="W32">
            <v>1.387</v>
          </cell>
          <cell r="X32">
            <v>0</v>
          </cell>
          <cell r="Y32">
            <v>0</v>
          </cell>
          <cell r="Z32">
            <v>0.26</v>
          </cell>
          <cell r="AA32">
            <v>0</v>
          </cell>
          <cell r="AB32">
            <v>28.505999999999979</v>
          </cell>
          <cell r="AC32">
            <v>40.456000000000003</v>
          </cell>
          <cell r="AD32" t="str">
            <v>7+</v>
          </cell>
          <cell r="AE32" t="str">
            <v>7+</v>
          </cell>
        </row>
        <row r="33">
          <cell r="S33">
            <v>37622</v>
          </cell>
          <cell r="T33">
            <v>3.0183511924457225</v>
          </cell>
          <cell r="U33">
            <v>1.367</v>
          </cell>
          <cell r="V33">
            <v>0</v>
          </cell>
          <cell r="W33">
            <v>5.8999999999999997E-2</v>
          </cell>
          <cell r="X33">
            <v>0</v>
          </cell>
          <cell r="Y33">
            <v>0</v>
          </cell>
          <cell r="Z33">
            <v>3.3730000000000002</v>
          </cell>
          <cell r="AA33">
            <v>0</v>
          </cell>
          <cell r="AB33">
            <v>-203.31835119244573</v>
          </cell>
          <cell r="AC33">
            <v>39.536999999999999</v>
          </cell>
          <cell r="AD33">
            <v>-136.95265910026058</v>
          </cell>
          <cell r="AE33">
            <v>6.6830955364889615</v>
          </cell>
        </row>
        <row r="34">
          <cell r="S34">
            <v>37653</v>
          </cell>
          <cell r="T34">
            <v>1.4845885616839321</v>
          </cell>
          <cell r="U34">
            <v>0.121</v>
          </cell>
          <cell r="V34">
            <v>0</v>
          </cell>
          <cell r="W34">
            <v>1.9E-2</v>
          </cell>
          <cell r="X34">
            <v>0</v>
          </cell>
          <cell r="Y34">
            <v>0</v>
          </cell>
          <cell r="Z34">
            <v>20.917999999999999</v>
          </cell>
          <cell r="AA34">
            <v>0</v>
          </cell>
          <cell r="AB34">
            <v>-183.88493975412965</v>
          </cell>
          <cell r="AC34">
            <v>54.374000000000002</v>
          </cell>
          <cell r="AD34">
            <v>-659.90641194738748</v>
          </cell>
          <cell r="AE34">
            <v>6.0211945824350925</v>
          </cell>
        </row>
        <row r="35">
          <cell r="S35">
            <v>37681</v>
          </cell>
          <cell r="T35">
            <v>0.27865305810786739</v>
          </cell>
          <cell r="U35">
            <v>0</v>
          </cell>
          <cell r="V35">
            <v>0</v>
          </cell>
          <cell r="W35">
            <v>1.4999999999999999E-2</v>
          </cell>
          <cell r="X35">
            <v>0</v>
          </cell>
          <cell r="Y35">
            <v>0</v>
          </cell>
          <cell r="Z35">
            <v>46.997</v>
          </cell>
          <cell r="AA35">
            <v>0</v>
          </cell>
          <cell r="AB35">
            <v>-137.16659281223752</v>
          </cell>
          <cell r="AC35">
            <v>94.132999999999996</v>
          </cell>
          <cell r="AD35">
            <v>-1331.3088599308301</v>
          </cell>
          <cell r="AE35">
            <v>5.487018464710844</v>
          </cell>
        </row>
        <row r="36">
          <cell r="S36">
            <v>37712</v>
          </cell>
          <cell r="T36">
            <v>0.10303138282979969</v>
          </cell>
          <cell r="U36">
            <v>1.2999999999999999E-2</v>
          </cell>
          <cell r="V36">
            <v>0</v>
          </cell>
          <cell r="W36">
            <v>26.544</v>
          </cell>
          <cell r="X36">
            <v>0</v>
          </cell>
          <cell r="Y36">
            <v>0</v>
          </cell>
          <cell r="Z36">
            <v>55.646000000000001</v>
          </cell>
          <cell r="AA36">
            <v>4.87</v>
          </cell>
          <cell r="AB36">
            <v>-81.623624195067322</v>
          </cell>
          <cell r="AC36">
            <v>138.96</v>
          </cell>
          <cell r="AD36">
            <v>-441.2370075674188</v>
          </cell>
          <cell r="AE36">
            <v>5.0120649864040399</v>
          </cell>
        </row>
        <row r="37">
          <cell r="S37">
            <v>37742</v>
          </cell>
          <cell r="T37">
            <v>0.18498816462623127</v>
          </cell>
          <cell r="U37">
            <v>0.18</v>
          </cell>
          <cell r="V37">
            <v>0</v>
          </cell>
          <cell r="W37">
            <v>122.629</v>
          </cell>
          <cell r="X37">
            <v>0</v>
          </cell>
          <cell r="Y37">
            <v>0</v>
          </cell>
          <cell r="Z37">
            <v>53.695</v>
          </cell>
          <cell r="AA37">
            <v>23.286999999999999</v>
          </cell>
          <cell r="AB37">
            <v>-28.113612359693551</v>
          </cell>
          <cell r="AC37">
            <v>219.749</v>
          </cell>
          <cell r="AD37">
            <v>-245.02123247559894</v>
          </cell>
          <cell r="AE37">
            <v>4.9371501039691061</v>
          </cell>
        </row>
        <row r="38">
          <cell r="S38">
            <v>37773</v>
          </cell>
          <cell r="T38">
            <v>0.11473949451500419</v>
          </cell>
          <cell r="U38">
            <v>3.5999999999999997E-2</v>
          </cell>
          <cell r="V38">
            <v>0</v>
          </cell>
          <cell r="W38">
            <v>16.742000000000001</v>
          </cell>
          <cell r="X38">
            <v>0</v>
          </cell>
          <cell r="Y38">
            <v>0</v>
          </cell>
          <cell r="Z38">
            <v>39.423999999999999</v>
          </cell>
          <cell r="AA38">
            <v>67.655000000000001</v>
          </cell>
          <cell r="AB38">
            <v>11.195648145791445</v>
          </cell>
          <cell r="AC38">
            <v>317.97500000000002</v>
          </cell>
          <cell r="AD38">
            <v>1.0084750830471283</v>
          </cell>
          <cell r="AE38" t="str">
            <v>7+</v>
          </cell>
        </row>
        <row r="39">
          <cell r="S39">
            <v>37803</v>
          </cell>
          <cell r="T39">
            <v>10.843999999999999</v>
          </cell>
          <cell r="U39">
            <v>10.843999999999999</v>
          </cell>
          <cell r="V39">
            <v>0</v>
          </cell>
          <cell r="W39">
            <v>12.180999999999999</v>
          </cell>
          <cell r="X39">
            <v>0</v>
          </cell>
          <cell r="Y39">
            <v>0</v>
          </cell>
          <cell r="Z39">
            <v>51.177999999999997</v>
          </cell>
          <cell r="AA39">
            <v>44.625999999999998</v>
          </cell>
          <cell r="AB39">
            <v>248.39600000000002</v>
          </cell>
          <cell r="AC39">
            <v>344.65800000000002</v>
          </cell>
          <cell r="AD39">
            <v>3.6246970698391721</v>
          </cell>
          <cell r="AE39" t="str">
            <v>7+</v>
          </cell>
        </row>
        <row r="40">
          <cell r="S40">
            <v>37834</v>
          </cell>
          <cell r="T40">
            <v>41.491999999999997</v>
          </cell>
          <cell r="U40">
            <v>41.491999999999997</v>
          </cell>
          <cell r="V40">
            <v>0</v>
          </cell>
          <cell r="W40">
            <v>10.922000000000001</v>
          </cell>
          <cell r="X40">
            <v>0</v>
          </cell>
          <cell r="Y40">
            <v>0</v>
          </cell>
          <cell r="Z40">
            <v>40.200000000000003</v>
          </cell>
          <cell r="AA40">
            <v>53.671999999999997</v>
          </cell>
          <cell r="AB40">
            <v>247.10400000000001</v>
          </cell>
          <cell r="AC40">
            <v>351.55700000000002</v>
          </cell>
          <cell r="AD40" t="str">
            <v>7+</v>
          </cell>
          <cell r="AE40" t="str">
            <v>7+</v>
          </cell>
        </row>
        <row r="41">
          <cell r="S41">
            <v>37865</v>
          </cell>
          <cell r="T41">
            <v>85.352000000000004</v>
          </cell>
          <cell r="U41">
            <v>85.352000000000004</v>
          </cell>
          <cell r="V41">
            <v>0</v>
          </cell>
          <cell r="W41">
            <v>4.53</v>
          </cell>
          <cell r="X41">
            <v>0</v>
          </cell>
          <cell r="Y41">
            <v>0</v>
          </cell>
          <cell r="Z41">
            <v>24.239000000000001</v>
          </cell>
          <cell r="AA41">
            <v>24.329000000000001</v>
          </cell>
          <cell r="AB41">
            <v>185.99100000000001</v>
          </cell>
          <cell r="AC41">
            <v>283.00200000000001</v>
          </cell>
          <cell r="AD41" t="str">
            <v>7+</v>
          </cell>
          <cell r="AE41" t="str">
            <v>7+</v>
          </cell>
        </row>
        <row r="42">
          <cell r="S42">
            <v>37895</v>
          </cell>
          <cell r="T42">
            <v>87.525999999999996</v>
          </cell>
          <cell r="U42">
            <v>87.525999999999996</v>
          </cell>
          <cell r="V42">
            <v>0</v>
          </cell>
          <cell r="W42">
            <v>3.7069999999999999</v>
          </cell>
          <cell r="X42">
            <v>0</v>
          </cell>
          <cell r="Y42">
            <v>0</v>
          </cell>
          <cell r="Z42">
            <v>12.026999999999999</v>
          </cell>
          <cell r="AA42">
            <v>16.27</v>
          </cell>
          <cell r="AB42">
            <v>110.492</v>
          </cell>
          <cell r="AC42">
            <v>186.07400000000001</v>
          </cell>
          <cell r="AD42" t="str">
            <v>7+</v>
          </cell>
          <cell r="AE42" t="str">
            <v>7+</v>
          </cell>
        </row>
        <row r="43">
          <cell r="S43">
            <v>37926</v>
          </cell>
          <cell r="T43">
            <v>54.468000000000004</v>
          </cell>
          <cell r="U43">
            <v>54.468000000000004</v>
          </cell>
          <cell r="V43">
            <v>0</v>
          </cell>
          <cell r="W43">
            <v>5.1769999999999996</v>
          </cell>
          <cell r="X43">
            <v>0</v>
          </cell>
          <cell r="Y43">
            <v>0</v>
          </cell>
          <cell r="Z43">
            <v>0.53600000000000003</v>
          </cell>
          <cell r="AA43">
            <v>19.015000000000001</v>
          </cell>
          <cell r="AB43">
            <v>56.56</v>
          </cell>
          <cell r="AC43">
            <v>114.97799999999999</v>
          </cell>
          <cell r="AD43" t="str">
            <v>7+</v>
          </cell>
          <cell r="AE43" t="str">
            <v>7+</v>
          </cell>
        </row>
        <row r="44">
          <cell r="S44">
            <v>37956</v>
          </cell>
          <cell r="T44">
            <v>17.440000000000001</v>
          </cell>
          <cell r="U44">
            <v>17.440000000000001</v>
          </cell>
          <cell r="V44">
            <v>0</v>
          </cell>
          <cell r="W44">
            <v>7.2519999999999998</v>
          </cell>
          <cell r="X44">
            <v>0</v>
          </cell>
          <cell r="Y44">
            <v>0</v>
          </cell>
          <cell r="Z44">
            <v>0</v>
          </cell>
          <cell r="AA44">
            <v>0</v>
          </cell>
          <cell r="AB44">
            <v>39.119999999999997</v>
          </cell>
          <cell r="AC44">
            <v>78.328000000000003</v>
          </cell>
          <cell r="AD44" t="str">
            <v>7+</v>
          </cell>
          <cell r="AE44" t="str">
            <v>7+</v>
          </cell>
        </row>
        <row r="45">
          <cell r="S45">
            <v>37987</v>
          </cell>
          <cell r="T45">
            <v>0</v>
          </cell>
          <cell r="U45">
            <v>0</v>
          </cell>
          <cell r="V45">
            <v>0</v>
          </cell>
          <cell r="W45">
            <v>3.5910000000000002</v>
          </cell>
          <cell r="X45">
            <v>0</v>
          </cell>
          <cell r="Y45">
            <v>0</v>
          </cell>
          <cell r="Z45">
            <v>4.5599999999999996</v>
          </cell>
          <cell r="AA45">
            <v>0</v>
          </cell>
          <cell r="AB45">
            <v>128.46899999999999</v>
          </cell>
          <cell r="AC45">
            <v>104.401</v>
          </cell>
          <cell r="AD45" t="str">
            <v>7+</v>
          </cell>
          <cell r="AE45" t="str">
            <v>7+</v>
          </cell>
        </row>
        <row r="46">
          <cell r="S46">
            <v>38018</v>
          </cell>
          <cell r="T46">
            <v>0</v>
          </cell>
          <cell r="U46">
            <v>0</v>
          </cell>
          <cell r="V46">
            <v>0</v>
          </cell>
          <cell r="W46">
            <v>1.609</v>
          </cell>
          <cell r="X46">
            <v>0</v>
          </cell>
          <cell r="Y46">
            <v>0</v>
          </cell>
          <cell r="Z46">
            <v>16.513999999999999</v>
          </cell>
          <cell r="AA46">
            <v>0</v>
          </cell>
          <cell r="AB46">
            <v>144.983</v>
          </cell>
          <cell r="AC46">
            <v>160.57400000000001</v>
          </cell>
          <cell r="AD46" t="str">
            <v>7+</v>
          </cell>
          <cell r="AE46" t="str">
            <v>7+</v>
          </cell>
        </row>
        <row r="47">
          <cell r="S47">
            <v>38046</v>
          </cell>
          <cell r="T47">
            <v>0</v>
          </cell>
          <cell r="U47">
            <v>0</v>
          </cell>
          <cell r="V47">
            <v>0</v>
          </cell>
          <cell r="W47">
            <v>0</v>
          </cell>
          <cell r="X47">
            <v>0</v>
          </cell>
          <cell r="Y47">
            <v>0</v>
          </cell>
          <cell r="Z47">
            <v>28.123999999999999</v>
          </cell>
          <cell r="AA47">
            <v>36.969000000000001</v>
          </cell>
          <cell r="AB47">
            <v>173.107</v>
          </cell>
          <cell r="AC47">
            <v>197.54300000000001</v>
          </cell>
          <cell r="AD47" t="str">
            <v>7+</v>
          </cell>
          <cell r="AE47" t="str">
            <v>7+</v>
          </cell>
        </row>
        <row r="48">
          <cell r="S48">
            <v>38077</v>
          </cell>
          <cell r="T48">
            <v>0</v>
          </cell>
          <cell r="U48">
            <v>0</v>
          </cell>
          <cell r="V48">
            <v>0</v>
          </cell>
          <cell r="W48">
            <v>0</v>
          </cell>
          <cell r="X48">
            <v>0</v>
          </cell>
          <cell r="Y48">
            <v>0</v>
          </cell>
          <cell r="Z48">
            <v>29.731000000000002</v>
          </cell>
          <cell r="AA48">
            <v>38.162999999999997</v>
          </cell>
          <cell r="AB48">
            <v>202.83799999999999</v>
          </cell>
          <cell r="AC48">
            <v>235.70600000000002</v>
          </cell>
          <cell r="AD48" t="str">
            <v>7+</v>
          </cell>
          <cell r="AE48" t="str">
            <v>7+</v>
          </cell>
        </row>
        <row r="49">
          <cell r="S49">
            <v>38107</v>
          </cell>
          <cell r="T49">
            <v>0</v>
          </cell>
          <cell r="U49">
            <v>0</v>
          </cell>
          <cell r="V49">
            <v>0</v>
          </cell>
          <cell r="W49">
            <v>0</v>
          </cell>
          <cell r="X49">
            <v>0</v>
          </cell>
          <cell r="Y49">
            <v>0</v>
          </cell>
          <cell r="Z49">
            <v>29.948</v>
          </cell>
          <cell r="AA49">
            <v>33.36</v>
          </cell>
          <cell r="AB49">
            <v>232.786</v>
          </cell>
          <cell r="AC49">
            <v>269.06600000000003</v>
          </cell>
          <cell r="AD49" t="str">
            <v>7+</v>
          </cell>
          <cell r="AE49" t="str">
            <v>7+</v>
          </cell>
        </row>
        <row r="50">
          <cell r="S50">
            <v>38138</v>
          </cell>
          <cell r="T50">
            <v>0</v>
          </cell>
          <cell r="U50">
            <v>0</v>
          </cell>
          <cell r="V50">
            <v>0</v>
          </cell>
          <cell r="W50">
            <v>0</v>
          </cell>
          <cell r="X50">
            <v>0</v>
          </cell>
          <cell r="Y50">
            <v>0</v>
          </cell>
          <cell r="Z50">
            <v>33.270000000000003</v>
          </cell>
          <cell r="AA50">
            <v>33.253</v>
          </cell>
          <cell r="AB50">
            <v>266.05599999999998</v>
          </cell>
          <cell r="AC50">
            <v>302.31900000000002</v>
          </cell>
          <cell r="AD50" t="str">
            <v>7+</v>
          </cell>
          <cell r="AE50" t="str">
            <v>7+</v>
          </cell>
        </row>
        <row r="51">
          <cell r="S51">
            <v>38168</v>
          </cell>
          <cell r="T51">
            <v>0</v>
          </cell>
          <cell r="U51">
            <v>0</v>
          </cell>
          <cell r="V51">
            <v>0</v>
          </cell>
          <cell r="W51">
            <v>0</v>
          </cell>
          <cell r="X51">
            <v>0</v>
          </cell>
          <cell r="Y51">
            <v>0</v>
          </cell>
          <cell r="Z51">
            <v>28.126000000000001</v>
          </cell>
          <cell r="AA51">
            <v>31.460999999999999</v>
          </cell>
          <cell r="AB51">
            <v>294.18199999999996</v>
          </cell>
          <cell r="AC51">
            <v>333.78000000000003</v>
          </cell>
          <cell r="AD51" t="str">
            <v>7+</v>
          </cell>
          <cell r="AE51" t="str">
            <v>7+</v>
          </cell>
        </row>
        <row r="52">
          <cell r="S52">
            <v>38199</v>
          </cell>
          <cell r="T52">
            <v>0</v>
          </cell>
          <cell r="U52">
            <v>0</v>
          </cell>
          <cell r="V52">
            <v>0</v>
          </cell>
          <cell r="W52">
            <v>0</v>
          </cell>
          <cell r="X52">
            <v>0</v>
          </cell>
          <cell r="Y52">
            <v>0</v>
          </cell>
          <cell r="Z52">
            <v>9.6170000000000009</v>
          </cell>
          <cell r="AA52">
            <v>20.69</v>
          </cell>
          <cell r="AB52">
            <v>303.79899999999998</v>
          </cell>
          <cell r="AC52">
            <v>354.47</v>
          </cell>
          <cell r="AD52" t="str">
            <v>7+</v>
          </cell>
          <cell r="AE52" t="str">
            <v>7+</v>
          </cell>
        </row>
        <row r="53">
          <cell r="S53">
            <v>38230</v>
          </cell>
          <cell r="T53">
            <v>0</v>
          </cell>
          <cell r="U53">
            <v>0</v>
          </cell>
          <cell r="V53">
            <v>0</v>
          </cell>
          <cell r="W53">
            <v>0</v>
          </cell>
          <cell r="X53">
            <v>0</v>
          </cell>
          <cell r="Y53">
            <v>0</v>
          </cell>
          <cell r="Z53">
            <v>0.21</v>
          </cell>
          <cell r="AA53">
            <v>8.9640000000000004</v>
          </cell>
          <cell r="AB53">
            <v>304.00899999999996</v>
          </cell>
          <cell r="AC53">
            <v>363.43400000000003</v>
          </cell>
          <cell r="AD53" t="str">
            <v>7+</v>
          </cell>
          <cell r="AE53" t="str">
            <v>7+</v>
          </cell>
        </row>
        <row r="54">
          <cell r="S54">
            <v>38260</v>
          </cell>
          <cell r="T54">
            <v>0</v>
          </cell>
          <cell r="U54">
            <v>0</v>
          </cell>
          <cell r="V54">
            <v>0</v>
          </cell>
          <cell r="W54">
            <v>0</v>
          </cell>
          <cell r="X54">
            <v>0</v>
          </cell>
          <cell r="Y54">
            <v>0</v>
          </cell>
          <cell r="Z54">
            <v>0</v>
          </cell>
          <cell r="AA54">
            <v>0.23599999999999999</v>
          </cell>
          <cell r="AB54">
            <v>304.00899999999996</v>
          </cell>
          <cell r="AC54">
            <v>363.67</v>
          </cell>
          <cell r="AD54" t="str">
            <v>7+</v>
          </cell>
          <cell r="AE54" t="str">
            <v>7+</v>
          </cell>
        </row>
        <row r="55">
          <cell r="S55">
            <v>38291</v>
          </cell>
          <cell r="T55">
            <v>0</v>
          </cell>
          <cell r="U55">
            <v>0</v>
          </cell>
          <cell r="V55">
            <v>0</v>
          </cell>
          <cell r="W55">
            <v>0</v>
          </cell>
          <cell r="X55">
            <v>0</v>
          </cell>
          <cell r="Y55">
            <v>0</v>
          </cell>
          <cell r="Z55">
            <v>0</v>
          </cell>
          <cell r="AA55">
            <v>0</v>
          </cell>
          <cell r="AB55">
            <v>304.00899999999996</v>
          </cell>
          <cell r="AC55">
            <v>363.67</v>
          </cell>
          <cell r="AD55" t="str">
            <v>7+</v>
          </cell>
          <cell r="AE55" t="str">
            <v>7+</v>
          </cell>
        </row>
        <row r="56">
          <cell r="S56">
            <v>38321</v>
          </cell>
          <cell r="T56">
            <v>0</v>
          </cell>
          <cell r="U56">
            <v>0</v>
          </cell>
          <cell r="V56">
            <v>0</v>
          </cell>
          <cell r="W56">
            <v>0</v>
          </cell>
          <cell r="X56">
            <v>0</v>
          </cell>
          <cell r="Y56">
            <v>0</v>
          </cell>
          <cell r="Z56">
            <v>0</v>
          </cell>
          <cell r="AA56">
            <v>0</v>
          </cell>
          <cell r="AB56">
            <v>304.00899999999996</v>
          </cell>
          <cell r="AC56">
            <v>363.67</v>
          </cell>
          <cell r="AD56" t="str">
            <v>7+</v>
          </cell>
          <cell r="AE56" t="str">
            <v>7+</v>
          </cell>
        </row>
      </sheetData>
      <sheetData sheetId="11" refreshError="1">
        <row r="6">
          <cell r="T6" t="str">
            <v>PSR/LTR - TOTAL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53.82</v>
          </cell>
          <cell r="U11">
            <v>-13.911000000000008</v>
          </cell>
          <cell r="X11">
            <v>0</v>
          </cell>
          <cell r="Y11">
            <v>0</v>
          </cell>
          <cell r="Z11">
            <v>339.36599999999999</v>
          </cell>
          <cell r="AA11">
            <v>199.75200000000001</v>
          </cell>
        </row>
        <row r="12">
          <cell r="S12" t="str">
            <v>02 2nd HF</v>
          </cell>
          <cell r="T12">
            <v>1148.2159999999999</v>
          </cell>
          <cell r="U12">
            <v>1073.258</v>
          </cell>
          <cell r="X12">
            <v>0</v>
          </cell>
          <cell r="Y12">
            <v>0</v>
          </cell>
          <cell r="Z12">
            <v>662.93</v>
          </cell>
          <cell r="AA12">
            <v>676.322</v>
          </cell>
        </row>
        <row r="13">
          <cell r="S13" t="str">
            <v>02 Annual</v>
          </cell>
          <cell r="T13">
            <v>1202.0359999999998</v>
          </cell>
          <cell r="U13">
            <v>1059.347</v>
          </cell>
          <cell r="X13">
            <v>0</v>
          </cell>
          <cell r="Y13">
            <v>0</v>
          </cell>
          <cell r="Z13">
            <v>1002.2959999999999</v>
          </cell>
          <cell r="AA13">
            <v>876.07400000000007</v>
          </cell>
        </row>
        <row r="14">
          <cell r="S14" t="str">
            <v>03 1st HF</v>
          </cell>
          <cell r="T14">
            <v>25.672821362143914</v>
          </cell>
          <cell r="U14">
            <v>36.658999999999992</v>
          </cell>
          <cell r="X14">
            <v>0</v>
          </cell>
          <cell r="Y14">
            <v>0</v>
          </cell>
          <cell r="Z14">
            <v>621.84500000000003</v>
          </cell>
          <cell r="AA14">
            <v>547.11099999999999</v>
          </cell>
        </row>
        <row r="15">
          <cell r="S15" t="str">
            <v>03 2nd HF</v>
          </cell>
          <cell r="T15">
            <v>781.34799999999996</v>
          </cell>
          <cell r="U15">
            <v>781.34799999999996</v>
          </cell>
          <cell r="X15">
            <v>0</v>
          </cell>
          <cell r="Y15">
            <v>0</v>
          </cell>
          <cell r="Z15">
            <v>369.56699999999995</v>
          </cell>
          <cell r="AA15">
            <v>607.44200000000001</v>
          </cell>
        </row>
        <row r="16">
          <cell r="S16" t="str">
            <v>03 Annual</v>
          </cell>
          <cell r="T16">
            <v>807.02082136214392</v>
          </cell>
          <cell r="U16">
            <v>818.00699999999995</v>
          </cell>
          <cell r="X16">
            <v>0</v>
          </cell>
          <cell r="Y16">
            <v>0</v>
          </cell>
          <cell r="Z16">
            <v>991.41200000000003</v>
          </cell>
          <cell r="AA16">
            <v>1154.5529999999999</v>
          </cell>
        </row>
        <row r="17">
          <cell r="S17" t="str">
            <v>04 1st HF</v>
          </cell>
          <cell r="T17">
            <v>25.672821362143914</v>
          </cell>
          <cell r="U17">
            <v>0</v>
          </cell>
          <cell r="X17">
            <v>0</v>
          </cell>
          <cell r="Y17">
            <v>0</v>
          </cell>
          <cell r="Z17">
            <v>636.14699999999993</v>
          </cell>
          <cell r="AA17">
            <v>479.58799999999997</v>
          </cell>
        </row>
        <row r="18">
          <cell r="S18" t="str">
            <v>04 2nd HF</v>
          </cell>
          <cell r="T18">
            <v>580.6701386378561</v>
          </cell>
          <cell r="U18">
            <v>0</v>
          </cell>
          <cell r="X18">
            <v>0</v>
          </cell>
          <cell r="Y18">
            <v>0</v>
          </cell>
          <cell r="Z18">
            <v>249.08599999999998</v>
          </cell>
          <cell r="AA18">
            <v>284.94599999999997</v>
          </cell>
        </row>
        <row r="19">
          <cell r="S19" t="str">
            <v>04 Annual</v>
          </cell>
          <cell r="T19">
            <v>606.34296000000006</v>
          </cell>
          <cell r="U19">
            <v>0</v>
          </cell>
          <cell r="X19">
            <v>0</v>
          </cell>
          <cell r="Y19">
            <v>0</v>
          </cell>
          <cell r="Z19">
            <v>885.23299999999995</v>
          </cell>
          <cell r="AA19">
            <v>764.53399999999988</v>
          </cell>
        </row>
        <row r="21">
          <cell r="S21">
            <v>37257</v>
          </cell>
          <cell r="T21">
            <v>15.696999999999999</v>
          </cell>
          <cell r="U21">
            <v>6.7760000000000007</v>
          </cell>
          <cell r="V21">
            <v>0</v>
          </cell>
          <cell r="W21">
            <v>0</v>
          </cell>
          <cell r="X21">
            <v>0</v>
          </cell>
          <cell r="Y21">
            <v>0</v>
          </cell>
          <cell r="Z21">
            <v>0</v>
          </cell>
          <cell r="AA21">
            <v>0</v>
          </cell>
          <cell r="AB21">
            <v>217.03099999999998</v>
          </cell>
          <cell r="AC21">
            <v>228.726</v>
          </cell>
          <cell r="AD21">
            <v>6.633828124614344</v>
          </cell>
          <cell r="AE21" t="str">
            <v>7+</v>
          </cell>
        </row>
        <row r="22">
          <cell r="S22">
            <v>37288</v>
          </cell>
          <cell r="T22">
            <v>8.1750000000000007</v>
          </cell>
          <cell r="U22">
            <v>-28.43</v>
          </cell>
          <cell r="V22">
            <v>0</v>
          </cell>
          <cell r="W22">
            <v>0</v>
          </cell>
          <cell r="X22">
            <v>0</v>
          </cell>
          <cell r="Y22">
            <v>0</v>
          </cell>
          <cell r="Z22">
            <v>0</v>
          </cell>
          <cell r="AA22">
            <v>0</v>
          </cell>
          <cell r="AB22">
            <v>208.85599999999999</v>
          </cell>
          <cell r="AC22">
            <v>239.22200000000001</v>
          </cell>
          <cell r="AD22">
            <v>5.633828124614344</v>
          </cell>
          <cell r="AE22">
            <v>6.0924918357482225</v>
          </cell>
        </row>
        <row r="23">
          <cell r="S23">
            <v>37316</v>
          </cell>
          <cell r="T23">
            <v>7.0179999999999998</v>
          </cell>
          <cell r="U23">
            <v>-14.625999999999999</v>
          </cell>
          <cell r="V23">
            <v>0</v>
          </cell>
          <cell r="W23">
            <v>0</v>
          </cell>
          <cell r="X23">
            <v>0</v>
          </cell>
          <cell r="Y23">
            <v>0</v>
          </cell>
          <cell r="Z23">
            <v>0</v>
          </cell>
          <cell r="AA23">
            <v>0</v>
          </cell>
          <cell r="AB23">
            <v>201.83799999999997</v>
          </cell>
          <cell r="AC23">
            <v>246.00299999999999</v>
          </cell>
          <cell r="AD23">
            <v>4.633828124614344</v>
          </cell>
          <cell r="AE23">
            <v>5.0693696136569955</v>
          </cell>
        </row>
        <row r="24">
          <cell r="S24">
            <v>37347</v>
          </cell>
          <cell r="T24">
            <v>5.9639999999999995</v>
          </cell>
          <cell r="U24">
            <v>-0.752</v>
          </cell>
          <cell r="V24">
            <v>0</v>
          </cell>
          <cell r="W24">
            <v>0</v>
          </cell>
          <cell r="X24">
            <v>0</v>
          </cell>
          <cell r="Y24">
            <v>0</v>
          </cell>
          <cell r="Z24">
            <v>14.687000000000001</v>
          </cell>
          <cell r="AA24">
            <v>0</v>
          </cell>
          <cell r="AB24">
            <v>210.56099999999998</v>
          </cell>
          <cell r="AC24">
            <v>267.428</v>
          </cell>
          <cell r="AD24">
            <v>3.7063289514604323</v>
          </cell>
          <cell r="AE24">
            <v>4.1303008688886003</v>
          </cell>
        </row>
        <row r="25">
          <cell r="S25">
            <v>37377</v>
          </cell>
          <cell r="T25">
            <v>5.8380000000000001</v>
          </cell>
          <cell r="U25">
            <v>3.7779999999999996</v>
          </cell>
          <cell r="V25">
            <v>0</v>
          </cell>
          <cell r="W25">
            <v>0</v>
          </cell>
          <cell r="X25">
            <v>0</v>
          </cell>
          <cell r="Y25">
            <v>0</v>
          </cell>
          <cell r="Z25">
            <v>104.73099999999999</v>
          </cell>
          <cell r="AA25">
            <v>39.561999999999998</v>
          </cell>
          <cell r="AB25">
            <v>309.65200000000004</v>
          </cell>
          <cell r="AC25">
            <v>303.21199999999999</v>
          </cell>
          <cell r="AD25">
            <v>3.1330370318319165</v>
          </cell>
          <cell r="AE25">
            <v>3.2469052475212505</v>
          </cell>
        </row>
        <row r="26">
          <cell r="S26">
            <v>37408</v>
          </cell>
          <cell r="T26">
            <v>11.128</v>
          </cell>
          <cell r="U26">
            <v>19.342999999999996</v>
          </cell>
          <cell r="V26">
            <v>0</v>
          </cell>
          <cell r="W26">
            <v>0</v>
          </cell>
          <cell r="X26">
            <v>0</v>
          </cell>
          <cell r="Y26">
            <v>0</v>
          </cell>
          <cell r="Z26">
            <v>219.94800000000001</v>
          </cell>
          <cell r="AA26">
            <v>160.19</v>
          </cell>
          <cell r="AB26">
            <v>518.65800000000013</v>
          </cell>
          <cell r="AC26">
            <v>444.05899999999997</v>
          </cell>
          <cell r="AD26">
            <v>2.7775630665448672</v>
          </cell>
          <cell r="AE26">
            <v>2.7190465804458803</v>
          </cell>
        </row>
        <row r="27">
          <cell r="S27">
            <v>37438</v>
          </cell>
          <cell r="T27">
            <v>50.509</v>
          </cell>
          <cell r="U27">
            <v>32.645000000000003</v>
          </cell>
          <cell r="V27">
            <v>0</v>
          </cell>
          <cell r="W27">
            <v>0</v>
          </cell>
          <cell r="X27">
            <v>0</v>
          </cell>
          <cell r="Y27">
            <v>0</v>
          </cell>
          <cell r="Z27">
            <v>265.19499999999999</v>
          </cell>
          <cell r="AA27">
            <v>307.70699999999999</v>
          </cell>
          <cell r="AB27">
            <v>767.21400000000017</v>
          </cell>
          <cell r="AC27">
            <v>542.21</v>
          </cell>
          <cell r="AD27">
            <v>2.7725388618978535</v>
          </cell>
          <cell r="AE27">
            <v>2.1301947801703731</v>
          </cell>
        </row>
        <row r="28">
          <cell r="S28">
            <v>37469</v>
          </cell>
          <cell r="T28">
            <v>202.577</v>
          </cell>
          <cell r="U28">
            <v>167.45299999999997</v>
          </cell>
          <cell r="V28">
            <v>0</v>
          </cell>
          <cell r="W28">
            <v>22.058</v>
          </cell>
          <cell r="X28">
            <v>0</v>
          </cell>
          <cell r="Y28">
            <v>0</v>
          </cell>
          <cell r="Z28">
            <v>230.38399999999999</v>
          </cell>
          <cell r="AA28">
            <v>191.67400000000001</v>
          </cell>
          <cell r="AB28">
            <v>857.07500000000005</v>
          </cell>
          <cell r="AC28">
            <v>542.63200000000006</v>
          </cell>
          <cell r="AD28">
            <v>3.5403374844484179</v>
          </cell>
          <cell r="AE28">
            <v>1.7463380080084858</v>
          </cell>
        </row>
        <row r="29">
          <cell r="S29">
            <v>37500</v>
          </cell>
          <cell r="T29">
            <v>341.54399999999998</v>
          </cell>
          <cell r="U29">
            <v>339.28399999999999</v>
          </cell>
          <cell r="V29">
            <v>0</v>
          </cell>
          <cell r="W29">
            <v>68.316999999999993</v>
          </cell>
          <cell r="X29">
            <v>0</v>
          </cell>
          <cell r="Y29">
            <v>0</v>
          </cell>
          <cell r="Z29">
            <v>119.833</v>
          </cell>
          <cell r="AA29">
            <v>120.057</v>
          </cell>
          <cell r="AB29">
            <v>670.77400000000011</v>
          </cell>
          <cell r="AC29">
            <v>356.69100000000003</v>
          </cell>
          <cell r="AD29" t="str">
            <v>7+</v>
          </cell>
          <cell r="AE29">
            <v>1.4641410662625707</v>
          </cell>
        </row>
        <row r="30">
          <cell r="S30">
            <v>37530</v>
          </cell>
          <cell r="T30">
            <v>288.779</v>
          </cell>
          <cell r="U30">
            <v>272.46100000000001</v>
          </cell>
          <cell r="V30">
            <v>0</v>
          </cell>
          <cell r="W30">
            <v>20.388000000000002</v>
          </cell>
          <cell r="X30">
            <v>0</v>
          </cell>
          <cell r="Y30">
            <v>0</v>
          </cell>
          <cell r="Z30">
            <v>37.978999999999999</v>
          </cell>
          <cell r="AA30">
            <v>27.599</v>
          </cell>
          <cell r="AB30">
            <v>421.24900000000014</v>
          </cell>
          <cell r="AC30">
            <v>135.91800000000001</v>
          </cell>
          <cell r="AD30" t="str">
            <v>7+</v>
          </cell>
          <cell r="AE30">
            <v>0.7489626670340267</v>
          </cell>
        </row>
        <row r="31">
          <cell r="S31">
            <v>37561</v>
          </cell>
          <cell r="T31">
            <v>182.018</v>
          </cell>
          <cell r="U31">
            <v>181.47500000000002</v>
          </cell>
          <cell r="V31">
            <v>0</v>
          </cell>
          <cell r="W31">
            <v>38.378999999999998</v>
          </cell>
          <cell r="X31">
            <v>0</v>
          </cell>
          <cell r="Y31">
            <v>0</v>
          </cell>
          <cell r="Z31">
            <v>9.2789999999999999</v>
          </cell>
          <cell r="AA31">
            <v>26.021000000000001</v>
          </cell>
          <cell r="AB31">
            <v>248.50200000000012</v>
          </cell>
          <cell r="AC31">
            <v>170.28800000000001</v>
          </cell>
          <cell r="AD31" t="str">
            <v>7+</v>
          </cell>
          <cell r="AE31" t="str">
            <v>7+</v>
          </cell>
        </row>
        <row r="32">
          <cell r="S32">
            <v>37591</v>
          </cell>
          <cell r="T32">
            <v>82.789000000000001</v>
          </cell>
          <cell r="U32">
            <v>79.94</v>
          </cell>
          <cell r="V32">
            <v>0</v>
          </cell>
          <cell r="W32">
            <v>11.301</v>
          </cell>
          <cell r="X32">
            <v>0</v>
          </cell>
          <cell r="Y32">
            <v>0</v>
          </cell>
          <cell r="Z32">
            <v>0.26</v>
          </cell>
          <cell r="AA32">
            <v>3.2639999999999998</v>
          </cell>
          <cell r="AB32">
            <v>165.97299999999998</v>
          </cell>
          <cell r="AC32">
            <v>130.85900000000001</v>
          </cell>
          <cell r="AD32" t="str">
            <v>7+</v>
          </cell>
          <cell r="AE32" t="str">
            <v>7+</v>
          </cell>
        </row>
        <row r="33">
          <cell r="S33">
            <v>37622</v>
          </cell>
          <cell r="T33">
            <v>10.348286853418593</v>
          </cell>
          <cell r="U33">
            <v>8.2970000000000006</v>
          </cell>
          <cell r="V33">
            <v>0</v>
          </cell>
          <cell r="W33">
            <v>0.189</v>
          </cell>
          <cell r="X33">
            <v>0</v>
          </cell>
          <cell r="Y33">
            <v>0</v>
          </cell>
          <cell r="Z33">
            <v>3.3730000000000002</v>
          </cell>
          <cell r="AA33">
            <v>0.55000000000000004</v>
          </cell>
          <cell r="AB33">
            <v>-300.01828685341854</v>
          </cell>
          <cell r="AC33">
            <v>125.547</v>
          </cell>
          <cell r="AD33">
            <v>-86.93784811130439</v>
          </cell>
          <cell r="AE33">
            <v>6.5490274589361661</v>
          </cell>
        </row>
        <row r="34">
          <cell r="S34">
            <v>37653</v>
          </cell>
          <cell r="T34">
            <v>3.4509513793038966</v>
          </cell>
          <cell r="U34">
            <v>7.4749999999999996</v>
          </cell>
          <cell r="V34">
            <v>0</v>
          </cell>
          <cell r="W34">
            <v>0.17599999999999999</v>
          </cell>
          <cell r="X34">
            <v>0</v>
          </cell>
          <cell r="Y34">
            <v>0</v>
          </cell>
          <cell r="Z34">
            <v>38.512</v>
          </cell>
          <cell r="AA34">
            <v>16.687000000000001</v>
          </cell>
          <cell r="AB34">
            <v>-264.95723823272249</v>
          </cell>
          <cell r="AC34">
            <v>167.43100000000001</v>
          </cell>
          <cell r="AD34">
            <v>-131.79335840676129</v>
          </cell>
          <cell r="AE34">
            <v>5.9882191732066277</v>
          </cell>
        </row>
        <row r="35">
          <cell r="S35">
            <v>37681</v>
          </cell>
          <cell r="T35">
            <v>2.010399017338719</v>
          </cell>
          <cell r="U35">
            <v>7.0179999999999998</v>
          </cell>
          <cell r="V35">
            <v>0</v>
          </cell>
          <cell r="W35">
            <v>0.14500000000000002</v>
          </cell>
          <cell r="X35">
            <v>0</v>
          </cell>
          <cell r="Y35">
            <v>0</v>
          </cell>
          <cell r="Z35">
            <v>116.66200000000001</v>
          </cell>
          <cell r="AA35">
            <v>34.444000000000003</v>
          </cell>
          <cell r="AB35">
            <v>-150.30563725006118</v>
          </cell>
          <cell r="AC35">
            <v>256.31</v>
          </cell>
          <cell r="AD35">
            <v>-230.45087155318876</v>
          </cell>
          <cell r="AE35">
            <v>5.3959845915504756</v>
          </cell>
        </row>
        <row r="36">
          <cell r="S36">
            <v>37712</v>
          </cell>
          <cell r="T36">
            <v>0.65222420829669192</v>
          </cell>
          <cell r="U36">
            <v>5.9639999999999995</v>
          </cell>
          <cell r="V36">
            <v>0</v>
          </cell>
          <cell r="W36">
            <v>53.97</v>
          </cell>
          <cell r="X36">
            <v>0</v>
          </cell>
          <cell r="Y36">
            <v>0</v>
          </cell>
          <cell r="Z36">
            <v>142.19800000000001</v>
          </cell>
          <cell r="AA36">
            <v>106.971</v>
          </cell>
          <cell r="AB36">
            <v>-8.7598614583578609</v>
          </cell>
          <cell r="AC36">
            <v>406.73599999999999</v>
          </cell>
          <cell r="AD36">
            <v>-13.454652568983322</v>
          </cell>
          <cell r="AE36">
            <v>5.0522645231879935</v>
          </cell>
        </row>
        <row r="37">
          <cell r="S37">
            <v>37742</v>
          </cell>
          <cell r="T37">
            <v>0.65106560079832554</v>
          </cell>
          <cell r="U37">
            <v>-3.9689999999999999</v>
          </cell>
          <cell r="V37">
            <v>0</v>
          </cell>
          <cell r="W37">
            <v>272.85200000000003</v>
          </cell>
          <cell r="X37">
            <v>0</v>
          </cell>
          <cell r="Y37">
            <v>0</v>
          </cell>
          <cell r="Z37">
            <v>159.946</v>
          </cell>
          <cell r="AA37">
            <v>174.37200000000001</v>
          </cell>
          <cell r="AB37">
            <v>150.53507294084386</v>
          </cell>
          <cell r="AC37">
            <v>642.77200000000005</v>
          </cell>
          <cell r="AD37">
            <v>2.9475662327857224</v>
          </cell>
          <cell r="AE37">
            <v>5.0943687222565828</v>
          </cell>
        </row>
        <row r="38">
          <cell r="S38">
            <v>37773</v>
          </cell>
          <cell r="T38">
            <v>8.5598943029876917</v>
          </cell>
          <cell r="U38">
            <v>11.873999999999999</v>
          </cell>
          <cell r="V38">
            <v>0</v>
          </cell>
          <cell r="W38">
            <v>142.655</v>
          </cell>
          <cell r="X38">
            <v>0</v>
          </cell>
          <cell r="Y38">
            <v>0</v>
          </cell>
          <cell r="Z38">
            <v>161.154</v>
          </cell>
          <cell r="AA38">
            <v>214.08699999999999</v>
          </cell>
          <cell r="AB38">
            <v>303.12917863785611</v>
          </cell>
          <cell r="AC38">
            <v>868.154</v>
          </cell>
          <cell r="AD38">
            <v>2.6500907701622749</v>
          </cell>
          <cell r="AE38" t="str">
            <v>7+</v>
          </cell>
        </row>
        <row r="39">
          <cell r="S39">
            <v>37803</v>
          </cell>
          <cell r="T39">
            <v>35.481999999999999</v>
          </cell>
          <cell r="U39">
            <v>35.481999999999999</v>
          </cell>
          <cell r="V39">
            <v>0</v>
          </cell>
          <cell r="W39">
            <v>101.992</v>
          </cell>
          <cell r="X39">
            <v>0</v>
          </cell>
          <cell r="Y39">
            <v>0</v>
          </cell>
          <cell r="Z39">
            <v>188.39500000000001</v>
          </cell>
          <cell r="AA39">
            <v>173.71100000000001</v>
          </cell>
          <cell r="AB39">
            <v>714.29199999999992</v>
          </cell>
          <cell r="AC39">
            <v>916.59300000000007</v>
          </cell>
          <cell r="AD39">
            <v>4.0919444364556643</v>
          </cell>
          <cell r="AE39" t="str">
            <v>7+</v>
          </cell>
        </row>
        <row r="40">
          <cell r="S40">
            <v>37834</v>
          </cell>
          <cell r="T40">
            <v>112.386</v>
          </cell>
          <cell r="U40">
            <v>112.386</v>
          </cell>
          <cell r="V40">
            <v>0</v>
          </cell>
          <cell r="W40">
            <v>76.567000000000007</v>
          </cell>
          <cell r="X40">
            <v>0</v>
          </cell>
          <cell r="Y40">
            <v>0</v>
          </cell>
          <cell r="Z40">
            <v>123.379</v>
          </cell>
          <cell r="AA40">
            <v>180.18299999999999</v>
          </cell>
          <cell r="AB40">
            <v>725.28499999999997</v>
          </cell>
          <cell r="AC40">
            <v>866.59400000000005</v>
          </cell>
          <cell r="AD40" t="str">
            <v>7+</v>
          </cell>
          <cell r="AE40" t="str">
            <v>7+</v>
          </cell>
        </row>
        <row r="41">
          <cell r="S41">
            <v>37865</v>
          </cell>
          <cell r="T41">
            <v>238.83</v>
          </cell>
          <cell r="U41">
            <v>238.83</v>
          </cell>
          <cell r="V41">
            <v>0</v>
          </cell>
          <cell r="W41">
            <v>13.898</v>
          </cell>
          <cell r="X41">
            <v>0</v>
          </cell>
          <cell r="Y41">
            <v>0</v>
          </cell>
          <cell r="Z41">
            <v>43.231999999999999</v>
          </cell>
          <cell r="AA41">
            <v>104.83500000000001</v>
          </cell>
          <cell r="AB41">
            <v>529.6869999999999</v>
          </cell>
          <cell r="AC41">
            <v>708.11300000000006</v>
          </cell>
          <cell r="AD41" t="str">
            <v>7+</v>
          </cell>
          <cell r="AE41" t="str">
            <v>7+</v>
          </cell>
        </row>
        <row r="42">
          <cell r="S42">
            <v>37895</v>
          </cell>
          <cell r="T42">
            <v>232.14600000000002</v>
          </cell>
          <cell r="U42">
            <v>232.14600000000002</v>
          </cell>
          <cell r="V42">
            <v>0</v>
          </cell>
          <cell r="W42">
            <v>13.766999999999999</v>
          </cell>
          <cell r="X42">
            <v>0</v>
          </cell>
          <cell r="Y42">
            <v>0</v>
          </cell>
          <cell r="Z42">
            <v>13.143999999999998</v>
          </cell>
          <cell r="AA42">
            <v>85.405999999999992</v>
          </cell>
          <cell r="AB42">
            <v>310.685</v>
          </cell>
          <cell r="AC42">
            <v>476.73</v>
          </cell>
          <cell r="AD42" t="str">
            <v>7+</v>
          </cell>
          <cell r="AE42" t="str">
            <v>7+</v>
          </cell>
        </row>
        <row r="43">
          <cell r="S43">
            <v>37926</v>
          </cell>
          <cell r="T43">
            <v>127.733</v>
          </cell>
          <cell r="U43">
            <v>127.733</v>
          </cell>
          <cell r="V43">
            <v>0</v>
          </cell>
          <cell r="W43">
            <v>15.369</v>
          </cell>
          <cell r="X43">
            <v>0</v>
          </cell>
          <cell r="Y43">
            <v>0</v>
          </cell>
          <cell r="Z43">
            <v>0.97700000000000009</v>
          </cell>
          <cell r="AA43">
            <v>63.307000000000002</v>
          </cell>
          <cell r="AB43">
            <v>183.92899999999995</v>
          </cell>
          <cell r="AC43">
            <v>297.197</v>
          </cell>
          <cell r="AD43" t="str">
            <v>7+</v>
          </cell>
          <cell r="AE43" t="str">
            <v>7+</v>
          </cell>
        </row>
        <row r="44">
          <cell r="S44">
            <v>37956</v>
          </cell>
          <cell r="T44">
            <v>34.771000000000001</v>
          </cell>
          <cell r="U44">
            <v>34.771000000000001</v>
          </cell>
          <cell r="V44">
            <v>0</v>
          </cell>
          <cell r="W44">
            <v>18.431000000000001</v>
          </cell>
          <cell r="X44">
            <v>0</v>
          </cell>
          <cell r="Y44">
            <v>0</v>
          </cell>
          <cell r="Z44">
            <v>0.44</v>
          </cell>
          <cell r="AA44">
            <v>0</v>
          </cell>
          <cell r="AB44">
            <v>149.59799999999993</v>
          </cell>
          <cell r="AC44">
            <v>205.084</v>
          </cell>
          <cell r="AD44" t="str">
            <v>7+</v>
          </cell>
          <cell r="AE44" t="str">
            <v>7+</v>
          </cell>
        </row>
        <row r="45">
          <cell r="S45">
            <v>37987</v>
          </cell>
          <cell r="T45">
            <v>10.348286853418593</v>
          </cell>
          <cell r="U45">
            <v>0</v>
          </cell>
          <cell r="V45">
            <v>0</v>
          </cell>
          <cell r="W45">
            <v>9.8279999999999994</v>
          </cell>
          <cell r="X45">
            <v>0</v>
          </cell>
          <cell r="Y45">
            <v>0</v>
          </cell>
          <cell r="Z45">
            <v>43.411999999999999</v>
          </cell>
          <cell r="AA45">
            <v>0</v>
          </cell>
          <cell r="AB45">
            <v>357.88299999999992</v>
          </cell>
          <cell r="AC45">
            <v>245.66500000000002</v>
          </cell>
          <cell r="AD45" t="str">
            <v>7+</v>
          </cell>
          <cell r="AE45" t="str">
            <v>7+</v>
          </cell>
        </row>
        <row r="46">
          <cell r="S46">
            <v>38018</v>
          </cell>
          <cell r="T46">
            <v>3.4509513793038966</v>
          </cell>
          <cell r="U46">
            <v>0</v>
          </cell>
          <cell r="V46">
            <v>0</v>
          </cell>
          <cell r="W46">
            <v>6.585</v>
          </cell>
          <cell r="X46">
            <v>0</v>
          </cell>
          <cell r="Y46">
            <v>0</v>
          </cell>
          <cell r="Z46">
            <v>92.265999999999991</v>
          </cell>
          <cell r="AA46">
            <v>0</v>
          </cell>
          <cell r="AB46">
            <v>450.14899999999994</v>
          </cell>
          <cell r="AC46">
            <v>318.76499999999999</v>
          </cell>
          <cell r="AD46" t="str">
            <v>7+</v>
          </cell>
          <cell r="AE46" t="str">
            <v>7+</v>
          </cell>
        </row>
        <row r="47">
          <cell r="S47">
            <v>38046</v>
          </cell>
          <cell r="T47">
            <v>2.010399017338719</v>
          </cell>
          <cell r="U47">
            <v>0</v>
          </cell>
          <cell r="V47">
            <v>0</v>
          </cell>
          <cell r="W47">
            <v>0</v>
          </cell>
          <cell r="X47">
            <v>0</v>
          </cell>
          <cell r="Y47">
            <v>0</v>
          </cell>
          <cell r="Z47">
            <v>113.396</v>
          </cell>
          <cell r="AA47">
            <v>88.933999999999997</v>
          </cell>
          <cell r="AB47">
            <v>563.54499999999996</v>
          </cell>
          <cell r="AC47">
            <v>407.69900000000001</v>
          </cell>
          <cell r="AD47" t="str">
            <v>7+</v>
          </cell>
          <cell r="AE47" t="str">
            <v>7+</v>
          </cell>
        </row>
        <row r="48">
          <cell r="S48">
            <v>38077</v>
          </cell>
          <cell r="T48">
            <v>0.65222420829669192</v>
          </cell>
          <cell r="U48">
            <v>0</v>
          </cell>
          <cell r="V48">
            <v>0</v>
          </cell>
          <cell r="W48">
            <v>0</v>
          </cell>
          <cell r="X48">
            <v>0</v>
          </cell>
          <cell r="Y48">
            <v>0</v>
          </cell>
          <cell r="Z48">
            <v>129.08699999999999</v>
          </cell>
          <cell r="AA48">
            <v>124.28099999999999</v>
          </cell>
          <cell r="AB48">
            <v>692.63199999999995</v>
          </cell>
          <cell r="AC48">
            <v>531.98</v>
          </cell>
          <cell r="AD48" t="str">
            <v>7+</v>
          </cell>
          <cell r="AE48" t="str">
            <v>7+</v>
          </cell>
        </row>
        <row r="49">
          <cell r="S49">
            <v>38107</v>
          </cell>
          <cell r="T49">
            <v>0.65106560079832554</v>
          </cell>
          <cell r="U49">
            <v>0</v>
          </cell>
          <cell r="V49">
            <v>0</v>
          </cell>
          <cell r="W49">
            <v>0</v>
          </cell>
          <cell r="X49">
            <v>0</v>
          </cell>
          <cell r="Y49">
            <v>0</v>
          </cell>
          <cell r="Z49">
            <v>129.988</v>
          </cell>
          <cell r="AA49">
            <v>131.91</v>
          </cell>
          <cell r="AB49">
            <v>822.62</v>
          </cell>
          <cell r="AC49">
            <v>663.89</v>
          </cell>
          <cell r="AD49" t="str">
            <v>7+</v>
          </cell>
          <cell r="AE49" t="str">
            <v>7+</v>
          </cell>
        </row>
        <row r="50">
          <cell r="S50">
            <v>38138</v>
          </cell>
          <cell r="T50">
            <v>8.5598943029876917</v>
          </cell>
          <cell r="U50">
            <v>0</v>
          </cell>
          <cell r="V50">
            <v>0</v>
          </cell>
          <cell r="W50">
            <v>0</v>
          </cell>
          <cell r="X50">
            <v>0</v>
          </cell>
          <cell r="Y50">
            <v>0</v>
          </cell>
          <cell r="Z50">
            <v>127.99799999999999</v>
          </cell>
          <cell r="AA50">
            <v>134.46299999999999</v>
          </cell>
          <cell r="AB50">
            <v>950.61799999999994</v>
          </cell>
          <cell r="AC50">
            <v>798.35299999999995</v>
          </cell>
          <cell r="AD50" t="str">
            <v>7+</v>
          </cell>
          <cell r="AE50" t="str">
            <v>7+</v>
          </cell>
        </row>
        <row r="51">
          <cell r="S51">
            <v>38168</v>
          </cell>
          <cell r="T51">
            <v>53.998703538978305</v>
          </cell>
          <cell r="U51">
            <v>0</v>
          </cell>
          <cell r="V51">
            <v>0</v>
          </cell>
          <cell r="W51">
            <v>0</v>
          </cell>
          <cell r="X51">
            <v>0</v>
          </cell>
          <cell r="Y51">
            <v>0</v>
          </cell>
          <cell r="Z51">
            <v>119.084</v>
          </cell>
          <cell r="AA51">
            <v>134.245</v>
          </cell>
          <cell r="AB51">
            <v>1069.7019999999998</v>
          </cell>
          <cell r="AC51">
            <v>932.59799999999996</v>
          </cell>
          <cell r="AD51" t="str">
            <v>7+</v>
          </cell>
          <cell r="AE51" t="str">
            <v>7+</v>
          </cell>
        </row>
        <row r="52">
          <cell r="S52">
            <v>38199</v>
          </cell>
          <cell r="T52">
            <v>114.22204659757489</v>
          </cell>
          <cell r="U52">
            <v>0</v>
          </cell>
          <cell r="V52">
            <v>0</v>
          </cell>
          <cell r="W52">
            <v>0</v>
          </cell>
          <cell r="X52">
            <v>0</v>
          </cell>
          <cell r="Y52">
            <v>0</v>
          </cell>
          <cell r="Z52">
            <v>90.756</v>
          </cell>
          <cell r="AA52">
            <v>105.624</v>
          </cell>
          <cell r="AB52">
            <v>1160.4579999999999</v>
          </cell>
          <cell r="AC52">
            <v>1038.222</v>
          </cell>
          <cell r="AD52" t="str">
            <v>7+</v>
          </cell>
          <cell r="AE52" t="str">
            <v>7+</v>
          </cell>
        </row>
        <row r="53">
          <cell r="S53">
            <v>38230</v>
          </cell>
          <cell r="T53">
            <v>156.80568812971029</v>
          </cell>
          <cell r="U53">
            <v>0</v>
          </cell>
          <cell r="V53">
            <v>0</v>
          </cell>
          <cell r="W53">
            <v>0</v>
          </cell>
          <cell r="X53">
            <v>0</v>
          </cell>
          <cell r="Y53">
            <v>0</v>
          </cell>
          <cell r="Z53">
            <v>37.753999999999998</v>
          </cell>
          <cell r="AA53">
            <v>43.488</v>
          </cell>
          <cell r="AB53">
            <v>1198.2119999999998</v>
          </cell>
          <cell r="AC53">
            <v>1081.71</v>
          </cell>
          <cell r="AD53" t="str">
            <v>7+</v>
          </cell>
          <cell r="AE53" t="str">
            <v>7+</v>
          </cell>
        </row>
        <row r="54">
          <cell r="S54">
            <v>38260</v>
          </cell>
          <cell r="T54">
            <v>148.66076633477223</v>
          </cell>
          <cell r="U54">
            <v>0</v>
          </cell>
          <cell r="V54">
            <v>0</v>
          </cell>
          <cell r="W54">
            <v>0</v>
          </cell>
          <cell r="X54">
            <v>0</v>
          </cell>
          <cell r="Y54">
            <v>0</v>
          </cell>
          <cell r="Z54">
            <v>1.492</v>
          </cell>
          <cell r="AA54">
            <v>1.589</v>
          </cell>
          <cell r="AB54">
            <v>1199.7039999999997</v>
          </cell>
          <cell r="AC54">
            <v>1083.299</v>
          </cell>
          <cell r="AD54" t="str">
            <v>7+</v>
          </cell>
          <cell r="AE54" t="str">
            <v>7+</v>
          </cell>
        </row>
        <row r="55">
          <cell r="S55">
            <v>38291</v>
          </cell>
          <cell r="T55">
            <v>84.758525819509259</v>
          </cell>
          <cell r="U55">
            <v>0</v>
          </cell>
          <cell r="V55">
            <v>0</v>
          </cell>
          <cell r="W55">
            <v>0</v>
          </cell>
          <cell r="X55">
            <v>0</v>
          </cell>
          <cell r="Y55">
            <v>0</v>
          </cell>
          <cell r="Z55">
            <v>0</v>
          </cell>
          <cell r="AA55">
            <v>0</v>
          </cell>
          <cell r="AB55">
            <v>1199.7039999999997</v>
          </cell>
          <cell r="AC55">
            <v>1083.299</v>
          </cell>
          <cell r="AD55" t="str">
            <v>7+</v>
          </cell>
          <cell r="AE55" t="str">
            <v>7+</v>
          </cell>
        </row>
        <row r="56">
          <cell r="S56">
            <v>38321</v>
          </cell>
          <cell r="T56">
            <v>22.224408217311087</v>
          </cell>
          <cell r="U56">
            <v>0</v>
          </cell>
          <cell r="V56">
            <v>0</v>
          </cell>
          <cell r="W56">
            <v>0</v>
          </cell>
          <cell r="X56">
            <v>0</v>
          </cell>
          <cell r="Y56">
            <v>0</v>
          </cell>
          <cell r="Z56">
            <v>0</v>
          </cell>
          <cell r="AA56">
            <v>0</v>
          </cell>
          <cell r="AB56">
            <v>1199.7039999999997</v>
          </cell>
          <cell r="AC56">
            <v>1083.299</v>
          </cell>
          <cell r="AD56" t="str">
            <v>7+</v>
          </cell>
          <cell r="AE56" t="str">
            <v>7+</v>
          </cell>
        </row>
      </sheetData>
      <sheetData sheetId="12" refreshError="1">
        <row r="6">
          <cell r="T6" t="str">
            <v>TSR - FIRESTONE ORIGINAL EQUIPMENT</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1045.9459999999999</v>
          </cell>
          <cell r="U11">
            <v>1051.6659999999999</v>
          </cell>
          <cell r="X11">
            <v>1056</v>
          </cell>
          <cell r="Y11">
            <v>969.52800000000002</v>
          </cell>
          <cell r="Z11">
            <v>0</v>
          </cell>
          <cell r="AA11">
            <v>0</v>
          </cell>
        </row>
        <row r="12">
          <cell r="S12" t="str">
            <v>02 2nd HF</v>
          </cell>
          <cell r="T12">
            <v>983.58299999999997</v>
          </cell>
          <cell r="U12">
            <v>888.35500000000002</v>
          </cell>
          <cell r="X12">
            <v>1011.96</v>
          </cell>
          <cell r="Y12">
            <v>979.01599999999996</v>
          </cell>
          <cell r="Z12">
            <v>0</v>
          </cell>
          <cell r="AA12">
            <v>0</v>
          </cell>
        </row>
        <row r="13">
          <cell r="S13" t="str">
            <v>02 Annual</v>
          </cell>
          <cell r="T13">
            <v>2029.529</v>
          </cell>
          <cell r="U13">
            <v>1940.021</v>
          </cell>
          <cell r="X13">
            <v>2067.96</v>
          </cell>
          <cell r="Y13">
            <v>1948.5439999999999</v>
          </cell>
          <cell r="Z13">
            <v>0</v>
          </cell>
          <cell r="AA13">
            <v>0</v>
          </cell>
        </row>
        <row r="14">
          <cell r="S14" t="str">
            <v>03 1st HF</v>
          </cell>
          <cell r="T14">
            <v>879.85400000000004</v>
          </cell>
          <cell r="U14">
            <v>808.49600000000009</v>
          </cell>
          <cell r="X14">
            <v>947.82600000000002</v>
          </cell>
          <cell r="Y14">
            <v>933.09100000000012</v>
          </cell>
          <cell r="Z14">
            <v>0</v>
          </cell>
          <cell r="AA14">
            <v>0</v>
          </cell>
        </row>
        <row r="15">
          <cell r="S15" t="str">
            <v>03 2nd HF</v>
          </cell>
          <cell r="T15">
            <v>880.93900000000008</v>
          </cell>
          <cell r="U15">
            <v>845.74699999999996</v>
          </cell>
          <cell r="X15">
            <v>720.52949999999998</v>
          </cell>
          <cell r="Y15">
            <v>664.69999999999993</v>
          </cell>
          <cell r="Z15">
            <v>112.041</v>
          </cell>
          <cell r="AA15">
            <v>36.697999999999993</v>
          </cell>
        </row>
        <row r="16">
          <cell r="S16" t="str">
            <v>03 Annual</v>
          </cell>
          <cell r="T16">
            <v>1760.7930000000001</v>
          </cell>
          <cell r="U16">
            <v>1654.2429999999999</v>
          </cell>
          <cell r="X16">
            <v>1668.3555000000001</v>
          </cell>
          <cell r="Y16">
            <v>1597.7910000000002</v>
          </cell>
          <cell r="Z16">
            <v>112.041</v>
          </cell>
          <cell r="AA16">
            <v>36.697999999999993</v>
          </cell>
        </row>
        <row r="17">
          <cell r="S17" t="str">
            <v>04 1st HF</v>
          </cell>
          <cell r="T17">
            <v>1038.501</v>
          </cell>
          <cell r="U17">
            <v>891.42199999999991</v>
          </cell>
          <cell r="X17">
            <v>520.02201444628133</v>
          </cell>
          <cell r="Y17">
            <v>563.49623220224794</v>
          </cell>
          <cell r="Z17">
            <v>451.76499999999999</v>
          </cell>
          <cell r="AA17">
            <v>444.02300000000002</v>
          </cell>
        </row>
        <row r="18">
          <cell r="S18" t="str">
            <v>04 2nd HF</v>
          </cell>
          <cell r="T18">
            <v>850.66600000000005</v>
          </cell>
          <cell r="U18">
            <v>828.35500000000002</v>
          </cell>
          <cell r="X18">
            <v>169.91056933294607</v>
          </cell>
          <cell r="Y18">
            <v>169.91056933294607</v>
          </cell>
          <cell r="Z18">
            <v>757.02099999999996</v>
          </cell>
          <cell r="AA18">
            <v>738.16599999999994</v>
          </cell>
        </row>
        <row r="19">
          <cell r="S19" t="str">
            <v>04 Annual</v>
          </cell>
          <cell r="T19">
            <v>1889.1669999999999</v>
          </cell>
          <cell r="U19">
            <v>1719.777</v>
          </cell>
          <cell r="X19">
            <v>689.93258377922734</v>
          </cell>
          <cell r="Y19">
            <v>733.40680153519406</v>
          </cell>
          <cell r="Z19">
            <v>1208.7860000000001</v>
          </cell>
          <cell r="AA19">
            <v>1182.1889999999999</v>
          </cell>
        </row>
        <row r="21">
          <cell r="S21">
            <v>37257</v>
          </cell>
          <cell r="T21">
            <v>176.03200000000001</v>
          </cell>
          <cell r="U21">
            <v>150.703</v>
          </cell>
          <cell r="V21">
            <v>0</v>
          </cell>
          <cell r="W21">
            <v>9.0999999999999998E-2</v>
          </cell>
          <cell r="X21">
            <v>166.02</v>
          </cell>
          <cell r="Y21">
            <v>139.81299999999999</v>
          </cell>
          <cell r="Z21">
            <v>0</v>
          </cell>
          <cell r="AA21">
            <v>0</v>
          </cell>
          <cell r="AB21">
            <v>105.23200000000003</v>
          </cell>
          <cell r="AC21">
            <v>181.393</v>
          </cell>
          <cell r="AD21">
            <v>0.61663228951809501</v>
          </cell>
          <cell r="AE21">
            <v>0.98300538126798498</v>
          </cell>
        </row>
        <row r="22">
          <cell r="S22">
            <v>37288</v>
          </cell>
          <cell r="T22">
            <v>170.65600000000001</v>
          </cell>
          <cell r="U22">
            <v>184.529</v>
          </cell>
          <cell r="V22">
            <v>0</v>
          </cell>
          <cell r="W22">
            <v>0.29299999999999998</v>
          </cell>
          <cell r="X22">
            <v>168</v>
          </cell>
          <cell r="Y22">
            <v>142.54400000000001</v>
          </cell>
          <cell r="Z22">
            <v>0</v>
          </cell>
          <cell r="AA22">
            <v>0</v>
          </cell>
          <cell r="AB22">
            <v>101.63600000000002</v>
          </cell>
          <cell r="AC22">
            <v>134.648</v>
          </cell>
          <cell r="AD22">
            <v>0.55015399938291998</v>
          </cell>
          <cell r="AE22">
            <v>0.79555686853766616</v>
          </cell>
        </row>
        <row r="23">
          <cell r="S23">
            <v>37316</v>
          </cell>
          <cell r="T23">
            <v>184.74100000000001</v>
          </cell>
          <cell r="U23">
            <v>169.25</v>
          </cell>
          <cell r="V23">
            <v>0</v>
          </cell>
          <cell r="W23">
            <v>0.20699999999999999</v>
          </cell>
          <cell r="X23">
            <v>186</v>
          </cell>
          <cell r="Y23">
            <v>164.916</v>
          </cell>
          <cell r="Z23">
            <v>0</v>
          </cell>
          <cell r="AA23">
            <v>0</v>
          </cell>
          <cell r="AB23">
            <v>101.97900000000001</v>
          </cell>
          <cell r="AC23">
            <v>129.441</v>
          </cell>
          <cell r="AD23">
            <v>0.63099569349569351</v>
          </cell>
          <cell r="AE23">
            <v>0.69346612521295636</v>
          </cell>
        </row>
        <row r="24">
          <cell r="S24">
            <v>37347</v>
          </cell>
          <cell r="T24">
            <v>161.61600000000001</v>
          </cell>
          <cell r="U24">
            <v>186.65799999999999</v>
          </cell>
          <cell r="V24">
            <v>0</v>
          </cell>
          <cell r="W24">
            <v>0.20300000000000001</v>
          </cell>
          <cell r="X24">
            <v>180</v>
          </cell>
          <cell r="Y24">
            <v>168.83199999999999</v>
          </cell>
          <cell r="Z24">
            <v>0</v>
          </cell>
          <cell r="AA24">
            <v>0</v>
          </cell>
          <cell r="AB24">
            <v>119.46300000000005</v>
          </cell>
          <cell r="AC24">
            <v>107.11799999999999</v>
          </cell>
          <cell r="AD24">
            <v>0.64419986626690573</v>
          </cell>
          <cell r="AE24">
            <v>0.56896551724137934</v>
          </cell>
        </row>
        <row r="25">
          <cell r="S25">
            <v>37377</v>
          </cell>
          <cell r="T25">
            <v>185.44399999999999</v>
          </cell>
          <cell r="U25">
            <v>188.268</v>
          </cell>
          <cell r="V25">
            <v>0</v>
          </cell>
          <cell r="W25">
            <v>0.20599999999999999</v>
          </cell>
          <cell r="X25">
            <v>175.98</v>
          </cell>
          <cell r="Y25">
            <v>180.524</v>
          </cell>
          <cell r="Z25">
            <v>0</v>
          </cell>
          <cell r="AA25">
            <v>0</v>
          </cell>
          <cell r="AB25">
            <v>109.02500000000001</v>
          </cell>
          <cell r="AC25">
            <v>97.591999999999999</v>
          </cell>
          <cell r="AD25">
            <v>0.65106266086219156</v>
          </cell>
          <cell r="AE25">
            <v>0.56654553054139711</v>
          </cell>
        </row>
        <row r="26">
          <cell r="S26">
            <v>37408</v>
          </cell>
          <cell r="T26">
            <v>167.45699999999999</v>
          </cell>
          <cell r="U26">
            <v>172.25800000000001</v>
          </cell>
          <cell r="V26">
            <v>0</v>
          </cell>
          <cell r="W26">
            <v>0.29699999999999999</v>
          </cell>
          <cell r="X26">
            <v>180</v>
          </cell>
          <cell r="Y26">
            <v>172.899</v>
          </cell>
          <cell r="Z26">
            <v>0</v>
          </cell>
          <cell r="AA26">
            <v>0</v>
          </cell>
          <cell r="AB26">
            <v>119.785</v>
          </cell>
          <cell r="AC26">
            <v>98.043000000000006</v>
          </cell>
          <cell r="AD26">
            <v>0.91620073274642222</v>
          </cell>
          <cell r="AE26">
            <v>0.69376101216379737</v>
          </cell>
        </row>
        <row r="27">
          <cell r="S27">
            <v>37438</v>
          </cell>
          <cell r="T27">
            <v>130.74100000000001</v>
          </cell>
          <cell r="U27">
            <v>141.321</v>
          </cell>
          <cell r="V27">
            <v>0</v>
          </cell>
          <cell r="W27">
            <v>1.3640000000000001</v>
          </cell>
          <cell r="X27">
            <v>144</v>
          </cell>
          <cell r="Y27">
            <v>149.80000000000001</v>
          </cell>
          <cell r="Z27">
            <v>0</v>
          </cell>
          <cell r="AA27">
            <v>0</v>
          </cell>
          <cell r="AB27">
            <v>144.71950000000007</v>
          </cell>
          <cell r="AC27">
            <v>107.729</v>
          </cell>
          <cell r="AD27">
            <v>0.74249016217658348</v>
          </cell>
          <cell r="AE27">
            <v>0.61276854732746711</v>
          </cell>
        </row>
        <row r="28">
          <cell r="S28">
            <v>37469</v>
          </cell>
          <cell r="T28">
            <v>194.911</v>
          </cell>
          <cell r="U28">
            <v>175.80699999999999</v>
          </cell>
          <cell r="V28">
            <v>0</v>
          </cell>
          <cell r="W28">
            <v>2E-3</v>
          </cell>
          <cell r="X28">
            <v>186</v>
          </cell>
          <cell r="Y28">
            <v>185.953</v>
          </cell>
          <cell r="Z28">
            <v>0</v>
          </cell>
          <cell r="AA28">
            <v>0</v>
          </cell>
          <cell r="AB28">
            <v>162.49650000000008</v>
          </cell>
          <cell r="AC28">
            <v>112.47199999999999</v>
          </cell>
          <cell r="AD28">
            <v>0.97440410158006829</v>
          </cell>
          <cell r="AE28">
            <v>0.72807307142071076</v>
          </cell>
        </row>
        <row r="29">
          <cell r="S29">
            <v>37500</v>
          </cell>
          <cell r="T29">
            <v>166.76499999999999</v>
          </cell>
          <cell r="U29">
            <v>154.47900000000001</v>
          </cell>
          <cell r="V29">
            <v>0</v>
          </cell>
          <cell r="W29">
            <v>2E-3</v>
          </cell>
          <cell r="X29">
            <v>169.98</v>
          </cell>
          <cell r="Y29">
            <v>174.65700000000001</v>
          </cell>
          <cell r="Z29">
            <v>0</v>
          </cell>
          <cell r="AA29">
            <v>0</v>
          </cell>
          <cell r="AB29">
            <v>166.84450000000004</v>
          </cell>
          <cell r="AC29">
            <v>128.47900000000001</v>
          </cell>
          <cell r="AD29">
            <v>0.87610468443963707</v>
          </cell>
          <cell r="AE29">
            <v>0.78100361691134024</v>
          </cell>
        </row>
        <row r="30">
          <cell r="S30">
            <v>37530</v>
          </cell>
          <cell r="T30">
            <v>190.43899999999999</v>
          </cell>
          <cell r="U30">
            <v>164.505</v>
          </cell>
          <cell r="V30">
            <v>0</v>
          </cell>
          <cell r="W30">
            <v>0</v>
          </cell>
          <cell r="X30">
            <v>186</v>
          </cell>
          <cell r="Y30">
            <v>174.25200000000001</v>
          </cell>
          <cell r="Z30">
            <v>0</v>
          </cell>
          <cell r="AA30">
            <v>0</v>
          </cell>
          <cell r="AB30">
            <v>197.92750000000001</v>
          </cell>
          <cell r="AC30">
            <v>138.226</v>
          </cell>
          <cell r="AD30">
            <v>1.2304332202933055</v>
          </cell>
          <cell r="AE30">
            <v>0.94988936076636565</v>
          </cell>
        </row>
        <row r="31">
          <cell r="S31">
            <v>37561</v>
          </cell>
          <cell r="T31">
            <v>167.14599999999999</v>
          </cell>
          <cell r="U31">
            <v>145.518</v>
          </cell>
          <cell r="V31">
            <v>0</v>
          </cell>
          <cell r="W31">
            <v>7.0000000000000001E-3</v>
          </cell>
          <cell r="X31">
            <v>163.98</v>
          </cell>
          <cell r="Y31">
            <v>143.87700000000001</v>
          </cell>
          <cell r="Z31">
            <v>0</v>
          </cell>
          <cell r="AA31">
            <v>0</v>
          </cell>
          <cell r="AB31">
            <v>222.57450000000003</v>
          </cell>
          <cell r="AC31">
            <v>138.875</v>
          </cell>
          <cell r="AD31">
            <v>1.6445814984355085</v>
          </cell>
          <cell r="AE31">
            <v>1.2552559705284554</v>
          </cell>
        </row>
        <row r="32">
          <cell r="S32">
            <v>37591</v>
          </cell>
          <cell r="T32">
            <v>133.58099999999999</v>
          </cell>
          <cell r="U32">
            <v>106.72499999999999</v>
          </cell>
          <cell r="V32">
            <v>0</v>
          </cell>
          <cell r="W32">
            <v>3.0000000000000001E-3</v>
          </cell>
          <cell r="X32">
            <v>162</v>
          </cell>
          <cell r="Y32">
            <v>150.477</v>
          </cell>
          <cell r="Z32">
            <v>0</v>
          </cell>
          <cell r="AA32">
            <v>0</v>
          </cell>
          <cell r="AB32">
            <v>279.8365</v>
          </cell>
          <cell r="AC32">
            <v>182.053</v>
          </cell>
          <cell r="AD32">
            <v>2.0279385596443764</v>
          </cell>
          <cell r="AE32">
            <v>1.3965603771851076</v>
          </cell>
        </row>
        <row r="33">
          <cell r="S33">
            <v>37622</v>
          </cell>
          <cell r="T33">
            <v>138.06399999999999</v>
          </cell>
          <cell r="U33">
            <v>125.952</v>
          </cell>
          <cell r="V33">
            <v>0</v>
          </cell>
          <cell r="W33">
            <v>3.0000000000000001E-3</v>
          </cell>
          <cell r="X33">
            <v>160.80600000000001</v>
          </cell>
          <cell r="Y33">
            <v>155.958</v>
          </cell>
          <cell r="Z33">
            <v>0</v>
          </cell>
          <cell r="AA33">
            <v>0</v>
          </cell>
          <cell r="AB33">
            <v>92.593500000000006</v>
          </cell>
          <cell r="AC33">
            <v>225.215</v>
          </cell>
          <cell r="AD33">
            <v>0.67316738035172918</v>
          </cell>
          <cell r="AE33">
            <v>1.6174182941484383</v>
          </cell>
        </row>
        <row r="34">
          <cell r="S34">
            <v>37653</v>
          </cell>
          <cell r="T34">
            <v>137.54900000000001</v>
          </cell>
          <cell r="U34">
            <v>141.46899999999999</v>
          </cell>
          <cell r="V34">
            <v>0</v>
          </cell>
          <cell r="W34">
            <v>5.0000000000000001E-3</v>
          </cell>
          <cell r="X34">
            <v>162.60400000000001</v>
          </cell>
          <cell r="Y34">
            <v>164.25299999999999</v>
          </cell>
          <cell r="Z34">
            <v>0</v>
          </cell>
          <cell r="AA34">
            <v>0</v>
          </cell>
          <cell r="AB34">
            <v>117.64850000000001</v>
          </cell>
          <cell r="AC34">
            <v>246.66</v>
          </cell>
          <cell r="AD34">
            <v>0.77824781208035942</v>
          </cell>
          <cell r="AE34">
            <v>1.807131952017448</v>
          </cell>
        </row>
        <row r="35">
          <cell r="S35">
            <v>37681</v>
          </cell>
          <cell r="T35">
            <v>151.17099999999999</v>
          </cell>
          <cell r="U35">
            <v>135.63900000000001</v>
          </cell>
          <cell r="V35">
            <v>0</v>
          </cell>
          <cell r="W35">
            <v>4.0000000000000001E-3</v>
          </cell>
          <cell r="X35">
            <v>180.34700000000001</v>
          </cell>
          <cell r="Y35">
            <v>174.541</v>
          </cell>
          <cell r="Z35">
            <v>0</v>
          </cell>
          <cell r="AA35">
            <v>0</v>
          </cell>
          <cell r="AB35">
            <v>146.8245</v>
          </cell>
          <cell r="AC35">
            <v>286.23200000000003</v>
          </cell>
          <cell r="AD35">
            <v>1.0172618056533935</v>
          </cell>
          <cell r="AE35">
            <v>2.1047591868001474</v>
          </cell>
        </row>
        <row r="36">
          <cell r="S36">
            <v>37712</v>
          </cell>
          <cell r="T36">
            <v>144.12899999999999</v>
          </cell>
          <cell r="U36">
            <v>137.55000000000001</v>
          </cell>
          <cell r="V36">
            <v>0</v>
          </cell>
          <cell r="W36">
            <v>8.9999999999999993E-3</v>
          </cell>
          <cell r="X36">
            <v>174.11500000000001</v>
          </cell>
          <cell r="Y36">
            <v>151.06800000000001</v>
          </cell>
          <cell r="Z36">
            <v>0</v>
          </cell>
          <cell r="AA36">
            <v>0</v>
          </cell>
          <cell r="AB36">
            <v>176.81050000000002</v>
          </cell>
          <cell r="AC36">
            <v>295.55599999999998</v>
          </cell>
          <cell r="AD36">
            <v>1.1351980207740189</v>
          </cell>
          <cell r="AE36">
            <v>2.2673455782181469</v>
          </cell>
        </row>
        <row r="37">
          <cell r="S37">
            <v>37742</v>
          </cell>
          <cell r="T37">
            <v>156.154</v>
          </cell>
          <cell r="U37">
            <v>134.733</v>
          </cell>
          <cell r="V37">
            <v>0</v>
          </cell>
          <cell r="W37">
            <v>5.0000000000000001E-3</v>
          </cell>
          <cell r="X37">
            <v>151.78399999999999</v>
          </cell>
          <cell r="Y37">
            <v>153.273</v>
          </cell>
          <cell r="Z37">
            <v>0</v>
          </cell>
          <cell r="AA37">
            <v>0</v>
          </cell>
          <cell r="AB37">
            <v>172.44050000000004</v>
          </cell>
          <cell r="AC37">
            <v>315.27499999999998</v>
          </cell>
          <cell r="AD37">
            <v>1.1783325923035746</v>
          </cell>
          <cell r="AE37">
            <v>2.556158395110633</v>
          </cell>
        </row>
        <row r="38">
          <cell r="S38">
            <v>37773</v>
          </cell>
          <cell r="T38">
            <v>152.78700000000001</v>
          </cell>
          <cell r="U38">
            <v>133.15299999999999</v>
          </cell>
          <cell r="V38">
            <v>0</v>
          </cell>
          <cell r="W38">
            <v>6.0000000000000001E-3</v>
          </cell>
          <cell r="X38">
            <v>118.17</v>
          </cell>
          <cell r="Y38">
            <v>133.99799999999999</v>
          </cell>
          <cell r="Z38">
            <v>0</v>
          </cell>
          <cell r="AA38">
            <v>0</v>
          </cell>
          <cell r="AB38">
            <v>137.82350000000005</v>
          </cell>
          <cell r="AC38">
            <v>316.221</v>
          </cell>
          <cell r="AD38">
            <v>1.1953131630314864</v>
          </cell>
          <cell r="AE38">
            <v>2.4445372025941823</v>
          </cell>
        </row>
        <row r="39">
          <cell r="S39">
            <v>37803</v>
          </cell>
          <cell r="T39">
            <v>110.20699999999999</v>
          </cell>
          <cell r="U39">
            <v>103.499</v>
          </cell>
          <cell r="V39">
            <v>0</v>
          </cell>
          <cell r="W39">
            <v>7.0000000000000001E-3</v>
          </cell>
          <cell r="X39">
            <v>97.552999999999997</v>
          </cell>
          <cell r="Y39">
            <v>104.29</v>
          </cell>
          <cell r="Z39">
            <v>7.6829999999999998</v>
          </cell>
          <cell r="AA39">
            <v>0</v>
          </cell>
          <cell r="AB39">
            <v>305.30099999999999</v>
          </cell>
          <cell r="AC39">
            <v>316.71300000000002</v>
          </cell>
          <cell r="AD39">
            <v>2.0261249478224572</v>
          </cell>
          <cell r="AE39">
            <v>2.085447632215693</v>
          </cell>
        </row>
        <row r="40">
          <cell r="S40">
            <v>37834</v>
          </cell>
          <cell r="T40">
            <v>141.39599999999999</v>
          </cell>
          <cell r="U40">
            <v>141.36799999999999</v>
          </cell>
          <cell r="V40">
            <v>0</v>
          </cell>
          <cell r="W40">
            <v>8.9999999999999993E-3</v>
          </cell>
          <cell r="X40">
            <v>154.51400000000001</v>
          </cell>
          <cell r="Y40">
            <v>150.99299999999999</v>
          </cell>
          <cell r="Z40">
            <v>13.583</v>
          </cell>
          <cell r="AA40">
            <v>19.297999999999998</v>
          </cell>
          <cell r="AB40">
            <v>332.00200000000007</v>
          </cell>
          <cell r="AC40">
            <v>307.18799999999999</v>
          </cell>
          <cell r="AD40">
            <v>1.9616863781828302</v>
          </cell>
          <cell r="AE40">
            <v>1.8449994238967622</v>
          </cell>
        </row>
        <row r="41">
          <cell r="S41">
            <v>37865</v>
          </cell>
          <cell r="T41">
            <v>159.21100000000001</v>
          </cell>
          <cell r="U41">
            <v>160.51300000000001</v>
          </cell>
          <cell r="V41">
            <v>0</v>
          </cell>
          <cell r="W41">
            <v>0</v>
          </cell>
          <cell r="X41">
            <v>151.72149999999999</v>
          </cell>
          <cell r="Y41">
            <v>118.325</v>
          </cell>
          <cell r="Z41">
            <v>13.429</v>
          </cell>
          <cell r="AA41">
            <v>0</v>
          </cell>
          <cell r="AB41">
            <v>337.94150000000002</v>
          </cell>
          <cell r="AC41">
            <v>265</v>
          </cell>
          <cell r="AD41">
            <v>2.0209354862602771</v>
          </cell>
          <cell r="AE41">
            <v>1.657187221439457</v>
          </cell>
        </row>
        <row r="42">
          <cell r="S42">
            <v>37895</v>
          </cell>
          <cell r="T42">
            <v>179.67500000000001</v>
          </cell>
          <cell r="U42">
            <v>173.58</v>
          </cell>
          <cell r="V42">
            <v>0</v>
          </cell>
          <cell r="W42">
            <v>1.6E-2</v>
          </cell>
          <cell r="X42">
            <v>165.40899999999999</v>
          </cell>
          <cell r="Y42">
            <v>102.06</v>
          </cell>
          <cell r="Z42">
            <v>18.346</v>
          </cell>
          <cell r="AA42">
            <v>0</v>
          </cell>
          <cell r="AB42">
            <v>342.0215</v>
          </cell>
          <cell r="AC42">
            <v>253.90199999999999</v>
          </cell>
          <cell r="AD42">
            <v>2.3430689710225914</v>
          </cell>
          <cell r="AE42">
            <v>1.8990828562253776</v>
          </cell>
        </row>
        <row r="43">
          <cell r="S43">
            <v>37926</v>
          </cell>
          <cell r="T43">
            <v>155.44</v>
          </cell>
          <cell r="U43">
            <v>139.108</v>
          </cell>
          <cell r="V43">
            <v>0</v>
          </cell>
          <cell r="W43">
            <v>1.7000000000000001E-2</v>
          </cell>
          <cell r="X43">
            <v>0</v>
          </cell>
          <cell r="Y43">
            <v>101.22799999999999</v>
          </cell>
          <cell r="Z43">
            <v>27.562999999999999</v>
          </cell>
          <cell r="AA43">
            <v>0</v>
          </cell>
          <cell r="AB43">
            <v>214.14449999999999</v>
          </cell>
          <cell r="AC43">
            <v>245.93899999999999</v>
          </cell>
          <cell r="AD43">
            <v>1.5264262526276575</v>
          </cell>
          <cell r="AE43">
            <v>1.9154455307586913</v>
          </cell>
        </row>
        <row r="44">
          <cell r="S44">
            <v>37956</v>
          </cell>
          <cell r="T44">
            <v>135.01</v>
          </cell>
          <cell r="U44">
            <v>127.679</v>
          </cell>
          <cell r="V44">
            <v>0</v>
          </cell>
          <cell r="W44">
            <v>2.1999999999999999E-2</v>
          </cell>
          <cell r="X44">
            <v>151.33199999999999</v>
          </cell>
          <cell r="Y44">
            <v>87.804000000000002</v>
          </cell>
          <cell r="Z44">
            <v>31.437000000000001</v>
          </cell>
          <cell r="AA44">
            <v>17.399999999999999</v>
          </cell>
          <cell r="AB44">
            <v>261.90350000000001</v>
          </cell>
          <cell r="AC44">
            <v>231.28200000000001</v>
          </cell>
          <cell r="AD44">
            <v>1.6902237453373501</v>
          </cell>
          <cell r="AE44">
            <v>1.7941306867236539</v>
          </cell>
        </row>
        <row r="45">
          <cell r="S45">
            <v>37987</v>
          </cell>
          <cell r="T45">
            <v>150.32400000000001</v>
          </cell>
          <cell r="U45">
            <v>129.18299999999999</v>
          </cell>
          <cell r="V45">
            <v>0</v>
          </cell>
          <cell r="W45">
            <v>2.4E-2</v>
          </cell>
          <cell r="X45">
            <v>115.92884891637</v>
          </cell>
          <cell r="Y45">
            <v>135.851</v>
          </cell>
          <cell r="Z45">
            <v>41.628999999999998</v>
          </cell>
          <cell r="AA45">
            <v>40.4</v>
          </cell>
          <cell r="AB45">
            <v>227.99925981929033</v>
          </cell>
          <cell r="AC45">
            <v>298.90300000000002</v>
          </cell>
          <cell r="AD45">
            <v>1.3463913651515753</v>
          </cell>
          <cell r="AE45">
            <v>2.0564631950859358</v>
          </cell>
        </row>
        <row r="46">
          <cell r="S46">
            <v>38018</v>
          </cell>
          <cell r="T46">
            <v>161.65700000000001</v>
          </cell>
          <cell r="U46">
            <v>128.56700000000001</v>
          </cell>
          <cell r="V46">
            <v>0</v>
          </cell>
          <cell r="W46">
            <v>1.2999999999999999E-2</v>
          </cell>
          <cell r="X46">
            <v>104.72493332766339</v>
          </cell>
          <cell r="Y46">
            <v>128.27699999999999</v>
          </cell>
          <cell r="Z46">
            <v>55.363</v>
          </cell>
          <cell r="AA46">
            <v>28.742999999999999</v>
          </cell>
          <cell r="AB46">
            <v>228.56819314695372</v>
          </cell>
          <cell r="AC46">
            <v>323.82900000000001</v>
          </cell>
          <cell r="AD46">
            <v>1.211988790283919</v>
          </cell>
          <cell r="AE46">
            <v>2.0827908794470025</v>
          </cell>
        </row>
        <row r="47">
          <cell r="S47">
            <v>38046</v>
          </cell>
          <cell r="T47">
            <v>191.524</v>
          </cell>
          <cell r="U47">
            <v>161.96199999999999</v>
          </cell>
          <cell r="V47">
            <v>0</v>
          </cell>
          <cell r="W47">
            <v>0</v>
          </cell>
          <cell r="X47">
            <v>100.14139114422031</v>
          </cell>
          <cell r="Y47">
            <v>100.14139114422031</v>
          </cell>
          <cell r="Z47">
            <v>61.363999999999997</v>
          </cell>
          <cell r="AA47">
            <v>67.39</v>
          </cell>
          <cell r="AB47">
            <v>198.38558429117404</v>
          </cell>
          <cell r="AC47">
            <v>329.39839114422034</v>
          </cell>
          <cell r="AD47">
            <v>1.1384869524201902</v>
          </cell>
          <cell r="AE47">
            <v>2.1085410904867881</v>
          </cell>
        </row>
        <row r="48">
          <cell r="S48">
            <v>38077</v>
          </cell>
          <cell r="T48">
            <v>174.74600000000001</v>
          </cell>
          <cell r="U48">
            <v>148.309</v>
          </cell>
          <cell r="V48">
            <v>0</v>
          </cell>
          <cell r="W48">
            <v>0</v>
          </cell>
          <cell r="X48">
            <v>81.124466378969714</v>
          </cell>
          <cell r="Y48">
            <v>81.124466378969714</v>
          </cell>
          <cell r="Z48">
            <v>75.888000000000005</v>
          </cell>
          <cell r="AA48">
            <v>81.239000000000004</v>
          </cell>
          <cell r="AB48">
            <v>183.23705067014379</v>
          </cell>
          <cell r="AC48">
            <v>343.45285752319012</v>
          </cell>
          <cell r="AD48">
            <v>1.0661460539387488</v>
          </cell>
          <cell r="AE48">
            <v>2.1852399815533783</v>
          </cell>
        </row>
        <row r="49">
          <cell r="S49">
            <v>38107</v>
          </cell>
          <cell r="T49">
            <v>170.69900000000001</v>
          </cell>
          <cell r="U49">
            <v>163.762</v>
          </cell>
          <cell r="V49">
            <v>0</v>
          </cell>
          <cell r="W49">
            <v>0</v>
          </cell>
          <cell r="X49">
            <v>66.027996070726914</v>
          </cell>
          <cell r="Y49">
            <v>66.027996070726914</v>
          </cell>
          <cell r="Z49">
            <v>101.999</v>
          </cell>
          <cell r="AA49">
            <v>106.855</v>
          </cell>
          <cell r="AB49">
            <v>180.68704674087064</v>
          </cell>
          <cell r="AC49">
            <v>352.57385359391702</v>
          </cell>
          <cell r="AD49">
            <v>0.9532371063242645</v>
          </cell>
          <cell r="AE49">
            <v>2.4773214760029365</v>
          </cell>
        </row>
        <row r="50">
          <cell r="S50">
            <v>38138</v>
          </cell>
          <cell r="T50">
            <v>189.55099999999999</v>
          </cell>
          <cell r="U50">
            <v>159.63900000000001</v>
          </cell>
          <cell r="V50">
            <v>0</v>
          </cell>
          <cell r="W50">
            <v>0</v>
          </cell>
          <cell r="X50">
            <v>52.07437860833106</v>
          </cell>
          <cell r="Y50">
            <v>52.07437860833106</v>
          </cell>
          <cell r="Z50">
            <v>115.52200000000001</v>
          </cell>
          <cell r="AA50">
            <v>119.396</v>
          </cell>
          <cell r="AB50">
            <v>170.26242534920172</v>
          </cell>
          <cell r="AC50">
            <v>364.40523220224804</v>
          </cell>
          <cell r="AD50">
            <v>1.3453157866034771</v>
          </cell>
          <cell r="AE50">
            <v>2.5118891668709038</v>
          </cell>
        </row>
        <row r="51">
          <cell r="S51">
            <v>38168</v>
          </cell>
          <cell r="T51">
            <v>110.961</v>
          </cell>
          <cell r="U51">
            <v>108.248</v>
          </cell>
          <cell r="V51">
            <v>0</v>
          </cell>
          <cell r="W51">
            <v>0</v>
          </cell>
          <cell r="X51">
            <v>30.394507750017691</v>
          </cell>
          <cell r="Y51">
            <v>30.394507750017691</v>
          </cell>
          <cell r="Z51">
            <v>104.496</v>
          </cell>
          <cell r="AA51">
            <v>110.44799999999999</v>
          </cell>
          <cell r="AB51">
            <v>193.4789330992194</v>
          </cell>
          <cell r="AC51">
            <v>396.99973995226571</v>
          </cell>
          <cell r="AD51">
            <v>1.1347514024723464</v>
          </cell>
          <cell r="AE51">
            <v>2.4690307530900761</v>
          </cell>
        </row>
        <row r="52">
          <cell r="S52">
            <v>38199</v>
          </cell>
          <cell r="T52">
            <v>171.73099999999999</v>
          </cell>
          <cell r="U52">
            <v>177.42099999999999</v>
          </cell>
          <cell r="V52">
            <v>0</v>
          </cell>
          <cell r="W52">
            <v>0</v>
          </cell>
          <cell r="X52">
            <v>52.549353472540986</v>
          </cell>
          <cell r="Y52">
            <v>52.549353472540986</v>
          </cell>
          <cell r="Z52">
            <v>114.08</v>
          </cell>
          <cell r="AA52">
            <v>117.069</v>
          </cell>
          <cell r="AB52">
            <v>190.73128657176039</v>
          </cell>
          <cell r="AC52">
            <v>389.19709342480661</v>
          </cell>
          <cell r="AD52">
            <v>1.1954569694523047</v>
          </cell>
          <cell r="AE52">
            <v>2.67359889461664</v>
          </cell>
        </row>
        <row r="53">
          <cell r="S53">
            <v>38230</v>
          </cell>
          <cell r="T53">
            <v>161.393</v>
          </cell>
          <cell r="U53">
            <v>153.815</v>
          </cell>
          <cell r="V53">
            <v>0</v>
          </cell>
          <cell r="W53">
            <v>0</v>
          </cell>
          <cell r="X53">
            <v>45.019317207390593</v>
          </cell>
          <cell r="Y53">
            <v>45.019317207390593</v>
          </cell>
          <cell r="Z53">
            <v>125.006</v>
          </cell>
          <cell r="AA53">
            <v>116.816</v>
          </cell>
          <cell r="AB53">
            <v>206.62960377915095</v>
          </cell>
          <cell r="AC53">
            <v>397.21741063219719</v>
          </cell>
          <cell r="AD53">
            <v>1.4048775867120589</v>
          </cell>
          <cell r="AE53">
            <v>3.0615325739985484</v>
          </cell>
        </row>
        <row r="54">
          <cell r="S54">
            <v>38260</v>
          </cell>
          <cell r="T54">
            <v>150.101</v>
          </cell>
          <cell r="U54">
            <v>140.21199999999999</v>
          </cell>
          <cell r="V54">
            <v>0</v>
          </cell>
          <cell r="W54">
            <v>0</v>
          </cell>
          <cell r="X54">
            <v>41.947390902996808</v>
          </cell>
          <cell r="Y54">
            <v>41.947390902996808</v>
          </cell>
          <cell r="Z54">
            <v>131.714</v>
          </cell>
          <cell r="AA54">
            <v>120.495</v>
          </cell>
          <cell r="AB54">
            <v>235.34599468214776</v>
          </cell>
          <cell r="AC54">
            <v>419.447801535194</v>
          </cell>
          <cell r="AD54">
            <v>1.8191526230491588</v>
          </cell>
          <cell r="AE54">
            <v>3.2603545346946694</v>
          </cell>
        </row>
        <row r="55">
          <cell r="S55">
            <v>38291</v>
          </cell>
          <cell r="T55">
            <v>139.619</v>
          </cell>
          <cell r="U55">
            <v>141.286</v>
          </cell>
          <cell r="V55">
            <v>0</v>
          </cell>
          <cell r="W55">
            <v>0</v>
          </cell>
          <cell r="X55">
            <v>0</v>
          </cell>
          <cell r="Y55">
            <v>0</v>
          </cell>
          <cell r="Z55">
            <v>138.197</v>
          </cell>
          <cell r="AA55">
            <v>133.25399999999999</v>
          </cell>
          <cell r="AB55">
            <v>0</v>
          </cell>
          <cell r="AC55">
            <v>411.41580153519402</v>
          </cell>
          <cell r="AD55">
            <v>0</v>
          </cell>
          <cell r="AE55">
            <v>3.1964323291306664</v>
          </cell>
        </row>
        <row r="56">
          <cell r="S56">
            <v>38321</v>
          </cell>
          <cell r="T56">
            <v>116.861</v>
          </cell>
          <cell r="U56">
            <v>107.373</v>
          </cell>
          <cell r="V56">
            <v>0</v>
          </cell>
          <cell r="W56">
            <v>0</v>
          </cell>
          <cell r="X56">
            <v>0</v>
          </cell>
          <cell r="Y56">
            <v>0</v>
          </cell>
          <cell r="Z56">
            <v>143.52799999999999</v>
          </cell>
          <cell r="AA56">
            <v>140.084</v>
          </cell>
          <cell r="AB56">
            <v>0</v>
          </cell>
          <cell r="AC56">
            <v>444.12680153519403</v>
          </cell>
          <cell r="AD56">
            <v>0</v>
          </cell>
          <cell r="AE56">
            <v>3.0220209577570771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9">
          <cell r="E19">
            <v>1</v>
          </cell>
          <cell r="F19" t="str">
            <v>Jan</v>
          </cell>
        </row>
        <row r="20">
          <cell r="E20">
            <v>2</v>
          </cell>
          <cell r="F20" t="str">
            <v>Feb</v>
          </cell>
        </row>
        <row r="21">
          <cell r="E21">
            <v>3</v>
          </cell>
          <cell r="F21" t="str">
            <v>Mar</v>
          </cell>
        </row>
        <row r="22">
          <cell r="E22">
            <v>4</v>
          </cell>
          <cell r="F22" t="str">
            <v>Apr</v>
          </cell>
        </row>
        <row r="23">
          <cell r="E23">
            <v>5</v>
          </cell>
          <cell r="F23" t="str">
            <v>May</v>
          </cell>
        </row>
        <row r="24">
          <cell r="E24">
            <v>6</v>
          </cell>
          <cell r="F24" t="str">
            <v>Jun</v>
          </cell>
        </row>
        <row r="25">
          <cell r="E25">
            <v>7</v>
          </cell>
          <cell r="F25" t="str">
            <v>Jul</v>
          </cell>
        </row>
        <row r="26">
          <cell r="E26">
            <v>8</v>
          </cell>
          <cell r="F26" t="str">
            <v>Aug</v>
          </cell>
        </row>
        <row r="27">
          <cell r="E27">
            <v>9</v>
          </cell>
          <cell r="F27" t="str">
            <v>Sep</v>
          </cell>
        </row>
        <row r="28">
          <cell r="E28">
            <v>10</v>
          </cell>
          <cell r="F28" t="str">
            <v>Oct</v>
          </cell>
        </row>
        <row r="29">
          <cell r="E29">
            <v>11</v>
          </cell>
          <cell r="F29" t="str">
            <v>Nov</v>
          </cell>
        </row>
        <row r="30">
          <cell r="E30">
            <v>12</v>
          </cell>
          <cell r="F30" t="str">
            <v>Dec</v>
          </cell>
        </row>
      </sheetData>
      <sheetData sheetId="25" refreshError="1"/>
      <sheetData sheetId="26" refreshError="1"/>
      <sheetData sheetId="27"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revenue breakdown"/>
      <sheetName val="EarningsModel"/>
      <sheetName val="GS_Ratios"/>
      <sheetName val="DCF"/>
      <sheetName val="penetration"/>
      <sheetName val="International traffic"/>
      <sheetName val="Interims"/>
      <sheetName val="GS_PNL"/>
      <sheetName val="GS_Balance"/>
      <sheetName val="GS_Cash "/>
      <sheetName val="GS_DCF"/>
      <sheetName val="GS-WACC"/>
      <sheetName val="GS Assumptions-F"/>
      <sheetName val="NotesXpress"/>
      <sheetName val="sample NV_data"/>
      <sheetName val="EVA"/>
      <sheetName val="EVA 2 "/>
      <sheetName val="Chart1"/>
      <sheetName val="standardized"/>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EBITDA"/>
      <sheetName val="Sheet1"/>
      <sheetName val="DDETABLE "/>
      <sheetName val="Control"/>
      <sheetName val="Comments"/>
    </sheetNames>
    <sheetDataSet>
      <sheetData sheetId="0" refreshError="1"/>
      <sheetData sheetId="1" refreshError="1"/>
      <sheetData sheetId="2" refreshError="1">
        <row r="2">
          <cell r="AG2" t="str">
            <v>Global_cellular.xls</v>
          </cell>
          <cell r="AH2" t="str">
            <v>M:\GENERAL\TELECOMS\VALUATION\valuation\New valuation</v>
          </cell>
          <cell r="AM2" t="str">
            <v>S</v>
          </cell>
          <cell r="AN2" t="str">
            <v>No Headings</v>
          </cell>
          <cell r="AO2" t="str">
            <v>X</v>
          </cell>
          <cell r="AP2" t="str">
            <v>D</v>
          </cell>
        </row>
        <row r="3">
          <cell r="AD3" t="str">
            <v>I:\Datastrm.22\DSDDE</v>
          </cell>
          <cell r="AM3" t="str">
            <v>TS</v>
          </cell>
          <cell r="AN3" t="str">
            <v>Row Headings</v>
          </cell>
          <cell r="AO3" t="str">
            <v>R</v>
          </cell>
          <cell r="AP3" t="str">
            <v>W</v>
          </cell>
        </row>
        <row r="4">
          <cell r="AD4" t="str">
            <v>I:\Datastrm.22\DSWindow</v>
          </cell>
          <cell r="AM4" t="str">
            <v>CAF</v>
          </cell>
          <cell r="AN4" t="str">
            <v>Col Headings</v>
          </cell>
          <cell r="AO4" t="str">
            <v>C</v>
          </cell>
          <cell r="AP4" t="str">
            <v>M</v>
          </cell>
        </row>
        <row r="5">
          <cell r="AD5" t="str">
            <v>I:\Datastrm.22\DSDDE</v>
          </cell>
          <cell r="AN5" t="str">
            <v>Row/Col Headings</v>
          </cell>
          <cell r="AO5" t="str">
            <v>RC</v>
          </cell>
          <cell r="AP5" t="str">
            <v>Q</v>
          </cell>
        </row>
        <row r="6">
          <cell r="H6">
            <v>40</v>
          </cell>
          <cell r="AN6" t="str">
            <v>Titles/ Row Col Heading</v>
          </cell>
          <cell r="AO6" t="str">
            <v>RCH</v>
          </cell>
          <cell r="AP6" t="str">
            <v>Y</v>
          </cell>
        </row>
        <row r="7">
          <cell r="AN7" t="str">
            <v>Titles/Row Headings</v>
          </cell>
          <cell r="AO7" t="str">
            <v>RH</v>
          </cell>
        </row>
        <row r="8">
          <cell r="AN8" t="str">
            <v>Transposed/No Heading</v>
          </cell>
          <cell r="AO8" t="str">
            <v>T</v>
          </cell>
        </row>
        <row r="9">
          <cell r="E9" t="str">
            <v>Last Updated : 13 Feb 1998  10:02</v>
          </cell>
          <cell r="AD9" t="str">
            <v>Windows (32-bit) NT 4.00</v>
          </cell>
          <cell r="AN9" t="str">
            <v>Transposed/Row Heading</v>
          </cell>
          <cell r="AO9" t="str">
            <v>TR</v>
          </cell>
        </row>
        <row r="10">
          <cell r="AD10">
            <v>2180640</v>
          </cell>
          <cell r="AN10" t="str">
            <v>Transposed/Col Heading</v>
          </cell>
          <cell r="AO10" t="str">
            <v>TC</v>
          </cell>
        </row>
        <row r="11">
          <cell r="AD11">
            <v>1048576</v>
          </cell>
          <cell r="AN11" t="str">
            <v>Transposed/Row Col Heading</v>
          </cell>
          <cell r="AO11" t="str">
            <v>HC</v>
          </cell>
        </row>
        <row r="12">
          <cell r="AO12" t="str">
            <v>HRC</v>
          </cell>
        </row>
        <row r="13">
          <cell r="AO13" t="str">
            <v>HRCT</v>
          </cell>
        </row>
        <row r="14">
          <cell r="AO14" t="str">
            <v>TRCH</v>
          </cell>
        </row>
        <row r="15">
          <cell r="AO15" t="str">
            <v>TRC</v>
          </cell>
        </row>
      </sheetData>
      <sheetData sheetId="3" refreshError="1"/>
      <sheetData sheetId="4"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vsdim"/>
      <sheetName val="SUPTYPE"/>
      <sheetName val="Sheet1"/>
      <sheetName val="cdsload"/>
      <sheetName val="chsload"/>
      <sheetName val="cvsload"/>
      <sheetName val="csdim"/>
      <sheetName val="CLAMP"/>
      <sheetName val="pipe"/>
    </sheetNames>
    <sheetDataSet>
      <sheetData sheetId="0" refreshError="1"/>
      <sheetData sheetId="1" refreshError="1"/>
      <sheetData sheetId="2" refreshError="1"/>
      <sheetData sheetId="3" refreshError="1">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sheetData>
      <sheetData sheetId="4" refreshError="1">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sheetData>
      <sheetData sheetId="5" refreshError="1">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sheetData>
      <sheetData sheetId="6" refreshError="1">
        <row r="2">
          <cell r="A2" t="str">
            <v>CD05001</v>
          </cell>
        </row>
        <row r="3">
          <cell r="A3" t="str">
            <v>CD05002</v>
          </cell>
        </row>
        <row r="4">
          <cell r="A4" t="str">
            <v>CD05003</v>
          </cell>
        </row>
        <row r="5">
          <cell r="A5" t="str">
            <v>CD05004</v>
          </cell>
        </row>
        <row r="6">
          <cell r="A6" t="str">
            <v>CD05005</v>
          </cell>
        </row>
        <row r="7">
          <cell r="A7" t="str">
            <v>CD05006</v>
          </cell>
        </row>
        <row r="8">
          <cell r="A8" t="str">
            <v>CD05007</v>
          </cell>
        </row>
        <row r="9">
          <cell r="A9" t="str">
            <v>CD05008</v>
          </cell>
        </row>
        <row r="10">
          <cell r="A10" t="str">
            <v>CD05009</v>
          </cell>
        </row>
        <row r="11">
          <cell r="A11" t="str">
            <v>CD05010</v>
          </cell>
        </row>
        <row r="12">
          <cell r="A12" t="str">
            <v>CD05011</v>
          </cell>
        </row>
        <row r="13">
          <cell r="A13" t="str">
            <v>CD05012</v>
          </cell>
        </row>
        <row r="14">
          <cell r="A14" t="str">
            <v>CD06001</v>
          </cell>
        </row>
        <row r="15">
          <cell r="A15" t="str">
            <v>CD06002</v>
          </cell>
        </row>
        <row r="16">
          <cell r="A16" t="str">
            <v>CD06003</v>
          </cell>
        </row>
        <row r="17">
          <cell r="A17" t="str">
            <v>CD06004</v>
          </cell>
        </row>
        <row r="18">
          <cell r="A18" t="str">
            <v>CD06005</v>
          </cell>
        </row>
        <row r="19">
          <cell r="A19" t="str">
            <v>CD06006</v>
          </cell>
        </row>
        <row r="20">
          <cell r="A20" t="str">
            <v>CD06007</v>
          </cell>
        </row>
        <row r="21">
          <cell r="A21" t="str">
            <v>CD06008</v>
          </cell>
        </row>
        <row r="22">
          <cell r="A22" t="str">
            <v>CD06009</v>
          </cell>
        </row>
        <row r="23">
          <cell r="A23" t="str">
            <v>CD06010</v>
          </cell>
        </row>
        <row r="24">
          <cell r="A24" t="str">
            <v>CD06011</v>
          </cell>
        </row>
        <row r="25">
          <cell r="A25" t="str">
            <v>CD06012</v>
          </cell>
        </row>
        <row r="26">
          <cell r="A26" t="str">
            <v>CD06013</v>
          </cell>
        </row>
        <row r="27">
          <cell r="A27" t="str">
            <v>CD06014</v>
          </cell>
        </row>
        <row r="28">
          <cell r="A28" t="str">
            <v>CD06015</v>
          </cell>
        </row>
        <row r="29">
          <cell r="A29" t="str">
            <v>CD06016</v>
          </cell>
        </row>
        <row r="30">
          <cell r="A30" t="str">
            <v>CD06017</v>
          </cell>
        </row>
        <row r="31">
          <cell r="A31" t="str">
            <v>CD06018</v>
          </cell>
        </row>
        <row r="32">
          <cell r="A32" t="str">
            <v>CD06019</v>
          </cell>
        </row>
        <row r="33">
          <cell r="A33" t="str">
            <v>CD06020</v>
          </cell>
        </row>
        <row r="34">
          <cell r="A34" t="str">
            <v>CD06021</v>
          </cell>
        </row>
        <row r="35">
          <cell r="A35" t="str">
            <v>CD06022</v>
          </cell>
        </row>
        <row r="36">
          <cell r="A36" t="str">
            <v>CD06023</v>
          </cell>
        </row>
        <row r="37">
          <cell r="A37" t="str">
            <v>CD06024</v>
          </cell>
        </row>
        <row r="38">
          <cell r="A38" t="str">
            <v>CD06025</v>
          </cell>
        </row>
        <row r="39">
          <cell r="A39" t="str">
            <v>CD06026</v>
          </cell>
        </row>
        <row r="40">
          <cell r="A40" t="str">
            <v>CD06027</v>
          </cell>
        </row>
        <row r="41">
          <cell r="A41" t="str">
            <v>CD06028</v>
          </cell>
        </row>
        <row r="42">
          <cell r="A42" t="str">
            <v>CD07001</v>
          </cell>
        </row>
        <row r="43">
          <cell r="A43" t="str">
            <v>CD07002</v>
          </cell>
        </row>
        <row r="44">
          <cell r="A44" t="str">
            <v>CD07003</v>
          </cell>
        </row>
        <row r="45">
          <cell r="A45" t="str">
            <v>CD07004</v>
          </cell>
        </row>
        <row r="46">
          <cell r="A46" t="str">
            <v>CD07005</v>
          </cell>
        </row>
        <row r="47">
          <cell r="A47" t="str">
            <v>CD07006</v>
          </cell>
        </row>
        <row r="48">
          <cell r="A48" t="str">
            <v>CD07007</v>
          </cell>
        </row>
        <row r="49">
          <cell r="A49" t="str">
            <v>CD07008</v>
          </cell>
        </row>
        <row r="50">
          <cell r="A50" t="str">
            <v>CD07009</v>
          </cell>
        </row>
        <row r="51">
          <cell r="A51" t="str">
            <v>CD07010</v>
          </cell>
        </row>
        <row r="52">
          <cell r="A52" t="str">
            <v>CD07011</v>
          </cell>
        </row>
        <row r="53">
          <cell r="A53" t="str">
            <v>CD07012</v>
          </cell>
        </row>
        <row r="54">
          <cell r="A54" t="str">
            <v>CD07013</v>
          </cell>
        </row>
        <row r="55">
          <cell r="A55" t="str">
            <v>CD07014</v>
          </cell>
        </row>
        <row r="56">
          <cell r="A56" t="str">
            <v>CD07015</v>
          </cell>
        </row>
        <row r="57">
          <cell r="A57" t="str">
            <v>CD07016</v>
          </cell>
        </row>
        <row r="58">
          <cell r="A58" t="str">
            <v>CD07017</v>
          </cell>
        </row>
        <row r="59">
          <cell r="A59" t="str">
            <v>CD07018</v>
          </cell>
        </row>
        <row r="60">
          <cell r="A60" t="str">
            <v>CD07019</v>
          </cell>
        </row>
        <row r="61">
          <cell r="A61" t="str">
            <v>CD07020</v>
          </cell>
        </row>
        <row r="62">
          <cell r="A62" t="str">
            <v>CD07021</v>
          </cell>
        </row>
        <row r="63">
          <cell r="A63" t="str">
            <v>CD07022</v>
          </cell>
        </row>
        <row r="64">
          <cell r="A64" t="str">
            <v>CD07023</v>
          </cell>
        </row>
        <row r="65">
          <cell r="A65" t="str">
            <v>CD07024</v>
          </cell>
        </row>
        <row r="66">
          <cell r="A66" t="str">
            <v>CD07025</v>
          </cell>
        </row>
        <row r="67">
          <cell r="A67" t="str">
            <v>CD07026</v>
          </cell>
        </row>
        <row r="68">
          <cell r="A68" t="str">
            <v>CD07027</v>
          </cell>
        </row>
        <row r="69">
          <cell r="A69" t="str">
            <v>CD07028</v>
          </cell>
        </row>
        <row r="70">
          <cell r="A70" t="str">
            <v>CD08001</v>
          </cell>
        </row>
        <row r="71">
          <cell r="A71" t="str">
            <v>CD08002</v>
          </cell>
        </row>
        <row r="72">
          <cell r="A72" t="str">
            <v>CD08003</v>
          </cell>
        </row>
        <row r="73">
          <cell r="A73" t="str">
            <v>CD08004</v>
          </cell>
        </row>
        <row r="74">
          <cell r="A74" t="str">
            <v>CD08005</v>
          </cell>
        </row>
        <row r="75">
          <cell r="A75" t="str">
            <v>CD08006</v>
          </cell>
        </row>
        <row r="76">
          <cell r="A76" t="str">
            <v>CD08007</v>
          </cell>
        </row>
        <row r="77">
          <cell r="A77" t="str">
            <v>CD08008</v>
          </cell>
        </row>
        <row r="78">
          <cell r="A78" t="str">
            <v>CD08009</v>
          </cell>
        </row>
        <row r="79">
          <cell r="A79" t="str">
            <v>CD08010</v>
          </cell>
        </row>
        <row r="80">
          <cell r="A80" t="str">
            <v>CD08011</v>
          </cell>
        </row>
        <row r="81">
          <cell r="A81" t="str">
            <v>CD08012</v>
          </cell>
        </row>
        <row r="82">
          <cell r="A82" t="str">
            <v>CD08013</v>
          </cell>
        </row>
        <row r="83">
          <cell r="A83" t="str">
            <v>CD08014</v>
          </cell>
        </row>
        <row r="84">
          <cell r="A84" t="str">
            <v>CD08015</v>
          </cell>
        </row>
        <row r="85">
          <cell r="A85" t="str">
            <v>CD08016</v>
          </cell>
        </row>
        <row r="86">
          <cell r="A86" t="str">
            <v>CD08017</v>
          </cell>
        </row>
        <row r="87">
          <cell r="A87" t="str">
            <v>CD08018</v>
          </cell>
        </row>
        <row r="88">
          <cell r="A88" t="str">
            <v>CD08019</v>
          </cell>
        </row>
        <row r="89">
          <cell r="A89" t="str">
            <v>CD08020</v>
          </cell>
        </row>
        <row r="90">
          <cell r="A90" t="str">
            <v>CD08021</v>
          </cell>
        </row>
        <row r="91">
          <cell r="A91" t="str">
            <v>CD08022</v>
          </cell>
        </row>
        <row r="92">
          <cell r="A92" t="str">
            <v>CD08023</v>
          </cell>
        </row>
        <row r="93">
          <cell r="A93" t="str">
            <v>CD08024</v>
          </cell>
        </row>
        <row r="94">
          <cell r="A94" t="str">
            <v>CD08025</v>
          </cell>
        </row>
        <row r="95">
          <cell r="A95" t="str">
            <v>CD08026</v>
          </cell>
        </row>
        <row r="96">
          <cell r="A96" t="str">
            <v>CD08027</v>
          </cell>
        </row>
        <row r="97">
          <cell r="A97" t="str">
            <v>CD08028</v>
          </cell>
        </row>
        <row r="98">
          <cell r="A98" t="str">
            <v>CD08029</v>
          </cell>
        </row>
        <row r="99">
          <cell r="A99" t="str">
            <v>CD08030</v>
          </cell>
        </row>
        <row r="100">
          <cell r="A100" t="str">
            <v>CD08031</v>
          </cell>
        </row>
        <row r="101">
          <cell r="A101" t="str">
            <v>CD08032</v>
          </cell>
        </row>
        <row r="102">
          <cell r="A102" t="str">
            <v>CD08033</v>
          </cell>
        </row>
        <row r="103">
          <cell r="A103" t="str">
            <v>CD08034</v>
          </cell>
        </row>
        <row r="104">
          <cell r="A104" t="str">
            <v>CD08035</v>
          </cell>
        </row>
        <row r="105">
          <cell r="A105" t="str">
            <v>CD08036</v>
          </cell>
        </row>
        <row r="106">
          <cell r="A106" t="str">
            <v>CD09001</v>
          </cell>
        </row>
        <row r="107">
          <cell r="A107" t="str">
            <v>CD09002</v>
          </cell>
        </row>
        <row r="108">
          <cell r="A108" t="str">
            <v>CD09003</v>
          </cell>
        </row>
        <row r="109">
          <cell r="A109" t="str">
            <v>CD09004</v>
          </cell>
        </row>
        <row r="110">
          <cell r="A110" t="str">
            <v>CD09005</v>
          </cell>
        </row>
        <row r="111">
          <cell r="A111" t="str">
            <v>CD09006</v>
          </cell>
        </row>
        <row r="112">
          <cell r="A112" t="str">
            <v>CD09007</v>
          </cell>
        </row>
        <row r="113">
          <cell r="A113" t="str">
            <v>CD09008</v>
          </cell>
        </row>
        <row r="114">
          <cell r="A114" t="str">
            <v>CD09009</v>
          </cell>
        </row>
        <row r="115">
          <cell r="A115" t="str">
            <v>CD09010</v>
          </cell>
        </row>
        <row r="116">
          <cell r="A116" t="str">
            <v>CD09011</v>
          </cell>
        </row>
        <row r="117">
          <cell r="A117" t="str">
            <v>CD09012</v>
          </cell>
        </row>
        <row r="118">
          <cell r="A118" t="str">
            <v>CD09013</v>
          </cell>
        </row>
        <row r="119">
          <cell r="A119" t="str">
            <v>CD09014</v>
          </cell>
        </row>
        <row r="120">
          <cell r="A120" t="str">
            <v>CD09015</v>
          </cell>
        </row>
        <row r="121">
          <cell r="A121" t="str">
            <v>CD09016</v>
          </cell>
        </row>
        <row r="122">
          <cell r="A122" t="str">
            <v>CD09017</v>
          </cell>
        </row>
        <row r="123">
          <cell r="A123" t="str">
            <v>CD09018</v>
          </cell>
        </row>
        <row r="124">
          <cell r="A124" t="str">
            <v>CD09019</v>
          </cell>
        </row>
        <row r="125">
          <cell r="A125" t="str">
            <v>CD09020</v>
          </cell>
        </row>
        <row r="126">
          <cell r="A126" t="str">
            <v>CD09021</v>
          </cell>
        </row>
        <row r="127">
          <cell r="A127" t="str">
            <v>CD09022</v>
          </cell>
        </row>
        <row r="128">
          <cell r="A128" t="str">
            <v>CD09023</v>
          </cell>
        </row>
        <row r="129">
          <cell r="A129" t="str">
            <v>CD09024</v>
          </cell>
        </row>
        <row r="130">
          <cell r="A130" t="str">
            <v>CD09025</v>
          </cell>
        </row>
        <row r="131">
          <cell r="A131" t="str">
            <v>CD09026</v>
          </cell>
        </row>
        <row r="132">
          <cell r="A132" t="str">
            <v>CD09027</v>
          </cell>
        </row>
        <row r="133">
          <cell r="A133" t="str">
            <v>CD09028</v>
          </cell>
        </row>
        <row r="134">
          <cell r="A134" t="str">
            <v>CD09029</v>
          </cell>
        </row>
        <row r="135">
          <cell r="A135" t="str">
            <v>CD09030</v>
          </cell>
        </row>
        <row r="136">
          <cell r="A136" t="str">
            <v>CD09031</v>
          </cell>
        </row>
        <row r="137">
          <cell r="A137" t="str">
            <v>CD09032</v>
          </cell>
        </row>
        <row r="138">
          <cell r="A138" t="str">
            <v>CD09033</v>
          </cell>
        </row>
        <row r="139">
          <cell r="A139" t="str">
            <v>CD09034</v>
          </cell>
        </row>
        <row r="140">
          <cell r="A140" t="str">
            <v>CD09035</v>
          </cell>
        </row>
        <row r="141">
          <cell r="A141" t="str">
            <v>CD09036</v>
          </cell>
        </row>
        <row r="142">
          <cell r="A142" t="str">
            <v>CD10001</v>
          </cell>
        </row>
        <row r="143">
          <cell r="A143" t="str">
            <v>CD10002</v>
          </cell>
        </row>
        <row r="144">
          <cell r="A144" t="str">
            <v>CD10003</v>
          </cell>
        </row>
        <row r="145">
          <cell r="A145" t="str">
            <v>CD10004</v>
          </cell>
        </row>
        <row r="146">
          <cell r="A146" t="str">
            <v>CD10005</v>
          </cell>
        </row>
        <row r="147">
          <cell r="A147" t="str">
            <v>CD10006</v>
          </cell>
        </row>
        <row r="148">
          <cell r="A148" t="str">
            <v>CD10007</v>
          </cell>
        </row>
        <row r="149">
          <cell r="A149" t="str">
            <v>CD10008</v>
          </cell>
        </row>
        <row r="150">
          <cell r="A150" t="str">
            <v>CD10009</v>
          </cell>
        </row>
        <row r="151">
          <cell r="A151" t="str">
            <v>CD10010</v>
          </cell>
        </row>
        <row r="152">
          <cell r="A152" t="str">
            <v>CD10011</v>
          </cell>
        </row>
        <row r="153">
          <cell r="A153" t="str">
            <v>CD10012</v>
          </cell>
        </row>
        <row r="154">
          <cell r="A154" t="str">
            <v>CD10013</v>
          </cell>
        </row>
        <row r="155">
          <cell r="A155" t="str">
            <v>CD10014</v>
          </cell>
        </row>
        <row r="156">
          <cell r="A156" t="str">
            <v>CD10015</v>
          </cell>
        </row>
        <row r="157">
          <cell r="A157" t="str">
            <v>CD10016</v>
          </cell>
        </row>
        <row r="158">
          <cell r="A158" t="str">
            <v>CD10017</v>
          </cell>
        </row>
        <row r="159">
          <cell r="A159" t="str">
            <v>CD10018</v>
          </cell>
        </row>
        <row r="160">
          <cell r="A160" t="str">
            <v>CD10019</v>
          </cell>
        </row>
        <row r="161">
          <cell r="A161" t="str">
            <v>CD10020</v>
          </cell>
        </row>
        <row r="162">
          <cell r="A162" t="str">
            <v>CD10021</v>
          </cell>
        </row>
        <row r="163">
          <cell r="A163" t="str">
            <v>CD10022</v>
          </cell>
        </row>
        <row r="164">
          <cell r="A164" t="str">
            <v>CD10023</v>
          </cell>
        </row>
        <row r="165">
          <cell r="A165" t="str">
            <v>CD10024</v>
          </cell>
        </row>
        <row r="166">
          <cell r="A166" t="str">
            <v>CD10025</v>
          </cell>
        </row>
        <row r="167">
          <cell r="A167" t="str">
            <v>CD10026</v>
          </cell>
        </row>
        <row r="168">
          <cell r="A168" t="str">
            <v>CD10027</v>
          </cell>
        </row>
        <row r="169">
          <cell r="A169" t="str">
            <v>CD10028</v>
          </cell>
        </row>
        <row r="170">
          <cell r="A170" t="str">
            <v>CD10029</v>
          </cell>
        </row>
        <row r="171">
          <cell r="A171" t="str">
            <v>CD10030</v>
          </cell>
        </row>
        <row r="172">
          <cell r="A172" t="str">
            <v>CD10031</v>
          </cell>
        </row>
        <row r="173">
          <cell r="A173" t="str">
            <v>CD10032</v>
          </cell>
        </row>
        <row r="174">
          <cell r="A174" t="str">
            <v>CD10033</v>
          </cell>
        </row>
        <row r="175">
          <cell r="A175" t="str">
            <v>CD10034</v>
          </cell>
        </row>
        <row r="176">
          <cell r="A176" t="str">
            <v>CD10035</v>
          </cell>
        </row>
        <row r="177">
          <cell r="A177" t="str">
            <v>CD10036</v>
          </cell>
        </row>
        <row r="178">
          <cell r="A178" t="str">
            <v>CD10037</v>
          </cell>
        </row>
        <row r="179">
          <cell r="A179" t="str">
            <v>CD10038</v>
          </cell>
        </row>
        <row r="180">
          <cell r="A180" t="str">
            <v>CD10039</v>
          </cell>
        </row>
        <row r="181">
          <cell r="A181" t="str">
            <v>CD10040</v>
          </cell>
        </row>
        <row r="182">
          <cell r="A182" t="str">
            <v>CD10041</v>
          </cell>
        </row>
        <row r="183">
          <cell r="A183" t="str">
            <v>CD10042</v>
          </cell>
        </row>
        <row r="184">
          <cell r="A184" t="str">
            <v>CD10043</v>
          </cell>
        </row>
        <row r="185">
          <cell r="A185" t="str">
            <v>CD10044</v>
          </cell>
        </row>
        <row r="186">
          <cell r="A186" t="str">
            <v>CD10045</v>
          </cell>
        </row>
        <row r="187">
          <cell r="A187" t="str">
            <v>CD10046</v>
          </cell>
        </row>
        <row r="188">
          <cell r="A188" t="str">
            <v>CD11001</v>
          </cell>
        </row>
        <row r="189">
          <cell r="A189" t="str">
            <v>CD11002</v>
          </cell>
        </row>
        <row r="190">
          <cell r="A190" t="str">
            <v>CD11003</v>
          </cell>
        </row>
        <row r="191">
          <cell r="A191" t="str">
            <v>CD11004</v>
          </cell>
        </row>
        <row r="192">
          <cell r="A192" t="str">
            <v>CD11005</v>
          </cell>
        </row>
        <row r="193">
          <cell r="A193" t="str">
            <v>CD11006</v>
          </cell>
        </row>
        <row r="194">
          <cell r="A194" t="str">
            <v>CD11007</v>
          </cell>
        </row>
        <row r="195">
          <cell r="A195" t="str">
            <v>CD11008</v>
          </cell>
        </row>
        <row r="196">
          <cell r="A196" t="str">
            <v>CD11009</v>
          </cell>
        </row>
        <row r="197">
          <cell r="A197" t="str">
            <v>CD11010</v>
          </cell>
        </row>
        <row r="198">
          <cell r="A198" t="str">
            <v>CD11011</v>
          </cell>
        </row>
        <row r="199">
          <cell r="A199" t="str">
            <v>CD11012</v>
          </cell>
        </row>
        <row r="200">
          <cell r="A200" t="str">
            <v>CD11013</v>
          </cell>
        </row>
        <row r="201">
          <cell r="A201" t="str">
            <v>CD11014</v>
          </cell>
        </row>
        <row r="202">
          <cell r="A202" t="str">
            <v>CD11015</v>
          </cell>
        </row>
        <row r="203">
          <cell r="A203" t="str">
            <v>CD11016</v>
          </cell>
        </row>
        <row r="204">
          <cell r="A204" t="str">
            <v>CD11017</v>
          </cell>
        </row>
        <row r="205">
          <cell r="A205" t="str">
            <v>CD11018</v>
          </cell>
        </row>
        <row r="206">
          <cell r="A206" t="str">
            <v>CD11019</v>
          </cell>
        </row>
        <row r="207">
          <cell r="A207" t="str">
            <v>CD11020</v>
          </cell>
        </row>
        <row r="208">
          <cell r="A208" t="str">
            <v>CD11021</v>
          </cell>
        </row>
        <row r="209">
          <cell r="A209" t="str">
            <v>CD11022</v>
          </cell>
        </row>
        <row r="210">
          <cell r="A210" t="str">
            <v>CD11023</v>
          </cell>
        </row>
        <row r="211">
          <cell r="A211" t="str">
            <v>CD11024</v>
          </cell>
        </row>
        <row r="212">
          <cell r="A212" t="str">
            <v>CD11025</v>
          </cell>
        </row>
        <row r="213">
          <cell r="A213" t="str">
            <v>CD11026</v>
          </cell>
        </row>
        <row r="214">
          <cell r="A214" t="str">
            <v>CD11027</v>
          </cell>
        </row>
        <row r="215">
          <cell r="A215" t="str">
            <v>CD11028</v>
          </cell>
        </row>
        <row r="216">
          <cell r="A216" t="str">
            <v>CD11029</v>
          </cell>
        </row>
        <row r="217">
          <cell r="A217" t="str">
            <v>CD11030</v>
          </cell>
        </row>
        <row r="218">
          <cell r="A218" t="str">
            <v>CD11031</v>
          </cell>
        </row>
        <row r="219">
          <cell r="A219" t="str">
            <v>CD11032</v>
          </cell>
        </row>
        <row r="220">
          <cell r="A220" t="str">
            <v>CD11033</v>
          </cell>
        </row>
        <row r="221">
          <cell r="A221" t="str">
            <v>CD11034</v>
          </cell>
        </row>
        <row r="222">
          <cell r="A222" t="str">
            <v>CD11035</v>
          </cell>
        </row>
        <row r="223">
          <cell r="A223" t="str">
            <v>CD11036</v>
          </cell>
        </row>
        <row r="224">
          <cell r="A224" t="str">
            <v>CD11037</v>
          </cell>
        </row>
        <row r="225">
          <cell r="A225" t="str">
            <v>CD11038</v>
          </cell>
        </row>
        <row r="226">
          <cell r="A226" t="str">
            <v>CD11039</v>
          </cell>
        </row>
        <row r="227">
          <cell r="A227" t="str">
            <v>CD11040</v>
          </cell>
        </row>
        <row r="228">
          <cell r="A228" t="str">
            <v>CD11041</v>
          </cell>
        </row>
        <row r="229">
          <cell r="A229" t="str">
            <v>CD11042</v>
          </cell>
        </row>
        <row r="230">
          <cell r="A230" t="str">
            <v>CD11043</v>
          </cell>
        </row>
        <row r="231">
          <cell r="A231" t="str">
            <v>CD11044</v>
          </cell>
        </row>
        <row r="232">
          <cell r="A232" t="str">
            <v>CD11045</v>
          </cell>
        </row>
        <row r="233">
          <cell r="A233" t="str">
            <v>CD11046</v>
          </cell>
        </row>
        <row r="234">
          <cell r="A234" t="str">
            <v>CD11047</v>
          </cell>
        </row>
        <row r="235">
          <cell r="A235" t="str">
            <v>CD11048</v>
          </cell>
        </row>
        <row r="236">
          <cell r="A236" t="str">
            <v>CD11049</v>
          </cell>
        </row>
        <row r="237">
          <cell r="A237" t="str">
            <v>CD11050</v>
          </cell>
        </row>
        <row r="238">
          <cell r="A238" t="str">
            <v>CD11051</v>
          </cell>
        </row>
        <row r="239">
          <cell r="A239" t="str">
            <v>CD11052</v>
          </cell>
        </row>
        <row r="240">
          <cell r="A240" t="str">
            <v>CD11053</v>
          </cell>
        </row>
        <row r="241">
          <cell r="A241" t="str">
            <v>CD11054</v>
          </cell>
        </row>
        <row r="242">
          <cell r="A242" t="str">
            <v>CD11055</v>
          </cell>
        </row>
        <row r="243">
          <cell r="A243" t="str">
            <v>CD11056</v>
          </cell>
        </row>
        <row r="244">
          <cell r="A244" t="str">
            <v>CD11057</v>
          </cell>
        </row>
        <row r="245">
          <cell r="A245" t="str">
            <v>CD11058</v>
          </cell>
        </row>
        <row r="246">
          <cell r="A246" t="str">
            <v>CD11059</v>
          </cell>
        </row>
        <row r="247">
          <cell r="A247" t="str">
            <v>CD11060</v>
          </cell>
        </row>
        <row r="248">
          <cell r="A248" t="str">
            <v>CD12001</v>
          </cell>
        </row>
        <row r="249">
          <cell r="A249" t="str">
            <v>CD12002</v>
          </cell>
        </row>
        <row r="250">
          <cell r="A250" t="str">
            <v>CD12003</v>
          </cell>
        </row>
        <row r="251">
          <cell r="A251" t="str">
            <v>CD12004</v>
          </cell>
        </row>
        <row r="252">
          <cell r="A252" t="str">
            <v>CD12005</v>
          </cell>
        </row>
        <row r="253">
          <cell r="A253" t="str">
            <v>CD12006</v>
          </cell>
        </row>
        <row r="254">
          <cell r="A254" t="str">
            <v>CD12007</v>
          </cell>
        </row>
        <row r="255">
          <cell r="A255" t="str">
            <v>CD12008</v>
          </cell>
        </row>
        <row r="256">
          <cell r="A256" t="str">
            <v>CD12009</v>
          </cell>
        </row>
        <row r="257">
          <cell r="A257" t="str">
            <v>CD12010</v>
          </cell>
        </row>
        <row r="258">
          <cell r="A258" t="str">
            <v>CD12011</v>
          </cell>
        </row>
        <row r="259">
          <cell r="A259" t="str">
            <v>CD12012</v>
          </cell>
        </row>
        <row r="260">
          <cell r="A260" t="str">
            <v>CD12013</v>
          </cell>
        </row>
        <row r="261">
          <cell r="A261" t="str">
            <v>CD12014</v>
          </cell>
        </row>
        <row r="262">
          <cell r="A262" t="str">
            <v>CD12015</v>
          </cell>
        </row>
        <row r="263">
          <cell r="A263" t="str">
            <v>CD12016</v>
          </cell>
        </row>
        <row r="264">
          <cell r="A264" t="str">
            <v>CD12017</v>
          </cell>
        </row>
        <row r="265">
          <cell r="A265" t="str">
            <v>CD12018</v>
          </cell>
        </row>
        <row r="266">
          <cell r="A266" t="str">
            <v>CD12019</v>
          </cell>
        </row>
        <row r="267">
          <cell r="A267" t="str">
            <v>CD12020</v>
          </cell>
        </row>
        <row r="268">
          <cell r="A268" t="str">
            <v>CD12021</v>
          </cell>
        </row>
        <row r="269">
          <cell r="A269" t="str">
            <v>CD12022</v>
          </cell>
        </row>
        <row r="270">
          <cell r="A270" t="str">
            <v>CD12023</v>
          </cell>
        </row>
        <row r="271">
          <cell r="A271" t="str">
            <v>CD12024</v>
          </cell>
        </row>
        <row r="272">
          <cell r="A272" t="str">
            <v>CD12025</v>
          </cell>
        </row>
        <row r="273">
          <cell r="A273" t="str">
            <v>CD12026</v>
          </cell>
        </row>
        <row r="274">
          <cell r="A274" t="str">
            <v>CD12027</v>
          </cell>
        </row>
        <row r="275">
          <cell r="A275" t="str">
            <v>CD12028</v>
          </cell>
        </row>
        <row r="276">
          <cell r="A276" t="str">
            <v>CD12029</v>
          </cell>
        </row>
        <row r="277">
          <cell r="A277" t="str">
            <v>CD12030</v>
          </cell>
        </row>
        <row r="278">
          <cell r="A278" t="str">
            <v>CD12031</v>
          </cell>
        </row>
        <row r="279">
          <cell r="A279" t="str">
            <v>CD12032</v>
          </cell>
        </row>
        <row r="280">
          <cell r="A280" t="str">
            <v>CD12033</v>
          </cell>
        </row>
        <row r="281">
          <cell r="A281" t="str">
            <v>CD12034</v>
          </cell>
        </row>
        <row r="282">
          <cell r="A282" t="str">
            <v>CD12035</v>
          </cell>
        </row>
        <row r="283">
          <cell r="A283" t="str">
            <v>CD12036</v>
          </cell>
        </row>
        <row r="284">
          <cell r="A284" t="str">
            <v>CD12037</v>
          </cell>
        </row>
        <row r="285">
          <cell r="A285" t="str">
            <v>CD12038</v>
          </cell>
        </row>
        <row r="286">
          <cell r="A286" t="str">
            <v>CD12039</v>
          </cell>
        </row>
        <row r="287">
          <cell r="A287" t="str">
            <v>CD12040</v>
          </cell>
        </row>
        <row r="288">
          <cell r="A288" t="str">
            <v>CD12041</v>
          </cell>
        </row>
        <row r="289">
          <cell r="A289" t="str">
            <v>CD12042</v>
          </cell>
        </row>
        <row r="290">
          <cell r="A290" t="str">
            <v>CD12043</v>
          </cell>
        </row>
        <row r="291">
          <cell r="A291" t="str">
            <v>CD12044</v>
          </cell>
        </row>
        <row r="292">
          <cell r="A292" t="str">
            <v>CD12045</v>
          </cell>
        </row>
        <row r="293">
          <cell r="A293" t="str">
            <v>CD12046</v>
          </cell>
        </row>
        <row r="294">
          <cell r="A294" t="str">
            <v>CD12047</v>
          </cell>
        </row>
        <row r="295">
          <cell r="A295" t="str">
            <v>CD12048</v>
          </cell>
        </row>
        <row r="296">
          <cell r="A296" t="str">
            <v>CD12049</v>
          </cell>
        </row>
        <row r="297">
          <cell r="A297" t="str">
            <v>CD12050</v>
          </cell>
        </row>
        <row r="298">
          <cell r="A298" t="str">
            <v>CD12051</v>
          </cell>
        </row>
        <row r="299">
          <cell r="A299" t="str">
            <v>CD12052</v>
          </cell>
        </row>
        <row r="300">
          <cell r="A300" t="str">
            <v>CD12053</v>
          </cell>
        </row>
        <row r="301">
          <cell r="A301" t="str">
            <v>CD12054</v>
          </cell>
        </row>
        <row r="302">
          <cell r="A302" t="str">
            <v>CD12055</v>
          </cell>
        </row>
        <row r="303">
          <cell r="A303" t="str">
            <v>CD12056</v>
          </cell>
        </row>
        <row r="304">
          <cell r="A304" t="str">
            <v>CD12057</v>
          </cell>
        </row>
        <row r="305">
          <cell r="A305" t="str">
            <v>CD12058</v>
          </cell>
        </row>
        <row r="306">
          <cell r="A306" t="str">
            <v>CD12059</v>
          </cell>
        </row>
        <row r="307">
          <cell r="A307" t="str">
            <v>CD12060</v>
          </cell>
        </row>
        <row r="308">
          <cell r="A308" t="str">
            <v>CD13001</v>
          </cell>
        </row>
        <row r="309">
          <cell r="A309" t="str">
            <v>CD13002</v>
          </cell>
        </row>
        <row r="310">
          <cell r="A310" t="str">
            <v>CD13003</v>
          </cell>
        </row>
        <row r="311">
          <cell r="A311" t="str">
            <v>CD13004</v>
          </cell>
        </row>
        <row r="312">
          <cell r="A312" t="str">
            <v>CD13005</v>
          </cell>
        </row>
        <row r="313">
          <cell r="A313" t="str">
            <v>CD13006</v>
          </cell>
        </row>
        <row r="314">
          <cell r="A314" t="str">
            <v>CD13007</v>
          </cell>
        </row>
        <row r="315">
          <cell r="A315" t="str">
            <v>CD13008</v>
          </cell>
        </row>
        <row r="316">
          <cell r="A316" t="str">
            <v>CD13009</v>
          </cell>
        </row>
        <row r="317">
          <cell r="A317" t="str">
            <v>CD13010</v>
          </cell>
        </row>
        <row r="318">
          <cell r="A318" t="str">
            <v>CD13011</v>
          </cell>
        </row>
        <row r="319">
          <cell r="A319" t="str">
            <v>CD13012</v>
          </cell>
        </row>
        <row r="320">
          <cell r="A320" t="str">
            <v>CD13013</v>
          </cell>
        </row>
        <row r="321">
          <cell r="A321" t="str">
            <v>CD13014</v>
          </cell>
        </row>
        <row r="322">
          <cell r="A322" t="str">
            <v>CD13015</v>
          </cell>
        </row>
        <row r="323">
          <cell r="A323" t="str">
            <v>CD13016</v>
          </cell>
        </row>
        <row r="324">
          <cell r="A324" t="str">
            <v>CD13017</v>
          </cell>
        </row>
        <row r="325">
          <cell r="A325" t="str">
            <v>CD13018</v>
          </cell>
        </row>
        <row r="326">
          <cell r="A326" t="str">
            <v>CD13019</v>
          </cell>
        </row>
        <row r="327">
          <cell r="A327" t="str">
            <v>CD13020</v>
          </cell>
        </row>
        <row r="328">
          <cell r="A328" t="str">
            <v>CD13021</v>
          </cell>
        </row>
        <row r="329">
          <cell r="A329" t="str">
            <v>CD13022</v>
          </cell>
        </row>
        <row r="330">
          <cell r="A330" t="str">
            <v>CD13023</v>
          </cell>
        </row>
        <row r="331">
          <cell r="A331" t="str">
            <v>CD13024</v>
          </cell>
        </row>
        <row r="332">
          <cell r="A332" t="str">
            <v>CD13025</v>
          </cell>
        </row>
        <row r="333">
          <cell r="A333" t="str">
            <v>CD13026</v>
          </cell>
        </row>
        <row r="334">
          <cell r="A334" t="str">
            <v>CD13027</v>
          </cell>
        </row>
        <row r="335">
          <cell r="A335" t="str">
            <v>CD13028</v>
          </cell>
        </row>
        <row r="336">
          <cell r="A336" t="str">
            <v>CD13029</v>
          </cell>
        </row>
        <row r="337">
          <cell r="A337" t="str">
            <v>CD13030</v>
          </cell>
        </row>
        <row r="338">
          <cell r="A338" t="str">
            <v>CD13031</v>
          </cell>
        </row>
        <row r="339">
          <cell r="A339" t="str">
            <v>CD13032</v>
          </cell>
        </row>
        <row r="340">
          <cell r="A340" t="str">
            <v>CD13033</v>
          </cell>
        </row>
        <row r="341">
          <cell r="A341" t="str">
            <v>CD13034</v>
          </cell>
        </row>
        <row r="342">
          <cell r="A342" t="str">
            <v>CD13035</v>
          </cell>
        </row>
        <row r="343">
          <cell r="A343" t="str">
            <v>CD13036</v>
          </cell>
        </row>
        <row r="344">
          <cell r="A344" t="str">
            <v>CD13037</v>
          </cell>
        </row>
        <row r="345">
          <cell r="A345" t="str">
            <v>CD13038</v>
          </cell>
        </row>
        <row r="346">
          <cell r="A346" t="str">
            <v>CD13039</v>
          </cell>
        </row>
        <row r="347">
          <cell r="A347" t="str">
            <v>CD13040</v>
          </cell>
        </row>
        <row r="348">
          <cell r="A348" t="str">
            <v>CD13041</v>
          </cell>
        </row>
        <row r="349">
          <cell r="A349" t="str">
            <v>CD13042</v>
          </cell>
        </row>
        <row r="350">
          <cell r="A350" t="str">
            <v>CD13043</v>
          </cell>
        </row>
        <row r="351">
          <cell r="A351" t="str">
            <v>CD13044</v>
          </cell>
        </row>
        <row r="352">
          <cell r="A352" t="str">
            <v>CD13045</v>
          </cell>
        </row>
        <row r="353">
          <cell r="A353" t="str">
            <v>CD13046</v>
          </cell>
        </row>
        <row r="354">
          <cell r="A354" t="str">
            <v>CD13047</v>
          </cell>
        </row>
        <row r="355">
          <cell r="A355" t="str">
            <v>CD13048</v>
          </cell>
        </row>
        <row r="356">
          <cell r="A356" t="str">
            <v>CD13049</v>
          </cell>
        </row>
        <row r="357">
          <cell r="A357" t="str">
            <v>CD13050</v>
          </cell>
        </row>
        <row r="358">
          <cell r="A358" t="str">
            <v>CD13051</v>
          </cell>
        </row>
        <row r="359">
          <cell r="A359" t="str">
            <v>CD13052</v>
          </cell>
        </row>
        <row r="360">
          <cell r="A360" t="str">
            <v>CD13053</v>
          </cell>
        </row>
        <row r="361">
          <cell r="A361" t="str">
            <v>CD13054</v>
          </cell>
        </row>
        <row r="362">
          <cell r="A362" t="str">
            <v>CD13055</v>
          </cell>
        </row>
        <row r="363">
          <cell r="A363" t="str">
            <v>CD13056</v>
          </cell>
        </row>
        <row r="364">
          <cell r="A364" t="str">
            <v>CD13057</v>
          </cell>
        </row>
        <row r="365">
          <cell r="A365" t="str">
            <v>CD13058</v>
          </cell>
        </row>
        <row r="366">
          <cell r="A366" t="str">
            <v>CD13059</v>
          </cell>
        </row>
        <row r="367">
          <cell r="A367" t="str">
            <v>CD13060</v>
          </cell>
        </row>
        <row r="368">
          <cell r="A368" t="str">
            <v>CD13061</v>
          </cell>
        </row>
        <row r="369">
          <cell r="A369" t="str">
            <v>CD13062</v>
          </cell>
        </row>
        <row r="370">
          <cell r="A370" t="str">
            <v>CD13063</v>
          </cell>
        </row>
        <row r="371">
          <cell r="A371" t="str">
            <v>CD13064</v>
          </cell>
        </row>
        <row r="372">
          <cell r="A372" t="str">
            <v>CD14001</v>
          </cell>
        </row>
        <row r="373">
          <cell r="A373" t="str">
            <v>CD14002</v>
          </cell>
        </row>
        <row r="374">
          <cell r="A374" t="str">
            <v>CD14003</v>
          </cell>
        </row>
        <row r="375">
          <cell r="A375" t="str">
            <v>CD14004</v>
          </cell>
        </row>
        <row r="376">
          <cell r="A376" t="str">
            <v>CD14005</v>
          </cell>
        </row>
        <row r="377">
          <cell r="A377" t="str">
            <v>CD14006</v>
          </cell>
        </row>
        <row r="378">
          <cell r="A378" t="str">
            <v>CD14007</v>
          </cell>
        </row>
        <row r="379">
          <cell r="A379" t="str">
            <v>CD14008</v>
          </cell>
        </row>
        <row r="380">
          <cell r="A380" t="str">
            <v>CD14009</v>
          </cell>
        </row>
        <row r="381">
          <cell r="A381" t="str">
            <v>CD14010</v>
          </cell>
        </row>
        <row r="382">
          <cell r="A382" t="str">
            <v>CD14011</v>
          </cell>
        </row>
        <row r="383">
          <cell r="A383" t="str">
            <v>CD14012</v>
          </cell>
        </row>
        <row r="384">
          <cell r="A384" t="str">
            <v>CD14013</v>
          </cell>
        </row>
        <row r="385">
          <cell r="A385" t="str">
            <v>CD14014</v>
          </cell>
        </row>
        <row r="386">
          <cell r="A386" t="str">
            <v>CD14015</v>
          </cell>
        </row>
        <row r="387">
          <cell r="A387" t="str">
            <v>CD14016</v>
          </cell>
        </row>
        <row r="388">
          <cell r="A388" t="str">
            <v>CD14017</v>
          </cell>
        </row>
        <row r="389">
          <cell r="A389" t="str">
            <v>CD14018</v>
          </cell>
        </row>
        <row r="390">
          <cell r="A390" t="str">
            <v>CD14019</v>
          </cell>
        </row>
        <row r="391">
          <cell r="A391" t="str">
            <v>CD14020</v>
          </cell>
        </row>
        <row r="392">
          <cell r="A392" t="str">
            <v>CD14021</v>
          </cell>
        </row>
        <row r="393">
          <cell r="A393" t="str">
            <v>CD14022</v>
          </cell>
        </row>
        <row r="394">
          <cell r="A394" t="str">
            <v>CD14023</v>
          </cell>
        </row>
        <row r="395">
          <cell r="A395" t="str">
            <v>CD14024</v>
          </cell>
        </row>
        <row r="396">
          <cell r="A396" t="str">
            <v>CD14025</v>
          </cell>
        </row>
        <row r="397">
          <cell r="A397" t="str">
            <v>CD14026</v>
          </cell>
        </row>
        <row r="398">
          <cell r="A398" t="str">
            <v>CD14027</v>
          </cell>
        </row>
        <row r="399">
          <cell r="A399" t="str">
            <v>CD14028</v>
          </cell>
        </row>
        <row r="400">
          <cell r="A400" t="str">
            <v>CD14029</v>
          </cell>
        </row>
        <row r="401">
          <cell r="A401" t="str">
            <v>CD14030</v>
          </cell>
        </row>
        <row r="402">
          <cell r="A402" t="str">
            <v>CD14031</v>
          </cell>
        </row>
        <row r="403">
          <cell r="A403" t="str">
            <v>CD14032</v>
          </cell>
        </row>
        <row r="404">
          <cell r="A404" t="str">
            <v>CD14033</v>
          </cell>
        </row>
        <row r="405">
          <cell r="A405" t="str">
            <v>CD14034</v>
          </cell>
        </row>
        <row r="406">
          <cell r="A406" t="str">
            <v>CD14035</v>
          </cell>
        </row>
        <row r="407">
          <cell r="A407" t="str">
            <v>CD14036</v>
          </cell>
        </row>
        <row r="408">
          <cell r="A408" t="str">
            <v>CD14037</v>
          </cell>
        </row>
        <row r="409">
          <cell r="A409" t="str">
            <v>CD14038</v>
          </cell>
        </row>
        <row r="410">
          <cell r="A410" t="str">
            <v>CD14039</v>
          </cell>
        </row>
        <row r="411">
          <cell r="A411" t="str">
            <v>CD14040</v>
          </cell>
        </row>
        <row r="412">
          <cell r="A412" t="str">
            <v>CD14041</v>
          </cell>
        </row>
        <row r="413">
          <cell r="A413" t="str">
            <v>CD14042</v>
          </cell>
        </row>
        <row r="414">
          <cell r="A414" t="str">
            <v>CD14043</v>
          </cell>
        </row>
        <row r="415">
          <cell r="A415" t="str">
            <v>CD14044</v>
          </cell>
        </row>
        <row r="416">
          <cell r="A416" t="str">
            <v>CD14045</v>
          </cell>
        </row>
        <row r="417">
          <cell r="A417" t="str">
            <v>CD14046</v>
          </cell>
        </row>
        <row r="418">
          <cell r="A418" t="str">
            <v>CD14047</v>
          </cell>
        </row>
        <row r="419">
          <cell r="A419" t="str">
            <v>CD14048</v>
          </cell>
        </row>
        <row r="420">
          <cell r="A420" t="str">
            <v>CD14049</v>
          </cell>
        </row>
        <row r="421">
          <cell r="A421" t="str">
            <v>CD14050</v>
          </cell>
        </row>
        <row r="422">
          <cell r="A422" t="str">
            <v>CD14051</v>
          </cell>
        </row>
        <row r="423">
          <cell r="A423" t="str">
            <v>CD14052</v>
          </cell>
        </row>
        <row r="424">
          <cell r="A424" t="str">
            <v>CD14053</v>
          </cell>
        </row>
        <row r="425">
          <cell r="A425" t="str">
            <v>CD14054</v>
          </cell>
        </row>
        <row r="426">
          <cell r="A426" t="str">
            <v>CD14055</v>
          </cell>
        </row>
        <row r="427">
          <cell r="A427" t="str">
            <v>CD14056</v>
          </cell>
        </row>
        <row r="428">
          <cell r="A428" t="str">
            <v>CD14057</v>
          </cell>
        </row>
        <row r="429">
          <cell r="A429" t="str">
            <v>CD14058</v>
          </cell>
        </row>
        <row r="430">
          <cell r="A430" t="str">
            <v>CD14059</v>
          </cell>
        </row>
        <row r="431">
          <cell r="A431" t="str">
            <v>CD14060</v>
          </cell>
        </row>
        <row r="432">
          <cell r="A432" t="str">
            <v>CD14061</v>
          </cell>
        </row>
        <row r="433">
          <cell r="A433" t="str">
            <v>CD14062</v>
          </cell>
        </row>
        <row r="434">
          <cell r="A434" t="str">
            <v>CD14063</v>
          </cell>
        </row>
        <row r="435">
          <cell r="A435" t="str">
            <v>CD14064</v>
          </cell>
        </row>
        <row r="436">
          <cell r="A436" t="str">
            <v>CD15001</v>
          </cell>
        </row>
        <row r="437">
          <cell r="A437" t="str">
            <v>CD15002</v>
          </cell>
        </row>
        <row r="438">
          <cell r="A438" t="str">
            <v>CD15003</v>
          </cell>
        </row>
        <row r="439">
          <cell r="A439" t="str">
            <v>CD15004</v>
          </cell>
        </row>
        <row r="440">
          <cell r="A440" t="str">
            <v>CD15005</v>
          </cell>
        </row>
        <row r="441">
          <cell r="A441" t="str">
            <v>CD15006</v>
          </cell>
        </row>
        <row r="442">
          <cell r="A442" t="str">
            <v>CD15007</v>
          </cell>
        </row>
        <row r="443">
          <cell r="A443" t="str">
            <v>CD15008</v>
          </cell>
        </row>
        <row r="444">
          <cell r="A444" t="str">
            <v>CD15009</v>
          </cell>
        </row>
        <row r="445">
          <cell r="A445" t="str">
            <v>CD15010</v>
          </cell>
        </row>
        <row r="446">
          <cell r="A446" t="str">
            <v>CD15011</v>
          </cell>
        </row>
        <row r="447">
          <cell r="A447" t="str">
            <v>CD15012</v>
          </cell>
        </row>
        <row r="448">
          <cell r="A448" t="str">
            <v>CD15013</v>
          </cell>
        </row>
        <row r="449">
          <cell r="A449" t="str">
            <v>CD15014</v>
          </cell>
        </row>
        <row r="450">
          <cell r="A450" t="str">
            <v>CD15015</v>
          </cell>
        </row>
        <row r="451">
          <cell r="A451" t="str">
            <v>CD15016</v>
          </cell>
        </row>
        <row r="452">
          <cell r="A452" t="str">
            <v>CD15017</v>
          </cell>
        </row>
        <row r="453">
          <cell r="A453" t="str">
            <v>CD15018</v>
          </cell>
        </row>
        <row r="454">
          <cell r="A454" t="str">
            <v>CD15019</v>
          </cell>
        </row>
        <row r="455">
          <cell r="A455" t="str">
            <v>CD15020</v>
          </cell>
        </row>
        <row r="456">
          <cell r="A456" t="str">
            <v>CD15021</v>
          </cell>
        </row>
        <row r="457">
          <cell r="A457" t="str">
            <v>CD15022</v>
          </cell>
        </row>
        <row r="458">
          <cell r="A458" t="str">
            <v>CD15023</v>
          </cell>
        </row>
        <row r="459">
          <cell r="A459" t="str">
            <v>CD15024</v>
          </cell>
        </row>
        <row r="460">
          <cell r="A460" t="str">
            <v>CD15025</v>
          </cell>
        </row>
        <row r="461">
          <cell r="A461" t="str">
            <v>CD15026</v>
          </cell>
        </row>
        <row r="462">
          <cell r="A462" t="str">
            <v>CD15027</v>
          </cell>
        </row>
        <row r="463">
          <cell r="A463" t="str">
            <v>CD15028</v>
          </cell>
        </row>
        <row r="464">
          <cell r="A464" t="str">
            <v>CD15029</v>
          </cell>
        </row>
        <row r="465">
          <cell r="A465" t="str">
            <v>CD15030</v>
          </cell>
        </row>
        <row r="466">
          <cell r="A466" t="str">
            <v>CD15031</v>
          </cell>
        </row>
        <row r="467">
          <cell r="A467" t="str">
            <v>CD15032</v>
          </cell>
        </row>
        <row r="468">
          <cell r="A468" t="str">
            <v>CD15033</v>
          </cell>
        </row>
        <row r="469">
          <cell r="A469" t="str">
            <v>CD15034</v>
          </cell>
        </row>
        <row r="470">
          <cell r="A470" t="str">
            <v>CD15035</v>
          </cell>
        </row>
        <row r="471">
          <cell r="A471" t="str">
            <v>CD15036</v>
          </cell>
        </row>
        <row r="472">
          <cell r="A472" t="str">
            <v>CD15037</v>
          </cell>
        </row>
        <row r="473">
          <cell r="A473" t="str">
            <v>CD15038</v>
          </cell>
        </row>
        <row r="474">
          <cell r="A474" t="str">
            <v>CD15039</v>
          </cell>
        </row>
        <row r="475">
          <cell r="A475" t="str">
            <v>CD15040</v>
          </cell>
        </row>
        <row r="476">
          <cell r="A476" t="str">
            <v>CD15041</v>
          </cell>
        </row>
        <row r="477">
          <cell r="A477" t="str">
            <v>CD15042</v>
          </cell>
        </row>
        <row r="478">
          <cell r="A478" t="str">
            <v>CD15043</v>
          </cell>
        </row>
        <row r="479">
          <cell r="A479" t="str">
            <v>CD15044</v>
          </cell>
        </row>
        <row r="480">
          <cell r="A480" t="str">
            <v>CD15045</v>
          </cell>
        </row>
        <row r="481">
          <cell r="A481" t="str">
            <v>CD15046</v>
          </cell>
        </row>
        <row r="482">
          <cell r="A482" t="str">
            <v>CD15047</v>
          </cell>
        </row>
        <row r="483">
          <cell r="A483" t="str">
            <v>CD15048</v>
          </cell>
        </row>
        <row r="484">
          <cell r="A484" t="str">
            <v>CD15049</v>
          </cell>
        </row>
        <row r="485">
          <cell r="A485" t="str">
            <v>CD15050</v>
          </cell>
        </row>
        <row r="486">
          <cell r="A486" t="str">
            <v>CD15051</v>
          </cell>
        </row>
        <row r="487">
          <cell r="A487" t="str">
            <v>CD15052</v>
          </cell>
        </row>
        <row r="488">
          <cell r="A488" t="str">
            <v>CD15053</v>
          </cell>
        </row>
        <row r="489">
          <cell r="A489" t="str">
            <v>CD15054</v>
          </cell>
        </row>
        <row r="490">
          <cell r="A490" t="str">
            <v>CD15055</v>
          </cell>
        </row>
        <row r="491">
          <cell r="A491" t="str">
            <v>CD15056</v>
          </cell>
        </row>
        <row r="492">
          <cell r="A492" t="str">
            <v>CD15057</v>
          </cell>
        </row>
        <row r="493">
          <cell r="A493" t="str">
            <v>CD15058</v>
          </cell>
        </row>
        <row r="494">
          <cell r="A494" t="str">
            <v>CD15059</v>
          </cell>
        </row>
        <row r="495">
          <cell r="A495" t="str">
            <v>CD15060</v>
          </cell>
        </row>
        <row r="496">
          <cell r="A496" t="str">
            <v>CD15061</v>
          </cell>
        </row>
        <row r="497">
          <cell r="A497" t="str">
            <v>CD15062</v>
          </cell>
        </row>
        <row r="498">
          <cell r="A498" t="str">
            <v>CD15063</v>
          </cell>
        </row>
        <row r="499">
          <cell r="A499" t="str">
            <v>CD15064</v>
          </cell>
        </row>
        <row r="500">
          <cell r="A500" t="str">
            <v>CD16001</v>
          </cell>
        </row>
        <row r="501">
          <cell r="A501" t="str">
            <v>CD16002</v>
          </cell>
        </row>
        <row r="502">
          <cell r="A502" t="str">
            <v>CD16003</v>
          </cell>
        </row>
        <row r="503">
          <cell r="A503" t="str">
            <v>CD16004</v>
          </cell>
        </row>
        <row r="504">
          <cell r="A504" t="str">
            <v>CD16005</v>
          </cell>
        </row>
        <row r="505">
          <cell r="A505" t="str">
            <v>CD16006</v>
          </cell>
        </row>
        <row r="506">
          <cell r="A506" t="str">
            <v>CD16007</v>
          </cell>
        </row>
        <row r="507">
          <cell r="A507" t="str">
            <v>CD16008</v>
          </cell>
        </row>
        <row r="508">
          <cell r="A508" t="str">
            <v>CD16009</v>
          </cell>
        </row>
        <row r="509">
          <cell r="A509" t="str">
            <v>CD16010</v>
          </cell>
        </row>
        <row r="510">
          <cell r="A510" t="str">
            <v>CD16011</v>
          </cell>
        </row>
        <row r="511">
          <cell r="A511" t="str">
            <v>CD16012</v>
          </cell>
        </row>
        <row r="512">
          <cell r="A512" t="str">
            <v>CD16013</v>
          </cell>
        </row>
        <row r="513">
          <cell r="A513" t="str">
            <v>CD16014</v>
          </cell>
        </row>
        <row r="514">
          <cell r="A514" t="str">
            <v>CD16015</v>
          </cell>
        </row>
        <row r="515">
          <cell r="A515" t="str">
            <v>CD16016</v>
          </cell>
        </row>
        <row r="516">
          <cell r="A516" t="str">
            <v>CD16017</v>
          </cell>
        </row>
        <row r="517">
          <cell r="A517" t="str">
            <v>CD16018</v>
          </cell>
        </row>
        <row r="518">
          <cell r="A518" t="str">
            <v>CD16019</v>
          </cell>
        </row>
        <row r="519">
          <cell r="A519" t="str">
            <v>CD16020</v>
          </cell>
        </row>
        <row r="520">
          <cell r="A520" t="str">
            <v>CD16021</v>
          </cell>
        </row>
        <row r="521">
          <cell r="A521" t="str">
            <v>CD16022</v>
          </cell>
        </row>
        <row r="522">
          <cell r="A522" t="str">
            <v>CD16023</v>
          </cell>
        </row>
        <row r="523">
          <cell r="A523" t="str">
            <v>CD16024</v>
          </cell>
        </row>
        <row r="524">
          <cell r="A524" t="str">
            <v>CD16025</v>
          </cell>
        </row>
        <row r="525">
          <cell r="A525" t="str">
            <v>CD16026</v>
          </cell>
        </row>
        <row r="526">
          <cell r="A526" t="str">
            <v>CD16027</v>
          </cell>
        </row>
        <row r="527">
          <cell r="A527" t="str">
            <v>CD16028</v>
          </cell>
        </row>
        <row r="528">
          <cell r="A528" t="str">
            <v>CD16029</v>
          </cell>
        </row>
        <row r="529">
          <cell r="A529" t="str">
            <v>CD16030</v>
          </cell>
        </row>
        <row r="530">
          <cell r="A530" t="str">
            <v>CD16031</v>
          </cell>
        </row>
        <row r="531">
          <cell r="A531" t="str">
            <v>CD16032</v>
          </cell>
        </row>
        <row r="532">
          <cell r="A532" t="str">
            <v>CD16033</v>
          </cell>
        </row>
        <row r="533">
          <cell r="A533" t="str">
            <v>CD16034</v>
          </cell>
        </row>
        <row r="534">
          <cell r="A534" t="str">
            <v>CD16035</v>
          </cell>
        </row>
        <row r="535">
          <cell r="A535" t="str">
            <v>CD16036</v>
          </cell>
        </row>
        <row r="536">
          <cell r="A536" t="str">
            <v>CD16037</v>
          </cell>
        </row>
        <row r="537">
          <cell r="A537" t="str">
            <v>CD16038</v>
          </cell>
        </row>
        <row r="538">
          <cell r="A538" t="str">
            <v>CD16039</v>
          </cell>
        </row>
        <row r="539">
          <cell r="A539" t="str">
            <v>CD16040</v>
          </cell>
        </row>
        <row r="540">
          <cell r="A540" t="str">
            <v>CD16041</v>
          </cell>
        </row>
        <row r="541">
          <cell r="A541" t="str">
            <v>CD16042</v>
          </cell>
        </row>
        <row r="542">
          <cell r="A542" t="str">
            <v>CD16043</v>
          </cell>
        </row>
        <row r="543">
          <cell r="A543" t="str">
            <v>CD16044</v>
          </cell>
        </row>
        <row r="544">
          <cell r="A544" t="str">
            <v>CD16045</v>
          </cell>
        </row>
        <row r="545">
          <cell r="A545" t="str">
            <v>CD16046</v>
          </cell>
        </row>
        <row r="546">
          <cell r="A546" t="str">
            <v>CD16047</v>
          </cell>
        </row>
        <row r="547">
          <cell r="A547" t="str">
            <v>CD16048</v>
          </cell>
        </row>
        <row r="548">
          <cell r="A548" t="str">
            <v>CD16049</v>
          </cell>
        </row>
        <row r="549">
          <cell r="A549" t="str">
            <v>CD16050</v>
          </cell>
        </row>
        <row r="550">
          <cell r="A550" t="str">
            <v>CD16051</v>
          </cell>
        </row>
        <row r="551">
          <cell r="A551" t="str">
            <v>CD16052</v>
          </cell>
        </row>
        <row r="552">
          <cell r="A552" t="str">
            <v>CD16053</v>
          </cell>
        </row>
        <row r="553">
          <cell r="A553" t="str">
            <v>CD16054</v>
          </cell>
        </row>
        <row r="554">
          <cell r="A554" t="str">
            <v>CD16055</v>
          </cell>
        </row>
        <row r="555">
          <cell r="A555" t="str">
            <v>CD16056</v>
          </cell>
        </row>
        <row r="556">
          <cell r="A556" t="str">
            <v>CD16057</v>
          </cell>
        </row>
        <row r="557">
          <cell r="A557" t="str">
            <v>CD16058</v>
          </cell>
        </row>
        <row r="558">
          <cell r="A558" t="str">
            <v>CD16059</v>
          </cell>
        </row>
        <row r="559">
          <cell r="A559" t="str">
            <v>CD16060</v>
          </cell>
        </row>
        <row r="560">
          <cell r="A560" t="str">
            <v>CD16061</v>
          </cell>
        </row>
        <row r="561">
          <cell r="A561" t="str">
            <v>CD16062</v>
          </cell>
        </row>
        <row r="562">
          <cell r="A562" t="str">
            <v>CD16063</v>
          </cell>
        </row>
        <row r="563">
          <cell r="A563" t="str">
            <v>CD16064</v>
          </cell>
        </row>
        <row r="564">
          <cell r="A564" t="str">
            <v>CD17001</v>
          </cell>
        </row>
        <row r="565">
          <cell r="A565" t="str">
            <v>CD17002</v>
          </cell>
        </row>
        <row r="566">
          <cell r="A566" t="str">
            <v>CD17003</v>
          </cell>
        </row>
        <row r="567">
          <cell r="A567" t="str">
            <v>CD17004</v>
          </cell>
        </row>
        <row r="568">
          <cell r="A568" t="str">
            <v>CD17005</v>
          </cell>
        </row>
        <row r="569">
          <cell r="A569" t="str">
            <v>CD17006</v>
          </cell>
        </row>
        <row r="570">
          <cell r="A570" t="str">
            <v>CD17007</v>
          </cell>
        </row>
        <row r="571">
          <cell r="A571" t="str">
            <v>CD17008</v>
          </cell>
        </row>
        <row r="572">
          <cell r="A572" t="str">
            <v>CD17009</v>
          </cell>
        </row>
        <row r="573">
          <cell r="A573" t="str">
            <v>CD17010</v>
          </cell>
        </row>
        <row r="574">
          <cell r="A574" t="str">
            <v>CD17011</v>
          </cell>
        </row>
        <row r="575">
          <cell r="A575" t="str">
            <v>CD17012</v>
          </cell>
        </row>
        <row r="576">
          <cell r="A576" t="str">
            <v>CD17013</v>
          </cell>
        </row>
        <row r="577">
          <cell r="A577" t="str">
            <v>CD17014</v>
          </cell>
        </row>
        <row r="578">
          <cell r="A578" t="str">
            <v>CD17015</v>
          </cell>
        </row>
        <row r="579">
          <cell r="A579" t="str">
            <v>CD17016</v>
          </cell>
        </row>
        <row r="580">
          <cell r="A580" t="str">
            <v>CD17017</v>
          </cell>
        </row>
        <row r="581">
          <cell r="A581" t="str">
            <v>CD17018</v>
          </cell>
        </row>
        <row r="582">
          <cell r="A582" t="str">
            <v>CD17019</v>
          </cell>
        </row>
        <row r="583">
          <cell r="A583" t="str">
            <v>CD17020</v>
          </cell>
        </row>
        <row r="584">
          <cell r="A584" t="str">
            <v>CD17021</v>
          </cell>
        </row>
        <row r="585">
          <cell r="A585" t="str">
            <v>CD17022</v>
          </cell>
        </row>
        <row r="586">
          <cell r="A586" t="str">
            <v>CD17023</v>
          </cell>
        </row>
        <row r="587">
          <cell r="A587" t="str">
            <v>CD17024</v>
          </cell>
        </row>
        <row r="588">
          <cell r="A588" t="str">
            <v>CD17025</v>
          </cell>
        </row>
        <row r="589">
          <cell r="A589" t="str">
            <v>CD17026</v>
          </cell>
        </row>
        <row r="590">
          <cell r="A590" t="str">
            <v>CD17027</v>
          </cell>
        </row>
        <row r="591">
          <cell r="A591" t="str">
            <v>CD17028</v>
          </cell>
        </row>
        <row r="592">
          <cell r="A592" t="str">
            <v>CD17029</v>
          </cell>
        </row>
        <row r="593">
          <cell r="A593" t="str">
            <v>CD17030</v>
          </cell>
        </row>
        <row r="594">
          <cell r="A594" t="str">
            <v>CD17031</v>
          </cell>
        </row>
        <row r="595">
          <cell r="A595" t="str">
            <v>CD17032</v>
          </cell>
        </row>
        <row r="596">
          <cell r="A596" t="str">
            <v>CD17033</v>
          </cell>
        </row>
        <row r="597">
          <cell r="A597" t="str">
            <v>CD17034</v>
          </cell>
        </row>
        <row r="598">
          <cell r="A598" t="str">
            <v>CD17035</v>
          </cell>
        </row>
        <row r="599">
          <cell r="A599" t="str">
            <v>CD17036</v>
          </cell>
        </row>
        <row r="600">
          <cell r="A600" t="str">
            <v>CD17037</v>
          </cell>
        </row>
        <row r="601">
          <cell r="A601" t="str">
            <v>CD17038</v>
          </cell>
        </row>
        <row r="602">
          <cell r="A602" t="str">
            <v>CD17039</v>
          </cell>
        </row>
        <row r="603">
          <cell r="A603" t="str">
            <v>CD17040</v>
          </cell>
        </row>
        <row r="604">
          <cell r="A604" t="str">
            <v>CD17041</v>
          </cell>
        </row>
        <row r="605">
          <cell r="A605" t="str">
            <v>CD17042</v>
          </cell>
        </row>
        <row r="606">
          <cell r="A606" t="str">
            <v>CD17043</v>
          </cell>
        </row>
        <row r="607">
          <cell r="A607" t="str">
            <v>CD17044</v>
          </cell>
        </row>
        <row r="608">
          <cell r="A608" t="str">
            <v>CD17045</v>
          </cell>
        </row>
        <row r="609">
          <cell r="A609" t="str">
            <v>CD17046</v>
          </cell>
        </row>
        <row r="610">
          <cell r="A610" t="str">
            <v>CD17047</v>
          </cell>
        </row>
        <row r="611">
          <cell r="A611" t="str">
            <v>CD17048</v>
          </cell>
        </row>
        <row r="612">
          <cell r="A612" t="str">
            <v>CD17049</v>
          </cell>
        </row>
        <row r="613">
          <cell r="A613" t="str">
            <v>CD17050</v>
          </cell>
        </row>
        <row r="614">
          <cell r="A614" t="str">
            <v>CD17051</v>
          </cell>
        </row>
        <row r="615">
          <cell r="A615" t="str">
            <v>CD17052</v>
          </cell>
        </row>
        <row r="616">
          <cell r="A616" t="str">
            <v>CD17053</v>
          </cell>
        </row>
        <row r="617">
          <cell r="A617" t="str">
            <v>CD17054</v>
          </cell>
        </row>
        <row r="618">
          <cell r="A618" t="str">
            <v>CD17055</v>
          </cell>
        </row>
        <row r="619">
          <cell r="A619" t="str">
            <v>CD17056</v>
          </cell>
        </row>
        <row r="620">
          <cell r="A620" t="str">
            <v>CD17057</v>
          </cell>
        </row>
        <row r="621">
          <cell r="A621" t="str">
            <v>CD17058</v>
          </cell>
        </row>
        <row r="622">
          <cell r="A622" t="str">
            <v>CD17059</v>
          </cell>
        </row>
        <row r="623">
          <cell r="A623" t="str">
            <v>CD17060</v>
          </cell>
        </row>
        <row r="624">
          <cell r="A624" t="str">
            <v>CD17061</v>
          </cell>
        </row>
        <row r="625">
          <cell r="A625" t="str">
            <v>CD17062</v>
          </cell>
        </row>
        <row r="626">
          <cell r="A626" t="str">
            <v>CD17063</v>
          </cell>
        </row>
        <row r="627">
          <cell r="A627" t="str">
            <v>CD17064</v>
          </cell>
        </row>
        <row r="628">
          <cell r="A628" t="str">
            <v>CD18001</v>
          </cell>
        </row>
        <row r="629">
          <cell r="A629" t="str">
            <v>CD18002</v>
          </cell>
        </row>
        <row r="630">
          <cell r="A630" t="str">
            <v>CD18003</v>
          </cell>
        </row>
        <row r="631">
          <cell r="A631" t="str">
            <v>CD18004</v>
          </cell>
        </row>
        <row r="632">
          <cell r="A632" t="str">
            <v>CD18005</v>
          </cell>
        </row>
        <row r="633">
          <cell r="A633" t="str">
            <v>CD18006</v>
          </cell>
        </row>
        <row r="634">
          <cell r="A634" t="str">
            <v>CD18007</v>
          </cell>
        </row>
        <row r="635">
          <cell r="A635" t="str">
            <v>CD18008</v>
          </cell>
        </row>
        <row r="636">
          <cell r="A636" t="str">
            <v>CD18009</v>
          </cell>
        </row>
        <row r="637">
          <cell r="A637" t="str">
            <v>CD18010</v>
          </cell>
        </row>
        <row r="638">
          <cell r="A638" t="str">
            <v>CD18011</v>
          </cell>
        </row>
        <row r="639">
          <cell r="A639" t="str">
            <v>CD18012</v>
          </cell>
        </row>
        <row r="640">
          <cell r="A640" t="str">
            <v>CD18013</v>
          </cell>
        </row>
        <row r="641">
          <cell r="A641" t="str">
            <v>CD18014</v>
          </cell>
        </row>
        <row r="642">
          <cell r="A642" t="str">
            <v>CD18015</v>
          </cell>
        </row>
        <row r="643">
          <cell r="A643" t="str">
            <v>CD18016</v>
          </cell>
        </row>
        <row r="644">
          <cell r="A644" t="str">
            <v>CD18017</v>
          </cell>
        </row>
        <row r="645">
          <cell r="A645" t="str">
            <v>CD18018</v>
          </cell>
        </row>
        <row r="646">
          <cell r="A646" t="str">
            <v>CD18019</v>
          </cell>
        </row>
        <row r="647">
          <cell r="A647" t="str">
            <v>CD18020</v>
          </cell>
        </row>
        <row r="648">
          <cell r="A648" t="str">
            <v>CD18021</v>
          </cell>
        </row>
        <row r="649">
          <cell r="A649" t="str">
            <v>CD18022</v>
          </cell>
        </row>
        <row r="650">
          <cell r="A650" t="str">
            <v>CD18023</v>
          </cell>
        </row>
        <row r="651">
          <cell r="A651" t="str">
            <v>CD18024</v>
          </cell>
        </row>
        <row r="652">
          <cell r="A652" t="str">
            <v>CD18025</v>
          </cell>
        </row>
        <row r="653">
          <cell r="A653" t="str">
            <v>CD18026</v>
          </cell>
        </row>
        <row r="654">
          <cell r="A654" t="str">
            <v>CD18027</v>
          </cell>
        </row>
        <row r="655">
          <cell r="A655" t="str">
            <v>CD18028</v>
          </cell>
        </row>
        <row r="656">
          <cell r="A656" t="str">
            <v>CD18029</v>
          </cell>
        </row>
        <row r="657">
          <cell r="A657" t="str">
            <v>CD18030</v>
          </cell>
        </row>
        <row r="658">
          <cell r="A658" t="str">
            <v>CD18031</v>
          </cell>
        </row>
        <row r="659">
          <cell r="A659" t="str">
            <v>CD18032</v>
          </cell>
        </row>
        <row r="660">
          <cell r="A660" t="str">
            <v>CD18033</v>
          </cell>
        </row>
        <row r="661">
          <cell r="A661" t="str">
            <v>CD18034</v>
          </cell>
        </row>
        <row r="662">
          <cell r="A662" t="str">
            <v>CD18035</v>
          </cell>
        </row>
        <row r="663">
          <cell r="A663" t="str">
            <v>CD18036</v>
          </cell>
        </row>
        <row r="664">
          <cell r="A664" t="str">
            <v>CD18037</v>
          </cell>
        </row>
        <row r="665">
          <cell r="A665" t="str">
            <v>CD18038</v>
          </cell>
        </row>
        <row r="666">
          <cell r="A666" t="str">
            <v>CD18039</v>
          </cell>
        </row>
        <row r="667">
          <cell r="A667" t="str">
            <v>CD18040</v>
          </cell>
        </row>
        <row r="668">
          <cell r="A668" t="str">
            <v>CD18041</v>
          </cell>
        </row>
        <row r="669">
          <cell r="A669" t="str">
            <v>CD18042</v>
          </cell>
        </row>
        <row r="670">
          <cell r="A670" t="str">
            <v>CD18043</v>
          </cell>
        </row>
        <row r="671">
          <cell r="A671" t="str">
            <v>CD18044</v>
          </cell>
        </row>
        <row r="672">
          <cell r="A672" t="str">
            <v>CD18045</v>
          </cell>
        </row>
        <row r="673">
          <cell r="A673" t="str">
            <v>CD18046</v>
          </cell>
        </row>
        <row r="674">
          <cell r="A674" t="str">
            <v>CD18047</v>
          </cell>
        </row>
        <row r="675">
          <cell r="A675" t="str">
            <v>CD18048</v>
          </cell>
        </row>
        <row r="676">
          <cell r="A676" t="str">
            <v>CD18049</v>
          </cell>
        </row>
        <row r="677">
          <cell r="A677" t="str">
            <v>CD18050</v>
          </cell>
        </row>
        <row r="678">
          <cell r="A678" t="str">
            <v>CD18051</v>
          </cell>
        </row>
        <row r="679">
          <cell r="A679" t="str">
            <v>CD18052</v>
          </cell>
        </row>
        <row r="680">
          <cell r="A680" t="str">
            <v>CD18053</v>
          </cell>
        </row>
        <row r="681">
          <cell r="A681" t="str">
            <v>CD18054</v>
          </cell>
        </row>
        <row r="682">
          <cell r="A682" t="str">
            <v>CD18055</v>
          </cell>
        </row>
        <row r="683">
          <cell r="A683" t="str">
            <v>CD18056</v>
          </cell>
        </row>
        <row r="684">
          <cell r="A684" t="str">
            <v>CD18057</v>
          </cell>
        </row>
        <row r="685">
          <cell r="A685" t="str">
            <v>CD18058</v>
          </cell>
        </row>
        <row r="686">
          <cell r="A686" t="str">
            <v>CD18059</v>
          </cell>
        </row>
        <row r="687">
          <cell r="A687" t="str">
            <v>CD18060</v>
          </cell>
        </row>
        <row r="688">
          <cell r="A688" t="str">
            <v>CD18061</v>
          </cell>
        </row>
        <row r="689">
          <cell r="A689" t="str">
            <v>CD18062</v>
          </cell>
        </row>
        <row r="690">
          <cell r="A690" t="str">
            <v>CD18063</v>
          </cell>
        </row>
        <row r="691">
          <cell r="A691" t="str">
            <v>CD18064</v>
          </cell>
        </row>
        <row r="692">
          <cell r="A692" t="str">
            <v>CD18065</v>
          </cell>
        </row>
        <row r="693">
          <cell r="A693" t="str">
            <v>CD18066</v>
          </cell>
        </row>
        <row r="694">
          <cell r="A694" t="str">
            <v>CD18067</v>
          </cell>
        </row>
        <row r="695">
          <cell r="A695" t="str">
            <v>CD18068</v>
          </cell>
        </row>
        <row r="696">
          <cell r="A696" t="str">
            <v>CD19001</v>
          </cell>
        </row>
        <row r="697">
          <cell r="A697" t="str">
            <v>CD19002</v>
          </cell>
        </row>
        <row r="698">
          <cell r="A698" t="str">
            <v>CD19003</v>
          </cell>
        </row>
        <row r="699">
          <cell r="A699" t="str">
            <v>CD19004</v>
          </cell>
        </row>
        <row r="700">
          <cell r="A700" t="str">
            <v>CD19005</v>
          </cell>
        </row>
        <row r="701">
          <cell r="A701" t="str">
            <v>CD19006</v>
          </cell>
        </row>
        <row r="702">
          <cell r="A702" t="str">
            <v>CD19007</v>
          </cell>
        </row>
        <row r="703">
          <cell r="A703" t="str">
            <v>CD19008</v>
          </cell>
        </row>
        <row r="704">
          <cell r="A704" t="str">
            <v>CD19009</v>
          </cell>
        </row>
        <row r="705">
          <cell r="A705" t="str">
            <v>CD19010</v>
          </cell>
        </row>
        <row r="706">
          <cell r="A706" t="str">
            <v>CD19011</v>
          </cell>
        </row>
        <row r="707">
          <cell r="A707" t="str">
            <v>CD19012</v>
          </cell>
        </row>
        <row r="708">
          <cell r="A708" t="str">
            <v>CD19013</v>
          </cell>
        </row>
        <row r="709">
          <cell r="A709" t="str">
            <v>CD19014</v>
          </cell>
        </row>
        <row r="710">
          <cell r="A710" t="str">
            <v>CD19015</v>
          </cell>
        </row>
        <row r="711">
          <cell r="A711" t="str">
            <v>CD19016</v>
          </cell>
        </row>
        <row r="712">
          <cell r="A712" t="str">
            <v>CD19017</v>
          </cell>
        </row>
        <row r="713">
          <cell r="A713" t="str">
            <v>CD19018</v>
          </cell>
        </row>
        <row r="714">
          <cell r="A714" t="str">
            <v>CD19019</v>
          </cell>
        </row>
        <row r="715">
          <cell r="A715" t="str">
            <v>CD19020</v>
          </cell>
        </row>
        <row r="716">
          <cell r="A716" t="str">
            <v>CD19021</v>
          </cell>
        </row>
        <row r="717">
          <cell r="A717" t="str">
            <v>CD19022</v>
          </cell>
        </row>
        <row r="718">
          <cell r="A718" t="str">
            <v>CD19023</v>
          </cell>
        </row>
        <row r="719">
          <cell r="A719" t="str">
            <v>CD19024</v>
          </cell>
        </row>
        <row r="720">
          <cell r="A720" t="str">
            <v>CD19025</v>
          </cell>
        </row>
        <row r="721">
          <cell r="A721" t="str">
            <v>CD19026</v>
          </cell>
        </row>
        <row r="722">
          <cell r="A722" t="str">
            <v>CD19027</v>
          </cell>
        </row>
        <row r="723">
          <cell r="A723" t="str">
            <v>CD19028</v>
          </cell>
        </row>
        <row r="724">
          <cell r="A724" t="str">
            <v>CD19029</v>
          </cell>
        </row>
        <row r="725">
          <cell r="A725" t="str">
            <v>CD19030</v>
          </cell>
        </row>
        <row r="726">
          <cell r="A726" t="str">
            <v>CD19031</v>
          </cell>
        </row>
        <row r="727">
          <cell r="A727" t="str">
            <v>CD19032</v>
          </cell>
        </row>
        <row r="728">
          <cell r="A728" t="str">
            <v>CD19033</v>
          </cell>
        </row>
        <row r="729">
          <cell r="A729" t="str">
            <v>CD19034</v>
          </cell>
        </row>
        <row r="730">
          <cell r="A730" t="str">
            <v>CD19035</v>
          </cell>
        </row>
        <row r="731">
          <cell r="A731" t="str">
            <v>CD19036</v>
          </cell>
        </row>
        <row r="732">
          <cell r="A732" t="str">
            <v>CD19037</v>
          </cell>
        </row>
        <row r="733">
          <cell r="A733" t="str">
            <v>CD19038</v>
          </cell>
        </row>
        <row r="734">
          <cell r="A734" t="str">
            <v>CD19039</v>
          </cell>
        </row>
        <row r="735">
          <cell r="A735" t="str">
            <v>CD19040</v>
          </cell>
        </row>
        <row r="736">
          <cell r="A736" t="str">
            <v>CD19041</v>
          </cell>
        </row>
        <row r="737">
          <cell r="A737" t="str">
            <v>CD19042</v>
          </cell>
        </row>
        <row r="738">
          <cell r="A738" t="str">
            <v>CD19043</v>
          </cell>
        </row>
        <row r="739">
          <cell r="A739" t="str">
            <v>CD19044</v>
          </cell>
        </row>
        <row r="740">
          <cell r="A740" t="str">
            <v>CD19045</v>
          </cell>
        </row>
        <row r="741">
          <cell r="A741" t="str">
            <v>CD19046</v>
          </cell>
        </row>
        <row r="742">
          <cell r="A742" t="str">
            <v>CD19047</v>
          </cell>
        </row>
        <row r="743">
          <cell r="A743" t="str">
            <v>CD19048</v>
          </cell>
        </row>
        <row r="744">
          <cell r="A744" t="str">
            <v>CD19049</v>
          </cell>
        </row>
        <row r="745">
          <cell r="A745" t="str">
            <v>CD19050</v>
          </cell>
        </row>
        <row r="746">
          <cell r="A746" t="str">
            <v>CD19051</v>
          </cell>
        </row>
        <row r="747">
          <cell r="A747" t="str">
            <v>CD19052</v>
          </cell>
        </row>
        <row r="748">
          <cell r="A748" t="str">
            <v>CD19053</v>
          </cell>
        </row>
        <row r="749">
          <cell r="A749" t="str">
            <v>CD19054</v>
          </cell>
        </row>
        <row r="750">
          <cell r="A750" t="str">
            <v>CD19055</v>
          </cell>
        </row>
        <row r="751">
          <cell r="A751" t="str">
            <v>CD19056</v>
          </cell>
        </row>
        <row r="752">
          <cell r="A752" t="str">
            <v>CD19057</v>
          </cell>
        </row>
        <row r="753">
          <cell r="A753" t="str">
            <v>CD19058</v>
          </cell>
        </row>
        <row r="754">
          <cell r="A754" t="str">
            <v>CD19059</v>
          </cell>
        </row>
        <row r="755">
          <cell r="A755" t="str">
            <v>CD19060</v>
          </cell>
        </row>
        <row r="756">
          <cell r="A756" t="str">
            <v>CD19061</v>
          </cell>
        </row>
        <row r="757">
          <cell r="A757" t="str">
            <v>CD19062</v>
          </cell>
        </row>
        <row r="758">
          <cell r="A758" t="str">
            <v>CD19063</v>
          </cell>
        </row>
        <row r="759">
          <cell r="A759" t="str">
            <v>CD19064</v>
          </cell>
        </row>
        <row r="760">
          <cell r="A760" t="str">
            <v>CD19065</v>
          </cell>
        </row>
        <row r="761">
          <cell r="A761" t="str">
            <v>CD19066</v>
          </cell>
        </row>
        <row r="762">
          <cell r="A762" t="str">
            <v>CD19067</v>
          </cell>
        </row>
        <row r="763">
          <cell r="A763" t="str">
            <v>CD19068</v>
          </cell>
        </row>
        <row r="764">
          <cell r="A764" t="str">
            <v>CD20001</v>
          </cell>
        </row>
        <row r="765">
          <cell r="A765" t="str">
            <v>CD20002</v>
          </cell>
        </row>
        <row r="766">
          <cell r="A766" t="str">
            <v>CD20003</v>
          </cell>
        </row>
        <row r="767">
          <cell r="A767" t="str">
            <v>CD20004</v>
          </cell>
        </row>
        <row r="768">
          <cell r="A768" t="str">
            <v>CD20005</v>
          </cell>
        </row>
        <row r="769">
          <cell r="A769" t="str">
            <v>CD20006</v>
          </cell>
        </row>
        <row r="770">
          <cell r="A770" t="str">
            <v>CD20007</v>
          </cell>
        </row>
        <row r="771">
          <cell r="A771" t="str">
            <v>CD20008</v>
          </cell>
        </row>
        <row r="772">
          <cell r="A772" t="str">
            <v>CD20009</v>
          </cell>
        </row>
        <row r="773">
          <cell r="A773" t="str">
            <v>CD20010</v>
          </cell>
        </row>
        <row r="774">
          <cell r="A774" t="str">
            <v>CD20011</v>
          </cell>
        </row>
        <row r="775">
          <cell r="A775" t="str">
            <v>CD20012</v>
          </cell>
        </row>
        <row r="776">
          <cell r="A776" t="str">
            <v>CD20013</v>
          </cell>
        </row>
        <row r="777">
          <cell r="A777" t="str">
            <v>CD20014</v>
          </cell>
        </row>
        <row r="778">
          <cell r="A778" t="str">
            <v>CD20015</v>
          </cell>
        </row>
        <row r="779">
          <cell r="A779" t="str">
            <v>CD20016</v>
          </cell>
        </row>
        <row r="780">
          <cell r="A780" t="str">
            <v>CD20017</v>
          </cell>
        </row>
        <row r="781">
          <cell r="A781" t="str">
            <v>CD20018</v>
          </cell>
        </row>
        <row r="782">
          <cell r="A782" t="str">
            <v>CD20019</v>
          </cell>
        </row>
        <row r="783">
          <cell r="A783" t="str">
            <v>CD20020</v>
          </cell>
        </row>
        <row r="784">
          <cell r="A784" t="str">
            <v>CD20021</v>
          </cell>
        </row>
        <row r="785">
          <cell r="A785" t="str">
            <v>CD20022</v>
          </cell>
        </row>
        <row r="786">
          <cell r="A786" t="str">
            <v>CD20023</v>
          </cell>
        </row>
        <row r="787">
          <cell r="A787" t="str">
            <v>CD20024</v>
          </cell>
        </row>
        <row r="788">
          <cell r="A788" t="str">
            <v>CD20025</v>
          </cell>
        </row>
        <row r="789">
          <cell r="A789" t="str">
            <v>CD20026</v>
          </cell>
        </row>
        <row r="790">
          <cell r="A790" t="str">
            <v>CD20027</v>
          </cell>
        </row>
        <row r="791">
          <cell r="A791" t="str">
            <v>CD20028</v>
          </cell>
        </row>
        <row r="792">
          <cell r="A792" t="str">
            <v>CD20029</v>
          </cell>
        </row>
        <row r="793">
          <cell r="A793" t="str">
            <v>CD20030</v>
          </cell>
        </row>
        <row r="794">
          <cell r="A794" t="str">
            <v>CD20031</v>
          </cell>
        </row>
        <row r="795">
          <cell r="A795" t="str">
            <v>CD20032</v>
          </cell>
        </row>
        <row r="796">
          <cell r="A796" t="str">
            <v>CD20033</v>
          </cell>
        </row>
        <row r="797">
          <cell r="A797" t="str">
            <v>CD20034</v>
          </cell>
        </row>
        <row r="798">
          <cell r="A798" t="str">
            <v>CD20035</v>
          </cell>
        </row>
        <row r="799">
          <cell r="A799" t="str">
            <v>CD20036</v>
          </cell>
        </row>
        <row r="800">
          <cell r="A800" t="str">
            <v>CD20037</v>
          </cell>
        </row>
        <row r="801">
          <cell r="A801" t="str">
            <v>CD20038</v>
          </cell>
        </row>
        <row r="802">
          <cell r="A802" t="str">
            <v>CD20039</v>
          </cell>
        </row>
        <row r="803">
          <cell r="A803" t="str">
            <v>CD20040</v>
          </cell>
        </row>
        <row r="804">
          <cell r="A804" t="str">
            <v>CD20041</v>
          </cell>
        </row>
        <row r="805">
          <cell r="A805" t="str">
            <v>CD20042</v>
          </cell>
        </row>
        <row r="806">
          <cell r="A806" t="str">
            <v>CD20043</v>
          </cell>
        </row>
        <row r="807">
          <cell r="A807" t="str">
            <v>CD20044</v>
          </cell>
        </row>
        <row r="808">
          <cell r="A808" t="str">
            <v>CD20045</v>
          </cell>
        </row>
        <row r="809">
          <cell r="A809" t="str">
            <v>CD20046</v>
          </cell>
        </row>
        <row r="810">
          <cell r="A810" t="str">
            <v>CD20047</v>
          </cell>
        </row>
        <row r="811">
          <cell r="A811" t="str">
            <v>CD20048</v>
          </cell>
        </row>
        <row r="812">
          <cell r="A812" t="str">
            <v>CD20049</v>
          </cell>
        </row>
        <row r="813">
          <cell r="A813" t="str">
            <v>CD20050</v>
          </cell>
        </row>
        <row r="814">
          <cell r="A814" t="str">
            <v>CD20051</v>
          </cell>
        </row>
        <row r="815">
          <cell r="A815" t="str">
            <v>CD20052</v>
          </cell>
        </row>
        <row r="816">
          <cell r="A816" t="str">
            <v>CD20053</v>
          </cell>
        </row>
        <row r="817">
          <cell r="A817" t="str">
            <v>CD20054</v>
          </cell>
        </row>
        <row r="818">
          <cell r="A818" t="str">
            <v>CD20055</v>
          </cell>
        </row>
        <row r="819">
          <cell r="A819" t="str">
            <v>CD20056</v>
          </cell>
        </row>
        <row r="820">
          <cell r="A820" t="str">
            <v>CD20057</v>
          </cell>
        </row>
        <row r="821">
          <cell r="A821" t="str">
            <v>CD20058</v>
          </cell>
        </row>
        <row r="822">
          <cell r="A822" t="str">
            <v>CD20059</v>
          </cell>
        </row>
        <row r="823">
          <cell r="A823" t="str">
            <v>CD20060</v>
          </cell>
        </row>
        <row r="824">
          <cell r="A824" t="str">
            <v>CD20061</v>
          </cell>
        </row>
        <row r="825">
          <cell r="A825" t="str">
            <v>CD20062</v>
          </cell>
        </row>
        <row r="826">
          <cell r="A826" t="str">
            <v>CD20063</v>
          </cell>
        </row>
        <row r="827">
          <cell r="A827" t="str">
            <v>CD20064</v>
          </cell>
        </row>
        <row r="828">
          <cell r="A828" t="str">
            <v>CD20065</v>
          </cell>
        </row>
        <row r="829">
          <cell r="A829" t="str">
            <v>CD20066</v>
          </cell>
        </row>
        <row r="830">
          <cell r="A830" t="str">
            <v>CD20067</v>
          </cell>
        </row>
        <row r="831">
          <cell r="A831" t="str">
            <v>CD20068</v>
          </cell>
        </row>
        <row r="832">
          <cell r="A832" t="str">
            <v>CD22007</v>
          </cell>
        </row>
        <row r="833">
          <cell r="A833" t="str">
            <v>CD22008</v>
          </cell>
        </row>
        <row r="834">
          <cell r="A834" t="str">
            <v>CD22009</v>
          </cell>
        </row>
        <row r="835">
          <cell r="A835" t="str">
            <v>CD22010</v>
          </cell>
        </row>
        <row r="836">
          <cell r="A836" t="str">
            <v>CD22011</v>
          </cell>
        </row>
        <row r="837">
          <cell r="A837" t="str">
            <v>CD22012</v>
          </cell>
        </row>
        <row r="838">
          <cell r="A838" t="str">
            <v>CD22013</v>
          </cell>
        </row>
        <row r="839">
          <cell r="A839" t="str">
            <v>CD22014</v>
          </cell>
        </row>
        <row r="840">
          <cell r="A840" t="str">
            <v>CD22015</v>
          </cell>
        </row>
        <row r="841">
          <cell r="A841" t="str">
            <v>CD22016</v>
          </cell>
        </row>
        <row r="842">
          <cell r="A842" t="str">
            <v>CD22017</v>
          </cell>
        </row>
        <row r="843">
          <cell r="A843" t="str">
            <v>CD22018</v>
          </cell>
        </row>
        <row r="844">
          <cell r="A844" t="str">
            <v>CD22019</v>
          </cell>
        </row>
        <row r="845">
          <cell r="A845" t="str">
            <v>CD22020</v>
          </cell>
        </row>
        <row r="846">
          <cell r="A846" t="str">
            <v>CD22021</v>
          </cell>
        </row>
        <row r="847">
          <cell r="A847" t="str">
            <v>CD22022</v>
          </cell>
        </row>
        <row r="848">
          <cell r="A848" t="str">
            <v>CD22023</v>
          </cell>
        </row>
        <row r="849">
          <cell r="A849" t="str">
            <v>CD22024</v>
          </cell>
        </row>
        <row r="850">
          <cell r="A850" t="str">
            <v>CD22025</v>
          </cell>
        </row>
        <row r="851">
          <cell r="A851" t="str">
            <v>CD22026</v>
          </cell>
        </row>
        <row r="852">
          <cell r="A852" t="str">
            <v>CD22027</v>
          </cell>
        </row>
        <row r="853">
          <cell r="A853" t="str">
            <v>CD22028</v>
          </cell>
        </row>
        <row r="854">
          <cell r="A854" t="str">
            <v>CD22029</v>
          </cell>
        </row>
        <row r="855">
          <cell r="A855" t="str">
            <v>CD22030</v>
          </cell>
        </row>
        <row r="856">
          <cell r="A856" t="str">
            <v>CD22031</v>
          </cell>
        </row>
        <row r="857">
          <cell r="A857" t="str">
            <v>CD22032</v>
          </cell>
        </row>
        <row r="858">
          <cell r="A858" t="str">
            <v>CD22033</v>
          </cell>
        </row>
        <row r="859">
          <cell r="A859" t="str">
            <v>CD22034</v>
          </cell>
        </row>
        <row r="860">
          <cell r="A860" t="str">
            <v>CD22035</v>
          </cell>
        </row>
        <row r="861">
          <cell r="A861" t="str">
            <v>CD22036</v>
          </cell>
        </row>
        <row r="862">
          <cell r="A862" t="str">
            <v>CD22037</v>
          </cell>
        </row>
        <row r="863">
          <cell r="A863" t="str">
            <v>CD22038</v>
          </cell>
        </row>
        <row r="864">
          <cell r="A864" t="str">
            <v>CD22039</v>
          </cell>
        </row>
        <row r="865">
          <cell r="A865" t="str">
            <v>CD22040</v>
          </cell>
        </row>
        <row r="866">
          <cell r="A866" t="str">
            <v>CD22041</v>
          </cell>
        </row>
        <row r="867">
          <cell r="A867" t="str">
            <v>CD22042</v>
          </cell>
        </row>
        <row r="868">
          <cell r="A868" t="str">
            <v>CD22043</v>
          </cell>
        </row>
        <row r="869">
          <cell r="A869" t="str">
            <v>CD22044</v>
          </cell>
        </row>
        <row r="870">
          <cell r="A870" t="str">
            <v>CD22045</v>
          </cell>
        </row>
        <row r="871">
          <cell r="A871" t="str">
            <v>CD22046</v>
          </cell>
        </row>
        <row r="872">
          <cell r="A872" t="str">
            <v>CD22047</v>
          </cell>
        </row>
        <row r="873">
          <cell r="A873" t="str">
            <v>CD22048</v>
          </cell>
        </row>
        <row r="874">
          <cell r="A874" t="str">
            <v>CD22049</v>
          </cell>
        </row>
        <row r="875">
          <cell r="A875" t="str">
            <v>CD22050</v>
          </cell>
        </row>
        <row r="876">
          <cell r="A876" t="str">
            <v>CD22051</v>
          </cell>
        </row>
        <row r="877">
          <cell r="A877" t="str">
            <v>CD22052</v>
          </cell>
        </row>
        <row r="878">
          <cell r="A878" t="str">
            <v>CD22053</v>
          </cell>
        </row>
        <row r="879">
          <cell r="A879" t="str">
            <v>CD22054</v>
          </cell>
        </row>
        <row r="880">
          <cell r="A880" t="str">
            <v>CD22055</v>
          </cell>
        </row>
        <row r="881">
          <cell r="A881" t="str">
            <v>CD22056</v>
          </cell>
        </row>
        <row r="882">
          <cell r="A882" t="str">
            <v>CD22057</v>
          </cell>
        </row>
        <row r="883">
          <cell r="A883" t="str">
            <v>CD22058</v>
          </cell>
        </row>
        <row r="884">
          <cell r="A884" t="str">
            <v>CD22059</v>
          </cell>
        </row>
        <row r="885">
          <cell r="A885" t="str">
            <v>CD22060</v>
          </cell>
        </row>
        <row r="886">
          <cell r="A886" t="str">
            <v>CD22061</v>
          </cell>
        </row>
        <row r="887">
          <cell r="A887" t="str">
            <v>CD22062</v>
          </cell>
        </row>
        <row r="888">
          <cell r="A888" t="str">
            <v>CD22063</v>
          </cell>
        </row>
        <row r="889">
          <cell r="A889" t="str">
            <v>CD22064</v>
          </cell>
        </row>
        <row r="890">
          <cell r="A890" t="str">
            <v>CD22065</v>
          </cell>
        </row>
        <row r="891">
          <cell r="A891" t="str">
            <v>CD22066</v>
          </cell>
        </row>
        <row r="892">
          <cell r="A892" t="str">
            <v>CD22067</v>
          </cell>
        </row>
        <row r="893">
          <cell r="A893" t="str">
            <v>CD22068</v>
          </cell>
        </row>
        <row r="894">
          <cell r="A894" t="str">
            <v>CD24007</v>
          </cell>
        </row>
        <row r="895">
          <cell r="A895" t="str">
            <v>CD24008</v>
          </cell>
        </row>
        <row r="896">
          <cell r="A896" t="str">
            <v>CD24009</v>
          </cell>
        </row>
        <row r="897">
          <cell r="A897" t="str">
            <v>CD24010</v>
          </cell>
        </row>
        <row r="898">
          <cell r="A898" t="str">
            <v>CD24011</v>
          </cell>
        </row>
        <row r="899">
          <cell r="A899" t="str">
            <v>CD24012</v>
          </cell>
        </row>
        <row r="900">
          <cell r="A900" t="str">
            <v>CD24013</v>
          </cell>
        </row>
        <row r="901">
          <cell r="A901" t="str">
            <v>CD24014</v>
          </cell>
        </row>
        <row r="902">
          <cell r="A902" t="str">
            <v>CD24015</v>
          </cell>
        </row>
        <row r="903">
          <cell r="A903" t="str">
            <v>CD24016</v>
          </cell>
        </row>
        <row r="904">
          <cell r="A904" t="str">
            <v>CD24017</v>
          </cell>
        </row>
        <row r="905">
          <cell r="A905" t="str">
            <v>CD24018</v>
          </cell>
        </row>
        <row r="906">
          <cell r="A906" t="str">
            <v>CD24019</v>
          </cell>
        </row>
        <row r="907">
          <cell r="A907" t="str">
            <v>CD24020</v>
          </cell>
        </row>
        <row r="908">
          <cell r="A908" t="str">
            <v>CD24021</v>
          </cell>
        </row>
        <row r="909">
          <cell r="A909" t="str">
            <v>CD24022</v>
          </cell>
        </row>
        <row r="910">
          <cell r="A910" t="str">
            <v>CD24023</v>
          </cell>
        </row>
        <row r="911">
          <cell r="A911" t="str">
            <v>CD24024</v>
          </cell>
        </row>
        <row r="912">
          <cell r="A912" t="str">
            <v>CD24025</v>
          </cell>
        </row>
        <row r="913">
          <cell r="A913" t="str">
            <v>CD24026</v>
          </cell>
        </row>
        <row r="914">
          <cell r="A914" t="str">
            <v>CD24027</v>
          </cell>
        </row>
        <row r="915">
          <cell r="A915" t="str">
            <v>CD24028</v>
          </cell>
        </row>
        <row r="916">
          <cell r="A916" t="str">
            <v>CD24029</v>
          </cell>
        </row>
        <row r="917">
          <cell r="A917" t="str">
            <v>CD24030</v>
          </cell>
        </row>
        <row r="918">
          <cell r="A918" t="str">
            <v>CD24031</v>
          </cell>
        </row>
        <row r="919">
          <cell r="A919" t="str">
            <v>CD24032</v>
          </cell>
        </row>
        <row r="920">
          <cell r="A920" t="str">
            <v>CD24033</v>
          </cell>
        </row>
        <row r="921">
          <cell r="A921" t="str">
            <v>CD24034</v>
          </cell>
        </row>
        <row r="922">
          <cell r="A922" t="str">
            <v>CD24035</v>
          </cell>
        </row>
        <row r="923">
          <cell r="A923" t="str">
            <v>CD24036</v>
          </cell>
        </row>
        <row r="924">
          <cell r="A924" t="str">
            <v>CD24037</v>
          </cell>
        </row>
        <row r="925">
          <cell r="A925" t="str">
            <v>CD24038</v>
          </cell>
        </row>
        <row r="926">
          <cell r="A926" t="str">
            <v>CD24039</v>
          </cell>
        </row>
        <row r="927">
          <cell r="A927" t="str">
            <v>CD24040</v>
          </cell>
        </row>
        <row r="928">
          <cell r="A928" t="str">
            <v>CD24041</v>
          </cell>
        </row>
        <row r="929">
          <cell r="A929" t="str">
            <v>CD24042</v>
          </cell>
        </row>
        <row r="930">
          <cell r="A930" t="str">
            <v>CD24043</v>
          </cell>
        </row>
        <row r="931">
          <cell r="A931" t="str">
            <v>CD24044</v>
          </cell>
        </row>
        <row r="932">
          <cell r="A932" t="str">
            <v>CD24045</v>
          </cell>
        </row>
        <row r="933">
          <cell r="A933" t="str">
            <v>CD24046</v>
          </cell>
        </row>
        <row r="934">
          <cell r="A934" t="str">
            <v>CD24047</v>
          </cell>
        </row>
        <row r="935">
          <cell r="A935" t="str">
            <v>CD24048</v>
          </cell>
        </row>
        <row r="936">
          <cell r="A936" t="str">
            <v>CD24049</v>
          </cell>
        </row>
        <row r="937">
          <cell r="A937" t="str">
            <v>CD24050</v>
          </cell>
        </row>
        <row r="938">
          <cell r="A938" t="str">
            <v>CD24051</v>
          </cell>
        </row>
        <row r="939">
          <cell r="A939" t="str">
            <v>CD24052</v>
          </cell>
        </row>
        <row r="940">
          <cell r="A940" t="str">
            <v>CD24053</v>
          </cell>
        </row>
        <row r="941">
          <cell r="A941" t="str">
            <v>CD24054</v>
          </cell>
        </row>
        <row r="942">
          <cell r="A942" t="str">
            <v>CD24055</v>
          </cell>
        </row>
        <row r="943">
          <cell r="A943" t="str">
            <v>CD24056</v>
          </cell>
        </row>
        <row r="944">
          <cell r="A944" t="str">
            <v>CD24057</v>
          </cell>
        </row>
        <row r="945">
          <cell r="A945" t="str">
            <v>CD24058</v>
          </cell>
        </row>
        <row r="946">
          <cell r="A946" t="str">
            <v>CD24059</v>
          </cell>
        </row>
        <row r="947">
          <cell r="A947" t="str">
            <v>CD24060</v>
          </cell>
        </row>
        <row r="948">
          <cell r="A948" t="str">
            <v>CD24061</v>
          </cell>
        </row>
        <row r="949">
          <cell r="A949" t="str">
            <v>CD24062</v>
          </cell>
        </row>
        <row r="950">
          <cell r="A950" t="str">
            <v>CD24063</v>
          </cell>
        </row>
        <row r="951">
          <cell r="A951" t="str">
            <v>CD24064</v>
          </cell>
        </row>
        <row r="952">
          <cell r="A952" t="str">
            <v>CD24065</v>
          </cell>
        </row>
        <row r="953">
          <cell r="A953" t="str">
            <v>CD24066</v>
          </cell>
        </row>
        <row r="954">
          <cell r="A954" t="str">
            <v>CD24067</v>
          </cell>
        </row>
        <row r="955">
          <cell r="A955" t="str">
            <v>CD24068</v>
          </cell>
        </row>
        <row r="956">
          <cell r="A956" t="str">
            <v>CD26013</v>
          </cell>
        </row>
        <row r="957">
          <cell r="A957" t="str">
            <v>CD26014</v>
          </cell>
        </row>
        <row r="958">
          <cell r="A958" t="str">
            <v>CD26015</v>
          </cell>
        </row>
        <row r="959">
          <cell r="A959" t="str">
            <v>CD26016</v>
          </cell>
        </row>
        <row r="960">
          <cell r="A960" t="str">
            <v>CD26017</v>
          </cell>
        </row>
        <row r="961">
          <cell r="A961" t="str">
            <v>CD26018</v>
          </cell>
        </row>
        <row r="962">
          <cell r="A962" t="str">
            <v>CD26019</v>
          </cell>
        </row>
        <row r="963">
          <cell r="A963" t="str">
            <v>CD26020</v>
          </cell>
        </row>
        <row r="964">
          <cell r="A964" t="str">
            <v>CD26021</v>
          </cell>
        </row>
        <row r="965">
          <cell r="A965" t="str">
            <v>CD26022</v>
          </cell>
        </row>
        <row r="966">
          <cell r="A966" t="str">
            <v>CD26023</v>
          </cell>
        </row>
        <row r="967">
          <cell r="A967" t="str">
            <v>CD26024</v>
          </cell>
        </row>
        <row r="968">
          <cell r="A968" t="str">
            <v>CD26025</v>
          </cell>
        </row>
        <row r="969">
          <cell r="A969" t="str">
            <v>CD26026</v>
          </cell>
        </row>
        <row r="970">
          <cell r="A970" t="str">
            <v>CD26027</v>
          </cell>
        </row>
        <row r="971">
          <cell r="A971" t="str">
            <v>CD26028</v>
          </cell>
        </row>
        <row r="972">
          <cell r="A972" t="str">
            <v>CD26029</v>
          </cell>
        </row>
        <row r="973">
          <cell r="A973" t="str">
            <v>CD26030</v>
          </cell>
        </row>
        <row r="974">
          <cell r="A974" t="str">
            <v>CD26031</v>
          </cell>
        </row>
        <row r="975">
          <cell r="A975" t="str">
            <v>CD26032</v>
          </cell>
        </row>
        <row r="976">
          <cell r="A976" t="str">
            <v>CD26033</v>
          </cell>
        </row>
        <row r="977">
          <cell r="A977" t="str">
            <v>CD26034</v>
          </cell>
        </row>
        <row r="978">
          <cell r="A978" t="str">
            <v>CD26035</v>
          </cell>
        </row>
        <row r="979">
          <cell r="A979" t="str">
            <v>CD26036</v>
          </cell>
        </row>
        <row r="980">
          <cell r="A980" t="str">
            <v>CD26037</v>
          </cell>
        </row>
        <row r="981">
          <cell r="A981" t="str">
            <v>CD26038</v>
          </cell>
        </row>
        <row r="982">
          <cell r="A982" t="str">
            <v>CD26039</v>
          </cell>
        </row>
        <row r="983">
          <cell r="A983" t="str">
            <v>CD26040</v>
          </cell>
        </row>
        <row r="984">
          <cell r="A984" t="str">
            <v>CD26041</v>
          </cell>
        </row>
        <row r="985">
          <cell r="A985" t="str">
            <v>CD26042</v>
          </cell>
        </row>
        <row r="986">
          <cell r="A986" t="str">
            <v>CD26043</v>
          </cell>
        </row>
        <row r="987">
          <cell r="A987" t="str">
            <v>CD26044</v>
          </cell>
        </row>
        <row r="988">
          <cell r="A988" t="str">
            <v>CD26045</v>
          </cell>
        </row>
        <row r="989">
          <cell r="A989" t="str">
            <v>CD26046</v>
          </cell>
        </row>
        <row r="990">
          <cell r="A990" t="str">
            <v>CD26047</v>
          </cell>
        </row>
        <row r="991">
          <cell r="A991" t="str">
            <v>CD26048</v>
          </cell>
        </row>
        <row r="992">
          <cell r="A992" t="str">
            <v>CD26049</v>
          </cell>
        </row>
        <row r="993">
          <cell r="A993" t="str">
            <v>CD26050</v>
          </cell>
        </row>
        <row r="994">
          <cell r="A994" t="str">
            <v>CD26051</v>
          </cell>
        </row>
        <row r="995">
          <cell r="A995" t="str">
            <v>CD26052</v>
          </cell>
        </row>
        <row r="996">
          <cell r="A996" t="str">
            <v>CD26053</v>
          </cell>
        </row>
        <row r="997">
          <cell r="A997" t="str">
            <v>CD26054</v>
          </cell>
        </row>
        <row r="998">
          <cell r="A998" t="str">
            <v>CD26055</v>
          </cell>
        </row>
        <row r="999">
          <cell r="A999" t="str">
            <v>CD26056</v>
          </cell>
        </row>
        <row r="1000">
          <cell r="A1000" t="str">
            <v>CD26057</v>
          </cell>
        </row>
        <row r="1001">
          <cell r="A1001" t="str">
            <v>CD26058</v>
          </cell>
        </row>
        <row r="1002">
          <cell r="A1002" t="str">
            <v>CD26059</v>
          </cell>
        </row>
        <row r="1003">
          <cell r="A1003" t="str">
            <v>CD26060</v>
          </cell>
        </row>
        <row r="1004">
          <cell r="A1004" t="str">
            <v>CD26061</v>
          </cell>
        </row>
        <row r="1005">
          <cell r="A1005" t="str">
            <v>CD26062</v>
          </cell>
        </row>
        <row r="1006">
          <cell r="A1006" t="str">
            <v>CD26063</v>
          </cell>
        </row>
        <row r="1007">
          <cell r="A1007" t="str">
            <v>CD26064</v>
          </cell>
        </row>
        <row r="1008">
          <cell r="A1008" t="str">
            <v>CD26065</v>
          </cell>
        </row>
        <row r="1009">
          <cell r="A1009" t="str">
            <v>CD26066</v>
          </cell>
        </row>
        <row r="1010">
          <cell r="A1010" t="str">
            <v>CD26067</v>
          </cell>
        </row>
        <row r="1011">
          <cell r="A1011" t="str">
            <v>CD26068</v>
          </cell>
        </row>
        <row r="1012">
          <cell r="A1012" t="str">
            <v>CD28013</v>
          </cell>
        </row>
        <row r="1013">
          <cell r="A1013" t="str">
            <v>CD28014</v>
          </cell>
        </row>
        <row r="1014">
          <cell r="A1014" t="str">
            <v>CD28015</v>
          </cell>
        </row>
        <row r="1015">
          <cell r="A1015" t="str">
            <v>CD28016</v>
          </cell>
        </row>
        <row r="1016">
          <cell r="A1016" t="str">
            <v>CD28017</v>
          </cell>
        </row>
        <row r="1017">
          <cell r="A1017" t="str">
            <v>CD28018</v>
          </cell>
        </row>
        <row r="1018">
          <cell r="A1018" t="str">
            <v>CD28019</v>
          </cell>
        </row>
        <row r="1019">
          <cell r="A1019" t="str">
            <v>CD28020</v>
          </cell>
        </row>
        <row r="1020">
          <cell r="A1020" t="str">
            <v>CD28021</v>
          </cell>
        </row>
        <row r="1021">
          <cell r="A1021" t="str">
            <v>CD28022</v>
          </cell>
        </row>
        <row r="1022">
          <cell r="A1022" t="str">
            <v>CD28023</v>
          </cell>
        </row>
        <row r="1023">
          <cell r="A1023" t="str">
            <v>CD28024</v>
          </cell>
        </row>
        <row r="1024">
          <cell r="A1024" t="str">
            <v>CD28025</v>
          </cell>
        </row>
        <row r="1025">
          <cell r="A1025" t="str">
            <v>CD28026</v>
          </cell>
        </row>
        <row r="1026">
          <cell r="A1026" t="str">
            <v>CD28027</v>
          </cell>
        </row>
        <row r="1027">
          <cell r="A1027" t="str">
            <v>CD28028</v>
          </cell>
        </row>
        <row r="1028">
          <cell r="A1028" t="str">
            <v>CD28029</v>
          </cell>
        </row>
        <row r="1029">
          <cell r="A1029" t="str">
            <v>CD28030</v>
          </cell>
        </row>
        <row r="1030">
          <cell r="A1030" t="str">
            <v>CD28031</v>
          </cell>
        </row>
        <row r="1031">
          <cell r="A1031" t="str">
            <v>CD28032</v>
          </cell>
        </row>
        <row r="1032">
          <cell r="A1032" t="str">
            <v>CD28033</v>
          </cell>
        </row>
        <row r="1033">
          <cell r="A1033" t="str">
            <v>CD28034</v>
          </cell>
        </row>
        <row r="1034">
          <cell r="A1034" t="str">
            <v>CD28035</v>
          </cell>
        </row>
        <row r="1035">
          <cell r="A1035" t="str">
            <v>CD28036</v>
          </cell>
        </row>
        <row r="1036">
          <cell r="A1036" t="str">
            <v>CD28037</v>
          </cell>
        </row>
        <row r="1037">
          <cell r="A1037" t="str">
            <v>CD28038</v>
          </cell>
        </row>
        <row r="1038">
          <cell r="A1038" t="str">
            <v>CD28039</v>
          </cell>
        </row>
        <row r="1039">
          <cell r="A1039" t="str">
            <v>CD28040</v>
          </cell>
        </row>
        <row r="1040">
          <cell r="A1040" t="str">
            <v>CD28041</v>
          </cell>
        </row>
        <row r="1041">
          <cell r="A1041" t="str">
            <v>CD28042</v>
          </cell>
        </row>
        <row r="1042">
          <cell r="A1042" t="str">
            <v>CD28043</v>
          </cell>
        </row>
        <row r="1043">
          <cell r="A1043" t="str">
            <v>CD28044</v>
          </cell>
        </row>
        <row r="1044">
          <cell r="A1044" t="str">
            <v>CD28045</v>
          </cell>
        </row>
        <row r="1045">
          <cell r="A1045" t="str">
            <v>CD28046</v>
          </cell>
        </row>
        <row r="1046">
          <cell r="A1046" t="str">
            <v>CD28047</v>
          </cell>
        </row>
        <row r="1047">
          <cell r="A1047" t="str">
            <v>CD28048</v>
          </cell>
        </row>
        <row r="1048">
          <cell r="A1048" t="str">
            <v>CD28049</v>
          </cell>
        </row>
        <row r="1049">
          <cell r="A1049" t="str">
            <v>CD28050</v>
          </cell>
        </row>
        <row r="1050">
          <cell r="A1050" t="str">
            <v>CD28051</v>
          </cell>
        </row>
        <row r="1051">
          <cell r="A1051" t="str">
            <v>CD28052</v>
          </cell>
        </row>
        <row r="1052">
          <cell r="A1052" t="str">
            <v>CD28053</v>
          </cell>
        </row>
        <row r="1053">
          <cell r="A1053" t="str">
            <v>CD28054</v>
          </cell>
        </row>
        <row r="1054">
          <cell r="A1054" t="str">
            <v>CD28055</v>
          </cell>
        </row>
        <row r="1055">
          <cell r="A1055" t="str">
            <v>CD28056</v>
          </cell>
        </row>
        <row r="1056">
          <cell r="A1056" t="str">
            <v>CD28057</v>
          </cell>
        </row>
        <row r="1057">
          <cell r="A1057" t="str">
            <v>CD28058</v>
          </cell>
        </row>
        <row r="1058">
          <cell r="A1058" t="str">
            <v>CD28059</v>
          </cell>
        </row>
        <row r="1059">
          <cell r="A1059" t="str">
            <v>CD28060</v>
          </cell>
        </row>
        <row r="1060">
          <cell r="A1060" t="str">
            <v>CD28061</v>
          </cell>
        </row>
        <row r="1061">
          <cell r="A1061" t="str">
            <v>CD28062</v>
          </cell>
        </row>
        <row r="1062">
          <cell r="A1062" t="str">
            <v>CD28063</v>
          </cell>
        </row>
        <row r="1063">
          <cell r="A1063" t="str">
            <v>CD28064</v>
          </cell>
        </row>
        <row r="1064">
          <cell r="A1064" t="str">
            <v>CD28065</v>
          </cell>
        </row>
        <row r="1065">
          <cell r="A1065" t="str">
            <v>CD28066</v>
          </cell>
        </row>
        <row r="1066">
          <cell r="A1066" t="str">
            <v>CD28067</v>
          </cell>
        </row>
        <row r="1067">
          <cell r="A1067" t="str">
            <v>CD28068</v>
          </cell>
        </row>
        <row r="1068">
          <cell r="A1068" t="str">
            <v>CD30013</v>
          </cell>
        </row>
        <row r="1069">
          <cell r="A1069" t="str">
            <v>CD30014</v>
          </cell>
        </row>
        <row r="1070">
          <cell r="A1070" t="str">
            <v>CD30015</v>
          </cell>
        </row>
        <row r="1071">
          <cell r="A1071" t="str">
            <v>CD30016</v>
          </cell>
        </row>
        <row r="1072">
          <cell r="A1072" t="str">
            <v>CD30017</v>
          </cell>
        </row>
        <row r="1073">
          <cell r="A1073" t="str">
            <v>CD30018</v>
          </cell>
        </row>
        <row r="1074">
          <cell r="A1074" t="str">
            <v>CD30019</v>
          </cell>
        </row>
        <row r="1075">
          <cell r="A1075" t="str">
            <v>CD30020</v>
          </cell>
        </row>
        <row r="1076">
          <cell r="A1076" t="str">
            <v>CD30021</v>
          </cell>
        </row>
        <row r="1077">
          <cell r="A1077" t="str">
            <v>CD30022</v>
          </cell>
        </row>
        <row r="1078">
          <cell r="A1078" t="str">
            <v>CD30023</v>
          </cell>
        </row>
        <row r="1079">
          <cell r="A1079" t="str">
            <v>CD30024</v>
          </cell>
        </row>
        <row r="1080">
          <cell r="A1080" t="str">
            <v>CD30025</v>
          </cell>
        </row>
        <row r="1081">
          <cell r="A1081" t="str">
            <v>CD30026</v>
          </cell>
        </row>
        <row r="1082">
          <cell r="A1082" t="str">
            <v>CD30027</v>
          </cell>
        </row>
        <row r="1083">
          <cell r="A1083" t="str">
            <v>CD30028</v>
          </cell>
        </row>
        <row r="1084">
          <cell r="A1084" t="str">
            <v>CD30029</v>
          </cell>
        </row>
        <row r="1085">
          <cell r="A1085" t="str">
            <v>CD30030</v>
          </cell>
        </row>
        <row r="1086">
          <cell r="A1086" t="str">
            <v>CD30031</v>
          </cell>
        </row>
        <row r="1087">
          <cell r="A1087" t="str">
            <v>CD30032</v>
          </cell>
        </row>
        <row r="1088">
          <cell r="A1088" t="str">
            <v>CD30033</v>
          </cell>
        </row>
        <row r="1089">
          <cell r="A1089" t="str">
            <v>CD30034</v>
          </cell>
        </row>
        <row r="1090">
          <cell r="A1090" t="str">
            <v>CD30035</v>
          </cell>
        </row>
        <row r="1091">
          <cell r="A1091" t="str">
            <v>CD30036</v>
          </cell>
        </row>
        <row r="1092">
          <cell r="A1092" t="str">
            <v>CD30037</v>
          </cell>
        </row>
        <row r="1093">
          <cell r="A1093" t="str">
            <v>CD30038</v>
          </cell>
        </row>
        <row r="1094">
          <cell r="A1094" t="str">
            <v>CD30039</v>
          </cell>
        </row>
        <row r="1095">
          <cell r="A1095" t="str">
            <v>CD30040</v>
          </cell>
        </row>
        <row r="1096">
          <cell r="A1096" t="str">
            <v>CD30041</v>
          </cell>
        </row>
        <row r="1097">
          <cell r="A1097" t="str">
            <v>CD30042</v>
          </cell>
        </row>
        <row r="1098">
          <cell r="A1098" t="str">
            <v>CD30043</v>
          </cell>
        </row>
        <row r="1099">
          <cell r="A1099" t="str">
            <v>CD30044</v>
          </cell>
        </row>
        <row r="1100">
          <cell r="A1100" t="str">
            <v>CD30045</v>
          </cell>
        </row>
        <row r="1101">
          <cell r="A1101" t="str">
            <v>CD30046</v>
          </cell>
        </row>
        <row r="1102">
          <cell r="A1102" t="str">
            <v>CD30047</v>
          </cell>
        </row>
        <row r="1103">
          <cell r="A1103" t="str">
            <v>CD30048</v>
          </cell>
        </row>
        <row r="1104">
          <cell r="A1104" t="str">
            <v>CD30049</v>
          </cell>
        </row>
        <row r="1105">
          <cell r="A1105" t="str">
            <v>CD30050</v>
          </cell>
        </row>
        <row r="1106">
          <cell r="A1106" t="str">
            <v>CD30051</v>
          </cell>
        </row>
        <row r="1107">
          <cell r="A1107" t="str">
            <v>CD30052</v>
          </cell>
        </row>
        <row r="1108">
          <cell r="A1108" t="str">
            <v>CD30053</v>
          </cell>
        </row>
        <row r="1109">
          <cell r="A1109" t="str">
            <v>CD30054</v>
          </cell>
        </row>
        <row r="1110">
          <cell r="A1110" t="str">
            <v>CD30055</v>
          </cell>
        </row>
        <row r="1111">
          <cell r="A1111" t="str">
            <v>CD30056</v>
          </cell>
        </row>
        <row r="1112">
          <cell r="A1112" t="str">
            <v>CD30057</v>
          </cell>
        </row>
        <row r="1113">
          <cell r="A1113" t="str">
            <v>CD30058</v>
          </cell>
        </row>
        <row r="1114">
          <cell r="A1114" t="str">
            <v>CD30059</v>
          </cell>
        </row>
        <row r="1115">
          <cell r="A1115" t="str">
            <v>CD30060</v>
          </cell>
        </row>
        <row r="1116">
          <cell r="A1116" t="str">
            <v>CD30061</v>
          </cell>
        </row>
        <row r="1117">
          <cell r="A1117" t="str">
            <v>CD30062</v>
          </cell>
        </row>
        <row r="1118">
          <cell r="A1118" t="str">
            <v>CD30063</v>
          </cell>
        </row>
        <row r="1119">
          <cell r="A1119" t="str">
            <v>CD30064</v>
          </cell>
        </row>
        <row r="1120">
          <cell r="A1120" t="str">
            <v>CD30065</v>
          </cell>
        </row>
        <row r="1121">
          <cell r="A1121" t="str">
            <v>CD30066</v>
          </cell>
        </row>
        <row r="1122">
          <cell r="A1122" t="str">
            <v>CD30067</v>
          </cell>
        </row>
        <row r="1123">
          <cell r="A1123" t="str">
            <v>CD30068</v>
          </cell>
        </row>
        <row r="1124">
          <cell r="A1124" t="str">
            <v>CD33029</v>
          </cell>
        </row>
        <row r="1125">
          <cell r="A1125" t="str">
            <v>CD33030</v>
          </cell>
        </row>
        <row r="1126">
          <cell r="A1126" t="str">
            <v>CD33031</v>
          </cell>
        </row>
        <row r="1127">
          <cell r="A1127" t="str">
            <v>CD33032</v>
          </cell>
        </row>
        <row r="1128">
          <cell r="A1128" t="str">
            <v>CD33033</v>
          </cell>
        </row>
        <row r="1129">
          <cell r="A1129" t="str">
            <v>CD33034</v>
          </cell>
        </row>
        <row r="1130">
          <cell r="A1130" t="str">
            <v>CD33035</v>
          </cell>
        </row>
        <row r="1131">
          <cell r="A1131" t="str">
            <v>CD33036</v>
          </cell>
        </row>
        <row r="1132">
          <cell r="A1132" t="str">
            <v>CD33037</v>
          </cell>
        </row>
        <row r="1133">
          <cell r="A1133" t="str">
            <v>CD33038</v>
          </cell>
        </row>
        <row r="1134">
          <cell r="A1134" t="str">
            <v>CD33039</v>
          </cell>
        </row>
        <row r="1135">
          <cell r="A1135" t="str">
            <v>CD33040</v>
          </cell>
        </row>
        <row r="1136">
          <cell r="A1136" t="str">
            <v>CD33041</v>
          </cell>
        </row>
        <row r="1137">
          <cell r="A1137" t="str">
            <v>CD33042</v>
          </cell>
        </row>
        <row r="1138">
          <cell r="A1138" t="str">
            <v>CD33043</v>
          </cell>
        </row>
        <row r="1139">
          <cell r="A1139" t="str">
            <v>CD33044</v>
          </cell>
        </row>
        <row r="1140">
          <cell r="A1140" t="str">
            <v>CD33045</v>
          </cell>
        </row>
        <row r="1141">
          <cell r="A1141" t="str">
            <v>CD33046</v>
          </cell>
        </row>
        <row r="1142">
          <cell r="A1142" t="str">
            <v>CD33047</v>
          </cell>
        </row>
        <row r="1143">
          <cell r="A1143" t="str">
            <v>CD33048</v>
          </cell>
        </row>
        <row r="1144">
          <cell r="A1144" t="str">
            <v>CD33049</v>
          </cell>
        </row>
        <row r="1145">
          <cell r="A1145" t="str">
            <v>CD33050</v>
          </cell>
        </row>
        <row r="1146">
          <cell r="A1146" t="str">
            <v>CD33051</v>
          </cell>
        </row>
        <row r="1147">
          <cell r="A1147" t="str">
            <v>CD33052</v>
          </cell>
        </row>
        <row r="1148">
          <cell r="A1148" t="str">
            <v>CD33053</v>
          </cell>
        </row>
        <row r="1149">
          <cell r="A1149" t="str">
            <v>CD33054</v>
          </cell>
        </row>
        <row r="1150">
          <cell r="A1150" t="str">
            <v>CD33055</v>
          </cell>
        </row>
        <row r="1151">
          <cell r="A1151" t="str">
            <v>CD33056</v>
          </cell>
        </row>
        <row r="1152">
          <cell r="A1152" t="str">
            <v>CD33057</v>
          </cell>
        </row>
        <row r="1153">
          <cell r="A1153" t="str">
            <v>CD33058</v>
          </cell>
        </row>
        <row r="1154">
          <cell r="A1154" t="str">
            <v>CD33059</v>
          </cell>
        </row>
        <row r="1155">
          <cell r="A1155" t="str">
            <v>CD33060</v>
          </cell>
        </row>
        <row r="1156">
          <cell r="A1156" t="str">
            <v>CD33061</v>
          </cell>
        </row>
        <row r="1157">
          <cell r="A1157" t="str">
            <v>CD33062</v>
          </cell>
        </row>
        <row r="1158">
          <cell r="A1158" t="str">
            <v>CD33063</v>
          </cell>
        </row>
        <row r="1159">
          <cell r="A1159" t="str">
            <v>CD33064</v>
          </cell>
        </row>
        <row r="1160">
          <cell r="A1160" t="str">
            <v>CD33065</v>
          </cell>
        </row>
        <row r="1161">
          <cell r="A1161" t="str">
            <v>CD33066</v>
          </cell>
        </row>
        <row r="1162">
          <cell r="A1162" t="str">
            <v>CD33067</v>
          </cell>
        </row>
        <row r="1163">
          <cell r="A1163" t="str">
            <v>CD33068</v>
          </cell>
        </row>
        <row r="1164">
          <cell r="A1164" t="str">
            <v>CD36029</v>
          </cell>
        </row>
        <row r="1165">
          <cell r="A1165" t="str">
            <v>CD36030</v>
          </cell>
        </row>
        <row r="1166">
          <cell r="A1166" t="str">
            <v>CD36031</v>
          </cell>
        </row>
        <row r="1167">
          <cell r="A1167" t="str">
            <v>CD36032</v>
          </cell>
        </row>
        <row r="1168">
          <cell r="A1168" t="str">
            <v>CD36033</v>
          </cell>
        </row>
        <row r="1169">
          <cell r="A1169" t="str">
            <v>CD36034</v>
          </cell>
        </row>
        <row r="1170">
          <cell r="A1170" t="str">
            <v>CD36035</v>
          </cell>
        </row>
        <row r="1171">
          <cell r="A1171" t="str">
            <v>CD36036</v>
          </cell>
        </row>
        <row r="1172">
          <cell r="A1172" t="str">
            <v>CD36037</v>
          </cell>
        </row>
        <row r="1173">
          <cell r="A1173" t="str">
            <v>CD36038</v>
          </cell>
        </row>
        <row r="1174">
          <cell r="A1174" t="str">
            <v>CD36039</v>
          </cell>
        </row>
        <row r="1175">
          <cell r="A1175" t="str">
            <v>CD36040</v>
          </cell>
        </row>
        <row r="1176">
          <cell r="A1176" t="str">
            <v>CD36041</v>
          </cell>
        </row>
        <row r="1177">
          <cell r="A1177" t="str">
            <v>CD36042</v>
          </cell>
        </row>
        <row r="1178">
          <cell r="A1178" t="str">
            <v>CD36043</v>
          </cell>
        </row>
        <row r="1179">
          <cell r="A1179" t="str">
            <v>CD36044</v>
          </cell>
        </row>
        <row r="1180">
          <cell r="A1180" t="str">
            <v>CD36045</v>
          </cell>
        </row>
        <row r="1181">
          <cell r="A1181" t="str">
            <v>CD36046</v>
          </cell>
        </row>
        <row r="1182">
          <cell r="A1182" t="str">
            <v>CD36047</v>
          </cell>
        </row>
        <row r="1183">
          <cell r="A1183" t="str">
            <v>CD36048</v>
          </cell>
        </row>
        <row r="1184">
          <cell r="A1184" t="str">
            <v>CD36049</v>
          </cell>
        </row>
        <row r="1185">
          <cell r="A1185" t="str">
            <v>CD36050</v>
          </cell>
        </row>
        <row r="1186">
          <cell r="A1186" t="str">
            <v>CD36051</v>
          </cell>
        </row>
        <row r="1187">
          <cell r="A1187" t="str">
            <v>CD36052</v>
          </cell>
        </row>
        <row r="1188">
          <cell r="A1188" t="str">
            <v>CD36053</v>
          </cell>
        </row>
        <row r="1189">
          <cell r="A1189" t="str">
            <v>CD36054</v>
          </cell>
        </row>
        <row r="1190">
          <cell r="A1190" t="str">
            <v>CD36055</v>
          </cell>
        </row>
        <row r="1191">
          <cell r="A1191" t="str">
            <v>CD36056</v>
          </cell>
        </row>
        <row r="1192">
          <cell r="A1192" t="str">
            <v>CD36057</v>
          </cell>
        </row>
        <row r="1193">
          <cell r="A1193" t="str">
            <v>CD36058</v>
          </cell>
        </row>
        <row r="1194">
          <cell r="A1194" t="str">
            <v>CD36059</v>
          </cell>
        </row>
        <row r="1195">
          <cell r="A1195" t="str">
            <v>CD36060</v>
          </cell>
        </row>
        <row r="1196">
          <cell r="A1196" t="str">
            <v>CD36061</v>
          </cell>
        </row>
        <row r="1197">
          <cell r="A1197" t="str">
            <v>CD36062</v>
          </cell>
        </row>
        <row r="1198">
          <cell r="A1198" t="str">
            <v>CD36063</v>
          </cell>
        </row>
        <row r="1199">
          <cell r="A1199" t="str">
            <v>CD36064</v>
          </cell>
        </row>
        <row r="1200">
          <cell r="A1200" t="str">
            <v>CD36065</v>
          </cell>
        </row>
        <row r="1201">
          <cell r="A1201" t="str">
            <v>CD36066</v>
          </cell>
        </row>
        <row r="1202">
          <cell r="A1202" t="str">
            <v>CD36067</v>
          </cell>
        </row>
        <row r="1203">
          <cell r="A1203" t="str">
            <v>CD36068</v>
          </cell>
        </row>
        <row r="1204">
          <cell r="A1204" t="str">
            <v>CD40029</v>
          </cell>
        </row>
        <row r="1205">
          <cell r="A1205" t="str">
            <v>CD40030</v>
          </cell>
        </row>
        <row r="1206">
          <cell r="A1206" t="str">
            <v>CD40031</v>
          </cell>
        </row>
        <row r="1207">
          <cell r="A1207" t="str">
            <v>CD40032</v>
          </cell>
        </row>
        <row r="1208">
          <cell r="A1208" t="str">
            <v>CD40033</v>
          </cell>
        </row>
        <row r="1209">
          <cell r="A1209" t="str">
            <v>CD40034</v>
          </cell>
        </row>
        <row r="1210">
          <cell r="A1210" t="str">
            <v>CD40035</v>
          </cell>
        </row>
        <row r="1211">
          <cell r="A1211" t="str">
            <v>CD40036</v>
          </cell>
        </row>
        <row r="1212">
          <cell r="A1212" t="str">
            <v>CD40037</v>
          </cell>
        </row>
        <row r="1213">
          <cell r="A1213" t="str">
            <v>CD40038</v>
          </cell>
        </row>
        <row r="1214">
          <cell r="A1214" t="str">
            <v>CD40039</v>
          </cell>
        </row>
        <row r="1215">
          <cell r="A1215" t="str">
            <v>CD40040</v>
          </cell>
        </row>
        <row r="1216">
          <cell r="A1216" t="str">
            <v>CD40041</v>
          </cell>
        </row>
        <row r="1217">
          <cell r="A1217" t="str">
            <v>CD40042</v>
          </cell>
        </row>
        <row r="1218">
          <cell r="A1218" t="str">
            <v>CD40043</v>
          </cell>
        </row>
        <row r="1219">
          <cell r="A1219" t="str">
            <v>CD40044</v>
          </cell>
        </row>
        <row r="1220">
          <cell r="A1220" t="str">
            <v>CD40045</v>
          </cell>
        </row>
        <row r="1221">
          <cell r="A1221" t="str">
            <v>CD40046</v>
          </cell>
        </row>
        <row r="1222">
          <cell r="A1222" t="str">
            <v>CD40047</v>
          </cell>
        </row>
        <row r="1223">
          <cell r="A1223" t="str">
            <v>CD40048</v>
          </cell>
        </row>
        <row r="1224">
          <cell r="A1224" t="str">
            <v>CD40049</v>
          </cell>
        </row>
        <row r="1225">
          <cell r="A1225" t="str">
            <v>CD40050</v>
          </cell>
        </row>
        <row r="1226">
          <cell r="A1226" t="str">
            <v>CD40051</v>
          </cell>
        </row>
        <row r="1227">
          <cell r="A1227" t="str">
            <v>CD40052</v>
          </cell>
        </row>
        <row r="1228">
          <cell r="A1228" t="str">
            <v>CD40053</v>
          </cell>
        </row>
        <row r="1229">
          <cell r="A1229" t="str">
            <v>CD40054</v>
          </cell>
        </row>
        <row r="1230">
          <cell r="A1230" t="str">
            <v>CD40055</v>
          </cell>
        </row>
        <row r="1231">
          <cell r="A1231" t="str">
            <v>CD40056</v>
          </cell>
        </row>
        <row r="1232">
          <cell r="A1232" t="str">
            <v>CD40057</v>
          </cell>
        </row>
        <row r="1233">
          <cell r="A1233" t="str">
            <v>CD40058</v>
          </cell>
        </row>
        <row r="1234">
          <cell r="A1234" t="str">
            <v>CD40059</v>
          </cell>
        </row>
        <row r="1235">
          <cell r="A1235" t="str">
            <v>CD40060</v>
          </cell>
        </row>
        <row r="1236">
          <cell r="A1236" t="str">
            <v>CD40061</v>
          </cell>
        </row>
        <row r="1237">
          <cell r="A1237" t="str">
            <v>CD40062</v>
          </cell>
        </row>
        <row r="1238">
          <cell r="A1238" t="str">
            <v>CD40063</v>
          </cell>
        </row>
        <row r="1239">
          <cell r="A1239" t="str">
            <v>CD40064</v>
          </cell>
        </row>
        <row r="1240">
          <cell r="A1240" t="str">
            <v>CD40065</v>
          </cell>
        </row>
        <row r="1241">
          <cell r="A1241" t="str">
            <v>CD40066</v>
          </cell>
        </row>
        <row r="1242">
          <cell r="A1242" t="str">
            <v>CD40067</v>
          </cell>
        </row>
        <row r="1243">
          <cell r="A1243" t="str">
            <v>CD40068</v>
          </cell>
        </row>
        <row r="1244">
          <cell r="A1244" t="str">
            <v>CH05001</v>
          </cell>
        </row>
        <row r="1245">
          <cell r="A1245" t="str">
            <v>CH05002</v>
          </cell>
        </row>
        <row r="1246">
          <cell r="A1246" t="str">
            <v>CH05003</v>
          </cell>
        </row>
        <row r="1247">
          <cell r="A1247" t="str">
            <v>CH05004</v>
          </cell>
        </row>
        <row r="1248">
          <cell r="A1248" t="str">
            <v>CH05005</v>
          </cell>
        </row>
        <row r="1249">
          <cell r="A1249" t="str">
            <v>CH05006</v>
          </cell>
        </row>
        <row r="1250">
          <cell r="A1250" t="str">
            <v>CH05007</v>
          </cell>
        </row>
        <row r="1251">
          <cell r="A1251" t="str">
            <v>CH05008</v>
          </cell>
        </row>
        <row r="1252">
          <cell r="A1252" t="str">
            <v>CH05009</v>
          </cell>
        </row>
        <row r="1253">
          <cell r="A1253" t="str">
            <v>CH05010</v>
          </cell>
        </row>
        <row r="1254">
          <cell r="A1254" t="str">
            <v>CH05011</v>
          </cell>
        </row>
        <row r="1255">
          <cell r="A1255" t="str">
            <v>CH05012</v>
          </cell>
        </row>
        <row r="1256">
          <cell r="A1256" t="str">
            <v>CH06001</v>
          </cell>
        </row>
        <row r="1257">
          <cell r="A1257" t="str">
            <v>CH06002</v>
          </cell>
        </row>
        <row r="1258">
          <cell r="A1258" t="str">
            <v>CH06003</v>
          </cell>
        </row>
        <row r="1259">
          <cell r="A1259" t="str">
            <v>CH06004</v>
          </cell>
        </row>
        <row r="1260">
          <cell r="A1260" t="str">
            <v>CH06005</v>
          </cell>
        </row>
        <row r="1261">
          <cell r="A1261" t="str">
            <v>CH06006</v>
          </cell>
        </row>
        <row r="1262">
          <cell r="A1262" t="str">
            <v>CH06007</v>
          </cell>
        </row>
        <row r="1263">
          <cell r="A1263" t="str">
            <v>CH06008</v>
          </cell>
        </row>
        <row r="1264">
          <cell r="A1264" t="str">
            <v>CH06009</v>
          </cell>
        </row>
        <row r="1265">
          <cell r="A1265" t="str">
            <v>CH06010</v>
          </cell>
        </row>
        <row r="1266">
          <cell r="A1266" t="str">
            <v>CH06011</v>
          </cell>
        </row>
        <row r="1267">
          <cell r="A1267" t="str">
            <v>CH06012</v>
          </cell>
        </row>
        <row r="1268">
          <cell r="A1268" t="str">
            <v>CH06013</v>
          </cell>
        </row>
        <row r="1269">
          <cell r="A1269" t="str">
            <v>CH06014</v>
          </cell>
        </row>
        <row r="1270">
          <cell r="A1270" t="str">
            <v>CH06015</v>
          </cell>
        </row>
        <row r="1271">
          <cell r="A1271" t="str">
            <v>CH06016</v>
          </cell>
        </row>
        <row r="1272">
          <cell r="A1272" t="str">
            <v>CH06017</v>
          </cell>
        </row>
        <row r="1273">
          <cell r="A1273" t="str">
            <v>CH06018</v>
          </cell>
        </row>
        <row r="1274">
          <cell r="A1274" t="str">
            <v>CH06019</v>
          </cell>
        </row>
        <row r="1275">
          <cell r="A1275" t="str">
            <v>CH06020</v>
          </cell>
        </row>
        <row r="1276">
          <cell r="A1276" t="str">
            <v>CH06021</v>
          </cell>
        </row>
        <row r="1277">
          <cell r="A1277" t="str">
            <v>CH06022</v>
          </cell>
        </row>
        <row r="1278">
          <cell r="A1278" t="str">
            <v>CH06023</v>
          </cell>
        </row>
        <row r="1279">
          <cell r="A1279" t="str">
            <v>CH06024</v>
          </cell>
        </row>
        <row r="1280">
          <cell r="A1280" t="str">
            <v>CH06025</v>
          </cell>
        </row>
        <row r="1281">
          <cell r="A1281" t="str">
            <v>CH06026</v>
          </cell>
        </row>
        <row r="1282">
          <cell r="A1282" t="str">
            <v>CH06027</v>
          </cell>
        </row>
        <row r="1283">
          <cell r="A1283" t="str">
            <v>CH06028</v>
          </cell>
        </row>
        <row r="1284">
          <cell r="A1284" t="str">
            <v>CH07001</v>
          </cell>
        </row>
        <row r="1285">
          <cell r="A1285" t="str">
            <v>CH07002</v>
          </cell>
        </row>
        <row r="1286">
          <cell r="A1286" t="str">
            <v>CH07003</v>
          </cell>
        </row>
        <row r="1287">
          <cell r="A1287" t="str">
            <v>CH07004</v>
          </cell>
        </row>
        <row r="1288">
          <cell r="A1288" t="str">
            <v>CH07005</v>
          </cell>
        </row>
        <row r="1289">
          <cell r="A1289" t="str">
            <v>CH07006</v>
          </cell>
        </row>
        <row r="1290">
          <cell r="A1290" t="str">
            <v>CH07007</v>
          </cell>
        </row>
        <row r="1291">
          <cell r="A1291" t="str">
            <v>CH07008</v>
          </cell>
        </row>
        <row r="1292">
          <cell r="A1292" t="str">
            <v>CH07009</v>
          </cell>
        </row>
        <row r="1293">
          <cell r="A1293" t="str">
            <v>CH07010</v>
          </cell>
        </row>
        <row r="1294">
          <cell r="A1294" t="str">
            <v>CH07011</v>
          </cell>
        </row>
        <row r="1295">
          <cell r="A1295" t="str">
            <v>CH07012</v>
          </cell>
        </row>
        <row r="1296">
          <cell r="A1296" t="str">
            <v>CH07013</v>
          </cell>
        </row>
        <row r="1297">
          <cell r="A1297" t="str">
            <v>CH07014</v>
          </cell>
        </row>
        <row r="1298">
          <cell r="A1298" t="str">
            <v>CH07015</v>
          </cell>
        </row>
        <row r="1299">
          <cell r="A1299" t="str">
            <v>CH07016</v>
          </cell>
        </row>
        <row r="1300">
          <cell r="A1300" t="str">
            <v>CH07017</v>
          </cell>
        </row>
        <row r="1301">
          <cell r="A1301" t="str">
            <v>CH07018</v>
          </cell>
        </row>
        <row r="1302">
          <cell r="A1302" t="str">
            <v>CH07019</v>
          </cell>
        </row>
        <row r="1303">
          <cell r="A1303" t="str">
            <v>CH07020</v>
          </cell>
        </row>
        <row r="1304">
          <cell r="A1304" t="str">
            <v>CH07021</v>
          </cell>
        </row>
        <row r="1305">
          <cell r="A1305" t="str">
            <v>CH07022</v>
          </cell>
        </row>
        <row r="1306">
          <cell r="A1306" t="str">
            <v>CH07023</v>
          </cell>
        </row>
        <row r="1307">
          <cell r="A1307" t="str">
            <v>CH07024</v>
          </cell>
        </row>
        <row r="1308">
          <cell r="A1308" t="str">
            <v>CH07025</v>
          </cell>
        </row>
        <row r="1309">
          <cell r="A1309" t="str">
            <v>CH07026</v>
          </cell>
        </row>
        <row r="1310">
          <cell r="A1310" t="str">
            <v>CH07027</v>
          </cell>
        </row>
        <row r="1311">
          <cell r="A1311" t="str">
            <v>CH07028</v>
          </cell>
        </row>
        <row r="1312">
          <cell r="A1312" t="str">
            <v>CH08001</v>
          </cell>
        </row>
        <row r="1313">
          <cell r="A1313" t="str">
            <v>CH08002</v>
          </cell>
        </row>
        <row r="1314">
          <cell r="A1314" t="str">
            <v>CH08003</v>
          </cell>
        </row>
        <row r="1315">
          <cell r="A1315" t="str">
            <v>CH08004</v>
          </cell>
        </row>
        <row r="1316">
          <cell r="A1316" t="str">
            <v>CH08005</v>
          </cell>
        </row>
        <row r="1317">
          <cell r="A1317" t="str">
            <v>CH08006</v>
          </cell>
        </row>
        <row r="1318">
          <cell r="A1318" t="str">
            <v>CH08007</v>
          </cell>
        </row>
        <row r="1319">
          <cell r="A1319" t="str">
            <v>CH08008</v>
          </cell>
        </row>
        <row r="1320">
          <cell r="A1320" t="str">
            <v>CH08009</v>
          </cell>
        </row>
        <row r="1321">
          <cell r="A1321" t="str">
            <v>CH08010</v>
          </cell>
        </row>
        <row r="1322">
          <cell r="A1322" t="str">
            <v>CH08011</v>
          </cell>
        </row>
        <row r="1323">
          <cell r="A1323" t="str">
            <v>CH08012</v>
          </cell>
        </row>
        <row r="1324">
          <cell r="A1324" t="str">
            <v>CH08013</v>
          </cell>
        </row>
        <row r="1325">
          <cell r="A1325" t="str">
            <v>CH08014</v>
          </cell>
        </row>
        <row r="1326">
          <cell r="A1326" t="str">
            <v>CH08015</v>
          </cell>
        </row>
        <row r="1327">
          <cell r="A1327" t="str">
            <v>CH08016</v>
          </cell>
        </row>
        <row r="1328">
          <cell r="A1328" t="str">
            <v>CH08017</v>
          </cell>
        </row>
        <row r="1329">
          <cell r="A1329" t="str">
            <v>CH08018</v>
          </cell>
        </row>
        <row r="1330">
          <cell r="A1330" t="str">
            <v>CH08019</v>
          </cell>
        </row>
        <row r="1331">
          <cell r="A1331" t="str">
            <v>CH08020</v>
          </cell>
        </row>
        <row r="1332">
          <cell r="A1332" t="str">
            <v>CH08021</v>
          </cell>
        </row>
        <row r="1333">
          <cell r="A1333" t="str">
            <v>CH08022</v>
          </cell>
        </row>
        <row r="1334">
          <cell r="A1334" t="str">
            <v>CH08023</v>
          </cell>
        </row>
        <row r="1335">
          <cell r="A1335" t="str">
            <v>CH08024</v>
          </cell>
        </row>
        <row r="1336">
          <cell r="A1336" t="str">
            <v>CH08025</v>
          </cell>
        </row>
        <row r="1337">
          <cell r="A1337" t="str">
            <v>CH08026</v>
          </cell>
        </row>
        <row r="1338">
          <cell r="A1338" t="str">
            <v>CH08027</v>
          </cell>
        </row>
        <row r="1339">
          <cell r="A1339" t="str">
            <v>CH08028</v>
          </cell>
        </row>
        <row r="1340">
          <cell r="A1340" t="str">
            <v>CH08029</v>
          </cell>
        </row>
        <row r="1341">
          <cell r="A1341" t="str">
            <v>CH08030</v>
          </cell>
        </row>
        <row r="1342">
          <cell r="A1342" t="str">
            <v>CH08031</v>
          </cell>
        </row>
        <row r="1343">
          <cell r="A1343" t="str">
            <v>CH08032</v>
          </cell>
        </row>
        <row r="1344">
          <cell r="A1344" t="str">
            <v>CH08033</v>
          </cell>
        </row>
        <row r="1345">
          <cell r="A1345" t="str">
            <v>CH08034</v>
          </cell>
        </row>
        <row r="1346">
          <cell r="A1346" t="str">
            <v>CH08035</v>
          </cell>
        </row>
        <row r="1347">
          <cell r="A1347" t="str">
            <v>CH08036</v>
          </cell>
        </row>
        <row r="1348">
          <cell r="A1348" t="str">
            <v>CH09001</v>
          </cell>
        </row>
        <row r="1349">
          <cell r="A1349" t="str">
            <v>CH09002</v>
          </cell>
        </row>
        <row r="1350">
          <cell r="A1350" t="str">
            <v>CH09003</v>
          </cell>
        </row>
        <row r="1351">
          <cell r="A1351" t="str">
            <v>CH09004</v>
          </cell>
        </row>
        <row r="1352">
          <cell r="A1352" t="str">
            <v>CH09005</v>
          </cell>
        </row>
        <row r="1353">
          <cell r="A1353" t="str">
            <v>CH09006</v>
          </cell>
        </row>
        <row r="1354">
          <cell r="A1354" t="str">
            <v>CH09007</v>
          </cell>
        </row>
        <row r="1355">
          <cell r="A1355" t="str">
            <v>CH09008</v>
          </cell>
        </row>
        <row r="1356">
          <cell r="A1356" t="str">
            <v>CH09009</v>
          </cell>
        </row>
        <row r="1357">
          <cell r="A1357" t="str">
            <v>CH09010</v>
          </cell>
        </row>
        <row r="1358">
          <cell r="A1358" t="str">
            <v>CH09011</v>
          </cell>
        </row>
        <row r="1359">
          <cell r="A1359" t="str">
            <v>CH09012</v>
          </cell>
        </row>
        <row r="1360">
          <cell r="A1360" t="str">
            <v>CH09013</v>
          </cell>
        </row>
        <row r="1361">
          <cell r="A1361" t="str">
            <v>CH09014</v>
          </cell>
        </row>
        <row r="1362">
          <cell r="A1362" t="str">
            <v>CH09015</v>
          </cell>
        </row>
        <row r="1363">
          <cell r="A1363" t="str">
            <v>CH09016</v>
          </cell>
        </row>
        <row r="1364">
          <cell r="A1364" t="str">
            <v>CH09017</v>
          </cell>
        </row>
        <row r="1365">
          <cell r="A1365" t="str">
            <v>CH09018</v>
          </cell>
        </row>
        <row r="1366">
          <cell r="A1366" t="str">
            <v>CH09019</v>
          </cell>
        </row>
        <row r="1367">
          <cell r="A1367" t="str">
            <v>CH09020</v>
          </cell>
        </row>
        <row r="1368">
          <cell r="A1368" t="str">
            <v>CH09021</v>
          </cell>
        </row>
        <row r="1369">
          <cell r="A1369" t="str">
            <v>CH09022</v>
          </cell>
        </row>
        <row r="1370">
          <cell r="A1370" t="str">
            <v>CH09023</v>
          </cell>
        </row>
        <row r="1371">
          <cell r="A1371" t="str">
            <v>CH09024</v>
          </cell>
        </row>
        <row r="1372">
          <cell r="A1372" t="str">
            <v>CH09025</v>
          </cell>
        </row>
        <row r="1373">
          <cell r="A1373" t="str">
            <v>CH09026</v>
          </cell>
        </row>
        <row r="1374">
          <cell r="A1374" t="str">
            <v>CH09027</v>
          </cell>
        </row>
        <row r="1375">
          <cell r="A1375" t="str">
            <v>CH09028</v>
          </cell>
        </row>
        <row r="1376">
          <cell r="A1376" t="str">
            <v>CH09029</v>
          </cell>
        </row>
        <row r="1377">
          <cell r="A1377" t="str">
            <v>CH09030</v>
          </cell>
        </row>
        <row r="1378">
          <cell r="A1378" t="str">
            <v>CH09031</v>
          </cell>
        </row>
        <row r="1379">
          <cell r="A1379" t="str">
            <v>CH09032</v>
          </cell>
        </row>
        <row r="1380">
          <cell r="A1380" t="str">
            <v>CH09033</v>
          </cell>
        </row>
        <row r="1381">
          <cell r="A1381" t="str">
            <v>CH09034</v>
          </cell>
        </row>
        <row r="1382">
          <cell r="A1382" t="str">
            <v>CH09035</v>
          </cell>
        </row>
        <row r="1383">
          <cell r="A1383" t="str">
            <v>CH09036</v>
          </cell>
        </row>
        <row r="1384">
          <cell r="A1384" t="str">
            <v>CH10001</v>
          </cell>
        </row>
        <row r="1385">
          <cell r="A1385" t="str">
            <v>CH10002</v>
          </cell>
        </row>
        <row r="1386">
          <cell r="A1386" t="str">
            <v>CH10003</v>
          </cell>
        </row>
        <row r="1387">
          <cell r="A1387" t="str">
            <v>CH10004</v>
          </cell>
        </row>
        <row r="1388">
          <cell r="A1388" t="str">
            <v>CH10005</v>
          </cell>
        </row>
        <row r="1389">
          <cell r="A1389" t="str">
            <v>CH10006</v>
          </cell>
        </row>
        <row r="1390">
          <cell r="A1390" t="str">
            <v>CH10007</v>
          </cell>
        </row>
        <row r="1391">
          <cell r="A1391" t="str">
            <v>CH10008</v>
          </cell>
        </row>
        <row r="1392">
          <cell r="A1392" t="str">
            <v>CH10009</v>
          </cell>
        </row>
        <row r="1393">
          <cell r="A1393" t="str">
            <v>CH10010</v>
          </cell>
        </row>
        <row r="1394">
          <cell r="A1394" t="str">
            <v>CH10011</v>
          </cell>
        </row>
        <row r="1395">
          <cell r="A1395" t="str">
            <v>CH10012</v>
          </cell>
        </row>
        <row r="1396">
          <cell r="A1396" t="str">
            <v>CH10013</v>
          </cell>
        </row>
        <row r="1397">
          <cell r="A1397" t="str">
            <v>CH10014</v>
          </cell>
        </row>
        <row r="1398">
          <cell r="A1398" t="str">
            <v>CH10015</v>
          </cell>
        </row>
        <row r="1399">
          <cell r="A1399" t="str">
            <v>CH10016</v>
          </cell>
        </row>
        <row r="1400">
          <cell r="A1400" t="str">
            <v>CH10017</v>
          </cell>
        </row>
        <row r="1401">
          <cell r="A1401" t="str">
            <v>CH10018</v>
          </cell>
        </row>
        <row r="1402">
          <cell r="A1402" t="str">
            <v>CH10019</v>
          </cell>
        </row>
        <row r="1403">
          <cell r="A1403" t="str">
            <v>CH10020</v>
          </cell>
        </row>
        <row r="1404">
          <cell r="A1404" t="str">
            <v>CH10021</v>
          </cell>
        </row>
        <row r="1405">
          <cell r="A1405" t="str">
            <v>CH10022</v>
          </cell>
        </row>
        <row r="1406">
          <cell r="A1406" t="str">
            <v>CH10023</v>
          </cell>
        </row>
        <row r="1407">
          <cell r="A1407" t="str">
            <v>CH10024</v>
          </cell>
        </row>
        <row r="1408">
          <cell r="A1408" t="str">
            <v>CH10025</v>
          </cell>
        </row>
        <row r="1409">
          <cell r="A1409" t="str">
            <v>CH10026</v>
          </cell>
        </row>
        <row r="1410">
          <cell r="A1410" t="str">
            <v>CH10027</v>
          </cell>
        </row>
        <row r="1411">
          <cell r="A1411" t="str">
            <v>CH10028</v>
          </cell>
        </row>
        <row r="1412">
          <cell r="A1412" t="str">
            <v>CH10029</v>
          </cell>
        </row>
        <row r="1413">
          <cell r="A1413" t="str">
            <v>CH10030</v>
          </cell>
        </row>
        <row r="1414">
          <cell r="A1414" t="str">
            <v>CH10031</v>
          </cell>
        </row>
        <row r="1415">
          <cell r="A1415" t="str">
            <v>CH10032</v>
          </cell>
        </row>
        <row r="1416">
          <cell r="A1416" t="str">
            <v>CH10033</v>
          </cell>
        </row>
        <row r="1417">
          <cell r="A1417" t="str">
            <v>CH10034</v>
          </cell>
        </row>
        <row r="1418">
          <cell r="A1418" t="str">
            <v>CH10035</v>
          </cell>
        </row>
        <row r="1419">
          <cell r="A1419" t="str">
            <v>CH10036</v>
          </cell>
        </row>
        <row r="1420">
          <cell r="A1420" t="str">
            <v>CH10037</v>
          </cell>
        </row>
        <row r="1421">
          <cell r="A1421" t="str">
            <v>CH10038</v>
          </cell>
        </row>
        <row r="1422">
          <cell r="A1422" t="str">
            <v>CH10039</v>
          </cell>
        </row>
        <row r="1423">
          <cell r="A1423" t="str">
            <v>CH10040</v>
          </cell>
        </row>
        <row r="1424">
          <cell r="A1424" t="str">
            <v>CH10041</v>
          </cell>
        </row>
        <row r="1425">
          <cell r="A1425" t="str">
            <v>CH10042</v>
          </cell>
        </row>
        <row r="1426">
          <cell r="A1426" t="str">
            <v>CH10043</v>
          </cell>
        </row>
        <row r="1427">
          <cell r="A1427" t="str">
            <v>CH10044</v>
          </cell>
        </row>
        <row r="1428">
          <cell r="A1428" t="str">
            <v>CH10045</v>
          </cell>
        </row>
        <row r="1429">
          <cell r="A1429" t="str">
            <v>CH10046</v>
          </cell>
        </row>
        <row r="1430">
          <cell r="A1430" t="str">
            <v>CH11001</v>
          </cell>
        </row>
        <row r="1431">
          <cell r="A1431" t="str">
            <v>CH11002</v>
          </cell>
        </row>
        <row r="1432">
          <cell r="A1432" t="str">
            <v>CH11003</v>
          </cell>
        </row>
        <row r="1433">
          <cell r="A1433" t="str">
            <v>CH11004</v>
          </cell>
        </row>
        <row r="1434">
          <cell r="A1434" t="str">
            <v>CH11005</v>
          </cell>
        </row>
        <row r="1435">
          <cell r="A1435" t="str">
            <v>CH11006</v>
          </cell>
        </row>
        <row r="1436">
          <cell r="A1436" t="str">
            <v>CH11007</v>
          </cell>
        </row>
        <row r="1437">
          <cell r="A1437" t="str">
            <v>CH11008</v>
          </cell>
        </row>
        <row r="1438">
          <cell r="A1438" t="str">
            <v>CH11009</v>
          </cell>
        </row>
        <row r="1439">
          <cell r="A1439" t="str">
            <v>CH11010</v>
          </cell>
        </row>
        <row r="1440">
          <cell r="A1440" t="str">
            <v>CH11011</v>
          </cell>
        </row>
        <row r="1441">
          <cell r="A1441" t="str">
            <v>CH11012</v>
          </cell>
        </row>
        <row r="1442">
          <cell r="A1442" t="str">
            <v>CH11013</v>
          </cell>
        </row>
        <row r="1443">
          <cell r="A1443" t="str">
            <v>CH11014</v>
          </cell>
        </row>
        <row r="1444">
          <cell r="A1444" t="str">
            <v>CH11015</v>
          </cell>
        </row>
        <row r="1445">
          <cell r="A1445" t="str">
            <v>CH11016</v>
          </cell>
        </row>
        <row r="1446">
          <cell r="A1446" t="str">
            <v>CH11017</v>
          </cell>
        </row>
        <row r="1447">
          <cell r="A1447" t="str">
            <v>CH11018</v>
          </cell>
        </row>
        <row r="1448">
          <cell r="A1448" t="str">
            <v>CH11019</v>
          </cell>
        </row>
        <row r="1449">
          <cell r="A1449" t="str">
            <v>CH11020</v>
          </cell>
        </row>
        <row r="1450">
          <cell r="A1450" t="str">
            <v>CH11021</v>
          </cell>
        </row>
        <row r="1451">
          <cell r="A1451" t="str">
            <v>CH11022</v>
          </cell>
        </row>
        <row r="1452">
          <cell r="A1452" t="str">
            <v>CH11023</v>
          </cell>
        </row>
        <row r="1453">
          <cell r="A1453" t="str">
            <v>CH11024</v>
          </cell>
        </row>
        <row r="1454">
          <cell r="A1454" t="str">
            <v>CH11025</v>
          </cell>
        </row>
        <row r="1455">
          <cell r="A1455" t="str">
            <v>CH11026</v>
          </cell>
        </row>
        <row r="1456">
          <cell r="A1456" t="str">
            <v>CH11027</v>
          </cell>
        </row>
        <row r="1457">
          <cell r="A1457" t="str">
            <v>CH11028</v>
          </cell>
        </row>
        <row r="1458">
          <cell r="A1458" t="str">
            <v>CH11029</v>
          </cell>
        </row>
        <row r="1459">
          <cell r="A1459" t="str">
            <v>CH11030</v>
          </cell>
        </row>
        <row r="1460">
          <cell r="A1460" t="str">
            <v>CH11031</v>
          </cell>
        </row>
        <row r="1461">
          <cell r="A1461" t="str">
            <v>CH11032</v>
          </cell>
        </row>
        <row r="1462">
          <cell r="A1462" t="str">
            <v>CH11033</v>
          </cell>
        </row>
        <row r="1463">
          <cell r="A1463" t="str">
            <v>CH11034</v>
          </cell>
        </row>
        <row r="1464">
          <cell r="A1464" t="str">
            <v>CH11035</v>
          </cell>
        </row>
        <row r="1465">
          <cell r="A1465" t="str">
            <v>CH11036</v>
          </cell>
        </row>
        <row r="1466">
          <cell r="A1466" t="str">
            <v>CH11037</v>
          </cell>
        </row>
        <row r="1467">
          <cell r="A1467" t="str">
            <v>CH11038</v>
          </cell>
        </row>
        <row r="1468">
          <cell r="A1468" t="str">
            <v>CH11039</v>
          </cell>
        </row>
        <row r="1469">
          <cell r="A1469" t="str">
            <v>CH11040</v>
          </cell>
        </row>
        <row r="1470">
          <cell r="A1470" t="str">
            <v>CH11041</v>
          </cell>
        </row>
        <row r="1471">
          <cell r="A1471" t="str">
            <v>CH11042</v>
          </cell>
        </row>
        <row r="1472">
          <cell r="A1472" t="str">
            <v>CH11043</v>
          </cell>
        </row>
        <row r="1473">
          <cell r="A1473" t="str">
            <v>CH11044</v>
          </cell>
        </row>
        <row r="1474">
          <cell r="A1474" t="str">
            <v>CH11045</v>
          </cell>
        </row>
        <row r="1475">
          <cell r="A1475" t="str">
            <v>CH11046</v>
          </cell>
        </row>
        <row r="1476">
          <cell r="A1476" t="str">
            <v>CH11047</v>
          </cell>
        </row>
        <row r="1477">
          <cell r="A1477" t="str">
            <v>CH11048</v>
          </cell>
        </row>
        <row r="1478">
          <cell r="A1478" t="str">
            <v>CH11049</v>
          </cell>
        </row>
        <row r="1479">
          <cell r="A1479" t="str">
            <v>CH11050</v>
          </cell>
        </row>
        <row r="1480">
          <cell r="A1480" t="str">
            <v>CH11051</v>
          </cell>
        </row>
        <row r="1481">
          <cell r="A1481" t="str">
            <v>CH11052</v>
          </cell>
        </row>
        <row r="1482">
          <cell r="A1482" t="str">
            <v>CH11053</v>
          </cell>
        </row>
        <row r="1483">
          <cell r="A1483" t="str">
            <v>CH11054</v>
          </cell>
        </row>
        <row r="1484">
          <cell r="A1484" t="str">
            <v>CH11055</v>
          </cell>
        </row>
        <row r="1485">
          <cell r="A1485" t="str">
            <v>CH11056</v>
          </cell>
        </row>
        <row r="1486">
          <cell r="A1486" t="str">
            <v>CH11057</v>
          </cell>
        </row>
        <row r="1487">
          <cell r="A1487" t="str">
            <v>CH11058</v>
          </cell>
        </row>
        <row r="1488">
          <cell r="A1488" t="str">
            <v>CH11059</v>
          </cell>
        </row>
        <row r="1489">
          <cell r="A1489" t="str">
            <v>CH11060</v>
          </cell>
        </row>
        <row r="1490">
          <cell r="A1490" t="str">
            <v>CH12001</v>
          </cell>
        </row>
        <row r="1491">
          <cell r="A1491" t="str">
            <v>CH12002</v>
          </cell>
        </row>
        <row r="1492">
          <cell r="A1492" t="str">
            <v>CH12003</v>
          </cell>
        </row>
        <row r="1493">
          <cell r="A1493" t="str">
            <v>CH12004</v>
          </cell>
        </row>
        <row r="1494">
          <cell r="A1494" t="str">
            <v>CH12005</v>
          </cell>
        </row>
        <row r="1495">
          <cell r="A1495" t="str">
            <v>CH12006</v>
          </cell>
        </row>
        <row r="1496">
          <cell r="A1496" t="str">
            <v>CH12007</v>
          </cell>
        </row>
        <row r="1497">
          <cell r="A1497" t="str">
            <v>CH12008</v>
          </cell>
        </row>
        <row r="1498">
          <cell r="A1498" t="str">
            <v>CH12009</v>
          </cell>
        </row>
        <row r="1499">
          <cell r="A1499" t="str">
            <v>CH12010</v>
          </cell>
        </row>
        <row r="1500">
          <cell r="A1500" t="str">
            <v>CH12011</v>
          </cell>
        </row>
        <row r="1501">
          <cell r="A1501" t="str">
            <v>CH12012</v>
          </cell>
        </row>
        <row r="1502">
          <cell r="A1502" t="str">
            <v>CH12013</v>
          </cell>
        </row>
        <row r="1503">
          <cell r="A1503" t="str">
            <v>CH12014</v>
          </cell>
        </row>
        <row r="1504">
          <cell r="A1504" t="str">
            <v>CH12015</v>
          </cell>
        </row>
        <row r="1505">
          <cell r="A1505" t="str">
            <v>CH12016</v>
          </cell>
        </row>
        <row r="1506">
          <cell r="A1506" t="str">
            <v>CH12017</v>
          </cell>
        </row>
        <row r="1507">
          <cell r="A1507" t="str">
            <v>CH12018</v>
          </cell>
        </row>
        <row r="1508">
          <cell r="A1508" t="str">
            <v>CH12019</v>
          </cell>
        </row>
        <row r="1509">
          <cell r="A1509" t="str">
            <v>CH12020</v>
          </cell>
        </row>
        <row r="1510">
          <cell r="A1510" t="str">
            <v>CH12021</v>
          </cell>
        </row>
        <row r="1511">
          <cell r="A1511" t="str">
            <v>CH12022</v>
          </cell>
        </row>
        <row r="1512">
          <cell r="A1512" t="str">
            <v>CH12023</v>
          </cell>
        </row>
        <row r="1513">
          <cell r="A1513" t="str">
            <v>CH12024</v>
          </cell>
        </row>
        <row r="1514">
          <cell r="A1514" t="str">
            <v>CH12025</v>
          </cell>
        </row>
        <row r="1515">
          <cell r="A1515" t="str">
            <v>CH12026</v>
          </cell>
        </row>
        <row r="1516">
          <cell r="A1516" t="str">
            <v>CH12027</v>
          </cell>
        </row>
        <row r="1517">
          <cell r="A1517" t="str">
            <v>CH12028</v>
          </cell>
        </row>
        <row r="1518">
          <cell r="A1518" t="str">
            <v>CH12029</v>
          </cell>
        </row>
        <row r="1519">
          <cell r="A1519" t="str">
            <v>CH12030</v>
          </cell>
        </row>
        <row r="1520">
          <cell r="A1520" t="str">
            <v>CH12031</v>
          </cell>
        </row>
        <row r="1521">
          <cell r="A1521" t="str">
            <v>CH12032</v>
          </cell>
        </row>
        <row r="1522">
          <cell r="A1522" t="str">
            <v>CH12033</v>
          </cell>
        </row>
        <row r="1523">
          <cell r="A1523" t="str">
            <v>CH12034</v>
          </cell>
        </row>
        <row r="1524">
          <cell r="A1524" t="str">
            <v>CH12035</v>
          </cell>
        </row>
        <row r="1525">
          <cell r="A1525" t="str">
            <v>CH12036</v>
          </cell>
        </row>
        <row r="1526">
          <cell r="A1526" t="str">
            <v>CH12037</v>
          </cell>
        </row>
        <row r="1527">
          <cell r="A1527" t="str">
            <v>CH12038</v>
          </cell>
        </row>
        <row r="1528">
          <cell r="A1528" t="str">
            <v>CH12039</v>
          </cell>
        </row>
        <row r="1529">
          <cell r="A1529" t="str">
            <v>CH12040</v>
          </cell>
        </row>
        <row r="1530">
          <cell r="A1530" t="str">
            <v>CH12041</v>
          </cell>
        </row>
        <row r="1531">
          <cell r="A1531" t="str">
            <v>CH12042</v>
          </cell>
        </row>
        <row r="1532">
          <cell r="A1532" t="str">
            <v>CH12043</v>
          </cell>
        </row>
        <row r="1533">
          <cell r="A1533" t="str">
            <v>CH12044</v>
          </cell>
        </row>
        <row r="1534">
          <cell r="A1534" t="str">
            <v>CH12045</v>
          </cell>
        </row>
        <row r="1535">
          <cell r="A1535" t="str">
            <v>CH12046</v>
          </cell>
        </row>
        <row r="1536">
          <cell r="A1536" t="str">
            <v>CH12047</v>
          </cell>
        </row>
        <row r="1537">
          <cell r="A1537" t="str">
            <v>CH12048</v>
          </cell>
        </row>
        <row r="1538">
          <cell r="A1538" t="str">
            <v>CH12049</v>
          </cell>
        </row>
        <row r="1539">
          <cell r="A1539" t="str">
            <v>CH12050</v>
          </cell>
        </row>
        <row r="1540">
          <cell r="A1540" t="str">
            <v>CH12051</v>
          </cell>
        </row>
        <row r="1541">
          <cell r="A1541" t="str">
            <v>CH12052</v>
          </cell>
        </row>
        <row r="1542">
          <cell r="A1542" t="str">
            <v>CH12053</v>
          </cell>
        </row>
        <row r="1543">
          <cell r="A1543" t="str">
            <v>CH12054</v>
          </cell>
        </row>
        <row r="1544">
          <cell r="A1544" t="str">
            <v>CH12055</v>
          </cell>
        </row>
        <row r="1545">
          <cell r="A1545" t="str">
            <v>CH12056</v>
          </cell>
        </row>
        <row r="1546">
          <cell r="A1546" t="str">
            <v>CH12057</v>
          </cell>
        </row>
        <row r="1547">
          <cell r="A1547" t="str">
            <v>CH12058</v>
          </cell>
        </row>
        <row r="1548">
          <cell r="A1548" t="str">
            <v>CH12059</v>
          </cell>
        </row>
        <row r="1549">
          <cell r="A1549" t="str">
            <v>CH12060</v>
          </cell>
        </row>
        <row r="1550">
          <cell r="A1550" t="str">
            <v>CH13001</v>
          </cell>
        </row>
        <row r="1551">
          <cell r="A1551" t="str">
            <v>CH13002</v>
          </cell>
        </row>
        <row r="1552">
          <cell r="A1552" t="str">
            <v>CH13003</v>
          </cell>
        </row>
        <row r="1553">
          <cell r="A1553" t="str">
            <v>CH13004</v>
          </cell>
        </row>
        <row r="1554">
          <cell r="A1554" t="str">
            <v>CH13005</v>
          </cell>
        </row>
        <row r="1555">
          <cell r="A1555" t="str">
            <v>CH13006</v>
          </cell>
        </row>
        <row r="1556">
          <cell r="A1556" t="str">
            <v>CH13007</v>
          </cell>
        </row>
        <row r="1557">
          <cell r="A1557" t="str">
            <v>CH13008</v>
          </cell>
        </row>
        <row r="1558">
          <cell r="A1558" t="str">
            <v>CH13009</v>
          </cell>
        </row>
        <row r="1559">
          <cell r="A1559" t="str">
            <v>CH13010</v>
          </cell>
        </row>
        <row r="1560">
          <cell r="A1560" t="str">
            <v>CH13011</v>
          </cell>
        </row>
        <row r="1561">
          <cell r="A1561" t="str">
            <v>CH13012</v>
          </cell>
        </row>
        <row r="1562">
          <cell r="A1562" t="str">
            <v>CH13013</v>
          </cell>
        </row>
        <row r="1563">
          <cell r="A1563" t="str">
            <v>CH13014</v>
          </cell>
        </row>
        <row r="1564">
          <cell r="A1564" t="str">
            <v>CH13015</v>
          </cell>
        </row>
        <row r="1565">
          <cell r="A1565" t="str">
            <v>CH13016</v>
          </cell>
        </row>
        <row r="1566">
          <cell r="A1566" t="str">
            <v>CH13017</v>
          </cell>
        </row>
        <row r="1567">
          <cell r="A1567" t="str">
            <v>CH13018</v>
          </cell>
        </row>
        <row r="1568">
          <cell r="A1568" t="str">
            <v>CH13019</v>
          </cell>
        </row>
        <row r="1569">
          <cell r="A1569" t="str">
            <v>CH13020</v>
          </cell>
        </row>
        <row r="1570">
          <cell r="A1570" t="str">
            <v>CH13021</v>
          </cell>
        </row>
        <row r="1571">
          <cell r="A1571" t="str">
            <v>CH13022</v>
          </cell>
        </row>
        <row r="1572">
          <cell r="A1572" t="str">
            <v>CH13023</v>
          </cell>
        </row>
        <row r="1573">
          <cell r="A1573" t="str">
            <v>CH13024</v>
          </cell>
        </row>
        <row r="1574">
          <cell r="A1574" t="str">
            <v>CH13025</v>
          </cell>
        </row>
        <row r="1575">
          <cell r="A1575" t="str">
            <v>CH13026</v>
          </cell>
        </row>
        <row r="1576">
          <cell r="A1576" t="str">
            <v>CH13027</v>
          </cell>
        </row>
        <row r="1577">
          <cell r="A1577" t="str">
            <v>CH13028</v>
          </cell>
        </row>
        <row r="1578">
          <cell r="A1578" t="str">
            <v>CH13029</v>
          </cell>
        </row>
        <row r="1579">
          <cell r="A1579" t="str">
            <v>CH13030</v>
          </cell>
        </row>
        <row r="1580">
          <cell r="A1580" t="str">
            <v>CH13031</v>
          </cell>
        </row>
        <row r="1581">
          <cell r="A1581" t="str">
            <v>CH13032</v>
          </cell>
        </row>
        <row r="1582">
          <cell r="A1582" t="str">
            <v>CH13033</v>
          </cell>
        </row>
        <row r="1583">
          <cell r="A1583" t="str">
            <v>CH13034</v>
          </cell>
        </row>
        <row r="1584">
          <cell r="A1584" t="str">
            <v>CH13035</v>
          </cell>
        </row>
        <row r="1585">
          <cell r="A1585" t="str">
            <v>CH13036</v>
          </cell>
        </row>
        <row r="1586">
          <cell r="A1586" t="str">
            <v>CH13037</v>
          </cell>
        </row>
        <row r="1587">
          <cell r="A1587" t="str">
            <v>CH13038</v>
          </cell>
        </row>
        <row r="1588">
          <cell r="A1588" t="str">
            <v>CH13039</v>
          </cell>
        </row>
        <row r="1589">
          <cell r="A1589" t="str">
            <v>CH13040</v>
          </cell>
        </row>
        <row r="1590">
          <cell r="A1590" t="str">
            <v>CH13041</v>
          </cell>
        </row>
        <row r="1591">
          <cell r="A1591" t="str">
            <v>CH13042</v>
          </cell>
        </row>
        <row r="1592">
          <cell r="A1592" t="str">
            <v>CH13043</v>
          </cell>
        </row>
        <row r="1593">
          <cell r="A1593" t="str">
            <v>CH13044</v>
          </cell>
        </row>
        <row r="1594">
          <cell r="A1594" t="str">
            <v>CH13045</v>
          </cell>
        </row>
        <row r="1595">
          <cell r="A1595" t="str">
            <v>CH13046</v>
          </cell>
        </row>
        <row r="1596">
          <cell r="A1596" t="str">
            <v>CH13047</v>
          </cell>
        </row>
        <row r="1597">
          <cell r="A1597" t="str">
            <v>CH13048</v>
          </cell>
        </row>
        <row r="1598">
          <cell r="A1598" t="str">
            <v>CH13049</v>
          </cell>
        </row>
        <row r="1599">
          <cell r="A1599" t="str">
            <v>CH13050</v>
          </cell>
        </row>
        <row r="1600">
          <cell r="A1600" t="str">
            <v>CH13051</v>
          </cell>
        </row>
        <row r="1601">
          <cell r="A1601" t="str">
            <v>CH13052</v>
          </cell>
        </row>
        <row r="1602">
          <cell r="A1602" t="str">
            <v>CH13053</v>
          </cell>
        </row>
        <row r="1603">
          <cell r="A1603" t="str">
            <v>CH13054</v>
          </cell>
        </row>
        <row r="1604">
          <cell r="A1604" t="str">
            <v>CH13055</v>
          </cell>
        </row>
        <row r="1605">
          <cell r="A1605" t="str">
            <v>CH13056</v>
          </cell>
        </row>
        <row r="1606">
          <cell r="A1606" t="str">
            <v>CH13057</v>
          </cell>
        </row>
        <row r="1607">
          <cell r="A1607" t="str">
            <v>CH13058</v>
          </cell>
        </row>
        <row r="1608">
          <cell r="A1608" t="str">
            <v>CH13059</v>
          </cell>
        </row>
        <row r="1609">
          <cell r="A1609" t="str">
            <v>CH13060</v>
          </cell>
        </row>
        <row r="1610">
          <cell r="A1610" t="str">
            <v>CH14001</v>
          </cell>
        </row>
        <row r="1611">
          <cell r="A1611" t="str">
            <v>CH14002</v>
          </cell>
        </row>
        <row r="1612">
          <cell r="A1612" t="str">
            <v>CH14003</v>
          </cell>
        </row>
        <row r="1613">
          <cell r="A1613" t="str">
            <v>CH14004</v>
          </cell>
        </row>
        <row r="1614">
          <cell r="A1614" t="str">
            <v>CH14005</v>
          </cell>
        </row>
        <row r="1615">
          <cell r="A1615" t="str">
            <v>CH14006</v>
          </cell>
        </row>
        <row r="1616">
          <cell r="A1616" t="str">
            <v>CH14007</v>
          </cell>
        </row>
        <row r="1617">
          <cell r="A1617" t="str">
            <v>CH14008</v>
          </cell>
        </row>
        <row r="1618">
          <cell r="A1618" t="str">
            <v>CH14009</v>
          </cell>
        </row>
        <row r="1619">
          <cell r="A1619" t="str">
            <v>CH14010</v>
          </cell>
        </row>
        <row r="1620">
          <cell r="A1620" t="str">
            <v>CH14011</v>
          </cell>
        </row>
        <row r="1621">
          <cell r="A1621" t="str">
            <v>CH14012</v>
          </cell>
        </row>
        <row r="1622">
          <cell r="A1622" t="str">
            <v>CH14013</v>
          </cell>
        </row>
        <row r="1623">
          <cell r="A1623" t="str">
            <v>CH14014</v>
          </cell>
        </row>
        <row r="1624">
          <cell r="A1624" t="str">
            <v>CH14015</v>
          </cell>
        </row>
        <row r="1625">
          <cell r="A1625" t="str">
            <v>CH14016</v>
          </cell>
        </row>
        <row r="1626">
          <cell r="A1626" t="str">
            <v>CH14017</v>
          </cell>
        </row>
        <row r="1627">
          <cell r="A1627" t="str">
            <v>CH14018</v>
          </cell>
        </row>
        <row r="1628">
          <cell r="A1628" t="str">
            <v>CH14019</v>
          </cell>
        </row>
        <row r="1629">
          <cell r="A1629" t="str">
            <v>CH14020</v>
          </cell>
        </row>
        <row r="1630">
          <cell r="A1630" t="str">
            <v>CH14021</v>
          </cell>
        </row>
        <row r="1631">
          <cell r="A1631" t="str">
            <v>CH14022</v>
          </cell>
        </row>
        <row r="1632">
          <cell r="A1632" t="str">
            <v>CH14023</v>
          </cell>
        </row>
        <row r="1633">
          <cell r="A1633" t="str">
            <v>CH14024</v>
          </cell>
        </row>
        <row r="1634">
          <cell r="A1634" t="str">
            <v>CH14025</v>
          </cell>
        </row>
        <row r="1635">
          <cell r="A1635" t="str">
            <v>CH14026</v>
          </cell>
        </row>
        <row r="1636">
          <cell r="A1636" t="str">
            <v>CH14027</v>
          </cell>
        </row>
        <row r="1637">
          <cell r="A1637" t="str">
            <v>CH14028</v>
          </cell>
        </row>
        <row r="1638">
          <cell r="A1638" t="str">
            <v>CH14029</v>
          </cell>
        </row>
        <row r="1639">
          <cell r="A1639" t="str">
            <v>CH14030</v>
          </cell>
        </row>
        <row r="1640">
          <cell r="A1640" t="str">
            <v>CH14031</v>
          </cell>
        </row>
        <row r="1641">
          <cell r="A1641" t="str">
            <v>CH14032</v>
          </cell>
        </row>
        <row r="1642">
          <cell r="A1642" t="str">
            <v>CH14033</v>
          </cell>
        </row>
        <row r="1643">
          <cell r="A1643" t="str">
            <v>CH14034</v>
          </cell>
        </row>
        <row r="1644">
          <cell r="A1644" t="str">
            <v>CH14035</v>
          </cell>
        </row>
        <row r="1645">
          <cell r="A1645" t="str">
            <v>CH14036</v>
          </cell>
        </row>
        <row r="1646">
          <cell r="A1646" t="str">
            <v>CH14037</v>
          </cell>
        </row>
        <row r="1647">
          <cell r="A1647" t="str">
            <v>CH14038</v>
          </cell>
        </row>
        <row r="1648">
          <cell r="A1648" t="str">
            <v>CH14039</v>
          </cell>
        </row>
        <row r="1649">
          <cell r="A1649" t="str">
            <v>CH14040</v>
          </cell>
        </row>
        <row r="1650">
          <cell r="A1650" t="str">
            <v>CH14041</v>
          </cell>
        </row>
        <row r="1651">
          <cell r="A1651" t="str">
            <v>CH14042</v>
          </cell>
        </row>
        <row r="1652">
          <cell r="A1652" t="str">
            <v>CH14043</v>
          </cell>
        </row>
        <row r="1653">
          <cell r="A1653" t="str">
            <v>CH14044</v>
          </cell>
        </row>
        <row r="1654">
          <cell r="A1654" t="str">
            <v>CH14045</v>
          </cell>
        </row>
        <row r="1655">
          <cell r="A1655" t="str">
            <v>CH14046</v>
          </cell>
        </row>
        <row r="1656">
          <cell r="A1656" t="str">
            <v>CH14047</v>
          </cell>
        </row>
        <row r="1657">
          <cell r="A1657" t="str">
            <v>CH14048</v>
          </cell>
        </row>
        <row r="1658">
          <cell r="A1658" t="str">
            <v>CH14049</v>
          </cell>
        </row>
        <row r="1659">
          <cell r="A1659" t="str">
            <v>CH14050</v>
          </cell>
        </row>
        <row r="1660">
          <cell r="A1660" t="str">
            <v>CH14051</v>
          </cell>
        </row>
        <row r="1661">
          <cell r="A1661" t="str">
            <v>CH14052</v>
          </cell>
        </row>
        <row r="1662">
          <cell r="A1662" t="str">
            <v>CH14053</v>
          </cell>
        </row>
        <row r="1663">
          <cell r="A1663" t="str">
            <v>CH14054</v>
          </cell>
        </row>
        <row r="1664">
          <cell r="A1664" t="str">
            <v>CH14055</v>
          </cell>
        </row>
        <row r="1665">
          <cell r="A1665" t="str">
            <v>CH14056</v>
          </cell>
        </row>
        <row r="1666">
          <cell r="A1666" t="str">
            <v>CH14057</v>
          </cell>
        </row>
        <row r="1667">
          <cell r="A1667" t="str">
            <v>CH14058</v>
          </cell>
        </row>
        <row r="1668">
          <cell r="A1668" t="str">
            <v>CH14059</v>
          </cell>
        </row>
        <row r="1669">
          <cell r="A1669" t="str">
            <v>CH14060</v>
          </cell>
        </row>
        <row r="1670">
          <cell r="A1670" t="str">
            <v>CH15001</v>
          </cell>
        </row>
        <row r="1671">
          <cell r="A1671" t="str">
            <v>CH15002</v>
          </cell>
        </row>
        <row r="1672">
          <cell r="A1672" t="str">
            <v>CH15003</v>
          </cell>
        </row>
        <row r="1673">
          <cell r="A1673" t="str">
            <v>CH15004</v>
          </cell>
        </row>
        <row r="1674">
          <cell r="A1674" t="str">
            <v>CH15005</v>
          </cell>
        </row>
        <row r="1675">
          <cell r="A1675" t="str">
            <v>CH15006</v>
          </cell>
        </row>
        <row r="1676">
          <cell r="A1676" t="str">
            <v>CH15007</v>
          </cell>
        </row>
        <row r="1677">
          <cell r="A1677" t="str">
            <v>CH15008</v>
          </cell>
        </row>
        <row r="1678">
          <cell r="A1678" t="str">
            <v>CH15009</v>
          </cell>
        </row>
        <row r="1679">
          <cell r="A1679" t="str">
            <v>CH15010</v>
          </cell>
        </row>
        <row r="1680">
          <cell r="A1680" t="str">
            <v>CH15011</v>
          </cell>
        </row>
        <row r="1681">
          <cell r="A1681" t="str">
            <v>CH15012</v>
          </cell>
        </row>
        <row r="1682">
          <cell r="A1682" t="str">
            <v>CH15013</v>
          </cell>
        </row>
        <row r="1683">
          <cell r="A1683" t="str">
            <v>CH15014</v>
          </cell>
        </row>
        <row r="1684">
          <cell r="A1684" t="str">
            <v>CH15015</v>
          </cell>
        </row>
        <row r="1685">
          <cell r="A1685" t="str">
            <v>CH15016</v>
          </cell>
        </row>
        <row r="1686">
          <cell r="A1686" t="str">
            <v>CH15017</v>
          </cell>
        </row>
        <row r="1687">
          <cell r="A1687" t="str">
            <v>CH15018</v>
          </cell>
        </row>
        <row r="1688">
          <cell r="A1688" t="str">
            <v>CH15019</v>
          </cell>
        </row>
        <row r="1689">
          <cell r="A1689" t="str">
            <v>CH15020</v>
          </cell>
        </row>
        <row r="1690">
          <cell r="A1690" t="str">
            <v>CH15021</v>
          </cell>
        </row>
        <row r="1691">
          <cell r="A1691" t="str">
            <v>CH15022</v>
          </cell>
        </row>
        <row r="1692">
          <cell r="A1692" t="str">
            <v>CH15023</v>
          </cell>
        </row>
        <row r="1693">
          <cell r="A1693" t="str">
            <v>CH15024</v>
          </cell>
        </row>
        <row r="1694">
          <cell r="A1694" t="str">
            <v>CH15025</v>
          </cell>
        </row>
        <row r="1695">
          <cell r="A1695" t="str">
            <v>CH15026</v>
          </cell>
        </row>
        <row r="1696">
          <cell r="A1696" t="str">
            <v>CH15027</v>
          </cell>
        </row>
        <row r="1697">
          <cell r="A1697" t="str">
            <v>CH15028</v>
          </cell>
        </row>
        <row r="1698">
          <cell r="A1698" t="str">
            <v>CH15029</v>
          </cell>
        </row>
        <row r="1699">
          <cell r="A1699" t="str">
            <v>CH15030</v>
          </cell>
        </row>
        <row r="1700">
          <cell r="A1700" t="str">
            <v>CH15031</v>
          </cell>
        </row>
        <row r="1701">
          <cell r="A1701" t="str">
            <v>CH15032</v>
          </cell>
        </row>
        <row r="1702">
          <cell r="A1702" t="str">
            <v>CH15033</v>
          </cell>
        </row>
        <row r="1703">
          <cell r="A1703" t="str">
            <v>CH15034</v>
          </cell>
        </row>
        <row r="1704">
          <cell r="A1704" t="str">
            <v>CH15035</v>
          </cell>
        </row>
        <row r="1705">
          <cell r="A1705" t="str">
            <v>CH15036</v>
          </cell>
        </row>
        <row r="1706">
          <cell r="A1706" t="str">
            <v>CH15037</v>
          </cell>
        </row>
        <row r="1707">
          <cell r="A1707" t="str">
            <v>CH15038</v>
          </cell>
        </row>
        <row r="1708">
          <cell r="A1708" t="str">
            <v>CH15039</v>
          </cell>
        </row>
        <row r="1709">
          <cell r="A1709" t="str">
            <v>CH15040</v>
          </cell>
        </row>
        <row r="1710">
          <cell r="A1710" t="str">
            <v>CH15041</v>
          </cell>
        </row>
        <row r="1711">
          <cell r="A1711" t="str">
            <v>CH15042</v>
          </cell>
        </row>
        <row r="1712">
          <cell r="A1712" t="str">
            <v>CH15043</v>
          </cell>
        </row>
        <row r="1713">
          <cell r="A1713" t="str">
            <v>CH15044</v>
          </cell>
        </row>
        <row r="1714">
          <cell r="A1714" t="str">
            <v>CH15045</v>
          </cell>
        </row>
        <row r="1715">
          <cell r="A1715" t="str">
            <v>CH15046</v>
          </cell>
        </row>
        <row r="1716">
          <cell r="A1716" t="str">
            <v>CH15047</v>
          </cell>
        </row>
        <row r="1717">
          <cell r="A1717" t="str">
            <v>CH15048</v>
          </cell>
        </row>
        <row r="1718">
          <cell r="A1718" t="str">
            <v>CH15049</v>
          </cell>
        </row>
        <row r="1719">
          <cell r="A1719" t="str">
            <v>CH15050</v>
          </cell>
        </row>
        <row r="1720">
          <cell r="A1720" t="str">
            <v>CH15051</v>
          </cell>
        </row>
        <row r="1721">
          <cell r="A1721" t="str">
            <v>CH15052</v>
          </cell>
        </row>
        <row r="1722">
          <cell r="A1722" t="str">
            <v>CH15053</v>
          </cell>
        </row>
        <row r="1723">
          <cell r="A1723" t="str">
            <v>CH15054</v>
          </cell>
        </row>
        <row r="1724">
          <cell r="A1724" t="str">
            <v>CH15055</v>
          </cell>
        </row>
        <row r="1725">
          <cell r="A1725" t="str">
            <v>CH15056</v>
          </cell>
        </row>
        <row r="1726">
          <cell r="A1726" t="str">
            <v>CH15057</v>
          </cell>
        </row>
        <row r="1727">
          <cell r="A1727" t="str">
            <v>CH15058</v>
          </cell>
        </row>
        <row r="1728">
          <cell r="A1728" t="str">
            <v>CH15059</v>
          </cell>
        </row>
        <row r="1729">
          <cell r="A1729" t="str">
            <v>CH15060</v>
          </cell>
        </row>
        <row r="1730">
          <cell r="A1730" t="str">
            <v>CH16001</v>
          </cell>
        </row>
        <row r="1731">
          <cell r="A1731" t="str">
            <v>CH16002</v>
          </cell>
        </row>
        <row r="1732">
          <cell r="A1732" t="str">
            <v>CH16003</v>
          </cell>
        </row>
        <row r="1733">
          <cell r="A1733" t="str">
            <v>CH16004</v>
          </cell>
        </row>
        <row r="1734">
          <cell r="A1734" t="str">
            <v>CH16005</v>
          </cell>
        </row>
        <row r="1735">
          <cell r="A1735" t="str">
            <v>CH16006</v>
          </cell>
        </row>
        <row r="1736">
          <cell r="A1736" t="str">
            <v>CH16007</v>
          </cell>
        </row>
        <row r="1737">
          <cell r="A1737" t="str">
            <v>CH16008</v>
          </cell>
        </row>
        <row r="1738">
          <cell r="A1738" t="str">
            <v>CH16009</v>
          </cell>
        </row>
        <row r="1739">
          <cell r="A1739" t="str">
            <v>CH16010</v>
          </cell>
        </row>
        <row r="1740">
          <cell r="A1740" t="str">
            <v>CH16011</v>
          </cell>
        </row>
        <row r="1741">
          <cell r="A1741" t="str">
            <v>CH16012</v>
          </cell>
        </row>
        <row r="1742">
          <cell r="A1742" t="str">
            <v>CH16013</v>
          </cell>
        </row>
        <row r="1743">
          <cell r="A1743" t="str">
            <v>CH16014</v>
          </cell>
        </row>
        <row r="1744">
          <cell r="A1744" t="str">
            <v>CH16015</v>
          </cell>
        </row>
        <row r="1745">
          <cell r="A1745" t="str">
            <v>CH16016</v>
          </cell>
        </row>
        <row r="1746">
          <cell r="A1746" t="str">
            <v>CH16017</v>
          </cell>
        </row>
        <row r="1747">
          <cell r="A1747" t="str">
            <v>CH16018</v>
          </cell>
        </row>
        <row r="1748">
          <cell r="A1748" t="str">
            <v>CH16019</v>
          </cell>
        </row>
        <row r="1749">
          <cell r="A1749" t="str">
            <v>CH16020</v>
          </cell>
        </row>
        <row r="1750">
          <cell r="A1750" t="str">
            <v>CH16021</v>
          </cell>
        </row>
        <row r="1751">
          <cell r="A1751" t="str">
            <v>CH16022</v>
          </cell>
        </row>
        <row r="1752">
          <cell r="A1752" t="str">
            <v>CH16023</v>
          </cell>
        </row>
        <row r="1753">
          <cell r="A1753" t="str">
            <v>CH16024</v>
          </cell>
        </row>
        <row r="1754">
          <cell r="A1754" t="str">
            <v>CH16025</v>
          </cell>
        </row>
        <row r="1755">
          <cell r="A1755" t="str">
            <v>CH16026</v>
          </cell>
        </row>
        <row r="1756">
          <cell r="A1756" t="str">
            <v>CH16027</v>
          </cell>
        </row>
        <row r="1757">
          <cell r="A1757" t="str">
            <v>CH16028</v>
          </cell>
        </row>
        <row r="1758">
          <cell r="A1758" t="str">
            <v>CH16029</v>
          </cell>
        </row>
        <row r="1759">
          <cell r="A1759" t="str">
            <v>CH16030</v>
          </cell>
        </row>
        <row r="1760">
          <cell r="A1760" t="str">
            <v>CH16031</v>
          </cell>
        </row>
        <row r="1761">
          <cell r="A1761" t="str">
            <v>CH16032</v>
          </cell>
        </row>
        <row r="1762">
          <cell r="A1762" t="str">
            <v>CH16033</v>
          </cell>
        </row>
        <row r="1763">
          <cell r="A1763" t="str">
            <v>CH16034</v>
          </cell>
        </row>
        <row r="1764">
          <cell r="A1764" t="str">
            <v>CH16035</v>
          </cell>
        </row>
        <row r="1765">
          <cell r="A1765" t="str">
            <v>CH16036</v>
          </cell>
        </row>
        <row r="1766">
          <cell r="A1766" t="str">
            <v>CH16037</v>
          </cell>
        </row>
        <row r="1767">
          <cell r="A1767" t="str">
            <v>CH16038</v>
          </cell>
        </row>
        <row r="1768">
          <cell r="A1768" t="str">
            <v>CH16039</v>
          </cell>
        </row>
        <row r="1769">
          <cell r="A1769" t="str">
            <v>CH16040</v>
          </cell>
        </row>
        <row r="1770">
          <cell r="A1770" t="str">
            <v>CH16041</v>
          </cell>
        </row>
        <row r="1771">
          <cell r="A1771" t="str">
            <v>CH16042</v>
          </cell>
        </row>
        <row r="1772">
          <cell r="A1772" t="str">
            <v>CH16043</v>
          </cell>
        </row>
        <row r="1773">
          <cell r="A1773" t="str">
            <v>CH16044</v>
          </cell>
        </row>
        <row r="1774">
          <cell r="A1774" t="str">
            <v>CH16045</v>
          </cell>
        </row>
        <row r="1775">
          <cell r="A1775" t="str">
            <v>CH16046</v>
          </cell>
        </row>
        <row r="1776">
          <cell r="A1776" t="str">
            <v>CH16047</v>
          </cell>
        </row>
        <row r="1777">
          <cell r="A1777" t="str">
            <v>CH16048</v>
          </cell>
        </row>
        <row r="1778">
          <cell r="A1778" t="str">
            <v>CH16049</v>
          </cell>
        </row>
        <row r="1779">
          <cell r="A1779" t="str">
            <v>CH16050</v>
          </cell>
        </row>
        <row r="1780">
          <cell r="A1780" t="str">
            <v>CH16051</v>
          </cell>
        </row>
        <row r="1781">
          <cell r="A1781" t="str">
            <v>CH16052</v>
          </cell>
        </row>
        <row r="1782">
          <cell r="A1782" t="str">
            <v>CH16053</v>
          </cell>
        </row>
        <row r="1783">
          <cell r="A1783" t="str">
            <v>CH16054</v>
          </cell>
        </row>
        <row r="1784">
          <cell r="A1784" t="str">
            <v>CH16055</v>
          </cell>
        </row>
        <row r="1785">
          <cell r="A1785" t="str">
            <v>CH16056</v>
          </cell>
        </row>
        <row r="1786">
          <cell r="A1786" t="str">
            <v>CH16057</v>
          </cell>
        </row>
        <row r="1787">
          <cell r="A1787" t="str">
            <v>CH16058</v>
          </cell>
        </row>
        <row r="1788">
          <cell r="A1788" t="str">
            <v>CH16059</v>
          </cell>
        </row>
        <row r="1789">
          <cell r="A1789" t="str">
            <v>CH16060</v>
          </cell>
        </row>
        <row r="1790">
          <cell r="A1790" t="str">
            <v>CH17001</v>
          </cell>
        </row>
        <row r="1791">
          <cell r="A1791" t="str">
            <v>CH17002</v>
          </cell>
        </row>
        <row r="1792">
          <cell r="A1792" t="str">
            <v>CH17003</v>
          </cell>
        </row>
        <row r="1793">
          <cell r="A1793" t="str">
            <v>CH17004</v>
          </cell>
        </row>
        <row r="1794">
          <cell r="A1794" t="str">
            <v>CH17005</v>
          </cell>
        </row>
        <row r="1795">
          <cell r="A1795" t="str">
            <v>CH17006</v>
          </cell>
        </row>
        <row r="1796">
          <cell r="A1796" t="str">
            <v>CH17007</v>
          </cell>
        </row>
        <row r="1797">
          <cell r="A1797" t="str">
            <v>CH17008</v>
          </cell>
        </row>
        <row r="1798">
          <cell r="A1798" t="str">
            <v>CH17009</v>
          </cell>
        </row>
        <row r="1799">
          <cell r="A1799" t="str">
            <v>CH17010</v>
          </cell>
        </row>
        <row r="1800">
          <cell r="A1800" t="str">
            <v>CH17011</v>
          </cell>
        </row>
        <row r="1801">
          <cell r="A1801" t="str">
            <v>CH17012</v>
          </cell>
        </row>
        <row r="1802">
          <cell r="A1802" t="str">
            <v>CH17013</v>
          </cell>
        </row>
        <row r="1803">
          <cell r="A1803" t="str">
            <v>CH17014</v>
          </cell>
        </row>
        <row r="1804">
          <cell r="A1804" t="str">
            <v>CH17015</v>
          </cell>
        </row>
        <row r="1805">
          <cell r="A1805" t="str">
            <v>CH17016</v>
          </cell>
        </row>
        <row r="1806">
          <cell r="A1806" t="str">
            <v>CH17017</v>
          </cell>
        </row>
        <row r="1807">
          <cell r="A1807" t="str">
            <v>CH17018</v>
          </cell>
        </row>
        <row r="1808">
          <cell r="A1808" t="str">
            <v>CH17019</v>
          </cell>
        </row>
        <row r="1809">
          <cell r="A1809" t="str">
            <v>CH17020</v>
          </cell>
        </row>
        <row r="1810">
          <cell r="A1810" t="str">
            <v>CH17021</v>
          </cell>
        </row>
        <row r="1811">
          <cell r="A1811" t="str">
            <v>CH17022</v>
          </cell>
        </row>
        <row r="1812">
          <cell r="A1812" t="str">
            <v>CH17023</v>
          </cell>
        </row>
        <row r="1813">
          <cell r="A1813" t="str">
            <v>CH17024</v>
          </cell>
        </row>
        <row r="1814">
          <cell r="A1814" t="str">
            <v>CH17025</v>
          </cell>
        </row>
        <row r="1815">
          <cell r="A1815" t="str">
            <v>CH17026</v>
          </cell>
        </row>
        <row r="1816">
          <cell r="A1816" t="str">
            <v>CH17027</v>
          </cell>
        </row>
        <row r="1817">
          <cell r="A1817" t="str">
            <v>CH17028</v>
          </cell>
        </row>
        <row r="1818">
          <cell r="A1818" t="str">
            <v>CH17029</v>
          </cell>
        </row>
        <row r="1819">
          <cell r="A1819" t="str">
            <v>CH17030</v>
          </cell>
        </row>
        <row r="1820">
          <cell r="A1820" t="str">
            <v>CH17031</v>
          </cell>
        </row>
        <row r="1821">
          <cell r="A1821" t="str">
            <v>CH17032</v>
          </cell>
        </row>
        <row r="1822">
          <cell r="A1822" t="str">
            <v>CH17033</v>
          </cell>
        </row>
        <row r="1823">
          <cell r="A1823" t="str">
            <v>CH17034</v>
          </cell>
        </row>
        <row r="1824">
          <cell r="A1824" t="str">
            <v>CH17035</v>
          </cell>
        </row>
        <row r="1825">
          <cell r="A1825" t="str">
            <v>CH17036</v>
          </cell>
        </row>
        <row r="1826">
          <cell r="A1826" t="str">
            <v>CH17037</v>
          </cell>
        </row>
        <row r="1827">
          <cell r="A1827" t="str">
            <v>CH17038</v>
          </cell>
        </row>
        <row r="1828">
          <cell r="A1828" t="str">
            <v>CH17039</v>
          </cell>
        </row>
        <row r="1829">
          <cell r="A1829" t="str">
            <v>CH17040</v>
          </cell>
        </row>
        <row r="1830">
          <cell r="A1830" t="str">
            <v>CH17041</v>
          </cell>
        </row>
        <row r="1831">
          <cell r="A1831" t="str">
            <v>CH17042</v>
          </cell>
        </row>
        <row r="1832">
          <cell r="A1832" t="str">
            <v>CH17043</v>
          </cell>
        </row>
        <row r="1833">
          <cell r="A1833" t="str">
            <v>CH17044</v>
          </cell>
        </row>
        <row r="1834">
          <cell r="A1834" t="str">
            <v>CH17045</v>
          </cell>
        </row>
        <row r="1835">
          <cell r="A1835" t="str">
            <v>CH17046</v>
          </cell>
        </row>
        <row r="1836">
          <cell r="A1836" t="str">
            <v>CH17047</v>
          </cell>
        </row>
        <row r="1837">
          <cell r="A1837" t="str">
            <v>CH17048</v>
          </cell>
        </row>
        <row r="1838">
          <cell r="A1838" t="str">
            <v>CH17049</v>
          </cell>
        </row>
        <row r="1839">
          <cell r="A1839" t="str">
            <v>CH17050</v>
          </cell>
        </row>
        <row r="1840">
          <cell r="A1840" t="str">
            <v>CH17051</v>
          </cell>
        </row>
        <row r="1841">
          <cell r="A1841" t="str">
            <v>CH17052</v>
          </cell>
        </row>
        <row r="1842">
          <cell r="A1842" t="str">
            <v>CH17053</v>
          </cell>
        </row>
        <row r="1843">
          <cell r="A1843" t="str">
            <v>CH17054</v>
          </cell>
        </row>
        <row r="1844">
          <cell r="A1844" t="str">
            <v>CH17055</v>
          </cell>
        </row>
        <row r="1845">
          <cell r="A1845" t="str">
            <v>CH17056</v>
          </cell>
        </row>
        <row r="1846">
          <cell r="A1846" t="str">
            <v>CH17057</v>
          </cell>
        </row>
        <row r="1847">
          <cell r="A1847" t="str">
            <v>CH17058</v>
          </cell>
        </row>
        <row r="1848">
          <cell r="A1848" t="str">
            <v>CH17059</v>
          </cell>
        </row>
        <row r="1849">
          <cell r="A1849" t="str">
            <v>CH17060</v>
          </cell>
        </row>
        <row r="1850">
          <cell r="A1850" t="str">
            <v>CH18001</v>
          </cell>
        </row>
        <row r="1851">
          <cell r="A1851" t="str">
            <v>CH18002</v>
          </cell>
        </row>
        <row r="1852">
          <cell r="A1852" t="str">
            <v>CH18003</v>
          </cell>
        </row>
        <row r="1853">
          <cell r="A1853" t="str">
            <v>CH18004</v>
          </cell>
        </row>
        <row r="1854">
          <cell r="A1854" t="str">
            <v>CH18005</v>
          </cell>
        </row>
        <row r="1855">
          <cell r="A1855" t="str">
            <v>CH18006</v>
          </cell>
        </row>
        <row r="1856">
          <cell r="A1856" t="str">
            <v>CH18007</v>
          </cell>
        </row>
        <row r="1857">
          <cell r="A1857" t="str">
            <v>CH18008</v>
          </cell>
        </row>
        <row r="1858">
          <cell r="A1858" t="str">
            <v>CH18009</v>
          </cell>
        </row>
        <row r="1859">
          <cell r="A1859" t="str">
            <v>CH18010</v>
          </cell>
        </row>
        <row r="1860">
          <cell r="A1860" t="str">
            <v>CH18011</v>
          </cell>
        </row>
        <row r="1861">
          <cell r="A1861" t="str">
            <v>CH18012</v>
          </cell>
        </row>
        <row r="1862">
          <cell r="A1862" t="str">
            <v>CH18013</v>
          </cell>
        </row>
        <row r="1863">
          <cell r="A1863" t="str">
            <v>CH18014</v>
          </cell>
        </row>
        <row r="1864">
          <cell r="A1864" t="str">
            <v>CH18015</v>
          </cell>
        </row>
        <row r="1865">
          <cell r="A1865" t="str">
            <v>CH18016</v>
          </cell>
        </row>
        <row r="1866">
          <cell r="A1866" t="str">
            <v>CH18017</v>
          </cell>
        </row>
        <row r="1867">
          <cell r="A1867" t="str">
            <v>CH18018</v>
          </cell>
        </row>
        <row r="1868">
          <cell r="A1868" t="str">
            <v>CH18019</v>
          </cell>
        </row>
        <row r="1869">
          <cell r="A1869" t="str">
            <v>CH18020</v>
          </cell>
        </row>
        <row r="1870">
          <cell r="A1870" t="str">
            <v>CH18021</v>
          </cell>
        </row>
        <row r="1871">
          <cell r="A1871" t="str">
            <v>CH18022</v>
          </cell>
        </row>
        <row r="1872">
          <cell r="A1872" t="str">
            <v>CH18023</v>
          </cell>
        </row>
        <row r="1873">
          <cell r="A1873" t="str">
            <v>CH18024</v>
          </cell>
        </row>
        <row r="1874">
          <cell r="A1874" t="str">
            <v>CH18025</v>
          </cell>
        </row>
        <row r="1875">
          <cell r="A1875" t="str">
            <v>CH18026</v>
          </cell>
        </row>
        <row r="1876">
          <cell r="A1876" t="str">
            <v>CH18027</v>
          </cell>
        </row>
        <row r="1877">
          <cell r="A1877" t="str">
            <v>CH18028</v>
          </cell>
        </row>
        <row r="1878">
          <cell r="A1878" t="str">
            <v>CH18029</v>
          </cell>
        </row>
        <row r="1879">
          <cell r="A1879" t="str">
            <v>CH18030</v>
          </cell>
        </row>
        <row r="1880">
          <cell r="A1880" t="str">
            <v>CH18031</v>
          </cell>
        </row>
        <row r="1881">
          <cell r="A1881" t="str">
            <v>CH18032</v>
          </cell>
        </row>
        <row r="1882">
          <cell r="A1882" t="str">
            <v>CH18033</v>
          </cell>
        </row>
        <row r="1883">
          <cell r="A1883" t="str">
            <v>CH18034</v>
          </cell>
        </row>
        <row r="1884">
          <cell r="A1884" t="str">
            <v>CH18035</v>
          </cell>
        </row>
        <row r="1885">
          <cell r="A1885" t="str">
            <v>CH18036</v>
          </cell>
        </row>
        <row r="1886">
          <cell r="A1886" t="str">
            <v>CH18037</v>
          </cell>
        </row>
        <row r="1887">
          <cell r="A1887" t="str">
            <v>CH18038</v>
          </cell>
        </row>
        <row r="1888">
          <cell r="A1888" t="str">
            <v>CH18039</v>
          </cell>
        </row>
        <row r="1889">
          <cell r="A1889" t="str">
            <v>CH18040</v>
          </cell>
        </row>
        <row r="1890">
          <cell r="A1890" t="str">
            <v>CH18041</v>
          </cell>
        </row>
        <row r="1891">
          <cell r="A1891" t="str">
            <v>CH18042</v>
          </cell>
        </row>
        <row r="1892">
          <cell r="A1892" t="str">
            <v>CH18043</v>
          </cell>
        </row>
        <row r="1893">
          <cell r="A1893" t="str">
            <v>CH18044</v>
          </cell>
        </row>
        <row r="1894">
          <cell r="A1894" t="str">
            <v>CH18045</v>
          </cell>
        </row>
        <row r="1895">
          <cell r="A1895" t="str">
            <v>CH18046</v>
          </cell>
        </row>
        <row r="1896">
          <cell r="A1896" t="str">
            <v>CH18047</v>
          </cell>
        </row>
        <row r="1897">
          <cell r="A1897" t="str">
            <v>CH18048</v>
          </cell>
        </row>
        <row r="1898">
          <cell r="A1898" t="str">
            <v>CH18049</v>
          </cell>
        </row>
        <row r="1899">
          <cell r="A1899" t="str">
            <v>CH18050</v>
          </cell>
        </row>
        <row r="1900">
          <cell r="A1900" t="str">
            <v>CH18051</v>
          </cell>
        </row>
        <row r="1901">
          <cell r="A1901" t="str">
            <v>CH18052</v>
          </cell>
        </row>
        <row r="1902">
          <cell r="A1902" t="str">
            <v>CH18053</v>
          </cell>
        </row>
        <row r="1903">
          <cell r="A1903" t="str">
            <v>CH18054</v>
          </cell>
        </row>
        <row r="1904">
          <cell r="A1904" t="str">
            <v>CH18055</v>
          </cell>
        </row>
        <row r="1905">
          <cell r="A1905" t="str">
            <v>CH18056</v>
          </cell>
        </row>
        <row r="1906">
          <cell r="A1906" t="str">
            <v>CH18057</v>
          </cell>
        </row>
        <row r="1907">
          <cell r="A1907" t="str">
            <v>CH18058</v>
          </cell>
        </row>
        <row r="1908">
          <cell r="A1908" t="str">
            <v>CH18059</v>
          </cell>
        </row>
        <row r="1909">
          <cell r="A1909" t="str">
            <v>CH18060</v>
          </cell>
        </row>
        <row r="1910">
          <cell r="A1910" t="str">
            <v>CH19001</v>
          </cell>
        </row>
        <row r="1911">
          <cell r="A1911" t="str">
            <v>CH19002</v>
          </cell>
        </row>
        <row r="1912">
          <cell r="A1912" t="str">
            <v>CH19003</v>
          </cell>
        </row>
        <row r="1913">
          <cell r="A1913" t="str">
            <v>CH19004</v>
          </cell>
        </row>
        <row r="1914">
          <cell r="A1914" t="str">
            <v>CH19005</v>
          </cell>
        </row>
        <row r="1915">
          <cell r="A1915" t="str">
            <v>CH19006</v>
          </cell>
        </row>
        <row r="1916">
          <cell r="A1916" t="str">
            <v>CH19007</v>
          </cell>
        </row>
        <row r="1917">
          <cell r="A1917" t="str">
            <v>CH19008</v>
          </cell>
        </row>
        <row r="1918">
          <cell r="A1918" t="str">
            <v>CH19009</v>
          </cell>
        </row>
        <row r="1919">
          <cell r="A1919" t="str">
            <v>CH19010</v>
          </cell>
        </row>
        <row r="1920">
          <cell r="A1920" t="str">
            <v>CH19011</v>
          </cell>
        </row>
        <row r="1921">
          <cell r="A1921" t="str">
            <v>CH19012</v>
          </cell>
        </row>
        <row r="1922">
          <cell r="A1922" t="str">
            <v>CH19013</v>
          </cell>
        </row>
        <row r="1923">
          <cell r="A1923" t="str">
            <v>CH19014</v>
          </cell>
        </row>
        <row r="1924">
          <cell r="A1924" t="str">
            <v>CH19015</v>
          </cell>
        </row>
        <row r="1925">
          <cell r="A1925" t="str">
            <v>CH19016</v>
          </cell>
        </row>
        <row r="1926">
          <cell r="A1926" t="str">
            <v>CH19017</v>
          </cell>
        </row>
        <row r="1927">
          <cell r="A1927" t="str">
            <v>CH19018</v>
          </cell>
        </row>
        <row r="1928">
          <cell r="A1928" t="str">
            <v>CH19019</v>
          </cell>
        </row>
        <row r="1929">
          <cell r="A1929" t="str">
            <v>CH19020</v>
          </cell>
        </row>
        <row r="1930">
          <cell r="A1930" t="str">
            <v>CH19021</v>
          </cell>
        </row>
        <row r="1931">
          <cell r="A1931" t="str">
            <v>CH19022</v>
          </cell>
        </row>
        <row r="1932">
          <cell r="A1932" t="str">
            <v>CH19023</v>
          </cell>
        </row>
        <row r="1933">
          <cell r="A1933" t="str">
            <v>CH19024</v>
          </cell>
        </row>
        <row r="1934">
          <cell r="A1934" t="str">
            <v>CH19025</v>
          </cell>
        </row>
        <row r="1935">
          <cell r="A1935" t="str">
            <v>CH19026</v>
          </cell>
        </row>
        <row r="1936">
          <cell r="A1936" t="str">
            <v>CH19027</v>
          </cell>
        </row>
        <row r="1937">
          <cell r="A1937" t="str">
            <v>CH19028</v>
          </cell>
        </row>
        <row r="1938">
          <cell r="A1938" t="str">
            <v>CH19029</v>
          </cell>
        </row>
        <row r="1939">
          <cell r="A1939" t="str">
            <v>CH19030</v>
          </cell>
        </row>
        <row r="1940">
          <cell r="A1940" t="str">
            <v>CH19031</v>
          </cell>
        </row>
        <row r="1941">
          <cell r="A1941" t="str">
            <v>CH19032</v>
          </cell>
        </row>
        <row r="1942">
          <cell r="A1942" t="str">
            <v>CH19033</v>
          </cell>
        </row>
        <row r="1943">
          <cell r="A1943" t="str">
            <v>CH19034</v>
          </cell>
        </row>
        <row r="1944">
          <cell r="A1944" t="str">
            <v>CH19035</v>
          </cell>
        </row>
        <row r="1945">
          <cell r="A1945" t="str">
            <v>CH19036</v>
          </cell>
        </row>
        <row r="1946">
          <cell r="A1946" t="str">
            <v>CH19037</v>
          </cell>
        </row>
        <row r="1947">
          <cell r="A1947" t="str">
            <v>CH19038</v>
          </cell>
        </row>
        <row r="1948">
          <cell r="A1948" t="str">
            <v>CH19039</v>
          </cell>
        </row>
        <row r="1949">
          <cell r="A1949" t="str">
            <v>CH19040</v>
          </cell>
        </row>
        <row r="1950">
          <cell r="A1950" t="str">
            <v>CH19041</v>
          </cell>
        </row>
        <row r="1951">
          <cell r="A1951" t="str">
            <v>CH19042</v>
          </cell>
        </row>
        <row r="1952">
          <cell r="A1952" t="str">
            <v>CH19043</v>
          </cell>
        </row>
        <row r="1953">
          <cell r="A1953" t="str">
            <v>CH19044</v>
          </cell>
        </row>
        <row r="1954">
          <cell r="A1954" t="str">
            <v>CH19045</v>
          </cell>
        </row>
        <row r="1955">
          <cell r="A1955" t="str">
            <v>CH19046</v>
          </cell>
        </row>
        <row r="1956">
          <cell r="A1956" t="str">
            <v>CH19047</v>
          </cell>
        </row>
        <row r="1957">
          <cell r="A1957" t="str">
            <v>CH19048</v>
          </cell>
        </row>
        <row r="1958">
          <cell r="A1958" t="str">
            <v>CH19049</v>
          </cell>
        </row>
        <row r="1959">
          <cell r="A1959" t="str">
            <v>CH19050</v>
          </cell>
        </row>
        <row r="1960">
          <cell r="A1960" t="str">
            <v>CH19051</v>
          </cell>
        </row>
        <row r="1961">
          <cell r="A1961" t="str">
            <v>CH19052</v>
          </cell>
        </row>
        <row r="1962">
          <cell r="A1962" t="str">
            <v>CH19053</v>
          </cell>
        </row>
        <row r="1963">
          <cell r="A1963" t="str">
            <v>CH19054</v>
          </cell>
        </row>
        <row r="1964">
          <cell r="A1964" t="str">
            <v>CH19055</v>
          </cell>
        </row>
        <row r="1965">
          <cell r="A1965" t="str">
            <v>CH19056</v>
          </cell>
        </row>
        <row r="1966">
          <cell r="A1966" t="str">
            <v>CH19057</v>
          </cell>
        </row>
        <row r="1967">
          <cell r="A1967" t="str">
            <v>CH19058</v>
          </cell>
        </row>
        <row r="1968">
          <cell r="A1968" t="str">
            <v>CH19059</v>
          </cell>
        </row>
        <row r="1969">
          <cell r="A1969" t="str">
            <v>CH19060</v>
          </cell>
        </row>
        <row r="1970">
          <cell r="A1970" t="str">
            <v>CH20001</v>
          </cell>
        </row>
        <row r="1971">
          <cell r="A1971" t="str">
            <v>CH20002</v>
          </cell>
        </row>
        <row r="1972">
          <cell r="A1972" t="str">
            <v>CH20003</v>
          </cell>
        </row>
        <row r="1973">
          <cell r="A1973" t="str">
            <v>CH20004</v>
          </cell>
        </row>
        <row r="1974">
          <cell r="A1974" t="str">
            <v>CH20005</v>
          </cell>
        </row>
        <row r="1975">
          <cell r="A1975" t="str">
            <v>CH20006</v>
          </cell>
        </row>
        <row r="1976">
          <cell r="A1976" t="str">
            <v>CH20007</v>
          </cell>
        </row>
        <row r="1977">
          <cell r="A1977" t="str">
            <v>CH20008</v>
          </cell>
        </row>
        <row r="1978">
          <cell r="A1978" t="str">
            <v>CH20009</v>
          </cell>
        </row>
        <row r="1979">
          <cell r="A1979" t="str">
            <v>CH20010</v>
          </cell>
        </row>
        <row r="1980">
          <cell r="A1980" t="str">
            <v>CH20011</v>
          </cell>
        </row>
        <row r="1981">
          <cell r="A1981" t="str">
            <v>CH20012</v>
          </cell>
        </row>
        <row r="1982">
          <cell r="A1982" t="str">
            <v>CH20013</v>
          </cell>
        </row>
        <row r="1983">
          <cell r="A1983" t="str">
            <v>CH20014</v>
          </cell>
        </row>
        <row r="1984">
          <cell r="A1984" t="str">
            <v>CH20015</v>
          </cell>
        </row>
        <row r="1985">
          <cell r="A1985" t="str">
            <v>CH20016</v>
          </cell>
        </row>
        <row r="1986">
          <cell r="A1986" t="str">
            <v>CH20017</v>
          </cell>
        </row>
        <row r="1987">
          <cell r="A1987" t="str">
            <v>CH20018</v>
          </cell>
        </row>
        <row r="1988">
          <cell r="A1988" t="str">
            <v>CH20019</v>
          </cell>
        </row>
        <row r="1989">
          <cell r="A1989" t="str">
            <v>CH20020</v>
          </cell>
        </row>
        <row r="1990">
          <cell r="A1990" t="str">
            <v>CH20021</v>
          </cell>
        </row>
        <row r="1991">
          <cell r="A1991" t="str">
            <v>CH20022</v>
          </cell>
        </row>
        <row r="1992">
          <cell r="A1992" t="str">
            <v>CH20023</v>
          </cell>
        </row>
        <row r="1993">
          <cell r="A1993" t="str">
            <v>CH20024</v>
          </cell>
        </row>
        <row r="1994">
          <cell r="A1994" t="str">
            <v>CH20025</v>
          </cell>
        </row>
        <row r="1995">
          <cell r="A1995" t="str">
            <v>CH20026</v>
          </cell>
        </row>
        <row r="1996">
          <cell r="A1996" t="str">
            <v>CH20027</v>
          </cell>
        </row>
        <row r="1997">
          <cell r="A1997" t="str">
            <v>CH20028</v>
          </cell>
        </row>
        <row r="1998">
          <cell r="A1998" t="str">
            <v>CH20029</v>
          </cell>
        </row>
        <row r="1999">
          <cell r="A1999" t="str">
            <v>CH20030</v>
          </cell>
        </row>
        <row r="2000">
          <cell r="A2000" t="str">
            <v>CH20031</v>
          </cell>
        </row>
        <row r="2001">
          <cell r="A2001" t="str">
            <v>CH20032</v>
          </cell>
        </row>
        <row r="2002">
          <cell r="A2002" t="str">
            <v>CH20033</v>
          </cell>
        </row>
        <row r="2003">
          <cell r="A2003" t="str">
            <v>CH20034</v>
          </cell>
        </row>
        <row r="2004">
          <cell r="A2004" t="str">
            <v>CH20035</v>
          </cell>
        </row>
        <row r="2005">
          <cell r="A2005" t="str">
            <v>CH20036</v>
          </cell>
        </row>
        <row r="2006">
          <cell r="A2006" t="str">
            <v>CH20037</v>
          </cell>
        </row>
        <row r="2007">
          <cell r="A2007" t="str">
            <v>CH20038</v>
          </cell>
        </row>
        <row r="2008">
          <cell r="A2008" t="str">
            <v>CH20039</v>
          </cell>
        </row>
        <row r="2009">
          <cell r="A2009" t="str">
            <v>CH20040</v>
          </cell>
        </row>
        <row r="2010">
          <cell r="A2010" t="str">
            <v>CH20041</v>
          </cell>
        </row>
        <row r="2011">
          <cell r="A2011" t="str">
            <v>CH20042</v>
          </cell>
        </row>
        <row r="2012">
          <cell r="A2012" t="str">
            <v>CH20043</v>
          </cell>
        </row>
        <row r="2013">
          <cell r="A2013" t="str">
            <v>CH20044</v>
          </cell>
        </row>
        <row r="2014">
          <cell r="A2014" t="str">
            <v>CH20045</v>
          </cell>
        </row>
        <row r="2015">
          <cell r="A2015" t="str">
            <v>CH20046</v>
          </cell>
        </row>
        <row r="2016">
          <cell r="A2016" t="str">
            <v>CH20047</v>
          </cell>
        </row>
        <row r="2017">
          <cell r="A2017" t="str">
            <v>CH20048</v>
          </cell>
        </row>
        <row r="2018">
          <cell r="A2018" t="str">
            <v>CH20049</v>
          </cell>
        </row>
        <row r="2019">
          <cell r="A2019" t="str">
            <v>CH20050</v>
          </cell>
        </row>
        <row r="2020">
          <cell r="A2020" t="str">
            <v>CH20051</v>
          </cell>
        </row>
        <row r="2021">
          <cell r="A2021" t="str">
            <v>CH20052</v>
          </cell>
        </row>
        <row r="2022">
          <cell r="A2022" t="str">
            <v>CH20053</v>
          </cell>
        </row>
        <row r="2023">
          <cell r="A2023" t="str">
            <v>CH20054</v>
          </cell>
        </row>
        <row r="2024">
          <cell r="A2024" t="str">
            <v>CH20055</v>
          </cell>
        </row>
        <row r="2025">
          <cell r="A2025" t="str">
            <v>CH20056</v>
          </cell>
        </row>
        <row r="2026">
          <cell r="A2026" t="str">
            <v>CH20057</v>
          </cell>
        </row>
        <row r="2027">
          <cell r="A2027" t="str">
            <v>CH20058</v>
          </cell>
        </row>
        <row r="2028">
          <cell r="A2028" t="str">
            <v>CH20059</v>
          </cell>
        </row>
        <row r="2029">
          <cell r="A2029" t="str">
            <v>CH20060</v>
          </cell>
        </row>
        <row r="2030">
          <cell r="A2030" t="str">
            <v>CH22007</v>
          </cell>
        </row>
        <row r="2031">
          <cell r="A2031" t="str">
            <v>CH22008</v>
          </cell>
        </row>
        <row r="2032">
          <cell r="A2032" t="str">
            <v>CH22009</v>
          </cell>
        </row>
        <row r="2033">
          <cell r="A2033" t="str">
            <v>CH22010</v>
          </cell>
        </row>
        <row r="2034">
          <cell r="A2034" t="str">
            <v>CH22011</v>
          </cell>
        </row>
        <row r="2035">
          <cell r="A2035" t="str">
            <v>CH22012</v>
          </cell>
        </row>
        <row r="2036">
          <cell r="A2036" t="str">
            <v>CH22013</v>
          </cell>
        </row>
        <row r="2037">
          <cell r="A2037" t="str">
            <v>CH22014</v>
          </cell>
        </row>
        <row r="2038">
          <cell r="A2038" t="str">
            <v>CH22015</v>
          </cell>
        </row>
        <row r="2039">
          <cell r="A2039" t="str">
            <v>CH22016</v>
          </cell>
        </row>
        <row r="2040">
          <cell r="A2040" t="str">
            <v>CH22017</v>
          </cell>
        </row>
        <row r="2041">
          <cell r="A2041" t="str">
            <v>CH22018</v>
          </cell>
        </row>
        <row r="2042">
          <cell r="A2042" t="str">
            <v>CH22019</v>
          </cell>
        </row>
        <row r="2043">
          <cell r="A2043" t="str">
            <v>CH22020</v>
          </cell>
        </row>
        <row r="2044">
          <cell r="A2044" t="str">
            <v>CH22021</v>
          </cell>
        </row>
        <row r="2045">
          <cell r="A2045" t="str">
            <v>CH22022</v>
          </cell>
        </row>
        <row r="2046">
          <cell r="A2046" t="str">
            <v>CH22023</v>
          </cell>
        </row>
        <row r="2047">
          <cell r="A2047" t="str">
            <v>CH22024</v>
          </cell>
        </row>
        <row r="2048">
          <cell r="A2048" t="str">
            <v>CH22025</v>
          </cell>
        </row>
        <row r="2049">
          <cell r="A2049" t="str">
            <v>CH22026</v>
          </cell>
        </row>
        <row r="2050">
          <cell r="A2050" t="str">
            <v>CH22027</v>
          </cell>
        </row>
        <row r="2051">
          <cell r="A2051" t="str">
            <v>CH22028</v>
          </cell>
        </row>
        <row r="2052">
          <cell r="A2052" t="str">
            <v>CH22029</v>
          </cell>
        </row>
        <row r="2053">
          <cell r="A2053" t="str">
            <v>CH22030</v>
          </cell>
        </row>
        <row r="2054">
          <cell r="A2054" t="str">
            <v>CH22031</v>
          </cell>
        </row>
        <row r="2055">
          <cell r="A2055" t="str">
            <v>CH22032</v>
          </cell>
        </row>
        <row r="2056">
          <cell r="A2056" t="str">
            <v>CH22033</v>
          </cell>
        </row>
        <row r="2057">
          <cell r="A2057" t="str">
            <v>CH22034</v>
          </cell>
        </row>
        <row r="2058">
          <cell r="A2058" t="str">
            <v>CH22035</v>
          </cell>
        </row>
        <row r="2059">
          <cell r="A2059" t="str">
            <v>CH22036</v>
          </cell>
        </row>
        <row r="2060">
          <cell r="A2060" t="str">
            <v>CH22037</v>
          </cell>
        </row>
        <row r="2061">
          <cell r="A2061" t="str">
            <v>CH22038</v>
          </cell>
        </row>
        <row r="2062">
          <cell r="A2062" t="str">
            <v>CH22039</v>
          </cell>
        </row>
        <row r="2063">
          <cell r="A2063" t="str">
            <v>CH22040</v>
          </cell>
        </row>
        <row r="2064">
          <cell r="A2064" t="str">
            <v>CH22041</v>
          </cell>
        </row>
        <row r="2065">
          <cell r="A2065" t="str">
            <v>CH22042</v>
          </cell>
        </row>
        <row r="2066">
          <cell r="A2066" t="str">
            <v>CH22043</v>
          </cell>
        </row>
        <row r="2067">
          <cell r="A2067" t="str">
            <v>CH22044</v>
          </cell>
        </row>
        <row r="2068">
          <cell r="A2068" t="str">
            <v>CH22045</v>
          </cell>
        </row>
        <row r="2069">
          <cell r="A2069" t="str">
            <v>CH22046</v>
          </cell>
        </row>
        <row r="2070">
          <cell r="A2070" t="str">
            <v>CH22047</v>
          </cell>
        </row>
        <row r="2071">
          <cell r="A2071" t="str">
            <v>CH22048</v>
          </cell>
        </row>
        <row r="2072">
          <cell r="A2072" t="str">
            <v>CH22049</v>
          </cell>
        </row>
        <row r="2073">
          <cell r="A2073" t="str">
            <v>CH22050</v>
          </cell>
        </row>
        <row r="2074">
          <cell r="A2074" t="str">
            <v>CH22051</v>
          </cell>
        </row>
        <row r="2075">
          <cell r="A2075" t="str">
            <v>CH22052</v>
          </cell>
        </row>
        <row r="2076">
          <cell r="A2076" t="str">
            <v>CH22053</v>
          </cell>
        </row>
        <row r="2077">
          <cell r="A2077" t="str">
            <v>CH22054</v>
          </cell>
        </row>
        <row r="2078">
          <cell r="A2078" t="str">
            <v>CH22055</v>
          </cell>
        </row>
        <row r="2079">
          <cell r="A2079" t="str">
            <v>CH22056</v>
          </cell>
        </row>
        <row r="2080">
          <cell r="A2080" t="str">
            <v>CH22057</v>
          </cell>
        </row>
        <row r="2081">
          <cell r="A2081" t="str">
            <v>CH22058</v>
          </cell>
        </row>
        <row r="2082">
          <cell r="A2082" t="str">
            <v>CH22059</v>
          </cell>
        </row>
        <row r="2083">
          <cell r="A2083" t="str">
            <v>CH22060</v>
          </cell>
        </row>
        <row r="2084">
          <cell r="A2084" t="str">
            <v>CH24007</v>
          </cell>
        </row>
        <row r="2085">
          <cell r="A2085" t="str">
            <v>CH24008</v>
          </cell>
        </row>
        <row r="2086">
          <cell r="A2086" t="str">
            <v>CH24009</v>
          </cell>
        </row>
        <row r="2087">
          <cell r="A2087" t="str">
            <v>CH24010</v>
          </cell>
        </row>
        <row r="2088">
          <cell r="A2088" t="str">
            <v>CH24011</v>
          </cell>
        </row>
        <row r="2089">
          <cell r="A2089" t="str">
            <v>CH24012</v>
          </cell>
        </row>
        <row r="2090">
          <cell r="A2090" t="str">
            <v>CH24013</v>
          </cell>
        </row>
        <row r="2091">
          <cell r="A2091" t="str">
            <v>CH24014</v>
          </cell>
        </row>
        <row r="2092">
          <cell r="A2092" t="str">
            <v>CH24015</v>
          </cell>
        </row>
        <row r="2093">
          <cell r="A2093" t="str">
            <v>CH24016</v>
          </cell>
        </row>
        <row r="2094">
          <cell r="A2094" t="str">
            <v>CH24017</v>
          </cell>
        </row>
        <row r="2095">
          <cell r="A2095" t="str">
            <v>CH24018</v>
          </cell>
        </row>
        <row r="2096">
          <cell r="A2096" t="str">
            <v>CH24019</v>
          </cell>
        </row>
        <row r="2097">
          <cell r="A2097" t="str">
            <v>CH24020</v>
          </cell>
        </row>
        <row r="2098">
          <cell r="A2098" t="str">
            <v>CH24021</v>
          </cell>
        </row>
        <row r="2099">
          <cell r="A2099" t="str">
            <v>CH24022</v>
          </cell>
        </row>
        <row r="2100">
          <cell r="A2100" t="str">
            <v>CH24023</v>
          </cell>
        </row>
        <row r="2101">
          <cell r="A2101" t="str">
            <v>CH24024</v>
          </cell>
        </row>
        <row r="2102">
          <cell r="A2102" t="str">
            <v>CH24025</v>
          </cell>
        </row>
        <row r="2103">
          <cell r="A2103" t="str">
            <v>CH24026</v>
          </cell>
        </row>
        <row r="2104">
          <cell r="A2104" t="str">
            <v>CH24027</v>
          </cell>
        </row>
        <row r="2105">
          <cell r="A2105" t="str">
            <v>CH24028</v>
          </cell>
        </row>
        <row r="2106">
          <cell r="A2106" t="str">
            <v>CH24029</v>
          </cell>
        </row>
        <row r="2107">
          <cell r="A2107" t="str">
            <v>CH24030</v>
          </cell>
        </row>
        <row r="2108">
          <cell r="A2108" t="str">
            <v>CH24031</v>
          </cell>
        </row>
        <row r="2109">
          <cell r="A2109" t="str">
            <v>CH24032</v>
          </cell>
        </row>
        <row r="2110">
          <cell r="A2110" t="str">
            <v>CH24033</v>
          </cell>
        </row>
        <row r="2111">
          <cell r="A2111" t="str">
            <v>CH24034</v>
          </cell>
        </row>
        <row r="2112">
          <cell r="A2112" t="str">
            <v>CH24035</v>
          </cell>
        </row>
        <row r="2113">
          <cell r="A2113" t="str">
            <v>CH24036</v>
          </cell>
        </row>
        <row r="2114">
          <cell r="A2114" t="str">
            <v>CH24037</v>
          </cell>
        </row>
        <row r="2115">
          <cell r="A2115" t="str">
            <v>CH24038</v>
          </cell>
        </row>
        <row r="2116">
          <cell r="A2116" t="str">
            <v>CH24039</v>
          </cell>
        </row>
        <row r="2117">
          <cell r="A2117" t="str">
            <v>CH24040</v>
          </cell>
        </row>
        <row r="2118">
          <cell r="A2118" t="str">
            <v>CH24041</v>
          </cell>
        </row>
        <row r="2119">
          <cell r="A2119" t="str">
            <v>CH24042</v>
          </cell>
        </row>
        <row r="2120">
          <cell r="A2120" t="str">
            <v>CH24043</v>
          </cell>
        </row>
        <row r="2121">
          <cell r="A2121" t="str">
            <v>CH24044</v>
          </cell>
        </row>
        <row r="2122">
          <cell r="A2122" t="str">
            <v>CH24045</v>
          </cell>
        </row>
        <row r="2123">
          <cell r="A2123" t="str">
            <v>CH24046</v>
          </cell>
        </row>
        <row r="2124">
          <cell r="A2124" t="str">
            <v>CH24047</v>
          </cell>
        </row>
        <row r="2125">
          <cell r="A2125" t="str">
            <v>CH24048</v>
          </cell>
        </row>
        <row r="2126">
          <cell r="A2126" t="str">
            <v>CH24049</v>
          </cell>
        </row>
        <row r="2127">
          <cell r="A2127" t="str">
            <v>CH24050</v>
          </cell>
        </row>
        <row r="2128">
          <cell r="A2128" t="str">
            <v>CH24051</v>
          </cell>
        </row>
        <row r="2129">
          <cell r="A2129" t="str">
            <v>CH24052</v>
          </cell>
        </row>
        <row r="2130">
          <cell r="A2130" t="str">
            <v>CH24053</v>
          </cell>
        </row>
        <row r="2131">
          <cell r="A2131" t="str">
            <v>CH24054</v>
          </cell>
        </row>
        <row r="2132">
          <cell r="A2132" t="str">
            <v>CH24055</v>
          </cell>
        </row>
        <row r="2133">
          <cell r="A2133" t="str">
            <v>CH24056</v>
          </cell>
        </row>
        <row r="2134">
          <cell r="A2134" t="str">
            <v>CH24057</v>
          </cell>
        </row>
        <row r="2135">
          <cell r="A2135" t="str">
            <v>CH24058</v>
          </cell>
        </row>
        <row r="2136">
          <cell r="A2136" t="str">
            <v>CH24059</v>
          </cell>
        </row>
        <row r="2137">
          <cell r="A2137" t="str">
            <v>CH24060</v>
          </cell>
        </row>
        <row r="2138">
          <cell r="A2138" t="str">
            <v>CH26013</v>
          </cell>
        </row>
        <row r="2139">
          <cell r="A2139" t="str">
            <v>CH26014</v>
          </cell>
        </row>
        <row r="2140">
          <cell r="A2140" t="str">
            <v>CH26015</v>
          </cell>
        </row>
        <row r="2141">
          <cell r="A2141" t="str">
            <v>CH26016</v>
          </cell>
        </row>
        <row r="2142">
          <cell r="A2142" t="str">
            <v>CH26017</v>
          </cell>
        </row>
        <row r="2143">
          <cell r="A2143" t="str">
            <v>CH26018</v>
          </cell>
        </row>
        <row r="2144">
          <cell r="A2144" t="str">
            <v>CH26019</v>
          </cell>
        </row>
        <row r="2145">
          <cell r="A2145" t="str">
            <v>CH26020</v>
          </cell>
        </row>
        <row r="2146">
          <cell r="A2146" t="str">
            <v>CH26021</v>
          </cell>
        </row>
        <row r="2147">
          <cell r="A2147" t="str">
            <v>CH26022</v>
          </cell>
        </row>
        <row r="2148">
          <cell r="A2148" t="str">
            <v>CH26023</v>
          </cell>
        </row>
        <row r="2149">
          <cell r="A2149" t="str">
            <v>CH26024</v>
          </cell>
        </row>
        <row r="2150">
          <cell r="A2150" t="str">
            <v>CH26025</v>
          </cell>
        </row>
        <row r="2151">
          <cell r="A2151" t="str">
            <v>CH26026</v>
          </cell>
        </row>
        <row r="2152">
          <cell r="A2152" t="str">
            <v>CH26027</v>
          </cell>
        </row>
        <row r="2153">
          <cell r="A2153" t="str">
            <v>CH26028</v>
          </cell>
        </row>
        <row r="2154">
          <cell r="A2154" t="str">
            <v>CH26029</v>
          </cell>
        </row>
        <row r="2155">
          <cell r="A2155" t="str">
            <v>CH26030</v>
          </cell>
        </row>
        <row r="2156">
          <cell r="A2156" t="str">
            <v>CH26031</v>
          </cell>
        </row>
        <row r="2157">
          <cell r="A2157" t="str">
            <v>CH26032</v>
          </cell>
        </row>
        <row r="2158">
          <cell r="A2158" t="str">
            <v>CH26033</v>
          </cell>
        </row>
        <row r="2159">
          <cell r="A2159" t="str">
            <v>CH26034</v>
          </cell>
        </row>
        <row r="2160">
          <cell r="A2160" t="str">
            <v>CH26035</v>
          </cell>
        </row>
        <row r="2161">
          <cell r="A2161" t="str">
            <v>CH26036</v>
          </cell>
        </row>
        <row r="2162">
          <cell r="A2162" t="str">
            <v>CH26037</v>
          </cell>
        </row>
        <row r="2163">
          <cell r="A2163" t="str">
            <v>CH26038</v>
          </cell>
        </row>
        <row r="2164">
          <cell r="A2164" t="str">
            <v>CH26039</v>
          </cell>
        </row>
        <row r="2165">
          <cell r="A2165" t="str">
            <v>CH26040</v>
          </cell>
        </row>
        <row r="2166">
          <cell r="A2166" t="str">
            <v>CH26041</v>
          </cell>
        </row>
        <row r="2167">
          <cell r="A2167" t="str">
            <v>CH26042</v>
          </cell>
        </row>
        <row r="2168">
          <cell r="A2168" t="str">
            <v>CH26043</v>
          </cell>
        </row>
        <row r="2169">
          <cell r="A2169" t="str">
            <v>CH26044</v>
          </cell>
        </row>
        <row r="2170">
          <cell r="A2170" t="str">
            <v>CH26045</v>
          </cell>
        </row>
        <row r="2171">
          <cell r="A2171" t="str">
            <v>CH26046</v>
          </cell>
        </row>
        <row r="2172">
          <cell r="A2172" t="str">
            <v>CH26047</v>
          </cell>
        </row>
        <row r="2173">
          <cell r="A2173" t="str">
            <v>CH26048</v>
          </cell>
        </row>
        <row r="2174">
          <cell r="A2174" t="str">
            <v>CH26049</v>
          </cell>
        </row>
        <row r="2175">
          <cell r="A2175" t="str">
            <v>CH26050</v>
          </cell>
        </row>
        <row r="2176">
          <cell r="A2176" t="str">
            <v>CH26051</v>
          </cell>
        </row>
        <row r="2177">
          <cell r="A2177" t="str">
            <v>CH26052</v>
          </cell>
        </row>
        <row r="2178">
          <cell r="A2178" t="str">
            <v>CH26053</v>
          </cell>
        </row>
        <row r="2179">
          <cell r="A2179" t="str">
            <v>CH26054</v>
          </cell>
        </row>
        <row r="2180">
          <cell r="A2180" t="str">
            <v>CH26055</v>
          </cell>
        </row>
        <row r="2181">
          <cell r="A2181" t="str">
            <v>CH26056</v>
          </cell>
        </row>
        <row r="2182">
          <cell r="A2182" t="str">
            <v>CH26057</v>
          </cell>
        </row>
        <row r="2183">
          <cell r="A2183" t="str">
            <v>CH26058</v>
          </cell>
        </row>
        <row r="2184">
          <cell r="A2184" t="str">
            <v>CH26059</v>
          </cell>
        </row>
        <row r="2185">
          <cell r="A2185" t="str">
            <v>CH26060</v>
          </cell>
        </row>
        <row r="2186">
          <cell r="A2186" t="str">
            <v>CH28013</v>
          </cell>
        </row>
        <row r="2187">
          <cell r="A2187" t="str">
            <v>CH28014</v>
          </cell>
        </row>
        <row r="2188">
          <cell r="A2188" t="str">
            <v>CH28015</v>
          </cell>
        </row>
        <row r="2189">
          <cell r="A2189" t="str">
            <v>CH28016</v>
          </cell>
        </row>
        <row r="2190">
          <cell r="A2190" t="str">
            <v>CH28017</v>
          </cell>
        </row>
        <row r="2191">
          <cell r="A2191" t="str">
            <v>CH28018</v>
          </cell>
        </row>
        <row r="2192">
          <cell r="A2192" t="str">
            <v>CH28019</v>
          </cell>
        </row>
        <row r="2193">
          <cell r="A2193" t="str">
            <v>CH28020</v>
          </cell>
        </row>
        <row r="2194">
          <cell r="A2194" t="str">
            <v>CH28021</v>
          </cell>
        </row>
        <row r="2195">
          <cell r="A2195" t="str">
            <v>CH28022</v>
          </cell>
        </row>
        <row r="2196">
          <cell r="A2196" t="str">
            <v>CH28023</v>
          </cell>
        </row>
        <row r="2197">
          <cell r="A2197" t="str">
            <v>CH28024</v>
          </cell>
        </row>
        <row r="2198">
          <cell r="A2198" t="str">
            <v>CH28025</v>
          </cell>
        </row>
        <row r="2199">
          <cell r="A2199" t="str">
            <v>CH28026</v>
          </cell>
        </row>
        <row r="2200">
          <cell r="A2200" t="str">
            <v>CH28027</v>
          </cell>
        </row>
        <row r="2201">
          <cell r="A2201" t="str">
            <v>CH28028</v>
          </cell>
        </row>
        <row r="2202">
          <cell r="A2202" t="str">
            <v>CH28029</v>
          </cell>
        </row>
        <row r="2203">
          <cell r="A2203" t="str">
            <v>CH28030</v>
          </cell>
        </row>
        <row r="2204">
          <cell r="A2204" t="str">
            <v>CH28031</v>
          </cell>
        </row>
        <row r="2205">
          <cell r="A2205" t="str">
            <v>CH28032</v>
          </cell>
        </row>
        <row r="2206">
          <cell r="A2206" t="str">
            <v>CH28033</v>
          </cell>
        </row>
        <row r="2207">
          <cell r="A2207" t="str">
            <v>CH28034</v>
          </cell>
        </row>
        <row r="2208">
          <cell r="A2208" t="str">
            <v>CH28035</v>
          </cell>
        </row>
        <row r="2209">
          <cell r="A2209" t="str">
            <v>CH28036</v>
          </cell>
        </row>
        <row r="2210">
          <cell r="A2210" t="str">
            <v>CH28037</v>
          </cell>
        </row>
        <row r="2211">
          <cell r="A2211" t="str">
            <v>CH28038</v>
          </cell>
        </row>
        <row r="2212">
          <cell r="A2212" t="str">
            <v>CH28039</v>
          </cell>
        </row>
        <row r="2213">
          <cell r="A2213" t="str">
            <v>CH28040</v>
          </cell>
        </row>
        <row r="2214">
          <cell r="A2214" t="str">
            <v>CH28041</v>
          </cell>
        </row>
        <row r="2215">
          <cell r="A2215" t="str">
            <v>CH28042</v>
          </cell>
        </row>
        <row r="2216">
          <cell r="A2216" t="str">
            <v>CH28043</v>
          </cell>
        </row>
        <row r="2217">
          <cell r="A2217" t="str">
            <v>CH28044</v>
          </cell>
        </row>
        <row r="2218">
          <cell r="A2218" t="str">
            <v>CH28045</v>
          </cell>
        </row>
        <row r="2219">
          <cell r="A2219" t="str">
            <v>CH28046</v>
          </cell>
        </row>
        <row r="2220">
          <cell r="A2220" t="str">
            <v>CH28047</v>
          </cell>
        </row>
        <row r="2221">
          <cell r="A2221" t="str">
            <v>CH28048</v>
          </cell>
        </row>
        <row r="2222">
          <cell r="A2222" t="str">
            <v>CH28049</v>
          </cell>
        </row>
        <row r="2223">
          <cell r="A2223" t="str">
            <v>CH28050</v>
          </cell>
        </row>
        <row r="2224">
          <cell r="A2224" t="str">
            <v>CH28051</v>
          </cell>
        </row>
        <row r="2225">
          <cell r="A2225" t="str">
            <v>CH28052</v>
          </cell>
        </row>
        <row r="2226">
          <cell r="A2226" t="str">
            <v>CH28053</v>
          </cell>
        </row>
        <row r="2227">
          <cell r="A2227" t="str">
            <v>CH28054</v>
          </cell>
        </row>
        <row r="2228">
          <cell r="A2228" t="str">
            <v>CH28055</v>
          </cell>
        </row>
        <row r="2229">
          <cell r="A2229" t="str">
            <v>CH28056</v>
          </cell>
        </row>
        <row r="2230">
          <cell r="A2230" t="str">
            <v>CH28057</v>
          </cell>
        </row>
        <row r="2231">
          <cell r="A2231" t="str">
            <v>CH28058</v>
          </cell>
        </row>
        <row r="2232">
          <cell r="A2232" t="str">
            <v>CH28059</v>
          </cell>
        </row>
        <row r="2233">
          <cell r="A2233" t="str">
            <v>CH28060</v>
          </cell>
        </row>
        <row r="2234">
          <cell r="A2234" t="str">
            <v>CH30013</v>
          </cell>
        </row>
        <row r="2235">
          <cell r="A2235" t="str">
            <v>CH30014</v>
          </cell>
        </row>
        <row r="2236">
          <cell r="A2236" t="str">
            <v>CH30015</v>
          </cell>
        </row>
        <row r="2237">
          <cell r="A2237" t="str">
            <v>CH30016</v>
          </cell>
        </row>
        <row r="2238">
          <cell r="A2238" t="str">
            <v>CH30017</v>
          </cell>
        </row>
        <row r="2239">
          <cell r="A2239" t="str">
            <v>CH30018</v>
          </cell>
        </row>
        <row r="2240">
          <cell r="A2240" t="str">
            <v>CH30019</v>
          </cell>
        </row>
        <row r="2241">
          <cell r="A2241" t="str">
            <v>CH30020</v>
          </cell>
        </row>
        <row r="2242">
          <cell r="A2242" t="str">
            <v>CH30021</v>
          </cell>
        </row>
        <row r="2243">
          <cell r="A2243" t="str">
            <v>CH30022</v>
          </cell>
        </row>
        <row r="2244">
          <cell r="A2244" t="str">
            <v>CH30023</v>
          </cell>
        </row>
        <row r="2245">
          <cell r="A2245" t="str">
            <v>CH30024</v>
          </cell>
        </row>
        <row r="2246">
          <cell r="A2246" t="str">
            <v>CH30025</v>
          </cell>
        </row>
        <row r="2247">
          <cell r="A2247" t="str">
            <v>CH30026</v>
          </cell>
        </row>
        <row r="2248">
          <cell r="A2248" t="str">
            <v>CH30027</v>
          </cell>
        </row>
        <row r="2249">
          <cell r="A2249" t="str">
            <v>CH30028</v>
          </cell>
        </row>
        <row r="2250">
          <cell r="A2250" t="str">
            <v>CH30029</v>
          </cell>
        </row>
        <row r="2251">
          <cell r="A2251" t="str">
            <v>CH30030</v>
          </cell>
        </row>
        <row r="2252">
          <cell r="A2252" t="str">
            <v>CH30031</v>
          </cell>
        </row>
        <row r="2253">
          <cell r="A2253" t="str">
            <v>CH30032</v>
          </cell>
        </row>
        <row r="2254">
          <cell r="A2254" t="str">
            <v>CH30033</v>
          </cell>
        </row>
        <row r="2255">
          <cell r="A2255" t="str">
            <v>CH30034</v>
          </cell>
        </row>
        <row r="2256">
          <cell r="A2256" t="str">
            <v>CH30035</v>
          </cell>
        </row>
        <row r="2257">
          <cell r="A2257" t="str">
            <v>CH30036</v>
          </cell>
        </row>
        <row r="2258">
          <cell r="A2258" t="str">
            <v>CH30037</v>
          </cell>
        </row>
        <row r="2259">
          <cell r="A2259" t="str">
            <v>CH30038</v>
          </cell>
        </row>
        <row r="2260">
          <cell r="A2260" t="str">
            <v>CH30039</v>
          </cell>
        </row>
        <row r="2261">
          <cell r="A2261" t="str">
            <v>CH30040</v>
          </cell>
        </row>
        <row r="2262">
          <cell r="A2262" t="str">
            <v>CH30041</v>
          </cell>
        </row>
        <row r="2263">
          <cell r="A2263" t="str">
            <v>CH30042</v>
          </cell>
        </row>
        <row r="2264">
          <cell r="A2264" t="str">
            <v>CH30043</v>
          </cell>
        </row>
        <row r="2265">
          <cell r="A2265" t="str">
            <v>CH30044</v>
          </cell>
        </row>
        <row r="2266">
          <cell r="A2266" t="str">
            <v>CH30045</v>
          </cell>
        </row>
        <row r="2267">
          <cell r="A2267" t="str">
            <v>CH30046</v>
          </cell>
        </row>
        <row r="2268">
          <cell r="A2268" t="str">
            <v>CH30047</v>
          </cell>
        </row>
        <row r="2269">
          <cell r="A2269" t="str">
            <v>CH30048</v>
          </cell>
        </row>
        <row r="2270">
          <cell r="A2270" t="str">
            <v>CH30049</v>
          </cell>
        </row>
        <row r="2271">
          <cell r="A2271" t="str">
            <v>CH30050</v>
          </cell>
        </row>
        <row r="2272">
          <cell r="A2272" t="str">
            <v>CH30051</v>
          </cell>
        </row>
        <row r="2273">
          <cell r="A2273" t="str">
            <v>CH30052</v>
          </cell>
        </row>
        <row r="2274">
          <cell r="A2274" t="str">
            <v>CH30053</v>
          </cell>
        </row>
        <row r="2275">
          <cell r="A2275" t="str">
            <v>CH30054</v>
          </cell>
        </row>
        <row r="2276">
          <cell r="A2276" t="str">
            <v>CH30055</v>
          </cell>
        </row>
        <row r="2277">
          <cell r="A2277" t="str">
            <v>CH30056</v>
          </cell>
        </row>
        <row r="2278">
          <cell r="A2278" t="str">
            <v>CH30057</v>
          </cell>
        </row>
        <row r="2279">
          <cell r="A2279" t="str">
            <v>CH30058</v>
          </cell>
        </row>
        <row r="2280">
          <cell r="A2280" t="str">
            <v>CH30059</v>
          </cell>
        </row>
        <row r="2281">
          <cell r="A2281" t="str">
            <v>CH30060</v>
          </cell>
        </row>
        <row r="2282">
          <cell r="A2282" t="str">
            <v>CH33029</v>
          </cell>
        </row>
        <row r="2283">
          <cell r="A2283" t="str">
            <v>CH33030</v>
          </cell>
        </row>
        <row r="2284">
          <cell r="A2284" t="str">
            <v>CH33031</v>
          </cell>
        </row>
        <row r="2285">
          <cell r="A2285" t="str">
            <v>CH33032</v>
          </cell>
        </row>
        <row r="2286">
          <cell r="A2286" t="str">
            <v>CH33033</v>
          </cell>
        </row>
        <row r="2287">
          <cell r="A2287" t="str">
            <v>CH33034</v>
          </cell>
        </row>
        <row r="2288">
          <cell r="A2288" t="str">
            <v>CH33035</v>
          </cell>
        </row>
        <row r="2289">
          <cell r="A2289" t="str">
            <v>CH33036</v>
          </cell>
        </row>
        <row r="2290">
          <cell r="A2290" t="str">
            <v>CH33037</v>
          </cell>
        </row>
        <row r="2291">
          <cell r="A2291" t="str">
            <v>CH33038</v>
          </cell>
        </row>
        <row r="2292">
          <cell r="A2292" t="str">
            <v>CH33039</v>
          </cell>
        </row>
        <row r="2293">
          <cell r="A2293" t="str">
            <v>CH33040</v>
          </cell>
        </row>
        <row r="2294">
          <cell r="A2294" t="str">
            <v>CH33041</v>
          </cell>
        </row>
        <row r="2295">
          <cell r="A2295" t="str">
            <v>CH33042</v>
          </cell>
        </row>
        <row r="2296">
          <cell r="A2296" t="str">
            <v>CH33043</v>
          </cell>
        </row>
        <row r="2297">
          <cell r="A2297" t="str">
            <v>CH33044</v>
          </cell>
        </row>
        <row r="2298">
          <cell r="A2298" t="str">
            <v>CH33045</v>
          </cell>
        </row>
        <row r="2299">
          <cell r="A2299" t="str">
            <v>CH33046</v>
          </cell>
        </row>
        <row r="2300">
          <cell r="A2300" t="str">
            <v>CH33047</v>
          </cell>
        </row>
        <row r="2301">
          <cell r="A2301" t="str">
            <v>CH33048</v>
          </cell>
        </row>
        <row r="2302">
          <cell r="A2302" t="str">
            <v>CH33049</v>
          </cell>
        </row>
        <row r="2303">
          <cell r="A2303" t="str">
            <v>CH33050</v>
          </cell>
        </row>
        <row r="2304">
          <cell r="A2304" t="str">
            <v>CH33051</v>
          </cell>
        </row>
        <row r="2305">
          <cell r="A2305" t="str">
            <v>CH33052</v>
          </cell>
        </row>
        <row r="2306">
          <cell r="A2306" t="str">
            <v>CH33053</v>
          </cell>
        </row>
        <row r="2307">
          <cell r="A2307" t="str">
            <v>CH33054</v>
          </cell>
        </row>
        <row r="2308">
          <cell r="A2308" t="str">
            <v>CH33055</v>
          </cell>
        </row>
        <row r="2309">
          <cell r="A2309" t="str">
            <v>CH33056</v>
          </cell>
        </row>
        <row r="2310">
          <cell r="A2310" t="str">
            <v>CH33057</v>
          </cell>
        </row>
        <row r="2311">
          <cell r="A2311" t="str">
            <v>CH33058</v>
          </cell>
        </row>
        <row r="2312">
          <cell r="A2312" t="str">
            <v>CH33059</v>
          </cell>
        </row>
        <row r="2313">
          <cell r="A2313" t="str">
            <v>CH33060</v>
          </cell>
        </row>
        <row r="2314">
          <cell r="A2314" t="str">
            <v>CH36029</v>
          </cell>
        </row>
        <row r="2315">
          <cell r="A2315" t="str">
            <v>CH36030</v>
          </cell>
        </row>
        <row r="2316">
          <cell r="A2316" t="str">
            <v>CH36031</v>
          </cell>
        </row>
        <row r="2317">
          <cell r="A2317" t="str">
            <v>CH36032</v>
          </cell>
        </row>
        <row r="2318">
          <cell r="A2318" t="str">
            <v>CH36033</v>
          </cell>
        </row>
        <row r="2319">
          <cell r="A2319" t="str">
            <v>CH36034</v>
          </cell>
        </row>
        <row r="2320">
          <cell r="A2320" t="str">
            <v>CH36035</v>
          </cell>
        </row>
        <row r="2321">
          <cell r="A2321" t="str">
            <v>CH36036</v>
          </cell>
        </row>
        <row r="2322">
          <cell r="A2322" t="str">
            <v>CH36037</v>
          </cell>
        </row>
        <row r="2323">
          <cell r="A2323" t="str">
            <v>CH36038</v>
          </cell>
        </row>
        <row r="2324">
          <cell r="A2324" t="str">
            <v>CH36039</v>
          </cell>
        </row>
        <row r="2325">
          <cell r="A2325" t="str">
            <v>CH36040</v>
          </cell>
        </row>
        <row r="2326">
          <cell r="A2326" t="str">
            <v>CH36041</v>
          </cell>
        </row>
        <row r="2327">
          <cell r="A2327" t="str">
            <v>CH36042</v>
          </cell>
        </row>
        <row r="2328">
          <cell r="A2328" t="str">
            <v>CH36043</v>
          </cell>
        </row>
        <row r="2329">
          <cell r="A2329" t="str">
            <v>CH36044</v>
          </cell>
        </row>
        <row r="2330">
          <cell r="A2330" t="str">
            <v>CH36045</v>
          </cell>
        </row>
        <row r="2331">
          <cell r="A2331" t="str">
            <v>CH36046</v>
          </cell>
        </row>
        <row r="2332">
          <cell r="A2332" t="str">
            <v>CH36047</v>
          </cell>
        </row>
        <row r="2333">
          <cell r="A2333" t="str">
            <v>CH36048</v>
          </cell>
        </row>
        <row r="2334">
          <cell r="A2334" t="str">
            <v>CH36049</v>
          </cell>
        </row>
        <row r="2335">
          <cell r="A2335" t="str">
            <v>CH36050</v>
          </cell>
        </row>
        <row r="2336">
          <cell r="A2336" t="str">
            <v>CH36051</v>
          </cell>
        </row>
        <row r="2337">
          <cell r="A2337" t="str">
            <v>CH36052</v>
          </cell>
        </row>
        <row r="2338">
          <cell r="A2338" t="str">
            <v>CH36053</v>
          </cell>
        </row>
        <row r="2339">
          <cell r="A2339" t="str">
            <v>CH36054</v>
          </cell>
        </row>
        <row r="2340">
          <cell r="A2340" t="str">
            <v>CH36055</v>
          </cell>
        </row>
        <row r="2341">
          <cell r="A2341" t="str">
            <v>CH36056</v>
          </cell>
        </row>
        <row r="2342">
          <cell r="A2342" t="str">
            <v>CH36057</v>
          </cell>
        </row>
        <row r="2343">
          <cell r="A2343" t="str">
            <v>CH36058</v>
          </cell>
        </row>
        <row r="2344">
          <cell r="A2344" t="str">
            <v>CH36059</v>
          </cell>
        </row>
        <row r="2345">
          <cell r="A2345" t="str">
            <v>CH36060</v>
          </cell>
        </row>
        <row r="2346">
          <cell r="A2346" t="str">
            <v>CH40029</v>
          </cell>
        </row>
        <row r="2347">
          <cell r="A2347" t="str">
            <v>CH40030</v>
          </cell>
        </row>
        <row r="2348">
          <cell r="A2348" t="str">
            <v>CH40031</v>
          </cell>
        </row>
        <row r="2349">
          <cell r="A2349" t="str">
            <v>CH40032</v>
          </cell>
        </row>
        <row r="2350">
          <cell r="A2350" t="str">
            <v>CH40033</v>
          </cell>
        </row>
        <row r="2351">
          <cell r="A2351" t="str">
            <v>CH40034</v>
          </cell>
        </row>
        <row r="2352">
          <cell r="A2352" t="str">
            <v>CH40035</v>
          </cell>
        </row>
        <row r="2353">
          <cell r="A2353" t="str">
            <v>CH40036</v>
          </cell>
        </row>
        <row r="2354">
          <cell r="A2354" t="str">
            <v>CH40037</v>
          </cell>
        </row>
        <row r="2355">
          <cell r="A2355" t="str">
            <v>CH40038</v>
          </cell>
        </row>
        <row r="2356">
          <cell r="A2356" t="str">
            <v>CH40039</v>
          </cell>
        </row>
        <row r="2357">
          <cell r="A2357" t="str">
            <v>CH40040</v>
          </cell>
        </row>
        <row r="2358">
          <cell r="A2358" t="str">
            <v>CH40041</v>
          </cell>
        </row>
        <row r="2359">
          <cell r="A2359" t="str">
            <v>CH40042</v>
          </cell>
        </row>
        <row r="2360">
          <cell r="A2360" t="str">
            <v>CH40043</v>
          </cell>
        </row>
        <row r="2361">
          <cell r="A2361" t="str">
            <v>CH40044</v>
          </cell>
        </row>
        <row r="2362">
          <cell r="A2362" t="str">
            <v>CH40045</v>
          </cell>
        </row>
        <row r="2363">
          <cell r="A2363" t="str">
            <v>CH40046</v>
          </cell>
        </row>
        <row r="2364">
          <cell r="A2364" t="str">
            <v>CH40047</v>
          </cell>
        </row>
        <row r="2365">
          <cell r="A2365" t="str">
            <v>CH40048</v>
          </cell>
        </row>
        <row r="2366">
          <cell r="A2366" t="str">
            <v>CH40049</v>
          </cell>
        </row>
        <row r="2367">
          <cell r="A2367" t="str">
            <v>CH40050</v>
          </cell>
        </row>
        <row r="2368">
          <cell r="A2368" t="str">
            <v>CH40051</v>
          </cell>
        </row>
        <row r="2369">
          <cell r="A2369" t="str">
            <v>CH40052</v>
          </cell>
        </row>
        <row r="2370">
          <cell r="A2370" t="str">
            <v>CH40053</v>
          </cell>
        </row>
        <row r="2371">
          <cell r="A2371" t="str">
            <v>CH40054</v>
          </cell>
        </row>
        <row r="2372">
          <cell r="A2372" t="str">
            <v>CH40055</v>
          </cell>
        </row>
        <row r="2373">
          <cell r="A2373" t="str">
            <v>CH40056</v>
          </cell>
        </row>
        <row r="2374">
          <cell r="A2374" t="str">
            <v>CH40057</v>
          </cell>
        </row>
        <row r="2375">
          <cell r="A2375" t="str">
            <v>CH40058</v>
          </cell>
        </row>
        <row r="2376">
          <cell r="A2376" t="str">
            <v>CH40059</v>
          </cell>
        </row>
        <row r="2377">
          <cell r="A2377" t="str">
            <v>CH40060</v>
          </cell>
        </row>
        <row r="2378">
          <cell r="A2378" t="str">
            <v>CV06008</v>
          </cell>
        </row>
        <row r="2379">
          <cell r="A2379" t="str">
            <v>CV06009</v>
          </cell>
        </row>
        <row r="2380">
          <cell r="A2380" t="str">
            <v>CV06010</v>
          </cell>
        </row>
        <row r="2381">
          <cell r="A2381" t="str">
            <v>CV06011</v>
          </cell>
        </row>
        <row r="2382">
          <cell r="A2382" t="str">
            <v>CV06012</v>
          </cell>
        </row>
        <row r="2383">
          <cell r="A2383" t="str">
            <v>CV07008</v>
          </cell>
        </row>
        <row r="2384">
          <cell r="A2384" t="str">
            <v>CV07009</v>
          </cell>
        </row>
        <row r="2385">
          <cell r="A2385" t="str">
            <v>CV07010</v>
          </cell>
        </row>
        <row r="2386">
          <cell r="A2386" t="str">
            <v>CV07011</v>
          </cell>
        </row>
        <row r="2387">
          <cell r="A2387" t="str">
            <v>CV07012</v>
          </cell>
        </row>
        <row r="2388">
          <cell r="A2388" t="str">
            <v>CV08008</v>
          </cell>
        </row>
        <row r="2389">
          <cell r="A2389" t="str">
            <v>CV08009</v>
          </cell>
        </row>
        <row r="2390">
          <cell r="A2390" t="str">
            <v>CV08010</v>
          </cell>
        </row>
        <row r="2391">
          <cell r="A2391" t="str">
            <v>CV08011</v>
          </cell>
        </row>
        <row r="2392">
          <cell r="A2392" t="str">
            <v>CV08012</v>
          </cell>
        </row>
        <row r="2393">
          <cell r="A2393" t="str">
            <v>CV08013</v>
          </cell>
        </row>
        <row r="2394">
          <cell r="A2394" t="str">
            <v>CV08014</v>
          </cell>
        </row>
        <row r="2395">
          <cell r="A2395" t="str">
            <v>CV08015</v>
          </cell>
        </row>
        <row r="2396">
          <cell r="A2396" t="str">
            <v>CV08016</v>
          </cell>
        </row>
        <row r="2397">
          <cell r="A2397" t="str">
            <v>CV08017</v>
          </cell>
        </row>
        <row r="2398">
          <cell r="A2398" t="str">
            <v>CV08018</v>
          </cell>
        </row>
        <row r="2399">
          <cell r="A2399" t="str">
            <v>CV08019</v>
          </cell>
        </row>
        <row r="2400">
          <cell r="A2400" t="str">
            <v>CV08020</v>
          </cell>
        </row>
        <row r="2401">
          <cell r="A2401" t="str">
            <v>CV08021</v>
          </cell>
        </row>
        <row r="2402">
          <cell r="A2402" t="str">
            <v>CV08022</v>
          </cell>
        </row>
        <row r="2403">
          <cell r="A2403" t="str">
            <v>CV08023</v>
          </cell>
        </row>
        <row r="2404">
          <cell r="A2404" t="str">
            <v>CV08024</v>
          </cell>
        </row>
        <row r="2405">
          <cell r="A2405" t="str">
            <v>CV08025</v>
          </cell>
        </row>
        <row r="2406">
          <cell r="A2406" t="str">
            <v>CV08026</v>
          </cell>
        </row>
        <row r="2407">
          <cell r="A2407" t="str">
            <v>CV08027</v>
          </cell>
        </row>
        <row r="2408">
          <cell r="A2408" t="str">
            <v>CV08028</v>
          </cell>
        </row>
        <row r="2409">
          <cell r="A2409" t="str">
            <v>CV09008</v>
          </cell>
        </row>
        <row r="2410">
          <cell r="A2410" t="str">
            <v>CV09009</v>
          </cell>
        </row>
        <row r="2411">
          <cell r="A2411" t="str">
            <v>CV09010</v>
          </cell>
        </row>
        <row r="2412">
          <cell r="A2412" t="str">
            <v>CV09011</v>
          </cell>
        </row>
        <row r="2413">
          <cell r="A2413" t="str">
            <v>CV09012</v>
          </cell>
        </row>
        <row r="2414">
          <cell r="A2414" t="str">
            <v>CV09013</v>
          </cell>
        </row>
        <row r="2415">
          <cell r="A2415" t="str">
            <v>CV09014</v>
          </cell>
        </row>
        <row r="2416">
          <cell r="A2416" t="str">
            <v>CV09015</v>
          </cell>
        </row>
        <row r="2417">
          <cell r="A2417" t="str">
            <v>CV09016</v>
          </cell>
        </row>
        <row r="2418">
          <cell r="A2418" t="str">
            <v>CV09017</v>
          </cell>
        </row>
        <row r="2419">
          <cell r="A2419" t="str">
            <v>CV09018</v>
          </cell>
        </row>
        <row r="2420">
          <cell r="A2420" t="str">
            <v>CV09019</v>
          </cell>
        </row>
        <row r="2421">
          <cell r="A2421" t="str">
            <v>CV09020</v>
          </cell>
        </row>
        <row r="2422">
          <cell r="A2422" t="str">
            <v>CV09021</v>
          </cell>
        </row>
        <row r="2423">
          <cell r="A2423" t="str">
            <v>CV09022</v>
          </cell>
        </row>
        <row r="2424">
          <cell r="A2424" t="str">
            <v>CV09023</v>
          </cell>
        </row>
        <row r="2425">
          <cell r="A2425" t="str">
            <v>CV09024</v>
          </cell>
        </row>
        <row r="2426">
          <cell r="A2426" t="str">
            <v>CV09025</v>
          </cell>
        </row>
        <row r="2427">
          <cell r="A2427" t="str">
            <v>CV09026</v>
          </cell>
        </row>
        <row r="2428">
          <cell r="A2428" t="str">
            <v>CV09027</v>
          </cell>
        </row>
        <row r="2429">
          <cell r="A2429" t="str">
            <v>CV09028</v>
          </cell>
        </row>
        <row r="2430">
          <cell r="A2430" t="str">
            <v>CV10008</v>
          </cell>
        </row>
        <row r="2431">
          <cell r="A2431" t="str">
            <v>CV10009</v>
          </cell>
        </row>
        <row r="2432">
          <cell r="A2432" t="str">
            <v>CV10010</v>
          </cell>
        </row>
        <row r="2433">
          <cell r="A2433" t="str">
            <v>CV10011</v>
          </cell>
        </row>
        <row r="2434">
          <cell r="A2434" t="str">
            <v>CV10012</v>
          </cell>
        </row>
        <row r="2435">
          <cell r="A2435" t="str">
            <v>CV10013</v>
          </cell>
        </row>
        <row r="2436">
          <cell r="A2436" t="str">
            <v>CV10014</v>
          </cell>
        </row>
        <row r="2437">
          <cell r="A2437" t="str">
            <v>CV10015</v>
          </cell>
        </row>
        <row r="2438">
          <cell r="A2438" t="str">
            <v>CV10016</v>
          </cell>
        </row>
        <row r="2439">
          <cell r="A2439" t="str">
            <v>CV10017</v>
          </cell>
        </row>
        <row r="2440">
          <cell r="A2440" t="str">
            <v>CV10018</v>
          </cell>
        </row>
        <row r="2441">
          <cell r="A2441" t="str">
            <v>CV10019</v>
          </cell>
        </row>
        <row r="2442">
          <cell r="A2442" t="str">
            <v>CV10020</v>
          </cell>
        </row>
        <row r="2443">
          <cell r="A2443" t="str">
            <v>CV10021</v>
          </cell>
        </row>
        <row r="2444">
          <cell r="A2444" t="str">
            <v>CV10022</v>
          </cell>
        </row>
        <row r="2445">
          <cell r="A2445" t="str">
            <v>CV10023</v>
          </cell>
        </row>
        <row r="2446">
          <cell r="A2446" t="str">
            <v>CV10024</v>
          </cell>
        </row>
        <row r="2447">
          <cell r="A2447" t="str">
            <v>CV10025</v>
          </cell>
        </row>
        <row r="2448">
          <cell r="A2448" t="str">
            <v>CV10026</v>
          </cell>
        </row>
        <row r="2449">
          <cell r="A2449" t="str">
            <v>CV10027</v>
          </cell>
        </row>
        <row r="2450">
          <cell r="A2450" t="str">
            <v>CV10028</v>
          </cell>
        </row>
        <row r="2451">
          <cell r="A2451" t="str">
            <v>CV11008</v>
          </cell>
        </row>
        <row r="2452">
          <cell r="A2452" t="str">
            <v>CV11009</v>
          </cell>
        </row>
        <row r="2453">
          <cell r="A2453" t="str">
            <v>CV11010</v>
          </cell>
        </row>
        <row r="2454">
          <cell r="A2454" t="str">
            <v>CV11011</v>
          </cell>
        </row>
        <row r="2455">
          <cell r="A2455" t="str">
            <v>CV11012</v>
          </cell>
        </row>
        <row r="2456">
          <cell r="A2456" t="str">
            <v>CV11013</v>
          </cell>
        </row>
        <row r="2457">
          <cell r="A2457" t="str">
            <v>CV11014</v>
          </cell>
        </row>
        <row r="2458">
          <cell r="A2458" t="str">
            <v>CV11015</v>
          </cell>
        </row>
        <row r="2459">
          <cell r="A2459" t="str">
            <v>CV11016</v>
          </cell>
        </row>
        <row r="2460">
          <cell r="A2460" t="str">
            <v>CV11017</v>
          </cell>
        </row>
        <row r="2461">
          <cell r="A2461" t="str">
            <v>CV11018</v>
          </cell>
        </row>
        <row r="2462">
          <cell r="A2462" t="str">
            <v>CV11019</v>
          </cell>
        </row>
        <row r="2463">
          <cell r="A2463" t="str">
            <v>CV11020</v>
          </cell>
        </row>
        <row r="2464">
          <cell r="A2464" t="str">
            <v>CV11021</v>
          </cell>
        </row>
        <row r="2465">
          <cell r="A2465" t="str">
            <v>CV11022</v>
          </cell>
        </row>
        <row r="2466">
          <cell r="A2466" t="str">
            <v>CV11023</v>
          </cell>
        </row>
        <row r="2467">
          <cell r="A2467" t="str">
            <v>CV11024</v>
          </cell>
        </row>
        <row r="2468">
          <cell r="A2468" t="str">
            <v>CV11025</v>
          </cell>
        </row>
        <row r="2469">
          <cell r="A2469" t="str">
            <v>CV11026</v>
          </cell>
        </row>
        <row r="2470">
          <cell r="A2470" t="str">
            <v>CV11027</v>
          </cell>
        </row>
        <row r="2471">
          <cell r="A2471" t="str">
            <v>CV11028</v>
          </cell>
        </row>
        <row r="2472">
          <cell r="A2472" t="str">
            <v>CV11029</v>
          </cell>
        </row>
        <row r="2473">
          <cell r="A2473" t="str">
            <v>CV11030</v>
          </cell>
        </row>
        <row r="2474">
          <cell r="A2474" t="str">
            <v>CV11031</v>
          </cell>
        </row>
        <row r="2475">
          <cell r="A2475" t="str">
            <v>CV11032</v>
          </cell>
        </row>
        <row r="2476">
          <cell r="A2476" t="str">
            <v>CV11033</v>
          </cell>
        </row>
        <row r="2477">
          <cell r="A2477" t="str">
            <v>CV11034</v>
          </cell>
        </row>
        <row r="2478">
          <cell r="A2478" t="str">
            <v>CV11035</v>
          </cell>
        </row>
        <row r="2479">
          <cell r="A2479" t="str">
            <v>CV11036</v>
          </cell>
        </row>
        <row r="2480">
          <cell r="A2480" t="str">
            <v>CV12008</v>
          </cell>
        </row>
        <row r="2481">
          <cell r="A2481" t="str">
            <v>CV12009</v>
          </cell>
        </row>
        <row r="2482">
          <cell r="A2482" t="str">
            <v>CV12010</v>
          </cell>
        </row>
        <row r="2483">
          <cell r="A2483" t="str">
            <v>CV12011</v>
          </cell>
        </row>
        <row r="2484">
          <cell r="A2484" t="str">
            <v>CV12012</v>
          </cell>
        </row>
        <row r="2485">
          <cell r="A2485" t="str">
            <v>CV12013</v>
          </cell>
        </row>
        <row r="2486">
          <cell r="A2486" t="str">
            <v>CV12014</v>
          </cell>
        </row>
        <row r="2487">
          <cell r="A2487" t="str">
            <v>CV12015</v>
          </cell>
        </row>
        <row r="2488">
          <cell r="A2488" t="str">
            <v>CV12016</v>
          </cell>
        </row>
        <row r="2489">
          <cell r="A2489" t="str">
            <v>CV12017</v>
          </cell>
        </row>
        <row r="2490">
          <cell r="A2490" t="str">
            <v>CV12018</v>
          </cell>
        </row>
        <row r="2491">
          <cell r="A2491" t="str">
            <v>CV12019</v>
          </cell>
        </row>
        <row r="2492">
          <cell r="A2492" t="str">
            <v>CV12020</v>
          </cell>
        </row>
        <row r="2493">
          <cell r="A2493" t="str">
            <v>CV12021</v>
          </cell>
        </row>
        <row r="2494">
          <cell r="A2494" t="str">
            <v>CV12022</v>
          </cell>
        </row>
        <row r="2495">
          <cell r="A2495" t="str">
            <v>CV12023</v>
          </cell>
        </row>
        <row r="2496">
          <cell r="A2496" t="str">
            <v>CV12024</v>
          </cell>
        </row>
        <row r="2497">
          <cell r="A2497" t="str">
            <v>CV12025</v>
          </cell>
        </row>
        <row r="2498">
          <cell r="A2498" t="str">
            <v>CV12026</v>
          </cell>
        </row>
        <row r="2499">
          <cell r="A2499" t="str">
            <v>CV12027</v>
          </cell>
        </row>
        <row r="2500">
          <cell r="A2500" t="str">
            <v>CV12028</v>
          </cell>
        </row>
        <row r="2501">
          <cell r="A2501" t="str">
            <v>CV12029</v>
          </cell>
        </row>
        <row r="2502">
          <cell r="A2502" t="str">
            <v>CV12030</v>
          </cell>
        </row>
        <row r="2503">
          <cell r="A2503" t="str">
            <v>CV12031</v>
          </cell>
        </row>
        <row r="2504">
          <cell r="A2504" t="str">
            <v>CV12032</v>
          </cell>
        </row>
        <row r="2505">
          <cell r="A2505" t="str">
            <v>CV12033</v>
          </cell>
        </row>
        <row r="2506">
          <cell r="A2506" t="str">
            <v>CV12034</v>
          </cell>
        </row>
        <row r="2507">
          <cell r="A2507" t="str">
            <v>CV12035</v>
          </cell>
        </row>
        <row r="2508">
          <cell r="A2508" t="str">
            <v>CV12036</v>
          </cell>
        </row>
        <row r="2509">
          <cell r="A2509" t="str">
            <v>CV13008</v>
          </cell>
        </row>
        <row r="2510">
          <cell r="A2510" t="str">
            <v>CV13009</v>
          </cell>
        </row>
        <row r="2511">
          <cell r="A2511" t="str">
            <v>CV13010</v>
          </cell>
        </row>
        <row r="2512">
          <cell r="A2512" t="str">
            <v>CV13011</v>
          </cell>
        </row>
        <row r="2513">
          <cell r="A2513" t="str">
            <v>CV13012</v>
          </cell>
        </row>
        <row r="2514">
          <cell r="A2514" t="str">
            <v>CV13013</v>
          </cell>
        </row>
        <row r="2515">
          <cell r="A2515" t="str">
            <v>CV13014</v>
          </cell>
        </row>
        <row r="2516">
          <cell r="A2516" t="str">
            <v>CV13015</v>
          </cell>
        </row>
        <row r="2517">
          <cell r="A2517" t="str">
            <v>CV13016</v>
          </cell>
        </row>
        <row r="2518">
          <cell r="A2518" t="str">
            <v>CV13017</v>
          </cell>
        </row>
        <row r="2519">
          <cell r="A2519" t="str">
            <v>CV13018</v>
          </cell>
        </row>
        <row r="2520">
          <cell r="A2520" t="str">
            <v>CV13019</v>
          </cell>
        </row>
        <row r="2521">
          <cell r="A2521" t="str">
            <v>CV13020</v>
          </cell>
        </row>
        <row r="2522">
          <cell r="A2522" t="str">
            <v>CV13021</v>
          </cell>
        </row>
        <row r="2523">
          <cell r="A2523" t="str">
            <v>CV13022</v>
          </cell>
        </row>
        <row r="2524">
          <cell r="A2524" t="str">
            <v>CV13023</v>
          </cell>
        </row>
        <row r="2525">
          <cell r="A2525" t="str">
            <v>CV13024</v>
          </cell>
        </row>
        <row r="2526">
          <cell r="A2526" t="str">
            <v>CV13025</v>
          </cell>
        </row>
        <row r="2527">
          <cell r="A2527" t="str">
            <v>CV13026</v>
          </cell>
        </row>
        <row r="2528">
          <cell r="A2528" t="str">
            <v>CV13027</v>
          </cell>
        </row>
        <row r="2529">
          <cell r="A2529" t="str">
            <v>CV13028</v>
          </cell>
        </row>
        <row r="2530">
          <cell r="A2530" t="str">
            <v>CV13029</v>
          </cell>
        </row>
        <row r="2531">
          <cell r="A2531" t="str">
            <v>CV13030</v>
          </cell>
        </row>
        <row r="2532">
          <cell r="A2532" t="str">
            <v>CV13031</v>
          </cell>
        </row>
        <row r="2533">
          <cell r="A2533" t="str">
            <v>CV13032</v>
          </cell>
        </row>
        <row r="2534">
          <cell r="A2534" t="str">
            <v>CV13033</v>
          </cell>
        </row>
        <row r="2535">
          <cell r="A2535" t="str">
            <v>CV13034</v>
          </cell>
        </row>
        <row r="2536">
          <cell r="A2536" t="str">
            <v>CV13035</v>
          </cell>
        </row>
        <row r="2537">
          <cell r="A2537" t="str">
            <v>CV13036</v>
          </cell>
        </row>
        <row r="2538">
          <cell r="A2538" t="str">
            <v>CV14013</v>
          </cell>
        </row>
        <row r="2539">
          <cell r="A2539" t="str">
            <v>CV14014</v>
          </cell>
        </row>
        <row r="2540">
          <cell r="A2540" t="str">
            <v>CV14015</v>
          </cell>
        </row>
        <row r="2541">
          <cell r="A2541" t="str">
            <v>CV14016</v>
          </cell>
        </row>
        <row r="2542">
          <cell r="A2542" t="str">
            <v>CV14017</v>
          </cell>
        </row>
        <row r="2543">
          <cell r="A2543" t="str">
            <v>CV14018</v>
          </cell>
        </row>
        <row r="2544">
          <cell r="A2544" t="str">
            <v>CV14019</v>
          </cell>
        </row>
        <row r="2545">
          <cell r="A2545" t="str">
            <v>CV14020</v>
          </cell>
        </row>
        <row r="2546">
          <cell r="A2546" t="str">
            <v>CV14021</v>
          </cell>
        </row>
        <row r="2547">
          <cell r="A2547" t="str">
            <v>CV14022</v>
          </cell>
        </row>
        <row r="2548">
          <cell r="A2548" t="str">
            <v>CV14023</v>
          </cell>
        </row>
        <row r="2549">
          <cell r="A2549" t="str">
            <v>CV14024</v>
          </cell>
        </row>
        <row r="2550">
          <cell r="A2550" t="str">
            <v>CV14025</v>
          </cell>
        </row>
        <row r="2551">
          <cell r="A2551" t="str">
            <v>CV14026</v>
          </cell>
        </row>
        <row r="2552">
          <cell r="A2552" t="str">
            <v>CV14027</v>
          </cell>
        </row>
        <row r="2553">
          <cell r="A2553" t="str">
            <v>CV14028</v>
          </cell>
        </row>
        <row r="2554">
          <cell r="A2554" t="str">
            <v>CV14029</v>
          </cell>
        </row>
        <row r="2555">
          <cell r="A2555" t="str">
            <v>CV14030</v>
          </cell>
        </row>
        <row r="2556">
          <cell r="A2556" t="str">
            <v>CV14031</v>
          </cell>
        </row>
        <row r="2557">
          <cell r="A2557" t="str">
            <v>CV14032</v>
          </cell>
        </row>
        <row r="2558">
          <cell r="A2558" t="str">
            <v>CV14033</v>
          </cell>
        </row>
        <row r="2559">
          <cell r="A2559" t="str">
            <v>CV14034</v>
          </cell>
        </row>
        <row r="2560">
          <cell r="A2560" t="str">
            <v>CV14035</v>
          </cell>
        </row>
        <row r="2561">
          <cell r="A2561" t="str">
            <v>CV14036</v>
          </cell>
        </row>
        <row r="2562">
          <cell r="A2562" t="str">
            <v>CV14037</v>
          </cell>
        </row>
        <row r="2563">
          <cell r="A2563" t="str">
            <v>CV14038</v>
          </cell>
        </row>
        <row r="2564">
          <cell r="A2564" t="str">
            <v>CV14039</v>
          </cell>
        </row>
        <row r="2565">
          <cell r="A2565" t="str">
            <v>CV14040</v>
          </cell>
        </row>
        <row r="2566">
          <cell r="A2566" t="str">
            <v>CV14041</v>
          </cell>
        </row>
        <row r="2567">
          <cell r="A2567" t="str">
            <v>CV14042</v>
          </cell>
        </row>
        <row r="2568">
          <cell r="A2568" t="str">
            <v>CV14043</v>
          </cell>
        </row>
        <row r="2569">
          <cell r="A2569" t="str">
            <v>CV14044</v>
          </cell>
        </row>
        <row r="2570">
          <cell r="A2570" t="str">
            <v>CV14045</v>
          </cell>
        </row>
        <row r="2571">
          <cell r="A2571" t="str">
            <v>CV14046</v>
          </cell>
        </row>
        <row r="2572">
          <cell r="A2572" t="str">
            <v>CV15013</v>
          </cell>
        </row>
        <row r="2573">
          <cell r="A2573" t="str">
            <v>CV15014</v>
          </cell>
        </row>
        <row r="2574">
          <cell r="A2574" t="str">
            <v>CV15015</v>
          </cell>
        </row>
        <row r="2575">
          <cell r="A2575" t="str">
            <v>CV15016</v>
          </cell>
        </row>
        <row r="2576">
          <cell r="A2576" t="str">
            <v>CV15017</v>
          </cell>
        </row>
        <row r="2577">
          <cell r="A2577" t="str">
            <v>CV15018</v>
          </cell>
        </row>
        <row r="2578">
          <cell r="A2578" t="str">
            <v>CV15019</v>
          </cell>
        </row>
        <row r="2579">
          <cell r="A2579" t="str">
            <v>CV15020</v>
          </cell>
        </row>
        <row r="2580">
          <cell r="A2580" t="str">
            <v>CV15021</v>
          </cell>
        </row>
        <row r="2581">
          <cell r="A2581" t="str">
            <v>CV15022</v>
          </cell>
        </row>
        <row r="2582">
          <cell r="A2582" t="str">
            <v>CV15023</v>
          </cell>
        </row>
        <row r="2583">
          <cell r="A2583" t="str">
            <v>CV15024</v>
          </cell>
        </row>
        <row r="2584">
          <cell r="A2584" t="str">
            <v>CV15025</v>
          </cell>
        </row>
        <row r="2585">
          <cell r="A2585" t="str">
            <v>CV15026</v>
          </cell>
        </row>
        <row r="2586">
          <cell r="A2586" t="str">
            <v>CV15027</v>
          </cell>
        </row>
        <row r="2587">
          <cell r="A2587" t="str">
            <v>CV15028</v>
          </cell>
        </row>
        <row r="2588">
          <cell r="A2588" t="str">
            <v>CV15029</v>
          </cell>
        </row>
        <row r="2589">
          <cell r="A2589" t="str">
            <v>CV15030</v>
          </cell>
        </row>
        <row r="2590">
          <cell r="A2590" t="str">
            <v>CV15031</v>
          </cell>
        </row>
        <row r="2591">
          <cell r="A2591" t="str">
            <v>CV15032</v>
          </cell>
        </row>
        <row r="2592">
          <cell r="A2592" t="str">
            <v>CV15033</v>
          </cell>
        </row>
        <row r="2593">
          <cell r="A2593" t="str">
            <v>CV15034</v>
          </cell>
        </row>
        <row r="2594">
          <cell r="A2594" t="str">
            <v>CV15035</v>
          </cell>
        </row>
        <row r="2595">
          <cell r="A2595" t="str">
            <v>CV15036</v>
          </cell>
        </row>
        <row r="2596">
          <cell r="A2596" t="str">
            <v>CV15037</v>
          </cell>
        </row>
        <row r="2597">
          <cell r="A2597" t="str">
            <v>CV15038</v>
          </cell>
        </row>
        <row r="2598">
          <cell r="A2598" t="str">
            <v>CV15039</v>
          </cell>
        </row>
        <row r="2599">
          <cell r="A2599" t="str">
            <v>CV15040</v>
          </cell>
        </row>
        <row r="2600">
          <cell r="A2600" t="str">
            <v>CV15041</v>
          </cell>
        </row>
        <row r="2601">
          <cell r="A2601" t="str">
            <v>CV15042</v>
          </cell>
        </row>
        <row r="2602">
          <cell r="A2602" t="str">
            <v>CV15043</v>
          </cell>
        </row>
        <row r="2603">
          <cell r="A2603" t="str">
            <v>CV15044</v>
          </cell>
        </row>
        <row r="2604">
          <cell r="A2604" t="str">
            <v>CV15045</v>
          </cell>
        </row>
        <row r="2605">
          <cell r="A2605" t="str">
            <v>CV15046</v>
          </cell>
        </row>
        <row r="2606">
          <cell r="A2606" t="str">
            <v>CV15047</v>
          </cell>
        </row>
        <row r="2607">
          <cell r="A2607" t="str">
            <v>CV15048</v>
          </cell>
        </row>
        <row r="2608">
          <cell r="A2608" t="str">
            <v>CV15049</v>
          </cell>
        </row>
        <row r="2609">
          <cell r="A2609" t="str">
            <v>CV15050</v>
          </cell>
        </row>
        <row r="2610">
          <cell r="A2610" t="str">
            <v>CV15051</v>
          </cell>
        </row>
        <row r="2611">
          <cell r="A2611" t="str">
            <v>CV15052</v>
          </cell>
        </row>
        <row r="2612">
          <cell r="A2612" t="str">
            <v>CV15053</v>
          </cell>
        </row>
        <row r="2613">
          <cell r="A2613" t="str">
            <v>CV15054</v>
          </cell>
        </row>
        <row r="2614">
          <cell r="A2614" t="str">
            <v>CV15055</v>
          </cell>
        </row>
        <row r="2615">
          <cell r="A2615" t="str">
            <v>CV15056</v>
          </cell>
        </row>
        <row r="2616">
          <cell r="A2616" t="str">
            <v>CV15057</v>
          </cell>
        </row>
        <row r="2617">
          <cell r="A2617" t="str">
            <v>CV15058</v>
          </cell>
        </row>
        <row r="2618">
          <cell r="A2618" t="str">
            <v>CV15059</v>
          </cell>
        </row>
        <row r="2619">
          <cell r="A2619" t="str">
            <v>CV15060</v>
          </cell>
        </row>
        <row r="2620">
          <cell r="A2620" t="str">
            <v>CV16029</v>
          </cell>
        </row>
        <row r="2621">
          <cell r="A2621" t="str">
            <v>CV16030</v>
          </cell>
        </row>
        <row r="2622">
          <cell r="A2622" t="str">
            <v>CV16031</v>
          </cell>
        </row>
        <row r="2623">
          <cell r="A2623" t="str">
            <v>CV16032</v>
          </cell>
        </row>
        <row r="2624">
          <cell r="A2624" t="str">
            <v>CV16033</v>
          </cell>
        </row>
        <row r="2625">
          <cell r="A2625" t="str">
            <v>CV16034</v>
          </cell>
        </row>
        <row r="2626">
          <cell r="A2626" t="str">
            <v>CV16035</v>
          </cell>
        </row>
        <row r="2627">
          <cell r="A2627" t="str">
            <v>CV16036</v>
          </cell>
        </row>
        <row r="2628">
          <cell r="A2628" t="str">
            <v>CV16037</v>
          </cell>
        </row>
        <row r="2629">
          <cell r="A2629" t="str">
            <v>CV16038</v>
          </cell>
        </row>
        <row r="2630">
          <cell r="A2630" t="str">
            <v>CV16039</v>
          </cell>
        </row>
        <row r="2631">
          <cell r="A2631" t="str">
            <v>CV16040</v>
          </cell>
        </row>
        <row r="2632">
          <cell r="A2632" t="str">
            <v>CV16041</v>
          </cell>
        </row>
        <row r="2633">
          <cell r="A2633" t="str">
            <v>CV16042</v>
          </cell>
        </row>
        <row r="2634">
          <cell r="A2634" t="str">
            <v>CV16043</v>
          </cell>
        </row>
        <row r="2635">
          <cell r="A2635" t="str">
            <v>CV16044</v>
          </cell>
        </row>
        <row r="2636">
          <cell r="A2636" t="str">
            <v>CV16045</v>
          </cell>
        </row>
        <row r="2637">
          <cell r="A2637" t="str">
            <v>CV16046</v>
          </cell>
        </row>
        <row r="2638">
          <cell r="A2638" t="str">
            <v>CV16047</v>
          </cell>
        </row>
        <row r="2639">
          <cell r="A2639" t="str">
            <v>CV16048</v>
          </cell>
        </row>
        <row r="2640">
          <cell r="A2640" t="str">
            <v>CV16049</v>
          </cell>
        </row>
        <row r="2641">
          <cell r="A2641" t="str">
            <v>CV16050</v>
          </cell>
        </row>
        <row r="2642">
          <cell r="A2642" t="str">
            <v>CV16051</v>
          </cell>
        </row>
        <row r="2643">
          <cell r="A2643" t="str">
            <v>CV16052</v>
          </cell>
        </row>
        <row r="2644">
          <cell r="A2644" t="str">
            <v>CV16053</v>
          </cell>
        </row>
        <row r="2645">
          <cell r="A2645" t="str">
            <v>CV16054</v>
          </cell>
        </row>
        <row r="2646">
          <cell r="A2646" t="str">
            <v>CV16055</v>
          </cell>
        </row>
        <row r="2647">
          <cell r="A2647" t="str">
            <v>CV16056</v>
          </cell>
        </row>
        <row r="2648">
          <cell r="A2648" t="str">
            <v>CV16057</v>
          </cell>
        </row>
        <row r="2649">
          <cell r="A2649" t="str">
            <v>CV16058</v>
          </cell>
        </row>
        <row r="2650">
          <cell r="A2650" t="str">
            <v>CV16059</v>
          </cell>
        </row>
        <row r="2651">
          <cell r="A2651" t="str">
            <v>CV16060</v>
          </cell>
        </row>
        <row r="2652">
          <cell r="A2652" t="str">
            <v>CV16061</v>
          </cell>
        </row>
        <row r="2653">
          <cell r="A2653" t="str">
            <v>CV16062</v>
          </cell>
        </row>
        <row r="2654">
          <cell r="A2654" t="str">
            <v>CV16063</v>
          </cell>
        </row>
        <row r="2655">
          <cell r="A2655" t="str">
            <v>CV16064</v>
          </cell>
        </row>
        <row r="2656">
          <cell r="A2656" t="str">
            <v>CV17029</v>
          </cell>
        </row>
        <row r="2657">
          <cell r="A2657" t="str">
            <v>CV17030</v>
          </cell>
        </row>
        <row r="2658">
          <cell r="A2658" t="str">
            <v>CV17031</v>
          </cell>
        </row>
        <row r="2659">
          <cell r="A2659" t="str">
            <v>CV17032</v>
          </cell>
        </row>
        <row r="2660">
          <cell r="A2660" t="str">
            <v>CV17033</v>
          </cell>
        </row>
        <row r="2661">
          <cell r="A2661" t="str">
            <v>CV17034</v>
          </cell>
        </row>
        <row r="2662">
          <cell r="A2662" t="str">
            <v>CV17035</v>
          </cell>
        </row>
        <row r="2663">
          <cell r="A2663" t="str">
            <v>CV17036</v>
          </cell>
        </row>
        <row r="2664">
          <cell r="A2664" t="str">
            <v>CV17037</v>
          </cell>
        </row>
        <row r="2665">
          <cell r="A2665" t="str">
            <v>CV17038</v>
          </cell>
        </row>
        <row r="2666">
          <cell r="A2666" t="str">
            <v>CV17039</v>
          </cell>
        </row>
        <row r="2667">
          <cell r="A2667" t="str">
            <v>CV17040</v>
          </cell>
        </row>
        <row r="2668">
          <cell r="A2668" t="str">
            <v>CV17041</v>
          </cell>
        </row>
        <row r="2669">
          <cell r="A2669" t="str">
            <v>CV17042</v>
          </cell>
        </row>
        <row r="2670">
          <cell r="A2670" t="str">
            <v>CV17043</v>
          </cell>
        </row>
        <row r="2671">
          <cell r="A2671" t="str">
            <v>CV17044</v>
          </cell>
        </row>
        <row r="2672">
          <cell r="A2672" t="str">
            <v>CV17045</v>
          </cell>
        </row>
        <row r="2673">
          <cell r="A2673" t="str">
            <v>CV17046</v>
          </cell>
        </row>
        <row r="2674">
          <cell r="A2674" t="str">
            <v>CV17047</v>
          </cell>
        </row>
        <row r="2675">
          <cell r="A2675" t="str">
            <v>CV17048</v>
          </cell>
        </row>
        <row r="2676">
          <cell r="A2676" t="str">
            <v>CV17049</v>
          </cell>
        </row>
        <row r="2677">
          <cell r="A2677" t="str">
            <v>CV17050</v>
          </cell>
        </row>
        <row r="2678">
          <cell r="A2678" t="str">
            <v>CV17051</v>
          </cell>
        </row>
        <row r="2679">
          <cell r="A2679" t="str">
            <v>CV17052</v>
          </cell>
        </row>
        <row r="2680">
          <cell r="A2680" t="str">
            <v>CV17053</v>
          </cell>
        </row>
        <row r="2681">
          <cell r="A2681" t="str">
            <v>CV17054</v>
          </cell>
        </row>
        <row r="2682">
          <cell r="A2682" t="str">
            <v>CV17055</v>
          </cell>
        </row>
        <row r="2683">
          <cell r="A2683" t="str">
            <v>CV17056</v>
          </cell>
        </row>
        <row r="2684">
          <cell r="A2684" t="str">
            <v>CV17057</v>
          </cell>
        </row>
        <row r="2685">
          <cell r="A2685" t="str">
            <v>CV17058</v>
          </cell>
        </row>
        <row r="2686">
          <cell r="A2686" t="str">
            <v>CV17059</v>
          </cell>
        </row>
        <row r="2687">
          <cell r="A2687" t="str">
            <v>CV17060</v>
          </cell>
        </row>
        <row r="2688">
          <cell r="A2688" t="str">
            <v>CV17061</v>
          </cell>
        </row>
        <row r="2689">
          <cell r="A2689" t="str">
            <v>CV17062</v>
          </cell>
        </row>
        <row r="2690">
          <cell r="A2690" t="str">
            <v>CV17063</v>
          </cell>
        </row>
        <row r="2691">
          <cell r="A2691" t="str">
            <v>CV17064</v>
          </cell>
        </row>
        <row r="2692">
          <cell r="A2692" t="str">
            <v>CV18029</v>
          </cell>
        </row>
        <row r="2693">
          <cell r="A2693" t="str">
            <v>CV18030</v>
          </cell>
        </row>
        <row r="2694">
          <cell r="A2694" t="str">
            <v>CV18031</v>
          </cell>
        </row>
        <row r="2695">
          <cell r="A2695" t="str">
            <v>CV18032</v>
          </cell>
        </row>
        <row r="2696">
          <cell r="A2696" t="str">
            <v>CV18033</v>
          </cell>
        </row>
        <row r="2697">
          <cell r="A2697" t="str">
            <v>CV18034</v>
          </cell>
        </row>
        <row r="2698">
          <cell r="A2698" t="str">
            <v>CV18035</v>
          </cell>
        </row>
        <row r="2699">
          <cell r="A2699" t="str">
            <v>CV18036</v>
          </cell>
        </row>
        <row r="2700">
          <cell r="A2700" t="str">
            <v>CV18037</v>
          </cell>
        </row>
        <row r="2701">
          <cell r="A2701" t="str">
            <v>CV18038</v>
          </cell>
        </row>
        <row r="2702">
          <cell r="A2702" t="str">
            <v>CV18039</v>
          </cell>
        </row>
        <row r="2703">
          <cell r="A2703" t="str">
            <v>CV18040</v>
          </cell>
        </row>
        <row r="2704">
          <cell r="A2704" t="str">
            <v>CV18041</v>
          </cell>
        </row>
        <row r="2705">
          <cell r="A2705" t="str">
            <v>CV18042</v>
          </cell>
        </row>
        <row r="2706">
          <cell r="A2706" t="str">
            <v>CV18043</v>
          </cell>
        </row>
        <row r="2707">
          <cell r="A2707" t="str">
            <v>CV18044</v>
          </cell>
        </row>
        <row r="2708">
          <cell r="A2708" t="str">
            <v>CV18045</v>
          </cell>
        </row>
        <row r="2709">
          <cell r="A2709" t="str">
            <v>CV18046</v>
          </cell>
        </row>
        <row r="2710">
          <cell r="A2710" t="str">
            <v>CV18047</v>
          </cell>
        </row>
        <row r="2711">
          <cell r="A2711" t="str">
            <v>CV18048</v>
          </cell>
        </row>
        <row r="2712">
          <cell r="A2712" t="str">
            <v>CV18049</v>
          </cell>
        </row>
        <row r="2713">
          <cell r="A2713" t="str">
            <v>CV18050</v>
          </cell>
        </row>
        <row r="2714">
          <cell r="A2714" t="str">
            <v>CV18051</v>
          </cell>
        </row>
        <row r="2715">
          <cell r="A2715" t="str">
            <v>CV18052</v>
          </cell>
        </row>
        <row r="2716">
          <cell r="A2716" t="str">
            <v>CV18053</v>
          </cell>
        </row>
        <row r="2717">
          <cell r="A2717" t="str">
            <v>CV18054</v>
          </cell>
        </row>
        <row r="2718">
          <cell r="A2718" t="str">
            <v>CV18055</v>
          </cell>
        </row>
        <row r="2719">
          <cell r="A2719" t="str">
            <v>CV18056</v>
          </cell>
        </row>
        <row r="2720">
          <cell r="A2720" t="str">
            <v>CV18057</v>
          </cell>
        </row>
        <row r="2721">
          <cell r="A2721" t="str">
            <v>CV18058</v>
          </cell>
        </row>
        <row r="2722">
          <cell r="A2722" t="str">
            <v>CV18059</v>
          </cell>
        </row>
        <row r="2723">
          <cell r="A2723" t="str">
            <v>CV18060</v>
          </cell>
        </row>
        <row r="2724">
          <cell r="A2724" t="str">
            <v>CV18061</v>
          </cell>
        </row>
        <row r="2725">
          <cell r="A2725" t="str">
            <v>CV18062</v>
          </cell>
        </row>
        <row r="2726">
          <cell r="A2726" t="str">
            <v>CV18063</v>
          </cell>
        </row>
        <row r="2727">
          <cell r="A2727" t="str">
            <v>CV18064</v>
          </cell>
        </row>
        <row r="2728">
          <cell r="A2728" t="str">
            <v>CV19029</v>
          </cell>
        </row>
        <row r="2729">
          <cell r="A2729" t="str">
            <v>CV19030</v>
          </cell>
        </row>
        <row r="2730">
          <cell r="A2730" t="str">
            <v>CV19031</v>
          </cell>
        </row>
        <row r="2731">
          <cell r="A2731" t="str">
            <v>CV19032</v>
          </cell>
        </row>
        <row r="2732">
          <cell r="A2732" t="str">
            <v>CV19033</v>
          </cell>
        </row>
        <row r="2733">
          <cell r="A2733" t="str">
            <v>CV19034</v>
          </cell>
        </row>
        <row r="2734">
          <cell r="A2734" t="str">
            <v>CV19035</v>
          </cell>
        </row>
        <row r="2735">
          <cell r="A2735" t="str">
            <v>CV19036</v>
          </cell>
        </row>
        <row r="2736">
          <cell r="A2736" t="str">
            <v>CV19037</v>
          </cell>
        </row>
        <row r="2737">
          <cell r="A2737" t="str">
            <v>CV19038</v>
          </cell>
        </row>
        <row r="2738">
          <cell r="A2738" t="str">
            <v>CV19039</v>
          </cell>
        </row>
        <row r="2739">
          <cell r="A2739" t="str">
            <v>CV19040</v>
          </cell>
        </row>
        <row r="2740">
          <cell r="A2740" t="str">
            <v>CV19041</v>
          </cell>
        </row>
        <row r="2741">
          <cell r="A2741" t="str">
            <v>CV19042</v>
          </cell>
        </row>
        <row r="2742">
          <cell r="A2742" t="str">
            <v>CV19043</v>
          </cell>
        </row>
        <row r="2743">
          <cell r="A2743" t="str">
            <v>CV19044</v>
          </cell>
        </row>
        <row r="2744">
          <cell r="A2744" t="str">
            <v>CV19045</v>
          </cell>
        </row>
        <row r="2745">
          <cell r="A2745" t="str">
            <v>CV19046</v>
          </cell>
        </row>
        <row r="2746">
          <cell r="A2746" t="str">
            <v>CV19047</v>
          </cell>
        </row>
        <row r="2747">
          <cell r="A2747" t="str">
            <v>CV19048</v>
          </cell>
        </row>
        <row r="2748">
          <cell r="A2748" t="str">
            <v>CV19049</v>
          </cell>
        </row>
        <row r="2749">
          <cell r="A2749" t="str">
            <v>CV19050</v>
          </cell>
        </row>
        <row r="2750">
          <cell r="A2750" t="str">
            <v>CV19051</v>
          </cell>
        </row>
        <row r="2751">
          <cell r="A2751" t="str">
            <v>CV19052</v>
          </cell>
        </row>
        <row r="2752">
          <cell r="A2752" t="str">
            <v>CV19053</v>
          </cell>
        </row>
        <row r="2753">
          <cell r="A2753" t="str">
            <v>CV19054</v>
          </cell>
        </row>
        <row r="2754">
          <cell r="A2754" t="str">
            <v>CV19055</v>
          </cell>
        </row>
        <row r="2755">
          <cell r="A2755" t="str">
            <v>CV19056</v>
          </cell>
        </row>
        <row r="2756">
          <cell r="A2756" t="str">
            <v>CV19057</v>
          </cell>
        </row>
        <row r="2757">
          <cell r="A2757" t="str">
            <v>CV19058</v>
          </cell>
        </row>
        <row r="2758">
          <cell r="A2758" t="str">
            <v>CV19059</v>
          </cell>
        </row>
        <row r="2759">
          <cell r="A2759" t="str">
            <v>CV19060</v>
          </cell>
        </row>
        <row r="2760">
          <cell r="A2760" t="str">
            <v>CV19061</v>
          </cell>
        </row>
        <row r="2761">
          <cell r="A2761" t="str">
            <v>CV19062</v>
          </cell>
        </row>
        <row r="2762">
          <cell r="A2762" t="str">
            <v>CV19063</v>
          </cell>
        </row>
        <row r="2763">
          <cell r="A2763" t="str">
            <v>CV19064</v>
          </cell>
        </row>
        <row r="2764">
          <cell r="A2764" t="str">
            <v>CV20037</v>
          </cell>
        </row>
        <row r="2765">
          <cell r="A2765" t="str">
            <v>CV20038</v>
          </cell>
        </row>
        <row r="2766">
          <cell r="A2766" t="str">
            <v>CV20039</v>
          </cell>
        </row>
        <row r="2767">
          <cell r="A2767" t="str">
            <v>CV20040</v>
          </cell>
        </row>
        <row r="2768">
          <cell r="A2768" t="str">
            <v>CV20041</v>
          </cell>
        </row>
        <row r="2769">
          <cell r="A2769" t="str">
            <v>CV20042</v>
          </cell>
        </row>
        <row r="2770">
          <cell r="A2770" t="str">
            <v>CV20043</v>
          </cell>
        </row>
        <row r="2771">
          <cell r="A2771" t="str">
            <v>CV20044</v>
          </cell>
        </row>
        <row r="2772">
          <cell r="A2772" t="str">
            <v>CV20045</v>
          </cell>
        </row>
        <row r="2773">
          <cell r="A2773" t="str">
            <v>CV20046</v>
          </cell>
        </row>
        <row r="2774">
          <cell r="A2774" t="str">
            <v>CV20047</v>
          </cell>
        </row>
        <row r="2775">
          <cell r="A2775" t="str">
            <v>CV20048</v>
          </cell>
        </row>
        <row r="2776">
          <cell r="A2776" t="str">
            <v>CV20049</v>
          </cell>
        </row>
        <row r="2777">
          <cell r="A2777" t="str">
            <v>CV20050</v>
          </cell>
        </row>
        <row r="2778">
          <cell r="A2778" t="str">
            <v>CV20051</v>
          </cell>
        </row>
        <row r="2779">
          <cell r="A2779" t="str">
            <v>CV20052</v>
          </cell>
        </row>
        <row r="2780">
          <cell r="A2780" t="str">
            <v>CV20053</v>
          </cell>
        </row>
        <row r="2781">
          <cell r="A2781" t="str">
            <v>CV20054</v>
          </cell>
        </row>
        <row r="2782">
          <cell r="A2782" t="str">
            <v>CV20055</v>
          </cell>
        </row>
        <row r="2783">
          <cell r="A2783" t="str">
            <v>CV20056</v>
          </cell>
        </row>
        <row r="2784">
          <cell r="A2784" t="str">
            <v>CV20057</v>
          </cell>
        </row>
        <row r="2785">
          <cell r="A2785" t="str">
            <v>CV20058</v>
          </cell>
        </row>
        <row r="2786">
          <cell r="A2786" t="str">
            <v>CV20059</v>
          </cell>
        </row>
        <row r="2787">
          <cell r="A2787" t="str">
            <v>CV20060</v>
          </cell>
        </row>
        <row r="2788">
          <cell r="A2788" t="str">
            <v>CV20061</v>
          </cell>
        </row>
        <row r="2789">
          <cell r="A2789" t="str">
            <v>CV20062</v>
          </cell>
        </row>
        <row r="2790">
          <cell r="A2790" t="str">
            <v>CV20063</v>
          </cell>
        </row>
        <row r="2791">
          <cell r="A2791" t="str">
            <v>CV20064</v>
          </cell>
        </row>
        <row r="2792">
          <cell r="A2792" t="str">
            <v>CV22037</v>
          </cell>
        </row>
        <row r="2793">
          <cell r="A2793" t="str">
            <v>CV22038</v>
          </cell>
        </row>
        <row r="2794">
          <cell r="A2794" t="str">
            <v>CV22039</v>
          </cell>
        </row>
        <row r="2795">
          <cell r="A2795" t="str">
            <v>CV22040</v>
          </cell>
        </row>
        <row r="2796">
          <cell r="A2796" t="str">
            <v>CV22041</v>
          </cell>
        </row>
        <row r="2797">
          <cell r="A2797" t="str">
            <v>CV22042</v>
          </cell>
        </row>
        <row r="2798">
          <cell r="A2798" t="str">
            <v>CV22043</v>
          </cell>
        </row>
        <row r="2799">
          <cell r="A2799" t="str">
            <v>CV22044</v>
          </cell>
        </row>
        <row r="2800">
          <cell r="A2800" t="str">
            <v>CV22045</v>
          </cell>
        </row>
        <row r="2801">
          <cell r="A2801" t="str">
            <v>CV22046</v>
          </cell>
        </row>
        <row r="2802">
          <cell r="A2802" t="str">
            <v>CV22047</v>
          </cell>
        </row>
        <row r="2803">
          <cell r="A2803" t="str">
            <v>CV22048</v>
          </cell>
        </row>
        <row r="2804">
          <cell r="A2804" t="str">
            <v>CV22049</v>
          </cell>
        </row>
        <row r="2805">
          <cell r="A2805" t="str">
            <v>CV22050</v>
          </cell>
        </row>
        <row r="2806">
          <cell r="A2806" t="str">
            <v>CV22051</v>
          </cell>
        </row>
        <row r="2807">
          <cell r="A2807" t="str">
            <v>CV22052</v>
          </cell>
        </row>
        <row r="2808">
          <cell r="A2808" t="str">
            <v>CV22053</v>
          </cell>
        </row>
        <row r="2809">
          <cell r="A2809" t="str">
            <v>CV22054</v>
          </cell>
        </row>
        <row r="2810">
          <cell r="A2810" t="str">
            <v>CV22055</v>
          </cell>
        </row>
        <row r="2811">
          <cell r="A2811" t="str">
            <v>CV22056</v>
          </cell>
        </row>
        <row r="2812">
          <cell r="A2812" t="str">
            <v>CV22057</v>
          </cell>
        </row>
        <row r="2813">
          <cell r="A2813" t="str">
            <v>CV22058</v>
          </cell>
        </row>
        <row r="2814">
          <cell r="A2814" t="str">
            <v>CV22059</v>
          </cell>
        </row>
        <row r="2815">
          <cell r="A2815" t="str">
            <v>CV22060</v>
          </cell>
        </row>
        <row r="2816">
          <cell r="A2816" t="str">
            <v>CV22061</v>
          </cell>
        </row>
        <row r="2817">
          <cell r="A2817" t="str">
            <v>CV22062</v>
          </cell>
        </row>
        <row r="2818">
          <cell r="A2818" t="str">
            <v>CV22063</v>
          </cell>
        </row>
        <row r="2819">
          <cell r="A2819" t="str">
            <v>CV22064</v>
          </cell>
        </row>
        <row r="2820">
          <cell r="A2820" t="str">
            <v>CV24037</v>
          </cell>
        </row>
        <row r="2821">
          <cell r="A2821" t="str">
            <v>CV24038</v>
          </cell>
        </row>
        <row r="2822">
          <cell r="A2822" t="str">
            <v>CV24039</v>
          </cell>
        </row>
        <row r="2823">
          <cell r="A2823" t="str">
            <v>CV24040</v>
          </cell>
        </row>
        <row r="2824">
          <cell r="A2824" t="str">
            <v>CV24041</v>
          </cell>
        </row>
        <row r="2825">
          <cell r="A2825" t="str">
            <v>CV24042</v>
          </cell>
        </row>
        <row r="2826">
          <cell r="A2826" t="str">
            <v>CV24043</v>
          </cell>
        </row>
        <row r="2827">
          <cell r="A2827" t="str">
            <v>CV24044</v>
          </cell>
        </row>
        <row r="2828">
          <cell r="A2828" t="str">
            <v>CV24045</v>
          </cell>
        </row>
        <row r="2829">
          <cell r="A2829" t="str">
            <v>CV24046</v>
          </cell>
        </row>
        <row r="2830">
          <cell r="A2830" t="str">
            <v>CV24047</v>
          </cell>
        </row>
        <row r="2831">
          <cell r="A2831" t="str">
            <v>CV24048</v>
          </cell>
        </row>
        <row r="2832">
          <cell r="A2832" t="str">
            <v>CV24049</v>
          </cell>
        </row>
        <row r="2833">
          <cell r="A2833" t="str">
            <v>CV24050</v>
          </cell>
        </row>
        <row r="2834">
          <cell r="A2834" t="str">
            <v>CV24051</v>
          </cell>
        </row>
        <row r="2835">
          <cell r="A2835" t="str">
            <v>CV24052</v>
          </cell>
        </row>
        <row r="2836">
          <cell r="A2836" t="str">
            <v>CV24053</v>
          </cell>
        </row>
        <row r="2837">
          <cell r="A2837" t="str">
            <v>CV24054</v>
          </cell>
        </row>
        <row r="2838">
          <cell r="A2838" t="str">
            <v>CV24055</v>
          </cell>
        </row>
        <row r="2839">
          <cell r="A2839" t="str">
            <v>CV24056</v>
          </cell>
        </row>
        <row r="2840">
          <cell r="A2840" t="str">
            <v>CV24057</v>
          </cell>
        </row>
        <row r="2841">
          <cell r="A2841" t="str">
            <v>CV24058</v>
          </cell>
        </row>
        <row r="2842">
          <cell r="A2842" t="str">
            <v>CV24059</v>
          </cell>
        </row>
        <row r="2843">
          <cell r="A2843" t="str">
            <v>CV24060</v>
          </cell>
        </row>
        <row r="2844">
          <cell r="A2844" t="str">
            <v>CV24061</v>
          </cell>
        </row>
        <row r="2845">
          <cell r="A2845" t="str">
            <v>CV24062</v>
          </cell>
        </row>
        <row r="2846">
          <cell r="A2846" t="str">
            <v>CV24063</v>
          </cell>
        </row>
        <row r="2847">
          <cell r="A2847" t="str">
            <v>CV24064</v>
          </cell>
        </row>
        <row r="2848">
          <cell r="A2848" t="str">
            <v>CV26037</v>
          </cell>
        </row>
        <row r="2849">
          <cell r="A2849" t="str">
            <v>CV26038</v>
          </cell>
        </row>
        <row r="2850">
          <cell r="A2850" t="str">
            <v>CV26039</v>
          </cell>
        </row>
        <row r="2851">
          <cell r="A2851" t="str">
            <v>CV26040</v>
          </cell>
        </row>
        <row r="2852">
          <cell r="A2852" t="str">
            <v>CV26041</v>
          </cell>
        </row>
        <row r="2853">
          <cell r="A2853" t="str">
            <v>CV26042</v>
          </cell>
        </row>
        <row r="2854">
          <cell r="A2854" t="str">
            <v>CV26043</v>
          </cell>
        </row>
        <row r="2855">
          <cell r="A2855" t="str">
            <v>CV26044</v>
          </cell>
        </row>
        <row r="2856">
          <cell r="A2856" t="str">
            <v>CV26045</v>
          </cell>
        </row>
        <row r="2857">
          <cell r="A2857" t="str">
            <v>CV26046</v>
          </cell>
        </row>
        <row r="2858">
          <cell r="A2858" t="str">
            <v>CV26047</v>
          </cell>
        </row>
        <row r="2859">
          <cell r="A2859" t="str">
            <v>CV26048</v>
          </cell>
        </row>
        <row r="2860">
          <cell r="A2860" t="str">
            <v>CV26049</v>
          </cell>
        </row>
        <row r="2861">
          <cell r="A2861" t="str">
            <v>CV26050</v>
          </cell>
        </row>
        <row r="2862">
          <cell r="A2862" t="str">
            <v>CV26051</v>
          </cell>
        </row>
        <row r="2863">
          <cell r="A2863" t="str">
            <v>CV26052</v>
          </cell>
        </row>
        <row r="2864">
          <cell r="A2864" t="str">
            <v>CV26053</v>
          </cell>
        </row>
        <row r="2865">
          <cell r="A2865" t="str">
            <v>CV26054</v>
          </cell>
        </row>
        <row r="2866">
          <cell r="A2866" t="str">
            <v>CV26055</v>
          </cell>
        </row>
        <row r="2867">
          <cell r="A2867" t="str">
            <v>CV26056</v>
          </cell>
        </row>
        <row r="2868">
          <cell r="A2868" t="str">
            <v>CV26057</v>
          </cell>
        </row>
        <row r="2869">
          <cell r="A2869" t="str">
            <v>CV26058</v>
          </cell>
        </row>
        <row r="2870">
          <cell r="A2870" t="str">
            <v>CV26059</v>
          </cell>
        </row>
        <row r="2871">
          <cell r="A2871" t="str">
            <v>CV26060</v>
          </cell>
        </row>
        <row r="2872">
          <cell r="A2872" t="str">
            <v>CV26061</v>
          </cell>
        </row>
        <row r="2873">
          <cell r="A2873" t="str">
            <v>CV26062</v>
          </cell>
        </row>
        <row r="2874">
          <cell r="A2874" t="str">
            <v>CV26063</v>
          </cell>
        </row>
        <row r="2875">
          <cell r="A2875" t="str">
            <v>CV26064</v>
          </cell>
        </row>
        <row r="2876">
          <cell r="A2876" t="str">
            <v>CV28037</v>
          </cell>
        </row>
        <row r="2877">
          <cell r="A2877" t="str">
            <v>CV28038</v>
          </cell>
        </row>
        <row r="2878">
          <cell r="A2878" t="str">
            <v>CV28039</v>
          </cell>
        </row>
        <row r="2879">
          <cell r="A2879" t="str">
            <v>CV28040</v>
          </cell>
        </row>
        <row r="2880">
          <cell r="A2880" t="str">
            <v>CV28041</v>
          </cell>
        </row>
        <row r="2881">
          <cell r="A2881" t="str">
            <v>CV28042</v>
          </cell>
        </row>
        <row r="2882">
          <cell r="A2882" t="str">
            <v>CV28043</v>
          </cell>
        </row>
        <row r="2883">
          <cell r="A2883" t="str">
            <v>CV28044</v>
          </cell>
        </row>
        <row r="2884">
          <cell r="A2884" t="str">
            <v>CV28045</v>
          </cell>
        </row>
        <row r="2885">
          <cell r="A2885" t="str">
            <v>CV28046</v>
          </cell>
        </row>
        <row r="2886">
          <cell r="A2886" t="str">
            <v>CV28047</v>
          </cell>
        </row>
        <row r="2887">
          <cell r="A2887" t="str">
            <v>CV28048</v>
          </cell>
        </row>
        <row r="2888">
          <cell r="A2888" t="str">
            <v>CV28049</v>
          </cell>
        </row>
        <row r="2889">
          <cell r="A2889" t="str">
            <v>CV28050</v>
          </cell>
        </row>
        <row r="2890">
          <cell r="A2890" t="str">
            <v>CV28051</v>
          </cell>
        </row>
        <row r="2891">
          <cell r="A2891" t="str">
            <v>CV28052</v>
          </cell>
        </row>
        <row r="2892">
          <cell r="A2892" t="str">
            <v>CV28053</v>
          </cell>
        </row>
        <row r="2893">
          <cell r="A2893" t="str">
            <v>CV28054</v>
          </cell>
        </row>
        <row r="2894">
          <cell r="A2894" t="str">
            <v>CV28055</v>
          </cell>
        </row>
        <row r="2895">
          <cell r="A2895" t="str">
            <v>CV28056</v>
          </cell>
        </row>
        <row r="2896">
          <cell r="A2896" t="str">
            <v>CV28057</v>
          </cell>
        </row>
        <row r="2897">
          <cell r="A2897" t="str">
            <v>CV28058</v>
          </cell>
        </row>
        <row r="2898">
          <cell r="A2898" t="str">
            <v>CV28059</v>
          </cell>
        </row>
        <row r="2899">
          <cell r="A2899" t="str">
            <v>CV28060</v>
          </cell>
        </row>
        <row r="2900">
          <cell r="A2900" t="str">
            <v>CV28061</v>
          </cell>
        </row>
        <row r="2901">
          <cell r="A2901" t="str">
            <v>CV28062</v>
          </cell>
        </row>
        <row r="2902">
          <cell r="A2902" t="str">
            <v>CV28063</v>
          </cell>
        </row>
        <row r="2903">
          <cell r="A2903" t="str">
            <v>CV28064</v>
          </cell>
        </row>
        <row r="2904">
          <cell r="A2904" t="str">
            <v>CV30037</v>
          </cell>
        </row>
        <row r="2905">
          <cell r="A2905" t="str">
            <v>CV30038</v>
          </cell>
        </row>
        <row r="2906">
          <cell r="A2906" t="str">
            <v>CV30039</v>
          </cell>
        </row>
        <row r="2907">
          <cell r="A2907" t="str">
            <v>CV30040</v>
          </cell>
        </row>
        <row r="2908">
          <cell r="A2908" t="str">
            <v>CV30041</v>
          </cell>
        </row>
        <row r="2909">
          <cell r="A2909" t="str">
            <v>CV30042</v>
          </cell>
        </row>
        <row r="2910">
          <cell r="A2910" t="str">
            <v>CV30043</v>
          </cell>
        </row>
        <row r="2911">
          <cell r="A2911" t="str">
            <v>CV30044</v>
          </cell>
        </row>
        <row r="2912">
          <cell r="A2912" t="str">
            <v>CV30045</v>
          </cell>
        </row>
        <row r="2913">
          <cell r="A2913" t="str">
            <v>CV30046</v>
          </cell>
        </row>
        <row r="2914">
          <cell r="A2914" t="str">
            <v>CV30047</v>
          </cell>
        </row>
        <row r="2915">
          <cell r="A2915" t="str">
            <v>CV30048</v>
          </cell>
        </row>
        <row r="2916">
          <cell r="A2916" t="str">
            <v>CV30049</v>
          </cell>
        </row>
        <row r="2917">
          <cell r="A2917" t="str">
            <v>CV30050</v>
          </cell>
        </row>
        <row r="2918">
          <cell r="A2918" t="str">
            <v>CV30051</v>
          </cell>
        </row>
        <row r="2919">
          <cell r="A2919" t="str">
            <v>CV30052</v>
          </cell>
        </row>
        <row r="2920">
          <cell r="A2920" t="str">
            <v>CV30053</v>
          </cell>
        </row>
        <row r="2921">
          <cell r="A2921" t="str">
            <v>CV30054</v>
          </cell>
        </row>
        <row r="2922">
          <cell r="A2922" t="str">
            <v>CV30055</v>
          </cell>
        </row>
        <row r="2923">
          <cell r="A2923" t="str">
            <v>CV30056</v>
          </cell>
        </row>
        <row r="2924">
          <cell r="A2924" t="str">
            <v>CV30057</v>
          </cell>
        </row>
        <row r="2925">
          <cell r="A2925" t="str">
            <v>CV30058</v>
          </cell>
        </row>
        <row r="2926">
          <cell r="A2926" t="str">
            <v>CV30059</v>
          </cell>
        </row>
        <row r="2927">
          <cell r="A2927" t="str">
            <v>CV30060</v>
          </cell>
        </row>
        <row r="2928">
          <cell r="A2928" t="str">
            <v>CV30061</v>
          </cell>
        </row>
        <row r="2929">
          <cell r="A2929" t="str">
            <v>CV30062</v>
          </cell>
        </row>
        <row r="2930">
          <cell r="A2930" t="str">
            <v>CV30063</v>
          </cell>
        </row>
        <row r="2931">
          <cell r="A2931" t="str">
            <v>CV30064</v>
          </cell>
        </row>
        <row r="2932">
          <cell r="A2932" t="str">
            <v>CV33037</v>
          </cell>
        </row>
        <row r="2933">
          <cell r="A2933" t="str">
            <v>CV33038</v>
          </cell>
        </row>
        <row r="2934">
          <cell r="A2934" t="str">
            <v>CV33039</v>
          </cell>
        </row>
        <row r="2935">
          <cell r="A2935" t="str">
            <v>CV33040</v>
          </cell>
        </row>
        <row r="2936">
          <cell r="A2936" t="str">
            <v>CV33041</v>
          </cell>
        </row>
        <row r="2937">
          <cell r="A2937" t="str">
            <v>CV33042</v>
          </cell>
        </row>
        <row r="2938">
          <cell r="A2938" t="str">
            <v>CV33043</v>
          </cell>
        </row>
        <row r="2939">
          <cell r="A2939" t="str">
            <v>CV33044</v>
          </cell>
        </row>
        <row r="2940">
          <cell r="A2940" t="str">
            <v>CV33045</v>
          </cell>
        </row>
        <row r="2941">
          <cell r="A2941" t="str">
            <v>CV33046</v>
          </cell>
        </row>
        <row r="2942">
          <cell r="A2942" t="str">
            <v>CV33047</v>
          </cell>
        </row>
        <row r="2943">
          <cell r="A2943" t="str">
            <v>CV33048</v>
          </cell>
        </row>
        <row r="2944">
          <cell r="A2944" t="str">
            <v>CV33049</v>
          </cell>
        </row>
        <row r="2945">
          <cell r="A2945" t="str">
            <v>CV33050</v>
          </cell>
        </row>
        <row r="2946">
          <cell r="A2946" t="str">
            <v>CV33051</v>
          </cell>
        </row>
        <row r="2947">
          <cell r="A2947" t="str">
            <v>CV33052</v>
          </cell>
        </row>
        <row r="2948">
          <cell r="A2948" t="str">
            <v>CV33053</v>
          </cell>
        </row>
        <row r="2949">
          <cell r="A2949" t="str">
            <v>CV33054</v>
          </cell>
        </row>
        <row r="2950">
          <cell r="A2950" t="str">
            <v>CV33055</v>
          </cell>
        </row>
        <row r="2951">
          <cell r="A2951" t="str">
            <v>CV33056</v>
          </cell>
        </row>
        <row r="2952">
          <cell r="A2952" t="str">
            <v>CV33057</v>
          </cell>
        </row>
        <row r="2953">
          <cell r="A2953" t="str">
            <v>CV33058</v>
          </cell>
        </row>
        <row r="2954">
          <cell r="A2954" t="str">
            <v>CV33059</v>
          </cell>
        </row>
        <row r="2955">
          <cell r="A2955" t="str">
            <v>CV33060</v>
          </cell>
        </row>
        <row r="2956">
          <cell r="A2956" t="str">
            <v>CV33061</v>
          </cell>
        </row>
        <row r="2957">
          <cell r="A2957" t="str">
            <v>CV33062</v>
          </cell>
        </row>
        <row r="2958">
          <cell r="A2958" t="str">
            <v>CV33063</v>
          </cell>
        </row>
        <row r="2959">
          <cell r="A2959" t="str">
            <v>CV33064</v>
          </cell>
        </row>
        <row r="2960">
          <cell r="A2960" t="str">
            <v>CV36037</v>
          </cell>
        </row>
        <row r="2961">
          <cell r="A2961" t="str">
            <v>CV36038</v>
          </cell>
        </row>
        <row r="2962">
          <cell r="A2962" t="str">
            <v>CV36039</v>
          </cell>
        </row>
        <row r="2963">
          <cell r="A2963" t="str">
            <v>CV36040</v>
          </cell>
        </row>
        <row r="2964">
          <cell r="A2964" t="str">
            <v>CV36041</v>
          </cell>
        </row>
        <row r="2965">
          <cell r="A2965" t="str">
            <v>CV36042</v>
          </cell>
        </row>
        <row r="2966">
          <cell r="A2966" t="str">
            <v>CV36043</v>
          </cell>
        </row>
        <row r="2967">
          <cell r="A2967" t="str">
            <v>CV36044</v>
          </cell>
        </row>
        <row r="2968">
          <cell r="A2968" t="str">
            <v>CV36045</v>
          </cell>
        </row>
        <row r="2969">
          <cell r="A2969" t="str">
            <v>CV36046</v>
          </cell>
        </row>
        <row r="2970">
          <cell r="A2970" t="str">
            <v>CV36047</v>
          </cell>
        </row>
        <row r="2971">
          <cell r="A2971" t="str">
            <v>CV36048</v>
          </cell>
        </row>
        <row r="2972">
          <cell r="A2972" t="str">
            <v>CV36049</v>
          </cell>
        </row>
        <row r="2973">
          <cell r="A2973" t="str">
            <v>CV36050</v>
          </cell>
        </row>
        <row r="2974">
          <cell r="A2974" t="str">
            <v>CV36051</v>
          </cell>
        </row>
        <row r="2975">
          <cell r="A2975" t="str">
            <v>CV36052</v>
          </cell>
        </row>
        <row r="2976">
          <cell r="A2976" t="str">
            <v>CV36053</v>
          </cell>
        </row>
        <row r="2977">
          <cell r="A2977" t="str">
            <v>CV36054</v>
          </cell>
        </row>
        <row r="2978">
          <cell r="A2978" t="str">
            <v>CV36055</v>
          </cell>
        </row>
        <row r="2979">
          <cell r="A2979" t="str">
            <v>CV36056</v>
          </cell>
        </row>
        <row r="2980">
          <cell r="A2980" t="str">
            <v>CV36057</v>
          </cell>
        </row>
        <row r="2981">
          <cell r="A2981" t="str">
            <v>CV36058</v>
          </cell>
        </row>
        <row r="2982">
          <cell r="A2982" t="str">
            <v>CV36059</v>
          </cell>
        </row>
        <row r="2983">
          <cell r="A2983" t="str">
            <v>CV36060</v>
          </cell>
        </row>
        <row r="2984">
          <cell r="A2984" t="str">
            <v>CV36061</v>
          </cell>
        </row>
        <row r="2985">
          <cell r="A2985" t="str">
            <v>CV36062</v>
          </cell>
        </row>
        <row r="2986">
          <cell r="A2986" t="str">
            <v>CV36063</v>
          </cell>
        </row>
        <row r="2987">
          <cell r="A2987" t="str">
            <v>CV36064</v>
          </cell>
        </row>
        <row r="2988">
          <cell r="A2988" t="str">
            <v>CV40037</v>
          </cell>
        </row>
        <row r="2989">
          <cell r="A2989" t="str">
            <v>CV40038</v>
          </cell>
        </row>
        <row r="2990">
          <cell r="A2990" t="str">
            <v>CV40039</v>
          </cell>
        </row>
        <row r="2991">
          <cell r="A2991" t="str">
            <v>CV40040</v>
          </cell>
        </row>
        <row r="2992">
          <cell r="A2992" t="str">
            <v>CV40041</v>
          </cell>
        </row>
        <row r="2993">
          <cell r="A2993" t="str">
            <v>CV40042</v>
          </cell>
        </row>
        <row r="2994">
          <cell r="A2994" t="str">
            <v>CV40043</v>
          </cell>
        </row>
        <row r="2995">
          <cell r="A2995" t="str">
            <v>CV40044</v>
          </cell>
        </row>
        <row r="2996">
          <cell r="A2996" t="str">
            <v>CV40045</v>
          </cell>
        </row>
        <row r="2997">
          <cell r="A2997" t="str">
            <v>CV40046</v>
          </cell>
        </row>
        <row r="2998">
          <cell r="A2998" t="str">
            <v>CV40047</v>
          </cell>
        </row>
        <row r="2999">
          <cell r="A2999" t="str">
            <v>CV40048</v>
          </cell>
        </row>
        <row r="3000">
          <cell r="A3000" t="str">
            <v>CV40049</v>
          </cell>
        </row>
        <row r="3001">
          <cell r="A3001" t="str">
            <v>CV40050</v>
          </cell>
        </row>
        <row r="3002">
          <cell r="A3002" t="str">
            <v>CV40051</v>
          </cell>
        </row>
        <row r="3003">
          <cell r="A3003" t="str">
            <v>CV40052</v>
          </cell>
        </row>
        <row r="3004">
          <cell r="A3004" t="str">
            <v>CV40053</v>
          </cell>
        </row>
        <row r="3005">
          <cell r="A3005" t="str">
            <v>CV40054</v>
          </cell>
        </row>
        <row r="3006">
          <cell r="A3006" t="str">
            <v>CV40055</v>
          </cell>
        </row>
        <row r="3007">
          <cell r="A3007" t="str">
            <v>CV40056</v>
          </cell>
        </row>
        <row r="3008">
          <cell r="A3008" t="str">
            <v>CV40057</v>
          </cell>
        </row>
        <row r="3009">
          <cell r="A3009" t="str">
            <v>CV40058</v>
          </cell>
        </row>
        <row r="3010">
          <cell r="A3010" t="str">
            <v>CV40059</v>
          </cell>
        </row>
        <row r="3011">
          <cell r="A3011" t="str">
            <v>CV40060</v>
          </cell>
        </row>
        <row r="3012">
          <cell r="A3012" t="str">
            <v>CV40061</v>
          </cell>
        </row>
        <row r="3013">
          <cell r="A3013" t="str">
            <v>CV40062</v>
          </cell>
        </row>
        <row r="3014">
          <cell r="A3014" t="str">
            <v>CV40063</v>
          </cell>
        </row>
        <row r="3015">
          <cell r="A3015" t="str">
            <v>CV40064</v>
          </cell>
        </row>
        <row r="3016">
          <cell r="A3016" t="str">
            <v>CD05001L</v>
          </cell>
        </row>
        <row r="3017">
          <cell r="A3017" t="str">
            <v>CD05002L</v>
          </cell>
        </row>
        <row r="3018">
          <cell r="A3018" t="str">
            <v>CD05003L</v>
          </cell>
        </row>
        <row r="3019">
          <cell r="A3019" t="str">
            <v>CD05004L</v>
          </cell>
        </row>
        <row r="3020">
          <cell r="A3020" t="str">
            <v>CD05005L</v>
          </cell>
        </row>
        <row r="3021">
          <cell r="A3021" t="str">
            <v>CD05006L</v>
          </cell>
        </row>
        <row r="3022">
          <cell r="A3022" t="str">
            <v>CD05007L</v>
          </cell>
        </row>
        <row r="3023">
          <cell r="A3023" t="str">
            <v>CD05008L</v>
          </cell>
        </row>
        <row r="3024">
          <cell r="A3024" t="str">
            <v>CD05009L</v>
          </cell>
        </row>
        <row r="3025">
          <cell r="A3025" t="str">
            <v>CD05010L</v>
          </cell>
        </row>
        <row r="3026">
          <cell r="A3026" t="str">
            <v>CD05011L</v>
          </cell>
        </row>
        <row r="3027">
          <cell r="A3027" t="str">
            <v>CD05012L</v>
          </cell>
        </row>
        <row r="3028">
          <cell r="A3028" t="str">
            <v>CD06001L</v>
          </cell>
        </row>
        <row r="3029">
          <cell r="A3029" t="str">
            <v>CD06002L</v>
          </cell>
        </row>
        <row r="3030">
          <cell r="A3030" t="str">
            <v>CD06003L</v>
          </cell>
        </row>
        <row r="3031">
          <cell r="A3031" t="str">
            <v>CD06004L</v>
          </cell>
        </row>
        <row r="3032">
          <cell r="A3032" t="str">
            <v>CD06005L</v>
          </cell>
        </row>
        <row r="3033">
          <cell r="A3033" t="str">
            <v>CD06006L</v>
          </cell>
        </row>
        <row r="3034">
          <cell r="A3034" t="str">
            <v>CD06007L</v>
          </cell>
        </row>
        <row r="3035">
          <cell r="A3035" t="str">
            <v>CD06008L</v>
          </cell>
        </row>
        <row r="3036">
          <cell r="A3036" t="str">
            <v>CD06009L</v>
          </cell>
        </row>
        <row r="3037">
          <cell r="A3037" t="str">
            <v>CD06010L</v>
          </cell>
        </row>
        <row r="3038">
          <cell r="A3038" t="str">
            <v>CD06011L</v>
          </cell>
        </row>
        <row r="3039">
          <cell r="A3039" t="str">
            <v>CD06012L</v>
          </cell>
        </row>
        <row r="3040">
          <cell r="A3040" t="str">
            <v>CD06013L</v>
          </cell>
        </row>
        <row r="3041">
          <cell r="A3041" t="str">
            <v>CD06014L</v>
          </cell>
        </row>
        <row r="3042">
          <cell r="A3042" t="str">
            <v>CD06015L</v>
          </cell>
        </row>
        <row r="3043">
          <cell r="A3043" t="str">
            <v>CD06016L</v>
          </cell>
        </row>
        <row r="3044">
          <cell r="A3044" t="str">
            <v>CD06017L</v>
          </cell>
        </row>
        <row r="3045">
          <cell r="A3045" t="str">
            <v>CD06018L</v>
          </cell>
        </row>
        <row r="3046">
          <cell r="A3046" t="str">
            <v>CD06019L</v>
          </cell>
        </row>
        <row r="3047">
          <cell r="A3047" t="str">
            <v>CD06020L</v>
          </cell>
        </row>
        <row r="3048">
          <cell r="A3048" t="str">
            <v>CD06021L</v>
          </cell>
        </row>
        <row r="3049">
          <cell r="A3049" t="str">
            <v>CD06022L</v>
          </cell>
        </row>
        <row r="3050">
          <cell r="A3050" t="str">
            <v>CD06023L</v>
          </cell>
        </row>
        <row r="3051">
          <cell r="A3051" t="str">
            <v>CD06024L</v>
          </cell>
        </row>
        <row r="3052">
          <cell r="A3052" t="str">
            <v>CD06025L</v>
          </cell>
        </row>
        <row r="3053">
          <cell r="A3053" t="str">
            <v>CD06026L</v>
          </cell>
        </row>
        <row r="3054">
          <cell r="A3054" t="str">
            <v>CD06027L</v>
          </cell>
        </row>
        <row r="3055">
          <cell r="A3055" t="str">
            <v>CD06028L</v>
          </cell>
        </row>
        <row r="3056">
          <cell r="A3056" t="str">
            <v>CD07001L</v>
          </cell>
        </row>
        <row r="3057">
          <cell r="A3057" t="str">
            <v>CD07002L</v>
          </cell>
        </row>
        <row r="3058">
          <cell r="A3058" t="str">
            <v>CD07003L</v>
          </cell>
        </row>
        <row r="3059">
          <cell r="A3059" t="str">
            <v>CD07004L</v>
          </cell>
        </row>
        <row r="3060">
          <cell r="A3060" t="str">
            <v>CD07005L</v>
          </cell>
        </row>
        <row r="3061">
          <cell r="A3061" t="str">
            <v>CD07006L</v>
          </cell>
        </row>
        <row r="3062">
          <cell r="A3062" t="str">
            <v>CD07007L</v>
          </cell>
        </row>
        <row r="3063">
          <cell r="A3063" t="str">
            <v>CD07008L</v>
          </cell>
        </row>
        <row r="3064">
          <cell r="A3064" t="str">
            <v>CD07009L</v>
          </cell>
        </row>
        <row r="3065">
          <cell r="A3065" t="str">
            <v>CD07010L</v>
          </cell>
        </row>
        <row r="3066">
          <cell r="A3066" t="str">
            <v>CD07011L</v>
          </cell>
        </row>
        <row r="3067">
          <cell r="A3067" t="str">
            <v>CD07012L</v>
          </cell>
        </row>
        <row r="3068">
          <cell r="A3068" t="str">
            <v>CD07013L</v>
          </cell>
        </row>
        <row r="3069">
          <cell r="A3069" t="str">
            <v>CD07014L</v>
          </cell>
        </row>
        <row r="3070">
          <cell r="A3070" t="str">
            <v>CD07015L</v>
          </cell>
        </row>
        <row r="3071">
          <cell r="A3071" t="str">
            <v>CD07016L</v>
          </cell>
        </row>
        <row r="3072">
          <cell r="A3072" t="str">
            <v>CD07017L</v>
          </cell>
        </row>
        <row r="3073">
          <cell r="A3073" t="str">
            <v>CD07018L</v>
          </cell>
        </row>
        <row r="3074">
          <cell r="A3074" t="str">
            <v>CD07019L</v>
          </cell>
        </row>
        <row r="3075">
          <cell r="A3075" t="str">
            <v>CD07020L</v>
          </cell>
        </row>
        <row r="3076">
          <cell r="A3076" t="str">
            <v>CD07021L</v>
          </cell>
        </row>
        <row r="3077">
          <cell r="A3077" t="str">
            <v>CD07022L</v>
          </cell>
        </row>
        <row r="3078">
          <cell r="A3078" t="str">
            <v>CD07023L</v>
          </cell>
        </row>
        <row r="3079">
          <cell r="A3079" t="str">
            <v>CD07024L</v>
          </cell>
        </row>
        <row r="3080">
          <cell r="A3080" t="str">
            <v>CD07025L</v>
          </cell>
        </row>
        <row r="3081">
          <cell r="A3081" t="str">
            <v>CD07026L</v>
          </cell>
        </row>
        <row r="3082">
          <cell r="A3082" t="str">
            <v>CD07027L</v>
          </cell>
        </row>
        <row r="3083">
          <cell r="A3083" t="str">
            <v>CD07028L</v>
          </cell>
        </row>
        <row r="3084">
          <cell r="A3084" t="str">
            <v>CD08001L</v>
          </cell>
        </row>
        <row r="3085">
          <cell r="A3085" t="str">
            <v>CD08002L</v>
          </cell>
        </row>
        <row r="3086">
          <cell r="A3086" t="str">
            <v>CD08003L</v>
          </cell>
        </row>
        <row r="3087">
          <cell r="A3087" t="str">
            <v>CD08004L</v>
          </cell>
        </row>
        <row r="3088">
          <cell r="A3088" t="str">
            <v>CD08005L</v>
          </cell>
        </row>
        <row r="3089">
          <cell r="A3089" t="str">
            <v>CD08006L</v>
          </cell>
        </row>
        <row r="3090">
          <cell r="A3090" t="str">
            <v>CD08007L</v>
          </cell>
        </row>
        <row r="3091">
          <cell r="A3091" t="str">
            <v>CD08008L</v>
          </cell>
        </row>
        <row r="3092">
          <cell r="A3092" t="str">
            <v>CD08009L</v>
          </cell>
        </row>
        <row r="3093">
          <cell r="A3093" t="str">
            <v>CD08010L</v>
          </cell>
        </row>
        <row r="3094">
          <cell r="A3094" t="str">
            <v>CD08011L</v>
          </cell>
        </row>
        <row r="3095">
          <cell r="A3095" t="str">
            <v>CD08012L</v>
          </cell>
        </row>
        <row r="3096">
          <cell r="A3096" t="str">
            <v>CD08013L</v>
          </cell>
        </row>
        <row r="3097">
          <cell r="A3097" t="str">
            <v>CD08014L</v>
          </cell>
        </row>
        <row r="3098">
          <cell r="A3098" t="str">
            <v>CD08015L</v>
          </cell>
        </row>
        <row r="3099">
          <cell r="A3099" t="str">
            <v>CD08016L</v>
          </cell>
        </row>
        <row r="3100">
          <cell r="A3100" t="str">
            <v>CD08017L</v>
          </cell>
        </row>
        <row r="3101">
          <cell r="A3101" t="str">
            <v>CD08018L</v>
          </cell>
        </row>
        <row r="3102">
          <cell r="A3102" t="str">
            <v>CD08019L</v>
          </cell>
        </row>
        <row r="3103">
          <cell r="A3103" t="str">
            <v>CD08020L</v>
          </cell>
        </row>
        <row r="3104">
          <cell r="A3104" t="str">
            <v>CD08021L</v>
          </cell>
        </row>
        <row r="3105">
          <cell r="A3105" t="str">
            <v>CD08022L</v>
          </cell>
        </row>
        <row r="3106">
          <cell r="A3106" t="str">
            <v>CD08023L</v>
          </cell>
        </row>
        <row r="3107">
          <cell r="A3107" t="str">
            <v>CD08024L</v>
          </cell>
        </row>
        <row r="3108">
          <cell r="A3108" t="str">
            <v>CD08025L</v>
          </cell>
        </row>
        <row r="3109">
          <cell r="A3109" t="str">
            <v>CD08026L</v>
          </cell>
        </row>
        <row r="3110">
          <cell r="A3110" t="str">
            <v>CD08027L</v>
          </cell>
        </row>
        <row r="3111">
          <cell r="A3111" t="str">
            <v>CD08028L</v>
          </cell>
        </row>
        <row r="3112">
          <cell r="A3112" t="str">
            <v>CD08029L</v>
          </cell>
        </row>
        <row r="3113">
          <cell r="A3113" t="str">
            <v>CD08030L</v>
          </cell>
        </row>
        <row r="3114">
          <cell r="A3114" t="str">
            <v>CD08031L</v>
          </cell>
        </row>
        <row r="3115">
          <cell r="A3115" t="str">
            <v>CD08032L</v>
          </cell>
        </row>
        <row r="3116">
          <cell r="A3116" t="str">
            <v>CD08033L</v>
          </cell>
        </row>
        <row r="3117">
          <cell r="A3117" t="str">
            <v>CD08034L</v>
          </cell>
        </row>
        <row r="3118">
          <cell r="A3118" t="str">
            <v>CD08035L</v>
          </cell>
        </row>
        <row r="3119">
          <cell r="A3119" t="str">
            <v>CD08036L</v>
          </cell>
        </row>
        <row r="3120">
          <cell r="A3120" t="str">
            <v>CD09001L</v>
          </cell>
        </row>
        <row r="3121">
          <cell r="A3121" t="str">
            <v>CD09002L</v>
          </cell>
        </row>
        <row r="3122">
          <cell r="A3122" t="str">
            <v>CD09003L</v>
          </cell>
        </row>
        <row r="3123">
          <cell r="A3123" t="str">
            <v>CD09004L</v>
          </cell>
        </row>
        <row r="3124">
          <cell r="A3124" t="str">
            <v>CD09005L</v>
          </cell>
        </row>
        <row r="3125">
          <cell r="A3125" t="str">
            <v>CD09006L</v>
          </cell>
        </row>
        <row r="3126">
          <cell r="A3126" t="str">
            <v>CD09007L</v>
          </cell>
        </row>
        <row r="3127">
          <cell r="A3127" t="str">
            <v>CD09008L</v>
          </cell>
        </row>
        <row r="3128">
          <cell r="A3128" t="str">
            <v>CD09009L</v>
          </cell>
        </row>
        <row r="3129">
          <cell r="A3129" t="str">
            <v>CD09010L</v>
          </cell>
        </row>
        <row r="3130">
          <cell r="A3130" t="str">
            <v>CD09011L</v>
          </cell>
        </row>
        <row r="3131">
          <cell r="A3131" t="str">
            <v>CD09012L</v>
          </cell>
        </row>
        <row r="3132">
          <cell r="A3132" t="str">
            <v>CD09013L</v>
          </cell>
        </row>
        <row r="3133">
          <cell r="A3133" t="str">
            <v>CD09014L</v>
          </cell>
        </row>
        <row r="3134">
          <cell r="A3134" t="str">
            <v>CD09015L</v>
          </cell>
        </row>
        <row r="3135">
          <cell r="A3135" t="str">
            <v>CD09016L</v>
          </cell>
        </row>
        <row r="3136">
          <cell r="A3136" t="str">
            <v>CD09017L</v>
          </cell>
        </row>
        <row r="3137">
          <cell r="A3137" t="str">
            <v>CD09018L</v>
          </cell>
        </row>
        <row r="3138">
          <cell r="A3138" t="str">
            <v>CD09019L</v>
          </cell>
        </row>
        <row r="3139">
          <cell r="A3139" t="str">
            <v>CD09020L</v>
          </cell>
        </row>
        <row r="3140">
          <cell r="A3140" t="str">
            <v>CD09021L</v>
          </cell>
        </row>
        <row r="3141">
          <cell r="A3141" t="str">
            <v>CD09022L</v>
          </cell>
        </row>
        <row r="3142">
          <cell r="A3142" t="str">
            <v>CD09023L</v>
          </cell>
        </row>
        <row r="3143">
          <cell r="A3143" t="str">
            <v>CD09024L</v>
          </cell>
        </row>
        <row r="3144">
          <cell r="A3144" t="str">
            <v>CD09025L</v>
          </cell>
        </row>
        <row r="3145">
          <cell r="A3145" t="str">
            <v>CD09026L</v>
          </cell>
        </row>
        <row r="3146">
          <cell r="A3146" t="str">
            <v>CD09027L</v>
          </cell>
        </row>
        <row r="3147">
          <cell r="A3147" t="str">
            <v>CD09028L</v>
          </cell>
        </row>
      </sheetData>
      <sheetData sheetId="7" refreshError="1">
        <row r="2">
          <cell r="A2" t="str">
            <v>NPCX-L-020</v>
          </cell>
          <cell r="B2">
            <v>35</v>
          </cell>
          <cell r="C2">
            <v>12</v>
          </cell>
          <cell r="D2">
            <v>18</v>
          </cell>
        </row>
        <row r="3">
          <cell r="A3" t="str">
            <v>NPCX-L-025</v>
          </cell>
          <cell r="B3">
            <v>40</v>
          </cell>
          <cell r="C3">
            <v>12</v>
          </cell>
          <cell r="D3">
            <v>18</v>
          </cell>
        </row>
        <row r="4">
          <cell r="A4" t="str">
            <v>NPCX-L-032</v>
          </cell>
          <cell r="B4">
            <v>45</v>
          </cell>
          <cell r="C4">
            <v>12</v>
          </cell>
          <cell r="D4">
            <v>18</v>
          </cell>
        </row>
        <row r="5">
          <cell r="A5" t="str">
            <v>NPCX-L-040</v>
          </cell>
          <cell r="B5">
            <v>55</v>
          </cell>
          <cell r="C5">
            <v>16</v>
          </cell>
          <cell r="D5">
            <v>22</v>
          </cell>
        </row>
        <row r="6">
          <cell r="A6" t="str">
            <v>NPCX-L-050</v>
          </cell>
          <cell r="B6">
            <v>60</v>
          </cell>
          <cell r="C6">
            <v>16</v>
          </cell>
          <cell r="D6">
            <v>22</v>
          </cell>
        </row>
        <row r="7">
          <cell r="A7" t="str">
            <v>NPCX-L-065</v>
          </cell>
          <cell r="B7">
            <v>65</v>
          </cell>
          <cell r="C7">
            <v>16</v>
          </cell>
          <cell r="D7">
            <v>22</v>
          </cell>
        </row>
        <row r="8">
          <cell r="A8" t="str">
            <v>NPCX-L-080</v>
          </cell>
          <cell r="B8">
            <v>75</v>
          </cell>
          <cell r="C8">
            <v>16</v>
          </cell>
          <cell r="D8">
            <v>22</v>
          </cell>
        </row>
        <row r="9">
          <cell r="A9" t="str">
            <v>NPCX-L-090</v>
          </cell>
          <cell r="B9">
            <v>90</v>
          </cell>
          <cell r="C9">
            <v>20</v>
          </cell>
          <cell r="D9">
            <v>28</v>
          </cell>
        </row>
        <row r="10">
          <cell r="A10" t="str">
            <v>NPCX-L-100</v>
          </cell>
          <cell r="B10">
            <v>95</v>
          </cell>
          <cell r="C10">
            <v>20</v>
          </cell>
          <cell r="D10">
            <v>28</v>
          </cell>
        </row>
        <row r="11">
          <cell r="A11" t="str">
            <v>NPCX-L-125</v>
          </cell>
          <cell r="B11">
            <v>110</v>
          </cell>
          <cell r="C11">
            <v>20</v>
          </cell>
          <cell r="D11">
            <v>28</v>
          </cell>
        </row>
        <row r="12">
          <cell r="A12" t="str">
            <v>NPCX-L-150</v>
          </cell>
          <cell r="B12">
            <v>125</v>
          </cell>
          <cell r="C12">
            <v>20</v>
          </cell>
          <cell r="D12">
            <v>28</v>
          </cell>
        </row>
        <row r="13">
          <cell r="A13" t="str">
            <v>NPCX-L-175</v>
          </cell>
          <cell r="B13">
            <v>140</v>
          </cell>
          <cell r="C13">
            <v>20</v>
          </cell>
          <cell r="D13">
            <v>28</v>
          </cell>
        </row>
        <row r="14">
          <cell r="A14" t="str">
            <v>NPCX-L-200</v>
          </cell>
          <cell r="B14">
            <v>150</v>
          </cell>
          <cell r="C14">
            <v>20</v>
          </cell>
          <cell r="D14">
            <v>28</v>
          </cell>
        </row>
        <row r="15">
          <cell r="A15" t="str">
            <v>NPCX-L-225</v>
          </cell>
          <cell r="B15">
            <v>185</v>
          </cell>
          <cell r="C15">
            <v>24</v>
          </cell>
          <cell r="D15">
            <v>28</v>
          </cell>
        </row>
        <row r="16">
          <cell r="A16" t="str">
            <v>NPCX-L-250</v>
          </cell>
          <cell r="B16">
            <v>200</v>
          </cell>
          <cell r="C16">
            <v>24</v>
          </cell>
          <cell r="D16">
            <v>28</v>
          </cell>
        </row>
        <row r="17">
          <cell r="A17" t="str">
            <v>NPCX-L-300</v>
          </cell>
          <cell r="B17">
            <v>225</v>
          </cell>
          <cell r="C17">
            <v>24</v>
          </cell>
          <cell r="D17">
            <v>28</v>
          </cell>
        </row>
        <row r="18">
          <cell r="A18" t="str">
            <v>NPCX-L-350</v>
          </cell>
          <cell r="B18">
            <v>245</v>
          </cell>
          <cell r="C18">
            <v>24</v>
          </cell>
          <cell r="D18">
            <v>28</v>
          </cell>
        </row>
        <row r="19">
          <cell r="A19" t="str">
            <v>NPCX-L-400</v>
          </cell>
          <cell r="B19">
            <v>280</v>
          </cell>
          <cell r="C19">
            <v>30</v>
          </cell>
          <cell r="D19">
            <v>34</v>
          </cell>
        </row>
        <row r="20">
          <cell r="A20" t="str">
            <v>NPCX-L-450</v>
          </cell>
          <cell r="B20">
            <v>310</v>
          </cell>
          <cell r="C20">
            <v>30</v>
          </cell>
          <cell r="D20">
            <v>34</v>
          </cell>
        </row>
        <row r="21">
          <cell r="A21" t="str">
            <v>NPCX-L-500</v>
          </cell>
          <cell r="B21">
            <v>350</v>
          </cell>
          <cell r="C21">
            <v>36</v>
          </cell>
          <cell r="D21">
            <v>40</v>
          </cell>
        </row>
        <row r="22">
          <cell r="A22" t="str">
            <v>NPCX-L-550</v>
          </cell>
          <cell r="B22">
            <v>370</v>
          </cell>
          <cell r="C22">
            <v>36</v>
          </cell>
          <cell r="D22">
            <v>40</v>
          </cell>
        </row>
        <row r="23">
          <cell r="A23" t="str">
            <v>NPCX-L-600</v>
          </cell>
          <cell r="B23">
            <v>400</v>
          </cell>
          <cell r="C23">
            <v>36</v>
          </cell>
          <cell r="D23">
            <v>40</v>
          </cell>
        </row>
        <row r="24">
          <cell r="A24" t="str">
            <v>NPCX-L-650</v>
          </cell>
          <cell r="B24">
            <v>430</v>
          </cell>
          <cell r="C24">
            <v>42</v>
          </cell>
          <cell r="D24">
            <v>47</v>
          </cell>
        </row>
        <row r="25">
          <cell r="A25" t="str">
            <v>NPCX-L-700</v>
          </cell>
          <cell r="B25">
            <v>450</v>
          </cell>
          <cell r="C25">
            <v>42</v>
          </cell>
          <cell r="D25">
            <v>47</v>
          </cell>
        </row>
        <row r="26">
          <cell r="A26" t="str">
            <v>NPCX-L-750</v>
          </cell>
          <cell r="B26">
            <v>480</v>
          </cell>
          <cell r="C26">
            <v>42</v>
          </cell>
          <cell r="D26">
            <v>47</v>
          </cell>
        </row>
        <row r="27">
          <cell r="A27" t="str">
            <v>NPCX-L-800</v>
          </cell>
          <cell r="B27">
            <v>505</v>
          </cell>
          <cell r="C27">
            <v>42</v>
          </cell>
          <cell r="D27">
            <v>47</v>
          </cell>
        </row>
        <row r="28">
          <cell r="A28" t="str">
            <v>NPCX-L-850</v>
          </cell>
          <cell r="B28">
            <v>545</v>
          </cell>
          <cell r="C28">
            <v>48</v>
          </cell>
          <cell r="D28">
            <v>54</v>
          </cell>
        </row>
        <row r="29">
          <cell r="A29" t="str">
            <v>NPCX-L-900</v>
          </cell>
          <cell r="B29">
            <v>565</v>
          </cell>
          <cell r="C29">
            <v>48</v>
          </cell>
          <cell r="D29">
            <v>54</v>
          </cell>
        </row>
        <row r="30">
          <cell r="A30" t="str">
            <v>NPCX-L-1000</v>
          </cell>
          <cell r="B30">
            <v>620</v>
          </cell>
          <cell r="C30">
            <v>48</v>
          </cell>
          <cell r="D30">
            <v>54</v>
          </cell>
        </row>
        <row r="31">
          <cell r="A31" t="str">
            <v>NPCX-L-1100</v>
          </cell>
          <cell r="B31">
            <v>670</v>
          </cell>
          <cell r="C31">
            <v>48</v>
          </cell>
          <cell r="D31">
            <v>54</v>
          </cell>
        </row>
        <row r="32">
          <cell r="A32" t="str">
            <v>NPCX-L-1200</v>
          </cell>
          <cell r="B32">
            <v>730</v>
          </cell>
          <cell r="C32">
            <v>48</v>
          </cell>
          <cell r="D32">
            <v>54</v>
          </cell>
        </row>
        <row r="33">
          <cell r="A33" t="str">
            <v>NPCX-M-300</v>
          </cell>
          <cell r="B33">
            <v>225</v>
          </cell>
          <cell r="C33">
            <v>24</v>
          </cell>
          <cell r="D33">
            <v>28</v>
          </cell>
        </row>
        <row r="34">
          <cell r="A34" t="str">
            <v>NPCX-M-350</v>
          </cell>
          <cell r="B34">
            <v>255</v>
          </cell>
          <cell r="C34">
            <v>30</v>
          </cell>
          <cell r="D34">
            <v>34</v>
          </cell>
        </row>
        <row r="35">
          <cell r="A35" t="str">
            <v>NPCX-M-400</v>
          </cell>
          <cell r="B35">
            <v>280</v>
          </cell>
          <cell r="C35">
            <v>30</v>
          </cell>
          <cell r="D35">
            <v>34</v>
          </cell>
        </row>
        <row r="36">
          <cell r="A36" t="str">
            <v>NPCX-M-450</v>
          </cell>
          <cell r="B36">
            <v>310</v>
          </cell>
          <cell r="C36">
            <v>30</v>
          </cell>
          <cell r="D36">
            <v>34</v>
          </cell>
        </row>
        <row r="37">
          <cell r="A37" t="str">
            <v>NPCX-M-500</v>
          </cell>
          <cell r="B37">
            <v>350</v>
          </cell>
          <cell r="C37">
            <v>36</v>
          </cell>
          <cell r="D37">
            <v>40</v>
          </cell>
        </row>
        <row r="38">
          <cell r="A38" t="str">
            <v>NPCX-M-550</v>
          </cell>
          <cell r="B38">
            <v>370</v>
          </cell>
          <cell r="C38">
            <v>36</v>
          </cell>
          <cell r="D38">
            <v>40</v>
          </cell>
        </row>
        <row r="39">
          <cell r="A39" t="str">
            <v>NPCX-M-600</v>
          </cell>
          <cell r="B39">
            <v>420</v>
          </cell>
          <cell r="C39">
            <v>42</v>
          </cell>
          <cell r="D39">
            <v>47</v>
          </cell>
        </row>
        <row r="40">
          <cell r="A40" t="str">
            <v>NPCX-M-650</v>
          </cell>
          <cell r="B40">
            <v>450</v>
          </cell>
          <cell r="C40">
            <v>42</v>
          </cell>
          <cell r="D40">
            <v>47</v>
          </cell>
        </row>
        <row r="41">
          <cell r="A41" t="str">
            <v>NPCX-M-700</v>
          </cell>
          <cell r="B41">
            <v>475</v>
          </cell>
          <cell r="C41">
            <v>48</v>
          </cell>
          <cell r="D41">
            <v>54</v>
          </cell>
        </row>
        <row r="42">
          <cell r="A42" t="str">
            <v>NPCX-M-750</v>
          </cell>
          <cell r="B42">
            <v>500</v>
          </cell>
          <cell r="C42">
            <v>48</v>
          </cell>
          <cell r="D42">
            <v>54</v>
          </cell>
        </row>
        <row r="43">
          <cell r="A43" t="str">
            <v>NPCX-M-800</v>
          </cell>
          <cell r="B43">
            <v>520</v>
          </cell>
          <cell r="C43">
            <v>48</v>
          </cell>
          <cell r="D43">
            <v>54</v>
          </cell>
        </row>
        <row r="44">
          <cell r="A44" t="str">
            <v>NPCX-M-850</v>
          </cell>
          <cell r="B44">
            <v>545</v>
          </cell>
          <cell r="C44">
            <v>48</v>
          </cell>
          <cell r="D44">
            <v>54</v>
          </cell>
        </row>
        <row r="45">
          <cell r="A45" t="str">
            <v>NPCX-M-900</v>
          </cell>
          <cell r="B45">
            <v>580</v>
          </cell>
          <cell r="C45">
            <v>56</v>
          </cell>
          <cell r="D45">
            <v>62</v>
          </cell>
        </row>
        <row r="46">
          <cell r="A46" t="str">
            <v>NPCX-M-1000</v>
          </cell>
          <cell r="B46">
            <v>650</v>
          </cell>
          <cell r="C46">
            <v>56</v>
          </cell>
          <cell r="D46">
            <v>62</v>
          </cell>
        </row>
        <row r="47">
          <cell r="A47" t="str">
            <v>NPCX-M-1100</v>
          </cell>
          <cell r="B47">
            <v>700</v>
          </cell>
          <cell r="C47">
            <v>56</v>
          </cell>
          <cell r="D47">
            <v>62</v>
          </cell>
        </row>
        <row r="48">
          <cell r="A48" t="str">
            <v>NPCX-M-1200</v>
          </cell>
          <cell r="B48">
            <v>750</v>
          </cell>
          <cell r="C48">
            <v>56</v>
          </cell>
          <cell r="D48">
            <v>62</v>
          </cell>
        </row>
        <row r="49">
          <cell r="A49" t="str">
            <v>NPCX-H-150</v>
          </cell>
          <cell r="B49">
            <v>130</v>
          </cell>
          <cell r="C49">
            <v>24</v>
          </cell>
          <cell r="D49">
            <v>28</v>
          </cell>
        </row>
        <row r="50">
          <cell r="A50" t="str">
            <v>NPCX-H-175</v>
          </cell>
          <cell r="B50">
            <v>150</v>
          </cell>
          <cell r="C50">
            <v>24</v>
          </cell>
          <cell r="D50">
            <v>28</v>
          </cell>
        </row>
        <row r="51">
          <cell r="A51" t="str">
            <v>NPCX-H-200</v>
          </cell>
          <cell r="B51">
            <v>165</v>
          </cell>
          <cell r="C51">
            <v>24</v>
          </cell>
          <cell r="D51">
            <v>28</v>
          </cell>
        </row>
        <row r="52">
          <cell r="A52" t="str">
            <v>NPCX-H-225</v>
          </cell>
          <cell r="B52">
            <v>180</v>
          </cell>
          <cell r="C52">
            <v>30</v>
          </cell>
          <cell r="D52">
            <v>34</v>
          </cell>
        </row>
        <row r="53">
          <cell r="A53" t="str">
            <v>NPCX-H-250</v>
          </cell>
          <cell r="B53">
            <v>200</v>
          </cell>
          <cell r="C53">
            <v>30</v>
          </cell>
          <cell r="D53">
            <v>34</v>
          </cell>
        </row>
        <row r="54">
          <cell r="A54" t="str">
            <v>NPCX-H-300</v>
          </cell>
          <cell r="B54">
            <v>230</v>
          </cell>
          <cell r="C54">
            <v>30</v>
          </cell>
          <cell r="D54">
            <v>34</v>
          </cell>
        </row>
        <row r="55">
          <cell r="A55" t="str">
            <v>NPCX-H-350</v>
          </cell>
          <cell r="B55">
            <v>260</v>
          </cell>
          <cell r="C55">
            <v>36</v>
          </cell>
          <cell r="D55">
            <v>42</v>
          </cell>
        </row>
        <row r="56">
          <cell r="A56" t="str">
            <v>NPCX-H-400</v>
          </cell>
          <cell r="B56">
            <v>300</v>
          </cell>
          <cell r="C56">
            <v>36</v>
          </cell>
          <cell r="D56">
            <v>42</v>
          </cell>
        </row>
        <row r="57">
          <cell r="A57" t="str">
            <v>NPCX-H-450</v>
          </cell>
          <cell r="B57">
            <v>335</v>
          </cell>
          <cell r="C57">
            <v>48</v>
          </cell>
          <cell r="D57">
            <v>54</v>
          </cell>
        </row>
        <row r="58">
          <cell r="A58" t="str">
            <v>NPCX-H-500</v>
          </cell>
          <cell r="B58">
            <v>360</v>
          </cell>
          <cell r="C58">
            <v>48</v>
          </cell>
          <cell r="D58">
            <v>54</v>
          </cell>
        </row>
        <row r="59">
          <cell r="A59" t="str">
            <v>NPCX-H-550</v>
          </cell>
          <cell r="B59">
            <v>400</v>
          </cell>
          <cell r="C59">
            <v>48</v>
          </cell>
          <cell r="D59">
            <v>54</v>
          </cell>
        </row>
        <row r="60">
          <cell r="A60" t="str">
            <v>NPCX-H-600</v>
          </cell>
          <cell r="B60">
            <v>430</v>
          </cell>
          <cell r="C60">
            <v>48</v>
          </cell>
          <cell r="D60">
            <v>54</v>
          </cell>
        </row>
        <row r="61">
          <cell r="A61" t="str">
            <v>NPCB-L-020</v>
          </cell>
          <cell r="B61">
            <v>85</v>
          </cell>
          <cell r="C61">
            <v>12</v>
          </cell>
          <cell r="D61">
            <v>18</v>
          </cell>
        </row>
        <row r="62">
          <cell r="A62" t="str">
            <v>NPCB-L-025</v>
          </cell>
          <cell r="B62">
            <v>90</v>
          </cell>
          <cell r="C62">
            <v>12</v>
          </cell>
          <cell r="D62">
            <v>18</v>
          </cell>
        </row>
        <row r="63">
          <cell r="A63" t="str">
            <v>NPCB-L-032</v>
          </cell>
          <cell r="B63">
            <v>105</v>
          </cell>
          <cell r="C63">
            <v>12</v>
          </cell>
          <cell r="D63">
            <v>18</v>
          </cell>
        </row>
        <row r="64">
          <cell r="A64" t="str">
            <v>NPCB-L-040</v>
          </cell>
          <cell r="B64">
            <v>115</v>
          </cell>
          <cell r="C64">
            <v>16</v>
          </cell>
          <cell r="D64">
            <v>22</v>
          </cell>
        </row>
        <row r="65">
          <cell r="A65" t="str">
            <v>NPCB-L-050</v>
          </cell>
          <cell r="B65">
            <v>120</v>
          </cell>
          <cell r="C65">
            <v>16</v>
          </cell>
          <cell r="D65">
            <v>22</v>
          </cell>
        </row>
        <row r="66">
          <cell r="A66" t="str">
            <v>NPCB-L-065</v>
          </cell>
          <cell r="B66">
            <v>130</v>
          </cell>
          <cell r="C66">
            <v>16</v>
          </cell>
          <cell r="D66">
            <v>22</v>
          </cell>
        </row>
        <row r="67">
          <cell r="A67" t="str">
            <v>NPCB-L-080</v>
          </cell>
          <cell r="B67">
            <v>145</v>
          </cell>
          <cell r="C67">
            <v>16</v>
          </cell>
          <cell r="D67">
            <v>22</v>
          </cell>
        </row>
        <row r="68">
          <cell r="A68" t="str">
            <v>NPCB-L-090</v>
          </cell>
          <cell r="B68">
            <v>155</v>
          </cell>
          <cell r="C68">
            <v>20</v>
          </cell>
          <cell r="D68">
            <v>28</v>
          </cell>
        </row>
        <row r="69">
          <cell r="A69" t="str">
            <v>NPCB-L-100</v>
          </cell>
          <cell r="B69">
            <v>165</v>
          </cell>
          <cell r="C69">
            <v>20</v>
          </cell>
          <cell r="D69">
            <v>28</v>
          </cell>
        </row>
        <row r="70">
          <cell r="A70" t="str">
            <v>NPCB-L-125</v>
          </cell>
          <cell r="B70">
            <v>185</v>
          </cell>
          <cell r="C70">
            <v>20</v>
          </cell>
          <cell r="D70">
            <v>28</v>
          </cell>
        </row>
        <row r="71">
          <cell r="A71" t="str">
            <v>NPCB-L-150</v>
          </cell>
          <cell r="B71">
            <v>215</v>
          </cell>
          <cell r="C71">
            <v>20</v>
          </cell>
          <cell r="D71">
            <v>28</v>
          </cell>
        </row>
        <row r="72">
          <cell r="A72" t="str">
            <v>NPCB-L-175</v>
          </cell>
          <cell r="B72">
            <v>240</v>
          </cell>
          <cell r="C72">
            <v>20</v>
          </cell>
          <cell r="D72">
            <v>28</v>
          </cell>
        </row>
        <row r="73">
          <cell r="A73" t="str">
            <v>NPCB-L-200</v>
          </cell>
          <cell r="B73">
            <v>255</v>
          </cell>
          <cell r="C73">
            <v>20</v>
          </cell>
          <cell r="D73">
            <v>28</v>
          </cell>
        </row>
        <row r="74">
          <cell r="A74" t="str">
            <v>NPCB-L-225</v>
          </cell>
          <cell r="B74">
            <v>275</v>
          </cell>
          <cell r="C74">
            <v>24</v>
          </cell>
          <cell r="D74">
            <v>28</v>
          </cell>
        </row>
        <row r="75">
          <cell r="A75" t="str">
            <v>NPCB-L-250</v>
          </cell>
          <cell r="B75">
            <v>290</v>
          </cell>
          <cell r="C75">
            <v>24</v>
          </cell>
          <cell r="D75">
            <v>28</v>
          </cell>
        </row>
        <row r="76">
          <cell r="A76" t="str">
            <v>NPCB-L-300</v>
          </cell>
          <cell r="B76">
            <v>325</v>
          </cell>
          <cell r="C76">
            <v>24</v>
          </cell>
          <cell r="D76">
            <v>28</v>
          </cell>
        </row>
        <row r="77">
          <cell r="A77" t="str">
            <v>NPCB-L-350</v>
          </cell>
          <cell r="B77">
            <v>365</v>
          </cell>
          <cell r="C77">
            <v>24</v>
          </cell>
          <cell r="D77">
            <v>28</v>
          </cell>
        </row>
        <row r="78">
          <cell r="A78" t="str">
            <v>NPCB-L-400</v>
          </cell>
          <cell r="B78">
            <v>400</v>
          </cell>
          <cell r="C78">
            <v>30</v>
          </cell>
          <cell r="D78">
            <v>34</v>
          </cell>
        </row>
        <row r="79">
          <cell r="A79" t="str">
            <v>NPCB-L-450</v>
          </cell>
          <cell r="B79">
            <v>430</v>
          </cell>
          <cell r="C79">
            <v>30</v>
          </cell>
          <cell r="D79">
            <v>34</v>
          </cell>
        </row>
        <row r="80">
          <cell r="A80" t="str">
            <v>NPCB-L-500</v>
          </cell>
          <cell r="B80">
            <v>470</v>
          </cell>
          <cell r="C80">
            <v>36</v>
          </cell>
          <cell r="D80">
            <v>40</v>
          </cell>
        </row>
        <row r="81">
          <cell r="A81" t="str">
            <v>NPCB-L-550</v>
          </cell>
          <cell r="B81">
            <v>495</v>
          </cell>
          <cell r="C81">
            <v>36</v>
          </cell>
          <cell r="D81">
            <v>40</v>
          </cell>
        </row>
        <row r="82">
          <cell r="A82" t="str">
            <v>NPCB-L-600</v>
          </cell>
          <cell r="B82">
            <v>520</v>
          </cell>
          <cell r="C82">
            <v>36</v>
          </cell>
          <cell r="D82">
            <v>40</v>
          </cell>
        </row>
        <row r="83">
          <cell r="A83" t="str">
            <v>NPCB-L-650</v>
          </cell>
          <cell r="B83">
            <v>590</v>
          </cell>
          <cell r="C83">
            <v>42</v>
          </cell>
          <cell r="D83">
            <v>47</v>
          </cell>
        </row>
        <row r="84">
          <cell r="A84" t="str">
            <v>NPCB-L-700</v>
          </cell>
          <cell r="B84">
            <v>620</v>
          </cell>
          <cell r="C84">
            <v>42</v>
          </cell>
          <cell r="D84">
            <v>47</v>
          </cell>
        </row>
        <row r="85">
          <cell r="A85" t="str">
            <v>NPCB-L-750</v>
          </cell>
          <cell r="B85">
            <v>650</v>
          </cell>
          <cell r="C85">
            <v>42</v>
          </cell>
          <cell r="D85">
            <v>47</v>
          </cell>
        </row>
        <row r="86">
          <cell r="A86" t="str">
            <v>NPCB-L-800</v>
          </cell>
          <cell r="B86">
            <v>700</v>
          </cell>
          <cell r="C86">
            <v>42</v>
          </cell>
          <cell r="D86">
            <v>47</v>
          </cell>
        </row>
        <row r="87">
          <cell r="A87" t="str">
            <v>NPCB-L-850</v>
          </cell>
          <cell r="B87">
            <v>730</v>
          </cell>
          <cell r="C87">
            <v>48</v>
          </cell>
          <cell r="D87">
            <v>54</v>
          </cell>
        </row>
        <row r="88">
          <cell r="A88" t="str">
            <v>NPCB-L-900</v>
          </cell>
          <cell r="B88">
            <v>760</v>
          </cell>
          <cell r="C88">
            <v>48</v>
          </cell>
          <cell r="D88">
            <v>54</v>
          </cell>
        </row>
        <row r="89">
          <cell r="A89" t="str">
            <v>NPCB-L-1000</v>
          </cell>
          <cell r="B89">
            <v>800</v>
          </cell>
          <cell r="C89">
            <v>48</v>
          </cell>
          <cell r="D89">
            <v>54</v>
          </cell>
        </row>
        <row r="90">
          <cell r="A90" t="str">
            <v>NPCB-L-1100</v>
          </cell>
          <cell r="B90">
            <v>850</v>
          </cell>
          <cell r="C90">
            <v>48</v>
          </cell>
          <cell r="D90">
            <v>54</v>
          </cell>
        </row>
        <row r="91">
          <cell r="A91" t="str">
            <v>NPCB-L-1200</v>
          </cell>
          <cell r="B91">
            <v>900</v>
          </cell>
          <cell r="C91">
            <v>48</v>
          </cell>
          <cell r="D91">
            <v>54</v>
          </cell>
        </row>
        <row r="92">
          <cell r="A92" t="str">
            <v>NPCB-M-300</v>
          </cell>
          <cell r="B92">
            <v>325</v>
          </cell>
          <cell r="C92">
            <v>24</v>
          </cell>
          <cell r="D92">
            <v>28</v>
          </cell>
        </row>
        <row r="93">
          <cell r="A93" t="str">
            <v>NPCB-M-350</v>
          </cell>
          <cell r="B93">
            <v>365</v>
          </cell>
          <cell r="C93">
            <v>30</v>
          </cell>
          <cell r="D93">
            <v>34</v>
          </cell>
        </row>
        <row r="94">
          <cell r="A94" t="str">
            <v>NPCB-M-400</v>
          </cell>
          <cell r="B94">
            <v>400</v>
          </cell>
          <cell r="C94">
            <v>30</v>
          </cell>
          <cell r="D94">
            <v>34</v>
          </cell>
        </row>
        <row r="95">
          <cell r="A95" t="str">
            <v>NPCB-M-450</v>
          </cell>
          <cell r="B95">
            <v>430</v>
          </cell>
          <cell r="C95">
            <v>30</v>
          </cell>
          <cell r="D95">
            <v>34</v>
          </cell>
        </row>
        <row r="96">
          <cell r="A96" t="str">
            <v>NPCB-M-500</v>
          </cell>
          <cell r="B96">
            <v>470</v>
          </cell>
          <cell r="C96">
            <v>36</v>
          </cell>
          <cell r="D96">
            <v>40</v>
          </cell>
        </row>
        <row r="97">
          <cell r="A97" t="str">
            <v>NPCB-M-550</v>
          </cell>
          <cell r="B97">
            <v>495</v>
          </cell>
          <cell r="C97">
            <v>36</v>
          </cell>
          <cell r="D97">
            <v>40</v>
          </cell>
        </row>
        <row r="98">
          <cell r="A98" t="str">
            <v>NPCB-M-600</v>
          </cell>
          <cell r="B98">
            <v>520</v>
          </cell>
          <cell r="C98">
            <v>42</v>
          </cell>
          <cell r="D98">
            <v>47</v>
          </cell>
        </row>
        <row r="99">
          <cell r="A99" t="str">
            <v>NPCB-M-650</v>
          </cell>
          <cell r="B99">
            <v>590</v>
          </cell>
          <cell r="C99">
            <v>42</v>
          </cell>
          <cell r="D99">
            <v>47</v>
          </cell>
        </row>
        <row r="100">
          <cell r="A100" t="str">
            <v>NPCB-M-700</v>
          </cell>
          <cell r="B100">
            <v>620</v>
          </cell>
          <cell r="C100">
            <v>48</v>
          </cell>
          <cell r="D100">
            <v>54</v>
          </cell>
        </row>
        <row r="101">
          <cell r="A101" t="str">
            <v>NPCB-M-750</v>
          </cell>
          <cell r="B101">
            <v>650</v>
          </cell>
          <cell r="C101">
            <v>48</v>
          </cell>
          <cell r="D101">
            <v>54</v>
          </cell>
        </row>
        <row r="102">
          <cell r="A102" t="str">
            <v>NPCB-M-800</v>
          </cell>
          <cell r="B102">
            <v>700</v>
          </cell>
          <cell r="C102">
            <v>48</v>
          </cell>
          <cell r="D102">
            <v>54</v>
          </cell>
        </row>
        <row r="103">
          <cell r="A103" t="str">
            <v>NPCB-M-850</v>
          </cell>
          <cell r="B103">
            <v>730</v>
          </cell>
          <cell r="C103">
            <v>48</v>
          </cell>
          <cell r="D103">
            <v>54</v>
          </cell>
        </row>
        <row r="104">
          <cell r="A104" t="str">
            <v>NPCB-M-900</v>
          </cell>
          <cell r="B104">
            <v>760</v>
          </cell>
          <cell r="C104">
            <v>56</v>
          </cell>
          <cell r="D104">
            <v>62</v>
          </cell>
        </row>
        <row r="105">
          <cell r="A105" t="str">
            <v>NPCB-M-1000</v>
          </cell>
          <cell r="B105">
            <v>800</v>
          </cell>
          <cell r="C105">
            <v>56</v>
          </cell>
          <cell r="D105">
            <v>62</v>
          </cell>
        </row>
        <row r="106">
          <cell r="A106" t="str">
            <v>NPCB-M-1100</v>
          </cell>
          <cell r="B106">
            <v>850</v>
          </cell>
          <cell r="C106">
            <v>56</v>
          </cell>
          <cell r="D106">
            <v>62</v>
          </cell>
        </row>
        <row r="107">
          <cell r="A107" t="str">
            <v>NPCB-M-1200</v>
          </cell>
          <cell r="B107">
            <v>900</v>
          </cell>
          <cell r="C107">
            <v>56</v>
          </cell>
          <cell r="D107">
            <v>62</v>
          </cell>
        </row>
        <row r="108">
          <cell r="A108" t="str">
            <v>NPCB-H-150</v>
          </cell>
          <cell r="B108">
            <v>215</v>
          </cell>
          <cell r="C108">
            <v>24</v>
          </cell>
          <cell r="D108">
            <v>28</v>
          </cell>
        </row>
        <row r="109">
          <cell r="A109" t="str">
            <v>NPCB-H-175</v>
          </cell>
          <cell r="B109">
            <v>240</v>
          </cell>
          <cell r="C109">
            <v>24</v>
          </cell>
          <cell r="D109">
            <v>28</v>
          </cell>
        </row>
        <row r="110">
          <cell r="A110" t="str">
            <v>NPCB-H-200</v>
          </cell>
          <cell r="B110">
            <v>255</v>
          </cell>
          <cell r="C110">
            <v>24</v>
          </cell>
          <cell r="D110">
            <v>28</v>
          </cell>
        </row>
        <row r="111">
          <cell r="A111" t="str">
            <v>NPCB-H-225</v>
          </cell>
          <cell r="B111">
            <v>275</v>
          </cell>
          <cell r="C111">
            <v>30</v>
          </cell>
          <cell r="D111">
            <v>34</v>
          </cell>
        </row>
        <row r="112">
          <cell r="A112" t="str">
            <v>NPCB-H-250</v>
          </cell>
          <cell r="B112">
            <v>290</v>
          </cell>
          <cell r="C112">
            <v>30</v>
          </cell>
          <cell r="D112">
            <v>34</v>
          </cell>
        </row>
        <row r="113">
          <cell r="A113" t="str">
            <v>NPCB-H-300</v>
          </cell>
          <cell r="B113">
            <v>325</v>
          </cell>
          <cell r="C113">
            <v>30</v>
          </cell>
          <cell r="D113">
            <v>34</v>
          </cell>
        </row>
        <row r="114">
          <cell r="A114" t="str">
            <v>NPCB-H-350</v>
          </cell>
          <cell r="B114">
            <v>365</v>
          </cell>
          <cell r="C114">
            <v>36</v>
          </cell>
          <cell r="D114">
            <v>42</v>
          </cell>
        </row>
        <row r="115">
          <cell r="A115" t="str">
            <v>NPCB-H-400</v>
          </cell>
          <cell r="B115">
            <v>400</v>
          </cell>
          <cell r="C115">
            <v>36</v>
          </cell>
          <cell r="D115">
            <v>42</v>
          </cell>
        </row>
        <row r="116">
          <cell r="A116" t="str">
            <v>NPCB-H-450</v>
          </cell>
          <cell r="B116">
            <v>430</v>
          </cell>
          <cell r="C116">
            <v>48</v>
          </cell>
          <cell r="D116">
            <v>54</v>
          </cell>
        </row>
        <row r="117">
          <cell r="A117" t="str">
            <v>NPCB-H-500</v>
          </cell>
          <cell r="B117">
            <v>470</v>
          </cell>
          <cell r="C117">
            <v>48</v>
          </cell>
          <cell r="D117">
            <v>54</v>
          </cell>
        </row>
        <row r="118">
          <cell r="A118" t="str">
            <v>NPCB-H-550</v>
          </cell>
          <cell r="B118">
            <v>495</v>
          </cell>
          <cell r="C118">
            <v>48</v>
          </cell>
          <cell r="D118">
            <v>54</v>
          </cell>
        </row>
        <row r="119">
          <cell r="A119" t="str">
            <v>NPCB-H-600</v>
          </cell>
          <cell r="B119">
            <v>520</v>
          </cell>
          <cell r="C119">
            <v>48</v>
          </cell>
          <cell r="D119">
            <v>54</v>
          </cell>
        </row>
        <row r="120">
          <cell r="A120" t="str">
            <v>NPCD-L-020</v>
          </cell>
          <cell r="B120">
            <v>110</v>
          </cell>
          <cell r="C120">
            <v>12</v>
          </cell>
          <cell r="D120">
            <v>18</v>
          </cell>
        </row>
        <row r="121">
          <cell r="A121" t="str">
            <v>NPCD-L-025</v>
          </cell>
          <cell r="B121">
            <v>110</v>
          </cell>
          <cell r="C121">
            <v>12</v>
          </cell>
          <cell r="D121">
            <v>18</v>
          </cell>
        </row>
        <row r="122">
          <cell r="A122" t="str">
            <v>NPCD-L-032</v>
          </cell>
          <cell r="B122">
            <v>125</v>
          </cell>
          <cell r="C122">
            <v>12</v>
          </cell>
          <cell r="D122">
            <v>18</v>
          </cell>
        </row>
        <row r="123">
          <cell r="A123" t="str">
            <v>NPCD-L-040</v>
          </cell>
          <cell r="B123">
            <v>135</v>
          </cell>
          <cell r="C123">
            <v>16</v>
          </cell>
          <cell r="D123">
            <v>22</v>
          </cell>
        </row>
        <row r="124">
          <cell r="A124" t="str">
            <v>NPCD-L-050</v>
          </cell>
          <cell r="B124">
            <v>145</v>
          </cell>
          <cell r="C124">
            <v>16</v>
          </cell>
          <cell r="D124">
            <v>22</v>
          </cell>
        </row>
        <row r="125">
          <cell r="A125" t="str">
            <v>NPCD-L-065</v>
          </cell>
          <cell r="B125">
            <v>155</v>
          </cell>
          <cell r="C125">
            <v>16</v>
          </cell>
          <cell r="D125">
            <v>22</v>
          </cell>
        </row>
        <row r="126">
          <cell r="A126" t="str">
            <v>NPCD-L-080</v>
          </cell>
          <cell r="B126">
            <v>165</v>
          </cell>
          <cell r="C126">
            <v>16</v>
          </cell>
          <cell r="D126">
            <v>22</v>
          </cell>
        </row>
        <row r="127">
          <cell r="A127" t="str">
            <v>NPCD-L-090</v>
          </cell>
          <cell r="B127">
            <v>185</v>
          </cell>
          <cell r="C127">
            <v>20</v>
          </cell>
          <cell r="D127">
            <v>28</v>
          </cell>
        </row>
        <row r="128">
          <cell r="A128" t="str">
            <v>NPCD-L-100</v>
          </cell>
          <cell r="B128">
            <v>195</v>
          </cell>
          <cell r="C128">
            <v>20</v>
          </cell>
          <cell r="D128">
            <v>28</v>
          </cell>
        </row>
        <row r="129">
          <cell r="A129" t="str">
            <v>NPCD-L-125</v>
          </cell>
          <cell r="B129">
            <v>215</v>
          </cell>
          <cell r="C129">
            <v>20</v>
          </cell>
          <cell r="D129">
            <v>28</v>
          </cell>
        </row>
        <row r="130">
          <cell r="A130" t="str">
            <v>NPCD-L-150</v>
          </cell>
          <cell r="B130">
            <v>255</v>
          </cell>
          <cell r="C130">
            <v>20</v>
          </cell>
          <cell r="D130">
            <v>28</v>
          </cell>
        </row>
        <row r="131">
          <cell r="A131" t="str">
            <v>NPCD-L-175</v>
          </cell>
          <cell r="B131">
            <v>280</v>
          </cell>
          <cell r="C131">
            <v>20</v>
          </cell>
          <cell r="D131">
            <v>28</v>
          </cell>
        </row>
        <row r="132">
          <cell r="A132" t="str">
            <v>NPCD-L-200</v>
          </cell>
          <cell r="B132">
            <v>300</v>
          </cell>
          <cell r="C132">
            <v>20</v>
          </cell>
          <cell r="D132">
            <v>28</v>
          </cell>
        </row>
        <row r="133">
          <cell r="A133" t="str">
            <v>NPCD-L-225</v>
          </cell>
          <cell r="B133">
            <v>320</v>
          </cell>
          <cell r="C133">
            <v>24</v>
          </cell>
          <cell r="D133">
            <v>28</v>
          </cell>
        </row>
        <row r="134">
          <cell r="A134" t="str">
            <v>NPCD-L-250</v>
          </cell>
          <cell r="B134">
            <v>340</v>
          </cell>
          <cell r="C134">
            <v>24</v>
          </cell>
          <cell r="D134">
            <v>28</v>
          </cell>
        </row>
        <row r="135">
          <cell r="A135" t="str">
            <v>NPCD-L-300</v>
          </cell>
          <cell r="B135">
            <v>370</v>
          </cell>
          <cell r="C135">
            <v>24</v>
          </cell>
          <cell r="D135">
            <v>28</v>
          </cell>
        </row>
        <row r="136">
          <cell r="A136" t="str">
            <v>NPCD-L-350</v>
          </cell>
          <cell r="B136">
            <v>420</v>
          </cell>
          <cell r="C136">
            <v>24</v>
          </cell>
          <cell r="D136">
            <v>28</v>
          </cell>
        </row>
        <row r="137">
          <cell r="A137" t="str">
            <v>NPCD-L-400</v>
          </cell>
          <cell r="B137">
            <v>445</v>
          </cell>
          <cell r="C137">
            <v>30</v>
          </cell>
          <cell r="D137">
            <v>34</v>
          </cell>
        </row>
        <row r="138">
          <cell r="A138" t="str">
            <v>NPCD-L-450</v>
          </cell>
          <cell r="B138">
            <v>470</v>
          </cell>
          <cell r="C138">
            <v>30</v>
          </cell>
          <cell r="D138">
            <v>34</v>
          </cell>
        </row>
        <row r="139">
          <cell r="A139" t="str">
            <v>NPCD-L-500</v>
          </cell>
          <cell r="B139">
            <v>520</v>
          </cell>
          <cell r="C139">
            <v>36</v>
          </cell>
          <cell r="D139">
            <v>40</v>
          </cell>
        </row>
        <row r="140">
          <cell r="A140" t="str">
            <v>NPCD-L-550</v>
          </cell>
          <cell r="B140">
            <v>550</v>
          </cell>
          <cell r="C140">
            <v>36</v>
          </cell>
          <cell r="D140">
            <v>40</v>
          </cell>
        </row>
        <row r="141">
          <cell r="A141" t="str">
            <v>NPCD-L-600</v>
          </cell>
          <cell r="B141">
            <v>580</v>
          </cell>
          <cell r="C141">
            <v>36</v>
          </cell>
          <cell r="D141">
            <v>40</v>
          </cell>
        </row>
        <row r="142">
          <cell r="A142" t="str">
            <v>NPCD-L-650</v>
          </cell>
          <cell r="B142">
            <v>590</v>
          </cell>
          <cell r="C142">
            <v>42</v>
          </cell>
          <cell r="D142">
            <v>47</v>
          </cell>
        </row>
        <row r="143">
          <cell r="A143" t="str">
            <v>NPCD-L-700</v>
          </cell>
          <cell r="B143">
            <v>620</v>
          </cell>
          <cell r="C143">
            <v>42</v>
          </cell>
          <cell r="D143">
            <v>47</v>
          </cell>
        </row>
        <row r="144">
          <cell r="A144" t="str">
            <v>NPCD-L-750</v>
          </cell>
          <cell r="B144">
            <v>650</v>
          </cell>
          <cell r="C144">
            <v>42</v>
          </cell>
          <cell r="D144">
            <v>47</v>
          </cell>
        </row>
        <row r="145">
          <cell r="A145" t="str">
            <v>NPCD-L-800</v>
          </cell>
          <cell r="B145">
            <v>700</v>
          </cell>
          <cell r="C145">
            <v>42</v>
          </cell>
          <cell r="D145">
            <v>47</v>
          </cell>
        </row>
        <row r="146">
          <cell r="A146" t="str">
            <v>NPCD-L-850</v>
          </cell>
          <cell r="B146">
            <v>730</v>
          </cell>
          <cell r="C146">
            <v>48</v>
          </cell>
          <cell r="D146">
            <v>54</v>
          </cell>
        </row>
        <row r="147">
          <cell r="A147" t="str">
            <v>NPCD-L-900</v>
          </cell>
          <cell r="B147">
            <v>760</v>
          </cell>
          <cell r="C147">
            <v>48</v>
          </cell>
          <cell r="D147">
            <v>54</v>
          </cell>
        </row>
        <row r="148">
          <cell r="A148" t="str">
            <v>NPCD-L-1000</v>
          </cell>
          <cell r="B148">
            <v>800</v>
          </cell>
          <cell r="C148">
            <v>48</v>
          </cell>
          <cell r="D148">
            <v>54</v>
          </cell>
        </row>
        <row r="149">
          <cell r="A149" t="str">
            <v>NPCD-L-1100</v>
          </cell>
          <cell r="B149">
            <v>850</v>
          </cell>
          <cell r="C149">
            <v>48</v>
          </cell>
          <cell r="D149">
            <v>54</v>
          </cell>
        </row>
        <row r="150">
          <cell r="A150" t="str">
            <v>NPCD-L-1200</v>
          </cell>
          <cell r="B150">
            <v>900</v>
          </cell>
          <cell r="C150">
            <v>48</v>
          </cell>
          <cell r="D150">
            <v>54</v>
          </cell>
        </row>
        <row r="151">
          <cell r="A151" t="str">
            <v>NPCD-M-300</v>
          </cell>
          <cell r="B151">
            <v>370</v>
          </cell>
          <cell r="C151">
            <v>24</v>
          </cell>
          <cell r="D151">
            <v>28</v>
          </cell>
        </row>
        <row r="152">
          <cell r="A152" t="str">
            <v>NPCD-M-350</v>
          </cell>
          <cell r="B152">
            <v>420</v>
          </cell>
          <cell r="C152">
            <v>30</v>
          </cell>
          <cell r="D152">
            <v>34</v>
          </cell>
        </row>
        <row r="153">
          <cell r="A153" t="str">
            <v>NPCD-M-400</v>
          </cell>
          <cell r="B153">
            <v>445</v>
          </cell>
          <cell r="C153">
            <v>30</v>
          </cell>
          <cell r="D153">
            <v>34</v>
          </cell>
        </row>
        <row r="154">
          <cell r="A154" t="str">
            <v>NPCD-M-450</v>
          </cell>
          <cell r="B154">
            <v>470</v>
          </cell>
          <cell r="C154">
            <v>30</v>
          </cell>
          <cell r="D154">
            <v>34</v>
          </cell>
        </row>
        <row r="155">
          <cell r="A155" t="str">
            <v>NPCD-M-500</v>
          </cell>
          <cell r="B155">
            <v>520</v>
          </cell>
          <cell r="C155">
            <v>36</v>
          </cell>
          <cell r="D155">
            <v>40</v>
          </cell>
        </row>
        <row r="156">
          <cell r="A156" t="str">
            <v>NPCD-M-550</v>
          </cell>
          <cell r="B156">
            <v>550</v>
          </cell>
          <cell r="C156">
            <v>36</v>
          </cell>
          <cell r="D156">
            <v>40</v>
          </cell>
        </row>
        <row r="157">
          <cell r="A157" t="str">
            <v>NPCD-M-600</v>
          </cell>
          <cell r="B157">
            <v>580</v>
          </cell>
          <cell r="C157">
            <v>42</v>
          </cell>
          <cell r="D157">
            <v>46</v>
          </cell>
        </row>
        <row r="158">
          <cell r="A158" t="str">
            <v>NPCD-M-650</v>
          </cell>
          <cell r="B158">
            <v>590</v>
          </cell>
          <cell r="C158">
            <v>42</v>
          </cell>
          <cell r="D158">
            <v>46</v>
          </cell>
        </row>
        <row r="159">
          <cell r="A159" t="str">
            <v>NPCD-M-700</v>
          </cell>
          <cell r="B159">
            <v>620</v>
          </cell>
          <cell r="C159">
            <v>48</v>
          </cell>
          <cell r="D159">
            <v>54</v>
          </cell>
        </row>
        <row r="160">
          <cell r="A160" t="str">
            <v>NPCD-M-750</v>
          </cell>
          <cell r="B160">
            <v>650</v>
          </cell>
          <cell r="C160">
            <v>48</v>
          </cell>
          <cell r="D160">
            <v>54</v>
          </cell>
        </row>
        <row r="161">
          <cell r="A161" t="str">
            <v>NPCD-M-800</v>
          </cell>
          <cell r="B161">
            <v>700</v>
          </cell>
          <cell r="C161">
            <v>48</v>
          </cell>
          <cell r="D161">
            <v>54</v>
          </cell>
        </row>
        <row r="162">
          <cell r="A162" t="str">
            <v>NPCD-M-850</v>
          </cell>
          <cell r="B162">
            <v>730</v>
          </cell>
          <cell r="C162">
            <v>48</v>
          </cell>
          <cell r="D162">
            <v>54</v>
          </cell>
        </row>
        <row r="163">
          <cell r="A163" t="str">
            <v>NPCD-M-900</v>
          </cell>
          <cell r="B163">
            <v>760</v>
          </cell>
          <cell r="C163">
            <v>56</v>
          </cell>
          <cell r="D163">
            <v>62</v>
          </cell>
        </row>
        <row r="164">
          <cell r="A164" t="str">
            <v>NPCD-M-1000</v>
          </cell>
          <cell r="B164">
            <v>800</v>
          </cell>
          <cell r="C164">
            <v>56</v>
          </cell>
          <cell r="D164">
            <v>62</v>
          </cell>
        </row>
        <row r="165">
          <cell r="A165" t="str">
            <v>NPCD-M-1100</v>
          </cell>
          <cell r="B165">
            <v>850</v>
          </cell>
          <cell r="C165">
            <v>56</v>
          </cell>
          <cell r="D165">
            <v>62</v>
          </cell>
        </row>
        <row r="166">
          <cell r="A166" t="str">
            <v>NPCD-M-1200</v>
          </cell>
          <cell r="B166">
            <v>900</v>
          </cell>
          <cell r="C166">
            <v>56</v>
          </cell>
          <cell r="D166">
            <v>62</v>
          </cell>
        </row>
        <row r="167">
          <cell r="A167" t="str">
            <v>NPCD-H-150</v>
          </cell>
          <cell r="B167">
            <v>255</v>
          </cell>
          <cell r="C167">
            <v>24</v>
          </cell>
          <cell r="D167">
            <v>28</v>
          </cell>
        </row>
        <row r="168">
          <cell r="A168" t="str">
            <v>NPCD-H-175</v>
          </cell>
          <cell r="B168">
            <v>280</v>
          </cell>
          <cell r="C168">
            <v>24</v>
          </cell>
          <cell r="D168">
            <v>28</v>
          </cell>
        </row>
        <row r="169">
          <cell r="A169" t="str">
            <v>NPCD-H-200</v>
          </cell>
          <cell r="B169">
            <v>300</v>
          </cell>
          <cell r="C169">
            <v>24</v>
          </cell>
          <cell r="D169">
            <v>28</v>
          </cell>
        </row>
        <row r="170">
          <cell r="A170" t="str">
            <v>NPCD-H-225</v>
          </cell>
          <cell r="B170">
            <v>320</v>
          </cell>
          <cell r="C170">
            <v>30</v>
          </cell>
          <cell r="D170">
            <v>34</v>
          </cell>
        </row>
        <row r="171">
          <cell r="A171" t="str">
            <v>NPCD-H-250</v>
          </cell>
          <cell r="B171">
            <v>340</v>
          </cell>
          <cell r="C171">
            <v>30</v>
          </cell>
          <cell r="D171">
            <v>34</v>
          </cell>
        </row>
        <row r="172">
          <cell r="A172" t="str">
            <v>NPCD-H-300</v>
          </cell>
          <cell r="B172">
            <v>370</v>
          </cell>
          <cell r="C172">
            <v>30</v>
          </cell>
          <cell r="D172">
            <v>34</v>
          </cell>
        </row>
        <row r="173">
          <cell r="A173" t="str">
            <v>NPCD-H-350</v>
          </cell>
          <cell r="B173">
            <v>420</v>
          </cell>
          <cell r="C173">
            <v>36</v>
          </cell>
          <cell r="D173">
            <v>42</v>
          </cell>
        </row>
        <row r="174">
          <cell r="A174" t="str">
            <v>NPCD-H-400</v>
          </cell>
          <cell r="B174">
            <v>445</v>
          </cell>
          <cell r="C174">
            <v>36</v>
          </cell>
          <cell r="D174">
            <v>42</v>
          </cell>
        </row>
        <row r="175">
          <cell r="A175" t="str">
            <v>NPCD-H-450</v>
          </cell>
          <cell r="B175">
            <v>470</v>
          </cell>
          <cell r="C175">
            <v>48</v>
          </cell>
          <cell r="D175">
            <v>54</v>
          </cell>
        </row>
        <row r="176">
          <cell r="A176" t="str">
            <v>NPCD-H-500</v>
          </cell>
          <cell r="B176">
            <v>520</v>
          </cell>
          <cell r="C176">
            <v>48</v>
          </cell>
          <cell r="D176">
            <v>54</v>
          </cell>
        </row>
        <row r="177">
          <cell r="A177" t="str">
            <v>NPCD-H-550</v>
          </cell>
          <cell r="B177">
            <v>550</v>
          </cell>
          <cell r="C177">
            <v>48</v>
          </cell>
          <cell r="D177">
            <v>54</v>
          </cell>
        </row>
        <row r="178">
          <cell r="A178" t="str">
            <v>NPCD-H-575</v>
          </cell>
          <cell r="B178">
            <v>580</v>
          </cell>
          <cell r="C178">
            <v>48</v>
          </cell>
          <cell r="D178">
            <v>54</v>
          </cell>
        </row>
        <row r="179">
          <cell r="A179" t="str">
            <v>NPCD-H-600</v>
          </cell>
          <cell r="B179">
            <v>580</v>
          </cell>
          <cell r="C179">
            <v>48</v>
          </cell>
          <cell r="D179">
            <v>54</v>
          </cell>
        </row>
        <row r="180">
          <cell r="A180" t="str">
            <v>NPCE-L-020</v>
          </cell>
          <cell r="B180">
            <v>110</v>
          </cell>
          <cell r="C180">
            <v>12</v>
          </cell>
          <cell r="D180">
            <v>18</v>
          </cell>
        </row>
        <row r="181">
          <cell r="A181" t="str">
            <v>NPCE-L-025</v>
          </cell>
          <cell r="B181">
            <v>110</v>
          </cell>
          <cell r="C181">
            <v>12</v>
          </cell>
          <cell r="D181">
            <v>18</v>
          </cell>
        </row>
        <row r="182">
          <cell r="A182" t="str">
            <v>NPCE-L-032</v>
          </cell>
          <cell r="B182">
            <v>125</v>
          </cell>
          <cell r="C182">
            <v>12</v>
          </cell>
          <cell r="D182">
            <v>18</v>
          </cell>
        </row>
        <row r="183">
          <cell r="A183" t="str">
            <v>NPCE-L-040</v>
          </cell>
          <cell r="B183">
            <v>135</v>
          </cell>
          <cell r="C183">
            <v>16</v>
          </cell>
          <cell r="D183">
            <v>22</v>
          </cell>
        </row>
        <row r="184">
          <cell r="A184" t="str">
            <v>NPCE-L-050</v>
          </cell>
          <cell r="B184">
            <v>145</v>
          </cell>
          <cell r="C184">
            <v>16</v>
          </cell>
          <cell r="D184">
            <v>22</v>
          </cell>
        </row>
        <row r="185">
          <cell r="A185" t="str">
            <v>NPCE-L-065</v>
          </cell>
          <cell r="B185">
            <v>155</v>
          </cell>
          <cell r="C185">
            <v>16</v>
          </cell>
          <cell r="D185">
            <v>22</v>
          </cell>
        </row>
        <row r="186">
          <cell r="A186" t="str">
            <v>NPCE-L-080</v>
          </cell>
          <cell r="B186">
            <v>165</v>
          </cell>
          <cell r="C186">
            <v>16</v>
          </cell>
          <cell r="D186">
            <v>22</v>
          </cell>
        </row>
        <row r="187">
          <cell r="A187" t="str">
            <v>NPCE-L-090</v>
          </cell>
          <cell r="B187">
            <v>185</v>
          </cell>
          <cell r="C187">
            <v>20</v>
          </cell>
          <cell r="D187">
            <v>28</v>
          </cell>
        </row>
        <row r="188">
          <cell r="A188" t="str">
            <v>NPCE-L-100</v>
          </cell>
          <cell r="B188">
            <v>195</v>
          </cell>
          <cell r="C188">
            <v>20</v>
          </cell>
          <cell r="D188">
            <v>28</v>
          </cell>
        </row>
        <row r="189">
          <cell r="A189" t="str">
            <v>NPCE-L-125</v>
          </cell>
          <cell r="B189">
            <v>215</v>
          </cell>
          <cell r="C189">
            <v>20</v>
          </cell>
          <cell r="D189">
            <v>28</v>
          </cell>
        </row>
        <row r="190">
          <cell r="A190" t="str">
            <v>NPCE-L-150</v>
          </cell>
          <cell r="B190">
            <v>255</v>
          </cell>
          <cell r="C190">
            <v>20</v>
          </cell>
          <cell r="D190">
            <v>28</v>
          </cell>
        </row>
        <row r="191">
          <cell r="A191" t="str">
            <v>NPCE-L-175</v>
          </cell>
          <cell r="B191">
            <v>280</v>
          </cell>
          <cell r="C191">
            <v>20</v>
          </cell>
          <cell r="D191">
            <v>28</v>
          </cell>
        </row>
        <row r="192">
          <cell r="A192" t="str">
            <v>NPCE-L-200</v>
          </cell>
          <cell r="B192">
            <v>300</v>
          </cell>
          <cell r="C192">
            <v>20</v>
          </cell>
          <cell r="D192">
            <v>28</v>
          </cell>
        </row>
        <row r="193">
          <cell r="A193" t="str">
            <v>NPCE-L-225</v>
          </cell>
          <cell r="B193">
            <v>320</v>
          </cell>
          <cell r="C193">
            <v>24</v>
          </cell>
          <cell r="D193">
            <v>28</v>
          </cell>
        </row>
        <row r="194">
          <cell r="A194" t="str">
            <v>NPCE-L-250</v>
          </cell>
          <cell r="B194">
            <v>340</v>
          </cell>
          <cell r="C194">
            <v>24</v>
          </cell>
          <cell r="D194">
            <v>28</v>
          </cell>
        </row>
        <row r="195">
          <cell r="A195" t="str">
            <v>NPCE-L-300</v>
          </cell>
          <cell r="B195">
            <v>370</v>
          </cell>
          <cell r="C195">
            <v>24</v>
          </cell>
          <cell r="D195">
            <v>28</v>
          </cell>
        </row>
        <row r="196">
          <cell r="A196" t="str">
            <v>NPCE-L-350</v>
          </cell>
          <cell r="B196">
            <v>420</v>
          </cell>
          <cell r="C196">
            <v>24</v>
          </cell>
          <cell r="D196">
            <v>28</v>
          </cell>
        </row>
        <row r="197">
          <cell r="A197" t="str">
            <v>NPCE-L-400</v>
          </cell>
          <cell r="B197">
            <v>445</v>
          </cell>
          <cell r="C197">
            <v>30</v>
          </cell>
          <cell r="D197">
            <v>34</v>
          </cell>
        </row>
        <row r="198">
          <cell r="A198" t="str">
            <v>NPCE-L-450</v>
          </cell>
          <cell r="B198">
            <v>470</v>
          </cell>
          <cell r="C198">
            <v>30</v>
          </cell>
          <cell r="D198">
            <v>34</v>
          </cell>
        </row>
        <row r="199">
          <cell r="A199" t="str">
            <v>NPCE-L-500</v>
          </cell>
          <cell r="B199">
            <v>520</v>
          </cell>
          <cell r="C199">
            <v>36</v>
          </cell>
          <cell r="D199">
            <v>40</v>
          </cell>
        </row>
        <row r="200">
          <cell r="A200" t="str">
            <v>NPCE-L-550</v>
          </cell>
          <cell r="B200">
            <v>550</v>
          </cell>
          <cell r="C200">
            <v>36</v>
          </cell>
          <cell r="D200">
            <v>40</v>
          </cell>
        </row>
        <row r="201">
          <cell r="A201" t="str">
            <v>NPCE-L-600</v>
          </cell>
          <cell r="B201">
            <v>580</v>
          </cell>
          <cell r="C201">
            <v>36</v>
          </cell>
          <cell r="D201">
            <v>40</v>
          </cell>
        </row>
        <row r="202">
          <cell r="A202" t="str">
            <v>NPCE-L-650</v>
          </cell>
          <cell r="B202">
            <v>590</v>
          </cell>
          <cell r="C202">
            <v>42</v>
          </cell>
          <cell r="D202">
            <v>47</v>
          </cell>
        </row>
        <row r="203">
          <cell r="A203" t="str">
            <v>NPCE-L-700</v>
          </cell>
          <cell r="B203">
            <v>620</v>
          </cell>
          <cell r="C203">
            <v>42</v>
          </cell>
          <cell r="D203">
            <v>47</v>
          </cell>
        </row>
        <row r="204">
          <cell r="A204" t="str">
            <v>NPCE-L-750</v>
          </cell>
          <cell r="B204">
            <v>650</v>
          </cell>
          <cell r="C204">
            <v>42</v>
          </cell>
          <cell r="D204">
            <v>47</v>
          </cell>
        </row>
        <row r="205">
          <cell r="A205" t="str">
            <v>NPCE-L-800</v>
          </cell>
          <cell r="B205">
            <v>700</v>
          </cell>
          <cell r="C205">
            <v>42</v>
          </cell>
          <cell r="D205">
            <v>47</v>
          </cell>
        </row>
        <row r="206">
          <cell r="A206" t="str">
            <v>NPCE-L-850</v>
          </cell>
          <cell r="B206">
            <v>730</v>
          </cell>
          <cell r="C206">
            <v>48</v>
          </cell>
          <cell r="D206">
            <v>54</v>
          </cell>
        </row>
        <row r="207">
          <cell r="A207" t="str">
            <v>NPCE-L-900</v>
          </cell>
          <cell r="B207">
            <v>760</v>
          </cell>
          <cell r="C207">
            <v>48</v>
          </cell>
          <cell r="D207">
            <v>54</v>
          </cell>
        </row>
        <row r="208">
          <cell r="A208" t="str">
            <v>NPCE-L-1000</v>
          </cell>
          <cell r="B208">
            <v>800</v>
          </cell>
          <cell r="C208">
            <v>48</v>
          </cell>
          <cell r="D208">
            <v>54</v>
          </cell>
        </row>
        <row r="209">
          <cell r="A209" t="str">
            <v>NPCE-L-1100</v>
          </cell>
          <cell r="B209">
            <v>850</v>
          </cell>
          <cell r="C209">
            <v>48</v>
          </cell>
          <cell r="D209">
            <v>54</v>
          </cell>
        </row>
        <row r="210">
          <cell r="A210" t="str">
            <v>NPCE-L-1200</v>
          </cell>
          <cell r="B210">
            <v>900</v>
          </cell>
          <cell r="C210">
            <v>48</v>
          </cell>
          <cell r="D210">
            <v>54</v>
          </cell>
        </row>
        <row r="211">
          <cell r="A211" t="str">
            <v>NPCE-M-300</v>
          </cell>
          <cell r="B211">
            <v>370</v>
          </cell>
          <cell r="C211">
            <v>24</v>
          </cell>
          <cell r="D211">
            <v>28</v>
          </cell>
        </row>
        <row r="212">
          <cell r="A212" t="str">
            <v>NPCE-M-350</v>
          </cell>
          <cell r="B212">
            <v>420</v>
          </cell>
          <cell r="C212">
            <v>30</v>
          </cell>
          <cell r="D212">
            <v>34</v>
          </cell>
        </row>
        <row r="213">
          <cell r="A213" t="str">
            <v>NPCE-M-400</v>
          </cell>
          <cell r="B213">
            <v>445</v>
          </cell>
          <cell r="C213">
            <v>30</v>
          </cell>
          <cell r="D213">
            <v>34</v>
          </cell>
        </row>
        <row r="214">
          <cell r="A214" t="str">
            <v>NPCE-M-450</v>
          </cell>
          <cell r="B214">
            <v>470</v>
          </cell>
          <cell r="C214">
            <v>30</v>
          </cell>
          <cell r="D214">
            <v>34</v>
          </cell>
        </row>
        <row r="215">
          <cell r="A215" t="str">
            <v>NPCE-M-500</v>
          </cell>
          <cell r="B215">
            <v>520</v>
          </cell>
          <cell r="C215">
            <v>36</v>
          </cell>
          <cell r="D215">
            <v>40</v>
          </cell>
        </row>
        <row r="216">
          <cell r="A216" t="str">
            <v>NPCE-M-550</v>
          </cell>
          <cell r="B216">
            <v>550</v>
          </cell>
          <cell r="C216">
            <v>36</v>
          </cell>
          <cell r="D216">
            <v>40</v>
          </cell>
        </row>
        <row r="217">
          <cell r="A217" t="str">
            <v>NPCE-M-600</v>
          </cell>
          <cell r="B217">
            <v>580</v>
          </cell>
          <cell r="C217">
            <v>42</v>
          </cell>
          <cell r="D217">
            <v>47</v>
          </cell>
        </row>
        <row r="218">
          <cell r="A218" t="str">
            <v>NPCE-M-650</v>
          </cell>
          <cell r="B218">
            <v>590</v>
          </cell>
          <cell r="C218">
            <v>42</v>
          </cell>
          <cell r="D218">
            <v>47</v>
          </cell>
        </row>
        <row r="219">
          <cell r="A219" t="str">
            <v>NPCE-M-700</v>
          </cell>
          <cell r="B219">
            <v>620</v>
          </cell>
          <cell r="C219">
            <v>48</v>
          </cell>
          <cell r="D219">
            <v>54</v>
          </cell>
        </row>
        <row r="220">
          <cell r="A220" t="str">
            <v>NPCE-M-750</v>
          </cell>
          <cell r="B220">
            <v>650</v>
          </cell>
          <cell r="C220">
            <v>48</v>
          </cell>
          <cell r="D220">
            <v>54</v>
          </cell>
        </row>
        <row r="221">
          <cell r="A221" t="str">
            <v>NPCE-M-800</v>
          </cell>
          <cell r="B221">
            <v>700</v>
          </cell>
          <cell r="C221">
            <v>48</v>
          </cell>
          <cell r="D221">
            <v>54</v>
          </cell>
        </row>
        <row r="222">
          <cell r="A222" t="str">
            <v>NPCE-M-850</v>
          </cell>
          <cell r="B222">
            <v>730</v>
          </cell>
          <cell r="C222">
            <v>48</v>
          </cell>
          <cell r="D222">
            <v>54</v>
          </cell>
        </row>
        <row r="223">
          <cell r="A223" t="str">
            <v>NPCE-M-900</v>
          </cell>
          <cell r="B223">
            <v>760</v>
          </cell>
          <cell r="C223">
            <v>56</v>
          </cell>
          <cell r="D223">
            <v>62</v>
          </cell>
        </row>
        <row r="224">
          <cell r="A224" t="str">
            <v>NPCE-M-1000</v>
          </cell>
          <cell r="B224">
            <v>800</v>
          </cell>
          <cell r="C224">
            <v>56</v>
          </cell>
          <cell r="D224">
            <v>62</v>
          </cell>
        </row>
        <row r="225">
          <cell r="A225" t="str">
            <v>NPCE-M-1100</v>
          </cell>
          <cell r="B225">
            <v>850</v>
          </cell>
          <cell r="C225">
            <v>56</v>
          </cell>
          <cell r="D225">
            <v>62</v>
          </cell>
        </row>
        <row r="226">
          <cell r="A226" t="str">
            <v>NPCE-M-1200</v>
          </cell>
          <cell r="B226">
            <v>900</v>
          </cell>
          <cell r="C226">
            <v>56</v>
          </cell>
          <cell r="D226">
            <v>62</v>
          </cell>
        </row>
        <row r="227">
          <cell r="A227" t="str">
            <v>NPCE-H-150</v>
          </cell>
          <cell r="B227">
            <v>255</v>
          </cell>
          <cell r="C227">
            <v>24</v>
          </cell>
          <cell r="D227">
            <v>28</v>
          </cell>
        </row>
        <row r="228">
          <cell r="A228" t="str">
            <v>NPCE-H-175</v>
          </cell>
          <cell r="B228">
            <v>280</v>
          </cell>
          <cell r="C228">
            <v>24</v>
          </cell>
          <cell r="D228">
            <v>28</v>
          </cell>
        </row>
        <row r="229">
          <cell r="A229" t="str">
            <v>NPCE-H-200</v>
          </cell>
          <cell r="B229">
            <v>300</v>
          </cell>
          <cell r="C229">
            <v>24</v>
          </cell>
          <cell r="D229">
            <v>28</v>
          </cell>
        </row>
        <row r="230">
          <cell r="A230" t="str">
            <v>NPCE-H-225</v>
          </cell>
          <cell r="B230">
            <v>320</v>
          </cell>
          <cell r="C230">
            <v>30</v>
          </cell>
          <cell r="D230">
            <v>34</v>
          </cell>
        </row>
        <row r="231">
          <cell r="A231" t="str">
            <v>NPCE-H-250</v>
          </cell>
          <cell r="B231">
            <v>340</v>
          </cell>
          <cell r="C231">
            <v>30</v>
          </cell>
          <cell r="D231">
            <v>34</v>
          </cell>
        </row>
        <row r="232">
          <cell r="A232" t="str">
            <v>NPCE-H-300</v>
          </cell>
          <cell r="B232">
            <v>370</v>
          </cell>
          <cell r="C232">
            <v>30</v>
          </cell>
          <cell r="D232">
            <v>34</v>
          </cell>
        </row>
        <row r="233">
          <cell r="A233" t="str">
            <v>NPCE-H-350</v>
          </cell>
          <cell r="B233">
            <v>420</v>
          </cell>
          <cell r="C233">
            <v>36</v>
          </cell>
          <cell r="D233">
            <v>42</v>
          </cell>
        </row>
        <row r="234">
          <cell r="A234" t="str">
            <v>NPCE-H-400</v>
          </cell>
          <cell r="B234">
            <v>445</v>
          </cell>
          <cell r="C234">
            <v>36</v>
          </cell>
          <cell r="D234">
            <v>42</v>
          </cell>
        </row>
        <row r="235">
          <cell r="A235" t="str">
            <v>NPCE-H-450</v>
          </cell>
          <cell r="B235">
            <v>470</v>
          </cell>
          <cell r="C235">
            <v>48</v>
          </cell>
          <cell r="D235">
            <v>54</v>
          </cell>
        </row>
        <row r="236">
          <cell r="A236" t="str">
            <v>NPCE-H-500</v>
          </cell>
          <cell r="B236">
            <v>520</v>
          </cell>
          <cell r="C236">
            <v>48</v>
          </cell>
          <cell r="D236">
            <v>54</v>
          </cell>
        </row>
        <row r="237">
          <cell r="A237" t="str">
            <v>NPCE-H-550</v>
          </cell>
          <cell r="B237">
            <v>550</v>
          </cell>
          <cell r="C237">
            <v>48</v>
          </cell>
          <cell r="D237">
            <v>54</v>
          </cell>
        </row>
        <row r="238">
          <cell r="A238" t="str">
            <v>NPCE-H-600</v>
          </cell>
          <cell r="B238">
            <v>580</v>
          </cell>
          <cell r="C238">
            <v>48</v>
          </cell>
          <cell r="D238">
            <v>54</v>
          </cell>
        </row>
        <row r="239">
          <cell r="A239" t="str">
            <v>NPCX-L-065A</v>
          </cell>
          <cell r="B239">
            <v>65</v>
          </cell>
        </row>
        <row r="240">
          <cell r="A240" t="str">
            <v>NPCX-L-150A</v>
          </cell>
          <cell r="B240">
            <v>125</v>
          </cell>
        </row>
        <row r="241">
          <cell r="A241" t="str">
            <v>NPCX-L-200A</v>
          </cell>
          <cell r="B241">
            <v>150</v>
          </cell>
        </row>
        <row r="242">
          <cell r="A242" t="str">
            <v>NPCX-L-250A</v>
          </cell>
          <cell r="B242">
            <v>200</v>
          </cell>
        </row>
        <row r="243">
          <cell r="A243" t="str">
            <v>NPCX-L-300A</v>
          </cell>
          <cell r="B243">
            <v>225</v>
          </cell>
        </row>
        <row r="244">
          <cell r="A244" t="str">
            <v>NPCX-M-300A</v>
          </cell>
          <cell r="B244">
            <v>225</v>
          </cell>
        </row>
        <row r="245">
          <cell r="A245" t="str">
            <v>NPCX-H-150A</v>
          </cell>
          <cell r="B245">
            <v>130</v>
          </cell>
        </row>
        <row r="246">
          <cell r="A246" t="str">
            <v>NPCX-H-200A</v>
          </cell>
          <cell r="B246">
            <v>165</v>
          </cell>
        </row>
        <row r="247">
          <cell r="A247" t="str">
            <v>NPCX-H-250A</v>
          </cell>
          <cell r="B247">
            <v>200</v>
          </cell>
        </row>
        <row r="248">
          <cell r="A248" t="str">
            <v>NPCX-H-300A</v>
          </cell>
          <cell r="B248">
            <v>230</v>
          </cell>
        </row>
        <row r="249">
          <cell r="A249" t="str">
            <v>NPCB-L-065A</v>
          </cell>
          <cell r="B249">
            <v>130</v>
          </cell>
        </row>
        <row r="250">
          <cell r="A250" t="str">
            <v>NPCB-L-150A</v>
          </cell>
          <cell r="B250">
            <v>215</v>
          </cell>
        </row>
        <row r="251">
          <cell r="A251" t="str">
            <v>NPCB-L-200A</v>
          </cell>
          <cell r="B251">
            <v>255</v>
          </cell>
        </row>
        <row r="252">
          <cell r="A252" t="str">
            <v>NPCB-L-250A</v>
          </cell>
          <cell r="B252">
            <v>290</v>
          </cell>
        </row>
        <row r="253">
          <cell r="A253" t="str">
            <v>NPCB-L-300A</v>
          </cell>
          <cell r="B253">
            <v>325</v>
          </cell>
        </row>
        <row r="254">
          <cell r="A254" t="str">
            <v>NPCB-M-300A</v>
          </cell>
          <cell r="B254">
            <v>325</v>
          </cell>
        </row>
        <row r="255">
          <cell r="A255" t="str">
            <v>NPCB-H-150A</v>
          </cell>
          <cell r="B255">
            <v>215</v>
          </cell>
        </row>
        <row r="256">
          <cell r="A256" t="str">
            <v>NPCB-H-200A</v>
          </cell>
          <cell r="B256">
            <v>255</v>
          </cell>
        </row>
        <row r="257">
          <cell r="A257" t="str">
            <v>NPCB-H-250A</v>
          </cell>
          <cell r="B257">
            <v>290</v>
          </cell>
        </row>
        <row r="258">
          <cell r="A258" t="str">
            <v>NPCB-H-300A</v>
          </cell>
          <cell r="B258">
            <v>325</v>
          </cell>
        </row>
        <row r="259">
          <cell r="A259" t="str">
            <v>NPCD-L-065A</v>
          </cell>
          <cell r="B259">
            <v>155</v>
          </cell>
        </row>
        <row r="260">
          <cell r="A260" t="str">
            <v>NPCD-L-150A</v>
          </cell>
          <cell r="B260">
            <v>255</v>
          </cell>
        </row>
        <row r="261">
          <cell r="A261" t="str">
            <v>NPCD-L-200A</v>
          </cell>
          <cell r="B261">
            <v>300</v>
          </cell>
        </row>
        <row r="262">
          <cell r="A262" t="str">
            <v>NPCD-L-250A</v>
          </cell>
          <cell r="B262">
            <v>340</v>
          </cell>
        </row>
        <row r="263">
          <cell r="A263" t="str">
            <v>NPCD-L-300A</v>
          </cell>
          <cell r="B263">
            <v>370</v>
          </cell>
        </row>
        <row r="264">
          <cell r="A264" t="str">
            <v>NPCD-M-300A</v>
          </cell>
          <cell r="B264">
            <v>370</v>
          </cell>
        </row>
        <row r="265">
          <cell r="A265" t="str">
            <v>NPCD-H-150A</v>
          </cell>
          <cell r="B265">
            <v>255</v>
          </cell>
        </row>
        <row r="266">
          <cell r="A266" t="str">
            <v>NPCD-H-200A</v>
          </cell>
          <cell r="B266">
            <v>300</v>
          </cell>
        </row>
        <row r="267">
          <cell r="A267" t="str">
            <v>NPCD-H-250A</v>
          </cell>
          <cell r="B267">
            <v>340</v>
          </cell>
        </row>
        <row r="268">
          <cell r="A268" t="str">
            <v>NPCD-H-300A</v>
          </cell>
          <cell r="B268">
            <v>370</v>
          </cell>
        </row>
        <row r="269">
          <cell r="A269" t="str">
            <v>NPCE-L-065A</v>
          </cell>
          <cell r="B269">
            <v>155</v>
          </cell>
        </row>
        <row r="270">
          <cell r="A270" t="str">
            <v>NPCE-L-150A</v>
          </cell>
          <cell r="B270">
            <v>255</v>
          </cell>
        </row>
        <row r="271">
          <cell r="A271" t="str">
            <v>NPCE-L-200A</v>
          </cell>
          <cell r="B271">
            <v>300</v>
          </cell>
        </row>
        <row r="272">
          <cell r="A272" t="str">
            <v>NPCE-L-250A</v>
          </cell>
          <cell r="B272">
            <v>340</v>
          </cell>
        </row>
        <row r="273">
          <cell r="A273" t="str">
            <v>NPCE-L-300A</v>
          </cell>
          <cell r="B273">
            <v>370</v>
          </cell>
        </row>
        <row r="274">
          <cell r="A274" t="str">
            <v>NPCE-M-300A</v>
          </cell>
          <cell r="B274">
            <v>370</v>
          </cell>
        </row>
        <row r="275">
          <cell r="A275" t="str">
            <v>NPCE-H-150A</v>
          </cell>
          <cell r="B275">
            <v>255</v>
          </cell>
        </row>
        <row r="276">
          <cell r="A276" t="str">
            <v>NPCE-H-200A</v>
          </cell>
          <cell r="B276">
            <v>300</v>
          </cell>
        </row>
        <row r="277">
          <cell r="A277" t="str">
            <v>NPCE-H-250A</v>
          </cell>
          <cell r="B277">
            <v>340</v>
          </cell>
        </row>
        <row r="278">
          <cell r="A278" t="str">
            <v>NPCE-H-300A</v>
          </cell>
          <cell r="B278">
            <v>370</v>
          </cell>
        </row>
        <row r="279">
          <cell r="A279" t="str">
            <v>EHC-080</v>
          </cell>
          <cell r="B279">
            <v>150</v>
          </cell>
        </row>
        <row r="280">
          <cell r="A280" t="str">
            <v>EHC-090</v>
          </cell>
          <cell r="B280">
            <v>150</v>
          </cell>
        </row>
        <row r="281">
          <cell r="A281" t="str">
            <v>EHC-100</v>
          </cell>
          <cell r="B281">
            <v>150</v>
          </cell>
        </row>
        <row r="282">
          <cell r="A282" t="str">
            <v>EHC-125</v>
          </cell>
          <cell r="B282">
            <v>200</v>
          </cell>
        </row>
        <row r="283">
          <cell r="A283" t="str">
            <v>EHC-150</v>
          </cell>
          <cell r="B283">
            <v>200</v>
          </cell>
        </row>
        <row r="284">
          <cell r="A284" t="str">
            <v>EHC-175</v>
          </cell>
          <cell r="B284">
            <v>200</v>
          </cell>
        </row>
        <row r="285">
          <cell r="A285" t="str">
            <v>EHC-200</v>
          </cell>
          <cell r="B285">
            <v>200</v>
          </cell>
        </row>
        <row r="286">
          <cell r="A286" t="str">
            <v>EHC-225</v>
          </cell>
          <cell r="B286">
            <v>200</v>
          </cell>
        </row>
        <row r="287">
          <cell r="A287" t="str">
            <v>EHC-250</v>
          </cell>
          <cell r="B287">
            <v>250</v>
          </cell>
          <cell r="C287" t="str">
            <v/>
          </cell>
          <cell r="D287">
            <v>47</v>
          </cell>
        </row>
        <row r="288">
          <cell r="A288" t="str">
            <v>EHC-300</v>
          </cell>
          <cell r="B288">
            <v>250</v>
          </cell>
          <cell r="C288" t="str">
            <v/>
          </cell>
          <cell r="D288">
            <v>47</v>
          </cell>
        </row>
        <row r="289">
          <cell r="A289" t="str">
            <v>EHC-350</v>
          </cell>
          <cell r="B289">
            <v>250</v>
          </cell>
          <cell r="D289">
            <v>47</v>
          </cell>
        </row>
        <row r="290">
          <cell r="A290" t="str">
            <v>EHC-400</v>
          </cell>
          <cell r="B290">
            <v>300</v>
          </cell>
          <cell r="D290">
            <v>54</v>
          </cell>
        </row>
        <row r="291">
          <cell r="A291" t="str">
            <v>EHC-450</v>
          </cell>
          <cell r="B291">
            <v>300</v>
          </cell>
          <cell r="D291">
            <v>54</v>
          </cell>
        </row>
        <row r="292">
          <cell r="A292" t="str">
            <v>EHC-500</v>
          </cell>
          <cell r="B292">
            <v>300</v>
          </cell>
          <cell r="D292">
            <v>54</v>
          </cell>
        </row>
        <row r="293">
          <cell r="A293" t="str">
            <v>EHC-550</v>
          </cell>
          <cell r="B293">
            <v>300</v>
          </cell>
          <cell r="D293">
            <v>62</v>
          </cell>
        </row>
        <row r="294">
          <cell r="A294" t="str">
            <v>EHC-600</v>
          </cell>
          <cell r="B294">
            <v>300</v>
          </cell>
          <cell r="D294">
            <v>62</v>
          </cell>
        </row>
        <row r="295">
          <cell r="A295" t="str">
            <v>EHA-080</v>
          </cell>
          <cell r="B295">
            <v>175</v>
          </cell>
        </row>
        <row r="296">
          <cell r="A296" t="str">
            <v>EHA-090</v>
          </cell>
          <cell r="B296">
            <v>200</v>
          </cell>
        </row>
        <row r="297">
          <cell r="A297" t="str">
            <v>EHA-100</v>
          </cell>
          <cell r="B297">
            <v>200</v>
          </cell>
        </row>
        <row r="298">
          <cell r="A298" t="str">
            <v>EHA-125</v>
          </cell>
          <cell r="B298">
            <v>200</v>
          </cell>
        </row>
        <row r="299">
          <cell r="A299" t="str">
            <v>EHA-150</v>
          </cell>
          <cell r="B299">
            <v>250</v>
          </cell>
        </row>
        <row r="300">
          <cell r="A300" t="str">
            <v>EHA-175</v>
          </cell>
          <cell r="B300">
            <v>250</v>
          </cell>
        </row>
        <row r="301">
          <cell r="A301" t="str">
            <v>EHA-200</v>
          </cell>
          <cell r="B301">
            <v>250</v>
          </cell>
        </row>
        <row r="302">
          <cell r="A302" t="str">
            <v>EHA-225</v>
          </cell>
          <cell r="B302">
            <v>250</v>
          </cell>
        </row>
        <row r="303">
          <cell r="A303" t="str">
            <v>EHA-250</v>
          </cell>
          <cell r="B303">
            <v>300</v>
          </cell>
          <cell r="D303">
            <v>47</v>
          </cell>
        </row>
        <row r="304">
          <cell r="A304" t="str">
            <v>EHA-300</v>
          </cell>
          <cell r="B304">
            <v>300</v>
          </cell>
          <cell r="D304">
            <v>47</v>
          </cell>
        </row>
        <row r="305">
          <cell r="A305" t="str">
            <v>EHA-350</v>
          </cell>
          <cell r="B305">
            <v>300</v>
          </cell>
          <cell r="D305">
            <v>47</v>
          </cell>
        </row>
        <row r="306">
          <cell r="A306" t="str">
            <v>EHA-400</v>
          </cell>
          <cell r="B306">
            <v>300</v>
          </cell>
          <cell r="D306">
            <v>54</v>
          </cell>
        </row>
        <row r="307">
          <cell r="A307" t="str">
            <v>EHA-450</v>
          </cell>
          <cell r="B307">
            <v>300</v>
          </cell>
          <cell r="D307">
            <v>54</v>
          </cell>
        </row>
        <row r="308">
          <cell r="A308" t="str">
            <v>EHA-500</v>
          </cell>
          <cell r="B308">
            <v>300</v>
          </cell>
          <cell r="D308">
            <v>54</v>
          </cell>
        </row>
        <row r="309">
          <cell r="A309" t="str">
            <v>EHA-550</v>
          </cell>
          <cell r="B309">
            <v>300</v>
          </cell>
          <cell r="D309">
            <v>62</v>
          </cell>
        </row>
        <row r="310">
          <cell r="A310" t="str">
            <v>EHA-600</v>
          </cell>
          <cell r="B310">
            <v>300</v>
          </cell>
          <cell r="D310">
            <v>62</v>
          </cell>
        </row>
        <row r="311">
          <cell r="A311" t="str">
            <v>NPCY-L-020</v>
          </cell>
          <cell r="B311">
            <v>35</v>
          </cell>
          <cell r="C311">
            <v>12</v>
          </cell>
          <cell r="D311">
            <v>18</v>
          </cell>
        </row>
        <row r="312">
          <cell r="A312" t="str">
            <v>NPCY-L-025</v>
          </cell>
          <cell r="B312">
            <v>40</v>
          </cell>
          <cell r="C312">
            <v>12</v>
          </cell>
          <cell r="D312">
            <v>18</v>
          </cell>
        </row>
        <row r="313">
          <cell r="A313" t="str">
            <v>NPCY-L-032</v>
          </cell>
          <cell r="B313">
            <v>45</v>
          </cell>
          <cell r="C313">
            <v>12</v>
          </cell>
          <cell r="D313">
            <v>18</v>
          </cell>
        </row>
        <row r="314">
          <cell r="A314" t="str">
            <v>NPCY-L-040</v>
          </cell>
          <cell r="B314">
            <v>55</v>
          </cell>
          <cell r="C314">
            <v>16</v>
          </cell>
          <cell r="D314">
            <v>22</v>
          </cell>
        </row>
        <row r="315">
          <cell r="A315" t="str">
            <v>NPCY-L-050</v>
          </cell>
          <cell r="B315">
            <v>60</v>
          </cell>
          <cell r="C315">
            <v>16</v>
          </cell>
          <cell r="D315">
            <v>22</v>
          </cell>
        </row>
        <row r="316">
          <cell r="A316" t="str">
            <v>NPCY-L-065</v>
          </cell>
          <cell r="B316">
            <v>65</v>
          </cell>
          <cell r="C316">
            <v>16</v>
          </cell>
          <cell r="D316">
            <v>22</v>
          </cell>
        </row>
        <row r="317">
          <cell r="A317" t="str">
            <v>NPCY-L-080</v>
          </cell>
          <cell r="B317">
            <v>75</v>
          </cell>
          <cell r="C317">
            <v>16</v>
          </cell>
          <cell r="D317">
            <v>22</v>
          </cell>
        </row>
        <row r="318">
          <cell r="A318" t="str">
            <v>NPCY-L-090</v>
          </cell>
          <cell r="B318">
            <v>90</v>
          </cell>
          <cell r="C318">
            <v>20</v>
          </cell>
          <cell r="D318">
            <v>28</v>
          </cell>
        </row>
        <row r="319">
          <cell r="A319" t="str">
            <v>NPCY-L-100</v>
          </cell>
          <cell r="B319">
            <v>95</v>
          </cell>
          <cell r="C319">
            <v>20</v>
          </cell>
          <cell r="D319">
            <v>28</v>
          </cell>
        </row>
        <row r="320">
          <cell r="A320" t="str">
            <v>NPCY-L-125</v>
          </cell>
          <cell r="B320">
            <v>110</v>
          </cell>
          <cell r="C320">
            <v>20</v>
          </cell>
          <cell r="D320">
            <v>28</v>
          </cell>
        </row>
        <row r="321">
          <cell r="A321" t="str">
            <v>NPCY-L-150</v>
          </cell>
          <cell r="B321">
            <v>125</v>
          </cell>
          <cell r="C321">
            <v>20</v>
          </cell>
          <cell r="D321">
            <v>28</v>
          </cell>
        </row>
        <row r="322">
          <cell r="A322" t="str">
            <v>NPCY-L-175</v>
          </cell>
          <cell r="B322">
            <v>140</v>
          </cell>
          <cell r="C322">
            <v>20</v>
          </cell>
          <cell r="D322">
            <v>28</v>
          </cell>
        </row>
        <row r="323">
          <cell r="A323" t="str">
            <v>NPCY-L-200</v>
          </cell>
          <cell r="B323">
            <v>150</v>
          </cell>
          <cell r="C323">
            <v>20</v>
          </cell>
          <cell r="D323">
            <v>28</v>
          </cell>
        </row>
        <row r="324">
          <cell r="A324" t="str">
            <v>NPCY-L-225</v>
          </cell>
          <cell r="B324">
            <v>185</v>
          </cell>
          <cell r="C324">
            <v>24</v>
          </cell>
          <cell r="D324">
            <v>28</v>
          </cell>
        </row>
        <row r="325">
          <cell r="A325" t="str">
            <v>NPCY-L-250</v>
          </cell>
          <cell r="B325">
            <v>200</v>
          </cell>
          <cell r="C325">
            <v>24</v>
          </cell>
          <cell r="D325">
            <v>28</v>
          </cell>
        </row>
        <row r="326">
          <cell r="A326" t="str">
            <v>NPCY-L-300</v>
          </cell>
          <cell r="B326">
            <v>225</v>
          </cell>
          <cell r="C326">
            <v>24</v>
          </cell>
          <cell r="D326">
            <v>28</v>
          </cell>
        </row>
        <row r="327">
          <cell r="A327" t="str">
            <v>NPCY-L-350</v>
          </cell>
          <cell r="B327">
            <v>245</v>
          </cell>
          <cell r="C327">
            <v>24</v>
          </cell>
          <cell r="D327">
            <v>28</v>
          </cell>
        </row>
        <row r="328">
          <cell r="A328" t="str">
            <v>NPCY-L-400</v>
          </cell>
          <cell r="B328">
            <v>280</v>
          </cell>
          <cell r="C328">
            <v>30</v>
          </cell>
          <cell r="D328">
            <v>34</v>
          </cell>
        </row>
        <row r="329">
          <cell r="A329" t="str">
            <v>NPCY-L-450</v>
          </cell>
          <cell r="B329">
            <v>310</v>
          </cell>
          <cell r="C329">
            <v>30</v>
          </cell>
          <cell r="D329">
            <v>34</v>
          </cell>
        </row>
        <row r="330">
          <cell r="A330" t="str">
            <v>NPCY-L-500</v>
          </cell>
          <cell r="B330">
            <v>350</v>
          </cell>
          <cell r="C330">
            <v>36</v>
          </cell>
          <cell r="D330">
            <v>40</v>
          </cell>
        </row>
        <row r="331">
          <cell r="A331" t="str">
            <v>NPCY-L-550</v>
          </cell>
          <cell r="B331">
            <v>370</v>
          </cell>
          <cell r="C331">
            <v>36</v>
          </cell>
          <cell r="D331">
            <v>40</v>
          </cell>
        </row>
        <row r="332">
          <cell r="A332" t="str">
            <v>NPCY-L-600</v>
          </cell>
          <cell r="B332">
            <v>400</v>
          </cell>
          <cell r="C332">
            <v>36</v>
          </cell>
          <cell r="D332">
            <v>40</v>
          </cell>
        </row>
        <row r="333">
          <cell r="A333" t="str">
            <v>NPCY-L-650</v>
          </cell>
          <cell r="B333">
            <v>430</v>
          </cell>
          <cell r="C333">
            <v>42</v>
          </cell>
          <cell r="D333">
            <v>47</v>
          </cell>
        </row>
        <row r="334">
          <cell r="A334" t="str">
            <v>NPCY-L-700</v>
          </cell>
          <cell r="B334">
            <v>450</v>
          </cell>
          <cell r="C334">
            <v>42</v>
          </cell>
          <cell r="D334">
            <v>47</v>
          </cell>
        </row>
        <row r="335">
          <cell r="A335" t="str">
            <v>NPCY-L-750</v>
          </cell>
          <cell r="B335">
            <v>480</v>
          </cell>
          <cell r="C335">
            <v>42</v>
          </cell>
          <cell r="D335">
            <v>47</v>
          </cell>
        </row>
        <row r="336">
          <cell r="A336" t="str">
            <v>NPCY-L-800</v>
          </cell>
          <cell r="B336">
            <v>505</v>
          </cell>
          <cell r="C336">
            <v>42</v>
          </cell>
          <cell r="D336">
            <v>47</v>
          </cell>
        </row>
        <row r="337">
          <cell r="A337" t="str">
            <v>NPCY-L-850</v>
          </cell>
          <cell r="B337">
            <v>545</v>
          </cell>
          <cell r="C337">
            <v>48</v>
          </cell>
          <cell r="D337">
            <v>54</v>
          </cell>
        </row>
        <row r="338">
          <cell r="A338" t="str">
            <v>NPCY-L-900</v>
          </cell>
          <cell r="B338">
            <v>565</v>
          </cell>
          <cell r="C338">
            <v>48</v>
          </cell>
          <cell r="D338">
            <v>54</v>
          </cell>
        </row>
        <row r="339">
          <cell r="A339" t="str">
            <v>NPCY-L-1000</v>
          </cell>
          <cell r="B339">
            <v>620</v>
          </cell>
          <cell r="C339">
            <v>48</v>
          </cell>
          <cell r="D339">
            <v>54</v>
          </cell>
        </row>
        <row r="340">
          <cell r="A340" t="str">
            <v>NPCY-L-1100</v>
          </cell>
          <cell r="B340">
            <v>670</v>
          </cell>
          <cell r="C340">
            <v>48</v>
          </cell>
          <cell r="D340">
            <v>54</v>
          </cell>
        </row>
        <row r="341">
          <cell r="A341" t="str">
            <v>NPCY-L-1200</v>
          </cell>
          <cell r="B341">
            <v>730</v>
          </cell>
          <cell r="C341">
            <v>48</v>
          </cell>
          <cell r="D341">
            <v>54</v>
          </cell>
        </row>
        <row r="342">
          <cell r="A342" t="str">
            <v>NPCZ-L-020</v>
          </cell>
          <cell r="B342">
            <v>35</v>
          </cell>
          <cell r="C342">
            <v>12</v>
          </cell>
          <cell r="D342">
            <v>18</v>
          </cell>
        </row>
        <row r="343">
          <cell r="A343" t="str">
            <v>NPCZ-L-025</v>
          </cell>
          <cell r="B343">
            <v>40</v>
          </cell>
          <cell r="C343">
            <v>12</v>
          </cell>
          <cell r="D343">
            <v>18</v>
          </cell>
        </row>
        <row r="344">
          <cell r="A344" t="str">
            <v>NPCZ-L-032</v>
          </cell>
          <cell r="B344">
            <v>45</v>
          </cell>
          <cell r="C344">
            <v>12</v>
          </cell>
          <cell r="D344">
            <v>18</v>
          </cell>
        </row>
        <row r="345">
          <cell r="A345" t="str">
            <v>NPCZ-L-040</v>
          </cell>
          <cell r="B345">
            <v>55</v>
          </cell>
          <cell r="C345">
            <v>16</v>
          </cell>
          <cell r="D345">
            <v>22</v>
          </cell>
        </row>
        <row r="346">
          <cell r="A346" t="str">
            <v>NPCZ-L-050</v>
          </cell>
          <cell r="B346">
            <v>60</v>
          </cell>
          <cell r="C346">
            <v>16</v>
          </cell>
          <cell r="D346">
            <v>22</v>
          </cell>
        </row>
        <row r="347">
          <cell r="A347" t="str">
            <v>NPCZ-L-065</v>
          </cell>
          <cell r="B347">
            <v>65</v>
          </cell>
          <cell r="C347">
            <v>16</v>
          </cell>
          <cell r="D347">
            <v>22</v>
          </cell>
        </row>
        <row r="348">
          <cell r="A348" t="str">
            <v>NPCZ-L-080</v>
          </cell>
          <cell r="B348">
            <v>75</v>
          </cell>
          <cell r="C348">
            <v>16</v>
          </cell>
          <cell r="D348">
            <v>22</v>
          </cell>
        </row>
        <row r="349">
          <cell r="A349" t="str">
            <v>NPCZ-L-090</v>
          </cell>
          <cell r="B349">
            <v>90</v>
          </cell>
          <cell r="C349">
            <v>20</v>
          </cell>
          <cell r="D349">
            <v>28</v>
          </cell>
        </row>
        <row r="350">
          <cell r="A350" t="str">
            <v>NPCZ-L-100</v>
          </cell>
          <cell r="B350">
            <v>95</v>
          </cell>
          <cell r="C350">
            <v>20</v>
          </cell>
          <cell r="D350">
            <v>28</v>
          </cell>
        </row>
        <row r="351">
          <cell r="A351" t="str">
            <v>NPCZ-L-125</v>
          </cell>
          <cell r="B351">
            <v>110</v>
          </cell>
          <cell r="C351">
            <v>20</v>
          </cell>
          <cell r="D351">
            <v>28</v>
          </cell>
        </row>
        <row r="352">
          <cell r="A352" t="str">
            <v>NPCZ-L-150</v>
          </cell>
          <cell r="B352">
            <v>125</v>
          </cell>
          <cell r="C352">
            <v>20</v>
          </cell>
          <cell r="D352">
            <v>28</v>
          </cell>
        </row>
        <row r="353">
          <cell r="A353" t="str">
            <v>NPCZ-L-175</v>
          </cell>
          <cell r="B353">
            <v>140</v>
          </cell>
          <cell r="C353">
            <v>20</v>
          </cell>
          <cell r="D353">
            <v>28</v>
          </cell>
        </row>
        <row r="354">
          <cell r="A354" t="str">
            <v>NPCZ-L-200</v>
          </cell>
          <cell r="B354">
            <v>150</v>
          </cell>
          <cell r="C354">
            <v>20</v>
          </cell>
          <cell r="D354">
            <v>28</v>
          </cell>
        </row>
        <row r="355">
          <cell r="A355" t="str">
            <v>NPCZ-L-225</v>
          </cell>
          <cell r="B355">
            <v>185</v>
          </cell>
          <cell r="C355">
            <v>24</v>
          </cell>
          <cell r="D355">
            <v>28</v>
          </cell>
        </row>
        <row r="356">
          <cell r="A356" t="str">
            <v>NPCZ-L-250</v>
          </cell>
          <cell r="B356">
            <v>200</v>
          </cell>
          <cell r="C356">
            <v>24</v>
          </cell>
          <cell r="D356">
            <v>28</v>
          </cell>
        </row>
        <row r="357">
          <cell r="A357" t="str">
            <v>NPCZ-L-300</v>
          </cell>
          <cell r="B357">
            <v>225</v>
          </cell>
          <cell r="C357">
            <v>24</v>
          </cell>
          <cell r="D357">
            <v>28</v>
          </cell>
        </row>
        <row r="358">
          <cell r="A358" t="str">
            <v>NPCZ-L-350</v>
          </cell>
          <cell r="B358">
            <v>245</v>
          </cell>
          <cell r="C358">
            <v>24</v>
          </cell>
          <cell r="D358">
            <v>28</v>
          </cell>
        </row>
        <row r="359">
          <cell r="A359" t="str">
            <v>NPCZ-L-400</v>
          </cell>
          <cell r="B359">
            <v>280</v>
          </cell>
          <cell r="C359">
            <v>30</v>
          </cell>
          <cell r="D359">
            <v>34</v>
          </cell>
        </row>
        <row r="360">
          <cell r="A360" t="str">
            <v>NPCZ-L-450</v>
          </cell>
          <cell r="B360">
            <v>310</v>
          </cell>
          <cell r="C360">
            <v>30</v>
          </cell>
          <cell r="D360">
            <v>34</v>
          </cell>
        </row>
        <row r="361">
          <cell r="A361" t="str">
            <v>NPCZ-L-500</v>
          </cell>
          <cell r="B361">
            <v>350</v>
          </cell>
          <cell r="C361">
            <v>36</v>
          </cell>
          <cell r="D361">
            <v>40</v>
          </cell>
        </row>
        <row r="362">
          <cell r="A362" t="str">
            <v>NPCZ-L-550</v>
          </cell>
          <cell r="B362">
            <v>370</v>
          </cell>
          <cell r="C362">
            <v>36</v>
          </cell>
          <cell r="D362">
            <v>40</v>
          </cell>
        </row>
        <row r="363">
          <cell r="A363" t="str">
            <v>NPCZ-L-600</v>
          </cell>
          <cell r="B363">
            <v>400</v>
          </cell>
          <cell r="C363">
            <v>36</v>
          </cell>
          <cell r="D363">
            <v>40</v>
          </cell>
        </row>
        <row r="364">
          <cell r="A364" t="str">
            <v>NPCZ-L-650</v>
          </cell>
          <cell r="B364">
            <v>430</v>
          </cell>
          <cell r="C364">
            <v>42</v>
          </cell>
          <cell r="D364">
            <v>47</v>
          </cell>
        </row>
        <row r="365">
          <cell r="A365" t="str">
            <v>NPCZ-L-700</v>
          </cell>
          <cell r="B365">
            <v>450</v>
          </cell>
          <cell r="C365">
            <v>42</v>
          </cell>
          <cell r="D365">
            <v>47</v>
          </cell>
        </row>
        <row r="366">
          <cell r="A366" t="str">
            <v>NPCZ-L-750</v>
          </cell>
          <cell r="B366">
            <v>480</v>
          </cell>
          <cell r="C366">
            <v>42</v>
          </cell>
          <cell r="D366">
            <v>47</v>
          </cell>
        </row>
        <row r="367">
          <cell r="A367" t="str">
            <v>NPCZ-L-800</v>
          </cell>
          <cell r="B367">
            <v>505</v>
          </cell>
          <cell r="C367">
            <v>42</v>
          </cell>
          <cell r="D367">
            <v>47</v>
          </cell>
        </row>
        <row r="368">
          <cell r="A368" t="str">
            <v>NPCZ-L-850</v>
          </cell>
          <cell r="B368">
            <v>545</v>
          </cell>
          <cell r="C368">
            <v>48</v>
          </cell>
          <cell r="D368">
            <v>54</v>
          </cell>
        </row>
        <row r="369">
          <cell r="A369" t="str">
            <v>NPCZ-L-900</v>
          </cell>
          <cell r="B369">
            <v>565</v>
          </cell>
          <cell r="C369">
            <v>48</v>
          </cell>
          <cell r="D369">
            <v>54</v>
          </cell>
        </row>
        <row r="370">
          <cell r="A370" t="str">
            <v>NPCZ-L-1000</v>
          </cell>
          <cell r="B370">
            <v>620</v>
          </cell>
          <cell r="C370">
            <v>48</v>
          </cell>
          <cell r="D370">
            <v>54</v>
          </cell>
        </row>
        <row r="371">
          <cell r="A371" t="str">
            <v>NPCZ-L-1100</v>
          </cell>
          <cell r="B371">
            <v>670</v>
          </cell>
          <cell r="C371">
            <v>48</v>
          </cell>
          <cell r="D371">
            <v>54</v>
          </cell>
        </row>
        <row r="372">
          <cell r="A372" t="str">
            <v>NPCZ-L-1200</v>
          </cell>
          <cell r="B372">
            <v>730</v>
          </cell>
          <cell r="C372">
            <v>48</v>
          </cell>
          <cell r="D372">
            <v>54</v>
          </cell>
        </row>
        <row r="373">
          <cell r="A373" t="str">
            <v>22NPCB-H-250</v>
          </cell>
          <cell r="B373">
            <v>340</v>
          </cell>
        </row>
        <row r="374">
          <cell r="A374" t="str">
            <v>NCLS-M10</v>
          </cell>
          <cell r="B374">
            <v>50</v>
          </cell>
          <cell r="C374">
            <v>12</v>
          </cell>
          <cell r="D374">
            <v>18</v>
          </cell>
        </row>
        <row r="375">
          <cell r="A375" t="str">
            <v>NCLS-M12</v>
          </cell>
          <cell r="B375">
            <v>50</v>
          </cell>
          <cell r="C375">
            <v>16</v>
          </cell>
          <cell r="D375">
            <v>22</v>
          </cell>
        </row>
        <row r="376">
          <cell r="A376" t="str">
            <v>NCLS-M16</v>
          </cell>
          <cell r="B376">
            <v>50</v>
          </cell>
          <cell r="C376">
            <v>20</v>
          </cell>
          <cell r="D376">
            <v>24</v>
          </cell>
        </row>
        <row r="377">
          <cell r="A377" t="str">
            <v>NCLS-M20</v>
          </cell>
          <cell r="B377">
            <v>50</v>
          </cell>
          <cell r="C377">
            <v>24</v>
          </cell>
          <cell r="D377">
            <v>28</v>
          </cell>
        </row>
        <row r="378">
          <cell r="A378" t="str">
            <v>NCLS-M24</v>
          </cell>
          <cell r="B378">
            <v>75</v>
          </cell>
          <cell r="C378">
            <v>30</v>
          </cell>
          <cell r="D378">
            <v>34</v>
          </cell>
        </row>
        <row r="379">
          <cell r="A379" t="str">
            <v>NCLS-M30</v>
          </cell>
          <cell r="B379">
            <v>75</v>
          </cell>
          <cell r="C379">
            <v>36</v>
          </cell>
          <cell r="D379">
            <v>40</v>
          </cell>
        </row>
        <row r="380">
          <cell r="A380" t="str">
            <v>NCLS-M36</v>
          </cell>
          <cell r="B380">
            <v>100</v>
          </cell>
          <cell r="C380">
            <v>42</v>
          </cell>
          <cell r="D380">
            <v>47</v>
          </cell>
        </row>
        <row r="381">
          <cell r="A381" t="str">
            <v>NCLS-M42</v>
          </cell>
          <cell r="B381">
            <v>125</v>
          </cell>
          <cell r="C381">
            <v>48</v>
          </cell>
          <cell r="D381">
            <v>54</v>
          </cell>
        </row>
        <row r="382">
          <cell r="A382" t="str">
            <v>NCLS-M48</v>
          </cell>
          <cell r="B382">
            <v>125</v>
          </cell>
          <cell r="C382">
            <v>56</v>
          </cell>
          <cell r="D382">
            <v>62</v>
          </cell>
        </row>
        <row r="383">
          <cell r="A383" t="str">
            <v>NCLS-M56</v>
          </cell>
          <cell r="B383">
            <v>155</v>
          </cell>
          <cell r="C383">
            <v>64</v>
          </cell>
          <cell r="D383">
            <v>70</v>
          </cell>
        </row>
        <row r="384">
          <cell r="A384" t="str">
            <v>NCLS-M64</v>
          </cell>
          <cell r="B384">
            <v>155</v>
          </cell>
          <cell r="C384">
            <v>75</v>
          </cell>
          <cell r="D384">
            <v>80</v>
          </cell>
        </row>
        <row r="385">
          <cell r="A385" t="str">
            <v>NCLS-M72</v>
          </cell>
          <cell r="B385">
            <v>150</v>
          </cell>
          <cell r="C385">
            <v>80</v>
          </cell>
          <cell r="D385">
            <v>86</v>
          </cell>
        </row>
        <row r="386">
          <cell r="A386" t="str">
            <v>NCLS-M80</v>
          </cell>
          <cell r="B386">
            <v>160</v>
          </cell>
          <cell r="C386">
            <v>85</v>
          </cell>
          <cell r="D386">
            <v>91</v>
          </cell>
        </row>
        <row r="387">
          <cell r="A387" t="str">
            <v>NCLS-M85</v>
          </cell>
          <cell r="B387">
            <v>180</v>
          </cell>
          <cell r="C387">
            <v>90</v>
          </cell>
          <cell r="D387">
            <v>96</v>
          </cell>
        </row>
        <row r="388">
          <cell r="A388" t="str">
            <v>NCLS-M90</v>
          </cell>
          <cell r="B388">
            <v>190</v>
          </cell>
          <cell r="C388">
            <v>95</v>
          </cell>
          <cell r="D388">
            <v>101</v>
          </cell>
        </row>
        <row r="389">
          <cell r="A389" t="str">
            <v>LPT-M12</v>
          </cell>
          <cell r="B389">
            <v>50</v>
          </cell>
        </row>
        <row r="390">
          <cell r="A390" t="str">
            <v>LPT-M16</v>
          </cell>
          <cell r="B390">
            <v>50</v>
          </cell>
        </row>
        <row r="391">
          <cell r="A391" t="str">
            <v>LPT-M20</v>
          </cell>
          <cell r="B391">
            <v>50</v>
          </cell>
        </row>
        <row r="392">
          <cell r="A392" t="str">
            <v>LPT-M24</v>
          </cell>
          <cell r="B392">
            <v>75</v>
          </cell>
        </row>
        <row r="393">
          <cell r="A393" t="str">
            <v>LPT-M30</v>
          </cell>
          <cell r="B393">
            <v>75</v>
          </cell>
        </row>
        <row r="394">
          <cell r="A394" t="str">
            <v>LPT-M36</v>
          </cell>
          <cell r="B394">
            <v>90</v>
          </cell>
        </row>
        <row r="395">
          <cell r="A395" t="str">
            <v>LPT-M42</v>
          </cell>
          <cell r="B395">
            <v>90</v>
          </cell>
        </row>
        <row r="396">
          <cell r="A396" t="str">
            <v>LPT-M48</v>
          </cell>
          <cell r="B396">
            <v>110</v>
          </cell>
        </row>
        <row r="397">
          <cell r="A397" t="str">
            <v>LPT-M56</v>
          </cell>
          <cell r="B397">
            <v>125</v>
          </cell>
        </row>
        <row r="398">
          <cell r="A398" t="str">
            <v>LPT-M64</v>
          </cell>
          <cell r="B398">
            <v>150</v>
          </cell>
        </row>
        <row r="399">
          <cell r="A399" t="str">
            <v>LPT-M72</v>
          </cell>
          <cell r="B399">
            <v>150</v>
          </cell>
        </row>
        <row r="400">
          <cell r="A400" t="str">
            <v>LPT-M80</v>
          </cell>
          <cell r="B400">
            <v>175</v>
          </cell>
        </row>
        <row r="401">
          <cell r="A401" t="str">
            <v>CLPT-16</v>
          </cell>
          <cell r="B401">
            <v>50</v>
          </cell>
        </row>
        <row r="402">
          <cell r="A402" t="str">
            <v>CLPT-24</v>
          </cell>
          <cell r="B402">
            <v>75</v>
          </cell>
        </row>
        <row r="403">
          <cell r="A403" t="str">
            <v>CLPT-30</v>
          </cell>
          <cell r="B403">
            <v>90</v>
          </cell>
        </row>
        <row r="404">
          <cell r="A404" t="str">
            <v>CLPT-42</v>
          </cell>
          <cell r="B404">
            <v>120</v>
          </cell>
        </row>
        <row r="405">
          <cell r="A405" t="str">
            <v>CLPT-64</v>
          </cell>
          <cell r="B405">
            <v>180</v>
          </cell>
        </row>
        <row r="406">
          <cell r="A406" t="str">
            <v>CLPT-70</v>
          </cell>
          <cell r="B406">
            <v>200</v>
          </cell>
        </row>
        <row r="407">
          <cell r="A407" t="str">
            <v>CLPT-80</v>
          </cell>
          <cell r="B407">
            <v>200</v>
          </cell>
        </row>
        <row r="408">
          <cell r="A408" t="str">
            <v>RA-L-080</v>
          </cell>
          <cell r="C408">
            <v>20</v>
          </cell>
          <cell r="D408">
            <v>28</v>
          </cell>
        </row>
        <row r="409">
          <cell r="A409" t="str">
            <v>RA-L-090</v>
          </cell>
          <cell r="C409">
            <v>20</v>
          </cell>
          <cell r="D409">
            <v>28</v>
          </cell>
        </row>
        <row r="410">
          <cell r="A410" t="str">
            <v>RA-L-100</v>
          </cell>
          <cell r="C410">
            <v>20</v>
          </cell>
          <cell r="D410">
            <v>28</v>
          </cell>
        </row>
        <row r="411">
          <cell r="A411" t="str">
            <v>RA-L-125</v>
          </cell>
          <cell r="C411">
            <v>24</v>
          </cell>
          <cell r="D411">
            <v>28</v>
          </cell>
        </row>
        <row r="412">
          <cell r="A412" t="str">
            <v>RA-L-150</v>
          </cell>
          <cell r="C412">
            <v>24</v>
          </cell>
          <cell r="D412">
            <v>28</v>
          </cell>
        </row>
        <row r="413">
          <cell r="A413" t="str">
            <v>RA-L-175</v>
          </cell>
          <cell r="C413">
            <v>24</v>
          </cell>
          <cell r="D413">
            <v>28</v>
          </cell>
        </row>
        <row r="414">
          <cell r="A414" t="str">
            <v>RA-L-200</v>
          </cell>
          <cell r="C414">
            <v>24</v>
          </cell>
          <cell r="D414">
            <v>28</v>
          </cell>
        </row>
        <row r="415">
          <cell r="A415" t="str">
            <v>RA-L-225</v>
          </cell>
          <cell r="C415">
            <v>24</v>
          </cell>
          <cell r="D415">
            <v>28</v>
          </cell>
        </row>
        <row r="416">
          <cell r="A416" t="str">
            <v>RA-L-250</v>
          </cell>
          <cell r="C416">
            <v>24</v>
          </cell>
          <cell r="D416">
            <v>28</v>
          </cell>
        </row>
        <row r="417">
          <cell r="A417" t="str">
            <v>RA-L-300</v>
          </cell>
          <cell r="C417">
            <v>30</v>
          </cell>
          <cell r="D417">
            <v>34</v>
          </cell>
        </row>
        <row r="418">
          <cell r="A418" t="str">
            <v>RA-L-350</v>
          </cell>
          <cell r="C418">
            <v>30</v>
          </cell>
          <cell r="D418">
            <v>34</v>
          </cell>
        </row>
        <row r="419">
          <cell r="A419" t="str">
            <v>RA-L-400</v>
          </cell>
          <cell r="C419">
            <v>30</v>
          </cell>
          <cell r="D419">
            <v>34</v>
          </cell>
        </row>
        <row r="420">
          <cell r="A420" t="str">
            <v>RA-L-450</v>
          </cell>
          <cell r="C420">
            <v>30</v>
          </cell>
          <cell r="D420">
            <v>34</v>
          </cell>
        </row>
        <row r="421">
          <cell r="A421" t="str">
            <v>RA-L-500</v>
          </cell>
          <cell r="C421">
            <v>36</v>
          </cell>
          <cell r="D421">
            <v>40</v>
          </cell>
        </row>
        <row r="422">
          <cell r="A422" t="str">
            <v>RA-L-550</v>
          </cell>
          <cell r="C422">
            <v>36</v>
          </cell>
          <cell r="D422">
            <v>40</v>
          </cell>
        </row>
        <row r="423">
          <cell r="A423" t="str">
            <v>RA-L-600</v>
          </cell>
          <cell r="C423">
            <v>42</v>
          </cell>
          <cell r="D423">
            <v>46</v>
          </cell>
        </row>
        <row r="424">
          <cell r="A424" t="str">
            <v>RA-L-650</v>
          </cell>
          <cell r="C424">
            <v>42</v>
          </cell>
          <cell r="D424">
            <v>46</v>
          </cell>
        </row>
        <row r="425">
          <cell r="A425" t="str">
            <v>RA-L-700</v>
          </cell>
          <cell r="C425">
            <v>48</v>
          </cell>
          <cell r="D425">
            <v>54</v>
          </cell>
        </row>
        <row r="426">
          <cell r="A426" t="str">
            <v>RA-L-750</v>
          </cell>
          <cell r="C426">
            <v>48</v>
          </cell>
          <cell r="D426">
            <v>54</v>
          </cell>
        </row>
        <row r="427">
          <cell r="A427" t="str">
            <v>RB-L-080</v>
          </cell>
          <cell r="C427">
            <v>20</v>
          </cell>
          <cell r="D427">
            <v>28</v>
          </cell>
        </row>
        <row r="428">
          <cell r="A428" t="str">
            <v>RB-L-090</v>
          </cell>
          <cell r="C428">
            <v>20</v>
          </cell>
          <cell r="D428">
            <v>28</v>
          </cell>
        </row>
        <row r="429">
          <cell r="A429" t="str">
            <v>RB-L-100</v>
          </cell>
          <cell r="C429">
            <v>20</v>
          </cell>
          <cell r="D429">
            <v>28</v>
          </cell>
        </row>
        <row r="430">
          <cell r="A430" t="str">
            <v>RB-L-125</v>
          </cell>
          <cell r="C430">
            <v>24</v>
          </cell>
          <cell r="D430">
            <v>28</v>
          </cell>
        </row>
        <row r="431">
          <cell r="A431" t="str">
            <v>RB-L-150</v>
          </cell>
          <cell r="C431">
            <v>24</v>
          </cell>
          <cell r="D431">
            <v>28</v>
          </cell>
        </row>
        <row r="432">
          <cell r="A432" t="str">
            <v>RB-L-175</v>
          </cell>
          <cell r="C432">
            <v>24</v>
          </cell>
          <cell r="D432">
            <v>28</v>
          </cell>
        </row>
        <row r="433">
          <cell r="A433" t="str">
            <v>RB-L-200</v>
          </cell>
          <cell r="C433">
            <v>24</v>
          </cell>
          <cell r="D433">
            <v>28</v>
          </cell>
        </row>
        <row r="434">
          <cell r="A434" t="str">
            <v>RB-L-225</v>
          </cell>
          <cell r="C434">
            <v>24</v>
          </cell>
          <cell r="D434">
            <v>28</v>
          </cell>
        </row>
        <row r="435">
          <cell r="A435" t="str">
            <v>RB-L-250</v>
          </cell>
          <cell r="C435">
            <v>24</v>
          </cell>
          <cell r="D435">
            <v>28</v>
          </cell>
        </row>
        <row r="436">
          <cell r="A436" t="str">
            <v>RB-L-300</v>
          </cell>
          <cell r="C436">
            <v>30</v>
          </cell>
          <cell r="D436">
            <v>34</v>
          </cell>
        </row>
        <row r="437">
          <cell r="A437" t="str">
            <v>RB-L-350</v>
          </cell>
          <cell r="C437">
            <v>30</v>
          </cell>
          <cell r="D437">
            <v>34</v>
          </cell>
        </row>
        <row r="438">
          <cell r="A438" t="str">
            <v>RB-L-400</v>
          </cell>
          <cell r="C438">
            <v>30</v>
          </cell>
          <cell r="D438">
            <v>34</v>
          </cell>
        </row>
        <row r="439">
          <cell r="A439" t="str">
            <v>RB-L-450</v>
          </cell>
          <cell r="C439">
            <v>30</v>
          </cell>
          <cell r="D439">
            <v>34</v>
          </cell>
        </row>
        <row r="440">
          <cell r="A440" t="str">
            <v>RB-L-500</v>
          </cell>
          <cell r="C440">
            <v>36</v>
          </cell>
          <cell r="D440">
            <v>40</v>
          </cell>
        </row>
        <row r="441">
          <cell r="A441" t="str">
            <v>RB-L-550</v>
          </cell>
          <cell r="C441">
            <v>36</v>
          </cell>
          <cell r="D441">
            <v>40</v>
          </cell>
        </row>
        <row r="442">
          <cell r="A442" t="str">
            <v>RB-L-600</v>
          </cell>
          <cell r="C442">
            <v>42</v>
          </cell>
          <cell r="D442">
            <v>46</v>
          </cell>
        </row>
        <row r="443">
          <cell r="A443" t="str">
            <v>RB-L-650</v>
          </cell>
          <cell r="C443">
            <v>42</v>
          </cell>
          <cell r="D443">
            <v>46</v>
          </cell>
        </row>
        <row r="444">
          <cell r="A444" t="str">
            <v>RB-L-700</v>
          </cell>
          <cell r="C444">
            <v>48</v>
          </cell>
          <cell r="D444">
            <v>54</v>
          </cell>
        </row>
        <row r="445">
          <cell r="A445" t="str">
            <v>RB-L-750</v>
          </cell>
          <cell r="C445">
            <v>48</v>
          </cell>
          <cell r="D445">
            <v>54</v>
          </cell>
        </row>
        <row r="446">
          <cell r="A446" t="str">
            <v>RC-L-080</v>
          </cell>
          <cell r="C446">
            <v>20</v>
          </cell>
          <cell r="D446">
            <v>28</v>
          </cell>
        </row>
        <row r="447">
          <cell r="A447" t="str">
            <v>RC-L-090</v>
          </cell>
          <cell r="C447">
            <v>20</v>
          </cell>
          <cell r="D447">
            <v>28</v>
          </cell>
        </row>
        <row r="448">
          <cell r="A448" t="str">
            <v>RC-L-100</v>
          </cell>
          <cell r="C448">
            <v>20</v>
          </cell>
          <cell r="D448">
            <v>28</v>
          </cell>
        </row>
        <row r="449">
          <cell r="A449" t="str">
            <v>RC-L-125</v>
          </cell>
          <cell r="C449">
            <v>24</v>
          </cell>
          <cell r="D449">
            <v>28</v>
          </cell>
        </row>
        <row r="450">
          <cell r="A450" t="str">
            <v>RC-L-150</v>
          </cell>
          <cell r="C450">
            <v>24</v>
          </cell>
          <cell r="D450">
            <v>28</v>
          </cell>
        </row>
        <row r="451">
          <cell r="A451" t="str">
            <v>RC-L-175</v>
          </cell>
          <cell r="C451">
            <v>24</v>
          </cell>
          <cell r="D451">
            <v>28</v>
          </cell>
        </row>
        <row r="452">
          <cell r="A452" t="str">
            <v>RC-L-200</v>
          </cell>
          <cell r="C452">
            <v>24</v>
          </cell>
          <cell r="D452">
            <v>28</v>
          </cell>
        </row>
        <row r="453">
          <cell r="A453" t="str">
            <v>RC-L-225</v>
          </cell>
          <cell r="C453">
            <v>24</v>
          </cell>
          <cell r="D453">
            <v>28</v>
          </cell>
        </row>
        <row r="454">
          <cell r="A454" t="str">
            <v>RC-L-250</v>
          </cell>
          <cell r="C454">
            <v>24</v>
          </cell>
          <cell r="D454">
            <v>28</v>
          </cell>
        </row>
        <row r="455">
          <cell r="A455" t="str">
            <v>RC-L-300</v>
          </cell>
          <cell r="C455">
            <v>30</v>
          </cell>
          <cell r="D455">
            <v>34</v>
          </cell>
        </row>
        <row r="456">
          <cell r="A456" t="str">
            <v>RC-L-350</v>
          </cell>
          <cell r="C456">
            <v>30</v>
          </cell>
          <cell r="D456">
            <v>34</v>
          </cell>
        </row>
        <row r="457">
          <cell r="A457" t="str">
            <v>RC-L-400</v>
          </cell>
          <cell r="C457">
            <v>30</v>
          </cell>
          <cell r="D457">
            <v>34</v>
          </cell>
        </row>
        <row r="458">
          <cell r="A458" t="str">
            <v>RC-L-450</v>
          </cell>
          <cell r="C458">
            <v>30</v>
          </cell>
          <cell r="D458">
            <v>34</v>
          </cell>
        </row>
        <row r="459">
          <cell r="A459" t="str">
            <v>RC-L-500</v>
          </cell>
          <cell r="C459">
            <v>36</v>
          </cell>
          <cell r="D459">
            <v>40</v>
          </cell>
        </row>
        <row r="460">
          <cell r="A460" t="str">
            <v>RC-L-550</v>
          </cell>
          <cell r="C460">
            <v>36</v>
          </cell>
          <cell r="D460">
            <v>40</v>
          </cell>
        </row>
        <row r="461">
          <cell r="A461" t="str">
            <v>RC-L-600</v>
          </cell>
          <cell r="C461">
            <v>42</v>
          </cell>
          <cell r="D461">
            <v>46</v>
          </cell>
        </row>
        <row r="462">
          <cell r="A462" t="str">
            <v>RC-L-650</v>
          </cell>
          <cell r="C462">
            <v>42</v>
          </cell>
          <cell r="D462">
            <v>46</v>
          </cell>
        </row>
        <row r="463">
          <cell r="A463" t="str">
            <v>RC-L-700</v>
          </cell>
          <cell r="C463">
            <v>48</v>
          </cell>
          <cell r="D463">
            <v>54</v>
          </cell>
        </row>
        <row r="464">
          <cell r="A464" t="str">
            <v>RC-L-750</v>
          </cell>
          <cell r="C464">
            <v>48</v>
          </cell>
          <cell r="D464">
            <v>54</v>
          </cell>
        </row>
        <row r="465">
          <cell r="A465" t="str">
            <v>RA-H-150</v>
          </cell>
          <cell r="C465">
            <v>24</v>
          </cell>
          <cell r="D465">
            <v>28</v>
          </cell>
        </row>
        <row r="466">
          <cell r="A466" t="str">
            <v>RA-H-175</v>
          </cell>
          <cell r="C466">
            <v>24</v>
          </cell>
          <cell r="D466">
            <v>28</v>
          </cell>
        </row>
        <row r="467">
          <cell r="A467" t="str">
            <v>RA-H-200</v>
          </cell>
          <cell r="C467">
            <v>30</v>
          </cell>
          <cell r="D467">
            <v>34</v>
          </cell>
        </row>
        <row r="468">
          <cell r="A468" t="str">
            <v>RA-H-225</v>
          </cell>
          <cell r="C468">
            <v>30</v>
          </cell>
          <cell r="D468">
            <v>34</v>
          </cell>
        </row>
        <row r="469">
          <cell r="A469" t="str">
            <v>RA-H-250</v>
          </cell>
          <cell r="C469">
            <v>30</v>
          </cell>
          <cell r="D469">
            <v>34</v>
          </cell>
        </row>
        <row r="470">
          <cell r="A470" t="str">
            <v>RA-H-300</v>
          </cell>
          <cell r="C470">
            <v>36</v>
          </cell>
          <cell r="D470">
            <v>40</v>
          </cell>
        </row>
        <row r="471">
          <cell r="A471" t="str">
            <v>RA-H-350</v>
          </cell>
          <cell r="C471">
            <v>36</v>
          </cell>
          <cell r="D471">
            <v>40</v>
          </cell>
        </row>
        <row r="472">
          <cell r="A472" t="str">
            <v>RA-H-400</v>
          </cell>
          <cell r="C472">
            <v>36</v>
          </cell>
          <cell r="D472">
            <v>40</v>
          </cell>
        </row>
        <row r="473">
          <cell r="A473" t="str">
            <v>RA-H-450</v>
          </cell>
          <cell r="C473">
            <v>36</v>
          </cell>
          <cell r="D473">
            <v>40</v>
          </cell>
        </row>
        <row r="474">
          <cell r="A474" t="str">
            <v>RA-H-500</v>
          </cell>
          <cell r="C474">
            <v>36</v>
          </cell>
          <cell r="D474">
            <v>40</v>
          </cell>
        </row>
        <row r="475">
          <cell r="A475" t="str">
            <v>RA-H-550</v>
          </cell>
          <cell r="C475">
            <v>36</v>
          </cell>
          <cell r="D475">
            <v>40</v>
          </cell>
        </row>
        <row r="476">
          <cell r="A476" t="str">
            <v>RA-H-600</v>
          </cell>
          <cell r="C476">
            <v>42</v>
          </cell>
          <cell r="D476">
            <v>46</v>
          </cell>
        </row>
        <row r="477">
          <cell r="A477" t="str">
            <v>RA-H-650</v>
          </cell>
          <cell r="C477">
            <v>42</v>
          </cell>
          <cell r="D477">
            <v>46</v>
          </cell>
        </row>
        <row r="478">
          <cell r="A478" t="str">
            <v>RA-H-700</v>
          </cell>
          <cell r="C478">
            <v>48</v>
          </cell>
          <cell r="D478">
            <v>54</v>
          </cell>
        </row>
        <row r="479">
          <cell r="A479" t="str">
            <v>RA-H-750</v>
          </cell>
          <cell r="C479">
            <v>48</v>
          </cell>
          <cell r="D479">
            <v>54</v>
          </cell>
        </row>
        <row r="480">
          <cell r="A480" t="str">
            <v>RB-H-150</v>
          </cell>
          <cell r="C480">
            <v>24</v>
          </cell>
          <cell r="D480">
            <v>28</v>
          </cell>
        </row>
        <row r="481">
          <cell r="A481" t="str">
            <v>RB-H-175</v>
          </cell>
          <cell r="C481">
            <v>24</v>
          </cell>
          <cell r="D481">
            <v>28</v>
          </cell>
        </row>
        <row r="482">
          <cell r="A482" t="str">
            <v>RB-H-200</v>
          </cell>
          <cell r="C482">
            <v>30</v>
          </cell>
          <cell r="D482">
            <v>34</v>
          </cell>
        </row>
        <row r="483">
          <cell r="A483" t="str">
            <v>RB-H-225</v>
          </cell>
          <cell r="C483">
            <v>30</v>
          </cell>
          <cell r="D483">
            <v>34</v>
          </cell>
        </row>
        <row r="484">
          <cell r="A484" t="str">
            <v>RB-H-250</v>
          </cell>
          <cell r="C484">
            <v>30</v>
          </cell>
          <cell r="D484">
            <v>34</v>
          </cell>
        </row>
        <row r="485">
          <cell r="A485" t="str">
            <v>RB-H-300</v>
          </cell>
          <cell r="C485">
            <v>36</v>
          </cell>
          <cell r="D485">
            <v>40</v>
          </cell>
        </row>
        <row r="486">
          <cell r="A486" t="str">
            <v>RB-H-350</v>
          </cell>
          <cell r="C486">
            <v>36</v>
          </cell>
          <cell r="D486">
            <v>40</v>
          </cell>
        </row>
        <row r="487">
          <cell r="A487" t="str">
            <v>RB-H-400</v>
          </cell>
          <cell r="C487">
            <v>36</v>
          </cell>
          <cell r="D487">
            <v>40</v>
          </cell>
        </row>
        <row r="488">
          <cell r="A488" t="str">
            <v>RB-H-450</v>
          </cell>
          <cell r="C488">
            <v>36</v>
          </cell>
          <cell r="D488">
            <v>40</v>
          </cell>
        </row>
        <row r="489">
          <cell r="A489" t="str">
            <v>RB-H-500</v>
          </cell>
          <cell r="C489">
            <v>36</v>
          </cell>
          <cell r="D489">
            <v>40</v>
          </cell>
        </row>
        <row r="490">
          <cell r="A490" t="str">
            <v>RB-H-550</v>
          </cell>
          <cell r="C490">
            <v>36</v>
          </cell>
          <cell r="D490">
            <v>40</v>
          </cell>
        </row>
        <row r="491">
          <cell r="A491" t="str">
            <v>RB-H-600</v>
          </cell>
          <cell r="C491">
            <v>42</v>
          </cell>
          <cell r="D491">
            <v>46</v>
          </cell>
        </row>
        <row r="492">
          <cell r="A492" t="str">
            <v>RB-H-650</v>
          </cell>
          <cell r="C492">
            <v>42</v>
          </cell>
          <cell r="D492">
            <v>46</v>
          </cell>
        </row>
        <row r="493">
          <cell r="A493" t="str">
            <v>RB-H-700</v>
          </cell>
          <cell r="C493">
            <v>48</v>
          </cell>
          <cell r="D493">
            <v>54</v>
          </cell>
        </row>
        <row r="494">
          <cell r="A494" t="str">
            <v>RB-H-750</v>
          </cell>
          <cell r="C494">
            <v>48</v>
          </cell>
          <cell r="D494">
            <v>54</v>
          </cell>
        </row>
        <row r="495">
          <cell r="A495" t="str">
            <v>RC-H-150</v>
          </cell>
          <cell r="C495">
            <v>24</v>
          </cell>
          <cell r="D495">
            <v>28</v>
          </cell>
        </row>
        <row r="496">
          <cell r="A496" t="str">
            <v>RC-H-175</v>
          </cell>
          <cell r="C496">
            <v>24</v>
          </cell>
          <cell r="D496">
            <v>28</v>
          </cell>
        </row>
        <row r="497">
          <cell r="A497" t="str">
            <v>RC-H-200</v>
          </cell>
          <cell r="C497">
            <v>30</v>
          </cell>
          <cell r="D497">
            <v>34</v>
          </cell>
        </row>
        <row r="498">
          <cell r="A498" t="str">
            <v>RC-H-225</v>
          </cell>
          <cell r="C498">
            <v>30</v>
          </cell>
          <cell r="D498">
            <v>34</v>
          </cell>
        </row>
        <row r="499">
          <cell r="A499" t="str">
            <v>RC-H-250</v>
          </cell>
          <cell r="C499">
            <v>30</v>
          </cell>
          <cell r="D499">
            <v>34</v>
          </cell>
        </row>
        <row r="500">
          <cell r="A500" t="str">
            <v>RC-H-300</v>
          </cell>
          <cell r="C500">
            <v>36</v>
          </cell>
          <cell r="D500">
            <v>40</v>
          </cell>
        </row>
        <row r="501">
          <cell r="A501" t="str">
            <v>RC-H-350</v>
          </cell>
          <cell r="C501">
            <v>36</v>
          </cell>
          <cell r="D501">
            <v>40</v>
          </cell>
        </row>
        <row r="502">
          <cell r="A502" t="str">
            <v>RC-H-400</v>
          </cell>
          <cell r="C502">
            <v>36</v>
          </cell>
          <cell r="D502">
            <v>40</v>
          </cell>
        </row>
        <row r="503">
          <cell r="A503" t="str">
            <v>RC-H-450</v>
          </cell>
          <cell r="C503">
            <v>36</v>
          </cell>
          <cell r="D503">
            <v>40</v>
          </cell>
        </row>
        <row r="504">
          <cell r="A504" t="str">
            <v>RC-H-500</v>
          </cell>
          <cell r="C504">
            <v>36</v>
          </cell>
          <cell r="D504">
            <v>40</v>
          </cell>
        </row>
        <row r="505">
          <cell r="A505" t="str">
            <v>RC-H-550</v>
          </cell>
          <cell r="C505">
            <v>36</v>
          </cell>
          <cell r="D505">
            <v>40</v>
          </cell>
        </row>
        <row r="506">
          <cell r="A506" t="str">
            <v>RC-H-600</v>
          </cell>
          <cell r="C506">
            <v>42</v>
          </cell>
          <cell r="D506">
            <v>46</v>
          </cell>
        </row>
        <row r="507">
          <cell r="A507" t="str">
            <v>RC-H-650</v>
          </cell>
          <cell r="C507">
            <v>42</v>
          </cell>
          <cell r="D507">
            <v>46</v>
          </cell>
        </row>
        <row r="508">
          <cell r="A508" t="str">
            <v>RC-H-700</v>
          </cell>
          <cell r="C508">
            <v>48</v>
          </cell>
          <cell r="D508">
            <v>54</v>
          </cell>
        </row>
        <row r="509">
          <cell r="A509" t="str">
            <v>RC-H-750</v>
          </cell>
          <cell r="C509">
            <v>48</v>
          </cell>
          <cell r="D509">
            <v>54</v>
          </cell>
        </row>
        <row r="510">
          <cell r="A510" t="str">
            <v>RHC-080</v>
          </cell>
        </row>
        <row r="511">
          <cell r="A511" t="str">
            <v>RHC-090</v>
          </cell>
        </row>
        <row r="512">
          <cell r="A512" t="str">
            <v>RHC-100</v>
          </cell>
        </row>
        <row r="513">
          <cell r="A513" t="str">
            <v>RHC-125</v>
          </cell>
        </row>
        <row r="514">
          <cell r="A514" t="str">
            <v>RHC-150</v>
          </cell>
        </row>
        <row r="515">
          <cell r="A515" t="str">
            <v>RHC-175</v>
          </cell>
        </row>
        <row r="516">
          <cell r="A516" t="str">
            <v>RHC-200</v>
          </cell>
        </row>
        <row r="517">
          <cell r="A517" t="str">
            <v>RHC-225</v>
          </cell>
        </row>
        <row r="518">
          <cell r="A518" t="str">
            <v>RHC-250</v>
          </cell>
        </row>
        <row r="519">
          <cell r="A519" t="str">
            <v>RHC-300</v>
          </cell>
        </row>
        <row r="520">
          <cell r="A520" t="str">
            <v>RHC-350</v>
          </cell>
        </row>
        <row r="521">
          <cell r="A521" t="str">
            <v>RHC-400</v>
          </cell>
        </row>
        <row r="522">
          <cell r="A522" t="str">
            <v>RHC-450</v>
          </cell>
        </row>
        <row r="523">
          <cell r="A523" t="str">
            <v>RHC-500</v>
          </cell>
        </row>
        <row r="524">
          <cell r="A524" t="str">
            <v>RHC-550</v>
          </cell>
        </row>
        <row r="525">
          <cell r="A525" t="str">
            <v>RHC-600</v>
          </cell>
        </row>
        <row r="526">
          <cell r="A526" t="str">
            <v>RHA-080</v>
          </cell>
        </row>
        <row r="527">
          <cell r="A527" t="str">
            <v>RHA-090</v>
          </cell>
        </row>
        <row r="528">
          <cell r="A528" t="str">
            <v>RHA-100</v>
          </cell>
        </row>
        <row r="529">
          <cell r="A529" t="str">
            <v>RHA-125</v>
          </cell>
        </row>
        <row r="530">
          <cell r="A530" t="str">
            <v>RHA-150</v>
          </cell>
        </row>
        <row r="531">
          <cell r="A531" t="str">
            <v>RHA-175</v>
          </cell>
        </row>
        <row r="532">
          <cell r="A532" t="str">
            <v>RHA-200</v>
          </cell>
        </row>
        <row r="533">
          <cell r="A533" t="str">
            <v>RHA-225</v>
          </cell>
        </row>
        <row r="534">
          <cell r="A534" t="str">
            <v>RHA-250</v>
          </cell>
        </row>
        <row r="535">
          <cell r="A535" t="str">
            <v>RHA-300</v>
          </cell>
        </row>
        <row r="536">
          <cell r="A536" t="str">
            <v>RHA-350</v>
          </cell>
        </row>
        <row r="537">
          <cell r="A537" t="str">
            <v>RHA-400</v>
          </cell>
        </row>
        <row r="538">
          <cell r="A538" t="str">
            <v>RHA-450</v>
          </cell>
        </row>
        <row r="539">
          <cell r="A539" t="str">
            <v>RHA-500</v>
          </cell>
        </row>
        <row r="540">
          <cell r="A540" t="str">
            <v>RHA-550</v>
          </cell>
        </row>
        <row r="541">
          <cell r="A541" t="str">
            <v>RHA-600</v>
          </cell>
        </row>
        <row r="542">
          <cell r="A542" t="str">
            <v>EHS-080</v>
          </cell>
          <cell r="B542">
            <v>175</v>
          </cell>
        </row>
        <row r="543">
          <cell r="A543" t="str">
            <v>EHS-090</v>
          </cell>
          <cell r="B543">
            <v>200</v>
          </cell>
        </row>
        <row r="544">
          <cell r="A544" t="str">
            <v>EHS-100</v>
          </cell>
          <cell r="B544">
            <v>200</v>
          </cell>
        </row>
        <row r="545">
          <cell r="A545" t="str">
            <v>EHS-125</v>
          </cell>
          <cell r="B545">
            <v>200</v>
          </cell>
        </row>
        <row r="546">
          <cell r="A546" t="str">
            <v>EHS-150</v>
          </cell>
          <cell r="B546">
            <v>250</v>
          </cell>
        </row>
        <row r="547">
          <cell r="A547" t="str">
            <v>EHS-175</v>
          </cell>
          <cell r="B547">
            <v>250</v>
          </cell>
        </row>
        <row r="548">
          <cell r="A548" t="str">
            <v>EHS-200</v>
          </cell>
          <cell r="B548">
            <v>250</v>
          </cell>
        </row>
        <row r="549">
          <cell r="A549" t="str">
            <v>EHS-225</v>
          </cell>
          <cell r="B549">
            <v>250</v>
          </cell>
        </row>
        <row r="550">
          <cell r="A550" t="str">
            <v>EHS-250</v>
          </cell>
          <cell r="B550">
            <v>300</v>
          </cell>
          <cell r="D550">
            <v>47</v>
          </cell>
        </row>
        <row r="551">
          <cell r="A551" t="str">
            <v>EHS-300</v>
          </cell>
          <cell r="B551">
            <v>300</v>
          </cell>
          <cell r="D551">
            <v>47</v>
          </cell>
        </row>
        <row r="552">
          <cell r="A552" t="str">
            <v>EHS-350</v>
          </cell>
          <cell r="B552">
            <v>300</v>
          </cell>
          <cell r="D552">
            <v>47</v>
          </cell>
        </row>
        <row r="553">
          <cell r="A553" t="str">
            <v>EHS-400</v>
          </cell>
          <cell r="B553">
            <v>300</v>
          </cell>
          <cell r="D553">
            <v>54</v>
          </cell>
        </row>
        <row r="554">
          <cell r="A554" t="str">
            <v>EHS-450</v>
          </cell>
          <cell r="B554">
            <v>300</v>
          </cell>
          <cell r="D554">
            <v>54</v>
          </cell>
        </row>
        <row r="555">
          <cell r="A555" t="str">
            <v>EHS-500</v>
          </cell>
          <cell r="B555">
            <v>300</v>
          </cell>
          <cell r="D555">
            <v>54</v>
          </cell>
        </row>
        <row r="556">
          <cell r="A556" t="str">
            <v>EHS-550</v>
          </cell>
          <cell r="B556">
            <v>300</v>
          </cell>
          <cell r="D556">
            <v>62</v>
          </cell>
        </row>
        <row r="557">
          <cell r="A557" t="str">
            <v>EHS-600</v>
          </cell>
          <cell r="B557">
            <v>300</v>
          </cell>
          <cell r="D557">
            <v>62</v>
          </cell>
        </row>
        <row r="558">
          <cell r="A558" t="str">
            <v>EHC-750</v>
          </cell>
          <cell r="B558">
            <v>650</v>
          </cell>
        </row>
        <row r="559">
          <cell r="A559" t="str">
            <v>RHC-1500</v>
          </cell>
        </row>
      </sheetData>
      <sheetData sheetId="8" refreshError="1">
        <row r="3">
          <cell r="A3">
            <v>0.75</v>
          </cell>
        </row>
        <row r="4">
          <cell r="A4">
            <v>1</v>
          </cell>
        </row>
        <row r="5">
          <cell r="A5">
            <v>1.25</v>
          </cell>
        </row>
        <row r="6">
          <cell r="A6">
            <v>1.5</v>
          </cell>
        </row>
        <row r="7">
          <cell r="A7">
            <v>2</v>
          </cell>
        </row>
        <row r="8">
          <cell r="A8">
            <v>2.5</v>
          </cell>
        </row>
        <row r="9">
          <cell r="A9">
            <v>3</v>
          </cell>
        </row>
        <row r="10">
          <cell r="A10">
            <v>3.5</v>
          </cell>
        </row>
        <row r="11">
          <cell r="A11">
            <v>4</v>
          </cell>
        </row>
        <row r="12">
          <cell r="A12">
            <v>5</v>
          </cell>
        </row>
        <row r="13">
          <cell r="A13">
            <v>6</v>
          </cell>
        </row>
        <row r="14">
          <cell r="A14">
            <v>7</v>
          </cell>
        </row>
        <row r="15">
          <cell r="A15">
            <v>8</v>
          </cell>
        </row>
        <row r="16">
          <cell r="A16">
            <v>9</v>
          </cell>
        </row>
        <row r="17">
          <cell r="A17">
            <v>10</v>
          </cell>
        </row>
        <row r="18">
          <cell r="A18">
            <v>12</v>
          </cell>
        </row>
        <row r="19">
          <cell r="A19">
            <v>14</v>
          </cell>
        </row>
        <row r="20">
          <cell r="A20">
            <v>16</v>
          </cell>
        </row>
        <row r="21">
          <cell r="A21">
            <v>18</v>
          </cell>
        </row>
        <row r="22">
          <cell r="A22">
            <v>20</v>
          </cell>
        </row>
        <row r="23">
          <cell r="A23">
            <v>22</v>
          </cell>
        </row>
        <row r="24">
          <cell r="A24">
            <v>24</v>
          </cell>
        </row>
        <row r="25">
          <cell r="A25">
            <v>26</v>
          </cell>
        </row>
        <row r="26">
          <cell r="A26">
            <v>28</v>
          </cell>
        </row>
        <row r="27">
          <cell r="A27">
            <v>30</v>
          </cell>
        </row>
        <row r="28">
          <cell r="A28">
            <v>32</v>
          </cell>
        </row>
        <row r="29">
          <cell r="A29">
            <v>34</v>
          </cell>
        </row>
        <row r="30">
          <cell r="A30">
            <v>36</v>
          </cell>
        </row>
        <row r="31">
          <cell r="A31">
            <v>40</v>
          </cell>
        </row>
        <row r="32">
          <cell r="A32">
            <v>44</v>
          </cell>
        </row>
        <row r="33">
          <cell r="A33">
            <v>48</v>
          </cell>
        </row>
      </sheetData>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DCF"/>
      <sheetName val="Interims"/>
      <sheetName val="P&amp;L"/>
      <sheetName val="Int'l Revenue"/>
      <sheetName val="Local Revenue"/>
      <sheetName val="Mobile Revenue"/>
      <sheetName val="Other Revenue"/>
      <sheetName val="Costs"/>
      <sheetName val="Depreciation"/>
      <sheetName val="Balance Sheet"/>
      <sheetName val="Cash Flow"/>
      <sheetName val="DCF"/>
      <sheetName val="EVA"/>
      <sheetName val="EVA 2 "/>
      <sheetName val="Sensitivities"/>
      <sheetName val="v.data"/>
      <sheetName val="sample NV_data"/>
      <sheetName val="F-P&amp;L"/>
      <sheetName val="F-Cash Flow"/>
      <sheetName val="F-Balance Sheet"/>
      <sheetName val="F-WACC"/>
      <sheetName val="F-Assumptions"/>
      <sheetName val="International market"/>
    </sheetNames>
    <sheetDataSet>
      <sheetData sheetId="0" refreshError="1">
        <row r="12">
          <cell r="AA12">
            <v>6.4584884404819354</v>
          </cell>
          <cell r="AB12">
            <v>7.4037772999667073</v>
          </cell>
          <cell r="AC12">
            <v>43.619512528911208</v>
          </cell>
          <cell r="AD12">
            <v>9.7728223250027177</v>
          </cell>
          <cell r="AE12">
            <v>6.6181194501241158</v>
          </cell>
          <cell r="AF12">
            <v>7.5100298456367787</v>
          </cell>
          <cell r="AG12">
            <v>3.3150221243607225</v>
          </cell>
          <cell r="AH12">
            <v>3.407830649619692</v>
          </cell>
          <cell r="AI12">
            <v>5.5679502131473324</v>
          </cell>
          <cell r="AJ12">
            <v>4.5633220352392145</v>
          </cell>
          <cell r="AK12">
            <v>5.5478197996998713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BLD-SCH  (2)"/>
      <sheetName val="BUILDING SCH(FOR NARATA SAN)"/>
      <sheetName val="BLD_SCH  _2_"/>
      <sheetName val="PDC Tubes"/>
    </sheetNames>
    <sheetDataSet>
      <sheetData sheetId="0" refreshError="1">
        <row r="4">
          <cell r="I4" t="str">
            <v>FOR THE WEEK</v>
          </cell>
        </row>
        <row r="24">
          <cell r="E24" t="str">
            <v>TICKET</v>
          </cell>
        </row>
        <row r="26">
          <cell r="E26" t="str">
            <v>INVENTORY</v>
          </cell>
        </row>
        <row r="27">
          <cell r="E27" t="str">
            <v>REQUIRED</v>
          </cell>
        </row>
        <row r="29">
          <cell r="E29" t="str">
            <v>INVENTORY</v>
          </cell>
        </row>
        <row r="31">
          <cell r="E31" t="str">
            <v>TICKET</v>
          </cell>
        </row>
        <row r="33">
          <cell r="E33" t="str">
            <v>REQUIRED</v>
          </cell>
        </row>
        <row r="46">
          <cell r="D46" t="str">
            <v>B-3</v>
          </cell>
        </row>
      </sheetData>
      <sheetData sheetId="1" refreshError="1"/>
      <sheetData sheetId="2"/>
      <sheetData sheetId="3"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r-02-metrics"/>
      <sheetName val="Client analysis "/>
      <sheetName val="Profile"/>
      <sheetName val="Capital"/>
      <sheetName val="Input"/>
      <sheetName val="Debt"/>
      <sheetName val="Tax"/>
      <sheetName val="CapEx"/>
      <sheetName val="QuanOP"/>
      <sheetName val="cus"/>
      <sheetName val="cusfeed"/>
      <sheetName val="qtrly"/>
      <sheetName val="top 10-clients-qtrly&amp;annual"/>
      <sheetName val="Quarterly model"/>
      <sheetName val="DCF"/>
      <sheetName val="SoftFormat"/>
      <sheetName val="Static"/>
      <sheetName val="Calc"/>
      <sheetName val="VarName"/>
      <sheetName val="CoSheet"/>
      <sheetName val="march01"/>
      <sheetName val="us-gaap"/>
      <sheetName val="training"/>
      <sheetName val="revs-split"/>
      <sheetName val="Formats"/>
      <sheetName val="qtrly metrics-dec01"/>
      <sheetName val="vinnie"/>
      <sheetName val="key metrics"/>
      <sheetName val="SHP-april04,2001"/>
      <sheetName val="forecasts"/>
      <sheetName val="fii-sh"/>
      <sheetName val="top200-sh"/>
      <sheetName val="Half Yearly"/>
      <sheetName val="guidance"/>
      <sheetName val="qtrly-dec01-site metrics"/>
      <sheetName val="Client analysis"/>
      <sheetName val="full-qtrly-nos"/>
      <sheetName val="qtrly metrics"/>
      <sheetName val="UBSW-estimates"/>
      <sheetName val="qtrly metrics-sept01"/>
      <sheetName val="june01"/>
      <sheetName val="Sheet1"/>
      <sheetName val="top-10-custs"/>
      <sheetName val="top 10-clients"/>
      <sheetName val="INFOSYS"/>
      <sheetName val="chetan$"/>
      <sheetName val="chetan"/>
      <sheetName val="chetan-consol$"/>
      <sheetName val="chetan-consolid"/>
      <sheetName val="Sheet2"/>
      <sheetName val="full-qtrly"/>
    </sheetNames>
    <sheetDataSet>
      <sheetData sheetId="0" refreshError="1"/>
      <sheetData sheetId="1" refreshError="1"/>
      <sheetData sheetId="2" refreshError="1">
        <row r="14">
          <cell r="H14">
            <v>658.25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Link to Forecast"/>
      <sheetName val="NEER ANALYSIS"/>
      <sheetName val="ERWINLink"/>
      <sheetName val="REER ANALYSIS"/>
      <sheetName val="Exh_12mFctBil"/>
      <sheetName val="II_Exh2_NEER"/>
      <sheetName val="Exh_NJATWI"/>
      <sheetName val="Exh_NEERchange"/>
      <sheetName val="NEER Summary"/>
      <sheetName val="REER Summary"/>
      <sheetName val="Xrate"/>
      <sheetName val="CPI"/>
      <sheetName val="Weights"/>
      <sheetName val="TradeW"/>
      <sheetName val="Compute"/>
      <sheetName val="Module1"/>
      <sheetName val="Sheet2"/>
      <sheetName val="Sheet1"/>
      <sheetName val="KRW"/>
      <sheetName val="RMB"/>
      <sheetName val="HKD"/>
      <sheetName val="IDR"/>
      <sheetName val="KRW2"/>
      <sheetName val="MYR"/>
      <sheetName val="PHP"/>
      <sheetName val="SGD"/>
      <sheetName val="TWD"/>
      <sheetName val="THB"/>
      <sheetName val="ASIA"/>
      <sheetName val="Modified Goal Seek"/>
      <sheetName val="Goal Seek Module"/>
      <sheetName val="All _eer Summary Update"/>
      <sheetName val="All _eer Update"/>
      <sheetName val="Module2"/>
      <sheetName val="NEER Summary (2)"/>
      <sheetName val="Scenario"/>
      <sheetName val="Exh_12mFct"/>
      <sheetName val="Chart1"/>
      <sheetName val="DD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J5">
            <v>0.17560387366627594</v>
          </cell>
        </row>
        <row r="6">
          <cell r="J6">
            <v>6.8242266652505518E-2</v>
          </cell>
          <cell r="K6">
            <v>0.13674861185796486</v>
          </cell>
        </row>
        <row r="7">
          <cell r="J7">
            <v>5.2245866762161725E-2</v>
          </cell>
        </row>
        <row r="8">
          <cell r="J8">
            <v>5.9987925955747541E-2</v>
          </cell>
          <cell r="L8">
            <v>0.21964280790904137</v>
          </cell>
          <cell r="M8">
            <v>0.16393461566217618</v>
          </cell>
        </row>
        <row r="9">
          <cell r="J9">
            <v>0.18367957240015098</v>
          </cell>
          <cell r="K9">
            <v>0.36806993355433915</v>
          </cell>
        </row>
        <row r="10">
          <cell r="J10">
            <v>8.76950679178891E-2</v>
          </cell>
          <cell r="L10">
            <v>0.32109113042961884</v>
          </cell>
          <cell r="M10">
            <v>0.23965251382741251</v>
          </cell>
        </row>
        <row r="11">
          <cell r="J11">
            <v>3.3864992574666679E-2</v>
          </cell>
          <cell r="L11">
            <v>0.12399498633117785</v>
          </cell>
          <cell r="M11">
            <v>9.2546032450360458E-2</v>
          </cell>
        </row>
        <row r="12">
          <cell r="J12">
            <v>9.281010381935717E-2</v>
          </cell>
          <cell r="K12">
            <v>0.18597935687449385</v>
          </cell>
          <cell r="M12">
            <v>0.25363085082182668</v>
          </cell>
        </row>
        <row r="13">
          <cell r="J13">
            <v>0.1543024950306244</v>
          </cell>
          <cell r="K13">
            <v>0.30920209771320217</v>
          </cell>
        </row>
        <row r="14">
          <cell r="J14">
            <v>9.1567835220621008E-2</v>
          </cell>
          <cell r="L14">
            <v>0.33527107533016198</v>
          </cell>
          <cell r="M14">
            <v>0.25023598723822427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n fixed"/>
      <sheetName val="us fixed"/>
      <sheetName val="E"/>
      <sheetName val="F"/>
      <sheetName val="G"/>
      <sheetName val="H"/>
      <sheetName val="I"/>
      <sheetName val="J"/>
      <sheetName val="K"/>
      <sheetName val="L"/>
      <sheetName val="M"/>
      <sheetName val="N"/>
      <sheetName val="O"/>
      <sheetName val="P"/>
      <sheetName val="Q"/>
      <sheetName val="R"/>
      <sheetName val="S"/>
      <sheetName val="T"/>
    </sheetNames>
    <sheetDataSet>
      <sheetData sheetId="0" refreshError="1">
        <row r="3">
          <cell r="C3" t="str">
            <v>401V Total</v>
          </cell>
          <cell r="D3">
            <v>20</v>
          </cell>
          <cell r="E3">
            <v>204</v>
          </cell>
          <cell r="F3">
            <v>186</v>
          </cell>
          <cell r="G3">
            <v>152</v>
          </cell>
          <cell r="H3">
            <v>184</v>
          </cell>
          <cell r="I3">
            <v>228</v>
          </cell>
          <cell r="J3">
            <v>330</v>
          </cell>
          <cell r="K3">
            <v>280</v>
          </cell>
          <cell r="L3">
            <v>206</v>
          </cell>
          <cell r="M3">
            <v>185</v>
          </cell>
          <cell r="N3">
            <v>13</v>
          </cell>
          <cell r="O3">
            <v>30</v>
          </cell>
          <cell r="P3">
            <v>20</v>
          </cell>
          <cell r="Q3">
            <v>204</v>
          </cell>
          <cell r="R3">
            <v>1360</v>
          </cell>
          <cell r="S3">
            <v>658</v>
          </cell>
          <cell r="T3">
            <v>2018</v>
          </cell>
        </row>
        <row r="4">
          <cell r="C4" t="str">
            <v>603V Total</v>
          </cell>
          <cell r="D4">
            <v>8</v>
          </cell>
          <cell r="E4">
            <v>8</v>
          </cell>
          <cell r="F4">
            <v>8</v>
          </cell>
          <cell r="G4">
            <v>8</v>
          </cell>
          <cell r="H4">
            <v>8</v>
          </cell>
          <cell r="I4">
            <v>8</v>
          </cell>
          <cell r="J4">
            <v>8</v>
          </cell>
          <cell r="K4">
            <v>8</v>
          </cell>
          <cell r="L4">
            <v>8</v>
          </cell>
          <cell r="M4">
            <v>8</v>
          </cell>
          <cell r="N4">
            <v>8</v>
          </cell>
          <cell r="O4">
            <v>8</v>
          </cell>
          <cell r="P4">
            <v>8</v>
          </cell>
          <cell r="Q4">
            <v>8</v>
          </cell>
          <cell r="R4">
            <v>48</v>
          </cell>
          <cell r="S4">
            <v>48</v>
          </cell>
          <cell r="T4">
            <v>96</v>
          </cell>
        </row>
        <row r="5">
          <cell r="C5" t="str">
            <v>613V Total</v>
          </cell>
          <cell r="D5">
            <v>3</v>
          </cell>
          <cell r="E5">
            <v>3</v>
          </cell>
          <cell r="F5">
            <v>3</v>
          </cell>
          <cell r="G5">
            <v>3</v>
          </cell>
          <cell r="H5">
            <v>3</v>
          </cell>
          <cell r="I5">
            <v>3</v>
          </cell>
          <cell r="J5">
            <v>3</v>
          </cell>
          <cell r="K5">
            <v>3</v>
          </cell>
          <cell r="L5">
            <v>3</v>
          </cell>
          <cell r="M5">
            <v>3</v>
          </cell>
          <cell r="N5">
            <v>3</v>
          </cell>
          <cell r="O5">
            <v>3</v>
          </cell>
          <cell r="P5">
            <v>3</v>
          </cell>
          <cell r="Q5">
            <v>3</v>
          </cell>
          <cell r="R5">
            <v>18</v>
          </cell>
          <cell r="S5">
            <v>18</v>
          </cell>
          <cell r="T5">
            <v>36</v>
          </cell>
        </row>
        <row r="6">
          <cell r="C6" t="str">
            <v>713P Total</v>
          </cell>
          <cell r="D6">
            <v>10</v>
          </cell>
          <cell r="E6">
            <v>10</v>
          </cell>
          <cell r="F6">
            <v>21</v>
          </cell>
          <cell r="G6">
            <v>97</v>
          </cell>
          <cell r="H6">
            <v>20</v>
          </cell>
          <cell r="I6">
            <v>40</v>
          </cell>
          <cell r="J6">
            <v>18</v>
          </cell>
          <cell r="K6">
            <v>70</v>
          </cell>
          <cell r="L6">
            <v>163</v>
          </cell>
          <cell r="M6">
            <v>122</v>
          </cell>
          <cell r="N6">
            <v>10</v>
          </cell>
          <cell r="O6">
            <v>10</v>
          </cell>
          <cell r="P6">
            <v>10</v>
          </cell>
          <cell r="Q6">
            <v>10</v>
          </cell>
          <cell r="R6">
            <v>266</v>
          </cell>
          <cell r="S6">
            <v>325</v>
          </cell>
          <cell r="T6">
            <v>591</v>
          </cell>
        </row>
        <row r="7">
          <cell r="C7" t="str">
            <v>AFFINITY HP Total</v>
          </cell>
          <cell r="D7">
            <v>9</v>
          </cell>
          <cell r="E7">
            <v>9</v>
          </cell>
          <cell r="F7">
            <v>9</v>
          </cell>
          <cell r="G7">
            <v>9</v>
          </cell>
          <cell r="H7">
            <v>9</v>
          </cell>
          <cell r="I7">
            <v>9</v>
          </cell>
          <cell r="J7">
            <v>9</v>
          </cell>
          <cell r="K7">
            <v>9</v>
          </cell>
          <cell r="L7">
            <v>9</v>
          </cell>
          <cell r="M7">
            <v>9</v>
          </cell>
          <cell r="N7">
            <v>9</v>
          </cell>
          <cell r="O7">
            <v>9</v>
          </cell>
          <cell r="P7">
            <v>9</v>
          </cell>
          <cell r="Q7">
            <v>9</v>
          </cell>
          <cell r="R7">
            <v>54</v>
          </cell>
          <cell r="S7">
            <v>54</v>
          </cell>
          <cell r="T7">
            <v>108</v>
          </cell>
        </row>
        <row r="8">
          <cell r="C8" t="str">
            <v>BLIZZAK MZ01 Total</v>
          </cell>
          <cell r="D8">
            <v>0</v>
          </cell>
          <cell r="E8">
            <v>0</v>
          </cell>
          <cell r="F8">
            <v>0</v>
          </cell>
          <cell r="G8">
            <v>0</v>
          </cell>
          <cell r="H8">
            <v>0</v>
          </cell>
          <cell r="I8">
            <v>1673</v>
          </cell>
          <cell r="J8">
            <v>3347</v>
          </cell>
          <cell r="K8">
            <v>3347</v>
          </cell>
          <cell r="L8">
            <v>3347</v>
          </cell>
          <cell r="M8">
            <v>1673</v>
          </cell>
          <cell r="N8">
            <v>0</v>
          </cell>
          <cell r="O8">
            <v>0</v>
          </cell>
          <cell r="P8">
            <v>0</v>
          </cell>
          <cell r="Q8">
            <v>0</v>
          </cell>
          <cell r="R8">
            <v>8367</v>
          </cell>
          <cell r="S8">
            <v>5020</v>
          </cell>
          <cell r="T8">
            <v>13387</v>
          </cell>
        </row>
        <row r="9">
          <cell r="C9" t="str">
            <v>BLIZZAK MZ02 Total</v>
          </cell>
          <cell r="D9">
            <v>0</v>
          </cell>
          <cell r="E9">
            <v>0</v>
          </cell>
          <cell r="F9">
            <v>0</v>
          </cell>
          <cell r="G9">
            <v>0</v>
          </cell>
          <cell r="H9">
            <v>0</v>
          </cell>
          <cell r="I9">
            <v>4665</v>
          </cell>
          <cell r="J9">
            <v>9331</v>
          </cell>
          <cell r="K9">
            <v>9331</v>
          </cell>
          <cell r="L9">
            <v>9331</v>
          </cell>
          <cell r="M9">
            <v>4665</v>
          </cell>
          <cell r="N9">
            <v>0</v>
          </cell>
          <cell r="O9">
            <v>0</v>
          </cell>
          <cell r="P9">
            <v>0</v>
          </cell>
          <cell r="Q9">
            <v>0</v>
          </cell>
          <cell r="R9">
            <v>23327</v>
          </cell>
          <cell r="S9">
            <v>13996</v>
          </cell>
          <cell r="T9">
            <v>37323</v>
          </cell>
        </row>
        <row r="10">
          <cell r="C10" t="str">
            <v>BLIZZAK W965 Total</v>
          </cell>
          <cell r="D10">
            <v>0</v>
          </cell>
          <cell r="E10">
            <v>0</v>
          </cell>
          <cell r="F10">
            <v>0</v>
          </cell>
          <cell r="G10">
            <v>0</v>
          </cell>
          <cell r="H10">
            <v>0</v>
          </cell>
          <cell r="I10">
            <v>627</v>
          </cell>
          <cell r="J10">
            <v>1254</v>
          </cell>
          <cell r="K10">
            <v>1254</v>
          </cell>
          <cell r="L10">
            <v>1254</v>
          </cell>
          <cell r="M10">
            <v>627</v>
          </cell>
          <cell r="N10">
            <v>0</v>
          </cell>
          <cell r="O10">
            <v>0</v>
          </cell>
          <cell r="P10">
            <v>0</v>
          </cell>
          <cell r="Q10">
            <v>0</v>
          </cell>
          <cell r="R10">
            <v>3135</v>
          </cell>
          <cell r="S10">
            <v>1881</v>
          </cell>
          <cell r="T10">
            <v>5016</v>
          </cell>
        </row>
        <row r="11">
          <cell r="C11" t="str">
            <v>BLIZZAK WS15 Total</v>
          </cell>
          <cell r="D11">
            <v>0</v>
          </cell>
          <cell r="E11">
            <v>0</v>
          </cell>
          <cell r="F11">
            <v>0</v>
          </cell>
          <cell r="G11">
            <v>0</v>
          </cell>
          <cell r="H11">
            <v>0</v>
          </cell>
          <cell r="I11">
            <v>10713</v>
          </cell>
          <cell r="J11">
            <v>21426</v>
          </cell>
          <cell r="K11">
            <v>21426</v>
          </cell>
          <cell r="L11">
            <v>21426</v>
          </cell>
          <cell r="M11">
            <v>10713</v>
          </cell>
          <cell r="N11">
            <v>0</v>
          </cell>
          <cell r="O11">
            <v>0</v>
          </cell>
          <cell r="P11">
            <v>0</v>
          </cell>
          <cell r="Q11">
            <v>0</v>
          </cell>
          <cell r="R11">
            <v>53565</v>
          </cell>
          <cell r="S11">
            <v>32139</v>
          </cell>
          <cell r="T11">
            <v>85704</v>
          </cell>
        </row>
        <row r="12">
          <cell r="C12" t="str">
            <v>BLIZZAK WS-50 Total</v>
          </cell>
          <cell r="D12">
            <v>0</v>
          </cell>
          <cell r="E12">
            <v>0</v>
          </cell>
          <cell r="F12">
            <v>0</v>
          </cell>
          <cell r="G12">
            <v>0</v>
          </cell>
          <cell r="H12">
            <v>0</v>
          </cell>
          <cell r="I12">
            <v>31328</v>
          </cell>
          <cell r="J12">
            <v>62657</v>
          </cell>
          <cell r="K12">
            <v>62657</v>
          </cell>
          <cell r="L12">
            <v>62657</v>
          </cell>
          <cell r="M12">
            <v>31328</v>
          </cell>
          <cell r="N12">
            <v>0</v>
          </cell>
          <cell r="O12">
            <v>0</v>
          </cell>
          <cell r="P12">
            <v>0</v>
          </cell>
          <cell r="Q12">
            <v>0</v>
          </cell>
          <cell r="R12">
            <v>156642</v>
          </cell>
          <cell r="S12">
            <v>93985</v>
          </cell>
          <cell r="T12">
            <v>250627</v>
          </cell>
        </row>
        <row r="13">
          <cell r="C13" t="str">
            <v>DESERT DUELER 604V Total</v>
          </cell>
          <cell r="D13">
            <v>7</v>
          </cell>
          <cell r="E13">
            <v>7</v>
          </cell>
          <cell r="F13">
            <v>7</v>
          </cell>
          <cell r="G13">
            <v>7</v>
          </cell>
          <cell r="H13">
            <v>7</v>
          </cell>
          <cell r="I13">
            <v>7</v>
          </cell>
          <cell r="J13">
            <v>7</v>
          </cell>
          <cell r="K13">
            <v>7</v>
          </cell>
          <cell r="L13">
            <v>7</v>
          </cell>
          <cell r="M13">
            <v>7</v>
          </cell>
          <cell r="N13">
            <v>7</v>
          </cell>
          <cell r="O13">
            <v>7</v>
          </cell>
          <cell r="P13">
            <v>7</v>
          </cell>
          <cell r="Q13">
            <v>7</v>
          </cell>
          <cell r="R13">
            <v>42</v>
          </cell>
          <cell r="S13">
            <v>42</v>
          </cell>
          <cell r="T13">
            <v>84</v>
          </cell>
        </row>
        <row r="14">
          <cell r="C14" t="str">
            <v>DUELER A/T (D693) Total</v>
          </cell>
          <cell r="D14">
            <v>1307</v>
          </cell>
          <cell r="E14">
            <v>1324</v>
          </cell>
          <cell r="F14">
            <v>3958</v>
          </cell>
          <cell r="G14">
            <v>7025</v>
          </cell>
          <cell r="H14">
            <v>3982</v>
          </cell>
          <cell r="I14">
            <v>4104</v>
          </cell>
          <cell r="J14">
            <v>3572</v>
          </cell>
          <cell r="K14">
            <v>4210</v>
          </cell>
          <cell r="L14">
            <v>2494</v>
          </cell>
          <cell r="M14">
            <v>1791</v>
          </cell>
          <cell r="N14">
            <v>2996</v>
          </cell>
          <cell r="O14">
            <v>3008</v>
          </cell>
          <cell r="P14">
            <v>1307</v>
          </cell>
          <cell r="Q14">
            <v>1324</v>
          </cell>
          <cell r="R14">
            <v>26851</v>
          </cell>
          <cell r="S14">
            <v>12920</v>
          </cell>
          <cell r="T14">
            <v>39771</v>
          </cell>
        </row>
        <row r="15">
          <cell r="C15" t="str">
            <v>DUELER D661 Total</v>
          </cell>
          <cell r="D15">
            <v>943</v>
          </cell>
          <cell r="E15">
            <v>943</v>
          </cell>
          <cell r="F15">
            <v>943</v>
          </cell>
          <cell r="G15">
            <v>943</v>
          </cell>
          <cell r="H15">
            <v>943</v>
          </cell>
          <cell r="I15">
            <v>943</v>
          </cell>
          <cell r="J15">
            <v>943</v>
          </cell>
          <cell r="K15">
            <v>943</v>
          </cell>
          <cell r="L15">
            <v>943</v>
          </cell>
          <cell r="M15">
            <v>943</v>
          </cell>
          <cell r="N15">
            <v>943</v>
          </cell>
          <cell r="O15">
            <v>943</v>
          </cell>
          <cell r="P15">
            <v>943</v>
          </cell>
          <cell r="Q15">
            <v>943</v>
          </cell>
          <cell r="R15">
            <v>5658</v>
          </cell>
          <cell r="S15">
            <v>5658</v>
          </cell>
          <cell r="T15">
            <v>11316</v>
          </cell>
        </row>
        <row r="16">
          <cell r="C16" t="str">
            <v>DUELER H/P (D680) Total</v>
          </cell>
          <cell r="D16">
            <v>60</v>
          </cell>
          <cell r="E16">
            <v>60</v>
          </cell>
          <cell r="F16">
            <v>384</v>
          </cell>
          <cell r="G16">
            <v>320</v>
          </cell>
          <cell r="H16">
            <v>355</v>
          </cell>
          <cell r="I16">
            <v>315</v>
          </cell>
          <cell r="J16">
            <v>265</v>
          </cell>
          <cell r="K16">
            <v>189</v>
          </cell>
          <cell r="L16">
            <v>129</v>
          </cell>
          <cell r="M16">
            <v>125</v>
          </cell>
          <cell r="N16">
            <v>120</v>
          </cell>
          <cell r="O16">
            <v>61</v>
          </cell>
          <cell r="P16">
            <v>60</v>
          </cell>
          <cell r="Q16">
            <v>60</v>
          </cell>
          <cell r="R16">
            <v>1828</v>
          </cell>
          <cell r="S16">
            <v>555</v>
          </cell>
          <cell r="T16">
            <v>2383</v>
          </cell>
        </row>
        <row r="17">
          <cell r="C17" t="str">
            <v>DUELER H/T 684 Total</v>
          </cell>
          <cell r="D17">
            <v>22</v>
          </cell>
          <cell r="E17">
            <v>22</v>
          </cell>
          <cell r="F17">
            <v>22</v>
          </cell>
          <cell r="G17">
            <v>22</v>
          </cell>
          <cell r="H17">
            <v>22</v>
          </cell>
          <cell r="I17">
            <v>22</v>
          </cell>
          <cell r="J17">
            <v>22</v>
          </cell>
          <cell r="K17">
            <v>22</v>
          </cell>
          <cell r="L17">
            <v>22</v>
          </cell>
          <cell r="M17">
            <v>22</v>
          </cell>
          <cell r="N17">
            <v>22</v>
          </cell>
          <cell r="O17">
            <v>22</v>
          </cell>
          <cell r="P17">
            <v>22</v>
          </cell>
          <cell r="Q17">
            <v>22</v>
          </cell>
          <cell r="R17">
            <v>132</v>
          </cell>
          <cell r="S17">
            <v>132</v>
          </cell>
          <cell r="T17">
            <v>264</v>
          </cell>
        </row>
        <row r="18">
          <cell r="C18" t="str">
            <v>DUELER H/T 689 Total</v>
          </cell>
          <cell r="D18">
            <v>202</v>
          </cell>
          <cell r="E18">
            <v>236</v>
          </cell>
          <cell r="F18">
            <v>299</v>
          </cell>
          <cell r="G18">
            <v>244</v>
          </cell>
          <cell r="H18">
            <v>199</v>
          </cell>
          <cell r="I18">
            <v>193</v>
          </cell>
          <cell r="J18">
            <v>204</v>
          </cell>
          <cell r="K18">
            <v>218</v>
          </cell>
          <cell r="L18">
            <v>193</v>
          </cell>
          <cell r="M18">
            <v>354</v>
          </cell>
          <cell r="N18">
            <v>251</v>
          </cell>
          <cell r="O18">
            <v>243</v>
          </cell>
          <cell r="P18">
            <v>202</v>
          </cell>
          <cell r="Q18">
            <v>236</v>
          </cell>
          <cell r="R18">
            <v>1357</v>
          </cell>
          <cell r="S18">
            <v>1479</v>
          </cell>
          <cell r="T18">
            <v>2836</v>
          </cell>
        </row>
        <row r="19">
          <cell r="C19" t="str">
            <v>DUELER H/T 687 Total</v>
          </cell>
          <cell r="D19">
            <v>56</v>
          </cell>
          <cell r="E19">
            <v>56</v>
          </cell>
          <cell r="F19">
            <v>56</v>
          </cell>
          <cell r="G19">
            <v>56</v>
          </cell>
          <cell r="H19">
            <v>56</v>
          </cell>
          <cell r="I19">
            <v>56</v>
          </cell>
          <cell r="J19">
            <v>56</v>
          </cell>
          <cell r="K19">
            <v>56</v>
          </cell>
          <cell r="L19">
            <v>56</v>
          </cell>
          <cell r="M19">
            <v>56</v>
          </cell>
          <cell r="N19">
            <v>56</v>
          </cell>
          <cell r="O19">
            <v>56</v>
          </cell>
          <cell r="P19">
            <v>56</v>
          </cell>
          <cell r="Q19">
            <v>56</v>
          </cell>
          <cell r="R19">
            <v>336</v>
          </cell>
          <cell r="S19">
            <v>336</v>
          </cell>
          <cell r="T19">
            <v>672</v>
          </cell>
        </row>
        <row r="20">
          <cell r="C20" t="str">
            <v>DUELER H/T 688 Total</v>
          </cell>
          <cell r="D20">
            <v>48</v>
          </cell>
          <cell r="E20">
            <v>48</v>
          </cell>
          <cell r="F20">
            <v>48</v>
          </cell>
          <cell r="G20">
            <v>48</v>
          </cell>
          <cell r="H20">
            <v>48</v>
          </cell>
          <cell r="I20">
            <v>48</v>
          </cell>
          <cell r="J20">
            <v>48</v>
          </cell>
          <cell r="K20">
            <v>48</v>
          </cell>
          <cell r="L20">
            <v>48</v>
          </cell>
          <cell r="M20">
            <v>48</v>
          </cell>
          <cell r="N20">
            <v>48</v>
          </cell>
          <cell r="O20">
            <v>48</v>
          </cell>
          <cell r="P20">
            <v>48</v>
          </cell>
          <cell r="Q20">
            <v>48</v>
          </cell>
          <cell r="R20">
            <v>288</v>
          </cell>
          <cell r="S20">
            <v>288</v>
          </cell>
          <cell r="T20">
            <v>576</v>
          </cell>
        </row>
        <row r="21">
          <cell r="C21" t="str">
            <v>DUELER HTS Total</v>
          </cell>
          <cell r="D21">
            <v>2</v>
          </cell>
          <cell r="E21">
            <v>2</v>
          </cell>
          <cell r="F21">
            <v>2</v>
          </cell>
          <cell r="G21">
            <v>2</v>
          </cell>
          <cell r="H21">
            <v>2</v>
          </cell>
          <cell r="I21">
            <v>2</v>
          </cell>
          <cell r="J21">
            <v>2</v>
          </cell>
          <cell r="K21">
            <v>2</v>
          </cell>
          <cell r="L21">
            <v>2</v>
          </cell>
          <cell r="M21">
            <v>2</v>
          </cell>
          <cell r="N21">
            <v>2</v>
          </cell>
          <cell r="O21">
            <v>2</v>
          </cell>
          <cell r="P21">
            <v>2</v>
          </cell>
          <cell r="Q21">
            <v>2</v>
          </cell>
          <cell r="R21">
            <v>12</v>
          </cell>
          <cell r="S21">
            <v>12</v>
          </cell>
          <cell r="T21">
            <v>24</v>
          </cell>
        </row>
        <row r="22">
          <cell r="C22" t="str">
            <v>DUELER M/T (D673) Total</v>
          </cell>
          <cell r="D22">
            <v>1024</v>
          </cell>
          <cell r="E22">
            <v>954</v>
          </cell>
          <cell r="F22">
            <v>606</v>
          </cell>
          <cell r="G22">
            <v>716</v>
          </cell>
          <cell r="H22">
            <v>557</v>
          </cell>
          <cell r="I22">
            <v>489</v>
          </cell>
          <cell r="J22">
            <v>428</v>
          </cell>
          <cell r="K22">
            <v>702</v>
          </cell>
          <cell r="L22">
            <v>345</v>
          </cell>
          <cell r="M22">
            <v>587</v>
          </cell>
          <cell r="N22">
            <v>520</v>
          </cell>
          <cell r="O22">
            <v>584</v>
          </cell>
          <cell r="P22">
            <v>1024</v>
          </cell>
          <cell r="Q22">
            <v>954</v>
          </cell>
          <cell r="R22">
            <v>3498</v>
          </cell>
          <cell r="S22">
            <v>4014</v>
          </cell>
          <cell r="T22">
            <v>7512</v>
          </cell>
        </row>
        <row r="23">
          <cell r="C23" t="str">
            <v>EXPEDIA S01 Total</v>
          </cell>
          <cell r="D23">
            <v>4</v>
          </cell>
          <cell r="E23">
            <v>30</v>
          </cell>
          <cell r="F23">
            <v>20</v>
          </cell>
          <cell r="G23">
            <v>10</v>
          </cell>
          <cell r="H23">
            <v>19</v>
          </cell>
          <cell r="I23">
            <v>0</v>
          </cell>
          <cell r="J23">
            <v>0</v>
          </cell>
          <cell r="K23">
            <v>26</v>
          </cell>
          <cell r="L23">
            <v>20</v>
          </cell>
          <cell r="M23">
            <v>22</v>
          </cell>
          <cell r="N23">
            <v>0</v>
          </cell>
          <cell r="O23">
            <v>15</v>
          </cell>
          <cell r="P23">
            <v>4</v>
          </cell>
          <cell r="Q23">
            <v>30</v>
          </cell>
          <cell r="R23">
            <v>75</v>
          </cell>
          <cell r="S23">
            <v>91</v>
          </cell>
          <cell r="T23">
            <v>166</v>
          </cell>
        </row>
        <row r="24">
          <cell r="C24" t="str">
            <v>FIREHAWK SH30 Total</v>
          </cell>
          <cell r="D24">
            <v>96</v>
          </cell>
          <cell r="E24">
            <v>96</v>
          </cell>
          <cell r="F24">
            <v>96</v>
          </cell>
          <cell r="G24">
            <v>96</v>
          </cell>
          <cell r="H24">
            <v>96</v>
          </cell>
          <cell r="I24">
            <v>96</v>
          </cell>
          <cell r="J24">
            <v>96</v>
          </cell>
          <cell r="K24">
            <v>96</v>
          </cell>
          <cell r="L24">
            <v>96</v>
          </cell>
          <cell r="M24">
            <v>96</v>
          </cell>
          <cell r="N24">
            <v>96</v>
          </cell>
          <cell r="O24">
            <v>96</v>
          </cell>
          <cell r="P24">
            <v>96</v>
          </cell>
          <cell r="Q24">
            <v>96</v>
          </cell>
          <cell r="R24">
            <v>576</v>
          </cell>
          <cell r="S24">
            <v>576</v>
          </cell>
          <cell r="T24">
            <v>1152</v>
          </cell>
        </row>
        <row r="25">
          <cell r="C25" t="str">
            <v>FIREHAWK SVX Total</v>
          </cell>
          <cell r="D25">
            <v>30</v>
          </cell>
          <cell r="E25">
            <v>113</v>
          </cell>
          <cell r="F25">
            <v>100</v>
          </cell>
          <cell r="G25">
            <v>22</v>
          </cell>
          <cell r="H25">
            <v>272</v>
          </cell>
          <cell r="I25">
            <v>273</v>
          </cell>
          <cell r="J25">
            <v>42</v>
          </cell>
          <cell r="K25">
            <v>9</v>
          </cell>
          <cell r="L25">
            <v>0</v>
          </cell>
          <cell r="M25">
            <v>244</v>
          </cell>
          <cell r="N25">
            <v>300</v>
          </cell>
          <cell r="O25">
            <v>166</v>
          </cell>
          <cell r="P25">
            <v>30</v>
          </cell>
          <cell r="Q25">
            <v>113</v>
          </cell>
          <cell r="R25">
            <v>718</v>
          </cell>
          <cell r="S25">
            <v>853</v>
          </cell>
          <cell r="T25">
            <v>1571</v>
          </cell>
        </row>
        <row r="26">
          <cell r="C26" t="str">
            <v>FIREHAWK SZ50 Total</v>
          </cell>
          <cell r="D26">
            <v>39</v>
          </cell>
          <cell r="E26">
            <v>812</v>
          </cell>
          <cell r="F26">
            <v>362</v>
          </cell>
          <cell r="G26">
            <v>171</v>
          </cell>
          <cell r="H26">
            <v>144</v>
          </cell>
          <cell r="I26">
            <v>554</v>
          </cell>
          <cell r="J26">
            <v>830</v>
          </cell>
          <cell r="K26">
            <v>566</v>
          </cell>
          <cell r="L26">
            <v>30</v>
          </cell>
          <cell r="M26">
            <v>820</v>
          </cell>
          <cell r="N26">
            <v>790</v>
          </cell>
          <cell r="O26">
            <v>554</v>
          </cell>
          <cell r="P26">
            <v>39</v>
          </cell>
          <cell r="Q26">
            <v>812</v>
          </cell>
          <cell r="R26">
            <v>2627</v>
          </cell>
          <cell r="S26">
            <v>3045</v>
          </cell>
          <cell r="T26">
            <v>5672</v>
          </cell>
        </row>
        <row r="27">
          <cell r="C27" t="str">
            <v>FIREHAWK TOURING LH Total</v>
          </cell>
          <cell r="D27">
            <v>85</v>
          </cell>
          <cell r="E27">
            <v>85</v>
          </cell>
          <cell r="F27">
            <v>85</v>
          </cell>
          <cell r="G27">
            <v>85</v>
          </cell>
          <cell r="H27">
            <v>85</v>
          </cell>
          <cell r="I27">
            <v>85</v>
          </cell>
          <cell r="J27">
            <v>85</v>
          </cell>
          <cell r="K27">
            <v>85</v>
          </cell>
          <cell r="L27">
            <v>85</v>
          </cell>
          <cell r="M27">
            <v>85</v>
          </cell>
          <cell r="N27">
            <v>85</v>
          </cell>
          <cell r="O27">
            <v>85</v>
          </cell>
          <cell r="P27">
            <v>85</v>
          </cell>
          <cell r="Q27">
            <v>85</v>
          </cell>
          <cell r="R27">
            <v>510</v>
          </cell>
          <cell r="S27">
            <v>510</v>
          </cell>
          <cell r="T27">
            <v>1020</v>
          </cell>
        </row>
        <row r="28">
          <cell r="C28" t="str">
            <v>FR410 Total</v>
          </cell>
          <cell r="D28">
            <v>443</v>
          </cell>
          <cell r="E28">
            <v>443</v>
          </cell>
          <cell r="F28">
            <v>443</v>
          </cell>
          <cell r="G28">
            <v>443</v>
          </cell>
          <cell r="H28">
            <v>443</v>
          </cell>
          <cell r="I28">
            <v>443</v>
          </cell>
          <cell r="J28">
            <v>443</v>
          </cell>
          <cell r="K28">
            <v>443</v>
          </cell>
          <cell r="L28">
            <v>443</v>
          </cell>
          <cell r="M28">
            <v>443</v>
          </cell>
          <cell r="N28">
            <v>443</v>
          </cell>
          <cell r="O28">
            <v>443</v>
          </cell>
          <cell r="P28">
            <v>443</v>
          </cell>
          <cell r="Q28">
            <v>443</v>
          </cell>
          <cell r="R28">
            <v>2658</v>
          </cell>
          <cell r="S28">
            <v>2658</v>
          </cell>
          <cell r="T28">
            <v>5316</v>
          </cell>
        </row>
        <row r="29">
          <cell r="C29" t="str">
            <v>FR440 Total</v>
          </cell>
          <cell r="D29">
            <v>2199</v>
          </cell>
          <cell r="E29">
            <v>2199</v>
          </cell>
          <cell r="F29">
            <v>2199</v>
          </cell>
          <cell r="G29">
            <v>2199</v>
          </cell>
          <cell r="H29">
            <v>2199</v>
          </cell>
          <cell r="I29">
            <v>2199</v>
          </cell>
          <cell r="J29">
            <v>2199</v>
          </cell>
          <cell r="K29">
            <v>2199</v>
          </cell>
          <cell r="L29">
            <v>2199</v>
          </cell>
          <cell r="M29">
            <v>2199</v>
          </cell>
          <cell r="N29">
            <v>2199</v>
          </cell>
          <cell r="O29">
            <v>2199</v>
          </cell>
          <cell r="P29">
            <v>2199</v>
          </cell>
          <cell r="Q29">
            <v>2199</v>
          </cell>
          <cell r="R29">
            <v>13194</v>
          </cell>
          <cell r="S29">
            <v>13194</v>
          </cell>
          <cell r="T29">
            <v>26388</v>
          </cell>
        </row>
        <row r="30">
          <cell r="C30" t="str">
            <v>FR480 Total</v>
          </cell>
          <cell r="D30">
            <v>230</v>
          </cell>
          <cell r="E30">
            <v>230</v>
          </cell>
          <cell r="F30">
            <v>230</v>
          </cell>
          <cell r="G30">
            <v>230</v>
          </cell>
          <cell r="H30">
            <v>230</v>
          </cell>
          <cell r="I30">
            <v>230</v>
          </cell>
          <cell r="J30">
            <v>230</v>
          </cell>
          <cell r="K30">
            <v>230</v>
          </cell>
          <cell r="L30">
            <v>230</v>
          </cell>
          <cell r="M30">
            <v>230</v>
          </cell>
          <cell r="N30">
            <v>230</v>
          </cell>
          <cell r="O30">
            <v>230</v>
          </cell>
          <cell r="P30">
            <v>230</v>
          </cell>
          <cell r="Q30">
            <v>230</v>
          </cell>
          <cell r="R30">
            <v>1380</v>
          </cell>
          <cell r="S30">
            <v>1380</v>
          </cell>
          <cell r="T30">
            <v>2760</v>
          </cell>
        </row>
        <row r="31">
          <cell r="C31" t="str">
            <v>FR680 Total</v>
          </cell>
          <cell r="D31">
            <v>355</v>
          </cell>
          <cell r="E31">
            <v>355</v>
          </cell>
          <cell r="F31">
            <v>355</v>
          </cell>
          <cell r="G31">
            <v>355</v>
          </cell>
          <cell r="H31">
            <v>355</v>
          </cell>
          <cell r="I31">
            <v>355</v>
          </cell>
          <cell r="J31">
            <v>355</v>
          </cell>
          <cell r="K31">
            <v>355</v>
          </cell>
          <cell r="L31">
            <v>355</v>
          </cell>
          <cell r="M31">
            <v>355</v>
          </cell>
          <cell r="N31">
            <v>355</v>
          </cell>
          <cell r="O31">
            <v>355</v>
          </cell>
          <cell r="P31">
            <v>355</v>
          </cell>
          <cell r="Q31">
            <v>355</v>
          </cell>
          <cell r="R31">
            <v>2130</v>
          </cell>
          <cell r="S31">
            <v>2130</v>
          </cell>
          <cell r="T31">
            <v>4260</v>
          </cell>
        </row>
        <row r="32">
          <cell r="C32" t="str">
            <v>FT70C Total</v>
          </cell>
          <cell r="D32">
            <v>9816</v>
          </cell>
          <cell r="E32">
            <v>12133</v>
          </cell>
          <cell r="F32">
            <v>8053</v>
          </cell>
          <cell r="G32">
            <v>8106</v>
          </cell>
          <cell r="H32">
            <v>8459</v>
          </cell>
          <cell r="I32">
            <v>8721</v>
          </cell>
          <cell r="J32">
            <v>5387</v>
          </cell>
          <cell r="K32">
            <v>1794</v>
          </cell>
          <cell r="L32">
            <v>1611</v>
          </cell>
          <cell r="M32">
            <v>1709</v>
          </cell>
          <cell r="N32">
            <v>2991</v>
          </cell>
          <cell r="O32">
            <v>6122</v>
          </cell>
          <cell r="P32">
            <v>9816</v>
          </cell>
          <cell r="Q32">
            <v>12133</v>
          </cell>
          <cell r="R32">
            <v>40520</v>
          </cell>
          <cell r="S32">
            <v>34382</v>
          </cell>
          <cell r="T32">
            <v>74902</v>
          </cell>
        </row>
        <row r="33">
          <cell r="C33" t="str">
            <v>M724 Total</v>
          </cell>
          <cell r="D33">
            <v>171</v>
          </cell>
          <cell r="E33">
            <v>116</v>
          </cell>
          <cell r="F33">
            <v>330</v>
          </cell>
          <cell r="G33">
            <v>279</v>
          </cell>
          <cell r="H33">
            <v>614</v>
          </cell>
          <cell r="I33">
            <v>353</v>
          </cell>
          <cell r="J33">
            <v>263</v>
          </cell>
          <cell r="K33">
            <v>155</v>
          </cell>
          <cell r="L33">
            <v>0</v>
          </cell>
          <cell r="M33">
            <v>116</v>
          </cell>
          <cell r="N33">
            <v>364</v>
          </cell>
          <cell r="O33">
            <v>292</v>
          </cell>
          <cell r="P33">
            <v>171</v>
          </cell>
          <cell r="Q33">
            <v>116</v>
          </cell>
          <cell r="R33">
            <v>1994</v>
          </cell>
          <cell r="S33">
            <v>1059</v>
          </cell>
          <cell r="T33">
            <v>3053</v>
          </cell>
        </row>
        <row r="34">
          <cell r="C34" t="str">
            <v>M773 SWP Total</v>
          </cell>
          <cell r="D34">
            <v>16</v>
          </cell>
          <cell r="E34">
            <v>16</v>
          </cell>
          <cell r="F34">
            <v>16</v>
          </cell>
          <cell r="G34">
            <v>16</v>
          </cell>
          <cell r="H34">
            <v>16</v>
          </cell>
          <cell r="I34">
            <v>16</v>
          </cell>
          <cell r="J34">
            <v>16</v>
          </cell>
          <cell r="K34">
            <v>16</v>
          </cell>
          <cell r="L34">
            <v>16</v>
          </cell>
          <cell r="M34">
            <v>16</v>
          </cell>
          <cell r="N34">
            <v>16</v>
          </cell>
          <cell r="O34">
            <v>16</v>
          </cell>
          <cell r="P34">
            <v>16</v>
          </cell>
          <cell r="Q34">
            <v>16</v>
          </cell>
          <cell r="R34">
            <v>96</v>
          </cell>
          <cell r="S34">
            <v>96</v>
          </cell>
          <cell r="T34">
            <v>192</v>
          </cell>
        </row>
        <row r="35">
          <cell r="C35" t="str">
            <v>POTENZA RE010 Total</v>
          </cell>
          <cell r="D35">
            <v>10</v>
          </cell>
          <cell r="E35">
            <v>76</v>
          </cell>
          <cell r="F35">
            <v>100</v>
          </cell>
          <cell r="G35">
            <v>20</v>
          </cell>
          <cell r="H35">
            <v>0</v>
          </cell>
          <cell r="I35">
            <v>0</v>
          </cell>
          <cell r="J35">
            <v>20</v>
          </cell>
          <cell r="K35">
            <v>40</v>
          </cell>
          <cell r="L35">
            <v>15</v>
          </cell>
          <cell r="M35">
            <v>0</v>
          </cell>
          <cell r="N35">
            <v>10</v>
          </cell>
          <cell r="O35">
            <v>0</v>
          </cell>
          <cell r="P35">
            <v>10</v>
          </cell>
          <cell r="Q35">
            <v>76</v>
          </cell>
          <cell r="R35">
            <v>180</v>
          </cell>
          <cell r="S35">
            <v>111</v>
          </cell>
          <cell r="T35">
            <v>291</v>
          </cell>
        </row>
        <row r="36">
          <cell r="C36" t="str">
            <v>POTENZA RE020 FZ Total</v>
          </cell>
          <cell r="D36">
            <v>4</v>
          </cell>
          <cell r="E36">
            <v>0</v>
          </cell>
          <cell r="F36">
            <v>0</v>
          </cell>
          <cell r="G36">
            <v>0</v>
          </cell>
          <cell r="H36">
            <v>0</v>
          </cell>
          <cell r="I36">
            <v>0</v>
          </cell>
          <cell r="J36">
            <v>0</v>
          </cell>
          <cell r="K36">
            <v>0</v>
          </cell>
          <cell r="L36">
            <v>4</v>
          </cell>
          <cell r="M36">
            <v>0</v>
          </cell>
          <cell r="N36">
            <v>0</v>
          </cell>
          <cell r="O36">
            <v>0</v>
          </cell>
          <cell r="P36">
            <v>4</v>
          </cell>
          <cell r="Q36">
            <v>0</v>
          </cell>
          <cell r="R36">
            <v>0</v>
          </cell>
          <cell r="S36">
            <v>8</v>
          </cell>
          <cell r="T36">
            <v>8</v>
          </cell>
        </row>
        <row r="37">
          <cell r="C37" t="str">
            <v>POTENZA RE030 Total</v>
          </cell>
          <cell r="D37">
            <v>25</v>
          </cell>
          <cell r="E37">
            <v>0</v>
          </cell>
          <cell r="F37">
            <v>0</v>
          </cell>
          <cell r="G37">
            <v>0</v>
          </cell>
          <cell r="H37">
            <v>10</v>
          </cell>
          <cell r="I37">
            <v>0</v>
          </cell>
          <cell r="J37">
            <v>10</v>
          </cell>
          <cell r="K37">
            <v>0</v>
          </cell>
          <cell r="L37">
            <v>0</v>
          </cell>
          <cell r="M37">
            <v>20</v>
          </cell>
          <cell r="N37">
            <v>0</v>
          </cell>
          <cell r="O37">
            <v>4</v>
          </cell>
          <cell r="P37">
            <v>25</v>
          </cell>
          <cell r="Q37">
            <v>0</v>
          </cell>
          <cell r="R37">
            <v>20</v>
          </cell>
          <cell r="S37">
            <v>49</v>
          </cell>
          <cell r="T37">
            <v>69</v>
          </cell>
        </row>
        <row r="38">
          <cell r="C38" t="str">
            <v>POTENZA RE040 Total</v>
          </cell>
          <cell r="D38">
            <v>0</v>
          </cell>
          <cell r="E38">
            <v>0</v>
          </cell>
          <cell r="F38">
            <v>0</v>
          </cell>
          <cell r="G38">
            <v>0</v>
          </cell>
          <cell r="H38">
            <v>0</v>
          </cell>
          <cell r="I38">
            <v>0</v>
          </cell>
          <cell r="J38">
            <v>0</v>
          </cell>
          <cell r="K38">
            <v>12</v>
          </cell>
          <cell r="L38">
            <v>6</v>
          </cell>
          <cell r="M38">
            <v>0</v>
          </cell>
          <cell r="N38">
            <v>34</v>
          </cell>
          <cell r="O38">
            <v>0</v>
          </cell>
          <cell r="P38">
            <v>0</v>
          </cell>
          <cell r="Q38">
            <v>0</v>
          </cell>
          <cell r="R38">
            <v>12</v>
          </cell>
          <cell r="S38">
            <v>40</v>
          </cell>
          <cell r="T38">
            <v>52</v>
          </cell>
        </row>
        <row r="39">
          <cell r="C39" t="str">
            <v>POTENZA RE71 Total</v>
          </cell>
          <cell r="D39">
            <v>27</v>
          </cell>
          <cell r="E39">
            <v>295</v>
          </cell>
          <cell r="F39">
            <v>440</v>
          </cell>
          <cell r="G39">
            <v>337</v>
          </cell>
          <cell r="H39">
            <v>30</v>
          </cell>
          <cell r="I39">
            <v>15</v>
          </cell>
          <cell r="J39">
            <v>49</v>
          </cell>
          <cell r="K39">
            <v>45</v>
          </cell>
          <cell r="L39">
            <v>30</v>
          </cell>
          <cell r="M39">
            <v>5</v>
          </cell>
          <cell r="N39">
            <v>30</v>
          </cell>
          <cell r="O39">
            <v>0</v>
          </cell>
          <cell r="P39">
            <v>27</v>
          </cell>
          <cell r="Q39">
            <v>295</v>
          </cell>
          <cell r="R39">
            <v>916</v>
          </cell>
          <cell r="S39">
            <v>387</v>
          </cell>
          <cell r="T39">
            <v>1303</v>
          </cell>
        </row>
        <row r="40">
          <cell r="C40" t="str">
            <v>POTENZA RE910 Total</v>
          </cell>
          <cell r="D40">
            <v>2486</v>
          </cell>
          <cell r="E40">
            <v>2278</v>
          </cell>
          <cell r="F40">
            <v>2601</v>
          </cell>
          <cell r="G40">
            <v>2608</v>
          </cell>
          <cell r="H40">
            <v>2552</v>
          </cell>
          <cell r="I40">
            <v>2259</v>
          </cell>
          <cell r="J40">
            <v>1597</v>
          </cell>
          <cell r="K40">
            <v>1942</v>
          </cell>
          <cell r="L40">
            <v>2058</v>
          </cell>
          <cell r="M40">
            <v>2273</v>
          </cell>
          <cell r="N40">
            <v>1889</v>
          </cell>
          <cell r="O40">
            <v>2281</v>
          </cell>
          <cell r="P40">
            <v>2486</v>
          </cell>
          <cell r="Q40">
            <v>2278</v>
          </cell>
          <cell r="R40">
            <v>13559</v>
          </cell>
          <cell r="S40">
            <v>13265</v>
          </cell>
          <cell r="T40">
            <v>26824</v>
          </cell>
        </row>
        <row r="41">
          <cell r="C41" t="str">
            <v>POTENZA RE92 Total</v>
          </cell>
          <cell r="D41">
            <v>2162</v>
          </cell>
          <cell r="E41">
            <v>1739</v>
          </cell>
          <cell r="F41">
            <v>2543</v>
          </cell>
          <cell r="G41">
            <v>2630</v>
          </cell>
          <cell r="H41">
            <v>2135</v>
          </cell>
          <cell r="I41">
            <v>1420</v>
          </cell>
          <cell r="J41">
            <v>1164</v>
          </cell>
          <cell r="K41">
            <v>3398</v>
          </cell>
          <cell r="L41">
            <v>3268</v>
          </cell>
          <cell r="M41">
            <v>1435</v>
          </cell>
          <cell r="N41">
            <v>1440</v>
          </cell>
          <cell r="O41">
            <v>1535</v>
          </cell>
          <cell r="P41">
            <v>2162</v>
          </cell>
          <cell r="Q41">
            <v>1739</v>
          </cell>
          <cell r="R41">
            <v>13290</v>
          </cell>
          <cell r="S41">
            <v>11579</v>
          </cell>
          <cell r="T41">
            <v>24869</v>
          </cell>
        </row>
        <row r="42">
          <cell r="C42" t="str">
            <v>POTENZA RE93 Total</v>
          </cell>
          <cell r="D42">
            <v>0</v>
          </cell>
          <cell r="E42">
            <v>0</v>
          </cell>
          <cell r="F42">
            <v>0</v>
          </cell>
          <cell r="G42">
            <v>0</v>
          </cell>
          <cell r="H42">
            <v>0</v>
          </cell>
          <cell r="I42">
            <v>0</v>
          </cell>
          <cell r="J42">
            <v>0</v>
          </cell>
          <cell r="K42">
            <v>5</v>
          </cell>
          <cell r="L42">
            <v>10</v>
          </cell>
          <cell r="M42">
            <v>0</v>
          </cell>
          <cell r="N42">
            <v>0</v>
          </cell>
          <cell r="O42">
            <v>0</v>
          </cell>
          <cell r="P42">
            <v>0</v>
          </cell>
          <cell r="Q42">
            <v>0</v>
          </cell>
          <cell r="R42">
            <v>5</v>
          </cell>
          <cell r="S42">
            <v>10</v>
          </cell>
          <cell r="T42">
            <v>15</v>
          </cell>
        </row>
        <row r="43">
          <cell r="C43" t="str">
            <v>POTENZA RE930 Total</v>
          </cell>
          <cell r="D43">
            <v>50</v>
          </cell>
          <cell r="E43">
            <v>150</v>
          </cell>
          <cell r="F43">
            <v>0</v>
          </cell>
          <cell r="G43">
            <v>100</v>
          </cell>
          <cell r="H43">
            <v>61</v>
          </cell>
          <cell r="I43">
            <v>348</v>
          </cell>
          <cell r="J43">
            <v>0</v>
          </cell>
          <cell r="K43">
            <v>200</v>
          </cell>
          <cell r="L43">
            <v>180</v>
          </cell>
          <cell r="M43">
            <v>4</v>
          </cell>
          <cell r="N43">
            <v>0</v>
          </cell>
          <cell r="O43">
            <v>2</v>
          </cell>
          <cell r="P43">
            <v>50</v>
          </cell>
          <cell r="Q43">
            <v>150</v>
          </cell>
          <cell r="R43">
            <v>709</v>
          </cell>
          <cell r="S43">
            <v>386</v>
          </cell>
          <cell r="T43">
            <v>1095</v>
          </cell>
        </row>
        <row r="44">
          <cell r="C44" t="str">
            <v>POTENZA RE940 Total</v>
          </cell>
          <cell r="D44">
            <v>14</v>
          </cell>
          <cell r="E44">
            <v>20</v>
          </cell>
          <cell r="F44">
            <v>0</v>
          </cell>
          <cell r="G44">
            <v>20</v>
          </cell>
          <cell r="H44">
            <v>20</v>
          </cell>
          <cell r="I44">
            <v>82</v>
          </cell>
          <cell r="J44">
            <v>39</v>
          </cell>
          <cell r="K44">
            <v>98</v>
          </cell>
          <cell r="L44">
            <v>200</v>
          </cell>
          <cell r="M44">
            <v>92</v>
          </cell>
          <cell r="N44">
            <v>45</v>
          </cell>
          <cell r="O44">
            <v>55</v>
          </cell>
          <cell r="P44">
            <v>14</v>
          </cell>
          <cell r="Q44">
            <v>20</v>
          </cell>
          <cell r="R44">
            <v>259</v>
          </cell>
          <cell r="S44">
            <v>426</v>
          </cell>
          <cell r="T44">
            <v>685</v>
          </cell>
        </row>
        <row r="45">
          <cell r="C45" t="str">
            <v>POTENZA RE95 Total</v>
          </cell>
          <cell r="D45">
            <v>0</v>
          </cell>
          <cell r="E45">
            <v>15</v>
          </cell>
          <cell r="F45">
            <v>20</v>
          </cell>
          <cell r="G45">
            <v>0</v>
          </cell>
          <cell r="H45">
            <v>0</v>
          </cell>
          <cell r="I45">
            <v>0</v>
          </cell>
          <cell r="J45">
            <v>0</v>
          </cell>
          <cell r="K45">
            <v>0</v>
          </cell>
          <cell r="L45">
            <v>20</v>
          </cell>
          <cell r="M45">
            <v>5</v>
          </cell>
          <cell r="N45">
            <v>0</v>
          </cell>
          <cell r="O45">
            <v>0</v>
          </cell>
          <cell r="P45">
            <v>0</v>
          </cell>
          <cell r="Q45">
            <v>15</v>
          </cell>
          <cell r="R45">
            <v>20</v>
          </cell>
          <cell r="S45">
            <v>40</v>
          </cell>
          <cell r="T45">
            <v>60</v>
          </cell>
        </row>
        <row r="46">
          <cell r="C46" t="str">
            <v>R187 TOTAL</v>
          </cell>
          <cell r="D46">
            <v>26</v>
          </cell>
          <cell r="E46">
            <v>42</v>
          </cell>
          <cell r="F46">
            <v>81</v>
          </cell>
          <cell r="G46">
            <v>66</v>
          </cell>
          <cell r="H46">
            <v>1176</v>
          </cell>
          <cell r="I46">
            <v>566</v>
          </cell>
          <cell r="J46">
            <v>276</v>
          </cell>
          <cell r="K46">
            <v>251</v>
          </cell>
          <cell r="L46">
            <v>819</v>
          </cell>
          <cell r="M46">
            <v>384</v>
          </cell>
          <cell r="N46">
            <v>391</v>
          </cell>
          <cell r="O46">
            <v>150</v>
          </cell>
          <cell r="P46">
            <v>26</v>
          </cell>
          <cell r="Q46">
            <v>42</v>
          </cell>
          <cell r="R46">
            <v>2416</v>
          </cell>
          <cell r="S46">
            <v>1812</v>
          </cell>
          <cell r="T46">
            <v>4228</v>
          </cell>
        </row>
        <row r="47">
          <cell r="C47" t="str">
            <v>POTNZA S-02 POLE POSITION Total</v>
          </cell>
          <cell r="D47">
            <v>355</v>
          </cell>
          <cell r="E47">
            <v>593</v>
          </cell>
          <cell r="F47">
            <v>197</v>
          </cell>
          <cell r="G47">
            <v>346</v>
          </cell>
          <cell r="H47">
            <v>137</v>
          </cell>
          <cell r="I47">
            <v>285</v>
          </cell>
          <cell r="J47">
            <v>174</v>
          </cell>
          <cell r="K47">
            <v>282</v>
          </cell>
          <cell r="L47">
            <v>91</v>
          </cell>
          <cell r="M47">
            <v>0</v>
          </cell>
          <cell r="N47">
            <v>0</v>
          </cell>
          <cell r="O47">
            <v>0</v>
          </cell>
          <cell r="P47">
            <v>355</v>
          </cell>
          <cell r="Q47">
            <v>593</v>
          </cell>
          <cell r="R47">
            <v>1421</v>
          </cell>
          <cell r="S47">
            <v>1039</v>
          </cell>
          <cell r="T47">
            <v>2460</v>
          </cell>
        </row>
        <row r="48">
          <cell r="C48" t="str">
            <v>R220 Total</v>
          </cell>
          <cell r="D48">
            <v>20</v>
          </cell>
          <cell r="E48">
            <v>20</v>
          </cell>
          <cell r="F48">
            <v>20</v>
          </cell>
          <cell r="G48">
            <v>20</v>
          </cell>
          <cell r="H48">
            <v>20</v>
          </cell>
          <cell r="I48">
            <v>20</v>
          </cell>
          <cell r="J48">
            <v>20</v>
          </cell>
          <cell r="K48">
            <v>20</v>
          </cell>
          <cell r="L48">
            <v>20</v>
          </cell>
          <cell r="M48">
            <v>20</v>
          </cell>
          <cell r="N48">
            <v>20</v>
          </cell>
          <cell r="O48">
            <v>20</v>
          </cell>
          <cell r="P48">
            <v>20</v>
          </cell>
          <cell r="Q48">
            <v>20</v>
          </cell>
          <cell r="R48">
            <v>120</v>
          </cell>
          <cell r="S48">
            <v>120</v>
          </cell>
          <cell r="T48">
            <v>240</v>
          </cell>
        </row>
        <row r="49">
          <cell r="C49" t="str">
            <v>R230 Total</v>
          </cell>
          <cell r="D49">
            <v>73</v>
          </cell>
          <cell r="E49">
            <v>222</v>
          </cell>
          <cell r="F49">
            <v>171</v>
          </cell>
          <cell r="G49">
            <v>203</v>
          </cell>
          <cell r="H49">
            <v>310</v>
          </cell>
          <cell r="I49">
            <v>375</v>
          </cell>
          <cell r="J49">
            <v>267</v>
          </cell>
          <cell r="K49">
            <v>207</v>
          </cell>
          <cell r="L49">
            <v>175</v>
          </cell>
          <cell r="M49">
            <v>322</v>
          </cell>
          <cell r="N49">
            <v>276</v>
          </cell>
          <cell r="O49">
            <v>135</v>
          </cell>
          <cell r="P49">
            <v>73</v>
          </cell>
          <cell r="Q49">
            <v>222</v>
          </cell>
          <cell r="R49">
            <v>1533</v>
          </cell>
          <cell r="S49">
            <v>1203</v>
          </cell>
          <cell r="T49">
            <v>2736</v>
          </cell>
        </row>
        <row r="50">
          <cell r="C50" t="str">
            <v>R260 Total</v>
          </cell>
          <cell r="D50">
            <v>55</v>
          </cell>
          <cell r="E50">
            <v>67</v>
          </cell>
          <cell r="F50">
            <v>73</v>
          </cell>
          <cell r="G50">
            <v>134</v>
          </cell>
          <cell r="H50">
            <v>168</v>
          </cell>
          <cell r="I50">
            <v>85</v>
          </cell>
          <cell r="J50">
            <v>218</v>
          </cell>
          <cell r="K50">
            <v>110</v>
          </cell>
          <cell r="L50">
            <v>134</v>
          </cell>
          <cell r="M50">
            <v>191</v>
          </cell>
          <cell r="N50">
            <v>146</v>
          </cell>
          <cell r="O50">
            <v>85</v>
          </cell>
          <cell r="P50">
            <v>55</v>
          </cell>
          <cell r="Q50">
            <v>67</v>
          </cell>
          <cell r="R50">
            <v>788</v>
          </cell>
          <cell r="S50">
            <v>678</v>
          </cell>
          <cell r="T50">
            <v>1466</v>
          </cell>
        </row>
        <row r="51">
          <cell r="C51" t="str">
            <v>R265 Total</v>
          </cell>
          <cell r="D51">
            <v>402</v>
          </cell>
          <cell r="E51">
            <v>395</v>
          </cell>
          <cell r="F51">
            <v>565</v>
          </cell>
          <cell r="G51">
            <v>606</v>
          </cell>
          <cell r="H51">
            <v>479</v>
          </cell>
          <cell r="I51">
            <v>377</v>
          </cell>
          <cell r="J51">
            <v>752</v>
          </cell>
          <cell r="K51">
            <v>440</v>
          </cell>
          <cell r="L51">
            <v>496</v>
          </cell>
          <cell r="M51">
            <v>442</v>
          </cell>
          <cell r="N51">
            <v>410</v>
          </cell>
          <cell r="O51">
            <v>516</v>
          </cell>
          <cell r="P51">
            <v>402</v>
          </cell>
          <cell r="Q51">
            <v>395</v>
          </cell>
          <cell r="R51">
            <v>3219</v>
          </cell>
          <cell r="S51">
            <v>2661</v>
          </cell>
          <cell r="T51">
            <v>5880</v>
          </cell>
        </row>
        <row r="52">
          <cell r="C52" t="str">
            <v>R273 SWP Total</v>
          </cell>
          <cell r="D52">
            <v>0</v>
          </cell>
          <cell r="E52">
            <v>35</v>
          </cell>
          <cell r="F52">
            <v>6</v>
          </cell>
          <cell r="G52">
            <v>33</v>
          </cell>
          <cell r="H52">
            <v>56</v>
          </cell>
          <cell r="I52">
            <v>76</v>
          </cell>
          <cell r="J52">
            <v>55</v>
          </cell>
          <cell r="K52">
            <v>67</v>
          </cell>
          <cell r="L52">
            <v>100</v>
          </cell>
          <cell r="M52">
            <v>85</v>
          </cell>
          <cell r="N52">
            <v>111</v>
          </cell>
          <cell r="O52">
            <v>76</v>
          </cell>
          <cell r="P52">
            <v>0</v>
          </cell>
          <cell r="Q52">
            <v>35</v>
          </cell>
          <cell r="R52">
            <v>293</v>
          </cell>
          <cell r="S52">
            <v>407</v>
          </cell>
          <cell r="T52">
            <v>700</v>
          </cell>
        </row>
        <row r="53">
          <cell r="C53" t="str">
            <v>ROADHANDLER L/E Total</v>
          </cell>
          <cell r="D53">
            <v>720</v>
          </cell>
          <cell r="E53">
            <v>720</v>
          </cell>
          <cell r="F53">
            <v>720</v>
          </cell>
          <cell r="G53">
            <v>720</v>
          </cell>
          <cell r="H53">
            <v>720</v>
          </cell>
          <cell r="I53">
            <v>720</v>
          </cell>
          <cell r="J53">
            <v>720</v>
          </cell>
          <cell r="K53">
            <v>720</v>
          </cell>
          <cell r="L53">
            <v>720</v>
          </cell>
          <cell r="M53">
            <v>720</v>
          </cell>
          <cell r="N53">
            <v>720</v>
          </cell>
          <cell r="O53">
            <v>720</v>
          </cell>
          <cell r="P53">
            <v>720</v>
          </cell>
          <cell r="Q53">
            <v>720</v>
          </cell>
          <cell r="R53">
            <v>4320</v>
          </cell>
          <cell r="S53">
            <v>4320</v>
          </cell>
          <cell r="T53">
            <v>8640</v>
          </cell>
        </row>
        <row r="54">
          <cell r="C54" t="str">
            <v>ROADHANDLER SCR Total</v>
          </cell>
          <cell r="D54">
            <v>64</v>
          </cell>
          <cell r="E54">
            <v>64</v>
          </cell>
          <cell r="F54">
            <v>64</v>
          </cell>
          <cell r="G54">
            <v>64</v>
          </cell>
          <cell r="H54">
            <v>64</v>
          </cell>
          <cell r="I54">
            <v>64</v>
          </cell>
          <cell r="J54">
            <v>64</v>
          </cell>
          <cell r="K54">
            <v>64</v>
          </cell>
          <cell r="L54">
            <v>64</v>
          </cell>
          <cell r="M54">
            <v>64</v>
          </cell>
          <cell r="N54">
            <v>64</v>
          </cell>
          <cell r="O54">
            <v>64</v>
          </cell>
          <cell r="P54">
            <v>64</v>
          </cell>
          <cell r="Q54">
            <v>64</v>
          </cell>
          <cell r="R54">
            <v>384</v>
          </cell>
          <cell r="S54">
            <v>384</v>
          </cell>
          <cell r="T54">
            <v>768</v>
          </cell>
        </row>
        <row r="55">
          <cell r="C55" t="str">
            <v>S-02 Total</v>
          </cell>
          <cell r="D55">
            <v>140</v>
          </cell>
          <cell r="E55">
            <v>209</v>
          </cell>
          <cell r="F55">
            <v>244</v>
          </cell>
          <cell r="G55">
            <v>37</v>
          </cell>
          <cell r="H55">
            <v>40</v>
          </cell>
          <cell r="I55">
            <v>91</v>
          </cell>
          <cell r="J55">
            <v>11</v>
          </cell>
          <cell r="K55">
            <v>110</v>
          </cell>
          <cell r="L55">
            <v>46</v>
          </cell>
          <cell r="M55">
            <v>66</v>
          </cell>
          <cell r="N55">
            <v>30</v>
          </cell>
          <cell r="O55">
            <v>35</v>
          </cell>
          <cell r="P55">
            <v>140</v>
          </cell>
          <cell r="Q55">
            <v>209</v>
          </cell>
          <cell r="R55">
            <v>533</v>
          </cell>
          <cell r="S55">
            <v>526</v>
          </cell>
          <cell r="T55">
            <v>1059</v>
          </cell>
        </row>
        <row r="56">
          <cell r="C56" t="str">
            <v>S402 Total</v>
          </cell>
          <cell r="D56">
            <v>1316</v>
          </cell>
          <cell r="E56">
            <v>1461</v>
          </cell>
          <cell r="F56">
            <v>1605</v>
          </cell>
          <cell r="G56">
            <v>1845</v>
          </cell>
          <cell r="H56">
            <v>1895</v>
          </cell>
          <cell r="I56">
            <v>1703</v>
          </cell>
          <cell r="J56">
            <v>1417</v>
          </cell>
          <cell r="K56">
            <v>1602</v>
          </cell>
          <cell r="L56">
            <v>608</v>
          </cell>
          <cell r="M56">
            <v>820</v>
          </cell>
          <cell r="N56">
            <v>801</v>
          </cell>
          <cell r="O56">
            <v>938</v>
          </cell>
          <cell r="P56">
            <v>1316</v>
          </cell>
          <cell r="Q56">
            <v>1461</v>
          </cell>
          <cell r="R56">
            <v>10067</v>
          </cell>
          <cell r="S56">
            <v>5944</v>
          </cell>
          <cell r="T56">
            <v>16011</v>
          </cell>
        </row>
        <row r="57">
          <cell r="C57" t="str">
            <v>S405 Total</v>
          </cell>
          <cell r="D57">
            <v>70</v>
          </cell>
          <cell r="E57">
            <v>511</v>
          </cell>
          <cell r="F57">
            <v>473</v>
          </cell>
          <cell r="G57">
            <v>114</v>
          </cell>
          <cell r="H57">
            <v>196</v>
          </cell>
          <cell r="I57">
            <v>291</v>
          </cell>
          <cell r="J57">
            <v>323</v>
          </cell>
          <cell r="K57">
            <v>148</v>
          </cell>
          <cell r="L57">
            <v>164</v>
          </cell>
          <cell r="M57">
            <v>116</v>
          </cell>
          <cell r="N57">
            <v>20</v>
          </cell>
          <cell r="O57">
            <v>271</v>
          </cell>
          <cell r="P57">
            <v>70</v>
          </cell>
          <cell r="Q57">
            <v>511</v>
          </cell>
          <cell r="R57">
            <v>1545</v>
          </cell>
          <cell r="S57">
            <v>1152</v>
          </cell>
          <cell r="T57">
            <v>2697</v>
          </cell>
        </row>
        <row r="58">
          <cell r="C58" t="str">
            <v>S406 Total</v>
          </cell>
          <cell r="D58">
            <v>75</v>
          </cell>
          <cell r="E58">
            <v>25</v>
          </cell>
          <cell r="F58">
            <v>75</v>
          </cell>
          <cell r="G58">
            <v>0</v>
          </cell>
          <cell r="H58">
            <v>0</v>
          </cell>
          <cell r="I58">
            <v>0</v>
          </cell>
          <cell r="J58">
            <v>20</v>
          </cell>
          <cell r="K58">
            <v>0</v>
          </cell>
          <cell r="L58">
            <v>20</v>
          </cell>
          <cell r="M58">
            <v>20</v>
          </cell>
          <cell r="N58">
            <v>0</v>
          </cell>
          <cell r="O58">
            <v>30</v>
          </cell>
          <cell r="P58">
            <v>75</v>
          </cell>
          <cell r="Q58">
            <v>25</v>
          </cell>
          <cell r="R58">
            <v>95</v>
          </cell>
          <cell r="S58">
            <v>170</v>
          </cell>
          <cell r="T58">
            <v>265</v>
          </cell>
        </row>
        <row r="59">
          <cell r="C59" t="str">
            <v>S408 ALL-SEASON Total</v>
          </cell>
          <cell r="D59">
            <v>90</v>
          </cell>
          <cell r="E59">
            <v>216</v>
          </cell>
          <cell r="F59">
            <v>125</v>
          </cell>
          <cell r="G59">
            <v>155</v>
          </cell>
          <cell r="H59">
            <v>36</v>
          </cell>
          <cell r="I59">
            <v>254</v>
          </cell>
          <cell r="J59">
            <v>224</v>
          </cell>
          <cell r="K59">
            <v>102</v>
          </cell>
          <cell r="L59">
            <v>1</v>
          </cell>
          <cell r="M59">
            <v>44</v>
          </cell>
          <cell r="N59">
            <v>40</v>
          </cell>
          <cell r="O59">
            <v>43</v>
          </cell>
          <cell r="P59">
            <v>90</v>
          </cell>
          <cell r="Q59">
            <v>216</v>
          </cell>
          <cell r="R59">
            <v>896</v>
          </cell>
          <cell r="S59">
            <v>434</v>
          </cell>
          <cell r="T59">
            <v>1330</v>
          </cell>
        </row>
        <row r="60">
          <cell r="C60" t="str">
            <v>S471 Total</v>
          </cell>
          <cell r="D60">
            <v>158</v>
          </cell>
          <cell r="E60">
            <v>198</v>
          </cell>
          <cell r="F60">
            <v>500</v>
          </cell>
          <cell r="G60">
            <v>600</v>
          </cell>
          <cell r="H60">
            <v>704</v>
          </cell>
          <cell r="I60">
            <v>420</v>
          </cell>
          <cell r="J60">
            <v>335</v>
          </cell>
          <cell r="K60">
            <v>531</v>
          </cell>
          <cell r="L60">
            <v>100</v>
          </cell>
          <cell r="M60">
            <v>180</v>
          </cell>
          <cell r="N60">
            <v>124</v>
          </cell>
          <cell r="O60">
            <v>147</v>
          </cell>
          <cell r="P60">
            <v>158</v>
          </cell>
          <cell r="Q60">
            <v>198</v>
          </cell>
          <cell r="R60">
            <v>3090</v>
          </cell>
          <cell r="S60">
            <v>907</v>
          </cell>
          <cell r="T60">
            <v>3997</v>
          </cell>
        </row>
        <row r="61">
          <cell r="C61" t="str">
            <v>S475 RCOT Total</v>
          </cell>
          <cell r="D61">
            <v>1690</v>
          </cell>
          <cell r="E61">
            <v>500</v>
          </cell>
          <cell r="F61">
            <v>1270</v>
          </cell>
          <cell r="G61">
            <v>990</v>
          </cell>
          <cell r="H61">
            <v>380</v>
          </cell>
          <cell r="I61">
            <v>400</v>
          </cell>
          <cell r="J61">
            <v>400</v>
          </cell>
          <cell r="K61">
            <v>200</v>
          </cell>
          <cell r="L61">
            <v>1300</v>
          </cell>
          <cell r="M61">
            <v>750</v>
          </cell>
          <cell r="N61">
            <v>1160</v>
          </cell>
          <cell r="O61">
            <v>300</v>
          </cell>
          <cell r="P61">
            <v>1690</v>
          </cell>
          <cell r="Q61">
            <v>500</v>
          </cell>
          <cell r="R61">
            <v>3640</v>
          </cell>
          <cell r="S61">
            <v>5700</v>
          </cell>
          <cell r="T61">
            <v>9340</v>
          </cell>
        </row>
        <row r="62">
          <cell r="C62" t="str">
            <v>TURANZA EL40 Total</v>
          </cell>
          <cell r="D62">
            <v>0</v>
          </cell>
          <cell r="E62">
            <v>0</v>
          </cell>
          <cell r="F62">
            <v>0</v>
          </cell>
          <cell r="G62">
            <v>0</v>
          </cell>
          <cell r="H62">
            <v>0</v>
          </cell>
          <cell r="I62">
            <v>0</v>
          </cell>
          <cell r="J62">
            <v>0</v>
          </cell>
          <cell r="K62">
            <v>0</v>
          </cell>
          <cell r="L62">
            <v>10</v>
          </cell>
          <cell r="M62">
            <v>0</v>
          </cell>
          <cell r="N62">
            <v>0</v>
          </cell>
          <cell r="O62">
            <v>0</v>
          </cell>
          <cell r="P62">
            <v>0</v>
          </cell>
          <cell r="Q62">
            <v>0</v>
          </cell>
          <cell r="R62">
            <v>0</v>
          </cell>
          <cell r="S62">
            <v>10</v>
          </cell>
          <cell r="T62">
            <v>10</v>
          </cell>
        </row>
        <row r="63">
          <cell r="C63" t="str">
            <v>TURANZA ER30 Total</v>
          </cell>
          <cell r="D63">
            <v>0</v>
          </cell>
          <cell r="E63">
            <v>10</v>
          </cell>
          <cell r="F63">
            <v>15</v>
          </cell>
          <cell r="G63">
            <v>0</v>
          </cell>
          <cell r="H63">
            <v>0</v>
          </cell>
          <cell r="I63">
            <v>20</v>
          </cell>
          <cell r="J63">
            <v>60</v>
          </cell>
          <cell r="K63">
            <v>20</v>
          </cell>
          <cell r="L63">
            <v>10</v>
          </cell>
          <cell r="M63">
            <v>0</v>
          </cell>
          <cell r="N63">
            <v>15</v>
          </cell>
          <cell r="O63">
            <v>0</v>
          </cell>
          <cell r="P63">
            <v>0</v>
          </cell>
          <cell r="Q63">
            <v>10</v>
          </cell>
          <cell r="R63">
            <v>115</v>
          </cell>
          <cell r="S63">
            <v>35</v>
          </cell>
          <cell r="T63">
            <v>150</v>
          </cell>
        </row>
        <row r="64">
          <cell r="C64" t="str">
            <v>TURANZA H REVO Total</v>
          </cell>
          <cell r="D64">
            <v>0</v>
          </cell>
          <cell r="E64">
            <v>0</v>
          </cell>
          <cell r="F64">
            <v>400</v>
          </cell>
          <cell r="G64">
            <v>532</v>
          </cell>
          <cell r="H64">
            <v>511</v>
          </cell>
          <cell r="I64">
            <v>322</v>
          </cell>
          <cell r="J64">
            <v>0</v>
          </cell>
          <cell r="K64">
            <v>0</v>
          </cell>
          <cell r="L64">
            <v>0</v>
          </cell>
          <cell r="M64">
            <v>0</v>
          </cell>
          <cell r="N64">
            <v>0</v>
          </cell>
          <cell r="O64">
            <v>0</v>
          </cell>
          <cell r="P64">
            <v>0</v>
          </cell>
          <cell r="Q64">
            <v>0</v>
          </cell>
          <cell r="R64">
            <v>1765</v>
          </cell>
          <cell r="S64">
            <v>0</v>
          </cell>
          <cell r="T64">
            <v>1765</v>
          </cell>
        </row>
        <row r="65">
          <cell r="C65" t="str">
            <v>TURANZA T QL20 Total</v>
          </cell>
          <cell r="D65">
            <v>745</v>
          </cell>
          <cell r="E65">
            <v>802</v>
          </cell>
          <cell r="F65">
            <v>304</v>
          </cell>
          <cell r="G65">
            <v>353</v>
          </cell>
          <cell r="H65">
            <v>224</v>
          </cell>
          <cell r="I65">
            <v>576</v>
          </cell>
          <cell r="J65">
            <v>169</v>
          </cell>
          <cell r="K65">
            <v>910</v>
          </cell>
          <cell r="L65">
            <v>1006</v>
          </cell>
          <cell r="M65">
            <v>297</v>
          </cell>
          <cell r="N65">
            <v>248</v>
          </cell>
          <cell r="O65">
            <v>252</v>
          </cell>
          <cell r="P65">
            <v>745</v>
          </cell>
          <cell r="Q65">
            <v>802</v>
          </cell>
          <cell r="R65">
            <v>2536</v>
          </cell>
          <cell r="S65">
            <v>3350</v>
          </cell>
          <cell r="T65">
            <v>5886</v>
          </cell>
        </row>
        <row r="66">
          <cell r="C66" t="str">
            <v>TURANZA V REVO Total</v>
          </cell>
          <cell r="D66">
            <v>0</v>
          </cell>
          <cell r="E66">
            <v>0</v>
          </cell>
          <cell r="F66">
            <v>100</v>
          </cell>
          <cell r="G66">
            <v>162</v>
          </cell>
          <cell r="H66">
            <v>150</v>
          </cell>
          <cell r="I66">
            <v>108</v>
          </cell>
          <cell r="J66">
            <v>18</v>
          </cell>
          <cell r="K66">
            <v>2</v>
          </cell>
          <cell r="L66">
            <v>0</v>
          </cell>
          <cell r="M66">
            <v>0</v>
          </cell>
          <cell r="N66">
            <v>10</v>
          </cell>
          <cell r="O66">
            <v>0</v>
          </cell>
          <cell r="P66">
            <v>0</v>
          </cell>
          <cell r="Q66">
            <v>0</v>
          </cell>
          <cell r="R66">
            <v>540</v>
          </cell>
          <cell r="S66">
            <v>10</v>
          </cell>
          <cell r="T66">
            <v>550</v>
          </cell>
        </row>
        <row r="67">
          <cell r="C67" t="str">
            <v>TURANZA Z REVO Total</v>
          </cell>
          <cell r="D67">
            <v>0</v>
          </cell>
          <cell r="E67">
            <v>0</v>
          </cell>
          <cell r="F67">
            <v>50</v>
          </cell>
          <cell r="G67">
            <v>83</v>
          </cell>
          <cell r="H67">
            <v>79</v>
          </cell>
          <cell r="I67">
            <v>0</v>
          </cell>
          <cell r="J67">
            <v>0</v>
          </cell>
          <cell r="K67">
            <v>0</v>
          </cell>
          <cell r="L67">
            <v>0</v>
          </cell>
          <cell r="M67">
            <v>0</v>
          </cell>
          <cell r="N67">
            <v>15</v>
          </cell>
          <cell r="O67">
            <v>0</v>
          </cell>
          <cell r="P67">
            <v>0</v>
          </cell>
          <cell r="Q67">
            <v>0</v>
          </cell>
          <cell r="R67">
            <v>212</v>
          </cell>
          <cell r="S67">
            <v>15</v>
          </cell>
          <cell r="T67">
            <v>227</v>
          </cell>
        </row>
        <row r="68">
          <cell r="C68" t="str">
            <v>VSX TOTAL</v>
          </cell>
          <cell r="D68">
            <v>134</v>
          </cell>
          <cell r="E68">
            <v>589</v>
          </cell>
          <cell r="F68">
            <v>1547</v>
          </cell>
          <cell r="G68">
            <v>758</v>
          </cell>
          <cell r="H68">
            <v>696</v>
          </cell>
          <cell r="I68">
            <v>1462</v>
          </cell>
          <cell r="J68">
            <v>1050</v>
          </cell>
          <cell r="K68">
            <v>1329</v>
          </cell>
          <cell r="L68">
            <v>1788</v>
          </cell>
          <cell r="M68">
            <v>760</v>
          </cell>
          <cell r="N68">
            <v>391</v>
          </cell>
          <cell r="O68">
            <v>1553</v>
          </cell>
          <cell r="P68">
            <v>134</v>
          </cell>
          <cell r="Q68">
            <v>589</v>
          </cell>
          <cell r="R68">
            <v>6842</v>
          </cell>
          <cell r="S68">
            <v>5215</v>
          </cell>
          <cell r="T68">
            <v>12057</v>
          </cell>
        </row>
        <row r="69">
          <cell r="C69" t="str">
            <v>WINTER DUELER DMZ2 Total</v>
          </cell>
          <cell r="D69">
            <v>0</v>
          </cell>
          <cell r="E69">
            <v>0</v>
          </cell>
          <cell r="F69">
            <v>0</v>
          </cell>
          <cell r="G69">
            <v>0</v>
          </cell>
          <cell r="H69">
            <v>0</v>
          </cell>
          <cell r="I69">
            <v>5139</v>
          </cell>
          <cell r="J69">
            <v>10277</v>
          </cell>
          <cell r="K69">
            <v>10277</v>
          </cell>
          <cell r="L69">
            <v>10277</v>
          </cell>
          <cell r="M69">
            <v>5139</v>
          </cell>
          <cell r="N69">
            <v>0</v>
          </cell>
          <cell r="O69">
            <v>0</v>
          </cell>
          <cell r="P69">
            <v>0</v>
          </cell>
          <cell r="Q69">
            <v>0</v>
          </cell>
          <cell r="R69">
            <v>25693</v>
          </cell>
          <cell r="S69">
            <v>15416</v>
          </cell>
          <cell r="T69">
            <v>41109</v>
          </cell>
        </row>
        <row r="70">
          <cell r="C70" t="str">
            <v>WT05 Total</v>
          </cell>
          <cell r="D70">
            <v>0</v>
          </cell>
          <cell r="E70">
            <v>0</v>
          </cell>
          <cell r="F70">
            <v>0</v>
          </cell>
          <cell r="G70">
            <v>0</v>
          </cell>
          <cell r="H70">
            <v>0</v>
          </cell>
          <cell r="I70">
            <v>27</v>
          </cell>
          <cell r="J70">
            <v>54</v>
          </cell>
          <cell r="K70">
            <v>54</v>
          </cell>
          <cell r="L70">
            <v>54</v>
          </cell>
          <cell r="M70">
            <v>27</v>
          </cell>
          <cell r="N70">
            <v>0</v>
          </cell>
          <cell r="O70">
            <v>0</v>
          </cell>
          <cell r="P70">
            <v>0</v>
          </cell>
          <cell r="Q70">
            <v>0</v>
          </cell>
          <cell r="R70">
            <v>135</v>
          </cell>
          <cell r="S70">
            <v>81</v>
          </cell>
          <cell r="T70">
            <v>216</v>
          </cell>
        </row>
        <row r="71">
          <cell r="C71" t="str">
            <v>WT11 Total</v>
          </cell>
          <cell r="D71">
            <v>0</v>
          </cell>
          <cell r="E71">
            <v>0</v>
          </cell>
          <cell r="F71">
            <v>0</v>
          </cell>
          <cell r="G71">
            <v>0</v>
          </cell>
          <cell r="H71">
            <v>0</v>
          </cell>
          <cell r="I71">
            <v>1529</v>
          </cell>
          <cell r="J71">
            <v>3058</v>
          </cell>
          <cell r="K71">
            <v>3058</v>
          </cell>
          <cell r="L71">
            <v>3058</v>
          </cell>
          <cell r="M71">
            <v>1529</v>
          </cell>
          <cell r="N71">
            <v>0</v>
          </cell>
          <cell r="O71">
            <v>0</v>
          </cell>
          <cell r="P71">
            <v>0</v>
          </cell>
          <cell r="Q71">
            <v>0</v>
          </cell>
          <cell r="R71">
            <v>7645</v>
          </cell>
          <cell r="S71">
            <v>4587</v>
          </cell>
          <cell r="T71">
            <v>12232</v>
          </cell>
        </row>
        <row r="72">
          <cell r="C72" t="str">
            <v>WT12 Total</v>
          </cell>
          <cell r="D72">
            <v>0</v>
          </cell>
          <cell r="E72">
            <v>0</v>
          </cell>
          <cell r="F72">
            <v>0</v>
          </cell>
          <cell r="G72">
            <v>0</v>
          </cell>
          <cell r="H72">
            <v>0</v>
          </cell>
          <cell r="I72">
            <v>159</v>
          </cell>
          <cell r="J72">
            <v>319</v>
          </cell>
          <cell r="K72">
            <v>319</v>
          </cell>
          <cell r="L72">
            <v>319</v>
          </cell>
          <cell r="M72">
            <v>159</v>
          </cell>
          <cell r="N72">
            <v>0</v>
          </cell>
          <cell r="O72">
            <v>0</v>
          </cell>
          <cell r="P72">
            <v>0</v>
          </cell>
          <cell r="Q72">
            <v>0</v>
          </cell>
          <cell r="R72">
            <v>797</v>
          </cell>
          <cell r="S72">
            <v>478</v>
          </cell>
          <cell r="T72">
            <v>1275</v>
          </cell>
        </row>
        <row r="73">
          <cell r="C73" t="str">
            <v>WT14 Total</v>
          </cell>
          <cell r="D73">
            <v>0</v>
          </cell>
          <cell r="E73">
            <v>0</v>
          </cell>
          <cell r="F73">
            <v>0</v>
          </cell>
          <cell r="G73">
            <v>0</v>
          </cell>
          <cell r="H73">
            <v>0</v>
          </cell>
          <cell r="I73">
            <v>3823</v>
          </cell>
          <cell r="J73">
            <v>7647</v>
          </cell>
          <cell r="K73">
            <v>7647</v>
          </cell>
          <cell r="L73">
            <v>7647</v>
          </cell>
          <cell r="M73">
            <v>3823</v>
          </cell>
          <cell r="N73">
            <v>0</v>
          </cell>
          <cell r="O73">
            <v>0</v>
          </cell>
          <cell r="P73">
            <v>0</v>
          </cell>
          <cell r="Q73">
            <v>0</v>
          </cell>
          <cell r="R73">
            <v>19117</v>
          </cell>
          <cell r="S73">
            <v>11470</v>
          </cell>
          <cell r="T73">
            <v>30587</v>
          </cell>
        </row>
        <row r="74">
          <cell r="C74" t="str">
            <v>WT21 Total</v>
          </cell>
          <cell r="D74">
            <v>0</v>
          </cell>
          <cell r="E74">
            <v>0</v>
          </cell>
          <cell r="F74">
            <v>0</v>
          </cell>
          <cell r="G74">
            <v>0</v>
          </cell>
          <cell r="H74">
            <v>0</v>
          </cell>
          <cell r="I74">
            <v>364</v>
          </cell>
          <cell r="J74">
            <v>727</v>
          </cell>
          <cell r="K74">
            <v>727</v>
          </cell>
          <cell r="L74">
            <v>727</v>
          </cell>
          <cell r="M74">
            <v>364</v>
          </cell>
          <cell r="N74">
            <v>0</v>
          </cell>
          <cell r="O74">
            <v>0</v>
          </cell>
          <cell r="P74">
            <v>0</v>
          </cell>
          <cell r="Q74">
            <v>0</v>
          </cell>
          <cell r="R74">
            <v>1818</v>
          </cell>
          <cell r="S74">
            <v>1091</v>
          </cell>
          <cell r="T74">
            <v>2909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heet1"/>
      <sheetName val="Sheet2"/>
      <sheetName val="Sheet3"/>
      <sheetName val="Balance Sheet"/>
      <sheetName val="Input"/>
      <sheetName val="Debt"/>
      <sheetName val="Book2"/>
      <sheetName val="monthly"/>
      <sheetName val="Calculation (2)"/>
      <sheetName val="EVA1"/>
      <sheetName val="InQuart"/>
      <sheetName val="Mico"/>
      <sheetName val="Corrupt SSCI"/>
      <sheetName val="Monthly Ship+Prod"/>
      <sheetName val="Perform"/>
      <sheetName val="Profile"/>
      <sheetName val="QuanOP"/>
      <sheetName val="Aladdin Macro1"/>
      <sheetName val="New Microsoft Excel Worksheet"/>
      <sheetName val="#REF"/>
      <sheetName val="Macro1"/>
      <sheetName val="Interface"/>
      <sheetName val="bajaj_copeland"/>
      <sheetName val="Customers"/>
      <sheetName val="Financials"/>
      <sheetName val="Introduction"/>
      <sheetName val="Charts"/>
      <sheetName val="OI"/>
      <sheetName val="New%20Microsoft%20Excel%20Works"/>
    </sheetNames>
    <definedNames>
      <definedName name="Equity_Del_Item"/>
      <definedName name="Equity_Ins_Item"/>
      <definedName name="validate_Equity_Dat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perations"/>
      <sheetName val="Financials"/>
    </sheetNames>
    <sheetDataSet>
      <sheetData sheetId="0" refreshError="1"/>
      <sheetData sheetId="1"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COVER"/>
      <sheetName val="Q-All Alternative"/>
      <sheetName val="Info Sheet"/>
      <sheetName val="Sub-sector Sheet"/>
      <sheetName val="Global Valuation Sheet"/>
      <sheetName val="Data_Price Performance"/>
      <sheetName val="PERF_1WEEK"/>
      <sheetName val="PERF_3 MN"/>
      <sheetName val="PERF_6 MN"/>
      <sheetName val="PERF_12 MN"/>
      <sheetName val="TABLE_RISKS"/>
      <sheetName val="Data_Buys and Sells"/>
      <sheetName val="Table_buys and sells"/>
      <sheetName val="Risks for EU AltE - quarterly"/>
      <sheetName val="Data Upside downside to TP"/>
      <sheetName val="UPSIDE_DOWNSIDE_TO_TP"/>
      <sheetName val="PE charts 2007"/>
      <sheetName val="PE_2007"/>
      <sheetName val="PE charts 2008"/>
      <sheetName val="PE_2008"/>
      <sheetName val="PE charts 2009"/>
      <sheetName val="PE_2009"/>
      <sheetName val="EV GCI CROCI WACC"/>
      <sheetName val="EV_GCI_CROCI_WACC_WIND"/>
      <sheetName val="EV_GCI_CROCI_WACC_SOLAR"/>
      <sheetName val="EV_GCI_CROCI_WACC_BIOFUELS"/>
      <sheetName val="EV EBITDA"/>
      <sheetName val="CHART_EV EBITDA 2007"/>
      <sheetName val="CHART_EV EBITDA 2008"/>
      <sheetName val="PEG ratio"/>
      <sheetName val="CHART_PEG_RATIO"/>
    </sheetNames>
    <sheetDataSet>
      <sheetData sheetId="0" refreshError="1"/>
      <sheetData sheetId="1" refreshError="1"/>
      <sheetData sheetId="2" refreshError="1"/>
      <sheetData sheetId="3" refreshError="1"/>
      <sheetData sheetId="4" refreshError="1"/>
      <sheetData sheetId="5" refreshError="1">
        <row r="1">
          <cell r="R1" t="str">
            <v>1_WK_PR_PERF</v>
          </cell>
        </row>
        <row r="2">
          <cell r="R2">
            <v>-27.60181</v>
          </cell>
        </row>
        <row r="3">
          <cell r="R3">
            <v>-11.623438999999999</v>
          </cell>
        </row>
        <row r="4">
          <cell r="R4">
            <v>-7.4336279999999997</v>
          </cell>
        </row>
        <row r="5">
          <cell r="R5">
            <v>-5.3921570000000001</v>
          </cell>
        </row>
        <row r="6">
          <cell r="R6">
            <v>-4.2183619999999999</v>
          </cell>
        </row>
        <row r="7">
          <cell r="R7">
            <v>-3.6194419999999998</v>
          </cell>
        </row>
        <row r="8">
          <cell r="R8">
            <v>-3.4334760000000002</v>
          </cell>
        </row>
        <row r="9">
          <cell r="R9">
            <v>-3.3373789999999999</v>
          </cell>
        </row>
        <row r="10">
          <cell r="R10">
            <v>-3.125</v>
          </cell>
        </row>
        <row r="11">
          <cell r="R11">
            <v>-2.748227</v>
          </cell>
        </row>
        <row r="12">
          <cell r="R12">
            <v>-0.27855200000000002</v>
          </cell>
        </row>
        <row r="13">
          <cell r="R13">
            <v>6.1000000000000005E-23</v>
          </cell>
        </row>
        <row r="14">
          <cell r="R14">
            <v>1.113586</v>
          </cell>
        </row>
        <row r="15">
          <cell r="R15">
            <v>1.4326650000000001</v>
          </cell>
        </row>
        <row r="16">
          <cell r="R16">
            <v>1.547779</v>
          </cell>
        </row>
        <row r="17">
          <cell r="R17">
            <v>1.6853929999999999</v>
          </cell>
        </row>
        <row r="18">
          <cell r="R18">
            <v>1.754386</v>
          </cell>
        </row>
        <row r="19">
          <cell r="R19">
            <v>2.1525889999999999</v>
          </cell>
        </row>
        <row r="20">
          <cell r="R20">
            <v>2.5106380000000001</v>
          </cell>
        </row>
        <row r="21">
          <cell r="R21">
            <v>2.798708</v>
          </cell>
        </row>
        <row r="22">
          <cell r="R22">
            <v>3.0864199999999999</v>
          </cell>
        </row>
        <row r="23">
          <cell r="R23">
            <v>3.1693989999999999</v>
          </cell>
        </row>
        <row r="24">
          <cell r="R24">
            <v>3.357094</v>
          </cell>
        </row>
        <row r="25">
          <cell r="R25">
            <v>3.6299769999999998</v>
          </cell>
        </row>
        <row r="26">
          <cell r="R26">
            <v>3.8167939999999998</v>
          </cell>
        </row>
        <row r="27">
          <cell r="R27">
            <v>4.1095889999999997</v>
          </cell>
        </row>
        <row r="28">
          <cell r="R28">
            <v>4.1720990000000002</v>
          </cell>
        </row>
        <row r="29">
          <cell r="R29">
            <v>4.3083900000000002</v>
          </cell>
        </row>
        <row r="30">
          <cell r="R30">
            <v>4.5628830000000002</v>
          </cell>
        </row>
        <row r="31">
          <cell r="R31">
            <v>5.1821450000000002</v>
          </cell>
        </row>
        <row r="32">
          <cell r="R32">
            <v>5.3327109999999998</v>
          </cell>
        </row>
        <row r="33">
          <cell r="R33">
            <v>5.7366359999999998</v>
          </cell>
        </row>
        <row r="34">
          <cell r="R34">
            <v>6.0518729999999996</v>
          </cell>
        </row>
        <row r="35">
          <cell r="R35">
            <v>6.0528560000000002</v>
          </cell>
        </row>
        <row r="36">
          <cell r="R36">
            <v>6.25</v>
          </cell>
        </row>
        <row r="37">
          <cell r="R37">
            <v>6.5040649999999998</v>
          </cell>
        </row>
        <row r="38">
          <cell r="R38">
            <v>6.5955380000000003</v>
          </cell>
        </row>
        <row r="39">
          <cell r="R39">
            <v>6.7761810000000002</v>
          </cell>
        </row>
        <row r="40">
          <cell r="R40">
            <v>6.9565219999999997</v>
          </cell>
        </row>
        <row r="41">
          <cell r="R41">
            <v>7.6405570000000003</v>
          </cell>
        </row>
        <row r="42">
          <cell r="R42">
            <v>7.6724459999999999</v>
          </cell>
        </row>
        <row r="43">
          <cell r="R43">
            <v>7.7319589999999998</v>
          </cell>
        </row>
        <row r="44">
          <cell r="R44">
            <v>8.3815030000000004</v>
          </cell>
        </row>
        <row r="45">
          <cell r="R45">
            <v>8.6525580000000009</v>
          </cell>
        </row>
        <row r="46">
          <cell r="R46">
            <v>10.423348000000001</v>
          </cell>
        </row>
        <row r="47">
          <cell r="R47">
            <v>10.851286999999999</v>
          </cell>
        </row>
        <row r="48">
          <cell r="R48">
            <v>10.932475999999999</v>
          </cell>
        </row>
        <row r="49">
          <cell r="R49">
            <v>11.111110999999999</v>
          </cell>
        </row>
        <row r="50">
          <cell r="R50">
            <v>12.133891</v>
          </cell>
        </row>
        <row r="51">
          <cell r="R51">
            <v>12.138085</v>
          </cell>
        </row>
        <row r="52">
          <cell r="R52">
            <v>12.529392</v>
          </cell>
        </row>
        <row r="53">
          <cell r="R53">
            <v>12.619300000000001</v>
          </cell>
        </row>
        <row r="54">
          <cell r="R54">
            <v>12.942542</v>
          </cell>
        </row>
        <row r="55">
          <cell r="R55">
            <v>13.089005</v>
          </cell>
        </row>
        <row r="56">
          <cell r="R56">
            <v>13.882353</v>
          </cell>
        </row>
        <row r="57">
          <cell r="R57">
            <v>14.912281</v>
          </cell>
        </row>
        <row r="58">
          <cell r="R58">
            <v>14.950165999999999</v>
          </cell>
        </row>
        <row r="59">
          <cell r="R59">
            <v>15.861027</v>
          </cell>
        </row>
        <row r="60">
          <cell r="R60">
            <v>16.145022999999998</v>
          </cell>
        </row>
        <row r="61">
          <cell r="R61">
            <v>18.307086999999999</v>
          </cell>
        </row>
        <row r="62">
          <cell r="R62">
            <v>18.313953000000001</v>
          </cell>
        </row>
        <row r="63">
          <cell r="R63">
            <v>18.912081000000001</v>
          </cell>
        </row>
        <row r="64">
          <cell r="R64">
            <v>27.294685999999999</v>
          </cell>
        </row>
        <row r="65">
          <cell r="R65">
            <v>29.559747999999999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L1" t="str">
            <v>Potential Upside/ Downside</v>
          </cell>
        </row>
        <row r="2">
          <cell r="L2" t="e">
            <v>#N/A</v>
          </cell>
        </row>
        <row r="3">
          <cell r="L3" t="e">
            <v>#N/A</v>
          </cell>
        </row>
        <row r="4">
          <cell r="L4">
            <v>-0.53718999999999995</v>
          </cell>
        </row>
        <row r="5">
          <cell r="L5">
            <v>-0.45382299999999998</v>
          </cell>
        </row>
        <row r="6">
          <cell r="L6">
            <v>-0.422819</v>
          </cell>
        </row>
        <row r="7">
          <cell r="L7">
            <v>-0.40274399999999999</v>
          </cell>
        </row>
        <row r="8">
          <cell r="L8">
            <v>-0.39619700000000002</v>
          </cell>
        </row>
        <row r="9">
          <cell r="L9">
            <v>-0.39483400000000002</v>
          </cell>
        </row>
        <row r="10">
          <cell r="L10">
            <v>-0.37853100000000001</v>
          </cell>
        </row>
        <row r="11">
          <cell r="L11">
            <v>-0.34726800000000002</v>
          </cell>
        </row>
        <row r="12">
          <cell r="L12">
            <v>-0.31229800000000002</v>
          </cell>
        </row>
        <row r="13">
          <cell r="L13">
            <v>-0.24098700000000001</v>
          </cell>
        </row>
        <row r="14">
          <cell r="L14">
            <v>-0.19614100000000001</v>
          </cell>
        </row>
        <row r="15">
          <cell r="L15">
            <v>-0.174063</v>
          </cell>
        </row>
        <row r="16">
          <cell r="L16">
            <v>-0.13118299999999999</v>
          </cell>
        </row>
        <row r="17">
          <cell r="L17">
            <v>-0.122987</v>
          </cell>
        </row>
        <row r="18">
          <cell r="L18">
            <v>-9.8169999999999993E-2</v>
          </cell>
        </row>
        <row r="19">
          <cell r="L19">
            <v>-9.5890000000000003E-2</v>
          </cell>
        </row>
        <row r="20">
          <cell r="L20">
            <v>-9.2616000000000004E-2</v>
          </cell>
        </row>
        <row r="21">
          <cell r="L21">
            <v>-7.9310000000000005E-2</v>
          </cell>
        </row>
        <row r="22">
          <cell r="L22">
            <v>-7.6923000000000005E-2</v>
          </cell>
        </row>
        <row r="23">
          <cell r="L23">
            <v>-7.5609999999999997E-2</v>
          </cell>
        </row>
        <row r="24">
          <cell r="L24">
            <v>-4.4586000000000001E-2</v>
          </cell>
        </row>
        <row r="25">
          <cell r="L25">
            <v>-4.3977000000000002E-2</v>
          </cell>
        </row>
        <row r="26">
          <cell r="L26">
            <v>-4.3381999999999997E-2</v>
          </cell>
        </row>
        <row r="27">
          <cell r="L27">
            <v>-4.1534000000000001E-2</v>
          </cell>
        </row>
        <row r="28">
          <cell r="L28">
            <v>-2.2221999999999999E-2</v>
          </cell>
        </row>
        <row r="29">
          <cell r="L29">
            <v>1.493E-3</v>
          </cell>
        </row>
        <row r="30">
          <cell r="L30">
            <v>4.9319999999999998E-3</v>
          </cell>
        </row>
        <row r="31">
          <cell r="L31">
            <v>8.7720000000000003E-3</v>
          </cell>
        </row>
        <row r="32">
          <cell r="L32">
            <v>1.3604E-2</v>
          </cell>
        </row>
        <row r="33">
          <cell r="L33">
            <v>1.9608E-2</v>
          </cell>
        </row>
        <row r="34">
          <cell r="L34">
            <v>2.4389999999999998E-2</v>
          </cell>
        </row>
        <row r="35">
          <cell r="L35">
            <v>4.2666999999999997E-2</v>
          </cell>
        </row>
        <row r="36">
          <cell r="L36">
            <v>5.3892000000000002E-2</v>
          </cell>
        </row>
        <row r="37">
          <cell r="L37">
            <v>5.9783000000000003E-2</v>
          </cell>
        </row>
        <row r="38">
          <cell r="L38">
            <v>6.0304999999999997E-2</v>
          </cell>
        </row>
        <row r="39">
          <cell r="L39">
            <v>6.4700999999999995E-2</v>
          </cell>
        </row>
        <row r="40">
          <cell r="L40">
            <v>7.6336000000000001E-2</v>
          </cell>
        </row>
        <row r="41">
          <cell r="L41">
            <v>8.1173999999999996E-2</v>
          </cell>
        </row>
        <row r="42">
          <cell r="L42">
            <v>8.4057999999999994E-2</v>
          </cell>
        </row>
        <row r="43">
          <cell r="L43">
            <v>8.7037000000000003E-2</v>
          </cell>
        </row>
        <row r="44">
          <cell r="L44">
            <v>0.101322</v>
          </cell>
        </row>
        <row r="45">
          <cell r="L45">
            <v>0.108156</v>
          </cell>
        </row>
        <row r="46">
          <cell r="L46">
            <v>0.11004800000000001</v>
          </cell>
        </row>
        <row r="47">
          <cell r="L47">
            <v>0.129944</v>
          </cell>
        </row>
        <row r="48">
          <cell r="L48">
            <v>0.14143900000000001</v>
          </cell>
        </row>
        <row r="49">
          <cell r="L49">
            <v>0.16184999999999999</v>
          </cell>
        </row>
        <row r="50">
          <cell r="L50">
            <v>0.16230800000000001</v>
          </cell>
        </row>
        <row r="51">
          <cell r="L51">
            <v>0.19565199999999999</v>
          </cell>
        </row>
        <row r="52">
          <cell r="L52">
            <v>0.208955</v>
          </cell>
        </row>
        <row r="53">
          <cell r="L53">
            <v>0.235294</v>
          </cell>
        </row>
        <row r="54">
          <cell r="L54">
            <v>0.27071800000000001</v>
          </cell>
        </row>
        <row r="55">
          <cell r="L55">
            <v>0.27118599999999998</v>
          </cell>
        </row>
        <row r="56">
          <cell r="L56">
            <v>0.27173900000000001</v>
          </cell>
        </row>
        <row r="57">
          <cell r="L57">
            <v>0.30890099999999998</v>
          </cell>
        </row>
        <row r="58">
          <cell r="L58">
            <v>0.35267900000000002</v>
          </cell>
        </row>
        <row r="59">
          <cell r="L59">
            <v>0.37305700000000003</v>
          </cell>
        </row>
        <row r="60">
          <cell r="L60">
            <v>0.42458099999999999</v>
          </cell>
        </row>
        <row r="61">
          <cell r="L61">
            <v>0.46341500000000002</v>
          </cell>
        </row>
        <row r="62">
          <cell r="L62">
            <v>0.54968099999999998</v>
          </cell>
        </row>
        <row r="63">
          <cell r="L63">
            <v>0.80257500000000004</v>
          </cell>
        </row>
        <row r="64">
          <cell r="L64">
            <v>1</v>
          </cell>
        </row>
        <row r="65">
          <cell r="L65">
            <v>1.0056499999999999</v>
          </cell>
        </row>
      </sheetData>
      <sheetData sheetId="15" refreshError="1"/>
      <sheetData sheetId="16" refreshError="1">
        <row r="1">
          <cell r="N1" t="str">
            <v>PE 2007</v>
          </cell>
        </row>
        <row r="2">
          <cell r="N2">
            <v>6.097137</v>
          </cell>
        </row>
        <row r="3">
          <cell r="N3">
            <v>11.285069</v>
          </cell>
        </row>
        <row r="4">
          <cell r="N4">
            <v>11.516652000000001</v>
          </cell>
        </row>
        <row r="5">
          <cell r="N5">
            <v>13.283493</v>
          </cell>
        </row>
        <row r="6">
          <cell r="N6">
            <v>14.581308</v>
          </cell>
        </row>
        <row r="7">
          <cell r="N7">
            <v>15.426392999999999</v>
          </cell>
          <cell r="Q7">
            <v>0</v>
          </cell>
        </row>
        <row r="8">
          <cell r="N8">
            <v>15.541366999999999</v>
          </cell>
          <cell r="Q8">
            <v>1</v>
          </cell>
        </row>
        <row r="9">
          <cell r="N9">
            <v>15.633490999999999</v>
          </cell>
          <cell r="Q9">
            <v>24</v>
          </cell>
        </row>
        <row r="10">
          <cell r="N10">
            <v>16.204865999999999</v>
          </cell>
          <cell r="Q10">
            <v>1</v>
          </cell>
        </row>
        <row r="11">
          <cell r="N11">
            <v>19.16366</v>
          </cell>
        </row>
        <row r="12">
          <cell r="N12">
            <v>21.003598</v>
          </cell>
        </row>
        <row r="13">
          <cell r="N13">
            <v>21.387488000000001</v>
          </cell>
        </row>
        <row r="14">
          <cell r="N14">
            <v>22.086905999999999</v>
          </cell>
        </row>
        <row r="15">
          <cell r="N15">
            <v>22.690446000000001</v>
          </cell>
        </row>
        <row r="16">
          <cell r="N16">
            <v>23.300749</v>
          </cell>
        </row>
        <row r="17">
          <cell r="N17">
            <v>23.580233</v>
          </cell>
        </row>
        <row r="18">
          <cell r="N18">
            <v>23.741147999999999</v>
          </cell>
        </row>
        <row r="19">
          <cell r="N19">
            <v>24.181152999999998</v>
          </cell>
        </row>
        <row r="20">
          <cell r="N20">
            <v>24.426185</v>
          </cell>
        </row>
        <row r="21">
          <cell r="N21">
            <v>25.153884000000001</v>
          </cell>
        </row>
        <row r="22">
          <cell r="N22">
            <v>25.871970999999998</v>
          </cell>
        </row>
        <row r="23">
          <cell r="N23">
            <v>27.072866999999999</v>
          </cell>
        </row>
        <row r="24">
          <cell r="N24">
            <v>27.843518</v>
          </cell>
        </row>
        <row r="25">
          <cell r="N25">
            <v>27.944382999999998</v>
          </cell>
        </row>
        <row r="26">
          <cell r="N26">
            <v>29.768826000000001</v>
          </cell>
        </row>
        <row r="27">
          <cell r="N27">
            <v>30.152574000000001</v>
          </cell>
        </row>
        <row r="28">
          <cell r="N28">
            <v>30.953596999999998</v>
          </cell>
        </row>
        <row r="29">
          <cell r="N29">
            <v>31.152839</v>
          </cell>
        </row>
        <row r="30">
          <cell r="N30">
            <v>32.394416</v>
          </cell>
        </row>
        <row r="31">
          <cell r="N31">
            <v>32.396909999999998</v>
          </cell>
        </row>
        <row r="32">
          <cell r="N32">
            <v>32.922803999999999</v>
          </cell>
        </row>
        <row r="33">
          <cell r="N33">
            <v>37.989024000000001</v>
          </cell>
        </row>
        <row r="34">
          <cell r="N34">
            <v>39.350935999999997</v>
          </cell>
        </row>
        <row r="35">
          <cell r="N35">
            <v>40.714821000000001</v>
          </cell>
        </row>
        <row r="36">
          <cell r="N36">
            <v>41.021318000000001</v>
          </cell>
        </row>
        <row r="37">
          <cell r="N37">
            <v>41.535525</v>
          </cell>
        </row>
        <row r="38">
          <cell r="N38">
            <v>45.632826999999999</v>
          </cell>
        </row>
        <row r="39">
          <cell r="N39">
            <v>45.707456000000001</v>
          </cell>
        </row>
        <row r="40">
          <cell r="N40">
            <v>46.484149000000002</v>
          </cell>
        </row>
        <row r="41">
          <cell r="N41">
            <v>47.329216000000002</v>
          </cell>
        </row>
        <row r="42">
          <cell r="N42">
            <v>49.164788000000001</v>
          </cell>
        </row>
        <row r="43">
          <cell r="N43">
            <v>50.071297000000001</v>
          </cell>
        </row>
        <row r="44">
          <cell r="N44">
            <v>52.115361999999998</v>
          </cell>
        </row>
        <row r="45">
          <cell r="N45">
            <v>56.121679999999998</v>
          </cell>
        </row>
        <row r="46">
          <cell r="N46">
            <v>56.611564000000001</v>
          </cell>
        </row>
        <row r="47">
          <cell r="N47">
            <v>59.134622</v>
          </cell>
        </row>
        <row r="48">
          <cell r="N48">
            <v>61.074008999999997</v>
          </cell>
        </row>
        <row r="49">
          <cell r="N49">
            <v>69.162093999999996</v>
          </cell>
        </row>
        <row r="50">
          <cell r="N50">
            <v>81.004469</v>
          </cell>
        </row>
        <row r="51">
          <cell r="N51">
            <v>156.380382</v>
          </cell>
        </row>
        <row r="52">
          <cell r="N52" t="e">
            <v>#N/A</v>
          </cell>
        </row>
        <row r="53">
          <cell r="N53" t="e">
            <v>#N/A</v>
          </cell>
        </row>
        <row r="54">
          <cell r="N54" t="e">
            <v>#N/A</v>
          </cell>
        </row>
        <row r="55">
          <cell r="N55" t="e">
            <v>#N/A</v>
          </cell>
        </row>
        <row r="56">
          <cell r="N56" t="e">
            <v>#N/A</v>
          </cell>
        </row>
        <row r="57">
          <cell r="N57" t="e">
            <v>#N/A</v>
          </cell>
        </row>
        <row r="58">
          <cell r="N58" t="e">
            <v>#N/A</v>
          </cell>
        </row>
        <row r="59">
          <cell r="N59" t="e">
            <v>#N/A</v>
          </cell>
        </row>
        <row r="60">
          <cell r="N60" t="e">
            <v>#N/A</v>
          </cell>
        </row>
        <row r="61">
          <cell r="N61" t="e">
            <v>#N/A</v>
          </cell>
        </row>
        <row r="62">
          <cell r="N62" t="e">
            <v>#N/A</v>
          </cell>
        </row>
        <row r="63">
          <cell r="N63" t="e">
            <v>#N/A</v>
          </cell>
        </row>
        <row r="64">
          <cell r="N64" t="e">
            <v>#N/A</v>
          </cell>
        </row>
        <row r="65">
          <cell r="N65" t="e">
            <v>#N/A</v>
          </cell>
        </row>
      </sheetData>
      <sheetData sheetId="17" refreshError="1"/>
      <sheetData sheetId="18" refreshError="1">
        <row r="1">
          <cell r="N1" t="str">
            <v>PE 2008</v>
          </cell>
        </row>
        <row r="2">
          <cell r="N2">
            <v>8.3536070000000002</v>
          </cell>
        </row>
        <row r="3">
          <cell r="N3">
            <v>8.4889410000000005</v>
          </cell>
        </row>
        <row r="4">
          <cell r="N4">
            <v>11.259389000000001</v>
          </cell>
        </row>
        <row r="5">
          <cell r="N5">
            <v>11.299784000000001</v>
          </cell>
        </row>
        <row r="6">
          <cell r="N6">
            <v>12.547407</v>
          </cell>
        </row>
        <row r="7">
          <cell r="N7">
            <v>12.823926999999999</v>
          </cell>
        </row>
        <row r="8">
          <cell r="N8">
            <v>12.905542000000001</v>
          </cell>
        </row>
        <row r="9">
          <cell r="N9">
            <v>13.766499</v>
          </cell>
        </row>
        <row r="10">
          <cell r="N10">
            <v>13.959661000000001</v>
          </cell>
        </row>
        <row r="11">
          <cell r="N11">
            <v>14.319286999999999</v>
          </cell>
        </row>
        <row r="12">
          <cell r="N12">
            <v>14.33412</v>
          </cell>
        </row>
        <row r="13">
          <cell r="N13">
            <v>14.474556</v>
          </cell>
        </row>
        <row r="14">
          <cell r="N14">
            <v>14.614984</v>
          </cell>
        </row>
        <row r="15">
          <cell r="N15">
            <v>14.802859</v>
          </cell>
        </row>
        <row r="16">
          <cell r="N16">
            <v>14.85894</v>
          </cell>
        </row>
        <row r="17">
          <cell r="N17">
            <v>15.633419</v>
          </cell>
        </row>
        <row r="18">
          <cell r="N18">
            <v>16.146096</v>
          </cell>
        </row>
        <row r="19">
          <cell r="N19">
            <v>16.75713</v>
          </cell>
        </row>
        <row r="20">
          <cell r="N20">
            <v>16.835910999999999</v>
          </cell>
        </row>
        <row r="21">
          <cell r="N21">
            <v>17.141347</v>
          </cell>
        </row>
        <row r="22">
          <cell r="N22">
            <v>18.292117000000001</v>
          </cell>
        </row>
        <row r="23">
          <cell r="N23">
            <v>19.078605</v>
          </cell>
        </row>
        <row r="24">
          <cell r="N24">
            <v>19.186178000000002</v>
          </cell>
        </row>
        <row r="25">
          <cell r="N25">
            <v>19.286563999999998</v>
          </cell>
        </row>
        <row r="26">
          <cell r="N26">
            <v>19.381485999999999</v>
          </cell>
        </row>
        <row r="27">
          <cell r="N27">
            <v>19.417874999999999</v>
          </cell>
        </row>
        <row r="28">
          <cell r="N28">
            <v>19.591024000000001</v>
          </cell>
        </row>
        <row r="29">
          <cell r="N29">
            <v>19.639294</v>
          </cell>
        </row>
        <row r="30">
          <cell r="N30">
            <v>19.863838000000001</v>
          </cell>
        </row>
        <row r="31">
          <cell r="N31">
            <v>20.025677000000002</v>
          </cell>
        </row>
        <row r="32">
          <cell r="N32">
            <v>20.1112</v>
          </cell>
        </row>
        <row r="33">
          <cell r="N33">
            <v>20.444768</v>
          </cell>
        </row>
        <row r="34">
          <cell r="N34">
            <v>20.618722999999999</v>
          </cell>
        </row>
        <row r="35">
          <cell r="N35">
            <v>21.297333999999999</v>
          </cell>
        </row>
        <row r="36">
          <cell r="N36">
            <v>22.347916999999999</v>
          </cell>
        </row>
        <row r="37">
          <cell r="N37">
            <v>22.845289999999999</v>
          </cell>
        </row>
        <row r="38">
          <cell r="N38">
            <v>23.956889</v>
          </cell>
        </row>
        <row r="39">
          <cell r="N39">
            <v>24.406336</v>
          </cell>
        </row>
        <row r="40">
          <cell r="N40">
            <v>25.452086000000001</v>
          </cell>
        </row>
        <row r="41">
          <cell r="N41">
            <v>26.346308000000001</v>
          </cell>
        </row>
        <row r="42">
          <cell r="N42">
            <v>26.583200000000001</v>
          </cell>
        </row>
        <row r="43">
          <cell r="N43">
            <v>27.202442000000001</v>
          </cell>
        </row>
        <row r="44">
          <cell r="N44">
            <v>27.418911999999999</v>
          </cell>
        </row>
        <row r="45">
          <cell r="N45">
            <v>27.502645000000001</v>
          </cell>
        </row>
        <row r="46">
          <cell r="N46">
            <v>28.524087000000002</v>
          </cell>
        </row>
        <row r="47">
          <cell r="N47">
            <v>29.91208</v>
          </cell>
        </row>
        <row r="48">
          <cell r="N48">
            <v>30.876612000000002</v>
          </cell>
        </row>
        <row r="49">
          <cell r="N49">
            <v>32.114193</v>
          </cell>
        </row>
        <row r="50">
          <cell r="N50">
            <v>35.097541</v>
          </cell>
        </row>
        <row r="51">
          <cell r="N51">
            <v>39.053190999999998</v>
          </cell>
        </row>
        <row r="52">
          <cell r="N52">
            <v>39.415166999999997</v>
          </cell>
        </row>
        <row r="53">
          <cell r="N53">
            <v>39.774599000000002</v>
          </cell>
        </row>
        <row r="54">
          <cell r="N54">
            <v>42.363208999999998</v>
          </cell>
        </row>
        <row r="55">
          <cell r="N55">
            <v>77.820689999999999</v>
          </cell>
        </row>
        <row r="56">
          <cell r="N56">
            <v>82.388379999999998</v>
          </cell>
        </row>
        <row r="57">
          <cell r="N57">
            <v>101.44856900000001</v>
          </cell>
        </row>
        <row r="58">
          <cell r="N58" t="e">
            <v>#N/A</v>
          </cell>
        </row>
        <row r="59">
          <cell r="N59" t="e">
            <v>#N/A</v>
          </cell>
        </row>
        <row r="60">
          <cell r="N60" t="e">
            <v>#N/A</v>
          </cell>
        </row>
        <row r="61">
          <cell r="N61" t="e">
            <v>#N/A</v>
          </cell>
        </row>
        <row r="62">
          <cell r="N62" t="e">
            <v>#N/A</v>
          </cell>
        </row>
        <row r="63">
          <cell r="N63" t="e">
            <v>#N/A</v>
          </cell>
        </row>
        <row r="64">
          <cell r="N64" t="e">
            <v>#N/A</v>
          </cell>
        </row>
        <row r="65">
          <cell r="N65" t="e">
            <v>#N/A</v>
          </cell>
        </row>
      </sheetData>
      <sheetData sheetId="19" refreshError="1"/>
      <sheetData sheetId="20" refreshError="1">
        <row r="1">
          <cell r="N1" t="str">
            <v>PE 2009</v>
          </cell>
        </row>
        <row r="2">
          <cell r="N2">
            <v>7.0637540000000003</v>
          </cell>
        </row>
        <row r="3">
          <cell r="N3">
            <v>7.9775600000000004</v>
          </cell>
        </row>
        <row r="4">
          <cell r="N4">
            <v>8.0277209999999997</v>
          </cell>
        </row>
        <row r="5">
          <cell r="N5">
            <v>8.8464810000000007</v>
          </cell>
        </row>
        <row r="6">
          <cell r="N6">
            <v>9.2021879999999996</v>
          </cell>
        </row>
        <row r="7">
          <cell r="N7">
            <v>9.3257189999999994</v>
          </cell>
        </row>
        <row r="8">
          <cell r="N8">
            <v>9.3840669999999999</v>
          </cell>
        </row>
        <row r="9">
          <cell r="N9">
            <v>9.5340009999999999</v>
          </cell>
        </row>
        <row r="10">
          <cell r="N10">
            <v>9.5765100000000007</v>
          </cell>
        </row>
        <row r="11">
          <cell r="N11">
            <v>9.6631870000000006</v>
          </cell>
        </row>
        <row r="12">
          <cell r="N12">
            <v>10.657035</v>
          </cell>
        </row>
        <row r="13">
          <cell r="N13">
            <v>10.854812000000001</v>
          </cell>
        </row>
        <row r="14">
          <cell r="N14">
            <v>11.109321</v>
          </cell>
        </row>
        <row r="15">
          <cell r="N15">
            <v>11.170923999999999</v>
          </cell>
        </row>
        <row r="16">
          <cell r="N16">
            <v>11.216749</v>
          </cell>
        </row>
        <row r="17">
          <cell r="N17">
            <v>11.804259999999999</v>
          </cell>
        </row>
        <row r="18">
          <cell r="N18">
            <v>12.213048000000001</v>
          </cell>
        </row>
        <row r="19">
          <cell r="N19">
            <v>12.560345999999999</v>
          </cell>
        </row>
        <row r="20">
          <cell r="N20">
            <v>12.585362999999999</v>
          </cell>
        </row>
        <row r="21">
          <cell r="N21">
            <v>12.590412000000001</v>
          </cell>
        </row>
        <row r="22">
          <cell r="N22">
            <v>12.68446</v>
          </cell>
        </row>
        <row r="23">
          <cell r="N23">
            <v>12.931628</v>
          </cell>
        </row>
        <row r="24">
          <cell r="N24">
            <v>13.736656</v>
          </cell>
        </row>
        <row r="25">
          <cell r="N25">
            <v>13.746721000000001</v>
          </cell>
        </row>
        <row r="26">
          <cell r="N26">
            <v>14.16808</v>
          </cell>
        </row>
        <row r="27">
          <cell r="N27">
            <v>14.246632</v>
          </cell>
        </row>
        <row r="28">
          <cell r="N28">
            <v>15.020626</v>
          </cell>
        </row>
        <row r="29">
          <cell r="N29">
            <v>15.371318</v>
          </cell>
        </row>
        <row r="30">
          <cell r="N30">
            <v>16.159036</v>
          </cell>
        </row>
        <row r="31">
          <cell r="N31">
            <v>16.224250000000001</v>
          </cell>
        </row>
        <row r="32">
          <cell r="N32">
            <v>16.252109000000001</v>
          </cell>
        </row>
        <row r="33">
          <cell r="N33">
            <v>16.410322000000001</v>
          </cell>
        </row>
        <row r="34">
          <cell r="N34">
            <v>16.505382000000001</v>
          </cell>
        </row>
        <row r="35">
          <cell r="N35">
            <v>17.159095000000001</v>
          </cell>
        </row>
        <row r="36">
          <cell r="N36">
            <v>17.312158</v>
          </cell>
        </row>
        <row r="37">
          <cell r="N37">
            <v>17.401346</v>
          </cell>
        </row>
        <row r="38">
          <cell r="N38">
            <v>17.594249999999999</v>
          </cell>
        </row>
        <row r="39">
          <cell r="N39">
            <v>17.594995999999998</v>
          </cell>
        </row>
        <row r="40">
          <cell r="N40">
            <v>17.709482000000001</v>
          </cell>
        </row>
        <row r="41">
          <cell r="N41">
            <v>18.180802</v>
          </cell>
        </row>
        <row r="42">
          <cell r="N42">
            <v>18.5366</v>
          </cell>
        </row>
        <row r="43">
          <cell r="N43">
            <v>18.586485</v>
          </cell>
        </row>
        <row r="44">
          <cell r="N44">
            <v>19.455749999999998</v>
          </cell>
        </row>
        <row r="45">
          <cell r="N45">
            <v>19.568787</v>
          </cell>
        </row>
        <row r="46">
          <cell r="N46">
            <v>20.132529000000002</v>
          </cell>
        </row>
        <row r="47">
          <cell r="N47">
            <v>20.246466999999999</v>
          </cell>
        </row>
        <row r="48">
          <cell r="N48">
            <v>20.887314</v>
          </cell>
        </row>
        <row r="49">
          <cell r="N49">
            <v>21.913477</v>
          </cell>
        </row>
        <row r="50">
          <cell r="N50">
            <v>22.361826000000001</v>
          </cell>
        </row>
        <row r="51">
          <cell r="N51">
            <v>23.120847999999999</v>
          </cell>
        </row>
        <row r="52">
          <cell r="N52">
            <v>23.617947999999998</v>
          </cell>
        </row>
        <row r="53">
          <cell r="N53">
            <v>23.921213000000002</v>
          </cell>
        </row>
        <row r="54">
          <cell r="N54">
            <v>25.504187000000002</v>
          </cell>
        </row>
        <row r="55">
          <cell r="N55">
            <v>25.980812</v>
          </cell>
        </row>
        <row r="56">
          <cell r="N56">
            <v>26.184683</v>
          </cell>
        </row>
        <row r="57">
          <cell r="N57">
            <v>28.605018999999999</v>
          </cell>
        </row>
        <row r="58">
          <cell r="N58">
            <v>32.849831999999999</v>
          </cell>
        </row>
        <row r="59">
          <cell r="N59">
            <v>42.126775000000002</v>
          </cell>
        </row>
        <row r="60">
          <cell r="N60">
            <v>48.027965000000002</v>
          </cell>
        </row>
        <row r="61">
          <cell r="N61">
            <v>56.199753000000001</v>
          </cell>
        </row>
        <row r="62">
          <cell r="N62" t="e">
            <v>#N/A</v>
          </cell>
        </row>
        <row r="63">
          <cell r="N63" t="e">
            <v>#N/A</v>
          </cell>
        </row>
        <row r="64">
          <cell r="N64" t="e">
            <v>#N/A</v>
          </cell>
        </row>
        <row r="65">
          <cell r="N65" t="e">
            <v>#N/A</v>
          </cell>
        </row>
      </sheetData>
      <sheetData sheetId="21" refreshError="1"/>
      <sheetData sheetId="22" refreshError="1"/>
      <sheetData sheetId="23" refreshError="1"/>
      <sheetData sheetId="24" refreshError="1"/>
      <sheetData sheetId="25" refreshError="1"/>
      <sheetData sheetId="26" refreshError="1">
        <row r="1">
          <cell r="H1" t="str">
            <v>EV/EBITDA Lease Calc 07</v>
          </cell>
        </row>
        <row r="2">
          <cell r="H2">
            <v>4.6069145363991533</v>
          </cell>
        </row>
        <row r="3">
          <cell r="H3">
            <v>7.0313317838795442</v>
          </cell>
        </row>
        <row r="4">
          <cell r="H4">
            <v>7.2022177433312375</v>
          </cell>
        </row>
        <row r="5">
          <cell r="H5">
            <v>7.9929637433050198</v>
          </cell>
        </row>
        <row r="6">
          <cell r="H6">
            <v>8.2418416913748072</v>
          </cell>
        </row>
        <row r="7">
          <cell r="H7">
            <v>9.6084121299861014</v>
          </cell>
        </row>
        <row r="8">
          <cell r="H8">
            <v>11.2215066399426</v>
          </cell>
        </row>
        <row r="9">
          <cell r="H9">
            <v>11.528874010193535</v>
          </cell>
        </row>
        <row r="10">
          <cell r="H10">
            <v>11.738185945052583</v>
          </cell>
        </row>
        <row r="11">
          <cell r="H11">
            <v>11.858342027704593</v>
          </cell>
        </row>
        <row r="12">
          <cell r="H12">
            <v>11.990782592100603</v>
          </cell>
        </row>
        <row r="13">
          <cell r="H13">
            <v>12.53936000003814</v>
          </cell>
        </row>
        <row r="14">
          <cell r="H14">
            <v>12.704863161985857</v>
          </cell>
        </row>
        <row r="15">
          <cell r="H15">
            <v>13.020760401240592</v>
          </cell>
        </row>
        <row r="16">
          <cell r="H16">
            <v>13.379285842273186</v>
          </cell>
        </row>
        <row r="17">
          <cell r="H17">
            <v>13.432316947534094</v>
          </cell>
        </row>
        <row r="18">
          <cell r="H18">
            <v>13.538113988125843</v>
          </cell>
        </row>
        <row r="19">
          <cell r="H19">
            <v>13.759722642659398</v>
          </cell>
        </row>
        <row r="20">
          <cell r="H20">
            <v>13.774455945986972</v>
          </cell>
        </row>
        <row r="21">
          <cell r="H21">
            <v>13.932657862556688</v>
          </cell>
        </row>
        <row r="22">
          <cell r="H22">
            <v>14.529317997129938</v>
          </cell>
        </row>
        <row r="23">
          <cell r="H23">
            <v>14.759062340881977</v>
          </cell>
        </row>
        <row r="24">
          <cell r="H24">
            <v>15.083711899265545</v>
          </cell>
        </row>
        <row r="25">
          <cell r="H25">
            <v>15.128839071883258</v>
          </cell>
        </row>
        <row r="26">
          <cell r="H26">
            <v>15.326789100080481</v>
          </cell>
        </row>
        <row r="27">
          <cell r="H27">
            <v>16.300048433200242</v>
          </cell>
        </row>
        <row r="28">
          <cell r="H28">
            <v>16.576633405149956</v>
          </cell>
        </row>
        <row r="29">
          <cell r="H29">
            <v>18.46665719897829</v>
          </cell>
        </row>
        <row r="30">
          <cell r="H30">
            <v>18.57240206596137</v>
          </cell>
        </row>
        <row r="31">
          <cell r="H31">
            <v>19.020855762036561</v>
          </cell>
        </row>
        <row r="32">
          <cell r="H32">
            <v>19.298798672242778</v>
          </cell>
        </row>
        <row r="33">
          <cell r="H33">
            <v>19.599305157085084</v>
          </cell>
        </row>
        <row r="34">
          <cell r="H34">
            <v>20.168255435283381</v>
          </cell>
        </row>
        <row r="35">
          <cell r="H35">
            <v>20.709395393257299</v>
          </cell>
        </row>
        <row r="36">
          <cell r="H36">
            <v>21.161768437792482</v>
          </cell>
        </row>
        <row r="37">
          <cell r="H37">
            <v>22.239547914487229</v>
          </cell>
        </row>
        <row r="38">
          <cell r="H38">
            <v>22.899826717403997</v>
          </cell>
        </row>
        <row r="39">
          <cell r="H39">
            <v>23.655614766622655</v>
          </cell>
        </row>
        <row r="40">
          <cell r="H40">
            <v>25.991521739165837</v>
          </cell>
        </row>
        <row r="41">
          <cell r="H41">
            <v>27.414663170492055</v>
          </cell>
        </row>
        <row r="42">
          <cell r="H42">
            <v>27.571919489757931</v>
          </cell>
        </row>
        <row r="43">
          <cell r="H43">
            <v>28.737282183820593</v>
          </cell>
        </row>
        <row r="44">
          <cell r="H44">
            <v>29.172869695683776</v>
          </cell>
        </row>
        <row r="45">
          <cell r="H45">
            <v>30.140777174269381</v>
          </cell>
        </row>
        <row r="46">
          <cell r="H46">
            <v>30.954609354314908</v>
          </cell>
        </row>
        <row r="47">
          <cell r="H47">
            <v>30.996054115911559</v>
          </cell>
        </row>
        <row r="48">
          <cell r="H48">
            <v>31.231793604742315</v>
          </cell>
        </row>
        <row r="49">
          <cell r="H49">
            <v>31.399069719698254</v>
          </cell>
        </row>
        <row r="50">
          <cell r="H50">
            <v>33.122047234650431</v>
          </cell>
        </row>
        <row r="51">
          <cell r="H51">
            <v>36.918756130109102</v>
          </cell>
        </row>
        <row r="52">
          <cell r="H52">
            <v>41.554473197580386</v>
          </cell>
        </row>
        <row r="53">
          <cell r="H53">
            <v>88.81651952819</v>
          </cell>
        </row>
        <row r="54">
          <cell r="H54">
            <v>103.51831132203399</v>
          </cell>
        </row>
        <row r="55">
          <cell r="H55">
            <v>149.23091039863777</v>
          </cell>
        </row>
        <row r="56">
          <cell r="H56" t="e">
            <v>#N/A</v>
          </cell>
        </row>
        <row r="57">
          <cell r="H57" t="e">
            <v>#N/A</v>
          </cell>
        </row>
        <row r="58">
          <cell r="H58" t="e">
            <v>#N/A</v>
          </cell>
        </row>
        <row r="59">
          <cell r="H59" t="e">
            <v>#N/A</v>
          </cell>
        </row>
        <row r="60">
          <cell r="H60" t="e">
            <v>#N/A</v>
          </cell>
        </row>
        <row r="61">
          <cell r="H61" t="e">
            <v>#N/A</v>
          </cell>
        </row>
        <row r="62">
          <cell r="H62" t="e">
            <v>#N/A</v>
          </cell>
        </row>
        <row r="63">
          <cell r="H63" t="e">
            <v>#N/A</v>
          </cell>
        </row>
        <row r="64">
          <cell r="H64" t="e">
            <v>#N/A</v>
          </cell>
        </row>
        <row r="65">
          <cell r="H65" t="e">
            <v>#N/A</v>
          </cell>
        </row>
      </sheetData>
      <sheetData sheetId="27" refreshError="1"/>
      <sheetData sheetId="28" refreshError="1"/>
      <sheetData sheetId="29" refreshError="1">
        <row r="1">
          <cell r="J1" t="str">
            <v>PEG Ratio</v>
          </cell>
        </row>
        <row r="2">
          <cell r="J2">
            <v>-10.678690549624356</v>
          </cell>
        </row>
        <row r="3">
          <cell r="J3">
            <v>-0.51731696458684651</v>
          </cell>
        </row>
        <row r="4">
          <cell r="J4">
            <v>-0.50702260472678184</v>
          </cell>
        </row>
        <row r="5">
          <cell r="J5">
            <v>9.5916326055893383E-2</v>
          </cell>
        </row>
        <row r="6">
          <cell r="J6">
            <v>0.1750331359490174</v>
          </cell>
        </row>
        <row r="7">
          <cell r="J7">
            <v>0.38850493690453075</v>
          </cell>
        </row>
        <row r="8">
          <cell r="J8">
            <v>0.42890502986754392</v>
          </cell>
        </row>
        <row r="9">
          <cell r="J9">
            <v>0.62418148466902001</v>
          </cell>
        </row>
        <row r="10">
          <cell r="J10">
            <v>0.88474733513642501</v>
          </cell>
        </row>
        <row r="11">
          <cell r="J11">
            <v>0.92991106391117473</v>
          </cell>
        </row>
        <row r="12">
          <cell r="J12">
            <v>1.1190834025240783</v>
          </cell>
        </row>
        <row r="13">
          <cell r="J13">
            <v>1.1365095674492836</v>
          </cell>
        </row>
        <row r="14">
          <cell r="J14">
            <v>1.3236161062054232</v>
          </cell>
        </row>
        <row r="15">
          <cell r="J15">
            <v>1.6701096325921645</v>
          </cell>
        </row>
        <row r="16">
          <cell r="J16">
            <v>1.7512472863210884</v>
          </cell>
        </row>
        <row r="17">
          <cell r="J17">
            <v>1.8005875404761418</v>
          </cell>
        </row>
        <row r="18">
          <cell r="J18">
            <v>1.8376114548808962</v>
          </cell>
        </row>
        <row r="19">
          <cell r="J19">
            <v>1.8637295253314501</v>
          </cell>
        </row>
        <row r="20">
          <cell r="J20">
            <v>1.9270064014759736</v>
          </cell>
        </row>
        <row r="21">
          <cell r="J21">
            <v>2.1314526064867461</v>
          </cell>
        </row>
        <row r="22">
          <cell r="J22">
            <v>2.1587863009495547</v>
          </cell>
        </row>
        <row r="23">
          <cell r="J23">
            <v>2.2641915164200457</v>
          </cell>
        </row>
        <row r="24">
          <cell r="J24">
            <v>2.4098356141188422</v>
          </cell>
        </row>
        <row r="25">
          <cell r="J25">
            <v>2.4462318472308691</v>
          </cell>
        </row>
        <row r="26">
          <cell r="J26">
            <v>2.5103034390642254</v>
          </cell>
        </row>
        <row r="27">
          <cell r="J27">
            <v>2.5287646879447041</v>
          </cell>
        </row>
        <row r="28">
          <cell r="J28">
            <v>3.0533841344818007</v>
          </cell>
        </row>
        <row r="29">
          <cell r="J29">
            <v>3.2853604353944679</v>
          </cell>
        </row>
        <row r="30">
          <cell r="J30">
            <v>3.5507038422894364</v>
          </cell>
        </row>
        <row r="31">
          <cell r="J31">
            <v>3.9336433679354097</v>
          </cell>
        </row>
        <row r="32">
          <cell r="J32">
            <v>3.976014348345954</v>
          </cell>
        </row>
        <row r="33">
          <cell r="J33">
            <v>4.0535467915536936</v>
          </cell>
        </row>
        <row r="34">
          <cell r="J34">
            <v>4.6681078514526417</v>
          </cell>
        </row>
        <row r="35">
          <cell r="J35">
            <v>5.1317379400680707</v>
          </cell>
        </row>
        <row r="36">
          <cell r="J36">
            <v>5.2534793361535961</v>
          </cell>
        </row>
        <row r="37">
          <cell r="J37">
            <v>8.4699045806789659</v>
          </cell>
        </row>
        <row r="38">
          <cell r="J38">
            <v>10.439402016960805</v>
          </cell>
        </row>
        <row r="39">
          <cell r="J39" t="e">
            <v>#N/A</v>
          </cell>
        </row>
        <row r="40">
          <cell r="J40" t="e">
            <v>#N/A</v>
          </cell>
        </row>
        <row r="41">
          <cell r="J41" t="e">
            <v>#N/A</v>
          </cell>
        </row>
        <row r="42">
          <cell r="J42" t="e">
            <v>#N/A</v>
          </cell>
        </row>
        <row r="43">
          <cell r="J43" t="e">
            <v>#N/A</v>
          </cell>
        </row>
        <row r="44">
          <cell r="J44" t="e">
            <v>#N/A</v>
          </cell>
        </row>
        <row r="45">
          <cell r="J45" t="e">
            <v>#N/A</v>
          </cell>
        </row>
        <row r="46">
          <cell r="J46" t="e">
            <v>#N/A</v>
          </cell>
        </row>
        <row r="47">
          <cell r="J47" t="e">
            <v>#N/A</v>
          </cell>
        </row>
        <row r="48">
          <cell r="J48" t="e">
            <v>#N/A</v>
          </cell>
        </row>
        <row r="49">
          <cell r="J49" t="e">
            <v>#N/A</v>
          </cell>
        </row>
        <row r="50">
          <cell r="J50" t="e">
            <v>#N/A</v>
          </cell>
        </row>
        <row r="51">
          <cell r="J51" t="e">
            <v>#N/A</v>
          </cell>
        </row>
        <row r="52">
          <cell r="J52" t="e">
            <v>#N/A</v>
          </cell>
        </row>
        <row r="53">
          <cell r="J53" t="e">
            <v>#N/A</v>
          </cell>
        </row>
        <row r="54">
          <cell r="J54" t="e">
            <v>#N/A</v>
          </cell>
        </row>
        <row r="55">
          <cell r="J55" t="e">
            <v>#N/A</v>
          </cell>
        </row>
        <row r="56">
          <cell r="J56" t="e">
            <v>#N/A</v>
          </cell>
        </row>
        <row r="57">
          <cell r="J57" t="e">
            <v>#N/A</v>
          </cell>
        </row>
        <row r="58">
          <cell r="J58" t="e">
            <v>#N/A</v>
          </cell>
        </row>
        <row r="59">
          <cell r="J59" t="e">
            <v>#N/A</v>
          </cell>
        </row>
        <row r="60">
          <cell r="J60" t="e">
            <v>#N/A</v>
          </cell>
        </row>
        <row r="61">
          <cell r="J61" t="e">
            <v>#N/A</v>
          </cell>
        </row>
        <row r="62">
          <cell r="J62" t="e">
            <v>#N/A</v>
          </cell>
        </row>
        <row r="63">
          <cell r="J63" t="e">
            <v>#N/A</v>
          </cell>
        </row>
        <row r="64">
          <cell r="J64" t="e">
            <v>#N/A</v>
          </cell>
        </row>
        <row r="65">
          <cell r="J65" t="e">
            <v>#N/A</v>
          </cell>
        </row>
      </sheetData>
      <sheetData sheetId="30"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Inputs"/>
      <sheetName val="Basis"/>
      <sheetName val="Summary"/>
      <sheetName val="MBBU"/>
      <sheetName val="Mapping"/>
      <sheetName val="Orders from SPL"/>
      <sheetName val="OSBL"/>
    </sheetNames>
    <sheetDataSet>
      <sheetData sheetId="0"/>
      <sheetData sheetId="1" refreshError="1"/>
      <sheetData sheetId="2" refreshError="1"/>
      <sheetData sheetId="3" refreshError="1"/>
      <sheetData sheetId="4" refreshError="1"/>
      <sheetData sheetId="5">
        <row r="25">
          <cell r="C25">
            <v>102.27</v>
          </cell>
        </row>
      </sheetData>
      <sheetData sheetId="6"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E&amp;P costs"/>
      <sheetName val="Chart2"/>
      <sheetName val="PetroConsultants"/>
      <sheetName val="Enterprise"/>
    </sheetNames>
    <sheetDataSet>
      <sheetData sheetId="0" refreshError="1"/>
      <sheetData sheetId="1" refreshError="1"/>
      <sheetData sheetId="2" refreshError="1">
        <row r="5">
          <cell r="D5" t="str">
            <v>%</v>
          </cell>
          <cell r="E5" t="str">
            <v>m bls</v>
          </cell>
          <cell r="H5" t="str">
            <v>Upside, $/bl</v>
          </cell>
          <cell r="I5" t="str">
            <v>Marginal, $/bl</v>
          </cell>
          <cell r="J5" t="str">
            <v>Economic, $/bl</v>
          </cell>
          <cell r="K5" t="str">
            <v>Upside, $/bl</v>
          </cell>
          <cell r="L5" t="str">
            <v>Marginal, $m</v>
          </cell>
          <cell r="M5" t="str">
            <v>Economic, $m</v>
          </cell>
        </row>
        <row r="6">
          <cell r="A6" t="str">
            <v>Cote D'Ivoire</v>
          </cell>
          <cell r="D6">
            <v>1</v>
          </cell>
          <cell r="E6">
            <v>75</v>
          </cell>
          <cell r="H6">
            <v>3.19</v>
          </cell>
          <cell r="I6">
            <v>0.29700000000000004</v>
          </cell>
          <cell r="J6">
            <v>1.6830000000000003</v>
          </cell>
          <cell r="K6">
            <v>3.5090000000000003</v>
          </cell>
          <cell r="L6">
            <v>20.25</v>
          </cell>
          <cell r="M6">
            <v>114.75</v>
          </cell>
        </row>
        <row r="7">
          <cell r="A7" t="str">
            <v>Guatemala</v>
          </cell>
          <cell r="D7">
            <v>1</v>
          </cell>
          <cell r="E7">
            <v>0.1</v>
          </cell>
          <cell r="H7">
            <v>1.72</v>
          </cell>
          <cell r="I7">
            <v>-0.54545454545454541</v>
          </cell>
          <cell r="J7">
            <v>0.51700000000000002</v>
          </cell>
          <cell r="K7">
            <v>1.8920000000000001</v>
          </cell>
          <cell r="L7">
            <v>-0.06</v>
          </cell>
          <cell r="M7">
            <v>4.7E-2</v>
          </cell>
        </row>
        <row r="8">
          <cell r="A8" t="str">
            <v>Brunei</v>
          </cell>
          <cell r="D8">
            <v>0.88888888888888884</v>
          </cell>
          <cell r="E8">
            <v>100</v>
          </cell>
          <cell r="H8">
            <v>0.74</v>
          </cell>
          <cell r="I8">
            <v>-0.27272727272727271</v>
          </cell>
          <cell r="J8">
            <v>0.23100000000000001</v>
          </cell>
          <cell r="K8">
            <v>0.81400000000000006</v>
          </cell>
          <cell r="L8">
            <v>-30</v>
          </cell>
          <cell r="M8">
            <v>21</v>
          </cell>
        </row>
        <row r="9">
          <cell r="A9" t="str">
            <v>Russia</v>
          </cell>
          <cell r="D9">
            <v>0.8689320388349514</v>
          </cell>
          <cell r="E9">
            <v>20</v>
          </cell>
          <cell r="H9">
            <v>0.5</v>
          </cell>
          <cell r="I9">
            <v>-0.78181818181818175</v>
          </cell>
          <cell r="J9">
            <v>1.1000000000000001E-2</v>
          </cell>
          <cell r="K9">
            <v>0.55000000000000004</v>
          </cell>
          <cell r="L9">
            <v>-17.2</v>
          </cell>
          <cell r="M9">
            <v>0.2</v>
          </cell>
        </row>
        <row r="10">
          <cell r="A10" t="str">
            <v>Turkmenistan</v>
          </cell>
          <cell r="D10">
            <v>0.8666666666666667</v>
          </cell>
          <cell r="E10">
            <v>11</v>
          </cell>
          <cell r="H10">
            <v>0.9</v>
          </cell>
          <cell r="I10">
            <v>-0.94545454545454544</v>
          </cell>
          <cell r="J10">
            <v>-1.8181818181818181E-2</v>
          </cell>
          <cell r="K10">
            <v>0.9900000000000001</v>
          </cell>
          <cell r="L10">
            <v>-11.440000000000001</v>
          </cell>
          <cell r="M10">
            <v>-0.22</v>
          </cell>
        </row>
        <row r="11">
          <cell r="A11" t="str">
            <v>Ecuador</v>
          </cell>
          <cell r="D11">
            <v>0.80645161290322576</v>
          </cell>
          <cell r="E11">
            <v>35</v>
          </cell>
          <cell r="H11">
            <v>2.16</v>
          </cell>
          <cell r="I11">
            <v>-0.59090909090909083</v>
          </cell>
          <cell r="J11">
            <v>0.7370000000000001</v>
          </cell>
          <cell r="K11">
            <v>2.3760000000000003</v>
          </cell>
          <cell r="L11">
            <v>-22.75</v>
          </cell>
          <cell r="M11">
            <v>23.450000000000003</v>
          </cell>
        </row>
        <row r="12">
          <cell r="A12" t="str">
            <v>Cambodia</v>
          </cell>
          <cell r="D12">
            <v>0.75</v>
          </cell>
          <cell r="E12">
            <v>0.1</v>
          </cell>
          <cell r="H12">
            <v>1.73</v>
          </cell>
          <cell r="I12">
            <v>-0.47272727272727272</v>
          </cell>
          <cell r="J12">
            <v>0.58300000000000007</v>
          </cell>
          <cell r="K12">
            <v>1.903</v>
          </cell>
          <cell r="L12">
            <v>-5.2000000000000005E-2</v>
          </cell>
          <cell r="M12">
            <v>5.3000000000000005E-2</v>
          </cell>
        </row>
        <row r="13">
          <cell r="A13" t="str">
            <v>Ukraine</v>
          </cell>
          <cell r="D13">
            <v>0.68</v>
          </cell>
          <cell r="E13">
            <v>10</v>
          </cell>
          <cell r="H13">
            <v>0.63</v>
          </cell>
          <cell r="I13">
            <v>-0.64545454545454539</v>
          </cell>
          <cell r="J13">
            <v>0</v>
          </cell>
          <cell r="K13">
            <v>0.69300000000000006</v>
          </cell>
          <cell r="L13">
            <v>-7.1</v>
          </cell>
          <cell r="M13">
            <v>0</v>
          </cell>
        </row>
        <row r="14">
          <cell r="A14" t="str">
            <v>Nigeria</v>
          </cell>
          <cell r="D14">
            <v>0.60215053763440862</v>
          </cell>
          <cell r="E14">
            <v>30</v>
          </cell>
          <cell r="H14">
            <v>2.23</v>
          </cell>
          <cell r="I14">
            <v>0.15400000000000003</v>
          </cell>
          <cell r="J14">
            <v>1.2210000000000003</v>
          </cell>
          <cell r="K14">
            <v>2.4530000000000003</v>
          </cell>
          <cell r="L14">
            <v>4.2</v>
          </cell>
          <cell r="M14">
            <v>33.300000000000004</v>
          </cell>
        </row>
        <row r="15">
          <cell r="A15" t="str">
            <v>Denmark</v>
          </cell>
          <cell r="D15">
            <v>0.58333333333333337</v>
          </cell>
          <cell r="E15">
            <v>72</v>
          </cell>
          <cell r="H15">
            <v>1.77</v>
          </cell>
          <cell r="I15">
            <v>0.14300000000000002</v>
          </cell>
          <cell r="J15">
            <v>1.1440000000000001</v>
          </cell>
          <cell r="K15">
            <v>1.9470000000000003</v>
          </cell>
          <cell r="L15">
            <v>9.36</v>
          </cell>
          <cell r="M15">
            <v>74.88</v>
          </cell>
        </row>
        <row r="16">
          <cell r="A16" t="str">
            <v>UAE : Abu Dhabi</v>
          </cell>
          <cell r="D16">
            <v>0.58333333333333337</v>
          </cell>
          <cell r="E16">
            <v>65</v>
          </cell>
          <cell r="H16">
            <v>0.35</v>
          </cell>
          <cell r="I16">
            <v>-0.42727272727272719</v>
          </cell>
          <cell r="J16">
            <v>-9.0909090909090905E-3</v>
          </cell>
          <cell r="K16">
            <v>0.38500000000000001</v>
          </cell>
          <cell r="L16">
            <v>-30.549999999999997</v>
          </cell>
          <cell r="M16">
            <v>-0.65</v>
          </cell>
        </row>
        <row r="17">
          <cell r="A17" t="str">
            <v>Bangladesh</v>
          </cell>
          <cell r="D17">
            <v>0.5</v>
          </cell>
          <cell r="E17">
            <v>167</v>
          </cell>
          <cell r="H17">
            <v>1.71</v>
          </cell>
          <cell r="I17">
            <v>-0.96363636363636362</v>
          </cell>
          <cell r="J17">
            <v>0.44000000000000006</v>
          </cell>
          <cell r="K17">
            <v>1.881</v>
          </cell>
          <cell r="L17">
            <v>-177.02</v>
          </cell>
          <cell r="M17">
            <v>66.8</v>
          </cell>
        </row>
        <row r="18">
          <cell r="A18" t="str">
            <v>Peru</v>
          </cell>
          <cell r="D18">
            <v>0.5</v>
          </cell>
          <cell r="E18">
            <v>1</v>
          </cell>
          <cell r="H18">
            <v>1.79</v>
          </cell>
          <cell r="I18">
            <v>-0.60909090909090913</v>
          </cell>
          <cell r="J18">
            <v>0.56100000000000005</v>
          </cell>
          <cell r="K18">
            <v>1.9690000000000003</v>
          </cell>
          <cell r="L18">
            <v>-0.67</v>
          </cell>
          <cell r="M18">
            <v>0.51</v>
          </cell>
        </row>
        <row r="19">
          <cell r="A19" t="str">
            <v>Uzbekistan</v>
          </cell>
          <cell r="D19">
            <v>0.46666666666666667</v>
          </cell>
          <cell r="E19">
            <v>17</v>
          </cell>
          <cell r="H19">
            <v>0.28000000000000003</v>
          </cell>
          <cell r="I19">
            <v>-1.3090909090909089</v>
          </cell>
          <cell r="J19">
            <v>-0.32727272727272722</v>
          </cell>
          <cell r="K19">
            <v>0.30800000000000005</v>
          </cell>
          <cell r="L19">
            <v>-24.48</v>
          </cell>
          <cell r="M19">
            <v>-6.12</v>
          </cell>
        </row>
        <row r="20">
          <cell r="A20" t="str">
            <v>Spain</v>
          </cell>
          <cell r="D20">
            <v>0.46666666666666667</v>
          </cell>
          <cell r="E20">
            <v>1</v>
          </cell>
          <cell r="H20">
            <v>4.12</v>
          </cell>
          <cell r="I20">
            <v>0.72600000000000009</v>
          </cell>
          <cell r="J20">
            <v>2.3760000000000003</v>
          </cell>
          <cell r="K20">
            <v>4.5320000000000009</v>
          </cell>
          <cell r="L20">
            <v>0.66</v>
          </cell>
          <cell r="M20">
            <v>2.16</v>
          </cell>
        </row>
        <row r="21">
          <cell r="A21" t="str">
            <v>Algeria</v>
          </cell>
          <cell r="D21">
            <v>0.44444444444444442</v>
          </cell>
          <cell r="E21">
            <v>71</v>
          </cell>
          <cell r="H21">
            <v>1.41</v>
          </cell>
          <cell r="I21">
            <v>-0.51818181818181808</v>
          </cell>
          <cell r="J21">
            <v>0.42900000000000005</v>
          </cell>
          <cell r="K21">
            <v>1.5509999999999999</v>
          </cell>
          <cell r="L21">
            <v>-40.47</v>
          </cell>
          <cell r="M21">
            <v>27.69</v>
          </cell>
        </row>
        <row r="22">
          <cell r="A22" t="str">
            <v>Netherlands</v>
          </cell>
          <cell r="D22">
            <v>0.4358974358974359</v>
          </cell>
          <cell r="E22">
            <v>20</v>
          </cell>
          <cell r="H22">
            <v>0.97</v>
          </cell>
          <cell r="I22">
            <v>-0.21818181818181814</v>
          </cell>
          <cell r="J22">
            <v>0.41800000000000004</v>
          </cell>
          <cell r="K22">
            <v>1.0669999999999999</v>
          </cell>
          <cell r="L22">
            <v>-4.8</v>
          </cell>
          <cell r="M22">
            <v>7.6</v>
          </cell>
        </row>
        <row r="23">
          <cell r="A23" t="str">
            <v>Oman</v>
          </cell>
          <cell r="D23">
            <v>0.43396226415094341</v>
          </cell>
          <cell r="E23">
            <v>11</v>
          </cell>
          <cell r="H23">
            <v>0.63</v>
          </cell>
          <cell r="I23">
            <v>-1.5636363636363635</v>
          </cell>
          <cell r="J23">
            <v>-0.24545454545454545</v>
          </cell>
          <cell r="K23">
            <v>0.69300000000000006</v>
          </cell>
          <cell r="L23">
            <v>-18.919999999999998</v>
          </cell>
          <cell r="M23">
            <v>-2.97</v>
          </cell>
        </row>
        <row r="24">
          <cell r="A24" t="str">
            <v>Thailand</v>
          </cell>
          <cell r="D24">
            <v>0.42857142857142855</v>
          </cell>
          <cell r="E24">
            <v>35</v>
          </cell>
          <cell r="H24">
            <v>2.8</v>
          </cell>
          <cell r="I24">
            <v>7.7000000000000013E-2</v>
          </cell>
          <cell r="J24">
            <v>1.276</v>
          </cell>
          <cell r="K24">
            <v>3.08</v>
          </cell>
          <cell r="L24">
            <v>2.4500000000000002</v>
          </cell>
          <cell r="M24">
            <v>40.599999999999994</v>
          </cell>
        </row>
        <row r="25">
          <cell r="A25" t="str">
            <v>Angola</v>
          </cell>
          <cell r="D25">
            <v>0.41379310344827586</v>
          </cell>
          <cell r="E25">
            <v>41</v>
          </cell>
          <cell r="H25">
            <v>1.83</v>
          </cell>
          <cell r="I25">
            <v>-0.20909090909090908</v>
          </cell>
          <cell r="J25">
            <v>1.3640000000000001</v>
          </cell>
          <cell r="K25">
            <v>2.0130000000000003</v>
          </cell>
          <cell r="L25">
            <v>-9.43</v>
          </cell>
          <cell r="M25">
            <v>50.839999999999996</v>
          </cell>
        </row>
        <row r="26">
          <cell r="A26" t="str">
            <v>Malaysia</v>
          </cell>
          <cell r="D26">
            <v>0.40909090909090912</v>
          </cell>
          <cell r="E26">
            <v>56</v>
          </cell>
          <cell r="H26">
            <v>1.35</v>
          </cell>
          <cell r="I26">
            <v>-0.51818181818181808</v>
          </cell>
          <cell r="J26">
            <v>0.37400000000000005</v>
          </cell>
          <cell r="K26">
            <v>1.4850000000000003</v>
          </cell>
          <cell r="L26">
            <v>-31.919999999999998</v>
          </cell>
          <cell r="M26">
            <v>19.040000000000003</v>
          </cell>
        </row>
        <row r="27">
          <cell r="A27" t="str">
            <v>Cameroon</v>
          </cell>
          <cell r="D27">
            <v>0.4</v>
          </cell>
          <cell r="E27">
            <v>10</v>
          </cell>
          <cell r="H27">
            <v>1.17</v>
          </cell>
          <cell r="I27">
            <v>-0.15454545454545454</v>
          </cell>
          <cell r="J27">
            <v>0.53900000000000003</v>
          </cell>
          <cell r="K27">
            <v>1.2869999999999999</v>
          </cell>
          <cell r="L27">
            <v>-1.7000000000000002</v>
          </cell>
          <cell r="M27">
            <v>4.9000000000000004</v>
          </cell>
        </row>
        <row r="28">
          <cell r="A28" t="str">
            <v>Italy</v>
          </cell>
          <cell r="D28">
            <v>0.38356164383561642</v>
          </cell>
          <cell r="E28">
            <v>2</v>
          </cell>
          <cell r="H28">
            <v>2.62</v>
          </cell>
          <cell r="I28">
            <v>-4.5454545454545456E-2</v>
          </cell>
          <cell r="J28">
            <v>1.298</v>
          </cell>
          <cell r="K28">
            <v>2.8820000000000006</v>
          </cell>
          <cell r="L28">
            <v>-0.1</v>
          </cell>
          <cell r="M28">
            <v>2.36</v>
          </cell>
        </row>
        <row r="29">
          <cell r="A29" t="str">
            <v>Bolivia</v>
          </cell>
          <cell r="D29">
            <v>0.38095238095238093</v>
          </cell>
          <cell r="E29">
            <v>8</v>
          </cell>
          <cell r="H29">
            <v>1.72</v>
          </cell>
          <cell r="I29">
            <v>-0.43636363636363629</v>
          </cell>
          <cell r="J29">
            <v>0.59400000000000008</v>
          </cell>
          <cell r="K29">
            <v>1.8920000000000001</v>
          </cell>
          <cell r="L29">
            <v>-3.84</v>
          </cell>
          <cell r="M29">
            <v>4.32</v>
          </cell>
        </row>
        <row r="30">
          <cell r="A30" t="str">
            <v>Myanmar</v>
          </cell>
          <cell r="D30">
            <v>0.35714285714285715</v>
          </cell>
          <cell r="E30">
            <v>37</v>
          </cell>
          <cell r="H30">
            <v>0.94</v>
          </cell>
          <cell r="I30">
            <v>-1.4454545454545453</v>
          </cell>
          <cell r="J30">
            <v>-0.20909090909090908</v>
          </cell>
          <cell r="K30">
            <v>1.034</v>
          </cell>
          <cell r="L30">
            <v>-58.830000000000005</v>
          </cell>
          <cell r="M30">
            <v>-8.51</v>
          </cell>
        </row>
        <row r="31">
          <cell r="A31" t="str">
            <v>Indonesia</v>
          </cell>
          <cell r="D31">
            <v>0.35422343324250682</v>
          </cell>
          <cell r="E31">
            <v>35</v>
          </cell>
          <cell r="H31">
            <v>1.48</v>
          </cell>
          <cell r="I31">
            <v>-0.26363636363636361</v>
          </cell>
          <cell r="J31">
            <v>0.59400000000000008</v>
          </cell>
          <cell r="K31">
            <v>1.6280000000000001</v>
          </cell>
          <cell r="L31">
            <v>-10.149999999999999</v>
          </cell>
          <cell r="M31">
            <v>18.900000000000002</v>
          </cell>
        </row>
        <row r="32">
          <cell r="A32" t="str">
            <v>Syria</v>
          </cell>
          <cell r="D32">
            <v>0.34523809523809523</v>
          </cell>
          <cell r="E32">
            <v>12</v>
          </cell>
          <cell r="H32">
            <v>0.16</v>
          </cell>
          <cell r="I32">
            <v>-1.7909090909090908</v>
          </cell>
          <cell r="J32">
            <v>-0.45454545454545453</v>
          </cell>
          <cell r="K32">
            <v>0.17600000000000002</v>
          </cell>
          <cell r="L32">
            <v>-23.64</v>
          </cell>
          <cell r="M32">
            <v>-6</v>
          </cell>
        </row>
        <row r="33">
          <cell r="A33" t="str">
            <v>Norway</v>
          </cell>
          <cell r="D33">
            <v>0.33913043478260868</v>
          </cell>
          <cell r="E33">
            <v>99</v>
          </cell>
          <cell r="H33">
            <v>0.73</v>
          </cell>
          <cell r="I33">
            <v>-0.16363636363636361</v>
          </cell>
          <cell r="J33">
            <v>0.27500000000000002</v>
          </cell>
          <cell r="K33">
            <v>0.80300000000000005</v>
          </cell>
          <cell r="L33">
            <v>-17.82</v>
          </cell>
          <cell r="M33">
            <v>24.75</v>
          </cell>
        </row>
        <row r="34">
          <cell r="A34" t="str">
            <v>Equatorial Guinea</v>
          </cell>
          <cell r="D34">
            <v>0.33333333333333331</v>
          </cell>
          <cell r="E34">
            <v>56</v>
          </cell>
          <cell r="H34">
            <v>1.6</v>
          </cell>
          <cell r="I34">
            <v>0.23100000000000001</v>
          </cell>
          <cell r="J34">
            <v>1.6610000000000003</v>
          </cell>
          <cell r="K34">
            <v>1.7600000000000002</v>
          </cell>
          <cell r="L34">
            <v>11.76</v>
          </cell>
          <cell r="M34">
            <v>84.56</v>
          </cell>
        </row>
        <row r="35">
          <cell r="A35" t="str">
            <v>Cuba</v>
          </cell>
          <cell r="D35">
            <v>0.33333333333333331</v>
          </cell>
          <cell r="E35">
            <v>27</v>
          </cell>
          <cell r="H35">
            <v>2.52</v>
          </cell>
          <cell r="I35">
            <v>-0.29090909090909089</v>
          </cell>
          <cell r="J35">
            <v>1.034</v>
          </cell>
          <cell r="K35">
            <v>2.7720000000000002</v>
          </cell>
          <cell r="L35">
            <v>-8.64</v>
          </cell>
          <cell r="M35">
            <v>25.38</v>
          </cell>
        </row>
        <row r="36">
          <cell r="A36" t="str">
            <v>Qatar</v>
          </cell>
          <cell r="D36">
            <v>0.33333333333333331</v>
          </cell>
          <cell r="E36">
            <v>50</v>
          </cell>
          <cell r="H36">
            <v>1.28</v>
          </cell>
          <cell r="I36">
            <v>-1.1818181818181817</v>
          </cell>
          <cell r="J36">
            <v>0.14300000000000002</v>
          </cell>
          <cell r="K36">
            <v>1.4080000000000001</v>
          </cell>
          <cell r="L36">
            <v>-65</v>
          </cell>
          <cell r="M36">
            <v>6.5</v>
          </cell>
        </row>
        <row r="37">
          <cell r="A37" t="str">
            <v>Azerbaijan</v>
          </cell>
          <cell r="D37">
            <v>0.33333333333333331</v>
          </cell>
          <cell r="E37">
            <v>3</v>
          </cell>
          <cell r="H37">
            <v>0.37</v>
          </cell>
          <cell r="I37">
            <v>-0.97272727272727266</v>
          </cell>
          <cell r="J37">
            <v>0.24200000000000002</v>
          </cell>
          <cell r="K37">
            <v>0.40700000000000003</v>
          </cell>
          <cell r="L37">
            <v>-3.21</v>
          </cell>
          <cell r="M37">
            <v>0.66</v>
          </cell>
        </row>
        <row r="38">
          <cell r="A38" t="str">
            <v>Libya</v>
          </cell>
          <cell r="D38">
            <v>0.31034482758620691</v>
          </cell>
          <cell r="E38">
            <v>33</v>
          </cell>
          <cell r="H38">
            <v>1.21</v>
          </cell>
          <cell r="I38">
            <v>-0.2818181818181818</v>
          </cell>
          <cell r="J38">
            <v>0.39600000000000002</v>
          </cell>
          <cell r="K38">
            <v>1.331</v>
          </cell>
          <cell r="L38">
            <v>-10.23</v>
          </cell>
          <cell r="M38">
            <v>11.879999999999999</v>
          </cell>
        </row>
        <row r="39">
          <cell r="A39" t="str">
            <v>Venzuela</v>
          </cell>
          <cell r="D39">
            <v>0.31034482758620691</v>
          </cell>
          <cell r="E39">
            <v>50</v>
          </cell>
          <cell r="H39">
            <v>0.08</v>
          </cell>
          <cell r="I39">
            <v>-0.57272727272727264</v>
          </cell>
          <cell r="J39">
            <v>-0.23636363636363636</v>
          </cell>
          <cell r="K39">
            <v>8.8000000000000009E-2</v>
          </cell>
          <cell r="L39">
            <v>-31.5</v>
          </cell>
          <cell r="M39">
            <v>-13</v>
          </cell>
        </row>
        <row r="40">
          <cell r="A40" t="str">
            <v>Philippines</v>
          </cell>
          <cell r="D40">
            <v>0.3</v>
          </cell>
          <cell r="E40">
            <v>158</v>
          </cell>
          <cell r="H40">
            <v>1.94</v>
          </cell>
          <cell r="I40">
            <v>-0.3</v>
          </cell>
          <cell r="J40">
            <v>0.84700000000000009</v>
          </cell>
          <cell r="K40">
            <v>2.1339999999999999</v>
          </cell>
          <cell r="L40">
            <v>-52.14</v>
          </cell>
          <cell r="M40">
            <v>121.66</v>
          </cell>
        </row>
        <row r="41">
          <cell r="A41" t="str">
            <v>Pakistan</v>
          </cell>
          <cell r="D41">
            <v>0.28260869565217389</v>
          </cell>
          <cell r="E41">
            <v>16</v>
          </cell>
          <cell r="H41">
            <v>2.4300000000000002</v>
          </cell>
          <cell r="I41">
            <v>0.12100000000000001</v>
          </cell>
          <cell r="J41">
            <v>1.298</v>
          </cell>
          <cell r="K41">
            <v>2.6730000000000005</v>
          </cell>
          <cell r="L41">
            <v>1.76</v>
          </cell>
          <cell r="M41">
            <v>18.88</v>
          </cell>
        </row>
        <row r="42">
          <cell r="A42" t="str">
            <v>Germany</v>
          </cell>
          <cell r="D42">
            <v>0.28125</v>
          </cell>
          <cell r="E42">
            <v>8</v>
          </cell>
          <cell r="H42">
            <v>2.54</v>
          </cell>
          <cell r="I42">
            <v>-0.14545454545454545</v>
          </cell>
          <cell r="J42">
            <v>1.1660000000000001</v>
          </cell>
          <cell r="K42">
            <v>2.7940000000000005</v>
          </cell>
          <cell r="L42">
            <v>-1.28</v>
          </cell>
          <cell r="M42">
            <v>8.48</v>
          </cell>
        </row>
        <row r="43">
          <cell r="A43" t="str">
            <v>Vietnam</v>
          </cell>
          <cell r="D43">
            <v>0.27419354838709675</v>
          </cell>
          <cell r="E43">
            <v>103</v>
          </cell>
          <cell r="H43">
            <v>0.5</v>
          </cell>
          <cell r="I43">
            <v>-0.79999999999999993</v>
          </cell>
          <cell r="J43">
            <v>-5.4545454545454536E-2</v>
          </cell>
          <cell r="K43">
            <v>0.55000000000000004</v>
          </cell>
          <cell r="L43">
            <v>-90.64</v>
          </cell>
          <cell r="M43">
            <v>-6.18</v>
          </cell>
        </row>
        <row r="44">
          <cell r="A44" t="str">
            <v>Papua New Guinea</v>
          </cell>
          <cell r="D44">
            <v>0.27272727272727271</v>
          </cell>
          <cell r="E44">
            <v>34</v>
          </cell>
          <cell r="H44">
            <v>1.34</v>
          </cell>
          <cell r="I44">
            <v>-0.40909090909090906</v>
          </cell>
          <cell r="J44">
            <v>0.627</v>
          </cell>
          <cell r="K44">
            <v>1.4740000000000002</v>
          </cell>
          <cell r="L44">
            <v>-15.3</v>
          </cell>
          <cell r="M44">
            <v>19.38</v>
          </cell>
        </row>
        <row r="45">
          <cell r="A45" t="str">
            <v>Congo</v>
          </cell>
          <cell r="D45">
            <v>0.27027027027027029</v>
          </cell>
          <cell r="E45">
            <v>39</v>
          </cell>
          <cell r="H45">
            <v>2.2200000000000002</v>
          </cell>
          <cell r="I45">
            <v>-0.32727272727272722</v>
          </cell>
          <cell r="J45">
            <v>0.89100000000000013</v>
          </cell>
          <cell r="K45">
            <v>2.4420000000000006</v>
          </cell>
          <cell r="L45">
            <v>-14.04</v>
          </cell>
          <cell r="M45">
            <v>31.590000000000003</v>
          </cell>
        </row>
        <row r="46">
          <cell r="A46" t="str">
            <v>South Africa</v>
          </cell>
          <cell r="D46">
            <v>0.26923076923076922</v>
          </cell>
          <cell r="E46">
            <v>19</v>
          </cell>
          <cell r="H46">
            <v>1.87</v>
          </cell>
          <cell r="I46">
            <v>7.7000000000000013E-2</v>
          </cell>
          <cell r="J46">
            <v>1.0230000000000001</v>
          </cell>
          <cell r="K46">
            <v>2.0570000000000004</v>
          </cell>
          <cell r="L46">
            <v>1.33</v>
          </cell>
          <cell r="M46">
            <v>17.670000000000002</v>
          </cell>
        </row>
        <row r="47">
          <cell r="A47" t="str">
            <v>Egypt</v>
          </cell>
          <cell r="D47">
            <v>0.26896551724137929</v>
          </cell>
          <cell r="E47">
            <v>29</v>
          </cell>
          <cell r="H47">
            <v>1.9</v>
          </cell>
          <cell r="I47">
            <v>-0.93636363636363629</v>
          </cell>
          <cell r="J47">
            <v>0.60500000000000009</v>
          </cell>
          <cell r="K47">
            <v>2.09</v>
          </cell>
          <cell r="L47">
            <v>-29.87</v>
          </cell>
          <cell r="M47">
            <v>15.950000000000001</v>
          </cell>
        </row>
        <row r="48">
          <cell r="A48" t="str">
            <v>Jordan</v>
          </cell>
          <cell r="D48">
            <v>0.26666666666666666</v>
          </cell>
          <cell r="E48">
            <v>1</v>
          </cell>
          <cell r="H48">
            <v>1.66</v>
          </cell>
          <cell r="I48">
            <v>-0.92727272727272725</v>
          </cell>
          <cell r="J48">
            <v>0.50600000000000012</v>
          </cell>
          <cell r="K48">
            <v>1.8260000000000001</v>
          </cell>
          <cell r="L48">
            <v>-1.02</v>
          </cell>
          <cell r="M48">
            <v>0.46</v>
          </cell>
        </row>
        <row r="49">
          <cell r="A49" t="str">
            <v>Australia</v>
          </cell>
          <cell r="D49">
            <v>0.26457399103139012</v>
          </cell>
          <cell r="E49">
            <v>22</v>
          </cell>
          <cell r="H49">
            <v>3.06</v>
          </cell>
          <cell r="I49">
            <v>0.12100000000000001</v>
          </cell>
          <cell r="J49">
            <v>1.5070000000000003</v>
          </cell>
          <cell r="K49">
            <v>3.3660000000000005</v>
          </cell>
          <cell r="L49">
            <v>2.42</v>
          </cell>
          <cell r="M49">
            <v>30.14</v>
          </cell>
        </row>
        <row r="50">
          <cell r="A50" t="str">
            <v>Colombia</v>
          </cell>
          <cell r="D50">
            <v>0.26016260162601629</v>
          </cell>
          <cell r="E50">
            <v>187</v>
          </cell>
          <cell r="H50">
            <v>0.92</v>
          </cell>
          <cell r="I50">
            <v>-0.38181818181818178</v>
          </cell>
          <cell r="J50">
            <v>0.22000000000000003</v>
          </cell>
          <cell r="K50">
            <v>1.0120000000000002</v>
          </cell>
          <cell r="L50">
            <v>-78.539999999999992</v>
          </cell>
          <cell r="M50">
            <v>37.4</v>
          </cell>
        </row>
        <row r="51">
          <cell r="A51" t="str">
            <v>UK</v>
          </cell>
          <cell r="D51">
            <v>0.25384615384615383</v>
          </cell>
          <cell r="E51">
            <v>32</v>
          </cell>
          <cell r="H51">
            <v>3.99</v>
          </cell>
          <cell r="I51">
            <v>0.58300000000000007</v>
          </cell>
          <cell r="J51">
            <v>2.2660000000000005</v>
          </cell>
          <cell r="K51">
            <v>4.3890000000000002</v>
          </cell>
          <cell r="L51">
            <v>16.96</v>
          </cell>
          <cell r="M51">
            <v>65.92</v>
          </cell>
        </row>
        <row r="52">
          <cell r="A52" t="str">
            <v>Morocco</v>
          </cell>
          <cell r="D52">
            <v>0.25</v>
          </cell>
          <cell r="E52">
            <v>2</v>
          </cell>
          <cell r="H52">
            <v>1.9</v>
          </cell>
          <cell r="I52">
            <v>-1.8181818181818181E-2</v>
          </cell>
          <cell r="J52">
            <v>0.92400000000000004</v>
          </cell>
          <cell r="K52">
            <v>2.09</v>
          </cell>
          <cell r="L52">
            <v>-0.04</v>
          </cell>
          <cell r="M52">
            <v>1.68</v>
          </cell>
        </row>
        <row r="53">
          <cell r="A53" t="str">
            <v>Turkey</v>
          </cell>
          <cell r="D53">
            <v>0.24038461538461539</v>
          </cell>
          <cell r="E53">
            <v>1</v>
          </cell>
          <cell r="H53">
            <v>3.12</v>
          </cell>
          <cell r="I53">
            <v>7.7000000000000013E-2</v>
          </cell>
          <cell r="J53">
            <v>1.6280000000000001</v>
          </cell>
          <cell r="K53">
            <v>3.4320000000000004</v>
          </cell>
          <cell r="L53">
            <v>7.0000000000000007E-2</v>
          </cell>
          <cell r="M53">
            <v>1.48</v>
          </cell>
        </row>
        <row r="54">
          <cell r="A54" t="str">
            <v>Chile</v>
          </cell>
          <cell r="D54">
            <v>0.23529411764705882</v>
          </cell>
          <cell r="E54">
            <v>2</v>
          </cell>
          <cell r="H54">
            <v>2.52</v>
          </cell>
          <cell r="I54">
            <v>-3.6363636363636362E-2</v>
          </cell>
          <cell r="J54">
            <v>1.1550000000000002</v>
          </cell>
          <cell r="K54">
            <v>2.7720000000000002</v>
          </cell>
          <cell r="L54">
            <v>-0.08</v>
          </cell>
          <cell r="M54">
            <v>2.1</v>
          </cell>
        </row>
        <row r="55">
          <cell r="A55" t="str">
            <v>Israel</v>
          </cell>
          <cell r="D55">
            <v>0.23076923076923078</v>
          </cell>
          <cell r="E55">
            <v>0.1</v>
          </cell>
          <cell r="H55">
            <v>3.2</v>
          </cell>
          <cell r="I55">
            <v>7.7000000000000013E-2</v>
          </cell>
          <cell r="J55">
            <v>1.6610000000000003</v>
          </cell>
          <cell r="K55">
            <v>3.5200000000000005</v>
          </cell>
          <cell r="L55">
            <v>7.000000000000001E-3</v>
          </cell>
          <cell r="M55">
            <v>0.15100000000000002</v>
          </cell>
        </row>
        <row r="56">
          <cell r="A56" t="str">
            <v>Argentina</v>
          </cell>
          <cell r="D56">
            <v>0.22587719298245615</v>
          </cell>
          <cell r="E56">
            <v>5</v>
          </cell>
          <cell r="H56">
            <v>2.93</v>
          </cell>
          <cell r="I56">
            <v>-0.19090909090909089</v>
          </cell>
          <cell r="J56">
            <v>1.3420000000000001</v>
          </cell>
          <cell r="K56">
            <v>3.2230000000000003</v>
          </cell>
          <cell r="L56">
            <v>-1.05</v>
          </cell>
          <cell r="M56">
            <v>6.1</v>
          </cell>
        </row>
        <row r="57">
          <cell r="A57" t="str">
            <v>Tunisia</v>
          </cell>
          <cell r="D57">
            <v>0.22</v>
          </cell>
          <cell r="E57">
            <v>18</v>
          </cell>
          <cell r="H57">
            <v>1.02</v>
          </cell>
          <cell r="I57">
            <v>-0.10909090909090907</v>
          </cell>
          <cell r="J57">
            <v>0.49500000000000005</v>
          </cell>
          <cell r="K57">
            <v>1.1220000000000001</v>
          </cell>
          <cell r="L57">
            <v>-2.16</v>
          </cell>
          <cell r="M57">
            <v>8.1</v>
          </cell>
        </row>
        <row r="58">
          <cell r="A58" t="str">
            <v>USA</v>
          </cell>
          <cell r="D58">
            <v>0.21844032744506678</v>
          </cell>
          <cell r="E58">
            <v>12</v>
          </cell>
          <cell r="H58">
            <v>3.66</v>
          </cell>
          <cell r="I58">
            <v>0.14300000000000002</v>
          </cell>
          <cell r="J58">
            <v>1.7929999999999999</v>
          </cell>
          <cell r="K58">
            <v>4.0260000000000007</v>
          </cell>
          <cell r="L58">
            <v>1.56</v>
          </cell>
          <cell r="M58">
            <v>19.559999999999999</v>
          </cell>
        </row>
        <row r="59">
          <cell r="A59" t="str">
            <v>Yemen</v>
          </cell>
          <cell r="D59">
            <v>0.20149253731343283</v>
          </cell>
          <cell r="E59">
            <v>30</v>
          </cell>
          <cell r="H59">
            <v>0.9</v>
          </cell>
          <cell r="I59">
            <v>-1.1727272727272726</v>
          </cell>
          <cell r="J59">
            <v>7.7000000000000013E-2</v>
          </cell>
          <cell r="K59">
            <v>0.9900000000000001</v>
          </cell>
          <cell r="L59">
            <v>-38.700000000000003</v>
          </cell>
          <cell r="M59">
            <v>2.1</v>
          </cell>
        </row>
        <row r="60">
          <cell r="A60" t="str">
            <v>UAE : Dubai</v>
          </cell>
          <cell r="D60">
            <v>0.2</v>
          </cell>
          <cell r="E60">
            <v>10</v>
          </cell>
          <cell r="H60">
            <v>1.65</v>
          </cell>
          <cell r="I60">
            <v>-0.68181818181818177</v>
          </cell>
          <cell r="J60">
            <v>0.47300000000000003</v>
          </cell>
          <cell r="K60">
            <v>1.8149999999999999</v>
          </cell>
          <cell r="L60">
            <v>-7.5</v>
          </cell>
          <cell r="M60">
            <v>4.3</v>
          </cell>
        </row>
        <row r="61">
          <cell r="A61" t="str">
            <v>Senegal</v>
          </cell>
          <cell r="D61">
            <v>0.2</v>
          </cell>
          <cell r="E61">
            <v>2</v>
          </cell>
          <cell r="H61">
            <v>2.17</v>
          </cell>
          <cell r="I61">
            <v>0.15400000000000003</v>
          </cell>
          <cell r="J61">
            <v>1.3640000000000001</v>
          </cell>
          <cell r="K61">
            <v>2.387</v>
          </cell>
          <cell r="L61">
            <v>0.28000000000000003</v>
          </cell>
          <cell r="M61">
            <v>2.48</v>
          </cell>
        </row>
        <row r="62">
          <cell r="A62" t="str">
            <v>Paraguay</v>
          </cell>
          <cell r="D62">
            <v>0.2</v>
          </cell>
          <cell r="E62">
            <v>0.1</v>
          </cell>
          <cell r="H62">
            <v>3.8</v>
          </cell>
          <cell r="I62">
            <v>0.24200000000000002</v>
          </cell>
          <cell r="J62">
            <v>1.9910000000000003</v>
          </cell>
          <cell r="K62">
            <v>4.18</v>
          </cell>
          <cell r="L62">
            <v>2.2000000000000002E-2</v>
          </cell>
          <cell r="M62">
            <v>0.18100000000000002</v>
          </cell>
        </row>
        <row r="63">
          <cell r="A63" t="str">
            <v>Poland</v>
          </cell>
          <cell r="D63">
            <v>0.1743119266055046</v>
          </cell>
          <cell r="E63">
            <v>3</v>
          </cell>
          <cell r="H63">
            <v>2.67</v>
          </cell>
          <cell r="I63">
            <v>1.1000000000000001E-2</v>
          </cell>
          <cell r="J63">
            <v>1.3970000000000002</v>
          </cell>
          <cell r="K63">
            <v>2.9370000000000003</v>
          </cell>
          <cell r="L63">
            <v>0.03</v>
          </cell>
          <cell r="M63">
            <v>3.81</v>
          </cell>
        </row>
        <row r="64">
          <cell r="A64" t="str">
            <v>Albania</v>
          </cell>
          <cell r="D64">
            <v>0.16666666666666666</v>
          </cell>
          <cell r="E64">
            <v>20</v>
          </cell>
          <cell r="H64">
            <v>1.99</v>
          </cell>
          <cell r="I64">
            <v>-0.66363636363636358</v>
          </cell>
          <cell r="J64">
            <v>0.75900000000000001</v>
          </cell>
          <cell r="K64">
            <v>2.1890000000000001</v>
          </cell>
          <cell r="L64">
            <v>-14.6</v>
          </cell>
          <cell r="M64">
            <v>13.799999999999999</v>
          </cell>
        </row>
        <row r="65">
          <cell r="A65" t="str">
            <v>Bulgaria</v>
          </cell>
          <cell r="D65">
            <v>0.15789473684210525</v>
          </cell>
          <cell r="E65">
            <v>6</v>
          </cell>
          <cell r="H65">
            <v>1.23</v>
          </cell>
          <cell r="I65">
            <v>-0.58181818181818179</v>
          </cell>
          <cell r="J65">
            <v>0.28600000000000003</v>
          </cell>
          <cell r="K65">
            <v>1.353</v>
          </cell>
          <cell r="L65">
            <v>-3.84</v>
          </cell>
          <cell r="M65">
            <v>1.56</v>
          </cell>
        </row>
        <row r="66">
          <cell r="A66" t="str">
            <v>New Zealand</v>
          </cell>
          <cell r="D66">
            <v>0.15789473684210525</v>
          </cell>
          <cell r="E66">
            <v>1</v>
          </cell>
          <cell r="H66">
            <v>2.98</v>
          </cell>
          <cell r="I66">
            <v>0.12100000000000001</v>
          </cell>
          <cell r="J66">
            <v>1.5620000000000001</v>
          </cell>
          <cell r="K66">
            <v>3.278</v>
          </cell>
          <cell r="L66">
            <v>0.11</v>
          </cell>
          <cell r="M66">
            <v>1.42</v>
          </cell>
        </row>
        <row r="67">
          <cell r="A67" t="str">
            <v>Gabon</v>
          </cell>
          <cell r="D67">
            <v>0.15517241379310345</v>
          </cell>
          <cell r="E67">
            <v>16</v>
          </cell>
          <cell r="H67">
            <v>2.86</v>
          </cell>
          <cell r="I67">
            <v>-8.1818181818181804E-2</v>
          </cell>
          <cell r="J67">
            <v>1.3640000000000001</v>
          </cell>
          <cell r="K67">
            <v>3.1459999999999999</v>
          </cell>
          <cell r="L67">
            <v>-1.44</v>
          </cell>
          <cell r="M67">
            <v>19.84</v>
          </cell>
        </row>
        <row r="68">
          <cell r="A68" t="str">
            <v>France</v>
          </cell>
          <cell r="D68">
            <v>0.14754098360655737</v>
          </cell>
          <cell r="E68">
            <v>2</v>
          </cell>
          <cell r="H68">
            <v>3.12</v>
          </cell>
          <cell r="I68">
            <v>-0.13636363636363635</v>
          </cell>
          <cell r="J68">
            <v>1.4300000000000002</v>
          </cell>
          <cell r="K68">
            <v>3.4320000000000004</v>
          </cell>
          <cell r="L68">
            <v>-0.3</v>
          </cell>
          <cell r="M68">
            <v>2.6</v>
          </cell>
        </row>
        <row r="69">
          <cell r="A69" t="str">
            <v>Trinidad</v>
          </cell>
          <cell r="D69">
            <v>0.13043478260869565</v>
          </cell>
          <cell r="E69">
            <v>122</v>
          </cell>
          <cell r="H69">
            <v>1.8</v>
          </cell>
          <cell r="I69">
            <v>-0.36363636363636365</v>
          </cell>
          <cell r="J69">
            <v>0.70400000000000007</v>
          </cell>
          <cell r="K69">
            <v>1.9800000000000002</v>
          </cell>
          <cell r="L69">
            <v>-48.800000000000004</v>
          </cell>
          <cell r="M69">
            <v>78.08</v>
          </cell>
        </row>
        <row r="70">
          <cell r="A70" t="str">
            <v>India</v>
          </cell>
          <cell r="D70">
            <v>0.12803532008830021</v>
          </cell>
          <cell r="E70">
            <v>15</v>
          </cell>
          <cell r="H70">
            <v>1.04</v>
          </cell>
          <cell r="I70">
            <v>1.1000000000000001E-2</v>
          </cell>
          <cell r="J70">
            <v>0.59400000000000008</v>
          </cell>
          <cell r="K70">
            <v>1.1440000000000001</v>
          </cell>
          <cell r="L70">
            <v>0.15</v>
          </cell>
          <cell r="M70">
            <v>8.1000000000000014</v>
          </cell>
        </row>
        <row r="71">
          <cell r="A71" t="str">
            <v>Czech Republic</v>
          </cell>
          <cell r="D71">
            <v>0.125</v>
          </cell>
          <cell r="E71">
            <v>4</v>
          </cell>
          <cell r="H71">
            <v>2.68</v>
          </cell>
          <cell r="I71">
            <v>-0.13636363636363635</v>
          </cell>
          <cell r="J71">
            <v>1.2649999999999999</v>
          </cell>
          <cell r="K71">
            <v>2.9480000000000004</v>
          </cell>
          <cell r="L71">
            <v>-0.6</v>
          </cell>
          <cell r="M71">
            <v>4.5999999999999996</v>
          </cell>
        </row>
        <row r="72">
          <cell r="A72" t="str">
            <v>China</v>
          </cell>
          <cell r="D72">
            <v>0.11881188118811881</v>
          </cell>
          <cell r="E72">
            <v>30</v>
          </cell>
          <cell r="H72">
            <v>1.67</v>
          </cell>
          <cell r="I72">
            <v>3.3000000000000002E-2</v>
          </cell>
          <cell r="J72">
            <v>0.81400000000000006</v>
          </cell>
          <cell r="K72">
            <v>1.837</v>
          </cell>
          <cell r="L72">
            <v>0.89999999999999991</v>
          </cell>
          <cell r="M72">
            <v>22.2</v>
          </cell>
        </row>
        <row r="73">
          <cell r="A73" t="str">
            <v>Hungary</v>
          </cell>
          <cell r="D73">
            <v>8.9743589743589744E-2</v>
          </cell>
          <cell r="E73">
            <v>0.1</v>
          </cell>
          <cell r="H73">
            <v>3.83</v>
          </cell>
          <cell r="I73">
            <v>0.26400000000000001</v>
          </cell>
          <cell r="J73">
            <v>2.0350000000000001</v>
          </cell>
          <cell r="K73">
            <v>4.2130000000000001</v>
          </cell>
          <cell r="L73">
            <v>2.4E-2</v>
          </cell>
          <cell r="M73">
            <v>0.18500000000000003</v>
          </cell>
        </row>
        <row r="74">
          <cell r="A74" t="str">
            <v>Ireland</v>
          </cell>
          <cell r="D74">
            <v>8.3333333333333329E-2</v>
          </cell>
          <cell r="E74">
            <v>0.1</v>
          </cell>
          <cell r="H74">
            <v>4.6500000000000004</v>
          </cell>
          <cell r="I74">
            <v>0.88000000000000012</v>
          </cell>
          <cell r="J74">
            <v>2.7280000000000002</v>
          </cell>
          <cell r="K74">
            <v>5.1150000000000011</v>
          </cell>
          <cell r="L74">
            <v>8.0000000000000016E-2</v>
          </cell>
          <cell r="M74">
            <v>0.248</v>
          </cell>
        </row>
        <row r="75">
          <cell r="A75" t="str">
            <v>Kazakhstan</v>
          </cell>
          <cell r="D75">
            <v>4.3103448275862072E-2</v>
          </cell>
          <cell r="E75">
            <v>53</v>
          </cell>
          <cell r="H75">
            <v>0.98</v>
          </cell>
          <cell r="I75">
            <v>-0.40909090909090906</v>
          </cell>
          <cell r="J75">
            <v>0.58300000000000007</v>
          </cell>
          <cell r="K75">
            <v>1.0780000000000001</v>
          </cell>
          <cell r="L75">
            <v>-23.85</v>
          </cell>
          <cell r="M75">
            <v>28.09</v>
          </cell>
        </row>
        <row r="76">
          <cell r="A76" t="str">
            <v>Romania</v>
          </cell>
          <cell r="D76">
            <v>3.6585365853658534E-2</v>
          </cell>
          <cell r="E76">
            <v>4</v>
          </cell>
          <cell r="H76">
            <v>2.66</v>
          </cell>
          <cell r="I76">
            <v>2.2000000000000002E-2</v>
          </cell>
          <cell r="J76">
            <v>1.276</v>
          </cell>
          <cell r="K76">
            <v>2.9260000000000006</v>
          </cell>
          <cell r="L76">
            <v>0.08</v>
          </cell>
          <cell r="M76">
            <v>4.6399999999999997</v>
          </cell>
        </row>
        <row r="77">
          <cell r="A77" t="str">
            <v>Canada</v>
          </cell>
          <cell r="D77">
            <v>0</v>
          </cell>
          <cell r="E77" t="str">
            <v>na</v>
          </cell>
          <cell r="H77">
            <v>2.2000000000000002</v>
          </cell>
          <cell r="I77">
            <v>-2.7272727272727268E-2</v>
          </cell>
          <cell r="J77">
            <v>0.94600000000000006</v>
          </cell>
          <cell r="K77">
            <v>2.4200000000000004</v>
          </cell>
          <cell r="L77" t="str">
            <v>na</v>
          </cell>
          <cell r="M77" t="str">
            <v>na</v>
          </cell>
        </row>
        <row r="78">
          <cell r="A78" t="str">
            <v>Belize</v>
          </cell>
          <cell r="D78">
            <v>0</v>
          </cell>
          <cell r="E78">
            <v>0</v>
          </cell>
          <cell r="H78">
            <v>2.66</v>
          </cell>
          <cell r="I78">
            <v>5.5000000000000007E-2</v>
          </cell>
          <cell r="J78">
            <v>1.32</v>
          </cell>
          <cell r="K78">
            <v>2.9260000000000006</v>
          </cell>
          <cell r="L78">
            <v>0</v>
          </cell>
          <cell r="M78">
            <v>0</v>
          </cell>
        </row>
        <row r="79">
          <cell r="A79" t="str">
            <v>Benin</v>
          </cell>
          <cell r="D79">
            <v>0</v>
          </cell>
          <cell r="E79">
            <v>0</v>
          </cell>
          <cell r="H79">
            <v>1.46</v>
          </cell>
          <cell r="I79">
            <v>-0.42727272727272719</v>
          </cell>
          <cell r="J79">
            <v>0.45100000000000001</v>
          </cell>
          <cell r="K79">
            <v>1.6060000000000001</v>
          </cell>
          <cell r="L79">
            <v>0</v>
          </cell>
          <cell r="M79">
            <v>0</v>
          </cell>
        </row>
        <row r="80">
          <cell r="A80" t="str">
            <v>Central African Rep</v>
          </cell>
          <cell r="D80">
            <v>0</v>
          </cell>
          <cell r="E80">
            <v>0</v>
          </cell>
          <cell r="H80">
            <v>2.5499999999999998</v>
          </cell>
          <cell r="I80">
            <v>-5.4545454545454536E-2</v>
          </cell>
          <cell r="J80">
            <v>1.298</v>
          </cell>
          <cell r="K80">
            <v>2.8050000000000002</v>
          </cell>
          <cell r="L80">
            <v>0</v>
          </cell>
          <cell r="M80">
            <v>0</v>
          </cell>
        </row>
        <row r="81">
          <cell r="A81" t="str">
            <v>Chad</v>
          </cell>
          <cell r="D81">
            <v>0</v>
          </cell>
          <cell r="E81">
            <v>0</v>
          </cell>
          <cell r="H81">
            <v>2.87</v>
          </cell>
          <cell r="I81">
            <v>5.5000000000000007E-2</v>
          </cell>
          <cell r="J81">
            <v>1.5289999999999999</v>
          </cell>
          <cell r="K81">
            <v>3.1570000000000005</v>
          </cell>
          <cell r="L81">
            <v>0</v>
          </cell>
          <cell r="M81">
            <v>0</v>
          </cell>
        </row>
        <row r="82">
          <cell r="A82" t="str">
            <v>Costa Rica</v>
          </cell>
          <cell r="D82">
            <v>0</v>
          </cell>
          <cell r="E82">
            <v>0</v>
          </cell>
          <cell r="H82">
            <v>2.5</v>
          </cell>
          <cell r="I82">
            <v>-0.31818181818181812</v>
          </cell>
          <cell r="J82">
            <v>1.0669999999999999</v>
          </cell>
          <cell r="K82">
            <v>2.75</v>
          </cell>
          <cell r="L82">
            <v>0</v>
          </cell>
          <cell r="M82">
            <v>0</v>
          </cell>
        </row>
        <row r="83">
          <cell r="A83" t="str">
            <v>Ethiopia</v>
          </cell>
          <cell r="D83">
            <v>0</v>
          </cell>
          <cell r="E83">
            <v>0</v>
          </cell>
          <cell r="H83">
            <v>1.88</v>
          </cell>
          <cell r="I83">
            <v>-0.30909090909090908</v>
          </cell>
          <cell r="J83">
            <v>0.69300000000000006</v>
          </cell>
          <cell r="K83">
            <v>2.0680000000000001</v>
          </cell>
          <cell r="L83">
            <v>0</v>
          </cell>
          <cell r="M83">
            <v>0</v>
          </cell>
        </row>
        <row r="84">
          <cell r="A84" t="str">
            <v>Falklands</v>
          </cell>
          <cell r="D84">
            <v>0</v>
          </cell>
          <cell r="E84">
            <v>0</v>
          </cell>
          <cell r="H84">
            <v>3.43</v>
          </cell>
          <cell r="I84">
            <v>0.18700000000000003</v>
          </cell>
          <cell r="J84">
            <v>1.804</v>
          </cell>
          <cell r="K84">
            <v>3.7730000000000006</v>
          </cell>
          <cell r="L84">
            <v>0</v>
          </cell>
          <cell r="M84">
            <v>0</v>
          </cell>
        </row>
        <row r="85">
          <cell r="A85" t="str">
            <v>Ghana</v>
          </cell>
          <cell r="D85">
            <v>0</v>
          </cell>
          <cell r="E85">
            <v>0</v>
          </cell>
          <cell r="H85">
            <v>1.38</v>
          </cell>
          <cell r="I85">
            <v>-4.5454545454545456E-2</v>
          </cell>
          <cell r="J85">
            <v>0.81400000000000006</v>
          </cell>
          <cell r="K85">
            <v>1.518</v>
          </cell>
          <cell r="L85">
            <v>0</v>
          </cell>
          <cell r="M85">
            <v>0</v>
          </cell>
        </row>
        <row r="86">
          <cell r="A86" t="str">
            <v>Greece</v>
          </cell>
          <cell r="D86">
            <v>0</v>
          </cell>
          <cell r="E86">
            <v>0</v>
          </cell>
          <cell r="H86">
            <v>2.64</v>
          </cell>
          <cell r="I86">
            <v>0.16500000000000001</v>
          </cell>
          <cell r="J86">
            <v>1.3970000000000002</v>
          </cell>
          <cell r="K86">
            <v>2.9040000000000004</v>
          </cell>
          <cell r="L86">
            <v>0</v>
          </cell>
          <cell r="M86">
            <v>0</v>
          </cell>
        </row>
        <row r="87">
          <cell r="A87" t="str">
            <v>Greenland</v>
          </cell>
          <cell r="D87">
            <v>0</v>
          </cell>
          <cell r="E87">
            <v>0</v>
          </cell>
          <cell r="H87">
            <v>2</v>
          </cell>
          <cell r="I87">
            <v>-9.0909090909090905E-3</v>
          </cell>
          <cell r="J87">
            <v>1.0120000000000002</v>
          </cell>
          <cell r="K87">
            <v>2.2000000000000002</v>
          </cell>
          <cell r="L87">
            <v>0</v>
          </cell>
          <cell r="M87">
            <v>0</v>
          </cell>
        </row>
        <row r="88">
          <cell r="A88" t="str">
            <v>Guyana</v>
          </cell>
          <cell r="D88">
            <v>0</v>
          </cell>
          <cell r="E88">
            <v>0</v>
          </cell>
          <cell r="H88">
            <v>2.87</v>
          </cell>
          <cell r="I88">
            <v>7.7000000000000013E-2</v>
          </cell>
          <cell r="J88">
            <v>1.4520000000000002</v>
          </cell>
          <cell r="K88">
            <v>3.1570000000000005</v>
          </cell>
          <cell r="L88">
            <v>0</v>
          </cell>
          <cell r="M88">
            <v>0</v>
          </cell>
        </row>
        <row r="89">
          <cell r="A89" t="str">
            <v>Honduras</v>
          </cell>
          <cell r="D89">
            <v>0</v>
          </cell>
          <cell r="E89">
            <v>0</v>
          </cell>
          <cell r="H89">
            <v>1.46</v>
          </cell>
          <cell r="I89">
            <v>-0.51818181818181808</v>
          </cell>
          <cell r="J89">
            <v>0.53900000000000003</v>
          </cell>
          <cell r="K89">
            <v>1.6060000000000001</v>
          </cell>
          <cell r="L89">
            <v>0</v>
          </cell>
          <cell r="M89">
            <v>0</v>
          </cell>
        </row>
        <row r="90">
          <cell r="A90" t="str">
            <v>Kenya</v>
          </cell>
          <cell r="D90">
            <v>0</v>
          </cell>
          <cell r="E90">
            <v>0</v>
          </cell>
          <cell r="H90">
            <v>1.85</v>
          </cell>
          <cell r="I90">
            <v>-0.44545454545454544</v>
          </cell>
          <cell r="J90">
            <v>0.70400000000000007</v>
          </cell>
          <cell r="K90">
            <v>2.0350000000000001</v>
          </cell>
          <cell r="L90">
            <v>0</v>
          </cell>
          <cell r="M90">
            <v>0</v>
          </cell>
        </row>
        <row r="91">
          <cell r="A91" t="str">
            <v>Kyrgyzstan</v>
          </cell>
          <cell r="D91">
            <v>0</v>
          </cell>
          <cell r="E91">
            <v>0</v>
          </cell>
          <cell r="H91">
            <v>1.38</v>
          </cell>
          <cell r="I91">
            <v>-1.3909090909090909</v>
          </cell>
          <cell r="J91">
            <v>4.4000000000000004E-2</v>
          </cell>
          <cell r="K91">
            <v>1.518</v>
          </cell>
          <cell r="L91">
            <v>0</v>
          </cell>
          <cell r="M91">
            <v>0</v>
          </cell>
        </row>
        <row r="92">
          <cell r="A92" t="str">
            <v>Laos</v>
          </cell>
          <cell r="D92">
            <v>0</v>
          </cell>
          <cell r="E92">
            <v>0</v>
          </cell>
          <cell r="H92">
            <v>1.47</v>
          </cell>
          <cell r="I92">
            <v>-1.3545454545454545</v>
          </cell>
          <cell r="J92">
            <v>8.8000000000000009E-2</v>
          </cell>
          <cell r="K92">
            <v>1.617</v>
          </cell>
          <cell r="L92">
            <v>0</v>
          </cell>
          <cell r="M92">
            <v>0</v>
          </cell>
        </row>
        <row r="93">
          <cell r="A93" t="str">
            <v>Madagascar</v>
          </cell>
          <cell r="D93">
            <v>0</v>
          </cell>
          <cell r="E93">
            <v>0</v>
          </cell>
          <cell r="H93">
            <v>1.92</v>
          </cell>
          <cell r="I93">
            <v>-0.29090909090909089</v>
          </cell>
          <cell r="J93">
            <v>0.86900000000000011</v>
          </cell>
          <cell r="K93">
            <v>2.1120000000000001</v>
          </cell>
          <cell r="L93">
            <v>0</v>
          </cell>
          <cell r="M93">
            <v>0</v>
          </cell>
        </row>
        <row r="94">
          <cell r="A94" t="str">
            <v>Malta</v>
          </cell>
          <cell r="D94">
            <v>0</v>
          </cell>
          <cell r="E94">
            <v>0</v>
          </cell>
          <cell r="H94">
            <v>2.15</v>
          </cell>
          <cell r="I94">
            <v>-4.5454545454545456E-2</v>
          </cell>
          <cell r="J94">
            <v>0.9900000000000001</v>
          </cell>
          <cell r="K94">
            <v>2.3650000000000002</v>
          </cell>
          <cell r="L94">
            <v>0</v>
          </cell>
          <cell r="M94">
            <v>0</v>
          </cell>
        </row>
        <row r="95">
          <cell r="A95" t="str">
            <v>Mauritania</v>
          </cell>
          <cell r="D95">
            <v>0</v>
          </cell>
          <cell r="E95">
            <v>0</v>
          </cell>
          <cell r="H95">
            <v>1.82</v>
          </cell>
          <cell r="I95">
            <v>-0.30909090909090908</v>
          </cell>
          <cell r="J95">
            <v>0.75900000000000001</v>
          </cell>
          <cell r="K95">
            <v>2.0020000000000002</v>
          </cell>
          <cell r="L95">
            <v>0</v>
          </cell>
          <cell r="M95">
            <v>0</v>
          </cell>
        </row>
        <row r="96">
          <cell r="A96" t="str">
            <v>Mongolia</v>
          </cell>
          <cell r="D96">
            <v>0</v>
          </cell>
          <cell r="E96">
            <v>0</v>
          </cell>
          <cell r="H96">
            <v>1.64</v>
          </cell>
          <cell r="I96">
            <v>-1.1545454545454545</v>
          </cell>
          <cell r="J96">
            <v>0.28600000000000003</v>
          </cell>
          <cell r="K96">
            <v>1.804</v>
          </cell>
          <cell r="L96">
            <v>0</v>
          </cell>
          <cell r="M96">
            <v>0</v>
          </cell>
        </row>
        <row r="97">
          <cell r="A97" t="str">
            <v>Mozambique</v>
          </cell>
          <cell r="D97">
            <v>0</v>
          </cell>
          <cell r="E97">
            <v>0</v>
          </cell>
          <cell r="H97">
            <v>1.73</v>
          </cell>
          <cell r="I97">
            <v>-0.21818181818181814</v>
          </cell>
          <cell r="J97">
            <v>0.88000000000000012</v>
          </cell>
          <cell r="K97">
            <v>1.903</v>
          </cell>
          <cell r="L97">
            <v>0</v>
          </cell>
          <cell r="M97">
            <v>0</v>
          </cell>
        </row>
        <row r="98">
          <cell r="A98" t="str">
            <v>Namibia</v>
          </cell>
          <cell r="D98">
            <v>0</v>
          </cell>
          <cell r="E98">
            <v>0</v>
          </cell>
          <cell r="H98">
            <v>1.32</v>
          </cell>
          <cell r="I98">
            <v>-0.13636363636363635</v>
          </cell>
          <cell r="J98">
            <v>0.94600000000000006</v>
          </cell>
          <cell r="K98">
            <v>1.4520000000000002</v>
          </cell>
          <cell r="L98">
            <v>0</v>
          </cell>
          <cell r="M98">
            <v>0</v>
          </cell>
        </row>
        <row r="99">
          <cell r="A99" t="str">
            <v>Nepal</v>
          </cell>
          <cell r="D99">
            <v>0</v>
          </cell>
          <cell r="E99">
            <v>0</v>
          </cell>
          <cell r="H99">
            <v>2.29</v>
          </cell>
          <cell r="I99">
            <v>-0.10909090909090907</v>
          </cell>
          <cell r="J99">
            <v>0.96800000000000008</v>
          </cell>
          <cell r="K99">
            <v>2.5190000000000001</v>
          </cell>
          <cell r="L99">
            <v>0</v>
          </cell>
          <cell r="M99">
            <v>0</v>
          </cell>
        </row>
        <row r="100">
          <cell r="A100" t="str">
            <v>Niger</v>
          </cell>
          <cell r="D100">
            <v>0</v>
          </cell>
          <cell r="E100">
            <v>0</v>
          </cell>
          <cell r="H100">
            <v>3.02</v>
          </cell>
          <cell r="I100">
            <v>6.6000000000000003E-2</v>
          </cell>
          <cell r="J100">
            <v>1.5289999999999999</v>
          </cell>
          <cell r="K100">
            <v>3.3220000000000005</v>
          </cell>
          <cell r="L100">
            <v>0</v>
          </cell>
          <cell r="M100">
            <v>0</v>
          </cell>
        </row>
        <row r="101">
          <cell r="A101" t="str">
            <v>Panama</v>
          </cell>
          <cell r="D101">
            <v>0</v>
          </cell>
          <cell r="E101">
            <v>0</v>
          </cell>
          <cell r="H101">
            <v>3.4</v>
          </cell>
          <cell r="I101">
            <v>-0.5636363636363636</v>
          </cell>
          <cell r="J101">
            <v>1.276</v>
          </cell>
          <cell r="K101">
            <v>3.74</v>
          </cell>
          <cell r="L101">
            <v>0</v>
          </cell>
          <cell r="M101">
            <v>0</v>
          </cell>
        </row>
        <row r="102">
          <cell r="A102" t="str">
            <v>Portugal</v>
          </cell>
          <cell r="D102">
            <v>0</v>
          </cell>
          <cell r="E102">
            <v>0</v>
          </cell>
          <cell r="H102">
            <v>3.18</v>
          </cell>
          <cell r="I102">
            <v>0.20900000000000002</v>
          </cell>
          <cell r="J102">
            <v>1.6280000000000001</v>
          </cell>
          <cell r="K102">
            <v>3.4980000000000007</v>
          </cell>
          <cell r="L102">
            <v>0</v>
          </cell>
          <cell r="M102">
            <v>0</v>
          </cell>
        </row>
        <row r="103">
          <cell r="A103" t="str">
            <v>Seychelles</v>
          </cell>
          <cell r="D103">
            <v>0</v>
          </cell>
          <cell r="E103">
            <v>0</v>
          </cell>
          <cell r="H103">
            <v>1.61</v>
          </cell>
          <cell r="I103">
            <v>0.24200000000000002</v>
          </cell>
          <cell r="J103">
            <v>1.1110000000000002</v>
          </cell>
          <cell r="K103">
            <v>1.7710000000000004</v>
          </cell>
          <cell r="L103">
            <v>0</v>
          </cell>
          <cell r="M103">
            <v>0</v>
          </cell>
        </row>
        <row r="104">
          <cell r="A104" t="str">
            <v>Sudan</v>
          </cell>
          <cell r="D104">
            <v>0</v>
          </cell>
          <cell r="E104">
            <v>0</v>
          </cell>
          <cell r="H104">
            <v>1.51</v>
          </cell>
          <cell r="I104">
            <v>-0.9181818181818181</v>
          </cell>
          <cell r="J104">
            <v>0.46200000000000002</v>
          </cell>
          <cell r="K104">
            <v>1.6610000000000003</v>
          </cell>
          <cell r="L104">
            <v>0</v>
          </cell>
          <cell r="M104">
            <v>0</v>
          </cell>
        </row>
        <row r="105">
          <cell r="A105" t="str">
            <v>Tanzania</v>
          </cell>
          <cell r="D105">
            <v>0</v>
          </cell>
          <cell r="E105">
            <v>0</v>
          </cell>
          <cell r="H105">
            <v>1.92</v>
          </cell>
          <cell r="I105">
            <v>-0.38181818181818178</v>
          </cell>
          <cell r="J105">
            <v>0.94600000000000006</v>
          </cell>
          <cell r="K105">
            <v>2.1120000000000001</v>
          </cell>
          <cell r="L105">
            <v>0</v>
          </cell>
          <cell r="M105">
            <v>0</v>
          </cell>
        </row>
        <row r="106">
          <cell r="A106" t="str">
            <v>Uganda</v>
          </cell>
          <cell r="D106">
            <v>0</v>
          </cell>
          <cell r="E106">
            <v>0</v>
          </cell>
          <cell r="H106">
            <v>1.26</v>
          </cell>
          <cell r="I106">
            <v>0.42900000000000005</v>
          </cell>
          <cell r="J106">
            <v>1.1880000000000002</v>
          </cell>
          <cell r="K106">
            <v>1.3860000000000001</v>
          </cell>
          <cell r="L106">
            <v>0</v>
          </cell>
          <cell r="M106">
            <v>0</v>
          </cell>
        </row>
      </sheetData>
      <sheetData sheetId="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onsensus Estimates"/>
      <sheetName val="#REF"/>
    </sheetNames>
    <sheetDataSet>
      <sheetData sheetId="0" refreshError="1"/>
      <sheetData sheetId="1"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0201生産"/>
      <sheetName val="AG原単位"/>
      <sheetName val="生産人員0201"/>
      <sheetName val="0112生産"/>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2001YEAR"/>
      <sheetName val="SupplyDemandPlan"/>
      <sheetName val="PSRLTR"/>
      <sheetName val="PSR"/>
      <sheetName val="LTR"/>
      <sheetName val="PSLT"/>
      <sheetName val="PS"/>
      <sheetName val="LT"/>
      <sheetName val="Prod"/>
      <sheetName val="FCST"/>
      <sheetName val="OBUD"/>
      <sheetName val="Graph of Production"/>
      <sheetName val="Inv Plan"/>
      <sheetName val="Inv Plan (2000)"/>
      <sheetName val="4QT Prod Red"/>
      <sheetName val="Performance"/>
      <sheetName val="PSR Countermeasure Vbg"/>
      <sheetName val="Assumptions Verbage PSR"/>
      <sheetName val="comp"/>
      <sheetName val="OBUDRBUD"/>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AP4">
            <v>6.6569314420624789E-2</v>
          </cell>
          <cell r="AQ4">
            <v>7.0688298676438485E-2</v>
          </cell>
          <cell r="AR4">
            <v>8.2222552408064267E-2</v>
          </cell>
          <cell r="AS4">
            <v>7.8749102504407031E-2</v>
          </cell>
          <cell r="AT4">
            <v>8.0589015789613153E-2</v>
          </cell>
          <cell r="AU4">
            <v>8.6589743880941289E-2</v>
          </cell>
          <cell r="AV4">
            <v>8.6954830576807321E-2</v>
          </cell>
          <cell r="AW4">
            <v>9.3991858500434705E-2</v>
          </cell>
          <cell r="AX4">
            <v>9.383589300969232E-2</v>
          </cell>
          <cell r="AY4">
            <v>9.3647245429870421E-2</v>
          </cell>
          <cell r="AZ4">
            <v>8.8849571536550306E-2</v>
          </cell>
          <cell r="BA4">
            <v>7.731257326655587E-2</v>
          </cell>
        </row>
        <row r="5">
          <cell r="AD5" t="str">
            <v>cn</v>
          </cell>
          <cell r="AE5" t="str">
            <v>oe</v>
          </cell>
          <cell r="AF5">
            <v>1871737</v>
          </cell>
          <cell r="AG5" t="str">
            <v>us</v>
          </cell>
          <cell r="AH5" t="str">
            <v>oe</v>
          </cell>
          <cell r="AI5">
            <v>21516567</v>
          </cell>
          <cell r="AK5" t="str">
            <v>exp</v>
          </cell>
          <cell r="AL5">
            <v>461370</v>
          </cell>
          <cell r="AP5">
            <v>6.8031669143949813E-2</v>
          </cell>
          <cell r="AQ5">
            <v>6.6872732900845985E-2</v>
          </cell>
          <cell r="AR5">
            <v>7.6878836880158535E-2</v>
          </cell>
          <cell r="AS5">
            <v>7.6491531070298116E-2</v>
          </cell>
          <cell r="AT5">
            <v>7.7500662692910713E-2</v>
          </cell>
          <cell r="AU5">
            <v>8.2043990884525478E-2</v>
          </cell>
          <cell r="AV5">
            <v>8.377854454998121E-2</v>
          </cell>
          <cell r="AW5">
            <v>9.7494486668258287E-2</v>
          </cell>
          <cell r="AX5">
            <v>9.558826634814345E-2</v>
          </cell>
          <cell r="AY5">
            <v>9.9187055290823431E-2</v>
          </cell>
          <cell r="AZ5">
            <v>9.353447729739546E-2</v>
          </cell>
          <cell r="BA5">
            <v>8.2597746272709494E-2</v>
          </cell>
        </row>
        <row r="6">
          <cell r="AE6" t="str">
            <v>rep</v>
          </cell>
          <cell r="AF6">
            <v>2158476</v>
          </cell>
          <cell r="AH6" t="str">
            <v>rep</v>
          </cell>
          <cell r="AI6">
            <v>36652330</v>
          </cell>
        </row>
        <row r="7">
          <cell r="E7" t="str">
            <v>MARK "X" FOR EXPORT</v>
          </cell>
          <cell r="Q7" t="str">
            <v>OE</v>
          </cell>
          <cell r="AO7">
            <v>1513533</v>
          </cell>
          <cell r="AP7">
            <v>1941219</v>
          </cell>
          <cell r="AQ7">
            <v>1842454</v>
          </cell>
          <cell r="AR7">
            <v>2070797</v>
          </cell>
          <cell r="AS7">
            <v>1819708</v>
          </cell>
          <cell r="AT7">
            <v>1897699</v>
          </cell>
          <cell r="AU7">
            <v>1847591</v>
          </cell>
          <cell r="AV7">
            <v>1142235</v>
          </cell>
          <cell r="AW7">
            <v>1941408</v>
          </cell>
          <cell r="AX7">
            <v>1767183</v>
          </cell>
          <cell r="AY7">
            <v>1969295</v>
          </cell>
          <cell r="AZ7">
            <v>1797095</v>
          </cell>
          <cell r="BA7">
            <v>1444006</v>
          </cell>
        </row>
        <row r="8">
          <cell r="E8" t="str">
            <v>FORECAST</v>
          </cell>
          <cell r="H8" t="str">
            <v>1A</v>
          </cell>
          <cell r="Q8" t="str">
            <v>USA TR</v>
          </cell>
          <cell r="X8">
            <v>4610587</v>
          </cell>
          <cell r="AO8">
            <v>1906963</v>
          </cell>
          <cell r="AP8">
            <v>1921126</v>
          </cell>
          <cell r="AQ8">
            <v>2005793</v>
          </cell>
          <cell r="AR8">
            <v>2407141</v>
          </cell>
          <cell r="AS8">
            <v>2439917</v>
          </cell>
          <cell r="AT8">
            <v>2491535</v>
          </cell>
          <cell r="AU8">
            <v>2707853</v>
          </cell>
          <cell r="AV8">
            <v>2648978</v>
          </cell>
          <cell r="AW8">
            <v>2836520</v>
          </cell>
          <cell r="AX8">
            <v>1736466</v>
          </cell>
          <cell r="AY8">
            <v>2852410</v>
          </cell>
          <cell r="AZ8">
            <v>2597583</v>
          </cell>
          <cell r="BA8">
            <v>2302354</v>
          </cell>
        </row>
        <row r="9">
          <cell r="E9" t="str">
            <v>ACT THRU</v>
          </cell>
          <cell r="G9">
            <v>36831</v>
          </cell>
        </row>
        <row r="10">
          <cell r="I10" t="str">
            <v>1st Half</v>
          </cell>
          <cell r="J10" t="str">
            <v>2nd Half</v>
          </cell>
          <cell r="K10" t="str">
            <v>99 YEAR</v>
          </cell>
          <cell r="L10" t="str">
            <v>1st Half</v>
          </cell>
          <cell r="M10" t="str">
            <v>2nd Half</v>
          </cell>
          <cell r="N10" t="str">
            <v>00 YEAR</v>
          </cell>
          <cell r="O10" t="str">
            <v>1st Half</v>
          </cell>
          <cell r="P10" t="str">
            <v>2nd Half</v>
          </cell>
          <cell r="Q10" t="str">
            <v>01 YEAR</v>
          </cell>
          <cell r="R10">
            <v>36161</v>
          </cell>
          <cell r="S10">
            <v>36192</v>
          </cell>
          <cell r="T10">
            <v>36220</v>
          </cell>
          <cell r="U10">
            <v>36251</v>
          </cell>
          <cell r="V10">
            <v>36281</v>
          </cell>
          <cell r="W10">
            <v>36312</v>
          </cell>
          <cell r="X10">
            <v>36342</v>
          </cell>
          <cell r="Y10">
            <v>36373</v>
          </cell>
          <cell r="Z10">
            <v>36404</v>
          </cell>
          <cell r="AA10">
            <v>36434</v>
          </cell>
          <cell r="AB10">
            <v>36465</v>
          </cell>
          <cell r="AC10">
            <v>36495</v>
          </cell>
          <cell r="AD10">
            <v>36526</v>
          </cell>
          <cell r="AE10">
            <v>36557</v>
          </cell>
          <cell r="AF10">
            <v>36586</v>
          </cell>
          <cell r="AG10">
            <v>36617</v>
          </cell>
          <cell r="AH10">
            <v>36647</v>
          </cell>
          <cell r="AI10">
            <v>36678</v>
          </cell>
          <cell r="AJ10">
            <v>36708</v>
          </cell>
          <cell r="AK10">
            <v>36739</v>
          </cell>
          <cell r="AL10">
            <v>36770</v>
          </cell>
          <cell r="AM10">
            <v>36800</v>
          </cell>
          <cell r="AN10">
            <v>36831</v>
          </cell>
          <cell r="AO10">
            <v>36861</v>
          </cell>
          <cell r="AP10">
            <v>36892</v>
          </cell>
          <cell r="AQ10">
            <v>36923</v>
          </cell>
          <cell r="AR10">
            <v>36951</v>
          </cell>
          <cell r="AS10">
            <v>36982</v>
          </cell>
          <cell r="AT10">
            <v>37012</v>
          </cell>
          <cell r="AU10">
            <v>37043</v>
          </cell>
          <cell r="AV10">
            <v>37073</v>
          </cell>
          <cell r="AW10">
            <v>37104</v>
          </cell>
          <cell r="AX10">
            <v>37135</v>
          </cell>
          <cell r="AY10">
            <v>37165</v>
          </cell>
          <cell r="AZ10">
            <v>37196</v>
          </cell>
          <cell r="BA10">
            <v>37226</v>
          </cell>
        </row>
        <row r="11">
          <cell r="E11" t="str">
            <v>NAT</v>
          </cell>
          <cell r="H11" t="str">
            <v>PSR</v>
          </cell>
          <cell r="I11">
            <v>26149201</v>
          </cell>
          <cell r="J11">
            <v>28194887</v>
          </cell>
          <cell r="K11">
            <v>54344088</v>
          </cell>
          <cell r="L11">
            <v>29052667</v>
          </cell>
          <cell r="M11">
            <v>25251537</v>
          </cell>
          <cell r="N11">
            <v>54304204</v>
          </cell>
          <cell r="O11">
            <v>22345147</v>
          </cell>
          <cell r="P11">
            <v>22079027</v>
          </cell>
          <cell r="Q11">
            <v>44424174</v>
          </cell>
          <cell r="R11">
            <v>4107035</v>
          </cell>
          <cell r="S11">
            <v>4069778</v>
          </cell>
          <cell r="T11">
            <v>4633522</v>
          </cell>
          <cell r="U11">
            <v>4438280</v>
          </cell>
          <cell r="V11">
            <v>4245041</v>
          </cell>
          <cell r="W11">
            <v>4655545</v>
          </cell>
          <cell r="X11">
            <v>4033933</v>
          </cell>
          <cell r="Y11">
            <v>4885963</v>
          </cell>
          <cell r="Z11">
            <v>4780369</v>
          </cell>
          <cell r="AA11">
            <v>5150668</v>
          </cell>
          <cell r="AB11">
            <v>5023276</v>
          </cell>
          <cell r="AC11">
            <v>4320678</v>
          </cell>
          <cell r="AD11">
            <v>4138698</v>
          </cell>
          <cell r="AE11">
            <v>4650781</v>
          </cell>
          <cell r="AF11">
            <v>5162637</v>
          </cell>
          <cell r="AG11">
            <v>4533483</v>
          </cell>
          <cell r="AH11">
            <v>4974001</v>
          </cell>
          <cell r="AI11">
            <v>5593067</v>
          </cell>
          <cell r="AJ11">
            <v>3854440</v>
          </cell>
          <cell r="AK11">
            <v>4959491</v>
          </cell>
          <cell r="AL11">
            <v>4666064</v>
          </cell>
          <cell r="AM11">
            <v>4699737</v>
          </cell>
          <cell r="AN11">
            <v>4013224</v>
          </cell>
          <cell r="AO11">
            <v>3058581</v>
          </cell>
          <cell r="AP11">
            <v>3383503</v>
          </cell>
          <cell r="AQ11">
            <v>3385813</v>
          </cell>
          <cell r="AR11">
            <v>3965723</v>
          </cell>
          <cell r="AS11">
            <v>3769509</v>
          </cell>
          <cell r="AT11">
            <v>3862792</v>
          </cell>
          <cell r="AU11">
            <v>3977807</v>
          </cell>
          <cell r="AV11">
            <v>3398897</v>
          </cell>
          <cell r="AW11">
            <v>4228494</v>
          </cell>
          <cell r="AX11">
            <v>3024015</v>
          </cell>
          <cell r="AY11">
            <v>4292243</v>
          </cell>
          <cell r="AZ11">
            <v>3869157</v>
          </cell>
          <cell r="BA11">
            <v>3266221</v>
          </cell>
        </row>
        <row r="12">
          <cell r="E12" t="str">
            <v>NAT</v>
          </cell>
          <cell r="H12" t="str">
            <v>LTR</v>
          </cell>
          <cell r="I12">
            <v>3847088</v>
          </cell>
          <cell r="J12">
            <v>4147155</v>
          </cell>
          <cell r="K12">
            <v>7994243</v>
          </cell>
          <cell r="L12">
            <v>4347609</v>
          </cell>
          <cell r="M12">
            <v>4008667</v>
          </cell>
          <cell r="N12">
            <v>8356276</v>
          </cell>
          <cell r="O12">
            <v>3952274</v>
          </cell>
          <cell r="P12">
            <v>4264638</v>
          </cell>
          <cell r="Q12">
            <v>8216912</v>
          </cell>
          <cell r="R12">
            <v>565833</v>
          </cell>
          <cell r="S12">
            <v>595014</v>
          </cell>
          <cell r="T12">
            <v>653924</v>
          </cell>
          <cell r="U12">
            <v>668820</v>
          </cell>
          <cell r="V12">
            <v>636433</v>
          </cell>
          <cell r="W12">
            <v>727064</v>
          </cell>
          <cell r="X12">
            <v>576654</v>
          </cell>
          <cell r="Y12">
            <v>732712</v>
          </cell>
          <cell r="Z12">
            <v>801209</v>
          </cell>
          <cell r="AA12">
            <v>732846</v>
          </cell>
          <cell r="AB12">
            <v>695286</v>
          </cell>
          <cell r="AC12">
            <v>608448</v>
          </cell>
          <cell r="AD12">
            <v>651926</v>
          </cell>
          <cell r="AE12">
            <v>674437</v>
          </cell>
          <cell r="AF12">
            <v>751104</v>
          </cell>
          <cell r="AG12">
            <v>671863</v>
          </cell>
          <cell r="AH12">
            <v>707321</v>
          </cell>
          <cell r="AI12">
            <v>890958</v>
          </cell>
          <cell r="AJ12">
            <v>542486</v>
          </cell>
          <cell r="AK12">
            <v>797211</v>
          </cell>
          <cell r="AL12">
            <v>766179</v>
          </cell>
          <cell r="AM12">
            <v>734242</v>
          </cell>
          <cell r="AN12">
            <v>630880</v>
          </cell>
          <cell r="AO12">
            <v>537669</v>
          </cell>
          <cell r="AP12">
            <v>599508</v>
          </cell>
          <cell r="AQ12">
            <v>605779</v>
          </cell>
          <cell r="AR12">
            <v>677960</v>
          </cell>
          <cell r="AS12">
            <v>644943</v>
          </cell>
          <cell r="AT12">
            <v>693575</v>
          </cell>
          <cell r="AU12">
            <v>730509</v>
          </cell>
          <cell r="AV12">
            <v>568954</v>
          </cell>
          <cell r="AW12">
            <v>787512</v>
          </cell>
          <cell r="AX12">
            <v>750313</v>
          </cell>
          <cell r="AY12">
            <v>818336</v>
          </cell>
          <cell r="AZ12">
            <v>736137</v>
          </cell>
          <cell r="BA12">
            <v>603386</v>
          </cell>
        </row>
        <row r="13">
          <cell r="E13" t="str">
            <v>NAT</v>
          </cell>
          <cell r="F13" t="str">
            <v>OE</v>
          </cell>
          <cell r="G13" t="str">
            <v>BS</v>
          </cell>
          <cell r="H13" t="str">
            <v>PSR</v>
          </cell>
          <cell r="I13">
            <v>852144</v>
          </cell>
          <cell r="J13">
            <v>1042467</v>
          </cell>
          <cell r="K13">
            <v>1894611</v>
          </cell>
          <cell r="L13">
            <v>1113714</v>
          </cell>
          <cell r="M13">
            <v>1192279</v>
          </cell>
          <cell r="N13">
            <v>2305993</v>
          </cell>
          <cell r="O13">
            <v>1435465</v>
          </cell>
          <cell r="P13">
            <v>1604575</v>
          </cell>
          <cell r="Q13">
            <v>3040040</v>
          </cell>
          <cell r="R13">
            <v>146830</v>
          </cell>
          <cell r="S13">
            <v>133681</v>
          </cell>
          <cell r="T13">
            <v>154669</v>
          </cell>
          <cell r="U13">
            <v>142142</v>
          </cell>
          <cell r="V13">
            <v>129462</v>
          </cell>
          <cell r="W13">
            <v>145360</v>
          </cell>
          <cell r="X13">
            <v>97616</v>
          </cell>
          <cell r="Y13">
            <v>171103</v>
          </cell>
          <cell r="Z13">
            <v>173102</v>
          </cell>
          <cell r="AA13">
            <v>185679</v>
          </cell>
          <cell r="AB13">
            <v>219061</v>
          </cell>
          <cell r="AC13">
            <v>195906</v>
          </cell>
          <cell r="AD13">
            <v>201037</v>
          </cell>
          <cell r="AE13">
            <v>181020</v>
          </cell>
          <cell r="AF13">
            <v>187071</v>
          </cell>
          <cell r="AG13">
            <v>168150</v>
          </cell>
          <cell r="AH13">
            <v>191871</v>
          </cell>
          <cell r="AI13">
            <v>184565</v>
          </cell>
          <cell r="AJ13">
            <v>114181</v>
          </cell>
          <cell r="AK13">
            <v>199647</v>
          </cell>
          <cell r="AL13">
            <v>227978</v>
          </cell>
          <cell r="AM13">
            <v>239745</v>
          </cell>
          <cell r="AN13">
            <v>226642</v>
          </cell>
          <cell r="AO13">
            <v>184086</v>
          </cell>
          <cell r="AP13">
            <v>248301</v>
          </cell>
          <cell r="AQ13">
            <v>229297</v>
          </cell>
          <cell r="AR13">
            <v>250375</v>
          </cell>
          <cell r="AS13">
            <v>231315</v>
          </cell>
          <cell r="AT13">
            <v>239041</v>
          </cell>
          <cell r="AU13">
            <v>237136</v>
          </cell>
          <cell r="AV13">
            <v>206341</v>
          </cell>
          <cell r="AW13">
            <v>295002</v>
          </cell>
          <cell r="AX13">
            <v>285309</v>
          </cell>
          <cell r="AY13">
            <v>305085</v>
          </cell>
          <cell r="AZ13">
            <v>274776</v>
          </cell>
          <cell r="BA13">
            <v>238062</v>
          </cell>
        </row>
        <row r="14">
          <cell r="E14" t="str">
            <v>NAT</v>
          </cell>
          <cell r="F14" t="str">
            <v>OE</v>
          </cell>
          <cell r="G14" t="str">
            <v>BS</v>
          </cell>
          <cell r="H14" t="str">
            <v>LTR</v>
          </cell>
          <cell r="I14">
            <v>12880</v>
          </cell>
          <cell r="J14">
            <v>10937</v>
          </cell>
          <cell r="K14">
            <v>23817</v>
          </cell>
          <cell r="L14">
            <v>11127</v>
          </cell>
          <cell r="M14">
            <v>12741</v>
          </cell>
          <cell r="N14">
            <v>23868</v>
          </cell>
          <cell r="O14">
            <v>9000</v>
          </cell>
          <cell r="P14">
            <v>9000</v>
          </cell>
          <cell r="Q14">
            <v>18000</v>
          </cell>
          <cell r="R14">
            <v>1650</v>
          </cell>
          <cell r="S14">
            <v>2606</v>
          </cell>
          <cell r="T14">
            <v>1708</v>
          </cell>
          <cell r="U14">
            <v>2679</v>
          </cell>
          <cell r="V14">
            <v>1632</v>
          </cell>
          <cell r="W14">
            <v>2605</v>
          </cell>
          <cell r="X14">
            <v>1672</v>
          </cell>
          <cell r="Y14">
            <v>2559</v>
          </cell>
          <cell r="Z14">
            <v>2471</v>
          </cell>
          <cell r="AA14">
            <v>1633</v>
          </cell>
          <cell r="AB14">
            <v>908</v>
          </cell>
          <cell r="AC14">
            <v>1694</v>
          </cell>
          <cell r="AD14">
            <v>847</v>
          </cell>
          <cell r="AE14">
            <v>1755</v>
          </cell>
          <cell r="AF14">
            <v>2609</v>
          </cell>
          <cell r="AG14">
            <v>2014</v>
          </cell>
          <cell r="AH14">
            <v>1766</v>
          </cell>
          <cell r="AI14">
            <v>2136</v>
          </cell>
          <cell r="AJ14">
            <v>1573</v>
          </cell>
          <cell r="AK14">
            <v>3064</v>
          </cell>
          <cell r="AL14">
            <v>2380</v>
          </cell>
          <cell r="AM14">
            <v>2601</v>
          </cell>
          <cell r="AN14">
            <v>1623</v>
          </cell>
          <cell r="AO14">
            <v>1500</v>
          </cell>
          <cell r="AP14">
            <v>1500</v>
          </cell>
          <cell r="AQ14">
            <v>1500</v>
          </cell>
          <cell r="AR14">
            <v>1500</v>
          </cell>
          <cell r="AS14">
            <v>1500</v>
          </cell>
          <cell r="AT14">
            <v>1500</v>
          </cell>
          <cell r="AU14">
            <v>1500</v>
          </cell>
          <cell r="AV14">
            <v>1500</v>
          </cell>
          <cell r="AW14">
            <v>1500</v>
          </cell>
          <cell r="AX14">
            <v>1500</v>
          </cell>
          <cell r="AY14">
            <v>1500</v>
          </cell>
          <cell r="AZ14">
            <v>1500</v>
          </cell>
          <cell r="BA14">
            <v>1500</v>
          </cell>
        </row>
        <row r="15">
          <cell r="E15" t="str">
            <v>NAT</v>
          </cell>
          <cell r="F15" t="str">
            <v>OE</v>
          </cell>
          <cell r="G15" t="str">
            <v>FS</v>
          </cell>
          <cell r="H15" t="str">
            <v>PSR</v>
          </cell>
          <cell r="I15">
            <v>7989043</v>
          </cell>
          <cell r="J15">
            <v>8002160</v>
          </cell>
          <cell r="K15">
            <v>15991203</v>
          </cell>
          <cell r="L15">
            <v>9493583</v>
          </cell>
          <cell r="M15">
            <v>8357752</v>
          </cell>
          <cell r="N15">
            <v>17851335</v>
          </cell>
          <cell r="O15">
            <v>8056988</v>
          </cell>
          <cell r="P15">
            <v>6694809</v>
          </cell>
          <cell r="Q15">
            <v>14751797</v>
          </cell>
          <cell r="R15">
            <v>1222010</v>
          </cell>
          <cell r="S15">
            <v>1338445</v>
          </cell>
          <cell r="T15">
            <v>1511559</v>
          </cell>
          <cell r="U15">
            <v>1272917</v>
          </cell>
          <cell r="V15">
            <v>1297862</v>
          </cell>
          <cell r="W15">
            <v>1346250</v>
          </cell>
          <cell r="X15">
            <v>815235</v>
          </cell>
          <cell r="Y15">
            <v>1439499</v>
          </cell>
          <cell r="Z15">
            <v>1396562</v>
          </cell>
          <cell r="AA15">
            <v>1562995</v>
          </cell>
          <cell r="AB15">
            <v>1470187</v>
          </cell>
          <cell r="AC15">
            <v>1317682</v>
          </cell>
          <cell r="AD15">
            <v>1448446</v>
          </cell>
          <cell r="AE15">
            <v>1506059</v>
          </cell>
          <cell r="AF15">
            <v>1713633</v>
          </cell>
          <cell r="AG15">
            <v>1480543</v>
          </cell>
          <cell r="AH15">
            <v>1755372</v>
          </cell>
          <cell r="AI15">
            <v>1589530</v>
          </cell>
          <cell r="AJ15">
            <v>1092722</v>
          </cell>
          <cell r="AK15">
            <v>1634092</v>
          </cell>
          <cell r="AL15">
            <v>1527471</v>
          </cell>
          <cell r="AM15">
            <v>1657057</v>
          </cell>
          <cell r="AN15">
            <v>1356984</v>
          </cell>
          <cell r="AO15">
            <v>1089426</v>
          </cell>
          <cell r="AP15">
            <v>1400078</v>
          </cell>
          <cell r="AQ15">
            <v>1307177</v>
          </cell>
          <cell r="AR15">
            <v>1474333</v>
          </cell>
          <cell r="AS15">
            <v>1272699</v>
          </cell>
          <cell r="AT15">
            <v>1323985</v>
          </cell>
          <cell r="AU15">
            <v>1278716</v>
          </cell>
          <cell r="AV15">
            <v>750497</v>
          </cell>
          <cell r="AW15">
            <v>1300886</v>
          </cell>
          <cell r="AX15">
            <v>1174622</v>
          </cell>
          <cell r="AY15">
            <v>1317341</v>
          </cell>
          <cell r="AZ15">
            <v>1206882</v>
          </cell>
          <cell r="BA15">
            <v>944581</v>
          </cell>
        </row>
        <row r="16">
          <cell r="E16" t="str">
            <v>NAT</v>
          </cell>
          <cell r="F16" t="str">
            <v>OE</v>
          </cell>
          <cell r="G16" t="str">
            <v>FS</v>
          </cell>
          <cell r="H16" t="str">
            <v>LTR</v>
          </cell>
          <cell r="I16">
            <v>1428291</v>
          </cell>
          <cell r="J16">
            <v>1367599</v>
          </cell>
          <cell r="K16">
            <v>2795890</v>
          </cell>
          <cell r="L16">
            <v>1665888</v>
          </cell>
          <cell r="M16">
            <v>1541220</v>
          </cell>
          <cell r="N16">
            <v>3207108</v>
          </cell>
          <cell r="O16">
            <v>1918015</v>
          </cell>
          <cell r="P16">
            <v>1752838</v>
          </cell>
          <cell r="Q16">
            <v>3670853</v>
          </cell>
          <cell r="R16">
            <v>205330</v>
          </cell>
          <cell r="S16">
            <v>227444</v>
          </cell>
          <cell r="T16">
            <v>248609</v>
          </cell>
          <cell r="U16">
            <v>254615</v>
          </cell>
          <cell r="V16">
            <v>239119</v>
          </cell>
          <cell r="W16">
            <v>253174</v>
          </cell>
          <cell r="X16">
            <v>140984</v>
          </cell>
          <cell r="Y16">
            <v>267577</v>
          </cell>
          <cell r="Z16">
            <v>264800</v>
          </cell>
          <cell r="AA16">
            <v>251924</v>
          </cell>
          <cell r="AB16">
            <v>222572</v>
          </cell>
          <cell r="AC16">
            <v>219742</v>
          </cell>
          <cell r="AD16">
            <v>248085</v>
          </cell>
          <cell r="AE16">
            <v>283306</v>
          </cell>
          <cell r="AF16">
            <v>328105</v>
          </cell>
          <cell r="AG16">
            <v>240494</v>
          </cell>
          <cell r="AH16">
            <v>281623</v>
          </cell>
          <cell r="AI16">
            <v>284275</v>
          </cell>
          <cell r="AJ16">
            <v>171752</v>
          </cell>
          <cell r="AK16">
            <v>283487</v>
          </cell>
          <cell r="AL16">
            <v>282443</v>
          </cell>
          <cell r="AM16">
            <v>310205</v>
          </cell>
          <cell r="AN16">
            <v>254812</v>
          </cell>
          <cell r="AO16">
            <v>238521</v>
          </cell>
          <cell r="AP16">
            <v>291340</v>
          </cell>
          <cell r="AQ16">
            <v>304480</v>
          </cell>
          <cell r="AR16">
            <v>344589</v>
          </cell>
          <cell r="AS16">
            <v>314194</v>
          </cell>
          <cell r="AT16">
            <v>333173</v>
          </cell>
          <cell r="AU16">
            <v>330239</v>
          </cell>
          <cell r="AV16">
            <v>183897</v>
          </cell>
          <cell r="AW16">
            <v>344020</v>
          </cell>
          <cell r="AX16">
            <v>305752</v>
          </cell>
          <cell r="AY16">
            <v>345369</v>
          </cell>
          <cell r="AZ16">
            <v>313937</v>
          </cell>
          <cell r="BA16">
            <v>259863</v>
          </cell>
        </row>
        <row r="17">
          <cell r="E17" t="str">
            <v>NAT</v>
          </cell>
          <cell r="F17" t="str">
            <v>TR</v>
          </cell>
          <cell r="G17" t="str">
            <v>BS</v>
          </cell>
          <cell r="H17" t="str">
            <v>PSR</v>
          </cell>
          <cell r="I17">
            <v>2857754</v>
          </cell>
          <cell r="J17">
            <v>3440146</v>
          </cell>
          <cell r="K17">
            <v>6297900</v>
          </cell>
          <cell r="L17">
            <v>2735853</v>
          </cell>
          <cell r="M17">
            <v>3200559</v>
          </cell>
          <cell r="N17">
            <v>5936412</v>
          </cell>
          <cell r="O17">
            <v>2788514</v>
          </cell>
          <cell r="P17">
            <v>3436523</v>
          </cell>
          <cell r="Q17">
            <v>6225037</v>
          </cell>
          <cell r="R17">
            <v>425627</v>
          </cell>
          <cell r="S17">
            <v>368488</v>
          </cell>
          <cell r="T17">
            <v>500654</v>
          </cell>
          <cell r="U17">
            <v>503061</v>
          </cell>
          <cell r="V17">
            <v>472632</v>
          </cell>
          <cell r="W17">
            <v>587292</v>
          </cell>
          <cell r="X17">
            <v>469646</v>
          </cell>
          <cell r="Y17">
            <v>600565</v>
          </cell>
          <cell r="Z17">
            <v>675424</v>
          </cell>
          <cell r="AA17">
            <v>666437</v>
          </cell>
          <cell r="AB17">
            <v>546496</v>
          </cell>
          <cell r="AC17">
            <v>481578</v>
          </cell>
          <cell r="AD17">
            <v>397591</v>
          </cell>
          <cell r="AE17">
            <v>422006</v>
          </cell>
          <cell r="AF17">
            <v>514520</v>
          </cell>
          <cell r="AG17">
            <v>405972</v>
          </cell>
          <cell r="AH17">
            <v>431266</v>
          </cell>
          <cell r="AI17">
            <v>564498</v>
          </cell>
          <cell r="AJ17">
            <v>384050</v>
          </cell>
          <cell r="AK17">
            <v>631313</v>
          </cell>
          <cell r="AL17">
            <v>646663</v>
          </cell>
          <cell r="AM17">
            <v>652390</v>
          </cell>
          <cell r="AN17">
            <v>574368</v>
          </cell>
          <cell r="AO17">
            <v>311775</v>
          </cell>
          <cell r="AP17">
            <v>324294</v>
          </cell>
          <cell r="AQ17">
            <v>411633</v>
          </cell>
          <cell r="AR17">
            <v>494095</v>
          </cell>
          <cell r="AS17">
            <v>479121</v>
          </cell>
          <cell r="AT17">
            <v>527769</v>
          </cell>
          <cell r="AU17">
            <v>551602</v>
          </cell>
          <cell r="AV17">
            <v>504447</v>
          </cell>
          <cell r="AW17">
            <v>599218</v>
          </cell>
          <cell r="AX17">
            <v>649049</v>
          </cell>
          <cell r="AY17">
            <v>676157</v>
          </cell>
          <cell r="AZ17">
            <v>569319</v>
          </cell>
          <cell r="BA17">
            <v>438333</v>
          </cell>
        </row>
        <row r="18">
          <cell r="E18" t="str">
            <v>NAT</v>
          </cell>
          <cell r="F18" t="str">
            <v>TR</v>
          </cell>
          <cell r="G18" t="str">
            <v>BS</v>
          </cell>
          <cell r="H18" t="str">
            <v>LTR</v>
          </cell>
          <cell r="I18">
            <v>747263</v>
          </cell>
          <cell r="J18">
            <v>795944</v>
          </cell>
          <cell r="K18">
            <v>1543207</v>
          </cell>
          <cell r="L18">
            <v>731981</v>
          </cell>
          <cell r="M18">
            <v>773871</v>
          </cell>
          <cell r="N18">
            <v>1505852</v>
          </cell>
          <cell r="O18">
            <v>692268</v>
          </cell>
          <cell r="P18">
            <v>845014</v>
          </cell>
          <cell r="Q18">
            <v>1537282</v>
          </cell>
          <cell r="R18">
            <v>116237</v>
          </cell>
          <cell r="S18">
            <v>105016</v>
          </cell>
          <cell r="T18">
            <v>123119</v>
          </cell>
          <cell r="U18">
            <v>119237</v>
          </cell>
          <cell r="V18">
            <v>124709</v>
          </cell>
          <cell r="W18">
            <v>158945</v>
          </cell>
          <cell r="X18">
            <v>113439</v>
          </cell>
          <cell r="Y18">
            <v>132117</v>
          </cell>
          <cell r="Z18">
            <v>174878</v>
          </cell>
          <cell r="AA18">
            <v>145532</v>
          </cell>
          <cell r="AB18">
            <v>121214</v>
          </cell>
          <cell r="AC18">
            <v>108764</v>
          </cell>
          <cell r="AD18">
            <v>105065</v>
          </cell>
          <cell r="AE18">
            <v>128628</v>
          </cell>
          <cell r="AF18">
            <v>125305</v>
          </cell>
          <cell r="AG18">
            <v>99751</v>
          </cell>
          <cell r="AH18">
            <v>115667</v>
          </cell>
          <cell r="AI18">
            <v>157565</v>
          </cell>
          <cell r="AJ18">
            <v>105253</v>
          </cell>
          <cell r="AK18">
            <v>178110</v>
          </cell>
          <cell r="AL18">
            <v>157552</v>
          </cell>
          <cell r="AM18">
            <v>132951</v>
          </cell>
          <cell r="AN18">
            <v>114034</v>
          </cell>
          <cell r="AO18">
            <v>85971</v>
          </cell>
          <cell r="AP18">
            <v>99606</v>
          </cell>
          <cell r="AQ18">
            <v>103032</v>
          </cell>
          <cell r="AR18">
            <v>110890</v>
          </cell>
          <cell r="AS18">
            <v>112829</v>
          </cell>
          <cell r="AT18">
            <v>127792</v>
          </cell>
          <cell r="AU18">
            <v>138119</v>
          </cell>
          <cell r="AV18">
            <v>126977</v>
          </cell>
          <cell r="AW18">
            <v>151659</v>
          </cell>
          <cell r="AX18">
            <v>151259</v>
          </cell>
          <cell r="AY18">
            <v>159972</v>
          </cell>
          <cell r="AZ18">
            <v>140882</v>
          </cell>
          <cell r="BA18">
            <v>114265</v>
          </cell>
        </row>
        <row r="19">
          <cell r="E19" t="str">
            <v>NAT</v>
          </cell>
          <cell r="F19" t="str">
            <v>TR</v>
          </cell>
          <cell r="G19" t="str">
            <v>FS</v>
          </cell>
          <cell r="H19" t="str">
            <v>PSR</v>
          </cell>
          <cell r="I19">
            <v>7682651</v>
          </cell>
          <cell r="J19">
            <v>8529814</v>
          </cell>
          <cell r="K19">
            <v>16212465</v>
          </cell>
          <cell r="L19">
            <v>8910932</v>
          </cell>
          <cell r="M19">
            <v>5649943</v>
          </cell>
          <cell r="N19">
            <v>14560875</v>
          </cell>
          <cell r="O19">
            <v>3634759</v>
          </cell>
          <cell r="P19">
            <v>4254101</v>
          </cell>
          <cell r="Q19">
            <v>7888860</v>
          </cell>
          <cell r="R19">
            <v>1317155</v>
          </cell>
          <cell r="S19">
            <v>1146315</v>
          </cell>
          <cell r="T19">
            <v>1266098</v>
          </cell>
          <cell r="U19">
            <v>1330752</v>
          </cell>
          <cell r="V19">
            <v>1219634</v>
          </cell>
          <cell r="W19">
            <v>1402697</v>
          </cell>
          <cell r="X19">
            <v>1353874</v>
          </cell>
          <cell r="Y19">
            <v>1430596</v>
          </cell>
          <cell r="Z19">
            <v>1324459</v>
          </cell>
          <cell r="AA19">
            <v>1478703</v>
          </cell>
          <cell r="AB19">
            <v>1623126</v>
          </cell>
          <cell r="AC19">
            <v>1319056</v>
          </cell>
          <cell r="AD19">
            <v>1279296</v>
          </cell>
          <cell r="AE19">
            <v>1412896</v>
          </cell>
          <cell r="AF19">
            <v>1550391</v>
          </cell>
          <cell r="AG19">
            <v>1409873</v>
          </cell>
          <cell r="AH19">
            <v>1452955</v>
          </cell>
          <cell r="AI19">
            <v>1805521</v>
          </cell>
          <cell r="AJ19">
            <v>1250137</v>
          </cell>
          <cell r="AK19">
            <v>1247887</v>
          </cell>
          <cell r="AL19">
            <v>1026035</v>
          </cell>
          <cell r="AM19">
            <v>911272</v>
          </cell>
          <cell r="AN19">
            <v>781134</v>
          </cell>
          <cell r="AO19">
            <v>433478</v>
          </cell>
          <cell r="AP19">
            <v>526589</v>
          </cell>
          <cell r="AQ19">
            <v>524558</v>
          </cell>
          <cell r="AR19">
            <v>636479</v>
          </cell>
          <cell r="AS19">
            <v>613551</v>
          </cell>
          <cell r="AT19">
            <v>640877</v>
          </cell>
          <cell r="AU19">
            <v>692705</v>
          </cell>
          <cell r="AV19">
            <v>692548</v>
          </cell>
          <cell r="AW19">
            <v>773103</v>
          </cell>
          <cell r="AX19">
            <v>721571</v>
          </cell>
          <cell r="AY19">
            <v>751721</v>
          </cell>
          <cell r="AZ19">
            <v>699944</v>
          </cell>
          <cell r="BA19">
            <v>615214</v>
          </cell>
        </row>
        <row r="20">
          <cell r="E20" t="str">
            <v>NAT</v>
          </cell>
          <cell r="F20" t="str">
            <v>TR</v>
          </cell>
          <cell r="G20" t="str">
            <v>FS</v>
          </cell>
          <cell r="H20" t="str">
            <v>LTR</v>
          </cell>
          <cell r="I20">
            <v>1154618</v>
          </cell>
          <cell r="J20">
            <v>1390806</v>
          </cell>
          <cell r="K20">
            <v>2545424</v>
          </cell>
          <cell r="L20">
            <v>1408084</v>
          </cell>
          <cell r="M20">
            <v>1100107</v>
          </cell>
          <cell r="N20">
            <v>2508191</v>
          </cell>
          <cell r="O20">
            <v>805692</v>
          </cell>
          <cell r="P20">
            <v>1060585</v>
          </cell>
          <cell r="Q20">
            <v>1866277</v>
          </cell>
          <cell r="R20">
            <v>169546</v>
          </cell>
          <cell r="S20">
            <v>186755</v>
          </cell>
          <cell r="T20">
            <v>194018</v>
          </cell>
          <cell r="U20">
            <v>202593</v>
          </cell>
          <cell r="V20">
            <v>182911</v>
          </cell>
          <cell r="W20">
            <v>218795</v>
          </cell>
          <cell r="X20">
            <v>236577</v>
          </cell>
          <cell r="Y20">
            <v>231233</v>
          </cell>
          <cell r="Z20">
            <v>246815</v>
          </cell>
          <cell r="AA20">
            <v>238881</v>
          </cell>
          <cell r="AB20">
            <v>245528</v>
          </cell>
          <cell r="AC20">
            <v>191772</v>
          </cell>
          <cell r="AD20">
            <v>226281</v>
          </cell>
          <cell r="AE20">
            <v>172450</v>
          </cell>
          <cell r="AF20">
            <v>212569</v>
          </cell>
          <cell r="AG20">
            <v>247949</v>
          </cell>
          <cell r="AH20">
            <v>214114</v>
          </cell>
          <cell r="AI20">
            <v>334721</v>
          </cell>
          <cell r="AJ20">
            <v>189746</v>
          </cell>
          <cell r="AK20">
            <v>234087</v>
          </cell>
          <cell r="AL20">
            <v>209378</v>
          </cell>
          <cell r="AM20">
            <v>168944</v>
          </cell>
          <cell r="AN20">
            <v>168976</v>
          </cell>
          <cell r="AO20">
            <v>128976</v>
          </cell>
          <cell r="AP20">
            <v>121023</v>
          </cell>
          <cell r="AQ20">
            <v>118337</v>
          </cell>
          <cell r="AR20">
            <v>134613</v>
          </cell>
          <cell r="AS20">
            <v>131203</v>
          </cell>
          <cell r="AT20">
            <v>141275</v>
          </cell>
          <cell r="AU20">
            <v>159241</v>
          </cell>
          <cell r="AV20">
            <v>161087</v>
          </cell>
          <cell r="AW20">
            <v>186142</v>
          </cell>
          <cell r="AX20">
            <v>185318</v>
          </cell>
          <cell r="AY20">
            <v>199637</v>
          </cell>
          <cell r="AZ20">
            <v>180207</v>
          </cell>
          <cell r="BA20">
            <v>148194</v>
          </cell>
        </row>
        <row r="21">
          <cell r="E21" t="str">
            <v>NAT</v>
          </cell>
          <cell r="F21" t="str">
            <v>TR</v>
          </cell>
          <cell r="G21" t="str">
            <v>DY</v>
          </cell>
          <cell r="H21" t="str">
            <v>PSR</v>
          </cell>
          <cell r="I21">
            <v>6767609</v>
          </cell>
          <cell r="J21">
            <v>7180300</v>
          </cell>
          <cell r="K21">
            <v>13947909</v>
          </cell>
          <cell r="L21">
            <v>6798585</v>
          </cell>
          <cell r="M21">
            <v>6851004</v>
          </cell>
          <cell r="N21">
            <v>13649589</v>
          </cell>
          <cell r="O21">
            <v>6429421</v>
          </cell>
          <cell r="P21">
            <v>6089019</v>
          </cell>
          <cell r="Q21">
            <v>12518440</v>
          </cell>
          <cell r="R21">
            <v>995413</v>
          </cell>
          <cell r="S21">
            <v>1082849</v>
          </cell>
          <cell r="T21">
            <v>1200542</v>
          </cell>
          <cell r="U21">
            <v>1189408</v>
          </cell>
          <cell r="V21">
            <v>1125451</v>
          </cell>
          <cell r="W21">
            <v>1173946</v>
          </cell>
          <cell r="X21">
            <v>1297562</v>
          </cell>
          <cell r="Y21">
            <v>1244200</v>
          </cell>
          <cell r="Z21">
            <v>1210822</v>
          </cell>
          <cell r="AA21">
            <v>1256854</v>
          </cell>
          <cell r="AB21">
            <v>1164406</v>
          </cell>
          <cell r="AC21">
            <v>1006456</v>
          </cell>
          <cell r="AD21">
            <v>812328</v>
          </cell>
          <cell r="AE21">
            <v>1128800</v>
          </cell>
          <cell r="AF21">
            <v>1197022</v>
          </cell>
          <cell r="AG21">
            <v>1068945</v>
          </cell>
          <cell r="AH21">
            <v>1142537</v>
          </cell>
          <cell r="AI21">
            <v>1448953</v>
          </cell>
          <cell r="AJ21">
            <v>1013350</v>
          </cell>
          <cell r="AK21">
            <v>1246552</v>
          </cell>
          <cell r="AL21">
            <v>1237917</v>
          </cell>
          <cell r="AM21">
            <v>1239273</v>
          </cell>
          <cell r="AN21">
            <v>1074096</v>
          </cell>
          <cell r="AO21">
            <v>1039816</v>
          </cell>
          <cell r="AP21">
            <v>884241</v>
          </cell>
          <cell r="AQ21">
            <v>913148</v>
          </cell>
          <cell r="AR21">
            <v>1110441</v>
          </cell>
          <cell r="AS21">
            <v>1172823</v>
          </cell>
          <cell r="AT21">
            <v>1131120</v>
          </cell>
          <cell r="AU21">
            <v>1217648</v>
          </cell>
          <cell r="AV21">
            <v>1245064</v>
          </cell>
          <cell r="AW21">
            <v>1260285</v>
          </cell>
          <cell r="AX21">
            <v>193464</v>
          </cell>
          <cell r="AY21">
            <v>1241939</v>
          </cell>
          <cell r="AZ21">
            <v>1118236</v>
          </cell>
          <cell r="BA21">
            <v>1030031</v>
          </cell>
        </row>
        <row r="22">
          <cell r="E22" t="str">
            <v>NAT</v>
          </cell>
          <cell r="F22" t="str">
            <v>TR</v>
          </cell>
          <cell r="G22" t="str">
            <v>DY</v>
          </cell>
          <cell r="H22" t="str">
            <v>LTR</v>
          </cell>
          <cell r="I22">
            <v>504036</v>
          </cell>
          <cell r="J22">
            <v>581869</v>
          </cell>
          <cell r="K22">
            <v>1085905</v>
          </cell>
          <cell r="L22">
            <v>530529</v>
          </cell>
          <cell r="M22">
            <v>580728</v>
          </cell>
          <cell r="N22">
            <v>1111257</v>
          </cell>
          <cell r="O22">
            <v>527299</v>
          </cell>
          <cell r="P22">
            <v>597201</v>
          </cell>
          <cell r="Q22">
            <v>1124500</v>
          </cell>
          <cell r="R22">
            <v>73070</v>
          </cell>
          <cell r="S22">
            <v>73193</v>
          </cell>
          <cell r="T22">
            <v>86470</v>
          </cell>
          <cell r="U22">
            <v>89696</v>
          </cell>
          <cell r="V22">
            <v>88062</v>
          </cell>
          <cell r="W22">
            <v>93545</v>
          </cell>
          <cell r="X22">
            <v>83982</v>
          </cell>
          <cell r="Y22">
            <v>99226</v>
          </cell>
          <cell r="Z22">
            <v>112245</v>
          </cell>
          <cell r="AA22">
            <v>94876</v>
          </cell>
          <cell r="AB22">
            <v>105064</v>
          </cell>
          <cell r="AC22">
            <v>86476</v>
          </cell>
          <cell r="AD22">
            <v>71648</v>
          </cell>
          <cell r="AE22">
            <v>88298</v>
          </cell>
          <cell r="AF22">
            <v>82516</v>
          </cell>
          <cell r="AG22">
            <v>81655</v>
          </cell>
          <cell r="AH22">
            <v>94151</v>
          </cell>
          <cell r="AI22">
            <v>112261</v>
          </cell>
          <cell r="AJ22">
            <v>74162</v>
          </cell>
          <cell r="AK22">
            <v>98463</v>
          </cell>
          <cell r="AL22">
            <v>114426</v>
          </cell>
          <cell r="AM22">
            <v>119541</v>
          </cell>
          <cell r="AN22">
            <v>91435</v>
          </cell>
          <cell r="AO22">
            <v>82701</v>
          </cell>
          <cell r="AP22">
            <v>86039</v>
          </cell>
          <cell r="AQ22">
            <v>78430</v>
          </cell>
          <cell r="AR22">
            <v>86368</v>
          </cell>
          <cell r="AS22">
            <v>85217</v>
          </cell>
          <cell r="AT22">
            <v>89835</v>
          </cell>
          <cell r="AU22">
            <v>101410</v>
          </cell>
          <cell r="AV22">
            <v>95493</v>
          </cell>
          <cell r="AW22">
            <v>104191</v>
          </cell>
          <cell r="AX22">
            <v>106484</v>
          </cell>
          <cell r="AY22">
            <v>111858</v>
          </cell>
          <cell r="AZ22">
            <v>99611</v>
          </cell>
          <cell r="BA22">
            <v>79564</v>
          </cell>
        </row>
        <row r="23">
          <cell r="E23" t="str">
            <v>NAT</v>
          </cell>
          <cell r="F23" t="str">
            <v>TR-X</v>
          </cell>
          <cell r="H23" t="str">
            <v>PSR</v>
          </cell>
          <cell r="I23">
            <v>176630</v>
          </cell>
          <cell r="J23">
            <v>153159</v>
          </cell>
          <cell r="K23">
            <v>329789</v>
          </cell>
          <cell r="L23">
            <v>195111</v>
          </cell>
          <cell r="M23">
            <v>183287</v>
          </cell>
          <cell r="N23">
            <v>378398</v>
          </cell>
          <cell r="O23">
            <v>153700</v>
          </cell>
          <cell r="P23">
            <v>158108</v>
          </cell>
          <cell r="Q23">
            <v>311808</v>
          </cell>
          <cell r="R23">
            <v>44489</v>
          </cell>
          <cell r="S23">
            <v>28660</v>
          </cell>
          <cell r="T23">
            <v>24731</v>
          </cell>
          <cell r="U23">
            <v>20503</v>
          </cell>
          <cell r="V23">
            <v>31847</v>
          </cell>
          <cell r="W23">
            <v>26400</v>
          </cell>
          <cell r="X23">
            <v>25691</v>
          </cell>
          <cell r="Y23">
            <v>27194</v>
          </cell>
          <cell r="Z23">
            <v>16616</v>
          </cell>
          <cell r="AA23">
            <v>28183</v>
          </cell>
          <cell r="AB23">
            <v>30144</v>
          </cell>
          <cell r="AC23">
            <v>25331</v>
          </cell>
          <cell r="AD23">
            <v>27815</v>
          </cell>
          <cell r="AE23">
            <v>28021</v>
          </cell>
          <cell r="AF23">
            <v>25573</v>
          </cell>
          <cell r="AG23">
            <v>44441</v>
          </cell>
          <cell r="AH23">
            <v>35880</v>
          </cell>
          <cell r="AI23">
            <v>33381</v>
          </cell>
          <cell r="AJ23">
            <v>33855</v>
          </cell>
          <cell r="AK23">
            <v>43631</v>
          </cell>
          <cell r="AL23">
            <v>37764</v>
          </cell>
          <cell r="AM23">
            <v>27275</v>
          </cell>
          <cell r="AN23">
            <v>12712</v>
          </cell>
          <cell r="AO23">
            <v>28050</v>
          </cell>
          <cell r="AP23">
            <v>25916</v>
          </cell>
          <cell r="AQ23">
            <v>25933</v>
          </cell>
          <cell r="AR23">
            <v>25612</v>
          </cell>
          <cell r="AS23">
            <v>25487</v>
          </cell>
          <cell r="AT23">
            <v>25394</v>
          </cell>
          <cell r="AU23">
            <v>25358</v>
          </cell>
          <cell r="AV23">
            <v>26063</v>
          </cell>
          <cell r="AW23">
            <v>26191</v>
          </cell>
          <cell r="AX23">
            <v>26231</v>
          </cell>
          <cell r="AY23">
            <v>26372</v>
          </cell>
          <cell r="AZ23">
            <v>26663</v>
          </cell>
          <cell r="BA23">
            <v>26588</v>
          </cell>
        </row>
        <row r="24">
          <cell r="E24" t="str">
            <v>NAT</v>
          </cell>
          <cell r="F24" t="str">
            <v>TR-X</v>
          </cell>
          <cell r="H24" t="str">
            <v>LTR</v>
          </cell>
          <cell r="I24">
            <v>40319</v>
          </cell>
          <cell r="J24">
            <v>30021</v>
          </cell>
          <cell r="K24">
            <v>70340</v>
          </cell>
          <cell r="L24">
            <v>55904</v>
          </cell>
          <cell r="M24">
            <v>27068</v>
          </cell>
          <cell r="N24">
            <v>82972</v>
          </cell>
          <cell r="O24">
            <v>25938</v>
          </cell>
          <cell r="P24">
            <v>25976</v>
          </cell>
          <cell r="Q24">
            <v>51914</v>
          </cell>
          <cell r="R24">
            <v>9191</v>
          </cell>
          <cell r="S24">
            <v>6211</v>
          </cell>
          <cell r="T24">
            <v>10350</v>
          </cell>
          <cell r="U24">
            <v>6645</v>
          </cell>
          <cell r="V24">
            <v>3319</v>
          </cell>
          <cell r="W24">
            <v>4603</v>
          </cell>
          <cell r="X24">
            <v>3921</v>
          </cell>
          <cell r="Y24">
            <v>3792</v>
          </cell>
          <cell r="Z24">
            <v>4397</v>
          </cell>
          <cell r="AA24">
            <v>5128</v>
          </cell>
          <cell r="AB24">
            <v>8866</v>
          </cell>
          <cell r="AC24">
            <v>3917</v>
          </cell>
          <cell r="AD24">
            <v>11452</v>
          </cell>
          <cell r="AE24">
            <v>12372</v>
          </cell>
          <cell r="AF24">
            <v>11709</v>
          </cell>
          <cell r="AG24">
            <v>6117</v>
          </cell>
          <cell r="AH24">
            <v>8012</v>
          </cell>
          <cell r="AI24">
            <v>6242</v>
          </cell>
          <cell r="AJ24">
            <v>4196</v>
          </cell>
          <cell r="AK24">
            <v>4268</v>
          </cell>
          <cell r="AL24">
            <v>1687</v>
          </cell>
          <cell r="AM24">
            <v>1559</v>
          </cell>
          <cell r="AN24">
            <v>2118</v>
          </cell>
          <cell r="AO24">
            <v>13240</v>
          </cell>
          <cell r="AP24">
            <v>4391</v>
          </cell>
          <cell r="AQ24">
            <v>4377</v>
          </cell>
          <cell r="AR24">
            <v>4352</v>
          </cell>
          <cell r="AS24">
            <v>4289</v>
          </cell>
          <cell r="AT24">
            <v>4247</v>
          </cell>
          <cell r="AU24">
            <v>4282</v>
          </cell>
          <cell r="AV24">
            <v>4289</v>
          </cell>
          <cell r="AW24">
            <v>4297</v>
          </cell>
          <cell r="AX24">
            <v>4307</v>
          </cell>
          <cell r="AY24">
            <v>4357</v>
          </cell>
          <cell r="AZ24">
            <v>4351</v>
          </cell>
          <cell r="BA24">
            <v>4375</v>
          </cell>
        </row>
        <row r="25">
          <cell r="E25" t="str">
            <v>NAT</v>
          </cell>
          <cell r="F25" t="str">
            <v>OE</v>
          </cell>
          <cell r="H25" t="str">
            <v>TSR</v>
          </cell>
          <cell r="I25">
            <v>621898</v>
          </cell>
          <cell r="J25">
            <v>724030</v>
          </cell>
          <cell r="K25">
            <v>1345928</v>
          </cell>
          <cell r="L25">
            <v>780319</v>
          </cell>
          <cell r="M25">
            <v>717025</v>
          </cell>
          <cell r="N25">
            <v>1497344</v>
          </cell>
          <cell r="O25">
            <v>865390</v>
          </cell>
          <cell r="P25">
            <v>779314</v>
          </cell>
          <cell r="Q25">
            <v>1644704</v>
          </cell>
          <cell r="R25">
            <v>85201</v>
          </cell>
          <cell r="S25">
            <v>91407</v>
          </cell>
          <cell r="T25">
            <v>106288</v>
          </cell>
          <cell r="U25">
            <v>109267</v>
          </cell>
          <cell r="V25">
            <v>114555</v>
          </cell>
          <cell r="W25">
            <v>115180</v>
          </cell>
          <cell r="X25">
            <v>80478</v>
          </cell>
          <cell r="Y25">
            <v>131659</v>
          </cell>
          <cell r="Z25">
            <v>136212</v>
          </cell>
          <cell r="AA25">
            <v>142241</v>
          </cell>
          <cell r="AB25">
            <v>125937</v>
          </cell>
          <cell r="AC25">
            <v>107503</v>
          </cell>
          <cell r="AD25">
            <v>131029</v>
          </cell>
          <cell r="AE25">
            <v>116734</v>
          </cell>
          <cell r="AF25">
            <v>136997</v>
          </cell>
          <cell r="AG25">
            <v>129384</v>
          </cell>
          <cell r="AH25">
            <v>134250</v>
          </cell>
          <cell r="AI25">
            <v>131925</v>
          </cell>
          <cell r="AJ25">
            <v>101799</v>
          </cell>
          <cell r="AK25">
            <v>143065</v>
          </cell>
          <cell r="AL25">
            <v>130404</v>
          </cell>
          <cell r="AM25">
            <v>142925</v>
          </cell>
          <cell r="AN25">
            <v>93630</v>
          </cell>
          <cell r="AO25">
            <v>105202</v>
          </cell>
          <cell r="AP25">
            <v>143999</v>
          </cell>
          <cell r="AQ25">
            <v>135412</v>
          </cell>
          <cell r="AR25">
            <v>149805</v>
          </cell>
          <cell r="AS25">
            <v>136452</v>
          </cell>
          <cell r="AT25">
            <v>155370</v>
          </cell>
          <cell r="AU25">
            <v>144352</v>
          </cell>
          <cell r="AV25">
            <v>89567</v>
          </cell>
          <cell r="AW25">
            <v>138098</v>
          </cell>
          <cell r="AX25">
            <v>135280</v>
          </cell>
          <cell r="AY25">
            <v>146807</v>
          </cell>
          <cell r="AZ25">
            <v>146267</v>
          </cell>
          <cell r="BA25">
            <v>123295</v>
          </cell>
        </row>
        <row r="26">
          <cell r="E26" t="str">
            <v>US</v>
          </cell>
          <cell r="F26" t="str">
            <v>TR</v>
          </cell>
          <cell r="G26" t="str">
            <v>BFTS</v>
          </cell>
          <cell r="H26" t="str">
            <v>PSR</v>
          </cell>
          <cell r="I26">
            <v>9943012</v>
          </cell>
          <cell r="J26">
            <v>10980812</v>
          </cell>
          <cell r="K26">
            <v>20923824</v>
          </cell>
          <cell r="L26">
            <v>11065427</v>
          </cell>
          <cell r="M26">
            <v>7934298</v>
          </cell>
          <cell r="N26">
            <v>18999725</v>
          </cell>
          <cell r="O26">
            <v>6009944</v>
          </cell>
          <cell r="P26">
            <v>6939565</v>
          </cell>
          <cell r="Q26">
            <v>12949509</v>
          </cell>
          <cell r="R26">
            <v>1646449</v>
          </cell>
          <cell r="S26">
            <v>1440811</v>
          </cell>
          <cell r="T26">
            <v>1658531</v>
          </cell>
          <cell r="U26">
            <v>1710302</v>
          </cell>
          <cell r="V26">
            <v>1591286</v>
          </cell>
          <cell r="W26">
            <v>1895633</v>
          </cell>
          <cell r="X26">
            <v>1699275</v>
          </cell>
          <cell r="Y26">
            <v>1855388</v>
          </cell>
          <cell r="Z26">
            <v>1813639</v>
          </cell>
          <cell r="AA26">
            <v>1876448</v>
          </cell>
          <cell r="AB26">
            <v>2020036</v>
          </cell>
          <cell r="AC26">
            <v>1716026</v>
          </cell>
          <cell r="AD26">
            <v>1598222</v>
          </cell>
          <cell r="AE26">
            <v>1734839</v>
          </cell>
          <cell r="AF26">
            <v>1972676</v>
          </cell>
          <cell r="AG26">
            <v>1715312</v>
          </cell>
          <cell r="AH26">
            <v>1775250</v>
          </cell>
          <cell r="AI26">
            <v>2269128</v>
          </cell>
          <cell r="AJ26">
            <v>1499110</v>
          </cell>
          <cell r="AK26">
            <v>1707855</v>
          </cell>
          <cell r="AL26">
            <v>1484605</v>
          </cell>
          <cell r="AM26">
            <v>1371339</v>
          </cell>
          <cell r="AN26">
            <v>1210755</v>
          </cell>
          <cell r="AO26">
            <v>660634</v>
          </cell>
          <cell r="AP26">
            <v>790022</v>
          </cell>
          <cell r="AQ26">
            <v>870495</v>
          </cell>
          <cell r="AR26">
            <v>1054836</v>
          </cell>
          <cell r="AS26">
            <v>1021094</v>
          </cell>
          <cell r="AT26">
            <v>1097326</v>
          </cell>
          <cell r="AU26">
            <v>1176171</v>
          </cell>
          <cell r="AV26">
            <v>1097824</v>
          </cell>
          <cell r="AW26">
            <v>1234770</v>
          </cell>
          <cell r="AX26">
            <v>1218034</v>
          </cell>
          <cell r="AY26">
            <v>1253875</v>
          </cell>
          <cell r="AZ26">
            <v>1145626</v>
          </cell>
          <cell r="BA26">
            <v>989436</v>
          </cell>
        </row>
        <row r="27">
          <cell r="E27" t="str">
            <v>US</v>
          </cell>
          <cell r="F27" t="str">
            <v>TR</v>
          </cell>
          <cell r="G27" t="str">
            <v>BFTS</v>
          </cell>
          <cell r="H27" t="str">
            <v>LTR</v>
          </cell>
          <cell r="I27">
            <v>1737340</v>
          </cell>
          <cell r="J27">
            <v>2012978</v>
          </cell>
          <cell r="K27">
            <v>3750318</v>
          </cell>
          <cell r="L27">
            <v>1960807</v>
          </cell>
          <cell r="M27">
            <v>1708549</v>
          </cell>
          <cell r="N27">
            <v>3669356</v>
          </cell>
          <cell r="O27">
            <v>1370364</v>
          </cell>
          <cell r="P27">
            <v>1761028</v>
          </cell>
          <cell r="Q27">
            <v>3131392</v>
          </cell>
          <cell r="R27">
            <v>254690</v>
          </cell>
          <cell r="S27">
            <v>267664</v>
          </cell>
          <cell r="T27">
            <v>282278</v>
          </cell>
          <cell r="U27">
            <v>294004</v>
          </cell>
          <cell r="V27">
            <v>287211</v>
          </cell>
          <cell r="W27">
            <v>351493</v>
          </cell>
          <cell r="X27">
            <v>324316</v>
          </cell>
          <cell r="Y27">
            <v>337187</v>
          </cell>
          <cell r="Z27">
            <v>391489</v>
          </cell>
          <cell r="AA27">
            <v>351795</v>
          </cell>
          <cell r="AB27">
            <v>330441</v>
          </cell>
          <cell r="AC27">
            <v>277750</v>
          </cell>
          <cell r="AD27">
            <v>304859</v>
          </cell>
          <cell r="AE27">
            <v>263495</v>
          </cell>
          <cell r="AF27">
            <v>304351</v>
          </cell>
          <cell r="AG27">
            <v>326165</v>
          </cell>
          <cell r="AH27">
            <v>300496</v>
          </cell>
          <cell r="AI27">
            <v>461441</v>
          </cell>
          <cell r="AJ27">
            <v>265471</v>
          </cell>
          <cell r="AK27">
            <v>384187</v>
          </cell>
          <cell r="AL27">
            <v>342959</v>
          </cell>
          <cell r="AM27">
            <v>279239</v>
          </cell>
          <cell r="AN27">
            <v>254369</v>
          </cell>
          <cell r="AO27">
            <v>182324</v>
          </cell>
          <cell r="AP27">
            <v>200856</v>
          </cell>
          <cell r="AQ27">
            <v>198613</v>
          </cell>
          <cell r="AR27">
            <v>223301</v>
          </cell>
          <cell r="AS27">
            <v>222087</v>
          </cell>
          <cell r="AT27">
            <v>248634</v>
          </cell>
          <cell r="AU27">
            <v>276873</v>
          </cell>
          <cell r="AV27">
            <v>264026</v>
          </cell>
          <cell r="AW27">
            <v>311365</v>
          </cell>
          <cell r="AX27">
            <v>311742</v>
          </cell>
          <cell r="AY27">
            <v>333301</v>
          </cell>
          <cell r="AZ27">
            <v>298186</v>
          </cell>
          <cell r="BA27">
            <v>242408</v>
          </cell>
        </row>
        <row r="28">
          <cell r="E28" t="str">
            <v>CN</v>
          </cell>
          <cell r="F28" t="str">
            <v>TR</v>
          </cell>
          <cell r="H28" t="str">
            <v>PSR</v>
          </cell>
          <cell r="I28">
            <v>778270</v>
          </cell>
          <cell r="J28">
            <v>1249748</v>
          </cell>
          <cell r="K28">
            <v>2028018</v>
          </cell>
          <cell r="L28">
            <v>686644</v>
          </cell>
          <cell r="M28">
            <v>1088236</v>
          </cell>
          <cell r="N28">
            <v>1774880</v>
          </cell>
          <cell r="O28">
            <v>562993</v>
          </cell>
          <cell r="P28">
            <v>944504</v>
          </cell>
          <cell r="Q28">
            <v>1507497</v>
          </cell>
          <cell r="R28">
            <v>85137</v>
          </cell>
          <cell r="S28">
            <v>103991</v>
          </cell>
          <cell r="T28">
            <v>152841</v>
          </cell>
          <cell r="U28">
            <v>161638</v>
          </cell>
          <cell r="V28">
            <v>148565</v>
          </cell>
          <cell r="W28">
            <v>126098</v>
          </cell>
          <cell r="X28">
            <v>147017</v>
          </cell>
          <cell r="Y28">
            <v>211411</v>
          </cell>
          <cell r="Z28">
            <v>274435</v>
          </cell>
          <cell r="AA28">
            <v>335601</v>
          </cell>
          <cell r="AB28">
            <v>183143</v>
          </cell>
          <cell r="AC28">
            <v>98141</v>
          </cell>
          <cell r="AD28">
            <v>91782</v>
          </cell>
          <cell r="AE28">
            <v>114754</v>
          </cell>
          <cell r="AF28">
            <v>120585</v>
          </cell>
          <cell r="AG28">
            <v>107790</v>
          </cell>
          <cell r="AH28">
            <v>130188</v>
          </cell>
          <cell r="AI28">
            <v>121545</v>
          </cell>
          <cell r="AJ28">
            <v>138146</v>
          </cell>
          <cell r="AK28">
            <v>194750</v>
          </cell>
          <cell r="AL28">
            <v>216690</v>
          </cell>
          <cell r="AM28">
            <v>232462</v>
          </cell>
          <cell r="AN28">
            <v>197843</v>
          </cell>
          <cell r="AO28">
            <v>108345</v>
          </cell>
          <cell r="AP28">
            <v>69243</v>
          </cell>
          <cell r="AQ28">
            <v>86172</v>
          </cell>
          <cell r="AR28">
            <v>106765</v>
          </cell>
          <cell r="AS28">
            <v>96010</v>
          </cell>
          <cell r="AT28">
            <v>110066</v>
          </cell>
          <cell r="AU28">
            <v>94737</v>
          </cell>
          <cell r="AV28">
            <v>113226</v>
          </cell>
          <cell r="AW28">
            <v>174409</v>
          </cell>
          <cell r="AX28">
            <v>208652</v>
          </cell>
          <cell r="AY28">
            <v>226765</v>
          </cell>
          <cell r="AZ28">
            <v>151319</v>
          </cell>
          <cell r="BA28">
            <v>70133</v>
          </cell>
        </row>
        <row r="29">
          <cell r="E29" t="str">
            <v>CN</v>
          </cell>
          <cell r="F29" t="str">
            <v>TR</v>
          </cell>
          <cell r="H29" t="str">
            <v>LTR</v>
          </cell>
          <cell r="I29">
            <v>193868</v>
          </cell>
          <cell r="J29">
            <v>214793</v>
          </cell>
          <cell r="K29">
            <v>408661</v>
          </cell>
          <cell r="L29">
            <v>179375</v>
          </cell>
          <cell r="M29">
            <v>204221</v>
          </cell>
          <cell r="N29">
            <v>383596</v>
          </cell>
          <cell r="O29">
            <v>161957</v>
          </cell>
          <cell r="P29">
            <v>179544</v>
          </cell>
          <cell r="Q29">
            <v>341501</v>
          </cell>
          <cell r="R29">
            <v>28723</v>
          </cell>
          <cell r="S29">
            <v>28467</v>
          </cell>
          <cell r="T29">
            <v>36995</v>
          </cell>
          <cell r="U29">
            <v>35147</v>
          </cell>
          <cell r="V29">
            <v>29134</v>
          </cell>
          <cell r="W29">
            <v>35402</v>
          </cell>
          <cell r="X29">
            <v>33467</v>
          </cell>
          <cell r="Y29">
            <v>33561</v>
          </cell>
          <cell r="Z29">
            <v>39274</v>
          </cell>
          <cell r="AA29">
            <v>40054</v>
          </cell>
          <cell r="AB29">
            <v>40668</v>
          </cell>
          <cell r="AC29">
            <v>27769</v>
          </cell>
          <cell r="AD29">
            <v>19704</v>
          </cell>
          <cell r="AE29">
            <v>32476</v>
          </cell>
          <cell r="AF29">
            <v>32531</v>
          </cell>
          <cell r="AG29">
            <v>25401</v>
          </cell>
          <cell r="AH29">
            <v>32567</v>
          </cell>
          <cell r="AI29">
            <v>36696</v>
          </cell>
          <cell r="AJ29">
            <v>42013</v>
          </cell>
          <cell r="AK29">
            <v>34780</v>
          </cell>
          <cell r="AL29">
            <v>31712</v>
          </cell>
          <cell r="AM29">
            <v>32974</v>
          </cell>
          <cell r="AN29">
            <v>36623</v>
          </cell>
          <cell r="AO29">
            <v>26119</v>
          </cell>
          <cell r="AP29">
            <v>21116</v>
          </cell>
          <cell r="AQ29">
            <v>26863</v>
          </cell>
          <cell r="AR29">
            <v>29016</v>
          </cell>
          <cell r="AS29">
            <v>29041</v>
          </cell>
          <cell r="AT29">
            <v>27426</v>
          </cell>
          <cell r="AU29">
            <v>28495</v>
          </cell>
          <cell r="AV29">
            <v>33060</v>
          </cell>
          <cell r="AW29">
            <v>33181</v>
          </cell>
          <cell r="AX29">
            <v>31489</v>
          </cell>
          <cell r="AY29">
            <v>31380</v>
          </cell>
          <cell r="AZ29">
            <v>28283</v>
          </cell>
          <cell r="BA29">
            <v>22151</v>
          </cell>
        </row>
        <row r="30">
          <cell r="E30" t="str">
            <v>US</v>
          </cell>
          <cell r="F30" t="str">
            <v>OE</v>
          </cell>
          <cell r="G30" t="str">
            <v>BS</v>
          </cell>
          <cell r="H30" t="str">
            <v>PSR</v>
          </cell>
          <cell r="I30">
            <v>746176</v>
          </cell>
          <cell r="J30">
            <v>944634</v>
          </cell>
          <cell r="K30">
            <v>1690810</v>
          </cell>
          <cell r="L30">
            <v>1022011</v>
          </cell>
          <cell r="M30">
            <v>1076636</v>
          </cell>
          <cell r="N30">
            <v>2098647</v>
          </cell>
          <cell r="O30">
            <v>1220031</v>
          </cell>
          <cell r="P30">
            <v>1366209</v>
          </cell>
          <cell r="Q30">
            <v>2586240</v>
          </cell>
          <cell r="R30">
            <v>131133</v>
          </cell>
          <cell r="S30">
            <v>117921</v>
          </cell>
          <cell r="T30">
            <v>135556</v>
          </cell>
          <cell r="U30">
            <v>124333</v>
          </cell>
          <cell r="V30">
            <v>111673</v>
          </cell>
          <cell r="W30">
            <v>125560</v>
          </cell>
          <cell r="X30">
            <v>84851</v>
          </cell>
          <cell r="Y30">
            <v>152103</v>
          </cell>
          <cell r="Z30">
            <v>154778</v>
          </cell>
          <cell r="AA30">
            <v>169718</v>
          </cell>
          <cell r="AB30">
            <v>201307</v>
          </cell>
          <cell r="AC30">
            <v>181877</v>
          </cell>
          <cell r="AD30">
            <v>185275</v>
          </cell>
          <cell r="AE30">
            <v>167606</v>
          </cell>
          <cell r="AF30">
            <v>172213</v>
          </cell>
          <cell r="AG30">
            <v>153791</v>
          </cell>
          <cell r="AH30">
            <v>175048</v>
          </cell>
          <cell r="AI30">
            <v>168078</v>
          </cell>
          <cell r="AJ30">
            <v>103084</v>
          </cell>
          <cell r="AK30">
            <v>183954</v>
          </cell>
          <cell r="AL30">
            <v>211178</v>
          </cell>
          <cell r="AM30">
            <v>222177</v>
          </cell>
          <cell r="AN30">
            <v>208551</v>
          </cell>
          <cell r="AO30">
            <v>147692</v>
          </cell>
          <cell r="AP30">
            <v>212125</v>
          </cell>
          <cell r="AQ30">
            <v>194921</v>
          </cell>
          <cell r="AR30">
            <v>210799</v>
          </cell>
          <cell r="AS30">
            <v>193185</v>
          </cell>
          <cell r="AT30">
            <v>204563</v>
          </cell>
          <cell r="AU30">
            <v>204438</v>
          </cell>
          <cell r="AV30">
            <v>169617</v>
          </cell>
          <cell r="AW30">
            <v>252852</v>
          </cell>
          <cell r="AX30">
            <v>245113</v>
          </cell>
          <cell r="AY30">
            <v>262735</v>
          </cell>
          <cell r="AZ30">
            <v>234580</v>
          </cell>
          <cell r="BA30">
            <v>201312</v>
          </cell>
        </row>
        <row r="31">
          <cell r="E31" t="str">
            <v>US</v>
          </cell>
          <cell r="F31" t="str">
            <v>OE</v>
          </cell>
          <cell r="G31" t="str">
            <v>BS</v>
          </cell>
          <cell r="H31" t="str">
            <v>LTR</v>
          </cell>
          <cell r="I31">
            <v>12050</v>
          </cell>
          <cell r="J31">
            <v>10108</v>
          </cell>
          <cell r="K31">
            <v>22158</v>
          </cell>
          <cell r="L31">
            <v>10252</v>
          </cell>
          <cell r="M31">
            <v>12148</v>
          </cell>
          <cell r="N31">
            <v>22400</v>
          </cell>
          <cell r="O31">
            <v>9000</v>
          </cell>
          <cell r="P31">
            <v>9000</v>
          </cell>
          <cell r="Q31">
            <v>18000</v>
          </cell>
          <cell r="R31">
            <v>1544</v>
          </cell>
          <cell r="S31">
            <v>2441</v>
          </cell>
          <cell r="T31">
            <v>1636</v>
          </cell>
          <cell r="U31">
            <v>2557</v>
          </cell>
          <cell r="V31">
            <v>1538</v>
          </cell>
          <cell r="W31">
            <v>2334</v>
          </cell>
          <cell r="X31">
            <v>1564</v>
          </cell>
          <cell r="Y31">
            <v>2410</v>
          </cell>
          <cell r="Z31">
            <v>2366</v>
          </cell>
          <cell r="AA31">
            <v>1528</v>
          </cell>
          <cell r="AB31">
            <v>744</v>
          </cell>
          <cell r="AC31">
            <v>1496</v>
          </cell>
          <cell r="AD31">
            <v>741</v>
          </cell>
          <cell r="AE31">
            <v>1570</v>
          </cell>
          <cell r="AF31">
            <v>2406</v>
          </cell>
          <cell r="AG31">
            <v>1839</v>
          </cell>
          <cell r="AH31">
            <v>1766</v>
          </cell>
          <cell r="AI31">
            <v>1930</v>
          </cell>
          <cell r="AJ31">
            <v>1472</v>
          </cell>
          <cell r="AK31">
            <v>2956</v>
          </cell>
          <cell r="AL31">
            <v>2214</v>
          </cell>
          <cell r="AM31">
            <v>2526</v>
          </cell>
          <cell r="AN31">
            <v>1480</v>
          </cell>
          <cell r="AO31">
            <v>1500</v>
          </cell>
          <cell r="AP31">
            <v>1500</v>
          </cell>
          <cell r="AQ31">
            <v>1500</v>
          </cell>
          <cell r="AR31">
            <v>1500</v>
          </cell>
          <cell r="AS31">
            <v>1500</v>
          </cell>
          <cell r="AT31">
            <v>1500</v>
          </cell>
          <cell r="AU31">
            <v>1500</v>
          </cell>
          <cell r="AV31">
            <v>1500</v>
          </cell>
          <cell r="AW31">
            <v>1500</v>
          </cell>
          <cell r="AX31">
            <v>1500</v>
          </cell>
          <cell r="AY31">
            <v>1500</v>
          </cell>
          <cell r="AZ31">
            <v>1500</v>
          </cell>
          <cell r="BA31">
            <v>1500</v>
          </cell>
        </row>
        <row r="32">
          <cell r="E32" t="str">
            <v>US</v>
          </cell>
          <cell r="F32" t="str">
            <v>OE</v>
          </cell>
          <cell r="G32" t="str">
            <v>FS</v>
          </cell>
          <cell r="H32" t="str">
            <v>PSR</v>
          </cell>
          <cell r="I32">
            <v>6413670</v>
          </cell>
          <cell r="J32">
            <v>6329067</v>
          </cell>
          <cell r="K32">
            <v>12742737</v>
          </cell>
          <cell r="L32">
            <v>7823734</v>
          </cell>
          <cell r="M32">
            <v>6898701</v>
          </cell>
          <cell r="N32">
            <v>14722435</v>
          </cell>
          <cell r="O32">
            <v>6237504</v>
          </cell>
          <cell r="P32">
            <v>5135309</v>
          </cell>
          <cell r="Q32">
            <v>11372813</v>
          </cell>
          <cell r="R32">
            <v>994741</v>
          </cell>
          <cell r="S32">
            <v>1114356</v>
          </cell>
          <cell r="T32">
            <v>1240177</v>
          </cell>
          <cell r="U32">
            <v>1009110</v>
          </cell>
          <cell r="V32">
            <v>1023312</v>
          </cell>
          <cell r="W32">
            <v>1031974</v>
          </cell>
          <cell r="X32">
            <v>599662</v>
          </cell>
          <cell r="Y32">
            <v>1125621</v>
          </cell>
          <cell r="Z32">
            <v>1101434</v>
          </cell>
          <cell r="AA32">
            <v>1259187</v>
          </cell>
          <cell r="AB32">
            <v>1161433</v>
          </cell>
          <cell r="AC32">
            <v>1081730</v>
          </cell>
          <cell r="AD32">
            <v>1150839</v>
          </cell>
          <cell r="AE32">
            <v>1243719</v>
          </cell>
          <cell r="AF32">
            <v>1407451</v>
          </cell>
          <cell r="AG32">
            <v>1217687</v>
          </cell>
          <cell r="AH32">
            <v>1481954</v>
          </cell>
          <cell r="AI32">
            <v>1322084</v>
          </cell>
          <cell r="AJ32">
            <v>863603</v>
          </cell>
          <cell r="AK32">
            <v>1353254</v>
          </cell>
          <cell r="AL32">
            <v>1289122</v>
          </cell>
          <cell r="AM32">
            <v>1401488</v>
          </cell>
          <cell r="AN32">
            <v>1143490</v>
          </cell>
          <cell r="AO32">
            <v>847744</v>
          </cell>
          <cell r="AP32">
            <v>1089331</v>
          </cell>
          <cell r="AQ32">
            <v>1036025</v>
          </cell>
          <cell r="AR32">
            <v>1150428</v>
          </cell>
          <cell r="AS32">
            <v>983637</v>
          </cell>
          <cell r="AT32">
            <v>1002717</v>
          </cell>
          <cell r="AU32">
            <v>975366</v>
          </cell>
          <cell r="AV32">
            <v>569976</v>
          </cell>
          <cell r="AW32">
            <v>1012217</v>
          </cell>
          <cell r="AX32">
            <v>908248</v>
          </cell>
          <cell r="AY32">
            <v>1020936</v>
          </cell>
          <cell r="AZ32">
            <v>921817</v>
          </cell>
          <cell r="BA32">
            <v>702115</v>
          </cell>
        </row>
        <row r="33">
          <cell r="E33" t="str">
            <v>US</v>
          </cell>
          <cell r="F33" t="str">
            <v>OE</v>
          </cell>
          <cell r="G33" t="str">
            <v>FS</v>
          </cell>
          <cell r="H33" t="str">
            <v>TSR</v>
          </cell>
          <cell r="I33">
            <v>621894</v>
          </cell>
          <cell r="J33">
            <v>724021</v>
          </cell>
          <cell r="K33">
            <v>1345915</v>
          </cell>
          <cell r="L33">
            <v>780307</v>
          </cell>
          <cell r="M33">
            <v>710280</v>
          </cell>
          <cell r="N33">
            <v>1490587</v>
          </cell>
          <cell r="O33">
            <v>800194</v>
          </cell>
          <cell r="P33">
            <v>720114</v>
          </cell>
          <cell r="Q33">
            <v>1520308</v>
          </cell>
          <cell r="R33">
            <v>85201</v>
          </cell>
          <cell r="S33">
            <v>91403</v>
          </cell>
          <cell r="T33">
            <v>106288</v>
          </cell>
          <cell r="U33">
            <v>109267</v>
          </cell>
          <cell r="V33">
            <v>114555</v>
          </cell>
          <cell r="W33">
            <v>115180</v>
          </cell>
          <cell r="X33">
            <v>80477</v>
          </cell>
          <cell r="Y33">
            <v>131659</v>
          </cell>
          <cell r="Z33">
            <v>136211</v>
          </cell>
          <cell r="AA33">
            <v>142238</v>
          </cell>
          <cell r="AB33">
            <v>125934</v>
          </cell>
          <cell r="AC33">
            <v>107502</v>
          </cell>
          <cell r="AD33">
            <v>131027</v>
          </cell>
          <cell r="AE33">
            <v>116733</v>
          </cell>
          <cell r="AF33">
            <v>136996</v>
          </cell>
          <cell r="AG33">
            <v>129378</v>
          </cell>
          <cell r="AH33">
            <v>134249</v>
          </cell>
          <cell r="AI33">
            <v>131924</v>
          </cell>
          <cell r="AJ33">
            <v>101798</v>
          </cell>
          <cell r="AK33">
            <v>143064</v>
          </cell>
          <cell r="AL33">
            <v>130404</v>
          </cell>
          <cell r="AM33">
            <v>142922</v>
          </cell>
          <cell r="AN33">
            <v>93630</v>
          </cell>
          <cell r="AO33">
            <v>98462</v>
          </cell>
          <cell r="AP33">
            <v>132479</v>
          </cell>
          <cell r="AQ33">
            <v>125156</v>
          </cell>
          <cell r="AR33">
            <v>139285</v>
          </cell>
          <cell r="AS33">
            <v>124952</v>
          </cell>
          <cell r="AT33">
            <v>143870</v>
          </cell>
          <cell r="AU33">
            <v>134452</v>
          </cell>
          <cell r="AV33">
            <v>80967</v>
          </cell>
          <cell r="AW33">
            <v>128198</v>
          </cell>
          <cell r="AX33">
            <v>125380</v>
          </cell>
          <cell r="AY33">
            <v>136907</v>
          </cell>
          <cell r="AZ33">
            <v>134767</v>
          </cell>
          <cell r="BA33">
            <v>113895</v>
          </cell>
        </row>
        <row r="34">
          <cell r="E34" t="str">
            <v>US</v>
          </cell>
          <cell r="F34" t="str">
            <v>OE</v>
          </cell>
          <cell r="G34" t="str">
            <v>FS</v>
          </cell>
          <cell r="H34" t="str">
            <v>LTR</v>
          </cell>
          <cell r="I34">
            <v>1379813</v>
          </cell>
          <cell r="J34">
            <v>1313193</v>
          </cell>
          <cell r="K34">
            <v>2693006</v>
          </cell>
          <cell r="L34">
            <v>1597246</v>
          </cell>
          <cell r="M34">
            <v>1503155</v>
          </cell>
          <cell r="N34">
            <v>3100401</v>
          </cell>
          <cell r="O34">
            <v>1792392</v>
          </cell>
          <cell r="P34">
            <v>1610370</v>
          </cell>
          <cell r="Q34">
            <v>3402762</v>
          </cell>
          <cell r="R34">
            <v>196395</v>
          </cell>
          <cell r="S34">
            <v>217834</v>
          </cell>
          <cell r="T34">
            <v>241255</v>
          </cell>
          <cell r="U34">
            <v>247203</v>
          </cell>
          <cell r="V34">
            <v>233120</v>
          </cell>
          <cell r="W34">
            <v>244006</v>
          </cell>
          <cell r="X34">
            <v>134896</v>
          </cell>
          <cell r="Y34">
            <v>256702</v>
          </cell>
          <cell r="Z34">
            <v>246766</v>
          </cell>
          <cell r="AA34">
            <v>245639</v>
          </cell>
          <cell r="AB34">
            <v>214455</v>
          </cell>
          <cell r="AC34">
            <v>214735</v>
          </cell>
          <cell r="AD34">
            <v>240801</v>
          </cell>
          <cell r="AE34">
            <v>265161</v>
          </cell>
          <cell r="AF34">
            <v>312717</v>
          </cell>
          <cell r="AG34">
            <v>230602</v>
          </cell>
          <cell r="AH34">
            <v>273434</v>
          </cell>
          <cell r="AI34">
            <v>274531</v>
          </cell>
          <cell r="AJ34">
            <v>166646</v>
          </cell>
          <cell r="AK34">
            <v>277362</v>
          </cell>
          <cell r="AL34">
            <v>277453</v>
          </cell>
          <cell r="AM34">
            <v>306533</v>
          </cell>
          <cell r="AN34">
            <v>251503</v>
          </cell>
          <cell r="AO34">
            <v>223658</v>
          </cell>
          <cell r="AP34">
            <v>276300</v>
          </cell>
          <cell r="AQ34">
            <v>288980</v>
          </cell>
          <cell r="AR34">
            <v>322800</v>
          </cell>
          <cell r="AS34">
            <v>292516</v>
          </cell>
          <cell r="AT34">
            <v>307366</v>
          </cell>
          <cell r="AU34">
            <v>304430</v>
          </cell>
          <cell r="AV34">
            <v>162326</v>
          </cell>
          <cell r="AW34">
            <v>317829</v>
          </cell>
          <cell r="AX34">
            <v>280328</v>
          </cell>
          <cell r="AY34">
            <v>319560</v>
          </cell>
          <cell r="AZ34">
            <v>288128</v>
          </cell>
          <cell r="BA34">
            <v>242199</v>
          </cell>
        </row>
        <row r="35">
          <cell r="E35" t="str">
            <v>US</v>
          </cell>
          <cell r="F35" t="str">
            <v>OE-X</v>
          </cell>
          <cell r="G35" t="str">
            <v>BS</v>
          </cell>
          <cell r="H35" t="str">
            <v>PSR</v>
          </cell>
          <cell r="I35">
            <v>0</v>
          </cell>
          <cell r="J35">
            <v>0</v>
          </cell>
          <cell r="K35">
            <v>0</v>
          </cell>
          <cell r="L35">
            <v>0</v>
          </cell>
          <cell r="M35">
            <v>22894</v>
          </cell>
          <cell r="N35">
            <v>22894</v>
          </cell>
          <cell r="O35">
            <v>127234</v>
          </cell>
          <cell r="P35">
            <v>161866</v>
          </cell>
          <cell r="Q35">
            <v>289100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22894</v>
          </cell>
          <cell r="AP35">
            <v>19176</v>
          </cell>
          <cell r="AQ35">
            <v>19176</v>
          </cell>
          <cell r="AR35">
            <v>24676</v>
          </cell>
          <cell r="AS35">
            <v>24430</v>
          </cell>
          <cell r="AT35">
            <v>20778</v>
          </cell>
          <cell r="AU35">
            <v>18998</v>
          </cell>
          <cell r="AV35">
            <v>23524</v>
          </cell>
          <cell r="AW35">
            <v>29150</v>
          </cell>
          <cell r="AX35">
            <v>27196</v>
          </cell>
          <cell r="AY35">
            <v>29150</v>
          </cell>
          <cell r="AZ35">
            <v>26696</v>
          </cell>
          <cell r="BA35">
            <v>26150</v>
          </cell>
        </row>
        <row r="36">
          <cell r="E36" t="str">
            <v>US</v>
          </cell>
          <cell r="F36" t="str">
            <v>OE-X</v>
          </cell>
          <cell r="G36" t="str">
            <v>BS</v>
          </cell>
          <cell r="H36" t="str">
            <v>LTR</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E37" t="str">
            <v>US</v>
          </cell>
          <cell r="F37" t="str">
            <v>OE-X</v>
          </cell>
          <cell r="G37" t="str">
            <v>FS</v>
          </cell>
          <cell r="H37" t="str">
            <v>PSR</v>
          </cell>
          <cell r="I37">
            <v>0</v>
          </cell>
          <cell r="J37">
            <v>0</v>
          </cell>
          <cell r="K37">
            <v>0</v>
          </cell>
          <cell r="L37">
            <v>0</v>
          </cell>
          <cell r="M37">
            <v>40800</v>
          </cell>
          <cell r="N37">
            <v>40800</v>
          </cell>
          <cell r="O37">
            <v>292118</v>
          </cell>
          <cell r="P37">
            <v>172830</v>
          </cell>
          <cell r="Q37">
            <v>464948</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40800</v>
          </cell>
          <cell r="AP37">
            <v>47948</v>
          </cell>
          <cell r="AQ37">
            <v>40240</v>
          </cell>
          <cell r="AR37">
            <v>54000</v>
          </cell>
          <cell r="AS37">
            <v>48810</v>
          </cell>
          <cell r="AT37">
            <v>51310</v>
          </cell>
          <cell r="AU37">
            <v>49810</v>
          </cell>
          <cell r="AV37">
            <v>18810</v>
          </cell>
          <cell r="AW37">
            <v>32580</v>
          </cell>
          <cell r="AX37">
            <v>29110</v>
          </cell>
          <cell r="AY37">
            <v>33110</v>
          </cell>
          <cell r="AZ37">
            <v>31110</v>
          </cell>
          <cell r="BA37">
            <v>28110</v>
          </cell>
        </row>
        <row r="38">
          <cell r="E38" t="str">
            <v>US</v>
          </cell>
          <cell r="F38" t="str">
            <v>OE-X</v>
          </cell>
          <cell r="G38" t="str">
            <v>FS</v>
          </cell>
          <cell r="H38" t="str">
            <v>TSR</v>
          </cell>
          <cell r="I38">
            <v>0</v>
          </cell>
          <cell r="J38">
            <v>0</v>
          </cell>
          <cell r="K38">
            <v>0</v>
          </cell>
          <cell r="L38">
            <v>0</v>
          </cell>
          <cell r="M38">
            <v>6740</v>
          </cell>
          <cell r="N38">
            <v>6740</v>
          </cell>
          <cell r="O38">
            <v>65196</v>
          </cell>
          <cell r="P38">
            <v>59200</v>
          </cell>
          <cell r="Q38">
            <v>124396</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6740</v>
          </cell>
          <cell r="AP38">
            <v>11520</v>
          </cell>
          <cell r="AQ38">
            <v>10256</v>
          </cell>
          <cell r="AR38">
            <v>10520</v>
          </cell>
          <cell r="AS38">
            <v>11500</v>
          </cell>
          <cell r="AT38">
            <v>11500</v>
          </cell>
          <cell r="AU38">
            <v>9900</v>
          </cell>
          <cell r="AV38">
            <v>8600</v>
          </cell>
          <cell r="AW38">
            <v>9900</v>
          </cell>
          <cell r="AX38">
            <v>9900</v>
          </cell>
          <cell r="AY38">
            <v>9900</v>
          </cell>
          <cell r="AZ38">
            <v>11500</v>
          </cell>
          <cell r="BA38">
            <v>9400</v>
          </cell>
        </row>
        <row r="39">
          <cell r="E39" t="str">
            <v>US</v>
          </cell>
          <cell r="F39" t="str">
            <v>OE-X</v>
          </cell>
          <cell r="G39" t="str">
            <v>FS</v>
          </cell>
          <cell r="H39" t="str">
            <v>LTR</v>
          </cell>
          <cell r="I39">
            <v>0</v>
          </cell>
          <cell r="J39">
            <v>0</v>
          </cell>
          <cell r="K39">
            <v>0</v>
          </cell>
          <cell r="L39">
            <v>0</v>
          </cell>
          <cell r="M39">
            <v>11663</v>
          </cell>
          <cell r="N39">
            <v>11663</v>
          </cell>
          <cell r="O39">
            <v>80666</v>
          </cell>
          <cell r="P39">
            <v>98162</v>
          </cell>
          <cell r="Q39">
            <v>178828</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11663</v>
          </cell>
          <cell r="AP39">
            <v>11500</v>
          </cell>
          <cell r="AQ39">
            <v>11500</v>
          </cell>
          <cell r="AR39">
            <v>11500</v>
          </cell>
          <cell r="AS39">
            <v>11500</v>
          </cell>
          <cell r="AT39">
            <v>17333</v>
          </cell>
          <cell r="AU39">
            <v>17333</v>
          </cell>
          <cell r="AV39">
            <v>17333</v>
          </cell>
          <cell r="AW39">
            <v>17330</v>
          </cell>
          <cell r="AX39">
            <v>17333</v>
          </cell>
          <cell r="AY39">
            <v>17333</v>
          </cell>
          <cell r="AZ39">
            <v>17333</v>
          </cell>
          <cell r="BA39">
            <v>11500</v>
          </cell>
        </row>
        <row r="40">
          <cell r="E40" t="str">
            <v>US</v>
          </cell>
          <cell r="F40" t="str">
            <v>TR</v>
          </cell>
          <cell r="G40" t="str">
            <v>BS</v>
          </cell>
          <cell r="H40" t="str">
            <v>PSR</v>
          </cell>
          <cell r="I40">
            <v>2628768</v>
          </cell>
          <cell r="J40">
            <v>2848927</v>
          </cell>
          <cell r="K40">
            <v>5477695</v>
          </cell>
          <cell r="L40">
            <v>2527827</v>
          </cell>
          <cell r="M40">
            <v>2682815</v>
          </cell>
          <cell r="N40">
            <v>5210642</v>
          </cell>
          <cell r="O40">
            <v>2588912</v>
          </cell>
          <cell r="P40">
            <v>2952050</v>
          </cell>
          <cell r="Q40">
            <v>5540962</v>
          </cell>
          <cell r="R40">
            <v>391842</v>
          </cell>
          <cell r="S40">
            <v>352744</v>
          </cell>
          <cell r="T40">
            <v>460598</v>
          </cell>
          <cell r="U40">
            <v>439854</v>
          </cell>
          <cell r="V40">
            <v>432461</v>
          </cell>
          <cell r="W40">
            <v>551269</v>
          </cell>
          <cell r="X40">
            <v>399997</v>
          </cell>
          <cell r="Y40">
            <v>489443</v>
          </cell>
          <cell r="Z40">
            <v>541565</v>
          </cell>
          <cell r="AA40">
            <v>498617</v>
          </cell>
          <cell r="AB40">
            <v>470469</v>
          </cell>
          <cell r="AC40">
            <v>448836</v>
          </cell>
          <cell r="AD40">
            <v>372740</v>
          </cell>
          <cell r="AE40">
            <v>380882</v>
          </cell>
          <cell r="AF40">
            <v>487054</v>
          </cell>
          <cell r="AG40">
            <v>368246</v>
          </cell>
          <cell r="AH40">
            <v>395196</v>
          </cell>
          <cell r="AI40">
            <v>523709</v>
          </cell>
          <cell r="AJ40">
            <v>323052</v>
          </cell>
          <cell r="AK40">
            <v>540628</v>
          </cell>
          <cell r="AL40">
            <v>534964</v>
          </cell>
          <cell r="AM40">
            <v>527661</v>
          </cell>
          <cell r="AN40">
            <v>480204</v>
          </cell>
          <cell r="AO40">
            <v>276306</v>
          </cell>
          <cell r="AP40">
            <v>296055</v>
          </cell>
          <cell r="AQ40">
            <v>380528</v>
          </cell>
          <cell r="AR40">
            <v>457273</v>
          </cell>
          <cell r="AS40">
            <v>442594</v>
          </cell>
          <cell r="AT40">
            <v>494000</v>
          </cell>
          <cell r="AU40">
            <v>518462</v>
          </cell>
          <cell r="AV40">
            <v>443149</v>
          </cell>
          <cell r="AW40">
            <v>508949</v>
          </cell>
          <cell r="AX40">
            <v>546035</v>
          </cell>
          <cell r="AY40">
            <v>556461</v>
          </cell>
          <cell r="AZ40">
            <v>489660</v>
          </cell>
          <cell r="BA40">
            <v>407796</v>
          </cell>
          <cell r="BC40">
            <v>2275044.2999999998</v>
          </cell>
          <cell r="BD40">
            <v>2606416.2000000002</v>
          </cell>
          <cell r="BE40">
            <v>5185566.9000000004</v>
          </cell>
        </row>
        <row r="41">
          <cell r="E41" t="str">
            <v>US</v>
          </cell>
          <cell r="F41" t="str">
            <v>TR</v>
          </cell>
          <cell r="G41" t="str">
            <v>BS</v>
          </cell>
          <cell r="H41" t="str">
            <v>LTR</v>
          </cell>
          <cell r="I41">
            <v>664879</v>
          </cell>
          <cell r="J41">
            <v>702000</v>
          </cell>
          <cell r="K41">
            <v>1366879</v>
          </cell>
          <cell r="L41">
            <v>647781</v>
          </cell>
          <cell r="M41">
            <v>680399</v>
          </cell>
          <cell r="N41">
            <v>1328180</v>
          </cell>
          <cell r="O41">
            <v>607946</v>
          </cell>
          <cell r="P41">
            <v>747736</v>
          </cell>
          <cell r="Q41">
            <v>1355682</v>
          </cell>
          <cell r="R41">
            <v>98279</v>
          </cell>
          <cell r="S41">
            <v>92073</v>
          </cell>
          <cell r="T41">
            <v>106964</v>
          </cell>
          <cell r="U41">
            <v>105624</v>
          </cell>
          <cell r="V41">
            <v>115506</v>
          </cell>
          <cell r="W41">
            <v>146433</v>
          </cell>
          <cell r="X41">
            <v>98648</v>
          </cell>
          <cell r="Y41">
            <v>118037</v>
          </cell>
          <cell r="Z41">
            <v>159223</v>
          </cell>
          <cell r="AA41">
            <v>126301</v>
          </cell>
          <cell r="AB41">
            <v>102494</v>
          </cell>
          <cell r="AC41">
            <v>97297</v>
          </cell>
          <cell r="AD41">
            <v>95407</v>
          </cell>
          <cell r="AE41">
            <v>110492</v>
          </cell>
          <cell r="AF41">
            <v>111445</v>
          </cell>
          <cell r="AG41">
            <v>88705</v>
          </cell>
          <cell r="AH41">
            <v>99239</v>
          </cell>
          <cell r="AI41">
            <v>142493</v>
          </cell>
          <cell r="AJ41">
            <v>92487</v>
          </cell>
          <cell r="AK41">
            <v>163198</v>
          </cell>
          <cell r="AL41">
            <v>141542</v>
          </cell>
          <cell r="AM41">
            <v>117571</v>
          </cell>
          <cell r="AN41">
            <v>94753</v>
          </cell>
          <cell r="AO41">
            <v>70848</v>
          </cell>
          <cell r="AP41">
            <v>86460</v>
          </cell>
          <cell r="AQ41">
            <v>87807</v>
          </cell>
          <cell r="AR41">
            <v>96390</v>
          </cell>
          <cell r="AS41">
            <v>97972</v>
          </cell>
          <cell r="AT41">
            <v>114378</v>
          </cell>
          <cell r="AU41">
            <v>124939</v>
          </cell>
          <cell r="AV41">
            <v>110729</v>
          </cell>
          <cell r="AW41">
            <v>134293</v>
          </cell>
          <cell r="AX41">
            <v>134091</v>
          </cell>
          <cell r="AY41">
            <v>141783</v>
          </cell>
          <cell r="AZ41">
            <v>125804</v>
          </cell>
          <cell r="BA41">
            <v>101036</v>
          </cell>
          <cell r="BC41">
            <v>583002.9</v>
          </cell>
          <cell r="BD41">
            <v>732890.7</v>
          </cell>
          <cell r="BE41">
            <v>1315893.6000000001</v>
          </cell>
        </row>
        <row r="42">
          <cell r="E42" t="str">
            <v>US</v>
          </cell>
          <cell r="F42" t="str">
            <v>TR</v>
          </cell>
          <cell r="G42" t="str">
            <v>FS</v>
          </cell>
          <cell r="H42" t="str">
            <v>PSR</v>
          </cell>
          <cell r="I42">
            <v>6437667</v>
          </cell>
          <cell r="J42">
            <v>7363862</v>
          </cell>
          <cell r="K42">
            <v>13801529</v>
          </cell>
          <cell r="L42">
            <v>7878287</v>
          </cell>
          <cell r="M42">
            <v>4767350</v>
          </cell>
          <cell r="N42">
            <v>12645637</v>
          </cell>
          <cell r="O42">
            <v>3014248</v>
          </cell>
          <cell r="P42">
            <v>3591479</v>
          </cell>
          <cell r="Q42">
            <v>6605727</v>
          </cell>
          <cell r="R42">
            <v>1118953</v>
          </cell>
          <cell r="S42">
            <v>963493</v>
          </cell>
          <cell r="T42">
            <v>1058709</v>
          </cell>
          <cell r="U42">
            <v>1117408</v>
          </cell>
          <cell r="V42">
            <v>1004533</v>
          </cell>
          <cell r="W42">
            <v>1174571</v>
          </cell>
          <cell r="X42">
            <v>1153086</v>
          </cell>
          <cell r="Y42">
            <v>1247481</v>
          </cell>
          <cell r="Z42">
            <v>1157550</v>
          </cell>
          <cell r="AA42">
            <v>1236549</v>
          </cell>
          <cell r="AB42">
            <v>1422750</v>
          </cell>
          <cell r="AC42">
            <v>1146446</v>
          </cell>
          <cell r="AD42">
            <v>1128000</v>
          </cell>
          <cell r="AE42">
            <v>1260159</v>
          </cell>
          <cell r="AF42">
            <v>1378859</v>
          </cell>
          <cell r="AG42">
            <v>1230611</v>
          </cell>
          <cell r="AH42">
            <v>1276640</v>
          </cell>
          <cell r="AI42">
            <v>1604018</v>
          </cell>
          <cell r="AJ42">
            <v>1104331</v>
          </cell>
          <cell r="AK42">
            <v>1066184</v>
          </cell>
          <cell r="AL42">
            <v>863215</v>
          </cell>
          <cell r="AM42">
            <v>753587</v>
          </cell>
          <cell r="AN42">
            <v>654934</v>
          </cell>
          <cell r="AO42">
            <v>325099</v>
          </cell>
          <cell r="AP42">
            <v>431957</v>
          </cell>
          <cell r="AQ42">
            <v>429672</v>
          </cell>
          <cell r="AR42">
            <v>527955</v>
          </cell>
          <cell r="AS42">
            <v>507432</v>
          </cell>
          <cell r="AT42">
            <v>536297</v>
          </cell>
          <cell r="AU42">
            <v>580935</v>
          </cell>
          <cell r="AV42">
            <v>586329</v>
          </cell>
          <cell r="AW42">
            <v>655370</v>
          </cell>
          <cell r="AX42">
            <v>604895</v>
          </cell>
          <cell r="AY42">
            <v>627524</v>
          </cell>
          <cell r="AZ42">
            <v>590008</v>
          </cell>
          <cell r="BA42">
            <v>527353</v>
          </cell>
          <cell r="BC42">
            <v>2678287</v>
          </cell>
          <cell r="BD42">
            <v>2995583</v>
          </cell>
          <cell r="BE42">
            <v>5569927.2000000002</v>
          </cell>
        </row>
        <row r="43">
          <cell r="E43" t="str">
            <v>US</v>
          </cell>
          <cell r="F43" t="str">
            <v>TR</v>
          </cell>
          <cell r="G43" t="str">
            <v>FS</v>
          </cell>
          <cell r="H43" t="str">
            <v>LTR</v>
          </cell>
          <cell r="I43">
            <v>997056</v>
          </cell>
          <cell r="J43">
            <v>1235720</v>
          </cell>
          <cell r="K43">
            <v>2232776</v>
          </cell>
          <cell r="L43">
            <v>1247364</v>
          </cell>
          <cell r="M43">
            <v>962565</v>
          </cell>
          <cell r="N43">
            <v>2209929</v>
          </cell>
          <cell r="O43">
            <v>702536</v>
          </cell>
          <cell r="P43">
            <v>939708</v>
          </cell>
          <cell r="Q43">
            <v>1642244</v>
          </cell>
          <cell r="R43">
            <v>141622</v>
          </cell>
          <cell r="S43">
            <v>163349</v>
          </cell>
          <cell r="T43">
            <v>163438</v>
          </cell>
          <cell r="U43">
            <v>175869</v>
          </cell>
          <cell r="V43">
            <v>160204</v>
          </cell>
          <cell r="W43">
            <v>192574</v>
          </cell>
          <cell r="X43">
            <v>215024</v>
          </cell>
          <cell r="Y43">
            <v>205960</v>
          </cell>
          <cell r="Z43">
            <v>219319</v>
          </cell>
          <cell r="AA43">
            <v>211540</v>
          </cell>
          <cell r="AB43">
            <v>214371</v>
          </cell>
          <cell r="AC43">
            <v>169506</v>
          </cell>
          <cell r="AD43">
            <v>198848</v>
          </cell>
          <cell r="AE43">
            <v>143863</v>
          </cell>
          <cell r="AF43">
            <v>181854</v>
          </cell>
          <cell r="AG43">
            <v>225132</v>
          </cell>
          <cell r="AH43">
            <v>190173</v>
          </cell>
          <cell r="AI43">
            <v>307494</v>
          </cell>
          <cell r="AJ43">
            <v>165920</v>
          </cell>
          <cell r="AK43">
            <v>205408</v>
          </cell>
          <cell r="AL43">
            <v>189982</v>
          </cell>
          <cell r="AM43">
            <v>149410</v>
          </cell>
          <cell r="AN43">
            <v>148559</v>
          </cell>
          <cell r="AO43">
            <v>103286</v>
          </cell>
          <cell r="AP43">
            <v>104726</v>
          </cell>
          <cell r="AQ43">
            <v>101914</v>
          </cell>
          <cell r="AR43">
            <v>117080</v>
          </cell>
          <cell r="AS43">
            <v>114541</v>
          </cell>
          <cell r="AT43">
            <v>124064</v>
          </cell>
          <cell r="AU43">
            <v>140211</v>
          </cell>
          <cell r="AV43">
            <v>141779</v>
          </cell>
          <cell r="AW43">
            <v>164424</v>
          </cell>
          <cell r="AX43">
            <v>164655</v>
          </cell>
          <cell r="AY43">
            <v>177372</v>
          </cell>
          <cell r="AZ43">
            <v>159794</v>
          </cell>
          <cell r="BA43">
            <v>131684</v>
          </cell>
          <cell r="BC43">
            <v>915424.8</v>
          </cell>
          <cell r="BD43">
            <v>818518</v>
          </cell>
          <cell r="BE43">
            <v>1733942.8</v>
          </cell>
        </row>
        <row r="44">
          <cell r="E44" t="str">
            <v>US</v>
          </cell>
          <cell r="F44" t="str">
            <v>TR</v>
          </cell>
          <cell r="G44" t="str">
            <v>SB</v>
          </cell>
          <cell r="H44" t="str">
            <v>PSR</v>
          </cell>
          <cell r="I44">
            <v>583372</v>
          </cell>
          <cell r="J44">
            <v>575635</v>
          </cell>
          <cell r="K44">
            <v>1159007</v>
          </cell>
          <cell r="L44">
            <v>468710</v>
          </cell>
          <cell r="M44">
            <v>328501</v>
          </cell>
          <cell r="N44">
            <v>797211</v>
          </cell>
          <cell r="O44">
            <v>254073</v>
          </cell>
          <cell r="P44">
            <v>247940</v>
          </cell>
          <cell r="Q44">
            <v>502013</v>
          </cell>
          <cell r="R44">
            <v>90645</v>
          </cell>
          <cell r="S44">
            <v>85691</v>
          </cell>
          <cell r="T44">
            <v>94402</v>
          </cell>
          <cell r="U44">
            <v>95868</v>
          </cell>
          <cell r="V44">
            <v>102219</v>
          </cell>
          <cell r="W44">
            <v>114547</v>
          </cell>
          <cell r="X44">
            <v>94092</v>
          </cell>
          <cell r="Y44">
            <v>92012</v>
          </cell>
          <cell r="Z44">
            <v>111996</v>
          </cell>
          <cell r="AA44">
            <v>100234</v>
          </cell>
          <cell r="AB44">
            <v>94240</v>
          </cell>
          <cell r="AC44">
            <v>83061</v>
          </cell>
          <cell r="AD44">
            <v>74943</v>
          </cell>
          <cell r="AE44">
            <v>68688</v>
          </cell>
          <cell r="AF44">
            <v>75080</v>
          </cell>
          <cell r="AG44">
            <v>78305</v>
          </cell>
          <cell r="AH44">
            <v>71800</v>
          </cell>
          <cell r="AI44">
            <v>99894</v>
          </cell>
          <cell r="AJ44">
            <v>57270</v>
          </cell>
          <cell r="AK44">
            <v>71938</v>
          </cell>
          <cell r="AL44">
            <v>53928</v>
          </cell>
          <cell r="AM44">
            <v>51278</v>
          </cell>
          <cell r="AN44">
            <v>51291</v>
          </cell>
          <cell r="AO44">
            <v>42796</v>
          </cell>
          <cell r="AP44">
            <v>40835</v>
          </cell>
          <cell r="AQ44">
            <v>40271</v>
          </cell>
          <cell r="AR44">
            <v>43568</v>
          </cell>
          <cell r="AS44">
            <v>44171</v>
          </cell>
          <cell r="AT44">
            <v>39715</v>
          </cell>
          <cell r="AU44">
            <v>45513</v>
          </cell>
          <cell r="AV44">
            <v>42258</v>
          </cell>
          <cell r="AW44">
            <v>43885</v>
          </cell>
          <cell r="AX44">
            <v>42323</v>
          </cell>
          <cell r="AY44">
            <v>43804</v>
          </cell>
          <cell r="AZ44">
            <v>41177</v>
          </cell>
          <cell r="BA44">
            <v>34493</v>
          </cell>
          <cell r="BC44">
            <v>468710</v>
          </cell>
          <cell r="BD44">
            <v>349578</v>
          </cell>
          <cell r="BE44">
            <v>818288</v>
          </cell>
        </row>
        <row r="45">
          <cell r="E45" t="str">
            <v>US</v>
          </cell>
          <cell r="F45" t="str">
            <v>TR</v>
          </cell>
          <cell r="G45" t="str">
            <v>SB</v>
          </cell>
          <cell r="H45" t="str">
            <v>LTR</v>
          </cell>
          <cell r="I45">
            <v>56800</v>
          </cell>
          <cell r="J45">
            <v>60150</v>
          </cell>
          <cell r="K45">
            <v>116950</v>
          </cell>
          <cell r="L45">
            <v>51499</v>
          </cell>
          <cell r="M45">
            <v>48078</v>
          </cell>
          <cell r="N45">
            <v>99577</v>
          </cell>
          <cell r="O45">
            <v>32981</v>
          </cell>
          <cell r="P45">
            <v>42472</v>
          </cell>
          <cell r="Q45">
            <v>75453</v>
          </cell>
          <cell r="R45">
            <v>11534</v>
          </cell>
          <cell r="S45">
            <v>9265</v>
          </cell>
          <cell r="T45">
            <v>9063</v>
          </cell>
          <cell r="U45">
            <v>8409</v>
          </cell>
          <cell r="V45">
            <v>8815</v>
          </cell>
          <cell r="W45">
            <v>9714</v>
          </cell>
          <cell r="X45">
            <v>7669</v>
          </cell>
          <cell r="Y45">
            <v>11550</v>
          </cell>
          <cell r="Z45">
            <v>9961</v>
          </cell>
          <cell r="AA45">
            <v>11001</v>
          </cell>
          <cell r="AB45">
            <v>11167</v>
          </cell>
          <cell r="AC45">
            <v>8802</v>
          </cell>
          <cell r="AD45">
            <v>8165</v>
          </cell>
          <cell r="AE45">
            <v>7278</v>
          </cell>
          <cell r="AF45">
            <v>8631</v>
          </cell>
          <cell r="AG45">
            <v>8613</v>
          </cell>
          <cell r="AH45">
            <v>9171</v>
          </cell>
          <cell r="AI45">
            <v>9641</v>
          </cell>
          <cell r="AJ45">
            <v>6353</v>
          </cell>
          <cell r="AK45">
            <v>10904</v>
          </cell>
          <cell r="AL45">
            <v>8735</v>
          </cell>
          <cell r="AM45">
            <v>8209</v>
          </cell>
          <cell r="AN45">
            <v>7377</v>
          </cell>
          <cell r="AO45">
            <v>6500</v>
          </cell>
          <cell r="AP45">
            <v>5435</v>
          </cell>
          <cell r="AQ45">
            <v>4972</v>
          </cell>
          <cell r="AR45">
            <v>5457</v>
          </cell>
          <cell r="AS45">
            <v>5218</v>
          </cell>
          <cell r="AT45">
            <v>5536</v>
          </cell>
          <cell r="AU45">
            <v>6363</v>
          </cell>
          <cell r="AV45">
            <v>6614</v>
          </cell>
          <cell r="AW45">
            <v>7300</v>
          </cell>
          <cell r="AX45">
            <v>7527</v>
          </cell>
          <cell r="AY45">
            <v>8121</v>
          </cell>
          <cell r="AZ45">
            <v>7226</v>
          </cell>
          <cell r="BA45">
            <v>5684</v>
          </cell>
          <cell r="BC45">
            <v>51499</v>
          </cell>
          <cell r="BD45">
            <v>48531</v>
          </cell>
          <cell r="BE45">
            <v>100030</v>
          </cell>
        </row>
        <row r="46">
          <cell r="E46" t="str">
            <v>US</v>
          </cell>
          <cell r="F46" t="str">
            <v>TR</v>
          </cell>
          <cell r="G46" t="str">
            <v>PL</v>
          </cell>
          <cell r="H46" t="str">
            <v>PSR</v>
          </cell>
          <cell r="I46">
            <v>293205</v>
          </cell>
          <cell r="J46">
            <v>192388</v>
          </cell>
          <cell r="K46">
            <v>485593</v>
          </cell>
          <cell r="L46">
            <v>190603</v>
          </cell>
          <cell r="M46">
            <v>155632</v>
          </cell>
          <cell r="N46">
            <v>346235</v>
          </cell>
          <cell r="O46">
            <v>152711</v>
          </cell>
          <cell r="P46">
            <v>148096</v>
          </cell>
          <cell r="Q46">
            <v>300807</v>
          </cell>
          <cell r="R46">
            <v>45009</v>
          </cell>
          <cell r="S46">
            <v>38883</v>
          </cell>
          <cell r="T46">
            <v>44822</v>
          </cell>
          <cell r="U46">
            <v>57172</v>
          </cell>
          <cell r="V46">
            <v>52073</v>
          </cell>
          <cell r="W46">
            <v>55246</v>
          </cell>
          <cell r="X46">
            <v>52100</v>
          </cell>
          <cell r="Y46">
            <v>26452</v>
          </cell>
          <cell r="Z46">
            <v>2528</v>
          </cell>
          <cell r="AA46">
            <v>41048</v>
          </cell>
          <cell r="AB46">
            <v>32577</v>
          </cell>
          <cell r="AC46">
            <v>37683</v>
          </cell>
          <cell r="AD46">
            <v>22539</v>
          </cell>
          <cell r="AE46">
            <v>25110</v>
          </cell>
          <cell r="AF46">
            <v>31683</v>
          </cell>
          <cell r="AG46">
            <v>38150</v>
          </cell>
          <cell r="AH46">
            <v>31614</v>
          </cell>
          <cell r="AI46">
            <v>41507</v>
          </cell>
          <cell r="AJ46">
            <v>14457</v>
          </cell>
          <cell r="AK46">
            <v>29105</v>
          </cell>
          <cell r="AL46">
            <v>32498</v>
          </cell>
          <cell r="AM46">
            <v>38813</v>
          </cell>
          <cell r="AN46">
            <v>24326</v>
          </cell>
          <cell r="AO46">
            <v>16433</v>
          </cell>
          <cell r="AP46">
            <v>21175</v>
          </cell>
          <cell r="AQ46">
            <v>20024</v>
          </cell>
          <cell r="AR46">
            <v>26040</v>
          </cell>
          <cell r="AS46">
            <v>26897</v>
          </cell>
          <cell r="AT46">
            <v>27314</v>
          </cell>
          <cell r="AU46">
            <v>31261</v>
          </cell>
          <cell r="AV46">
            <v>26088</v>
          </cell>
          <cell r="AW46">
            <v>26566</v>
          </cell>
          <cell r="AX46">
            <v>24781</v>
          </cell>
          <cell r="AY46">
            <v>26086</v>
          </cell>
          <cell r="AZ46">
            <v>24781</v>
          </cell>
          <cell r="BA46">
            <v>19794</v>
          </cell>
          <cell r="BC46">
            <v>190603</v>
          </cell>
          <cell r="BD46">
            <v>161531</v>
          </cell>
          <cell r="BE46">
            <v>352134</v>
          </cell>
        </row>
        <row r="47">
          <cell r="E47" t="str">
            <v>US</v>
          </cell>
          <cell r="F47" t="str">
            <v>TR</v>
          </cell>
          <cell r="G47" t="str">
            <v>PL</v>
          </cell>
          <cell r="H47" t="str">
            <v>LTR</v>
          </cell>
          <cell r="I47">
            <v>18605</v>
          </cell>
          <cell r="J47">
            <v>15108</v>
          </cell>
          <cell r="K47">
            <v>33713</v>
          </cell>
          <cell r="L47">
            <v>14163</v>
          </cell>
          <cell r="M47">
            <v>17507</v>
          </cell>
          <cell r="N47">
            <v>31670</v>
          </cell>
          <cell r="O47">
            <v>26901</v>
          </cell>
          <cell r="P47">
            <v>31112</v>
          </cell>
          <cell r="Q47">
            <v>58013</v>
          </cell>
          <cell r="R47">
            <v>3255</v>
          </cell>
          <cell r="S47">
            <v>2977</v>
          </cell>
          <cell r="T47">
            <v>2813</v>
          </cell>
          <cell r="U47">
            <v>4102</v>
          </cell>
          <cell r="V47">
            <v>2686</v>
          </cell>
          <cell r="W47">
            <v>2772</v>
          </cell>
          <cell r="X47">
            <v>2975</v>
          </cell>
          <cell r="Y47">
            <v>1640</v>
          </cell>
          <cell r="Z47">
            <v>2986</v>
          </cell>
          <cell r="AA47">
            <v>2953</v>
          </cell>
          <cell r="AB47">
            <v>2409</v>
          </cell>
          <cell r="AC47">
            <v>2145</v>
          </cell>
          <cell r="AD47">
            <v>2439</v>
          </cell>
          <cell r="AE47">
            <v>1862</v>
          </cell>
          <cell r="AF47">
            <v>2421</v>
          </cell>
          <cell r="AG47">
            <v>3715</v>
          </cell>
          <cell r="AH47">
            <v>1913</v>
          </cell>
          <cell r="AI47">
            <v>1813</v>
          </cell>
          <cell r="AJ47">
            <v>711</v>
          </cell>
          <cell r="AK47">
            <v>4677</v>
          </cell>
          <cell r="AL47">
            <v>2700</v>
          </cell>
          <cell r="AM47">
            <v>4049</v>
          </cell>
          <cell r="AN47">
            <v>3680</v>
          </cell>
          <cell r="AO47">
            <v>1690</v>
          </cell>
          <cell r="AP47">
            <v>4235</v>
          </cell>
          <cell r="AQ47">
            <v>3920</v>
          </cell>
          <cell r="AR47">
            <v>4374</v>
          </cell>
          <cell r="AS47">
            <v>4356</v>
          </cell>
          <cell r="AT47">
            <v>4656</v>
          </cell>
          <cell r="AU47">
            <v>5360</v>
          </cell>
          <cell r="AV47">
            <v>4904</v>
          </cell>
          <cell r="AW47">
            <v>5348</v>
          </cell>
          <cell r="AX47">
            <v>5469</v>
          </cell>
          <cell r="AY47">
            <v>6025</v>
          </cell>
          <cell r="AZ47">
            <v>5362</v>
          </cell>
          <cell r="BA47">
            <v>4004</v>
          </cell>
          <cell r="BC47">
            <v>14163</v>
          </cell>
          <cell r="BD47">
            <v>25004</v>
          </cell>
          <cell r="BE47">
            <v>39167</v>
          </cell>
        </row>
        <row r="48">
          <cell r="E48" t="str">
            <v>US</v>
          </cell>
          <cell r="F48" t="str">
            <v>TR</v>
          </cell>
          <cell r="G48" t="str">
            <v>DY</v>
          </cell>
          <cell r="H48" t="str">
            <v>PSR</v>
          </cell>
          <cell r="I48">
            <v>6410102</v>
          </cell>
          <cell r="J48">
            <v>6766541</v>
          </cell>
          <cell r="K48">
            <v>13176643</v>
          </cell>
          <cell r="L48">
            <v>6498188</v>
          </cell>
          <cell r="M48">
            <v>6495685</v>
          </cell>
          <cell r="N48">
            <v>12993873</v>
          </cell>
          <cell r="O48">
            <v>6126057</v>
          </cell>
          <cell r="P48">
            <v>5737466</v>
          </cell>
          <cell r="Q48">
            <v>11863523</v>
          </cell>
          <cell r="R48">
            <v>962120</v>
          </cell>
          <cell r="S48">
            <v>1024190</v>
          </cell>
          <cell r="T48">
            <v>1131191</v>
          </cell>
          <cell r="U48">
            <v>1130778</v>
          </cell>
          <cell r="V48">
            <v>1046019</v>
          </cell>
          <cell r="W48">
            <v>1115804</v>
          </cell>
          <cell r="X48">
            <v>1249099</v>
          </cell>
          <cell r="Y48">
            <v>1181368</v>
          </cell>
          <cell r="Z48">
            <v>1106015</v>
          </cell>
          <cell r="AA48">
            <v>1161762</v>
          </cell>
          <cell r="AB48">
            <v>1100705</v>
          </cell>
          <cell r="AC48">
            <v>967592</v>
          </cell>
          <cell r="AD48">
            <v>771396</v>
          </cell>
          <cell r="AE48">
            <v>1086088</v>
          </cell>
          <cell r="AF48">
            <v>1143099</v>
          </cell>
          <cell r="AG48">
            <v>1017247</v>
          </cell>
          <cell r="AH48">
            <v>1085440</v>
          </cell>
          <cell r="AI48">
            <v>1394918</v>
          </cell>
          <cell r="AJ48">
            <v>976426</v>
          </cell>
          <cell r="AK48">
            <v>1179516</v>
          </cell>
          <cell r="AL48">
            <v>1171556</v>
          </cell>
          <cell r="AM48">
            <v>1171859</v>
          </cell>
          <cell r="AN48">
            <v>1008288</v>
          </cell>
          <cell r="AO48">
            <v>988040</v>
          </cell>
          <cell r="AP48">
            <v>849943</v>
          </cell>
          <cell r="AQ48">
            <v>866739</v>
          </cell>
          <cell r="AR48">
            <v>1053802</v>
          </cell>
          <cell r="AS48">
            <v>1122904</v>
          </cell>
          <cell r="AT48">
            <v>1066980</v>
          </cell>
          <cell r="AU48">
            <v>1165689</v>
          </cell>
          <cell r="AV48">
            <v>1204946</v>
          </cell>
          <cell r="AW48">
            <v>1197236</v>
          </cell>
          <cell r="AX48">
            <v>111167</v>
          </cell>
          <cell r="AY48">
            <v>1162805</v>
          </cell>
          <cell r="AZ48">
            <v>1063891</v>
          </cell>
          <cell r="BA48">
            <v>997421</v>
          </cell>
          <cell r="BC48">
            <v>5978332.959999999</v>
          </cell>
          <cell r="BD48">
            <v>6036000.3999999994</v>
          </cell>
          <cell r="BE48">
            <v>12184333.359999999</v>
          </cell>
        </row>
        <row r="49">
          <cell r="E49" t="str">
            <v>US</v>
          </cell>
          <cell r="F49" t="str">
            <v>TR</v>
          </cell>
          <cell r="G49" t="str">
            <v>DY</v>
          </cell>
          <cell r="H49" t="str">
            <v>LTR</v>
          </cell>
          <cell r="I49">
            <v>434390</v>
          </cell>
          <cell r="J49">
            <v>510827</v>
          </cell>
          <cell r="K49">
            <v>945217</v>
          </cell>
          <cell r="L49">
            <v>474508</v>
          </cell>
          <cell r="M49">
            <v>514868</v>
          </cell>
          <cell r="N49">
            <v>989376</v>
          </cell>
          <cell r="O49">
            <v>467000</v>
          </cell>
          <cell r="P49">
            <v>536252</v>
          </cell>
          <cell r="Q49">
            <v>1003252</v>
          </cell>
          <cell r="R49">
            <v>66249</v>
          </cell>
          <cell r="S49">
            <v>62622</v>
          </cell>
          <cell r="T49">
            <v>73984</v>
          </cell>
          <cell r="U49">
            <v>75730</v>
          </cell>
          <cell r="V49">
            <v>76018</v>
          </cell>
          <cell r="W49">
            <v>79787</v>
          </cell>
          <cell r="X49">
            <v>72294</v>
          </cell>
          <cell r="Y49">
            <v>88036</v>
          </cell>
          <cell r="Z49">
            <v>98778</v>
          </cell>
          <cell r="AA49">
            <v>82312</v>
          </cell>
          <cell r="AB49">
            <v>91831</v>
          </cell>
          <cell r="AC49">
            <v>77576</v>
          </cell>
          <cell r="AD49">
            <v>66979</v>
          </cell>
          <cell r="AE49">
            <v>81033</v>
          </cell>
          <cell r="AF49">
            <v>71799</v>
          </cell>
          <cell r="AG49">
            <v>71672</v>
          </cell>
          <cell r="AH49">
            <v>82857</v>
          </cell>
          <cell r="AI49">
            <v>100168</v>
          </cell>
          <cell r="AJ49">
            <v>57481</v>
          </cell>
          <cell r="AK49">
            <v>87425</v>
          </cell>
          <cell r="AL49">
            <v>104998</v>
          </cell>
          <cell r="AM49">
            <v>107664</v>
          </cell>
          <cell r="AN49">
            <v>81335</v>
          </cell>
          <cell r="AO49">
            <v>75965</v>
          </cell>
          <cell r="AP49">
            <v>80305</v>
          </cell>
          <cell r="AQ49">
            <v>69946</v>
          </cell>
          <cell r="AR49">
            <v>75202</v>
          </cell>
          <cell r="AS49">
            <v>73832</v>
          </cell>
          <cell r="AT49">
            <v>78595</v>
          </cell>
          <cell r="AU49">
            <v>89120</v>
          </cell>
          <cell r="AV49">
            <v>82182</v>
          </cell>
          <cell r="AW49">
            <v>93149</v>
          </cell>
          <cell r="AX49">
            <v>95523</v>
          </cell>
          <cell r="AY49">
            <v>102429</v>
          </cell>
          <cell r="AZ49">
            <v>89880</v>
          </cell>
          <cell r="BA49">
            <v>73089</v>
          </cell>
          <cell r="BC49">
            <v>436547.36</v>
          </cell>
          <cell r="BD49">
            <v>464420.6</v>
          </cell>
          <cell r="BE49">
            <v>900967.96</v>
          </cell>
        </row>
        <row r="50">
          <cell r="E50" t="str">
            <v>US</v>
          </cell>
          <cell r="F50" t="str">
            <v>TR-X</v>
          </cell>
          <cell r="G50" t="str">
            <v>BS</v>
          </cell>
          <cell r="H50" t="str">
            <v>PSR</v>
          </cell>
          <cell r="I50">
            <v>52745</v>
          </cell>
          <cell r="J50">
            <v>39428</v>
          </cell>
          <cell r="K50">
            <v>92173</v>
          </cell>
          <cell r="L50">
            <v>49701</v>
          </cell>
          <cell r="M50">
            <v>55858</v>
          </cell>
          <cell r="N50">
            <v>105559</v>
          </cell>
          <cell r="O50">
            <v>39688</v>
          </cell>
          <cell r="P50">
            <v>42386</v>
          </cell>
          <cell r="Q50">
            <v>82074</v>
          </cell>
          <cell r="R50">
            <v>16105</v>
          </cell>
          <cell r="S50">
            <v>4529</v>
          </cell>
          <cell r="T50">
            <v>9249</v>
          </cell>
          <cell r="U50">
            <v>6733</v>
          </cell>
          <cell r="V50">
            <v>8817</v>
          </cell>
          <cell r="W50">
            <v>7312</v>
          </cell>
          <cell r="X50">
            <v>8152</v>
          </cell>
          <cell r="Y50">
            <v>9167</v>
          </cell>
          <cell r="Z50">
            <v>3260</v>
          </cell>
          <cell r="AA50">
            <v>7274</v>
          </cell>
          <cell r="AB50">
            <v>6285</v>
          </cell>
          <cell r="AC50">
            <v>5290</v>
          </cell>
          <cell r="AD50">
            <v>6114</v>
          </cell>
          <cell r="AE50">
            <v>6569</v>
          </cell>
          <cell r="AF50">
            <v>6697</v>
          </cell>
          <cell r="AG50">
            <v>11567</v>
          </cell>
          <cell r="AH50">
            <v>8256</v>
          </cell>
          <cell r="AI50">
            <v>10498</v>
          </cell>
          <cell r="AJ50">
            <v>9007</v>
          </cell>
          <cell r="AK50">
            <v>8487</v>
          </cell>
          <cell r="AL50">
            <v>12684</v>
          </cell>
          <cell r="AM50">
            <v>11393</v>
          </cell>
          <cell r="AN50">
            <v>5787</v>
          </cell>
          <cell r="AO50">
            <v>8500</v>
          </cell>
          <cell r="AP50">
            <v>6871</v>
          </cell>
          <cell r="AQ50">
            <v>6846</v>
          </cell>
          <cell r="AR50">
            <v>6578</v>
          </cell>
          <cell r="AS50">
            <v>6432</v>
          </cell>
          <cell r="AT50">
            <v>6540</v>
          </cell>
          <cell r="AU50">
            <v>6421</v>
          </cell>
          <cell r="AV50">
            <v>6814</v>
          </cell>
          <cell r="AW50">
            <v>6927</v>
          </cell>
          <cell r="AX50">
            <v>6968</v>
          </cell>
          <cell r="AY50">
            <v>7077</v>
          </cell>
          <cell r="AZ50">
            <v>7332</v>
          </cell>
          <cell r="BA50">
            <v>7268</v>
          </cell>
        </row>
        <row r="51">
          <cell r="E51" t="str">
            <v>US</v>
          </cell>
          <cell r="F51" t="str">
            <v>TR-X</v>
          </cell>
          <cell r="G51" t="str">
            <v>BS</v>
          </cell>
          <cell r="H51" t="str">
            <v>LTR</v>
          </cell>
          <cell r="I51">
            <v>7553</v>
          </cell>
          <cell r="J51">
            <v>7401</v>
          </cell>
          <cell r="K51">
            <v>14954</v>
          </cell>
          <cell r="L51">
            <v>11846</v>
          </cell>
          <cell r="M51">
            <v>5706</v>
          </cell>
          <cell r="N51">
            <v>17552</v>
          </cell>
          <cell r="O51">
            <v>10812</v>
          </cell>
          <cell r="P51">
            <v>10788</v>
          </cell>
          <cell r="Q51">
            <v>21600</v>
          </cell>
          <cell r="R51">
            <v>1233</v>
          </cell>
          <cell r="S51">
            <v>2828</v>
          </cell>
          <cell r="T51">
            <v>1588</v>
          </cell>
          <cell r="U51">
            <v>831</v>
          </cell>
          <cell r="V51">
            <v>748</v>
          </cell>
          <cell r="W51">
            <v>325</v>
          </cell>
          <cell r="X51">
            <v>1555</v>
          </cell>
          <cell r="Y51">
            <v>1020</v>
          </cell>
          <cell r="Z51">
            <v>1745</v>
          </cell>
          <cell r="AA51">
            <v>722</v>
          </cell>
          <cell r="AB51">
            <v>1308</v>
          </cell>
          <cell r="AC51">
            <v>1051</v>
          </cell>
          <cell r="AD51">
            <v>1586</v>
          </cell>
          <cell r="AE51">
            <v>1636</v>
          </cell>
          <cell r="AF51">
            <v>1616</v>
          </cell>
          <cell r="AG51">
            <v>1841</v>
          </cell>
          <cell r="AH51">
            <v>4180</v>
          </cell>
          <cell r="AI51">
            <v>987</v>
          </cell>
          <cell r="AJ51">
            <v>651</v>
          </cell>
          <cell r="AK51">
            <v>849</v>
          </cell>
          <cell r="AL51">
            <v>294</v>
          </cell>
          <cell r="AM51">
            <v>696</v>
          </cell>
          <cell r="AN51">
            <v>616</v>
          </cell>
          <cell r="AO51">
            <v>2600</v>
          </cell>
          <cell r="AP51">
            <v>1822</v>
          </cell>
          <cell r="AQ51">
            <v>1798</v>
          </cell>
          <cell r="AR51">
            <v>1798</v>
          </cell>
          <cell r="AS51">
            <v>1798</v>
          </cell>
          <cell r="AT51">
            <v>1798</v>
          </cell>
          <cell r="AU51">
            <v>1798</v>
          </cell>
          <cell r="AV51">
            <v>1798</v>
          </cell>
          <cell r="AW51">
            <v>1798</v>
          </cell>
          <cell r="AX51">
            <v>1798</v>
          </cell>
          <cell r="AY51">
            <v>1798</v>
          </cell>
          <cell r="AZ51">
            <v>1798</v>
          </cell>
          <cell r="BA51">
            <v>1798</v>
          </cell>
        </row>
        <row r="52">
          <cell r="E52" t="str">
            <v>US</v>
          </cell>
          <cell r="F52" t="str">
            <v>TR-X</v>
          </cell>
          <cell r="G52" t="str">
            <v>FS</v>
          </cell>
          <cell r="H52" t="str">
            <v>PSR</v>
          </cell>
          <cell r="I52">
            <v>122370</v>
          </cell>
          <cell r="J52">
            <v>113731</v>
          </cell>
          <cell r="K52">
            <v>236101</v>
          </cell>
          <cell r="L52">
            <v>145255</v>
          </cell>
          <cell r="M52">
            <v>124345</v>
          </cell>
          <cell r="N52">
            <v>269600</v>
          </cell>
          <cell r="O52">
            <v>111792</v>
          </cell>
          <cell r="P52">
            <v>113022</v>
          </cell>
          <cell r="Q52">
            <v>224814</v>
          </cell>
          <cell r="R52">
            <v>27884</v>
          </cell>
          <cell r="S52">
            <v>23928</v>
          </cell>
          <cell r="T52">
            <v>14685</v>
          </cell>
          <cell r="U52">
            <v>13770</v>
          </cell>
          <cell r="V52">
            <v>23015</v>
          </cell>
          <cell r="W52">
            <v>19088</v>
          </cell>
          <cell r="X52">
            <v>17539</v>
          </cell>
          <cell r="Y52">
            <v>18027</v>
          </cell>
          <cell r="Z52">
            <v>13356</v>
          </cell>
          <cell r="AA52">
            <v>20909</v>
          </cell>
          <cell r="AB52">
            <v>23859</v>
          </cell>
          <cell r="AC52">
            <v>20041</v>
          </cell>
          <cell r="AD52">
            <v>21701</v>
          </cell>
          <cell r="AE52">
            <v>21452</v>
          </cell>
          <cell r="AF52">
            <v>18876</v>
          </cell>
          <cell r="AG52">
            <v>32719</v>
          </cell>
          <cell r="AH52">
            <v>27624</v>
          </cell>
          <cell r="AI52">
            <v>22883</v>
          </cell>
          <cell r="AJ52">
            <v>24514</v>
          </cell>
          <cell r="AK52">
            <v>35144</v>
          </cell>
          <cell r="AL52">
            <v>25080</v>
          </cell>
          <cell r="AM52">
            <v>15882</v>
          </cell>
          <cell r="AN52">
            <v>6925</v>
          </cell>
          <cell r="AO52">
            <v>16800</v>
          </cell>
          <cell r="AP52">
            <v>18675</v>
          </cell>
          <cell r="AQ52">
            <v>18717</v>
          </cell>
          <cell r="AR52">
            <v>18664</v>
          </cell>
          <cell r="AS52">
            <v>18685</v>
          </cell>
          <cell r="AT52">
            <v>18484</v>
          </cell>
          <cell r="AU52">
            <v>18567</v>
          </cell>
          <cell r="AV52">
            <v>18799</v>
          </cell>
          <cell r="AW52">
            <v>18814</v>
          </cell>
          <cell r="AX52">
            <v>18813</v>
          </cell>
          <cell r="AY52">
            <v>18845</v>
          </cell>
          <cell r="AZ52">
            <v>18881</v>
          </cell>
          <cell r="BA52">
            <v>18870</v>
          </cell>
        </row>
        <row r="53">
          <cell r="E53" t="str">
            <v>US</v>
          </cell>
          <cell r="F53" t="str">
            <v>TR-X</v>
          </cell>
          <cell r="G53" t="str">
            <v>FS</v>
          </cell>
          <cell r="H53" t="str">
            <v>LTR</v>
          </cell>
          <cell r="I53">
            <v>32766</v>
          </cell>
          <cell r="J53">
            <v>22620</v>
          </cell>
          <cell r="K53">
            <v>55386</v>
          </cell>
          <cell r="L53">
            <v>44058</v>
          </cell>
          <cell r="M53">
            <v>20602</v>
          </cell>
          <cell r="N53">
            <v>64660</v>
          </cell>
          <cell r="O53">
            <v>14502</v>
          </cell>
          <cell r="P53">
            <v>14564</v>
          </cell>
          <cell r="Q53">
            <v>29066</v>
          </cell>
          <cell r="R53">
            <v>7958</v>
          </cell>
          <cell r="S53">
            <v>3383</v>
          </cell>
          <cell r="T53">
            <v>8762</v>
          </cell>
          <cell r="U53">
            <v>5814</v>
          </cell>
          <cell r="V53">
            <v>2571</v>
          </cell>
          <cell r="W53">
            <v>4278</v>
          </cell>
          <cell r="X53">
            <v>2366</v>
          </cell>
          <cell r="Y53">
            <v>2772</v>
          </cell>
          <cell r="Z53">
            <v>2652</v>
          </cell>
          <cell r="AA53">
            <v>4406</v>
          </cell>
          <cell r="AB53">
            <v>7558</v>
          </cell>
          <cell r="AC53">
            <v>2866</v>
          </cell>
          <cell r="AD53">
            <v>9866</v>
          </cell>
          <cell r="AE53">
            <v>10736</v>
          </cell>
          <cell r="AF53">
            <v>10093</v>
          </cell>
          <cell r="AG53">
            <v>4276</v>
          </cell>
          <cell r="AH53">
            <v>3832</v>
          </cell>
          <cell r="AI53">
            <v>5255</v>
          </cell>
          <cell r="AJ53">
            <v>3425</v>
          </cell>
          <cell r="AK53">
            <v>3419</v>
          </cell>
          <cell r="AL53">
            <v>1393</v>
          </cell>
          <cell r="AM53">
            <v>863</v>
          </cell>
          <cell r="AN53">
            <v>1502</v>
          </cell>
          <cell r="AO53">
            <v>10000</v>
          </cell>
          <cell r="AP53">
            <v>2465</v>
          </cell>
          <cell r="AQ53">
            <v>2475</v>
          </cell>
          <cell r="AR53">
            <v>2450</v>
          </cell>
          <cell r="AS53">
            <v>2387</v>
          </cell>
          <cell r="AT53">
            <v>2345</v>
          </cell>
          <cell r="AU53">
            <v>2380</v>
          </cell>
          <cell r="AV53">
            <v>2387</v>
          </cell>
          <cell r="AW53">
            <v>2395</v>
          </cell>
          <cell r="AX53">
            <v>2405</v>
          </cell>
          <cell r="AY53">
            <v>2455</v>
          </cell>
          <cell r="AZ53">
            <v>2449</v>
          </cell>
          <cell r="BA53">
            <v>2473</v>
          </cell>
        </row>
        <row r="54">
          <cell r="E54" t="str">
            <v>US</v>
          </cell>
          <cell r="F54" t="str">
            <v>TR-X</v>
          </cell>
          <cell r="G54" t="str">
            <v>DY</v>
          </cell>
          <cell r="H54" t="str">
            <v>PSR</v>
          </cell>
          <cell r="I54">
            <v>1515</v>
          </cell>
          <cell r="J54">
            <v>0</v>
          </cell>
          <cell r="K54">
            <v>1515</v>
          </cell>
          <cell r="L54">
            <v>155</v>
          </cell>
          <cell r="M54">
            <v>3084</v>
          </cell>
          <cell r="N54">
            <v>3239</v>
          </cell>
          <cell r="O54">
            <v>2220</v>
          </cell>
          <cell r="P54">
            <v>2700</v>
          </cell>
          <cell r="Q54">
            <v>4920</v>
          </cell>
          <cell r="R54">
            <v>500</v>
          </cell>
          <cell r="S54">
            <v>203</v>
          </cell>
          <cell r="T54">
            <v>797</v>
          </cell>
          <cell r="U54">
            <v>0</v>
          </cell>
          <cell r="V54">
            <v>15</v>
          </cell>
          <cell r="W54">
            <v>0</v>
          </cell>
          <cell r="X54">
            <v>0</v>
          </cell>
          <cell r="Y54">
            <v>0</v>
          </cell>
          <cell r="Z54">
            <v>0</v>
          </cell>
          <cell r="AA54">
            <v>0</v>
          </cell>
          <cell r="AB54">
            <v>0</v>
          </cell>
          <cell r="AC54">
            <v>0</v>
          </cell>
          <cell r="AD54">
            <v>0</v>
          </cell>
          <cell r="AE54">
            <v>0</v>
          </cell>
          <cell r="AF54">
            <v>0</v>
          </cell>
          <cell r="AG54">
            <v>155</v>
          </cell>
          <cell r="AH54">
            <v>0</v>
          </cell>
          <cell r="AI54">
            <v>0</v>
          </cell>
          <cell r="AJ54">
            <v>334</v>
          </cell>
          <cell r="AK54">
            <v>0</v>
          </cell>
          <cell r="AL54">
            <v>0</v>
          </cell>
          <cell r="AM54">
            <v>0</v>
          </cell>
          <cell r="AN54">
            <v>0</v>
          </cell>
          <cell r="AO54">
            <v>2750</v>
          </cell>
          <cell r="AP54">
            <v>370</v>
          </cell>
          <cell r="AQ54">
            <v>370</v>
          </cell>
          <cell r="AR54">
            <v>370</v>
          </cell>
          <cell r="AS54">
            <v>370</v>
          </cell>
          <cell r="AT54">
            <v>370</v>
          </cell>
          <cell r="AU54">
            <v>370</v>
          </cell>
          <cell r="AV54">
            <v>450</v>
          </cell>
          <cell r="AW54">
            <v>450</v>
          </cell>
          <cell r="AX54">
            <v>450</v>
          </cell>
          <cell r="AY54">
            <v>450</v>
          </cell>
          <cell r="AZ54">
            <v>450</v>
          </cell>
          <cell r="BA54">
            <v>450</v>
          </cell>
        </row>
        <row r="55">
          <cell r="E55" t="str">
            <v>US</v>
          </cell>
          <cell r="F55" t="str">
            <v>TR-X</v>
          </cell>
          <cell r="G55" t="str">
            <v>DY</v>
          </cell>
          <cell r="H55" t="str">
            <v>LTR</v>
          </cell>
          <cell r="I55">
            <v>0</v>
          </cell>
          <cell r="J55">
            <v>0</v>
          </cell>
          <cell r="K55">
            <v>0</v>
          </cell>
          <cell r="L55">
            <v>0</v>
          </cell>
          <cell r="M55">
            <v>760</v>
          </cell>
          <cell r="N55">
            <v>760</v>
          </cell>
          <cell r="O55">
            <v>624</v>
          </cell>
          <cell r="P55">
            <v>624</v>
          </cell>
          <cell r="Q55">
            <v>1248</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120</v>
          </cell>
          <cell r="AK55">
            <v>0</v>
          </cell>
          <cell r="AL55">
            <v>0</v>
          </cell>
          <cell r="AM55">
            <v>0</v>
          </cell>
          <cell r="AN55">
            <v>0</v>
          </cell>
          <cell r="AO55">
            <v>640</v>
          </cell>
          <cell r="AP55">
            <v>104</v>
          </cell>
          <cell r="AQ55">
            <v>104</v>
          </cell>
          <cell r="AR55">
            <v>104</v>
          </cell>
          <cell r="AS55">
            <v>104</v>
          </cell>
          <cell r="AT55">
            <v>104</v>
          </cell>
          <cell r="AU55">
            <v>104</v>
          </cell>
          <cell r="AV55">
            <v>104</v>
          </cell>
          <cell r="AW55">
            <v>104</v>
          </cell>
          <cell r="AX55">
            <v>104</v>
          </cell>
          <cell r="AY55">
            <v>104</v>
          </cell>
          <cell r="AZ55">
            <v>104</v>
          </cell>
          <cell r="BA55">
            <v>104</v>
          </cell>
        </row>
        <row r="56">
          <cell r="E56" t="str">
            <v>CN</v>
          </cell>
          <cell r="F56" t="str">
            <v>OE</v>
          </cell>
          <cell r="G56" t="str">
            <v>BS</v>
          </cell>
          <cell r="H56" t="str">
            <v>PSR</v>
          </cell>
          <cell r="I56">
            <v>105968</v>
          </cell>
          <cell r="J56">
            <v>97833</v>
          </cell>
          <cell r="K56">
            <v>203801</v>
          </cell>
          <cell r="L56">
            <v>91703</v>
          </cell>
          <cell r="M56">
            <v>92749</v>
          </cell>
          <cell r="N56">
            <v>184452</v>
          </cell>
          <cell r="O56">
            <v>88200</v>
          </cell>
          <cell r="P56">
            <v>76500</v>
          </cell>
          <cell r="Q56">
            <v>164700</v>
          </cell>
          <cell r="R56">
            <v>15697</v>
          </cell>
          <cell r="S56">
            <v>15760</v>
          </cell>
          <cell r="T56">
            <v>19113</v>
          </cell>
          <cell r="U56">
            <v>17809</v>
          </cell>
          <cell r="V56">
            <v>17789</v>
          </cell>
          <cell r="W56">
            <v>19800</v>
          </cell>
          <cell r="X56">
            <v>12765</v>
          </cell>
          <cell r="Y56">
            <v>19000</v>
          </cell>
          <cell r="Z56">
            <v>18324</v>
          </cell>
          <cell r="AA56">
            <v>15961</v>
          </cell>
          <cell r="AB56">
            <v>17754</v>
          </cell>
          <cell r="AC56">
            <v>14029</v>
          </cell>
          <cell r="AD56">
            <v>15762</v>
          </cell>
          <cell r="AE56">
            <v>13414</v>
          </cell>
          <cell r="AF56">
            <v>14858</v>
          </cell>
          <cell r="AG56">
            <v>14359</v>
          </cell>
          <cell r="AH56">
            <v>16823</v>
          </cell>
          <cell r="AI56">
            <v>16487</v>
          </cell>
          <cell r="AJ56">
            <v>11097</v>
          </cell>
          <cell r="AK56">
            <v>15693</v>
          </cell>
          <cell r="AL56">
            <v>16800</v>
          </cell>
          <cell r="AM56">
            <v>17568</v>
          </cell>
          <cell r="AN56">
            <v>18091</v>
          </cell>
          <cell r="AO56">
            <v>13500</v>
          </cell>
          <cell r="AP56">
            <v>17000</v>
          </cell>
          <cell r="AQ56">
            <v>15200</v>
          </cell>
          <cell r="AR56">
            <v>14900</v>
          </cell>
          <cell r="AS56">
            <v>13700</v>
          </cell>
          <cell r="AT56">
            <v>13700</v>
          </cell>
          <cell r="AU56">
            <v>13700</v>
          </cell>
          <cell r="AV56">
            <v>13200</v>
          </cell>
          <cell r="AW56">
            <v>13000</v>
          </cell>
          <cell r="AX56">
            <v>13000</v>
          </cell>
          <cell r="AY56">
            <v>13200</v>
          </cell>
          <cell r="AZ56">
            <v>13500</v>
          </cell>
          <cell r="BA56">
            <v>10600</v>
          </cell>
        </row>
        <row r="57">
          <cell r="E57" t="str">
            <v>CN</v>
          </cell>
          <cell r="F57" t="str">
            <v>OE</v>
          </cell>
          <cell r="G57" t="str">
            <v>BS</v>
          </cell>
          <cell r="H57" t="str">
            <v>LTR</v>
          </cell>
          <cell r="I57">
            <v>830</v>
          </cell>
          <cell r="J57">
            <v>829</v>
          </cell>
          <cell r="K57">
            <v>1659</v>
          </cell>
          <cell r="L57">
            <v>875</v>
          </cell>
          <cell r="M57">
            <v>593</v>
          </cell>
          <cell r="N57">
            <v>1468</v>
          </cell>
          <cell r="O57">
            <v>0</v>
          </cell>
          <cell r="P57">
            <v>0</v>
          </cell>
          <cell r="Q57">
            <v>0</v>
          </cell>
          <cell r="R57">
            <v>106</v>
          </cell>
          <cell r="S57">
            <v>165</v>
          </cell>
          <cell r="T57">
            <v>72</v>
          </cell>
          <cell r="U57">
            <v>122</v>
          </cell>
          <cell r="V57">
            <v>94</v>
          </cell>
          <cell r="W57">
            <v>271</v>
          </cell>
          <cell r="X57">
            <v>108</v>
          </cell>
          <cell r="Y57">
            <v>149</v>
          </cell>
          <cell r="Z57">
            <v>105</v>
          </cell>
          <cell r="AA57">
            <v>105</v>
          </cell>
          <cell r="AB57">
            <v>164</v>
          </cell>
          <cell r="AC57">
            <v>198</v>
          </cell>
          <cell r="AD57">
            <v>106</v>
          </cell>
          <cell r="AE57">
            <v>185</v>
          </cell>
          <cell r="AF57">
            <v>203</v>
          </cell>
          <cell r="AG57">
            <v>175</v>
          </cell>
          <cell r="AH57">
            <v>0</v>
          </cell>
          <cell r="AI57">
            <v>206</v>
          </cell>
          <cell r="AJ57">
            <v>101</v>
          </cell>
          <cell r="AK57">
            <v>108</v>
          </cell>
          <cell r="AL57">
            <v>166</v>
          </cell>
          <cell r="AM57">
            <v>75</v>
          </cell>
          <cell r="AN57">
            <v>143</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E58" t="str">
            <v>CN</v>
          </cell>
          <cell r="F58" t="str">
            <v>OE</v>
          </cell>
          <cell r="G58" t="str">
            <v>FS</v>
          </cell>
          <cell r="H58" t="str">
            <v>PSR</v>
          </cell>
          <cell r="I58">
            <v>953475</v>
          </cell>
          <cell r="J58">
            <v>949063</v>
          </cell>
          <cell r="K58">
            <v>1902538</v>
          </cell>
          <cell r="L58">
            <v>889530</v>
          </cell>
          <cell r="M58">
            <v>701226</v>
          </cell>
          <cell r="N58">
            <v>1590756</v>
          </cell>
          <cell r="O58">
            <v>661976</v>
          </cell>
          <cell r="P58">
            <v>607356</v>
          </cell>
          <cell r="Q58">
            <v>1269332</v>
          </cell>
          <cell r="R58">
            <v>142068</v>
          </cell>
          <cell r="S58">
            <v>132682</v>
          </cell>
          <cell r="T58">
            <v>165094</v>
          </cell>
          <cell r="U58">
            <v>154540</v>
          </cell>
          <cell r="V58">
            <v>159995</v>
          </cell>
          <cell r="W58">
            <v>199096</v>
          </cell>
          <cell r="X58">
            <v>135095</v>
          </cell>
          <cell r="Y58">
            <v>182219</v>
          </cell>
          <cell r="Z58">
            <v>158916</v>
          </cell>
          <cell r="AA58">
            <v>161567</v>
          </cell>
          <cell r="AB58">
            <v>182817</v>
          </cell>
          <cell r="AC58">
            <v>128449</v>
          </cell>
          <cell r="AD58">
            <v>166578</v>
          </cell>
          <cell r="AE58">
            <v>145606</v>
          </cell>
          <cell r="AF58">
            <v>169185</v>
          </cell>
          <cell r="AG58">
            <v>133472</v>
          </cell>
          <cell r="AH58">
            <v>139168</v>
          </cell>
          <cell r="AI58">
            <v>135521</v>
          </cell>
          <cell r="AJ58">
            <v>127320</v>
          </cell>
          <cell r="AK58">
            <v>137773</v>
          </cell>
          <cell r="AL58">
            <v>107945</v>
          </cell>
          <cell r="AM58">
            <v>112644</v>
          </cell>
          <cell r="AN58">
            <v>119864</v>
          </cell>
          <cell r="AO58">
            <v>95680</v>
          </cell>
          <cell r="AP58">
            <v>118800</v>
          </cell>
          <cell r="AQ58">
            <v>95500</v>
          </cell>
          <cell r="AR58">
            <v>120100</v>
          </cell>
          <cell r="AS58">
            <v>103800</v>
          </cell>
          <cell r="AT58">
            <v>114588</v>
          </cell>
          <cell r="AU58">
            <v>109188</v>
          </cell>
          <cell r="AV58">
            <v>72144</v>
          </cell>
          <cell r="AW58">
            <v>117991</v>
          </cell>
          <cell r="AX58">
            <v>101984</v>
          </cell>
          <cell r="AY58">
            <v>116488</v>
          </cell>
          <cell r="AZ58">
            <v>107688</v>
          </cell>
          <cell r="BA58">
            <v>91061</v>
          </cell>
        </row>
        <row r="59">
          <cell r="E59" t="str">
            <v>CN</v>
          </cell>
          <cell r="F59" t="str">
            <v>OE</v>
          </cell>
          <cell r="G59" t="str">
            <v>FS</v>
          </cell>
          <cell r="H59" t="str">
            <v>TSR</v>
          </cell>
          <cell r="I59">
            <v>4</v>
          </cell>
          <cell r="J59">
            <v>9</v>
          </cell>
          <cell r="K59">
            <v>13</v>
          </cell>
          <cell r="L59">
            <v>12</v>
          </cell>
          <cell r="M59">
            <v>5</v>
          </cell>
          <cell r="N59">
            <v>17</v>
          </cell>
          <cell r="O59">
            <v>0</v>
          </cell>
          <cell r="P59">
            <v>0</v>
          </cell>
          <cell r="Q59">
            <v>0</v>
          </cell>
          <cell r="R59">
            <v>0</v>
          </cell>
          <cell r="S59">
            <v>4</v>
          </cell>
          <cell r="T59">
            <v>0</v>
          </cell>
          <cell r="U59">
            <v>0</v>
          </cell>
          <cell r="V59">
            <v>0</v>
          </cell>
          <cell r="W59">
            <v>0</v>
          </cell>
          <cell r="X59">
            <v>1</v>
          </cell>
          <cell r="Y59">
            <v>0</v>
          </cell>
          <cell r="Z59">
            <v>1</v>
          </cell>
          <cell r="AA59">
            <v>3</v>
          </cell>
          <cell r="AB59">
            <v>3</v>
          </cell>
          <cell r="AC59">
            <v>1</v>
          </cell>
          <cell r="AD59">
            <v>2</v>
          </cell>
          <cell r="AE59">
            <v>1</v>
          </cell>
          <cell r="AF59">
            <v>1</v>
          </cell>
          <cell r="AG59">
            <v>6</v>
          </cell>
          <cell r="AH59">
            <v>1</v>
          </cell>
          <cell r="AI59">
            <v>1</v>
          </cell>
          <cell r="AJ59">
            <v>1</v>
          </cell>
          <cell r="AK59">
            <v>1</v>
          </cell>
          <cell r="AL59">
            <v>0</v>
          </cell>
          <cell r="AM59">
            <v>3</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E60" t="str">
            <v>CN</v>
          </cell>
          <cell r="F60" t="str">
            <v>OE</v>
          </cell>
          <cell r="G60" t="str">
            <v>FS</v>
          </cell>
          <cell r="H60" t="str">
            <v>LTR</v>
          </cell>
          <cell r="I60">
            <v>48478</v>
          </cell>
          <cell r="J60">
            <v>54406</v>
          </cell>
          <cell r="K60">
            <v>102884</v>
          </cell>
          <cell r="L60">
            <v>68642</v>
          </cell>
          <cell r="M60">
            <v>26402</v>
          </cell>
          <cell r="N60">
            <v>95044</v>
          </cell>
          <cell r="O60">
            <v>44957</v>
          </cell>
          <cell r="P60">
            <v>44306</v>
          </cell>
          <cell r="Q60">
            <v>89263</v>
          </cell>
          <cell r="R60">
            <v>8935</v>
          </cell>
          <cell r="S60">
            <v>9610</v>
          </cell>
          <cell r="T60">
            <v>7354</v>
          </cell>
          <cell r="U60">
            <v>7412</v>
          </cell>
          <cell r="V60">
            <v>5999</v>
          </cell>
          <cell r="W60">
            <v>9168</v>
          </cell>
          <cell r="X60">
            <v>6088</v>
          </cell>
          <cell r="Y60">
            <v>10875</v>
          </cell>
          <cell r="Z60">
            <v>18034</v>
          </cell>
          <cell r="AA60">
            <v>6285</v>
          </cell>
          <cell r="AB60">
            <v>8117</v>
          </cell>
          <cell r="AC60">
            <v>5007</v>
          </cell>
          <cell r="AD60">
            <v>7284</v>
          </cell>
          <cell r="AE60">
            <v>18145</v>
          </cell>
          <cell r="AF60">
            <v>15388</v>
          </cell>
          <cell r="AG60">
            <v>9892</v>
          </cell>
          <cell r="AH60">
            <v>8189</v>
          </cell>
          <cell r="AI60">
            <v>9744</v>
          </cell>
          <cell r="AJ60">
            <v>5106</v>
          </cell>
          <cell r="AK60">
            <v>6125</v>
          </cell>
          <cell r="AL60">
            <v>4990</v>
          </cell>
          <cell r="AM60">
            <v>3672</v>
          </cell>
          <cell r="AN60">
            <v>3309</v>
          </cell>
          <cell r="AO60">
            <v>3200</v>
          </cell>
          <cell r="AP60">
            <v>3540</v>
          </cell>
          <cell r="AQ60">
            <v>4000</v>
          </cell>
          <cell r="AR60">
            <v>10289</v>
          </cell>
          <cell r="AS60">
            <v>10178</v>
          </cell>
          <cell r="AT60">
            <v>8474</v>
          </cell>
          <cell r="AU60">
            <v>8476</v>
          </cell>
          <cell r="AV60">
            <v>4238</v>
          </cell>
          <cell r="AW60">
            <v>8861</v>
          </cell>
          <cell r="AX60">
            <v>8091</v>
          </cell>
          <cell r="AY60">
            <v>8476</v>
          </cell>
          <cell r="AZ60">
            <v>8476</v>
          </cell>
          <cell r="BA60">
            <v>6164</v>
          </cell>
        </row>
        <row r="61">
          <cell r="E61" t="str">
            <v>CN</v>
          </cell>
          <cell r="F61" t="str">
            <v>TR</v>
          </cell>
          <cell r="G61" t="str">
            <v>BS</v>
          </cell>
          <cell r="H61" t="str">
            <v>PSR</v>
          </cell>
          <cell r="I61">
            <v>176241</v>
          </cell>
          <cell r="J61">
            <v>551791</v>
          </cell>
          <cell r="K61">
            <v>728032</v>
          </cell>
          <cell r="L61">
            <v>158325</v>
          </cell>
          <cell r="M61">
            <v>461886</v>
          </cell>
          <cell r="N61">
            <v>620211</v>
          </cell>
          <cell r="O61">
            <v>159914</v>
          </cell>
          <cell r="P61">
            <v>442087</v>
          </cell>
          <cell r="Q61">
            <v>602001</v>
          </cell>
          <cell r="R61">
            <v>17680</v>
          </cell>
          <cell r="S61">
            <v>11215</v>
          </cell>
          <cell r="T61">
            <v>30807</v>
          </cell>
          <cell r="U61">
            <v>56474</v>
          </cell>
          <cell r="V61">
            <v>31354</v>
          </cell>
          <cell r="W61">
            <v>28711</v>
          </cell>
          <cell r="X61">
            <v>61497</v>
          </cell>
          <cell r="Y61">
            <v>101955</v>
          </cell>
          <cell r="Z61">
            <v>130599</v>
          </cell>
          <cell r="AA61">
            <v>160546</v>
          </cell>
          <cell r="AB61">
            <v>69742</v>
          </cell>
          <cell r="AC61">
            <v>27452</v>
          </cell>
          <cell r="AD61">
            <v>18737</v>
          </cell>
          <cell r="AE61">
            <v>34555</v>
          </cell>
          <cell r="AF61">
            <v>20769</v>
          </cell>
          <cell r="AG61">
            <v>26159</v>
          </cell>
          <cell r="AH61">
            <v>27814</v>
          </cell>
          <cell r="AI61">
            <v>30291</v>
          </cell>
          <cell r="AJ61">
            <v>51991</v>
          </cell>
          <cell r="AK61">
            <v>82198</v>
          </cell>
          <cell r="AL61">
            <v>99015</v>
          </cell>
          <cell r="AM61">
            <v>113336</v>
          </cell>
          <cell r="AN61">
            <v>88377</v>
          </cell>
          <cell r="AO61">
            <v>26969</v>
          </cell>
          <cell r="AP61">
            <v>21368</v>
          </cell>
          <cell r="AQ61">
            <v>24259</v>
          </cell>
          <cell r="AR61">
            <v>30244</v>
          </cell>
          <cell r="AS61">
            <v>30095</v>
          </cell>
          <cell r="AT61">
            <v>27229</v>
          </cell>
          <cell r="AU61">
            <v>26719</v>
          </cell>
          <cell r="AV61">
            <v>54484</v>
          </cell>
          <cell r="AW61">
            <v>83342</v>
          </cell>
          <cell r="AX61">
            <v>96046</v>
          </cell>
          <cell r="AY61">
            <v>112619</v>
          </cell>
          <cell r="AZ61">
            <v>72327</v>
          </cell>
          <cell r="BA61">
            <v>23269</v>
          </cell>
        </row>
        <row r="62">
          <cell r="E62" t="str">
            <v>CN</v>
          </cell>
          <cell r="F62" t="str">
            <v>TR</v>
          </cell>
          <cell r="G62" t="str">
            <v>BS</v>
          </cell>
          <cell r="H62" t="str">
            <v>LTR</v>
          </cell>
          <cell r="I62">
            <v>74831</v>
          </cell>
          <cell r="J62">
            <v>86543</v>
          </cell>
          <cell r="K62">
            <v>161374</v>
          </cell>
          <cell r="L62">
            <v>72354</v>
          </cell>
          <cell r="M62">
            <v>87766</v>
          </cell>
          <cell r="N62">
            <v>160120</v>
          </cell>
          <cell r="O62">
            <v>73510</v>
          </cell>
          <cell r="P62">
            <v>86490</v>
          </cell>
          <cell r="Q62">
            <v>160000</v>
          </cell>
          <cell r="R62">
            <v>16725</v>
          </cell>
          <cell r="S62">
            <v>10115</v>
          </cell>
          <cell r="T62">
            <v>14567</v>
          </cell>
          <cell r="U62">
            <v>12782</v>
          </cell>
          <cell r="V62">
            <v>8455</v>
          </cell>
          <cell r="W62">
            <v>12187</v>
          </cell>
          <cell r="X62">
            <v>13236</v>
          </cell>
          <cell r="Y62">
            <v>13060</v>
          </cell>
          <cell r="Z62">
            <v>13910</v>
          </cell>
          <cell r="AA62">
            <v>18509</v>
          </cell>
          <cell r="AB62">
            <v>17412</v>
          </cell>
          <cell r="AC62">
            <v>10416</v>
          </cell>
          <cell r="AD62">
            <v>8072</v>
          </cell>
          <cell r="AE62">
            <v>16500</v>
          </cell>
          <cell r="AF62">
            <v>12244</v>
          </cell>
          <cell r="AG62">
            <v>9205</v>
          </cell>
          <cell r="AH62">
            <v>12248</v>
          </cell>
          <cell r="AI62">
            <v>14085</v>
          </cell>
          <cell r="AJ62">
            <v>12115</v>
          </cell>
          <cell r="AK62">
            <v>14063</v>
          </cell>
          <cell r="AL62">
            <v>15716</v>
          </cell>
          <cell r="AM62">
            <v>14684</v>
          </cell>
          <cell r="AN62">
            <v>18665</v>
          </cell>
          <cell r="AO62">
            <v>12523</v>
          </cell>
          <cell r="AP62">
            <v>11324</v>
          </cell>
          <cell r="AQ62">
            <v>13427</v>
          </cell>
          <cell r="AR62">
            <v>12702</v>
          </cell>
          <cell r="AS62">
            <v>13059</v>
          </cell>
          <cell r="AT62">
            <v>11616</v>
          </cell>
          <cell r="AU62">
            <v>11382</v>
          </cell>
          <cell r="AV62">
            <v>14450</v>
          </cell>
          <cell r="AW62">
            <v>15568</v>
          </cell>
          <cell r="AX62">
            <v>15370</v>
          </cell>
          <cell r="AY62">
            <v>16391</v>
          </cell>
          <cell r="AZ62">
            <v>13280</v>
          </cell>
          <cell r="BA62">
            <v>11431</v>
          </cell>
        </row>
        <row r="63">
          <cell r="E63" t="str">
            <v>CN</v>
          </cell>
          <cell r="F63" t="str">
            <v>TR</v>
          </cell>
          <cell r="G63" t="str">
            <v>FS</v>
          </cell>
          <cell r="H63" t="str">
            <v>PSR</v>
          </cell>
          <cell r="I63">
            <v>246037</v>
          </cell>
          <cell r="J63">
            <v>284198</v>
          </cell>
          <cell r="K63">
            <v>530235</v>
          </cell>
          <cell r="L63">
            <v>225855</v>
          </cell>
          <cell r="M63">
            <v>271595</v>
          </cell>
          <cell r="N63">
            <v>497450</v>
          </cell>
          <cell r="O63">
            <v>101935</v>
          </cell>
          <cell r="P63">
            <v>153564</v>
          </cell>
          <cell r="Q63">
            <v>255499</v>
          </cell>
          <cell r="R63">
            <v>34664</v>
          </cell>
          <cell r="S63">
            <v>34320</v>
          </cell>
          <cell r="T63">
            <v>53480</v>
          </cell>
          <cell r="U63">
            <v>46534</v>
          </cell>
          <cell r="V63">
            <v>37794</v>
          </cell>
          <cell r="W63">
            <v>39245</v>
          </cell>
          <cell r="X63">
            <v>37057</v>
          </cell>
          <cell r="Y63">
            <v>46624</v>
          </cell>
          <cell r="Z63">
            <v>39029</v>
          </cell>
          <cell r="AA63">
            <v>79963</v>
          </cell>
          <cell r="AB63">
            <v>49700</v>
          </cell>
          <cell r="AC63">
            <v>31825</v>
          </cell>
          <cell r="AD63">
            <v>32113</v>
          </cell>
          <cell r="AE63">
            <v>37487</v>
          </cell>
          <cell r="AF63">
            <v>45686</v>
          </cell>
          <cell r="AG63">
            <v>29889</v>
          </cell>
          <cell r="AH63">
            <v>44925</v>
          </cell>
          <cell r="AI63">
            <v>35755</v>
          </cell>
          <cell r="AJ63">
            <v>49413</v>
          </cell>
          <cell r="AK63">
            <v>44221</v>
          </cell>
          <cell r="AL63">
            <v>51292</v>
          </cell>
          <cell r="AM63">
            <v>51583</v>
          </cell>
          <cell r="AN63">
            <v>43181</v>
          </cell>
          <cell r="AO63">
            <v>31905</v>
          </cell>
          <cell r="AP63">
            <v>13947</v>
          </cell>
          <cell r="AQ63">
            <v>15874</v>
          </cell>
          <cell r="AR63">
            <v>20252</v>
          </cell>
          <cell r="AS63">
            <v>16366</v>
          </cell>
          <cell r="AT63">
            <v>19067</v>
          </cell>
          <cell r="AU63">
            <v>16429</v>
          </cell>
          <cell r="AV63">
            <v>19074</v>
          </cell>
          <cell r="AW63">
            <v>28468</v>
          </cell>
          <cell r="AX63">
            <v>30759</v>
          </cell>
          <cell r="AY63">
            <v>35462</v>
          </cell>
          <cell r="AZ63">
            <v>25097</v>
          </cell>
          <cell r="BA63">
            <v>14704</v>
          </cell>
        </row>
        <row r="64">
          <cell r="E64" t="str">
            <v>CN</v>
          </cell>
          <cell r="F64" t="str">
            <v>TR</v>
          </cell>
          <cell r="G64" t="str">
            <v>FS</v>
          </cell>
          <cell r="H64" t="str">
            <v>LTR</v>
          </cell>
          <cell r="I64">
            <v>49391</v>
          </cell>
          <cell r="J64">
            <v>57208</v>
          </cell>
          <cell r="K64">
            <v>106599</v>
          </cell>
          <cell r="L64">
            <v>50104</v>
          </cell>
          <cell r="M64">
            <v>49156</v>
          </cell>
          <cell r="N64">
            <v>99260</v>
          </cell>
          <cell r="O64">
            <v>28772</v>
          </cell>
          <cell r="P64">
            <v>32729</v>
          </cell>
          <cell r="Q64">
            <v>61501</v>
          </cell>
          <cell r="R64">
            <v>5177</v>
          </cell>
          <cell r="S64">
            <v>7781</v>
          </cell>
          <cell r="T64">
            <v>9942</v>
          </cell>
          <cell r="U64">
            <v>8399</v>
          </cell>
          <cell r="V64">
            <v>8635</v>
          </cell>
          <cell r="W64">
            <v>9457</v>
          </cell>
          <cell r="X64">
            <v>8543</v>
          </cell>
          <cell r="Y64">
            <v>9311</v>
          </cell>
          <cell r="Z64">
            <v>11897</v>
          </cell>
          <cell r="AA64">
            <v>8981</v>
          </cell>
          <cell r="AB64">
            <v>10023</v>
          </cell>
          <cell r="AC64">
            <v>8453</v>
          </cell>
          <cell r="AD64">
            <v>6963</v>
          </cell>
          <cell r="AE64">
            <v>8711</v>
          </cell>
          <cell r="AF64">
            <v>9304</v>
          </cell>
          <cell r="AG64">
            <v>6020</v>
          </cell>
          <cell r="AH64">
            <v>8751</v>
          </cell>
          <cell r="AI64">
            <v>10355</v>
          </cell>
          <cell r="AJ64">
            <v>13093</v>
          </cell>
          <cell r="AK64">
            <v>9250</v>
          </cell>
          <cell r="AL64">
            <v>6501</v>
          </cell>
          <cell r="AM64">
            <v>6174</v>
          </cell>
          <cell r="AN64">
            <v>7486</v>
          </cell>
          <cell r="AO64">
            <v>6652</v>
          </cell>
          <cell r="AP64">
            <v>4162</v>
          </cell>
          <cell r="AQ64">
            <v>5056</v>
          </cell>
          <cell r="AR64">
            <v>5252</v>
          </cell>
          <cell r="AS64">
            <v>4701</v>
          </cell>
          <cell r="AT64">
            <v>4674</v>
          </cell>
          <cell r="AU64">
            <v>4927</v>
          </cell>
          <cell r="AV64">
            <v>5403</v>
          </cell>
          <cell r="AW64">
            <v>6675</v>
          </cell>
          <cell r="AX64">
            <v>5262</v>
          </cell>
          <cell r="AY64">
            <v>5664</v>
          </cell>
          <cell r="AZ64">
            <v>5376</v>
          </cell>
          <cell r="BA64">
            <v>4349</v>
          </cell>
        </row>
        <row r="65">
          <cell r="E65" t="str">
            <v>CN</v>
          </cell>
          <cell r="F65" t="str">
            <v>TR</v>
          </cell>
          <cell r="G65" t="str">
            <v>SB</v>
          </cell>
          <cell r="H65" t="str">
            <v>PSR</v>
          </cell>
          <cell r="I65">
            <v>0</v>
          </cell>
          <cell r="J65">
            <v>0</v>
          </cell>
          <cell r="K65">
            <v>0</v>
          </cell>
          <cell r="L65">
            <v>2222</v>
          </cell>
          <cell r="M65">
            <v>2520</v>
          </cell>
          <cell r="N65">
            <v>4742</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207</v>
          </cell>
          <cell r="AG65">
            <v>199</v>
          </cell>
          <cell r="AH65">
            <v>352</v>
          </cell>
          <cell r="AI65">
            <v>1464</v>
          </cell>
          <cell r="AJ65">
            <v>152</v>
          </cell>
          <cell r="AK65">
            <v>1295</v>
          </cell>
          <cell r="AL65">
            <v>22</v>
          </cell>
          <cell r="AM65">
            <v>129</v>
          </cell>
          <cell r="AN65">
            <v>477</v>
          </cell>
          <cell r="AO65">
            <v>445</v>
          </cell>
          <cell r="AP65">
            <v>0</v>
          </cell>
          <cell r="AQ65">
            <v>0</v>
          </cell>
          <cell r="AR65">
            <v>0</v>
          </cell>
          <cell r="AS65">
            <v>0</v>
          </cell>
          <cell r="AT65">
            <v>0</v>
          </cell>
          <cell r="AU65">
            <v>0</v>
          </cell>
          <cell r="AV65">
            <v>0</v>
          </cell>
          <cell r="AW65">
            <v>0</v>
          </cell>
          <cell r="AX65">
            <v>0</v>
          </cell>
          <cell r="AY65">
            <v>0</v>
          </cell>
          <cell r="AZ65">
            <v>0</v>
          </cell>
          <cell r="BA65">
            <v>0</v>
          </cell>
        </row>
        <row r="66">
          <cell r="E66" t="str">
            <v>CN</v>
          </cell>
          <cell r="F66" t="str">
            <v>TR</v>
          </cell>
          <cell r="G66" t="str">
            <v>SB</v>
          </cell>
          <cell r="H66" t="str">
            <v>LTR</v>
          </cell>
          <cell r="I66">
            <v>0</v>
          </cell>
          <cell r="J66">
            <v>0</v>
          </cell>
          <cell r="K66">
            <v>0</v>
          </cell>
          <cell r="L66">
            <v>896</v>
          </cell>
          <cell r="M66">
            <v>2199</v>
          </cell>
          <cell r="N66">
            <v>3095</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266</v>
          </cell>
          <cell r="AG66">
            <v>193</v>
          </cell>
          <cell r="AH66">
            <v>274</v>
          </cell>
          <cell r="AI66">
            <v>163</v>
          </cell>
          <cell r="AJ66">
            <v>244</v>
          </cell>
          <cell r="AK66">
            <v>429</v>
          </cell>
          <cell r="AL66">
            <v>67</v>
          </cell>
          <cell r="AM66">
            <v>239</v>
          </cell>
          <cell r="AN66">
            <v>372</v>
          </cell>
          <cell r="AO66">
            <v>848</v>
          </cell>
          <cell r="AP66">
            <v>0</v>
          </cell>
          <cell r="AQ66">
            <v>0</v>
          </cell>
          <cell r="AR66">
            <v>0</v>
          </cell>
          <cell r="AS66">
            <v>0</v>
          </cell>
          <cell r="AT66">
            <v>0</v>
          </cell>
          <cell r="AU66">
            <v>0</v>
          </cell>
          <cell r="AV66">
            <v>0</v>
          </cell>
          <cell r="AW66">
            <v>0</v>
          </cell>
          <cell r="AX66">
            <v>0</v>
          </cell>
          <cell r="AY66">
            <v>0</v>
          </cell>
          <cell r="AZ66">
            <v>0</v>
          </cell>
          <cell r="BA66">
            <v>0</v>
          </cell>
        </row>
        <row r="67">
          <cell r="E67" t="str">
            <v>CN</v>
          </cell>
          <cell r="F67" t="str">
            <v>TR</v>
          </cell>
          <cell r="G67" t="str">
            <v>PL</v>
          </cell>
          <cell r="H67" t="str">
            <v>PSR</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E68" t="str">
            <v>CN</v>
          </cell>
          <cell r="F68" t="str">
            <v>TR</v>
          </cell>
          <cell r="G68" t="str">
            <v>PL</v>
          </cell>
          <cell r="H68" t="str">
            <v>LTR</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E69" t="str">
            <v>CN</v>
          </cell>
          <cell r="F69" t="str">
            <v>TR</v>
          </cell>
          <cell r="G69" t="str">
            <v>DY</v>
          </cell>
          <cell r="H69" t="str">
            <v>PSR</v>
          </cell>
          <cell r="I69">
            <v>355992</v>
          </cell>
          <cell r="J69">
            <v>413759</v>
          </cell>
          <cell r="K69">
            <v>769751</v>
          </cell>
          <cell r="L69">
            <v>300242</v>
          </cell>
          <cell r="M69">
            <v>352235</v>
          </cell>
          <cell r="N69">
            <v>652477</v>
          </cell>
          <cell r="O69">
            <v>301144</v>
          </cell>
          <cell r="P69">
            <v>348853</v>
          </cell>
          <cell r="Q69">
            <v>649997</v>
          </cell>
          <cell r="R69">
            <v>32793</v>
          </cell>
          <cell r="S69">
            <v>58456</v>
          </cell>
          <cell r="T69">
            <v>68554</v>
          </cell>
          <cell r="U69">
            <v>58630</v>
          </cell>
          <cell r="V69">
            <v>79417</v>
          </cell>
          <cell r="W69">
            <v>58142</v>
          </cell>
          <cell r="X69">
            <v>48463</v>
          </cell>
          <cell r="Y69">
            <v>62832</v>
          </cell>
          <cell r="Z69">
            <v>104807</v>
          </cell>
          <cell r="AA69">
            <v>95092</v>
          </cell>
          <cell r="AB69">
            <v>63701</v>
          </cell>
          <cell r="AC69">
            <v>38864</v>
          </cell>
          <cell r="AD69">
            <v>40932</v>
          </cell>
          <cell r="AE69">
            <v>42712</v>
          </cell>
          <cell r="AF69">
            <v>53923</v>
          </cell>
          <cell r="AG69">
            <v>51543</v>
          </cell>
          <cell r="AH69">
            <v>57097</v>
          </cell>
          <cell r="AI69">
            <v>54035</v>
          </cell>
          <cell r="AJ69">
            <v>36590</v>
          </cell>
          <cell r="AK69">
            <v>67036</v>
          </cell>
          <cell r="AL69">
            <v>66361</v>
          </cell>
          <cell r="AM69">
            <v>67414</v>
          </cell>
          <cell r="AN69">
            <v>65808</v>
          </cell>
          <cell r="AO69">
            <v>49026</v>
          </cell>
          <cell r="AP69">
            <v>33928</v>
          </cell>
          <cell r="AQ69">
            <v>46039</v>
          </cell>
          <cell r="AR69">
            <v>56269</v>
          </cell>
          <cell r="AS69">
            <v>49549</v>
          </cell>
          <cell r="AT69">
            <v>63770</v>
          </cell>
          <cell r="AU69">
            <v>51589</v>
          </cell>
          <cell r="AV69">
            <v>39668</v>
          </cell>
          <cell r="AW69">
            <v>62599</v>
          </cell>
          <cell r="AX69">
            <v>81847</v>
          </cell>
          <cell r="AY69">
            <v>78684</v>
          </cell>
          <cell r="AZ69">
            <v>53895</v>
          </cell>
          <cell r="BA69">
            <v>32160</v>
          </cell>
        </row>
        <row r="70">
          <cell r="E70" t="str">
            <v>CN</v>
          </cell>
          <cell r="F70" t="str">
            <v>TR</v>
          </cell>
          <cell r="G70" t="str">
            <v>DY</v>
          </cell>
          <cell r="H70" t="str">
            <v>LTR</v>
          </cell>
          <cell r="I70">
            <v>69646</v>
          </cell>
          <cell r="J70">
            <v>71042</v>
          </cell>
          <cell r="K70">
            <v>140688</v>
          </cell>
          <cell r="L70">
            <v>56021</v>
          </cell>
          <cell r="M70">
            <v>65100</v>
          </cell>
          <cell r="N70">
            <v>121121</v>
          </cell>
          <cell r="O70">
            <v>59675</v>
          </cell>
          <cell r="P70">
            <v>60325</v>
          </cell>
          <cell r="Q70">
            <v>120000</v>
          </cell>
          <cell r="R70">
            <v>6821</v>
          </cell>
          <cell r="S70">
            <v>10571</v>
          </cell>
          <cell r="T70">
            <v>12486</v>
          </cell>
          <cell r="U70">
            <v>13966</v>
          </cell>
          <cell r="V70">
            <v>12044</v>
          </cell>
          <cell r="W70">
            <v>13758</v>
          </cell>
          <cell r="X70">
            <v>11688</v>
          </cell>
          <cell r="Y70">
            <v>11190</v>
          </cell>
          <cell r="Z70">
            <v>13467</v>
          </cell>
          <cell r="AA70">
            <v>12564</v>
          </cell>
          <cell r="AB70">
            <v>13233</v>
          </cell>
          <cell r="AC70">
            <v>8900</v>
          </cell>
          <cell r="AD70">
            <v>4669</v>
          </cell>
          <cell r="AE70">
            <v>7265</v>
          </cell>
          <cell r="AF70">
            <v>10717</v>
          </cell>
          <cell r="AG70">
            <v>9983</v>
          </cell>
          <cell r="AH70">
            <v>11294</v>
          </cell>
          <cell r="AI70">
            <v>12093</v>
          </cell>
          <cell r="AJ70">
            <v>16561</v>
          </cell>
          <cell r="AK70">
            <v>11038</v>
          </cell>
          <cell r="AL70">
            <v>9428</v>
          </cell>
          <cell r="AM70">
            <v>11877</v>
          </cell>
          <cell r="AN70">
            <v>10100</v>
          </cell>
          <cell r="AO70">
            <v>6096</v>
          </cell>
          <cell r="AP70">
            <v>5630</v>
          </cell>
          <cell r="AQ70">
            <v>8380</v>
          </cell>
          <cell r="AR70">
            <v>11062</v>
          </cell>
          <cell r="AS70">
            <v>11281</v>
          </cell>
          <cell r="AT70">
            <v>11136</v>
          </cell>
          <cell r="AU70">
            <v>12186</v>
          </cell>
          <cell r="AV70">
            <v>13207</v>
          </cell>
          <cell r="AW70">
            <v>10938</v>
          </cell>
          <cell r="AX70">
            <v>10857</v>
          </cell>
          <cell r="AY70">
            <v>9325</v>
          </cell>
          <cell r="AZ70">
            <v>9627</v>
          </cell>
          <cell r="BA70">
            <v>6371</v>
          </cell>
        </row>
        <row r="71">
          <cell r="E71" t="str">
            <v>SCA</v>
          </cell>
          <cell r="F71" t="str">
            <v>TR-X</v>
          </cell>
          <cell r="G71" t="str">
            <v>BS</v>
          </cell>
          <cell r="H71" t="str">
            <v>PSR</v>
          </cell>
          <cell r="L71">
            <v>122932</v>
          </cell>
          <cell r="M71">
            <v>127897</v>
          </cell>
          <cell r="N71">
            <v>250829</v>
          </cell>
          <cell r="O71">
            <v>122932</v>
          </cell>
          <cell r="P71">
            <v>127897</v>
          </cell>
          <cell r="Q71">
            <v>250829</v>
          </cell>
          <cell r="R71">
            <v>18544</v>
          </cell>
          <cell r="S71">
            <v>18544</v>
          </cell>
          <cell r="T71">
            <v>18545</v>
          </cell>
          <cell r="U71">
            <v>18544</v>
          </cell>
          <cell r="V71">
            <v>18544</v>
          </cell>
          <cell r="W71">
            <v>18544</v>
          </cell>
          <cell r="X71">
            <v>27009</v>
          </cell>
          <cell r="Y71">
            <v>27009</v>
          </cell>
          <cell r="Z71">
            <v>27010</v>
          </cell>
          <cell r="AA71">
            <v>27009</v>
          </cell>
          <cell r="AB71">
            <v>27009</v>
          </cell>
          <cell r="AC71">
            <v>27009</v>
          </cell>
          <cell r="AD71">
            <v>17970</v>
          </cell>
          <cell r="AE71">
            <v>17833</v>
          </cell>
          <cell r="AF71">
            <v>17840</v>
          </cell>
          <cell r="AG71">
            <v>23459</v>
          </cell>
          <cell r="AH71">
            <v>22156</v>
          </cell>
          <cell r="AI71">
            <v>23674</v>
          </cell>
          <cell r="AJ71">
            <v>17838</v>
          </cell>
          <cell r="AK71">
            <v>20236</v>
          </cell>
          <cell r="AL71">
            <v>22006</v>
          </cell>
          <cell r="AM71">
            <v>23981</v>
          </cell>
          <cell r="AN71">
            <v>21496</v>
          </cell>
          <cell r="AO71">
            <v>22340</v>
          </cell>
          <cell r="AP71">
            <v>17970</v>
          </cell>
          <cell r="AQ71">
            <v>17833</v>
          </cell>
          <cell r="AR71">
            <v>17840</v>
          </cell>
          <cell r="AS71">
            <v>23459</v>
          </cell>
          <cell r="AT71">
            <v>22156</v>
          </cell>
          <cell r="AU71">
            <v>23674</v>
          </cell>
          <cell r="AV71">
            <v>17838</v>
          </cell>
          <cell r="AW71">
            <v>20236</v>
          </cell>
          <cell r="AX71">
            <v>22006</v>
          </cell>
          <cell r="AY71">
            <v>23981</v>
          </cell>
          <cell r="AZ71">
            <v>21496</v>
          </cell>
          <cell r="BA71">
            <v>22340</v>
          </cell>
        </row>
        <row r="72">
          <cell r="E72" t="str">
            <v>SCA</v>
          </cell>
          <cell r="F72" t="str">
            <v>TR-X</v>
          </cell>
          <cell r="G72" t="str">
            <v>BS</v>
          </cell>
          <cell r="H72" t="str">
            <v>LTR</v>
          </cell>
          <cell r="I72">
            <v>41105</v>
          </cell>
          <cell r="J72">
            <v>55924</v>
          </cell>
          <cell r="K72">
            <v>97029</v>
          </cell>
          <cell r="L72">
            <v>63293</v>
          </cell>
          <cell r="M72">
            <v>65524</v>
          </cell>
          <cell r="N72">
            <v>128817</v>
          </cell>
          <cell r="O72">
            <v>63293</v>
          </cell>
          <cell r="P72">
            <v>65524</v>
          </cell>
          <cell r="Q72">
            <v>128817</v>
          </cell>
          <cell r="R72">
            <v>6851</v>
          </cell>
          <cell r="S72">
            <v>6851</v>
          </cell>
          <cell r="T72">
            <v>6851</v>
          </cell>
          <cell r="U72">
            <v>6850</v>
          </cell>
          <cell r="V72">
            <v>6851</v>
          </cell>
          <cell r="W72">
            <v>6851</v>
          </cell>
          <cell r="X72">
            <v>9321</v>
          </cell>
          <cell r="Y72">
            <v>9321</v>
          </cell>
          <cell r="Z72">
            <v>9320</v>
          </cell>
          <cell r="AA72">
            <v>9321</v>
          </cell>
          <cell r="AB72">
            <v>9321</v>
          </cell>
          <cell r="AC72">
            <v>9320</v>
          </cell>
          <cell r="AD72">
            <v>8989</v>
          </cell>
          <cell r="AE72">
            <v>9645</v>
          </cell>
          <cell r="AF72">
            <v>9527</v>
          </cell>
          <cell r="AG72">
            <v>12461</v>
          </cell>
          <cell r="AH72">
            <v>10984</v>
          </cell>
          <cell r="AI72">
            <v>11687</v>
          </cell>
          <cell r="AJ72">
            <v>10473</v>
          </cell>
          <cell r="AK72">
            <v>9919</v>
          </cell>
          <cell r="AL72">
            <v>11405</v>
          </cell>
          <cell r="AM72">
            <v>11738</v>
          </cell>
          <cell r="AN72">
            <v>10739</v>
          </cell>
          <cell r="AO72">
            <v>11250</v>
          </cell>
          <cell r="AP72">
            <v>8989</v>
          </cell>
          <cell r="AQ72">
            <v>9645</v>
          </cell>
          <cell r="AR72">
            <v>9527</v>
          </cell>
          <cell r="AS72">
            <v>12461</v>
          </cell>
          <cell r="AT72">
            <v>10984</v>
          </cell>
          <cell r="AU72">
            <v>11687</v>
          </cell>
          <cell r="AV72">
            <v>10473</v>
          </cell>
          <cell r="AW72">
            <v>9919</v>
          </cell>
          <cell r="AX72">
            <v>11405</v>
          </cell>
          <cell r="AY72">
            <v>11738</v>
          </cell>
          <cell r="AZ72">
            <v>10739</v>
          </cell>
          <cell r="BA72">
            <v>11250</v>
          </cell>
        </row>
        <row r="74">
          <cell r="E74" t="str">
            <v>CN</v>
          </cell>
          <cell r="F74" t="str">
            <v>TR</v>
          </cell>
          <cell r="G74" t="str">
            <v>PSR</v>
          </cell>
          <cell r="AP74">
            <v>69243</v>
          </cell>
          <cell r="AQ74">
            <v>86172</v>
          </cell>
          <cell r="AR74">
            <v>106765</v>
          </cell>
          <cell r="AS74">
            <v>96010</v>
          </cell>
          <cell r="AT74">
            <v>110066</v>
          </cell>
          <cell r="AU74">
            <v>94737</v>
          </cell>
          <cell r="AV74">
            <v>113226</v>
          </cell>
          <cell r="AW74">
            <v>174409</v>
          </cell>
          <cell r="AX74">
            <v>208652</v>
          </cell>
          <cell r="AY74">
            <v>226765</v>
          </cell>
          <cell r="AZ74">
            <v>151319</v>
          </cell>
          <cell r="BA74">
            <v>70133</v>
          </cell>
        </row>
        <row r="75">
          <cell r="G75" t="str">
            <v>LTR</v>
          </cell>
          <cell r="AP75">
            <v>21116</v>
          </cell>
          <cell r="AQ75">
            <v>26863</v>
          </cell>
          <cell r="AR75">
            <v>29016</v>
          </cell>
          <cell r="AS75">
            <v>29041</v>
          </cell>
          <cell r="AT75">
            <v>27426</v>
          </cell>
          <cell r="AU75">
            <v>28495</v>
          </cell>
          <cell r="AV75">
            <v>33060</v>
          </cell>
          <cell r="AW75">
            <v>33181</v>
          </cell>
          <cell r="AX75">
            <v>31489</v>
          </cell>
          <cell r="AY75">
            <v>31380</v>
          </cell>
          <cell r="AZ75">
            <v>28283</v>
          </cell>
          <cell r="BA75">
            <v>22151</v>
          </cell>
        </row>
        <row r="79">
          <cell r="AB79" t="str">
            <v>BUD</v>
          </cell>
          <cell r="AC79" t="str">
            <v>OE</v>
          </cell>
          <cell r="AD79">
            <v>1939808</v>
          </cell>
          <cell r="AE79">
            <v>2008011</v>
          </cell>
          <cell r="AF79">
            <v>2190426</v>
          </cell>
          <cell r="AG79">
            <v>1946182</v>
          </cell>
          <cell r="AH79">
            <v>2061267</v>
          </cell>
          <cell r="AI79">
            <v>2133043</v>
          </cell>
          <cell r="AJ79">
            <v>1397423</v>
          </cell>
          <cell r="AK79">
            <v>1902904</v>
          </cell>
          <cell r="AL79">
            <v>2084637</v>
          </cell>
          <cell r="AM79">
            <v>2130586</v>
          </cell>
          <cell r="AN79">
            <v>2113953</v>
          </cell>
          <cell r="AO79">
            <v>1675680</v>
          </cell>
          <cell r="AP79">
            <v>12278737</v>
          </cell>
          <cell r="AQ79">
            <v>11305183</v>
          </cell>
          <cell r="AR79">
            <v>23583920</v>
          </cell>
        </row>
        <row r="80">
          <cell r="AB80" t="str">
            <v>BUD</v>
          </cell>
          <cell r="AC80" t="str">
            <v>TR</v>
          </cell>
          <cell r="AD80">
            <v>3234217</v>
          </cell>
          <cell r="AE80">
            <v>3298441</v>
          </cell>
          <cell r="AF80">
            <v>3916007</v>
          </cell>
          <cell r="AG80">
            <v>3639504</v>
          </cell>
          <cell r="AH80">
            <v>3698108</v>
          </cell>
          <cell r="AI80">
            <v>3747779</v>
          </cell>
          <cell r="AJ80">
            <v>3775523</v>
          </cell>
          <cell r="AK80" t="e">
            <v>#REF!</v>
          </cell>
          <cell r="AL80">
            <v>4289904</v>
          </cell>
          <cell r="AM80">
            <v>4173450</v>
          </cell>
          <cell r="AN80">
            <v>3920264</v>
          </cell>
          <cell r="AO80">
            <v>3344987</v>
          </cell>
          <cell r="AP80">
            <v>21534056</v>
          </cell>
          <cell r="AQ80" t="e">
            <v>#REF!</v>
          </cell>
          <cell r="AR80" t="e">
            <v>#REF!</v>
          </cell>
        </row>
        <row r="81">
          <cell r="AB81" t="str">
            <v>BUD</v>
          </cell>
          <cell r="AC81" t="str">
            <v>TTL</v>
          </cell>
          <cell r="AD81">
            <v>5174025</v>
          </cell>
          <cell r="AE81">
            <v>5306452</v>
          </cell>
          <cell r="AF81">
            <v>6106433</v>
          </cell>
          <cell r="AG81">
            <v>5585686</v>
          </cell>
          <cell r="AH81">
            <v>5759375</v>
          </cell>
          <cell r="AI81">
            <v>5880822</v>
          </cell>
          <cell r="AJ81">
            <v>5172946</v>
          </cell>
          <cell r="AK81" t="e">
            <v>#REF!</v>
          </cell>
          <cell r="AL81">
            <v>6374541</v>
          </cell>
          <cell r="AM81">
            <v>6304036</v>
          </cell>
          <cell r="AN81">
            <v>6034217</v>
          </cell>
          <cell r="AO81">
            <v>5020667</v>
          </cell>
          <cell r="AP81">
            <v>33812793</v>
          </cell>
          <cell r="AQ81" t="e">
            <v>#REF!</v>
          </cell>
          <cell r="AR81" t="e">
            <v>#REF!</v>
          </cell>
        </row>
        <row r="85">
          <cell r="AB85" t="str">
            <v>INVENTORY</v>
          </cell>
        </row>
        <row r="86">
          <cell r="AB86" t="str">
            <v>BUD</v>
          </cell>
          <cell r="AC86" t="str">
            <v>PSR</v>
          </cell>
          <cell r="AD86">
            <v>6924</v>
          </cell>
          <cell r="AE86">
            <v>7437</v>
          </cell>
          <cell r="AF86">
            <v>7870</v>
          </cell>
          <cell r="AG86">
            <v>8390</v>
          </cell>
          <cell r="AH86">
            <v>9029</v>
          </cell>
          <cell r="AI86">
            <v>9591</v>
          </cell>
          <cell r="AJ86">
            <v>9978</v>
          </cell>
          <cell r="AK86">
            <v>9939</v>
          </cell>
          <cell r="AL86">
            <v>8875</v>
          </cell>
          <cell r="AM86">
            <v>7992</v>
          </cell>
          <cell r="AN86">
            <v>7223</v>
          </cell>
          <cell r="AO86">
            <v>7429</v>
          </cell>
        </row>
        <row r="87">
          <cell r="AB87" t="str">
            <v>BUD</v>
          </cell>
          <cell r="AC87" t="str">
            <v>LTR</v>
          </cell>
          <cell r="AD87">
            <v>982</v>
          </cell>
          <cell r="AE87">
            <v>1028</v>
          </cell>
          <cell r="AF87">
            <v>1052</v>
          </cell>
          <cell r="AG87">
            <v>1119</v>
          </cell>
          <cell r="AH87">
            <v>1240</v>
          </cell>
          <cell r="AI87">
            <v>1330</v>
          </cell>
          <cell r="AJ87">
            <v>1322</v>
          </cell>
          <cell r="AK87">
            <v>1384</v>
          </cell>
          <cell r="AL87">
            <v>1273</v>
          </cell>
          <cell r="AM87">
            <v>1272</v>
          </cell>
          <cell r="AN87">
            <v>1283</v>
          </cell>
          <cell r="AO87">
            <v>1362</v>
          </cell>
        </row>
        <row r="88">
          <cell r="AB88" t="str">
            <v>BUD</v>
          </cell>
          <cell r="AC88" t="str">
            <v>TTL</v>
          </cell>
          <cell r="AD88">
            <v>7906</v>
          </cell>
          <cell r="AE88">
            <v>8465</v>
          </cell>
          <cell r="AF88">
            <v>8922</v>
          </cell>
          <cell r="AG88">
            <v>9509</v>
          </cell>
          <cell r="AH88">
            <v>10269</v>
          </cell>
          <cell r="AI88">
            <v>10921</v>
          </cell>
          <cell r="AJ88">
            <v>11300</v>
          </cell>
          <cell r="AK88">
            <v>11323</v>
          </cell>
          <cell r="AL88">
            <v>10148</v>
          </cell>
          <cell r="AM88">
            <v>9264</v>
          </cell>
          <cell r="AN88">
            <v>8506</v>
          </cell>
          <cell r="AO88">
            <v>8791</v>
          </cell>
        </row>
        <row r="91">
          <cell r="AD91">
            <v>36526</v>
          </cell>
          <cell r="AE91">
            <v>36557</v>
          </cell>
          <cell r="AF91">
            <v>36586</v>
          </cell>
          <cell r="AG91">
            <v>36617</v>
          </cell>
          <cell r="AH91">
            <v>36647</v>
          </cell>
          <cell r="AI91">
            <v>36678</v>
          </cell>
          <cell r="AJ91">
            <v>36708</v>
          </cell>
          <cell r="AK91">
            <v>36739</v>
          </cell>
          <cell r="AL91">
            <v>36770</v>
          </cell>
          <cell r="AM91">
            <v>36800</v>
          </cell>
          <cell r="AN91">
            <v>36831</v>
          </cell>
          <cell r="AO91">
            <v>36861</v>
          </cell>
          <cell r="AP91" t="str">
            <v>YEAR</v>
          </cell>
        </row>
        <row r="92">
          <cell r="N92" t="str">
            <v>PSR OE</v>
          </cell>
          <cell r="AD92">
            <v>1649483</v>
          </cell>
          <cell r="AE92">
            <v>1687079</v>
          </cell>
          <cell r="AF92">
            <v>1900704</v>
          </cell>
          <cell r="AG92">
            <v>1648693</v>
          </cell>
          <cell r="AH92">
            <v>1947243</v>
          </cell>
          <cell r="AI92">
            <v>1774095</v>
          </cell>
          <cell r="AJ92">
            <v>1206903</v>
          </cell>
          <cell r="AK92">
            <v>1833739</v>
          </cell>
          <cell r="AL92">
            <v>1755449</v>
          </cell>
          <cell r="AM92">
            <v>1896802</v>
          </cell>
          <cell r="AN92">
            <v>1583626</v>
          </cell>
          <cell r="AO92">
            <v>1273512</v>
          </cell>
          <cell r="AP92">
            <v>20157328</v>
          </cell>
        </row>
        <row r="93">
          <cell r="N93" t="str">
            <v>PSR TR</v>
          </cell>
          <cell r="AD93">
            <v>2489215</v>
          </cell>
          <cell r="AE93">
            <v>2963702</v>
          </cell>
          <cell r="AF93">
            <v>3261933</v>
          </cell>
          <cell r="AG93">
            <v>2884790</v>
          </cell>
          <cell r="AH93">
            <v>3026758</v>
          </cell>
          <cell r="AI93">
            <v>3818972</v>
          </cell>
          <cell r="AJ93">
            <v>2647537</v>
          </cell>
          <cell r="AK93">
            <v>3125752</v>
          </cell>
          <cell r="AL93">
            <v>2910615</v>
          </cell>
          <cell r="AM93">
            <v>2802935</v>
          </cell>
          <cell r="AN93">
            <v>2429598</v>
          </cell>
          <cell r="AO93">
            <v>1785069</v>
          </cell>
          <cell r="AP93">
            <v>34146876</v>
          </cell>
        </row>
        <row r="94">
          <cell r="N94" t="str">
            <v>LTR OE</v>
          </cell>
          <cell r="AD94">
            <v>248932</v>
          </cell>
          <cell r="AE94">
            <v>285061</v>
          </cell>
          <cell r="AF94">
            <v>330714</v>
          </cell>
          <cell r="AG94">
            <v>242508</v>
          </cell>
          <cell r="AH94">
            <v>283389</v>
          </cell>
          <cell r="AI94">
            <v>286411</v>
          </cell>
          <cell r="AJ94">
            <v>173325</v>
          </cell>
          <cell r="AK94">
            <v>286551</v>
          </cell>
          <cell r="AL94">
            <v>284823</v>
          </cell>
          <cell r="AM94">
            <v>312806</v>
          </cell>
          <cell r="AN94">
            <v>256435</v>
          </cell>
          <cell r="AO94">
            <v>240021</v>
          </cell>
          <cell r="AP94">
            <v>3230976</v>
          </cell>
        </row>
        <row r="95">
          <cell r="N95" t="str">
            <v>LTR TR</v>
          </cell>
          <cell r="AD95">
            <v>402994</v>
          </cell>
          <cell r="AE95">
            <v>389376</v>
          </cell>
          <cell r="AF95">
            <v>420390</v>
          </cell>
          <cell r="AG95">
            <v>429355</v>
          </cell>
          <cell r="AH95">
            <v>423932</v>
          </cell>
          <cell r="AI95">
            <v>604547</v>
          </cell>
          <cell r="AJ95">
            <v>369161</v>
          </cell>
          <cell r="AK95">
            <v>510660</v>
          </cell>
          <cell r="AL95">
            <v>481356</v>
          </cell>
          <cell r="AM95">
            <v>421436</v>
          </cell>
          <cell r="AN95">
            <v>374445</v>
          </cell>
          <cell r="AO95">
            <v>297648</v>
          </cell>
          <cell r="AP95">
            <v>5125300</v>
          </cell>
        </row>
        <row r="96">
          <cell r="N96" t="str">
            <v>PSR+LTR OE</v>
          </cell>
          <cell r="AD96">
            <v>1898415</v>
          </cell>
          <cell r="AE96">
            <v>1972140</v>
          </cell>
          <cell r="AF96">
            <v>2231418</v>
          </cell>
          <cell r="AG96">
            <v>1891201</v>
          </cell>
          <cell r="AH96">
            <v>2230632</v>
          </cell>
          <cell r="AI96">
            <v>2060506</v>
          </cell>
          <cell r="AJ96">
            <v>1380228</v>
          </cell>
          <cell r="AK96">
            <v>2120290</v>
          </cell>
          <cell r="AL96">
            <v>2040272</v>
          </cell>
          <cell r="AM96">
            <v>2209608</v>
          </cell>
          <cell r="AN96">
            <v>1840061</v>
          </cell>
          <cell r="AO96">
            <v>1513533</v>
          </cell>
          <cell r="AP96">
            <v>23388304</v>
          </cell>
        </row>
        <row r="97">
          <cell r="N97" t="str">
            <v>PSR+ LTR TR</v>
          </cell>
          <cell r="AD97">
            <v>2892209</v>
          </cell>
          <cell r="AE97">
            <v>3353078</v>
          </cell>
          <cell r="AF97">
            <v>3682323</v>
          </cell>
          <cell r="AG97">
            <v>3314145</v>
          </cell>
          <cell r="AH97">
            <v>3450690</v>
          </cell>
          <cell r="AI97">
            <v>4423519</v>
          </cell>
          <cell r="AJ97">
            <v>3016698</v>
          </cell>
          <cell r="AK97">
            <v>3636412</v>
          </cell>
          <cell r="AL97">
            <v>3391971</v>
          </cell>
          <cell r="AM97">
            <v>3224371</v>
          </cell>
          <cell r="AN97">
            <v>2804043</v>
          </cell>
          <cell r="AO97">
            <v>2082717</v>
          </cell>
          <cell r="AP97">
            <v>39272176</v>
          </cell>
        </row>
        <row r="99">
          <cell r="AD99">
            <v>1518454</v>
          </cell>
          <cell r="AE99">
            <v>1570345</v>
          </cell>
          <cell r="AF99">
            <v>1763707</v>
          </cell>
          <cell r="AG99">
            <v>1519309</v>
          </cell>
          <cell r="AH99">
            <v>1812993</v>
          </cell>
          <cell r="AI99">
            <v>1642170</v>
          </cell>
          <cell r="AJ99">
            <v>1105104</v>
          </cell>
          <cell r="AK99">
            <v>1690674</v>
          </cell>
          <cell r="AL99">
            <v>1625045</v>
          </cell>
          <cell r="AM99">
            <v>1753877</v>
          </cell>
          <cell r="AN99">
            <v>1489996</v>
          </cell>
          <cell r="AO99">
            <v>1168310</v>
          </cell>
        </row>
        <row r="100">
          <cell r="AD100">
            <v>248932</v>
          </cell>
          <cell r="AE100">
            <v>285061</v>
          </cell>
          <cell r="AF100">
            <v>330714</v>
          </cell>
          <cell r="AG100">
            <v>242508</v>
          </cell>
          <cell r="AH100">
            <v>283389</v>
          </cell>
          <cell r="AI100">
            <v>286411</v>
          </cell>
          <cell r="AJ100">
            <v>173325</v>
          </cell>
          <cell r="AK100">
            <v>286551</v>
          </cell>
          <cell r="AL100">
            <v>284823</v>
          </cell>
          <cell r="AM100">
            <v>312806</v>
          </cell>
          <cell r="AN100">
            <v>256435</v>
          </cell>
          <cell r="AO100">
            <v>240021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alance Sheet"/>
      <sheetName val="Profit and Loss"/>
      <sheetName val="Schedules 1to3"/>
      <sheetName val="Schedule 4"/>
      <sheetName val="Schedules 5to9"/>
      <sheetName val="Schedules10to12"/>
      <sheetName val="Schedules13to15"/>
      <sheetName val="Schedule 16(a)"/>
      <sheetName val="Schedule 16(b)"/>
      <sheetName val="Schedule 14(c)"/>
      <sheetName val="schedule 16(c)"/>
      <sheetName val="schedule 16(d)"/>
      <sheetName val="Balance Sheet Groupings"/>
      <sheetName val="pl detailed"/>
      <sheetName val="pl groupings"/>
      <sheetName val="working to notes to acs"/>
      <sheetName val="man. remn."/>
      <sheetName val="PENDING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f5_Hedge cost &amp; Rupee loan cnvr"/>
      <sheetName val="f5_USD INR 70"/>
      <sheetName val="f5_USD INR 50"/>
    </sheetNames>
    <sheetDataSet>
      <sheetData sheetId="0"/>
      <sheetData sheetId="1"/>
      <sheetData sheetId="2"/>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FULL CYCLE DATA"/>
      <sheetName val="T &amp; D LOSS"/>
    </sheetNames>
    <sheetDataSet>
      <sheetData sheetId="0"/>
      <sheetData sheetId="1"/>
      <sheetData sheetId="2" refreshError="1">
        <row r="39">
          <cell r="A39">
            <v>38443</v>
          </cell>
          <cell r="B39">
            <v>374.46</v>
          </cell>
          <cell r="C39">
            <v>27.9</v>
          </cell>
          <cell r="D39">
            <v>346.56</v>
          </cell>
          <cell r="E39">
            <v>61.607999999999997</v>
          </cell>
          <cell r="F39">
            <v>0</v>
          </cell>
          <cell r="G39">
            <v>61.607999999999997</v>
          </cell>
          <cell r="H39">
            <v>408.16800000000001</v>
          </cell>
          <cell r="I39">
            <v>401.464</v>
          </cell>
          <cell r="J39">
            <v>399.55160000000001</v>
          </cell>
          <cell r="K39">
            <v>6.7040000000000077</v>
          </cell>
          <cell r="L39">
            <v>1.912399999999991</v>
          </cell>
        </row>
        <row r="40">
          <cell r="A40">
            <v>38473</v>
          </cell>
          <cell r="B40">
            <v>389.15</v>
          </cell>
          <cell r="C40">
            <v>29.36</v>
          </cell>
          <cell r="D40">
            <v>359.78999999999996</v>
          </cell>
          <cell r="E40">
            <v>67.951999999999998</v>
          </cell>
          <cell r="F40">
            <v>0</v>
          </cell>
          <cell r="G40">
            <v>67.951999999999998</v>
          </cell>
          <cell r="H40">
            <v>427.74199999999996</v>
          </cell>
          <cell r="I40">
            <v>420.50380000000001</v>
          </cell>
          <cell r="J40">
            <v>418.60559999999998</v>
          </cell>
          <cell r="K40">
            <v>7.2381999999999493</v>
          </cell>
          <cell r="L40">
            <v>1.8982000000000312</v>
          </cell>
        </row>
        <row r="41">
          <cell r="A41">
            <v>38504</v>
          </cell>
          <cell r="B41">
            <v>359.67</v>
          </cell>
          <cell r="C41">
            <v>27.8</v>
          </cell>
          <cell r="D41">
            <v>331.87</v>
          </cell>
          <cell r="E41">
            <v>84.176000000000002</v>
          </cell>
          <cell r="F41">
            <v>1.2E-2</v>
          </cell>
          <cell r="G41">
            <v>84.164000000000001</v>
          </cell>
          <cell r="H41">
            <v>416.03399999999999</v>
          </cell>
          <cell r="I41">
            <v>408.98320000000001</v>
          </cell>
          <cell r="J41">
            <v>407.37920000000003</v>
          </cell>
          <cell r="K41">
            <v>7.0507999999999811</v>
          </cell>
          <cell r="L41">
            <v>1.603999999999985</v>
          </cell>
          <cell r="M41">
            <v>78.128699999999995</v>
          </cell>
          <cell r="N41">
            <v>9.9675999999999991</v>
          </cell>
          <cell r="O41">
            <v>15.952400000000001</v>
          </cell>
          <cell r="P41">
            <v>84.113499999999988</v>
          </cell>
        </row>
        <row r="42">
          <cell r="A42">
            <v>38534</v>
          </cell>
          <cell r="B42">
            <v>379.39699999999999</v>
          </cell>
          <cell r="C42">
            <v>29.018000000000001</v>
          </cell>
          <cell r="D42">
            <v>350.37900000000002</v>
          </cell>
          <cell r="E42">
            <v>59.363999999999997</v>
          </cell>
          <cell r="F42">
            <v>1.1639999999999999</v>
          </cell>
          <cell r="G42">
            <v>58.199999999999996</v>
          </cell>
          <cell r="H42">
            <v>408.57900000000001</v>
          </cell>
          <cell r="I42">
            <v>401.55029999999999</v>
          </cell>
          <cell r="J42">
            <v>400.00695999999988</v>
          </cell>
          <cell r="K42">
            <v>7.0287000000000148</v>
          </cell>
          <cell r="L42">
            <v>1.5433400000001143</v>
          </cell>
          <cell r="M42">
            <v>66.109899999999996</v>
          </cell>
          <cell r="N42">
            <v>13.5349</v>
          </cell>
          <cell r="O42">
            <v>5.8192000000000004</v>
          </cell>
          <cell r="P42">
            <v>58.394199999999991</v>
          </cell>
        </row>
        <row r="43">
          <cell r="A43">
            <v>38565</v>
          </cell>
          <cell r="B43">
            <v>345.73600000000005</v>
          </cell>
          <cell r="C43">
            <v>26.836999999999996</v>
          </cell>
          <cell r="D43">
            <v>318.89900000000006</v>
          </cell>
          <cell r="E43">
            <v>81.316000000000003</v>
          </cell>
          <cell r="F43">
            <v>0</v>
          </cell>
          <cell r="G43">
            <v>81.316000000000003</v>
          </cell>
          <cell r="H43">
            <v>400.21500000000003</v>
          </cell>
          <cell r="I43">
            <v>394.02120000000002</v>
          </cell>
          <cell r="J43">
            <v>392.41752000000002</v>
          </cell>
          <cell r="K43">
            <v>6.1938000000000102</v>
          </cell>
          <cell r="L43">
            <v>1.6036799999999971</v>
          </cell>
          <cell r="M43">
            <v>75.626299999999929</v>
          </cell>
          <cell r="N43">
            <v>14.005600000000001</v>
          </cell>
          <cell r="O43">
            <v>19.591200000000001</v>
          </cell>
          <cell r="P43">
            <v>81.211899999999929</v>
          </cell>
        </row>
        <row r="44">
          <cell r="A44">
            <v>38596</v>
          </cell>
          <cell r="B44">
            <v>216.113</v>
          </cell>
          <cell r="C44">
            <v>17.975000000000001</v>
          </cell>
          <cell r="D44">
            <v>198.13800000000001</v>
          </cell>
          <cell r="E44">
            <v>170.15600000000001</v>
          </cell>
          <cell r="F44">
            <v>8.0000000000000002E-3</v>
          </cell>
          <cell r="G44">
            <v>170.148</v>
          </cell>
          <cell r="H44">
            <v>368.286</v>
          </cell>
          <cell r="I44">
            <v>364.40730000000002</v>
          </cell>
          <cell r="J44">
            <v>363.28356000000014</v>
          </cell>
          <cell r="K44">
            <v>3.8786999999999807</v>
          </cell>
          <cell r="L44">
            <v>1.1237399999998843</v>
          </cell>
          <cell r="M44">
            <v>106.2103</v>
          </cell>
          <cell r="N44">
            <v>1.4317</v>
          </cell>
          <cell r="O44">
            <v>65.096999999999994</v>
          </cell>
          <cell r="P44">
            <v>169.87559999999999</v>
          </cell>
        </row>
        <row r="45">
          <cell r="A45">
            <v>38626</v>
          </cell>
          <cell r="B45">
            <v>379.43</v>
          </cell>
          <cell r="C45">
            <v>28.877000000000002</v>
          </cell>
          <cell r="D45">
            <v>350.553</v>
          </cell>
          <cell r="E45">
            <v>86.456000000000003</v>
          </cell>
          <cell r="F45">
            <v>0</v>
          </cell>
          <cell r="G45">
            <v>86.455999999999676</v>
          </cell>
          <cell r="H45">
            <v>437.00899999999967</v>
          </cell>
          <cell r="I45">
            <v>430.185</v>
          </cell>
          <cell r="J45">
            <v>428.60253999999998</v>
          </cell>
          <cell r="K45">
            <v>6.8239999999996712</v>
          </cell>
          <cell r="L45">
            <v>1.582460000000026</v>
          </cell>
          <cell r="M45">
            <v>82.191399999999902</v>
          </cell>
          <cell r="N45">
            <v>11.2165</v>
          </cell>
          <cell r="O45">
            <v>15.533299999999999</v>
          </cell>
          <cell r="P45">
            <v>86.508199999999903</v>
          </cell>
        </row>
        <row r="46">
          <cell r="A46">
            <v>38657</v>
          </cell>
          <cell r="B46">
            <v>375.29</v>
          </cell>
          <cell r="C46">
            <v>27.884000000000004</v>
          </cell>
          <cell r="D46">
            <v>347.40600000000001</v>
          </cell>
          <cell r="E46">
            <v>48.607999999999997</v>
          </cell>
          <cell r="F46">
            <v>0</v>
          </cell>
          <cell r="G46">
            <v>48.607999999999997</v>
          </cell>
          <cell r="H46">
            <v>396.01400000000001</v>
          </cell>
          <cell r="I46">
            <v>389.274</v>
          </cell>
          <cell r="J46">
            <v>387.928</v>
          </cell>
          <cell r="K46">
            <v>6.7400000000000091</v>
          </cell>
          <cell r="L46">
            <v>1.3460000000000036</v>
          </cell>
          <cell r="M46">
            <v>61.743200000000186</v>
          </cell>
          <cell r="N46">
            <v>16.219000000000001</v>
          </cell>
          <cell r="O46">
            <v>3.2537999999999885</v>
          </cell>
          <cell r="P46">
            <v>48.778000000000169</v>
          </cell>
        </row>
        <row r="47">
          <cell r="A47">
            <v>38687</v>
          </cell>
          <cell r="B47">
            <v>387.089</v>
          </cell>
          <cell r="C47">
            <v>28.539000000000001</v>
          </cell>
          <cell r="D47">
            <v>358.55</v>
          </cell>
          <cell r="E47">
            <v>44.328000000000003</v>
          </cell>
          <cell r="F47">
            <v>1.2E-2</v>
          </cell>
          <cell r="G47">
            <v>44.316000000000003</v>
          </cell>
          <cell r="H47">
            <v>402.86599999999999</v>
          </cell>
          <cell r="I47">
            <v>395.92450000000002</v>
          </cell>
          <cell r="J47">
            <v>395.03731999999974</v>
          </cell>
          <cell r="K47">
            <v>6.9414999999999623</v>
          </cell>
          <cell r="L47">
            <v>0.88718000000028496</v>
          </cell>
          <cell r="M47">
            <v>62.059299999999816</v>
          </cell>
          <cell r="N47">
            <v>19.999399999999966</v>
          </cell>
          <cell r="O47">
            <v>2.4489999999999998</v>
          </cell>
          <cell r="P47">
            <v>44.508899999999855</v>
          </cell>
        </row>
        <row r="48">
          <cell r="A48">
            <v>38718</v>
          </cell>
          <cell r="B48">
            <v>389.08400000000006</v>
          </cell>
          <cell r="C48">
            <v>28.887999999999998</v>
          </cell>
          <cell r="D48">
            <v>360.19600000000008</v>
          </cell>
          <cell r="E48">
            <v>38.311999999999898</v>
          </cell>
          <cell r="F48">
            <v>4.0000000000000001E-3</v>
          </cell>
          <cell r="G48">
            <v>38.3079999999999</v>
          </cell>
          <cell r="H48">
            <v>398.50399999999996</v>
          </cell>
          <cell r="I48">
            <v>390.09859999999998</v>
          </cell>
          <cell r="J48">
            <v>389.00076000000013</v>
          </cell>
          <cell r="K48">
            <v>8.405399999999986</v>
          </cell>
          <cell r="L48">
            <v>1.0978399999998487</v>
          </cell>
          <cell r="M48">
            <v>57.983100000000093</v>
          </cell>
          <cell r="N48">
            <v>20.646900000000024</v>
          </cell>
          <cell r="O48">
            <v>1.2098999999999942</v>
          </cell>
          <cell r="P48">
            <v>38.546100000000067</v>
          </cell>
        </row>
        <row r="49">
          <cell r="A49">
            <v>38749</v>
          </cell>
          <cell r="B49">
            <v>351.46100000000001</v>
          </cell>
          <cell r="C49">
            <v>25.877999999999997</v>
          </cell>
          <cell r="D49">
            <v>325.58300000000003</v>
          </cell>
          <cell r="E49">
            <v>55.02</v>
          </cell>
          <cell r="F49">
            <v>0</v>
          </cell>
          <cell r="G49">
            <v>55.02</v>
          </cell>
          <cell r="H49">
            <v>380.60300000000001</v>
          </cell>
          <cell r="I49">
            <v>373.97399999999999</v>
          </cell>
          <cell r="J49">
            <v>372.85475999999983</v>
          </cell>
          <cell r="K49">
            <v>6.6290000000000191</v>
          </cell>
          <cell r="L49">
            <v>1.1192400000001612</v>
          </cell>
          <cell r="M49">
            <v>56.093599999999995</v>
          </cell>
          <cell r="N49">
            <v>10.863200000000012</v>
          </cell>
          <cell r="O49">
            <v>9.7714999999999996</v>
          </cell>
          <cell r="P49">
            <v>55.001899999999985</v>
          </cell>
        </row>
        <row r="50">
          <cell r="A50">
            <v>38777</v>
          </cell>
          <cell r="B50">
            <v>375.76800000000003</v>
          </cell>
          <cell r="C50">
            <v>28.504000000000005</v>
          </cell>
          <cell r="D50">
            <v>347.26400000000001</v>
          </cell>
          <cell r="E50">
            <v>75.847999999999999</v>
          </cell>
          <cell r="F50">
            <v>4.0000000000000001E-3</v>
          </cell>
          <cell r="G50">
            <v>75.843999999999994</v>
          </cell>
          <cell r="H50">
            <v>423.108</v>
          </cell>
          <cell r="I50">
            <v>415.83699999999999</v>
          </cell>
          <cell r="J50">
            <v>415.25135999999998</v>
          </cell>
          <cell r="K50">
            <v>7.271000000000015</v>
          </cell>
          <cell r="L50">
            <v>0.58564000000001215</v>
          </cell>
          <cell r="M50">
            <v>75.290599999999998</v>
          </cell>
          <cell r="N50">
            <v>0</v>
          </cell>
          <cell r="P50">
            <v>75.290599999999998</v>
          </cell>
        </row>
        <row r="51">
          <cell r="A51">
            <v>38808</v>
          </cell>
          <cell r="B51">
            <v>376.76600000000008</v>
          </cell>
          <cell r="C51">
            <v>28.813000000000002</v>
          </cell>
          <cell r="D51">
            <v>347.95299999999997</v>
          </cell>
          <cell r="E51">
            <v>82.28</v>
          </cell>
          <cell r="F51">
            <v>0</v>
          </cell>
          <cell r="G51">
            <v>82.28</v>
          </cell>
          <cell r="H51">
            <v>430.23299999999995</v>
          </cell>
          <cell r="I51">
            <v>423.63110000000012</v>
          </cell>
          <cell r="J51">
            <v>421.86084000000034</v>
          </cell>
          <cell r="K51">
            <v>6.60189999999983</v>
          </cell>
          <cell r="L51">
            <v>1.7702599999997801</v>
          </cell>
          <cell r="M51">
            <v>81.824699999999993</v>
          </cell>
          <cell r="N51">
            <v>0</v>
          </cell>
          <cell r="P51">
            <v>81.824699999999993</v>
          </cell>
        </row>
        <row r="52">
          <cell r="A52">
            <v>38838</v>
          </cell>
          <cell r="B52">
            <v>385.42099999999994</v>
          </cell>
          <cell r="C52">
            <v>30.177999999999997</v>
          </cell>
          <cell r="D52">
            <v>355.24700000000007</v>
          </cell>
          <cell r="E52">
            <v>98.087999999999994</v>
          </cell>
          <cell r="F52">
            <v>0</v>
          </cell>
          <cell r="G52">
            <v>98.087999999999994</v>
          </cell>
          <cell r="H52">
            <v>453.33500000000004</v>
          </cell>
          <cell r="I52">
            <v>446.31579999999985</v>
          </cell>
          <cell r="J52">
            <v>444.45719999999966</v>
          </cell>
          <cell r="K52">
            <v>7.0192000000001826</v>
          </cell>
          <cell r="L52">
            <v>1.8586000000001945</v>
          </cell>
          <cell r="M52">
            <v>97.542699999999996</v>
          </cell>
          <cell r="N52">
            <v>0</v>
          </cell>
          <cell r="P52">
            <v>97.542699999999996</v>
          </cell>
        </row>
        <row r="53">
          <cell r="A53">
            <v>38869</v>
          </cell>
          <cell r="B53">
            <v>376.69499999999999</v>
          </cell>
          <cell r="C53">
            <v>29.074999999999999</v>
          </cell>
          <cell r="D53">
            <v>347.62</v>
          </cell>
          <cell r="E53">
            <v>108.252</v>
          </cell>
          <cell r="F53">
            <v>0</v>
          </cell>
          <cell r="G53">
            <v>108.252</v>
          </cell>
          <cell r="H53">
            <v>455.87200000000001</v>
          </cell>
          <cell r="I53">
            <v>449.22560000000016</v>
          </cell>
          <cell r="J53">
            <v>447.11520000000013</v>
          </cell>
          <cell r="K53">
            <v>6.6463999999998578</v>
          </cell>
          <cell r="L53">
            <v>2.1104000000000269</v>
          </cell>
          <cell r="M53">
            <v>107.6636</v>
          </cell>
          <cell r="N53">
            <v>0</v>
          </cell>
          <cell r="P53">
            <v>107.6636</v>
          </cell>
        </row>
        <row r="54">
          <cell r="A54">
            <v>38899</v>
          </cell>
          <cell r="B54">
            <v>391.76299999999992</v>
          </cell>
          <cell r="C54">
            <v>30.16</v>
          </cell>
          <cell r="D54">
            <v>361.60299999999995</v>
          </cell>
          <cell r="E54">
            <v>81.180000000000007</v>
          </cell>
          <cell r="F54">
            <v>4.0000000000000001E-3</v>
          </cell>
          <cell r="G54">
            <v>81.176000000000002</v>
          </cell>
          <cell r="H54">
            <v>442.77899999999994</v>
          </cell>
          <cell r="I54">
            <v>435.27070000000003</v>
          </cell>
          <cell r="J54">
            <v>433.86935999999997</v>
          </cell>
          <cell r="K54">
            <v>7.508299999999906</v>
          </cell>
          <cell r="L54">
            <v>1.4013400000000615</v>
          </cell>
          <cell r="M54">
            <v>80.655799999999999</v>
          </cell>
          <cell r="N54">
            <v>0</v>
          </cell>
          <cell r="P54">
            <v>80.655799999999999</v>
          </cell>
        </row>
        <row r="55">
          <cell r="A55">
            <v>38930</v>
          </cell>
          <cell r="B55">
            <v>270.31200000000001</v>
          </cell>
          <cell r="C55">
            <v>22.02</v>
          </cell>
          <cell r="D55">
            <v>248.33400000000003</v>
          </cell>
          <cell r="E55">
            <v>152.83199999999988</v>
          </cell>
          <cell r="F55">
            <v>4.0000000000000001E-3</v>
          </cell>
          <cell r="G55">
            <v>152.82799999999989</v>
          </cell>
          <cell r="H55">
            <v>401.16199999999992</v>
          </cell>
          <cell r="I55">
            <v>396.43229999999977</v>
          </cell>
          <cell r="J55">
            <v>394.88712000000015</v>
          </cell>
          <cell r="K55">
            <v>4.7297000000001503</v>
          </cell>
          <cell r="L55">
            <v>1.5451799999996183</v>
          </cell>
          <cell r="M55">
            <v>151.47639999999996</v>
          </cell>
          <cell r="N55">
            <v>0</v>
          </cell>
          <cell r="P55">
            <v>151.47639999999996</v>
          </cell>
        </row>
        <row r="56">
          <cell r="A56">
            <v>38961</v>
          </cell>
          <cell r="B56">
            <v>376.35099999999994</v>
          </cell>
          <cell r="C56">
            <v>28.451000000000004</v>
          </cell>
          <cell r="D56">
            <v>347.9</v>
          </cell>
          <cell r="E56">
            <v>93.6</v>
          </cell>
          <cell r="F56">
            <v>8.0000000000000002E-3</v>
          </cell>
          <cell r="G56">
            <v>93.591999999999999</v>
          </cell>
          <cell r="H56">
            <v>441.49199999999996</v>
          </cell>
          <cell r="I56">
            <v>434.97650000000027</v>
          </cell>
          <cell r="J56">
            <v>433.98719999999997</v>
          </cell>
          <cell r="K56">
            <v>6.5154999999996903</v>
          </cell>
          <cell r="L56">
            <v>0.9893000000002985</v>
          </cell>
          <cell r="M56">
            <v>92.838600000000028</v>
          </cell>
          <cell r="N56">
            <v>0</v>
          </cell>
          <cell r="P56">
            <v>92.838600000000028</v>
          </cell>
        </row>
        <row r="57">
          <cell r="A57">
            <v>38991</v>
          </cell>
          <cell r="B57">
            <v>368.625</v>
          </cell>
          <cell r="C57">
            <v>28.391000000000002</v>
          </cell>
          <cell r="D57">
            <v>340.23400000000009</v>
          </cell>
          <cell r="E57">
            <v>117.8</v>
          </cell>
          <cell r="F57">
            <v>0</v>
          </cell>
          <cell r="G57">
            <v>117.8</v>
          </cell>
          <cell r="H57">
            <v>458.03400000000011</v>
          </cell>
          <cell r="I57">
            <v>451.69789999999995</v>
          </cell>
          <cell r="J57">
            <v>449.63479999999959</v>
          </cell>
          <cell r="K57">
            <v>6.3361000000001582</v>
          </cell>
          <cell r="L57">
            <v>2.063100000000361</v>
          </cell>
          <cell r="M57">
            <v>116.98479999999999</v>
          </cell>
          <cell r="N57">
            <v>0</v>
          </cell>
          <cell r="P57">
            <v>116.98479999999999</v>
          </cell>
        </row>
        <row r="58">
          <cell r="A58">
            <v>39022</v>
          </cell>
          <cell r="B58">
            <v>379.26400000000007</v>
          </cell>
          <cell r="C58">
            <v>28.328999999999997</v>
          </cell>
          <cell r="D58">
            <v>350.935</v>
          </cell>
          <cell r="E58">
            <v>88.255999999999858</v>
          </cell>
          <cell r="F58">
            <v>0</v>
          </cell>
          <cell r="G58">
            <v>88.255999999999858</v>
          </cell>
          <cell r="H58">
            <v>439.19099999999986</v>
          </cell>
          <cell r="I58">
            <v>432.5646000000001</v>
          </cell>
          <cell r="J58">
            <v>431.04940000000033</v>
          </cell>
          <cell r="K58">
            <v>6.6263999999997623</v>
          </cell>
          <cell r="L58">
            <v>1.5151999999997656</v>
          </cell>
          <cell r="M58">
            <v>87.796600000000041</v>
          </cell>
          <cell r="N58">
            <v>0</v>
          </cell>
          <cell r="P58">
            <v>87.796600000000041</v>
          </cell>
        </row>
        <row r="59">
          <cell r="A59">
            <v>39052</v>
          </cell>
          <cell r="B59">
            <v>394.42900000000009</v>
          </cell>
          <cell r="C59">
            <v>29.519000000000002</v>
          </cell>
          <cell r="D59">
            <v>364.91</v>
          </cell>
          <cell r="E59">
            <v>76.612000000000094</v>
          </cell>
          <cell r="F59">
            <v>0</v>
          </cell>
          <cell r="G59">
            <v>76.612000000000094</v>
          </cell>
          <cell r="H59">
            <v>441.52200000000011</v>
          </cell>
          <cell r="I59">
            <v>434.87939999999975</v>
          </cell>
          <cell r="J59">
            <v>433.10127999999975</v>
          </cell>
          <cell r="K59">
            <v>6.6426000000003569</v>
          </cell>
          <cell r="L59">
            <v>1.7781200000000013</v>
          </cell>
          <cell r="M59">
            <v>76.228999999999999</v>
          </cell>
          <cell r="N59">
            <v>0</v>
          </cell>
          <cell r="P59">
            <v>76.228999999999999</v>
          </cell>
        </row>
        <row r="60">
          <cell r="A60">
            <v>39083</v>
          </cell>
          <cell r="B60">
            <v>394.08499999999998</v>
          </cell>
          <cell r="C60">
            <v>29.256999999999998</v>
          </cell>
          <cell r="D60">
            <v>364.83</v>
          </cell>
          <cell r="E60">
            <v>60.407999999999895</v>
          </cell>
          <cell r="F60">
            <v>0</v>
          </cell>
          <cell r="G60">
            <v>60.407999999999895</v>
          </cell>
          <cell r="H60">
            <v>425.23799999999989</v>
          </cell>
          <cell r="I60">
            <v>418.77310000000017</v>
          </cell>
          <cell r="J60">
            <v>417.08408000000014</v>
          </cell>
          <cell r="K60">
            <v>6.4648999999997159</v>
          </cell>
          <cell r="L60">
            <v>1.6890200000000277</v>
          </cell>
          <cell r="M60">
            <v>60.12540000000002</v>
          </cell>
          <cell r="N60">
            <v>0</v>
          </cell>
          <cell r="P60">
            <v>60.12540000000002</v>
          </cell>
        </row>
        <row r="61">
          <cell r="A61">
            <v>39114</v>
          </cell>
          <cell r="B61">
            <v>352.50199999999995</v>
          </cell>
          <cell r="C61">
            <v>26.604000000000006</v>
          </cell>
          <cell r="D61">
            <v>325.89799999999997</v>
          </cell>
          <cell r="E61">
            <v>70.260000000000218</v>
          </cell>
          <cell r="F61">
            <v>8.0000000000000002E-3</v>
          </cell>
          <cell r="G61">
            <v>70.252000000000223</v>
          </cell>
          <cell r="H61">
            <v>396.1500000000002</v>
          </cell>
          <cell r="I61">
            <v>390.08840000000004</v>
          </cell>
          <cell r="J61">
            <v>388.50324000000012</v>
          </cell>
          <cell r="K61">
            <v>6.0616000000001691</v>
          </cell>
          <cell r="L61">
            <v>1.5851599999999166</v>
          </cell>
          <cell r="M61">
            <v>69.905299999999983</v>
          </cell>
          <cell r="N61">
            <v>5.4000000000000003E-3</v>
          </cell>
          <cell r="P61">
            <v>69.899899999999988</v>
          </cell>
        </row>
        <row r="62">
          <cell r="A62">
            <v>39142</v>
          </cell>
          <cell r="B62">
            <v>392.20100000000002</v>
          </cell>
          <cell r="C62">
            <v>29.941000000000031</v>
          </cell>
          <cell r="D62">
            <v>362.26</v>
          </cell>
          <cell r="E62">
            <v>110.34799999999996</v>
          </cell>
          <cell r="F62">
            <v>0</v>
          </cell>
          <cell r="G62">
            <v>110.34799999999996</v>
          </cell>
          <cell r="H62">
            <v>472.60799999999995</v>
          </cell>
          <cell r="I62">
            <v>465.65699999999958</v>
          </cell>
          <cell r="J62">
            <v>463.69356699999975</v>
          </cell>
          <cell r="K62">
            <v>6.9510000000003629</v>
          </cell>
          <cell r="L62">
            <v>1.9634329999998386</v>
          </cell>
          <cell r="M62">
            <v>109.70759999999997</v>
          </cell>
          <cell r="N62">
            <v>1.2000000000000001E-3</v>
          </cell>
          <cell r="P62">
            <v>109.70639999999997</v>
          </cell>
        </row>
        <row r="63">
          <cell r="A63">
            <v>39173</v>
          </cell>
          <cell r="B63">
            <v>377.49200000000002</v>
          </cell>
          <cell r="C63">
            <v>29.016999999999999</v>
          </cell>
          <cell r="D63">
            <v>348.47500000000002</v>
          </cell>
          <cell r="E63">
            <v>136.44399999999951</v>
          </cell>
          <cell r="F63">
            <v>0</v>
          </cell>
          <cell r="G63">
            <v>136.44399999999951</v>
          </cell>
          <cell r="H63">
            <v>484.91899999999953</v>
          </cell>
          <cell r="I63">
            <v>478.08519999999959</v>
          </cell>
          <cell r="J63">
            <v>476.07709680000033</v>
          </cell>
          <cell r="K63">
            <v>6.8337999999999397</v>
          </cell>
          <cell r="L63">
            <v>2.0081031999992547</v>
          </cell>
          <cell r="M63">
            <v>135.56459999999998</v>
          </cell>
          <cell r="N63">
            <v>0</v>
          </cell>
          <cell r="P63">
            <v>135.56459999999998</v>
          </cell>
        </row>
        <row r="64">
          <cell r="A64">
            <v>39203</v>
          </cell>
          <cell r="B64">
            <v>389.7170000000001</v>
          </cell>
          <cell r="C64">
            <v>30.419000000000004</v>
          </cell>
          <cell r="D64">
            <v>359.29800000000006</v>
          </cell>
          <cell r="E64">
            <v>149.49199999999999</v>
          </cell>
          <cell r="F64">
            <v>0</v>
          </cell>
          <cell r="G64">
            <v>149.49199999999999</v>
          </cell>
          <cell r="H64">
            <v>508.79000000000008</v>
          </cell>
          <cell r="I64">
            <v>501.19040000000012</v>
          </cell>
          <cell r="J64">
            <v>498.88007999999991</v>
          </cell>
          <cell r="K64">
            <v>7.5995999999999526</v>
          </cell>
          <cell r="L64">
            <v>2.3103200000002175</v>
          </cell>
          <cell r="M64">
            <v>148.52390000000003</v>
          </cell>
          <cell r="N64">
            <v>0</v>
          </cell>
          <cell r="P64">
            <v>148.52390000000003</v>
          </cell>
        </row>
        <row r="65">
          <cell r="A65">
            <v>39234</v>
          </cell>
          <cell r="B65">
            <v>376.36400000000003</v>
          </cell>
          <cell r="C65">
            <v>29.512999999999995</v>
          </cell>
          <cell r="D65">
            <v>346.851</v>
          </cell>
          <cell r="E65">
            <v>144.77599999999981</v>
          </cell>
          <cell r="F65">
            <v>4.4000000000000483E-2</v>
          </cell>
          <cell r="G65">
            <v>144.7319999999998</v>
          </cell>
          <cell r="H65">
            <v>491.5829999999998</v>
          </cell>
          <cell r="I65">
            <v>484.75780000000026</v>
          </cell>
          <cell r="J65">
            <v>482.51243999999974</v>
          </cell>
          <cell r="K65">
            <v>6.8251999999995405</v>
          </cell>
          <cell r="L65">
            <v>2.2453600000005167</v>
          </cell>
          <cell r="M65">
            <v>142.99370000000008</v>
          </cell>
          <cell r="N65">
            <v>4.5700000000000005E-2</v>
          </cell>
          <cell r="P65">
            <v>142.94800000000006</v>
          </cell>
        </row>
        <row r="66">
          <cell r="A66">
            <v>39264</v>
          </cell>
          <cell r="B66">
            <v>261.91300000000001</v>
          </cell>
          <cell r="C66">
            <v>22.001000000000001</v>
          </cell>
          <cell r="D66">
            <v>239.91200000000001</v>
          </cell>
          <cell r="E66">
            <v>194.58000000000084</v>
          </cell>
          <cell r="F66">
            <v>0</v>
          </cell>
          <cell r="G66">
            <v>194.58000000000084</v>
          </cell>
          <cell r="H66">
            <v>475.38300000000089</v>
          </cell>
          <cell r="I66">
            <v>470.5043</v>
          </cell>
          <cell r="J66">
            <v>468.5416800000001</v>
          </cell>
          <cell r="K66">
            <v>4.8787000000008902</v>
          </cell>
          <cell r="L66">
            <v>1.9626199999999017</v>
          </cell>
          <cell r="M66">
            <v>192.03649999999988</v>
          </cell>
          <cell r="N66">
            <v>0</v>
          </cell>
          <cell r="P66">
            <v>192.03649999999988</v>
          </cell>
          <cell r="U66">
            <v>40.890999999999998</v>
          </cell>
          <cell r="V66">
            <v>0</v>
          </cell>
          <cell r="W66">
            <v>45.398000000000003</v>
          </cell>
          <cell r="X66">
            <v>58.716999999999999</v>
          </cell>
          <cell r="Y66">
            <v>2.9999999999999997E-4</v>
          </cell>
          <cell r="Z66">
            <v>13.318699999999993</v>
          </cell>
        </row>
        <row r="67">
          <cell r="A67">
            <v>39295</v>
          </cell>
          <cell r="B67">
            <v>389.99599999999998</v>
          </cell>
          <cell r="C67">
            <v>29.959</v>
          </cell>
          <cell r="D67">
            <v>360.03699999999998</v>
          </cell>
          <cell r="E67">
            <v>108.264</v>
          </cell>
          <cell r="F67">
            <v>0</v>
          </cell>
          <cell r="G67">
            <v>108.264</v>
          </cell>
          <cell r="H67">
            <v>482.20099999999996</v>
          </cell>
          <cell r="I67">
            <v>474.81959999999998</v>
          </cell>
          <cell r="J67">
            <v>472.91880000000003</v>
          </cell>
          <cell r="K67">
            <v>7.3813999999999851</v>
          </cell>
          <cell r="L67">
            <v>1.900799999999947</v>
          </cell>
          <cell r="M67">
            <v>107.24250000000001</v>
          </cell>
          <cell r="N67">
            <v>0</v>
          </cell>
          <cell r="P67">
            <v>107.24250000000001</v>
          </cell>
          <cell r="Q67">
            <v>0</v>
          </cell>
          <cell r="R67">
            <v>59.04</v>
          </cell>
          <cell r="S67">
            <v>45.14</v>
          </cell>
          <cell r="T67">
            <v>0</v>
          </cell>
          <cell r="U67">
            <v>13.899999999999999</v>
          </cell>
          <cell r="V67">
            <v>0</v>
          </cell>
          <cell r="W67">
            <v>45.398000000000003</v>
          </cell>
          <cell r="X67">
            <v>58.716999999999999</v>
          </cell>
          <cell r="Y67">
            <v>2.9999999999999997E-4</v>
          </cell>
          <cell r="Z67">
            <v>13.318699999999993</v>
          </cell>
        </row>
        <row r="68">
          <cell r="A68">
            <v>39326</v>
          </cell>
          <cell r="B68">
            <v>380.34399999999999</v>
          </cell>
          <cell r="C68">
            <v>29.416999999999998</v>
          </cell>
          <cell r="D68">
            <v>350.92700000000008</v>
          </cell>
          <cell r="E68">
            <v>108.76</v>
          </cell>
          <cell r="F68">
            <v>0.02</v>
          </cell>
          <cell r="G68">
            <v>108.74000000000001</v>
          </cell>
          <cell r="H68">
            <v>448.55700000000007</v>
          </cell>
          <cell r="I68">
            <v>441.75419999999997</v>
          </cell>
          <cell r="J68">
            <v>440.01215999999954</v>
          </cell>
          <cell r="K68">
            <v>6.8028000000001043</v>
          </cell>
          <cell r="L68">
            <v>1.7420400000004292</v>
          </cell>
          <cell r="M68">
            <v>107.74</v>
          </cell>
          <cell r="N68">
            <v>0</v>
          </cell>
          <cell r="P68">
            <v>107.74</v>
          </cell>
          <cell r="Q68">
            <v>0</v>
          </cell>
          <cell r="R68">
            <v>66.680000000000007</v>
          </cell>
          <cell r="S68">
            <v>77.790000000000006</v>
          </cell>
          <cell r="T68">
            <v>0</v>
          </cell>
          <cell r="U68">
            <v>-11.11</v>
          </cell>
          <cell r="V68">
            <v>0</v>
          </cell>
          <cell r="W68">
            <v>78.036000000000001</v>
          </cell>
          <cell r="X68">
            <v>63.3872</v>
          </cell>
          <cell r="Y68">
            <v>0</v>
          </cell>
          <cell r="Z68">
            <v>-14.648800000000001</v>
          </cell>
        </row>
        <row r="69">
          <cell r="A69">
            <v>39356</v>
          </cell>
          <cell r="B69">
            <v>389.38699999999994</v>
          </cell>
          <cell r="C69">
            <v>32.567999999999998</v>
          </cell>
          <cell r="D69">
            <v>356.81899999999996</v>
          </cell>
          <cell r="E69">
            <v>133.54799999999977</v>
          </cell>
          <cell r="F69">
            <v>0</v>
          </cell>
          <cell r="G69">
            <v>133.54799999999977</v>
          </cell>
          <cell r="H69">
            <v>471.4069999999997</v>
          </cell>
          <cell r="I69">
            <v>464.81060000000008</v>
          </cell>
          <cell r="J69">
            <v>462.75564000000077</v>
          </cell>
          <cell r="K69">
            <v>6.596399999999619</v>
          </cell>
          <cell r="L69">
            <v>2.054959999999312</v>
          </cell>
          <cell r="M69">
            <v>132.15310000000008</v>
          </cell>
          <cell r="N69">
            <v>0</v>
          </cell>
          <cell r="P69">
            <v>132.15310000000008</v>
          </cell>
          <cell r="Q69">
            <v>0</v>
          </cell>
          <cell r="R69">
            <v>66.02</v>
          </cell>
          <cell r="S69">
            <v>84.98</v>
          </cell>
          <cell r="T69">
            <v>0</v>
          </cell>
          <cell r="U69">
            <v>-18.960000000000008</v>
          </cell>
          <cell r="V69">
            <v>0</v>
          </cell>
          <cell r="W69">
            <v>85.12</v>
          </cell>
          <cell r="X69">
            <v>64.661900000000003</v>
          </cell>
          <cell r="Y69">
            <v>0</v>
          </cell>
          <cell r="Z69">
            <v>-20.458100000000002</v>
          </cell>
        </row>
        <row r="70">
          <cell r="A70">
            <v>39387</v>
          </cell>
          <cell r="B70">
            <v>378.69799999999992</v>
          </cell>
          <cell r="C70">
            <v>34.393000000000001</v>
          </cell>
          <cell r="D70">
            <v>344.30500000000001</v>
          </cell>
          <cell r="E70">
            <v>95.792000000000385</v>
          </cell>
          <cell r="F70">
            <v>0.1720000000000006</v>
          </cell>
          <cell r="G70">
            <v>95.620000000000388</v>
          </cell>
          <cell r="H70">
            <v>422.84500000000043</v>
          </cell>
          <cell r="I70">
            <v>416.82100000000014</v>
          </cell>
          <cell r="J70">
            <v>414.68235499999992</v>
          </cell>
          <cell r="K70">
            <v>6.0240000000002851</v>
          </cell>
          <cell r="L70">
            <v>2.1386450000002242</v>
          </cell>
          <cell r="M70">
            <v>94.870999999999995</v>
          </cell>
          <cell r="N70">
            <v>0.1711</v>
          </cell>
          <cell r="P70">
            <v>94.6999</v>
          </cell>
          <cell r="Q70">
            <v>0</v>
          </cell>
          <cell r="R70">
            <v>65.77</v>
          </cell>
          <cell r="S70">
            <v>82.85</v>
          </cell>
          <cell r="T70">
            <v>0</v>
          </cell>
          <cell r="U70">
            <v>-17.079999999999998</v>
          </cell>
          <cell r="V70">
            <v>0</v>
          </cell>
          <cell r="W70">
            <v>82.971000000000004</v>
          </cell>
          <cell r="X70">
            <v>64.4893</v>
          </cell>
          <cell r="Y70">
            <v>0</v>
          </cell>
          <cell r="Z70">
            <v>-18.481700000000004</v>
          </cell>
        </row>
        <row r="71">
          <cell r="A71">
            <v>39417</v>
          </cell>
          <cell r="B71">
            <v>392.14699999999993</v>
          </cell>
          <cell r="C71">
            <v>34.054000000000002</v>
          </cell>
          <cell r="D71">
            <v>358.09300000000002</v>
          </cell>
          <cell r="E71">
            <v>83.00399999999992</v>
          </cell>
          <cell r="F71">
            <v>0.42399999999999949</v>
          </cell>
          <cell r="G71">
            <v>82.579999999999927</v>
          </cell>
          <cell r="H71">
            <v>397.18299999999994</v>
          </cell>
          <cell r="I71">
            <v>390.67509999999965</v>
          </cell>
          <cell r="J71">
            <v>389.62903699999941</v>
          </cell>
          <cell r="K71">
            <v>6.5079000000002907</v>
          </cell>
          <cell r="L71">
            <v>1.0460630000002311</v>
          </cell>
          <cell r="M71">
            <v>82.240100000000098</v>
          </cell>
          <cell r="N71">
            <v>0.42280000000000001</v>
          </cell>
          <cell r="P71">
            <v>81.817300000000103</v>
          </cell>
          <cell r="Q71">
            <v>0</v>
          </cell>
          <cell r="R71">
            <v>57.51</v>
          </cell>
          <cell r="S71">
            <v>101</v>
          </cell>
          <cell r="T71">
            <v>0</v>
          </cell>
          <cell r="U71">
            <v>-43.49</v>
          </cell>
          <cell r="V71">
            <v>9.0000000000000006E-5</v>
          </cell>
          <cell r="W71">
            <v>101.124</v>
          </cell>
          <cell r="X71">
            <v>56.481100000000005</v>
          </cell>
          <cell r="Y71">
            <v>0</v>
          </cell>
          <cell r="Z71">
            <v>-44.64280999999999</v>
          </cell>
        </row>
        <row r="72">
          <cell r="A72">
            <v>39448</v>
          </cell>
          <cell r="B72">
            <v>390.51499999999999</v>
          </cell>
          <cell r="C72">
            <v>35.143000000000001</v>
          </cell>
          <cell r="D72">
            <v>355.59</v>
          </cell>
          <cell r="E72">
            <v>63.408000000000357</v>
          </cell>
          <cell r="F72">
            <v>6.8880000000000017</v>
          </cell>
          <cell r="G72">
            <v>56.520000000000351</v>
          </cell>
          <cell r="H72">
            <v>364.69970738000035</v>
          </cell>
          <cell r="I72">
            <v>359.61880000000002</v>
          </cell>
          <cell r="J72">
            <v>357.7532000000005</v>
          </cell>
          <cell r="K72">
            <v>5.0809073800003262</v>
          </cell>
          <cell r="L72">
            <v>1.8655999999995174</v>
          </cell>
          <cell r="M72">
            <v>62.837499999999999</v>
          </cell>
          <cell r="N72">
            <v>6.8336000000000006</v>
          </cell>
          <cell r="P72">
            <v>56.003900000000002</v>
          </cell>
          <cell r="Q72">
            <v>2.9261999999999236E-4</v>
          </cell>
          <cell r="R72">
            <v>55.34</v>
          </cell>
          <cell r="S72">
            <v>102.75</v>
          </cell>
          <cell r="T72">
            <v>0</v>
          </cell>
          <cell r="U72">
            <v>-47.410292619999993</v>
          </cell>
          <cell r="V72">
            <v>0</v>
          </cell>
          <cell r="W72">
            <v>102.89100000000001</v>
          </cell>
          <cell r="X72">
            <v>54.442699999999981</v>
          </cell>
          <cell r="Y72">
            <v>0</v>
          </cell>
          <cell r="Z72">
            <v>-48.448300000000025</v>
          </cell>
        </row>
        <row r="73">
          <cell r="A73">
            <v>39479</v>
          </cell>
          <cell r="B73">
            <v>350.49200000000002</v>
          </cell>
          <cell r="C73">
            <v>31.149299999999997</v>
          </cell>
          <cell r="D73">
            <v>319.34700000000004</v>
          </cell>
          <cell r="E73">
            <v>72.77599999999984</v>
          </cell>
          <cell r="F73">
            <v>4.5640000000000001</v>
          </cell>
          <cell r="G73">
            <v>68.211999999999847</v>
          </cell>
          <cell r="H73">
            <v>343.01899940999988</v>
          </cell>
          <cell r="I73">
            <v>338.32220000000024</v>
          </cell>
          <cell r="J73">
            <v>336.96131999999989</v>
          </cell>
          <cell r="K73">
            <v>4.6967994099996417</v>
          </cell>
          <cell r="L73">
            <v>1.3608800000003498</v>
          </cell>
          <cell r="M73">
            <v>72.107500000000002</v>
          </cell>
          <cell r="N73">
            <v>4.529300000000001</v>
          </cell>
          <cell r="P73">
            <v>67.578199999999995</v>
          </cell>
          <cell r="Q73">
            <v>5.9000000000253291E-7</v>
          </cell>
          <cell r="R73">
            <v>49.6</v>
          </cell>
          <cell r="S73">
            <v>94.21</v>
          </cell>
          <cell r="T73">
            <v>7.0000000000000007E-2</v>
          </cell>
          <cell r="U73">
            <v>-44.540000589999991</v>
          </cell>
          <cell r="V73">
            <v>7.4740000000000015E-2</v>
          </cell>
          <cell r="W73">
            <v>94.391000000000005</v>
          </cell>
          <cell r="X73">
            <v>48.762500000000003</v>
          </cell>
          <cell r="Y73">
            <v>0</v>
          </cell>
          <cell r="Z73">
            <v>-45.553760000000004</v>
          </cell>
        </row>
        <row r="74">
          <cell r="A74">
            <v>39508</v>
          </cell>
          <cell r="B74">
            <v>381.85899999999998</v>
          </cell>
          <cell r="C74">
            <v>31.856999999999999</v>
          </cell>
          <cell r="D74">
            <v>349.44</v>
          </cell>
          <cell r="E74">
            <v>117.84399999999999</v>
          </cell>
          <cell r="F74">
            <v>0.02</v>
          </cell>
          <cell r="G74">
            <v>117.824</v>
          </cell>
          <cell r="H74">
            <v>435.86959999999999</v>
          </cell>
          <cell r="I74">
            <v>429.72030000000001</v>
          </cell>
          <cell r="J74">
            <v>427.69103999999999</v>
          </cell>
          <cell r="K74">
            <v>6.1492999999999824</v>
          </cell>
          <cell r="L74">
            <v>2.029260000000022</v>
          </cell>
          <cell r="M74">
            <v>116.7383</v>
          </cell>
          <cell r="N74">
            <v>1.78E-2</v>
          </cell>
          <cell r="P74">
            <v>116.7205</v>
          </cell>
          <cell r="Q74">
            <v>4.4000000000000003E-3</v>
          </cell>
          <cell r="R74">
            <v>59.33</v>
          </cell>
          <cell r="S74">
            <v>91.31</v>
          </cell>
          <cell r="T74">
            <v>0.59</v>
          </cell>
          <cell r="U74">
            <v>-31.394400000000005</v>
          </cell>
          <cell r="V74">
            <v>0.57355999999999996</v>
          </cell>
          <cell r="W74">
            <v>91.522000000000006</v>
          </cell>
          <cell r="X74">
            <v>58.183300000000003</v>
          </cell>
          <cell r="Y74">
            <v>4.7999999999999996E-3</v>
          </cell>
          <cell r="Z74">
            <v>-32.769940000000005</v>
          </cell>
        </row>
        <row r="75">
          <cell r="A75">
            <v>39539</v>
          </cell>
          <cell r="B75">
            <v>376.798</v>
          </cell>
          <cell r="C75">
            <v>33.131999999999998</v>
          </cell>
          <cell r="D75">
            <v>343.666</v>
          </cell>
          <cell r="E75">
            <v>136.452</v>
          </cell>
          <cell r="F75">
            <v>0</v>
          </cell>
          <cell r="G75">
            <v>136.452</v>
          </cell>
          <cell r="H75">
            <v>468.40800000000002</v>
          </cell>
          <cell r="I75">
            <v>461.99889999999999</v>
          </cell>
          <cell r="J75">
            <v>459.79300000000001</v>
          </cell>
          <cell r="K75">
            <v>6.4091000000000236</v>
          </cell>
          <cell r="L75">
            <v>2.2058999999999855</v>
          </cell>
          <cell r="M75">
            <v>135.59219999999999</v>
          </cell>
          <cell r="N75">
            <v>0</v>
          </cell>
          <cell r="P75">
            <v>135.59219999999999</v>
          </cell>
          <cell r="Q75">
            <v>0</v>
          </cell>
          <cell r="R75">
            <v>66.97</v>
          </cell>
          <cell r="S75">
            <v>78.680000000000007</v>
          </cell>
          <cell r="T75">
            <v>0</v>
          </cell>
          <cell r="U75">
            <v>-11.710000000000008</v>
          </cell>
          <cell r="V75">
            <v>0</v>
          </cell>
          <cell r="W75">
            <v>78.692999999999998</v>
          </cell>
          <cell r="X75">
            <v>65.732100000000003</v>
          </cell>
          <cell r="Y75">
            <v>1E-4</v>
          </cell>
          <cell r="Z75">
            <v>-12.960999999999999</v>
          </cell>
        </row>
        <row r="76">
          <cell r="A76">
            <v>39569</v>
          </cell>
          <cell r="B76">
            <v>373.04700000000003</v>
          </cell>
          <cell r="C76">
            <v>35.088000000000001</v>
          </cell>
          <cell r="D76">
            <v>337.959</v>
          </cell>
          <cell r="E76">
            <v>138.85599999999999</v>
          </cell>
          <cell r="F76">
            <v>0</v>
          </cell>
          <cell r="G76">
            <v>138.85599999999999</v>
          </cell>
          <cell r="H76">
            <v>500.47500000000002</v>
          </cell>
          <cell r="I76">
            <v>493.04790000000003</v>
          </cell>
          <cell r="J76">
            <v>490.43639999999999</v>
          </cell>
          <cell r="K76">
            <v>7.4270999999999958</v>
          </cell>
          <cell r="L76">
            <v>2.611500000000035</v>
          </cell>
          <cell r="M76">
            <v>138.05449999999999</v>
          </cell>
          <cell r="N76">
            <v>0</v>
          </cell>
          <cell r="P76">
            <v>138.05449999999999</v>
          </cell>
          <cell r="Q76">
            <v>0</v>
          </cell>
          <cell r="R76">
            <v>79.430000000000007</v>
          </cell>
          <cell r="S76">
            <v>56.81</v>
          </cell>
          <cell r="T76">
            <v>1.04</v>
          </cell>
          <cell r="U76">
            <v>23.660000000000011</v>
          </cell>
          <cell r="V76">
            <v>1.02461</v>
          </cell>
          <cell r="W76">
            <v>56.77</v>
          </cell>
          <cell r="X76">
            <v>77.536799999999999</v>
          </cell>
          <cell r="Y76">
            <v>1E-4</v>
          </cell>
          <cell r="Z76">
            <v>21.791309999999989</v>
          </cell>
        </row>
        <row r="77">
          <cell r="A77">
            <v>39600</v>
          </cell>
          <cell r="B77">
            <v>376.49599999999998</v>
          </cell>
          <cell r="C77">
            <v>35.1</v>
          </cell>
          <cell r="D77">
            <v>341.39599999999996</v>
          </cell>
          <cell r="E77">
            <v>105.024</v>
          </cell>
          <cell r="F77">
            <v>4.3999999999999997E-2</v>
          </cell>
          <cell r="G77">
            <v>104.98</v>
          </cell>
          <cell r="H77">
            <v>458.29599999999999</v>
          </cell>
          <cell r="I77">
            <v>450.82139999999998</v>
          </cell>
          <cell r="J77">
            <v>448.526364</v>
          </cell>
          <cell r="K77">
            <v>7.4746000000000095</v>
          </cell>
          <cell r="L77">
            <v>2.2950359999999819</v>
          </cell>
          <cell r="M77">
            <v>104.4186</v>
          </cell>
          <cell r="N77">
            <v>4.5999999999999999E-2</v>
          </cell>
          <cell r="P77">
            <v>104.37259999999999</v>
          </cell>
          <cell r="Q77">
            <v>0</v>
          </cell>
          <cell r="R77">
            <v>76.23</v>
          </cell>
          <cell r="S77">
            <v>64.61</v>
          </cell>
          <cell r="T77">
            <v>0.3</v>
          </cell>
          <cell r="U77">
            <v>11.920000000000002</v>
          </cell>
          <cell r="V77">
            <v>0</v>
          </cell>
          <cell r="W77">
            <v>64.667000000000002</v>
          </cell>
          <cell r="X77">
            <v>74.448999999999998</v>
          </cell>
          <cell r="Y77">
            <v>0</v>
          </cell>
          <cell r="Z77">
            <v>9.7819999999999965</v>
          </cell>
        </row>
        <row r="78">
          <cell r="A78">
            <v>39630</v>
          </cell>
          <cell r="B78">
            <v>388.73500000000001</v>
          </cell>
          <cell r="C78">
            <v>34.344000000000001</v>
          </cell>
          <cell r="D78">
            <v>354.39100000000002</v>
          </cell>
          <cell r="E78">
            <v>108.428</v>
          </cell>
          <cell r="F78">
            <v>0.08</v>
          </cell>
          <cell r="G78">
            <v>108.348</v>
          </cell>
          <cell r="H78">
            <v>463.55900000000003</v>
          </cell>
          <cell r="I78">
            <v>456.25150000000002</v>
          </cell>
          <cell r="J78">
            <v>454.39569999999998</v>
          </cell>
          <cell r="K78">
            <v>7.3075000000000045</v>
          </cell>
          <cell r="L78">
            <v>1.8558000000000447</v>
          </cell>
          <cell r="M78">
            <v>107.8892</v>
          </cell>
          <cell r="N78">
            <v>0.68279999999999996</v>
          </cell>
          <cell r="P78">
            <v>107.2064</v>
          </cell>
          <cell r="Q78">
            <v>0</v>
          </cell>
          <cell r="R78">
            <v>74.45</v>
          </cell>
          <cell r="S78">
            <v>73.63</v>
          </cell>
          <cell r="T78">
            <v>0</v>
          </cell>
          <cell r="U78">
            <v>0.82000000000000739</v>
          </cell>
          <cell r="V78">
            <v>0</v>
          </cell>
          <cell r="W78">
            <v>73.677000000000007</v>
          </cell>
          <cell r="X78">
            <v>72.811999999999998</v>
          </cell>
          <cell r="Y78">
            <v>0</v>
          </cell>
          <cell r="Z78">
            <v>-0.86500000000000909</v>
          </cell>
        </row>
      </sheetData>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UMMARY"/>
      <sheetName val="CRI+BONDS OTHERS-INCOME-PROV"/>
      <sheetName val="SAP 6335900"/>
    </sheetNames>
    <sheetDataSet>
      <sheetData sheetId="0" refreshError="1"/>
      <sheetData sheetId="1">
        <row r="11">
          <cell r="D11">
            <v>3852000</v>
          </cell>
        </row>
      </sheetData>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isclaimer"/>
      <sheetName val="Balance Sheet_VDF"/>
      <sheetName val="Income Statement_VDF"/>
      <sheetName val="Forecasts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APfile"/>
    </sheetNames>
    <sheetDataSet>
      <sheetData sheetId="0">
        <row r="24">
          <cell r="AG24" t="str">
            <v>S1</v>
          </cell>
          <cell r="AH24" t="str">
            <v>S2</v>
          </cell>
          <cell r="AI24" t="str">
            <v>S3</v>
          </cell>
          <cell r="AJ24" t="str">
            <v>S4</v>
          </cell>
          <cell r="AK24" t="str">
            <v>S5</v>
          </cell>
          <cell r="AL24" t="str">
            <v>S6</v>
          </cell>
          <cell r="AM24" t="str">
            <v>S7</v>
          </cell>
        </row>
        <row r="25">
          <cell r="AF25" t="str">
            <v>Lo</v>
          </cell>
          <cell r="AG25" t="str">
            <v>Project object</v>
          </cell>
          <cell r="AH25" t="str">
            <v>Act. costs</v>
          </cell>
          <cell r="AI25" t="str">
            <v>Act. costs</v>
          </cell>
        </row>
        <row r="26">
          <cell r="AF26">
            <v>100</v>
          </cell>
          <cell r="AG26" t="str">
            <v>Rosa Stage I (2x300 Mw TPP)</v>
          </cell>
          <cell r="AH26">
            <v>1856435281.21</v>
          </cell>
          <cell r="AI26" t="str">
            <v>INR</v>
          </cell>
          <cell r="AK26" t="str">
            <v>CAPITAL WORK IN PROGRESS</v>
          </cell>
        </row>
        <row r="27">
          <cell r="AF27">
            <v>200</v>
          </cell>
          <cell r="AG27" t="str">
            <v xml:space="preserve">  Rosa Stage I (2x300 Mw TPP)</v>
          </cell>
          <cell r="AH27">
            <v>1856435281.21</v>
          </cell>
          <cell r="AI27" t="str">
            <v>INR</v>
          </cell>
        </row>
        <row r="28">
          <cell r="AF28">
            <v>300</v>
          </cell>
          <cell r="AG28" t="str">
            <v xml:space="preserve">    .</v>
          </cell>
          <cell r="AH28">
            <v>0</v>
          </cell>
          <cell r="AI28" t="str">
            <v>INR</v>
          </cell>
        </row>
        <row r="29">
          <cell r="AF29">
            <v>400</v>
          </cell>
          <cell r="AG29" t="str">
            <v xml:space="preserve">    BTG Supply</v>
          </cell>
          <cell r="AH29">
            <v>93901676.319999993</v>
          </cell>
          <cell r="AI29" t="str">
            <v>INR</v>
          </cell>
        </row>
        <row r="30">
          <cell r="AF30">
            <v>500</v>
          </cell>
          <cell r="AG30" t="str">
            <v xml:space="preserve">    BTG Service</v>
          </cell>
          <cell r="AH30">
            <v>10703.43</v>
          </cell>
          <cell r="AI30" t="str">
            <v>INR</v>
          </cell>
        </row>
        <row r="31">
          <cell r="AF31">
            <v>600</v>
          </cell>
          <cell r="AG31" t="str">
            <v xml:space="preserve">      Civil works</v>
          </cell>
          <cell r="AH31">
            <v>10703.43</v>
          </cell>
          <cell r="AI31" t="str">
            <v>INR</v>
          </cell>
        </row>
        <row r="32">
          <cell r="AF32">
            <v>700</v>
          </cell>
          <cell r="AG32" t="str">
            <v xml:space="preserve">        Raw water intake pump house</v>
          </cell>
          <cell r="AH32">
            <v>10703.43</v>
          </cell>
          <cell r="AI32" t="str">
            <v>INR</v>
          </cell>
        </row>
        <row r="33">
          <cell r="AF33">
            <v>800</v>
          </cell>
          <cell r="AG33" t="str">
            <v xml:space="preserve">    Free issue materials to be proc. by ROSA</v>
          </cell>
          <cell r="AH33">
            <v>602496816.45000005</v>
          </cell>
          <cell r="AI33" t="str">
            <v>INR</v>
          </cell>
        </row>
        <row r="34">
          <cell r="AF34">
            <v>900</v>
          </cell>
          <cell r="AG34" t="str">
            <v xml:space="preserve">      Structural Steel</v>
          </cell>
          <cell r="AH34">
            <v>0</v>
          </cell>
          <cell r="AI34" t="str">
            <v>INR</v>
          </cell>
        </row>
        <row r="35">
          <cell r="AF35">
            <v>1000</v>
          </cell>
          <cell r="AG35" t="str">
            <v xml:space="preserve">      Reinforcement Steel</v>
          </cell>
          <cell r="AH35">
            <v>0</v>
          </cell>
          <cell r="AI35" t="str">
            <v>INR</v>
          </cell>
        </row>
        <row r="36">
          <cell r="AF36">
            <v>1100</v>
          </cell>
          <cell r="AG36" t="str">
            <v xml:space="preserve">      Cement</v>
          </cell>
          <cell r="AH36">
            <v>0</v>
          </cell>
          <cell r="AI36" t="str">
            <v>INR</v>
          </cell>
        </row>
        <row r="37">
          <cell r="AF37">
            <v>1200</v>
          </cell>
          <cell r="AG37" t="str">
            <v xml:space="preserve">      Ready mix concrete</v>
          </cell>
          <cell r="AH37">
            <v>256041469.16999999</v>
          </cell>
          <cell r="AI37" t="str">
            <v>INR</v>
          </cell>
        </row>
        <row r="38">
          <cell r="AF38">
            <v>1300</v>
          </cell>
          <cell r="AG38" t="str">
            <v xml:space="preserve">      General civil work - 1 and SEF</v>
          </cell>
          <cell r="AH38">
            <v>2142717.84</v>
          </cell>
          <cell r="AI38" t="str">
            <v>INR</v>
          </cell>
        </row>
        <row r="39">
          <cell r="AF39">
            <v>1400</v>
          </cell>
          <cell r="AG39" t="str">
            <v xml:space="preserve">      General civil work - 2</v>
          </cell>
          <cell r="AH39">
            <v>9285340.2699999996</v>
          </cell>
          <cell r="AI39" t="str">
            <v>INR</v>
          </cell>
        </row>
        <row r="40">
          <cell r="AF40">
            <v>1500</v>
          </cell>
          <cell r="AG40" t="str">
            <v xml:space="preserve">      General Civil Work-3</v>
          </cell>
          <cell r="AH40">
            <v>2038101.6</v>
          </cell>
          <cell r="AI40" t="str">
            <v>INR</v>
          </cell>
        </row>
        <row r="41">
          <cell r="AF41">
            <v>1600</v>
          </cell>
          <cell r="AG41" t="str">
            <v xml:space="preserve">      General Civil Work-4</v>
          </cell>
          <cell r="AH41">
            <v>3223178.13</v>
          </cell>
          <cell r="AI41" t="str">
            <v>INR</v>
          </cell>
        </row>
        <row r="42">
          <cell r="AF42">
            <v>1700</v>
          </cell>
          <cell r="AG42" t="str">
            <v xml:space="preserve">      General Civil Work-5</v>
          </cell>
          <cell r="AH42">
            <v>5539450.3600000003</v>
          </cell>
          <cell r="AI42" t="str">
            <v>INR</v>
          </cell>
        </row>
        <row r="43">
          <cell r="AF43">
            <v>1800</v>
          </cell>
          <cell r="AG43" t="str">
            <v xml:space="preserve">      Raw Water Reservoir</v>
          </cell>
          <cell r="AH43">
            <v>-1037808.93</v>
          </cell>
          <cell r="AI43" t="str">
            <v>INR</v>
          </cell>
        </row>
        <row r="44">
          <cell r="AF44">
            <v>1900</v>
          </cell>
          <cell r="AG44" t="str">
            <v xml:space="preserve">      Pile and Pile Cap</v>
          </cell>
          <cell r="AH44">
            <v>103421789.27</v>
          </cell>
          <cell r="AI44" t="str">
            <v>INR</v>
          </cell>
        </row>
        <row r="45">
          <cell r="AF45">
            <v>2000</v>
          </cell>
          <cell r="AG45" t="str">
            <v xml:space="preserve">      Chimney</v>
          </cell>
          <cell r="AH45">
            <v>24659876.649999999</v>
          </cell>
          <cell r="AI45" t="str">
            <v>INR</v>
          </cell>
        </row>
        <row r="46">
          <cell r="AF46">
            <v>2100</v>
          </cell>
          <cell r="AG46" t="str">
            <v xml:space="preserve">      Boundary Wall</v>
          </cell>
          <cell r="AH46">
            <v>-3261504.66</v>
          </cell>
          <cell r="AI46" t="str">
            <v>INR</v>
          </cell>
        </row>
        <row r="47">
          <cell r="AF47">
            <v>2200</v>
          </cell>
          <cell r="AG47" t="str">
            <v xml:space="preserve">      Area Grading, Roads &amp; Drains</v>
          </cell>
          <cell r="AH47">
            <v>2926516.96</v>
          </cell>
          <cell r="AI47" t="str">
            <v>INR</v>
          </cell>
        </row>
        <row r="48">
          <cell r="AF48">
            <v>2300</v>
          </cell>
          <cell r="AG48" t="str">
            <v xml:space="preserve">      Ash Pond</v>
          </cell>
          <cell r="AH48">
            <v>0</v>
          </cell>
          <cell r="AI48" t="str">
            <v>INR</v>
          </cell>
        </row>
        <row r="49">
          <cell r="AF49">
            <v>2400</v>
          </cell>
          <cell r="AG49" t="str">
            <v xml:space="preserve">      Induced Draught Cooling Tower</v>
          </cell>
          <cell r="AH49">
            <v>0</v>
          </cell>
          <cell r="AI49" t="str">
            <v>INR</v>
          </cell>
        </row>
        <row r="50">
          <cell r="AF50">
            <v>2500</v>
          </cell>
          <cell r="AG50" t="str">
            <v xml:space="preserve">      Silo &amp; Silo Area Utility Building</v>
          </cell>
          <cell r="AH50">
            <v>0</v>
          </cell>
          <cell r="AI50" t="str">
            <v>INR</v>
          </cell>
        </row>
        <row r="51">
          <cell r="AF51">
            <v>2600</v>
          </cell>
          <cell r="AG51" t="str">
            <v xml:space="preserve">      Structural Steel Fabrication</v>
          </cell>
          <cell r="AH51">
            <v>192760470.00999999</v>
          </cell>
          <cell r="AI51" t="str">
            <v>INR</v>
          </cell>
        </row>
        <row r="52">
          <cell r="AF52">
            <v>2700</v>
          </cell>
          <cell r="AG52" t="str">
            <v xml:space="preserve">      Reserve &amp; Wastage</v>
          </cell>
          <cell r="AH52">
            <v>0</v>
          </cell>
          <cell r="AI52" t="str">
            <v>INR</v>
          </cell>
        </row>
        <row r="53">
          <cell r="AF53">
            <v>2800</v>
          </cell>
          <cell r="AG53" t="str">
            <v xml:space="preserve">      Switchyard</v>
          </cell>
          <cell r="AH53">
            <v>2417627.71</v>
          </cell>
          <cell r="AI53" t="str">
            <v>INR</v>
          </cell>
        </row>
        <row r="54">
          <cell r="AF54">
            <v>2900</v>
          </cell>
          <cell r="AG54" t="str">
            <v xml:space="preserve">      free issue material</v>
          </cell>
          <cell r="AH54">
            <v>2339592.0699999998</v>
          </cell>
          <cell r="AI54" t="str">
            <v>INR</v>
          </cell>
        </row>
        <row r="55">
          <cell r="AF55">
            <v>3000</v>
          </cell>
          <cell r="AG55" t="str">
            <v xml:space="preserve">    Services &amp; expenses</v>
          </cell>
          <cell r="AH55">
            <v>468975365.87</v>
          </cell>
          <cell r="AI55" t="str">
            <v>INR</v>
          </cell>
        </row>
        <row r="56">
          <cell r="AF56">
            <v>3100</v>
          </cell>
          <cell r="AG56" t="str">
            <v xml:space="preserve">      Construction Insurance</v>
          </cell>
          <cell r="AH56">
            <v>27907936</v>
          </cell>
          <cell r="AI56" t="str">
            <v>INR</v>
          </cell>
        </row>
        <row r="57">
          <cell r="AF57">
            <v>3200</v>
          </cell>
          <cell r="AG57" t="str">
            <v xml:space="preserve">      Service Tax &amp; WHT on SEC services</v>
          </cell>
          <cell r="AH57">
            <v>8138795</v>
          </cell>
          <cell r="AI57" t="str">
            <v>INR</v>
          </cell>
        </row>
        <row r="58">
          <cell r="AF58">
            <v>3300</v>
          </cell>
          <cell r="AG58" t="str">
            <v xml:space="preserve">      Custom Duty</v>
          </cell>
          <cell r="AH58">
            <v>52363961</v>
          </cell>
          <cell r="AI58" t="str">
            <v>INR</v>
          </cell>
        </row>
        <row r="59">
          <cell r="AF59">
            <v>3400</v>
          </cell>
          <cell r="AG59" t="str">
            <v xml:space="preserve">      Inland Freight</v>
          </cell>
          <cell r="AH59">
            <v>3814206.49</v>
          </cell>
          <cell r="AI59" t="str">
            <v>INR</v>
          </cell>
        </row>
        <row r="60">
          <cell r="AF60">
            <v>3500</v>
          </cell>
          <cell r="AG60" t="str">
            <v xml:space="preserve">      Pre Operative Expenses</v>
          </cell>
          <cell r="AH60">
            <v>184183835.97</v>
          </cell>
          <cell r="AI60" t="str">
            <v>INR</v>
          </cell>
        </row>
        <row r="61">
          <cell r="AF61">
            <v>3600</v>
          </cell>
          <cell r="AG61" t="str">
            <v xml:space="preserve">      Material Management</v>
          </cell>
          <cell r="AH61">
            <v>5101787.01</v>
          </cell>
          <cell r="AI61" t="str">
            <v>INR</v>
          </cell>
        </row>
        <row r="62">
          <cell r="AF62">
            <v>3700</v>
          </cell>
          <cell r="AG62" t="str">
            <v xml:space="preserve">      Third party inspection</v>
          </cell>
          <cell r="AH62">
            <v>0</v>
          </cell>
          <cell r="AI62" t="str">
            <v>INR</v>
          </cell>
        </row>
        <row r="63">
          <cell r="AF63">
            <v>3800</v>
          </cell>
          <cell r="AG63" t="str">
            <v xml:space="preserve">      Landscaping &amp; Belt</v>
          </cell>
          <cell r="AH63">
            <v>0</v>
          </cell>
          <cell r="AI63" t="str">
            <v>INR</v>
          </cell>
        </row>
        <row r="64">
          <cell r="AF64">
            <v>3900</v>
          </cell>
          <cell r="AG64" t="str">
            <v xml:space="preserve">      Raw water pipe line</v>
          </cell>
          <cell r="AH64">
            <v>0</v>
          </cell>
          <cell r="AI64" t="str">
            <v>INR</v>
          </cell>
        </row>
        <row r="65">
          <cell r="AF65">
            <v>4000</v>
          </cell>
          <cell r="AG65" t="str">
            <v xml:space="preserve">      Bulldozer</v>
          </cell>
          <cell r="AH65">
            <v>0</v>
          </cell>
          <cell r="AI65" t="str">
            <v>INR</v>
          </cell>
        </row>
        <row r="66">
          <cell r="AF66">
            <v>4100</v>
          </cell>
          <cell r="AG66" t="str">
            <v xml:space="preserve">      IDC and Financing charges</v>
          </cell>
          <cell r="AH66">
            <v>184872733.40000001</v>
          </cell>
          <cell r="AI66" t="str">
            <v>INR</v>
          </cell>
        </row>
        <row r="67">
          <cell r="AF67">
            <v>4200</v>
          </cell>
          <cell r="AG67" t="str">
            <v xml:space="preserve">      Land and other developments</v>
          </cell>
          <cell r="AH67">
            <v>0</v>
          </cell>
          <cell r="AI67" t="str">
            <v>INR</v>
          </cell>
        </row>
        <row r="68">
          <cell r="AF68">
            <v>4300</v>
          </cell>
          <cell r="AG68" t="str">
            <v xml:space="preserve">      Crane Hiring</v>
          </cell>
          <cell r="AH68">
            <v>0</v>
          </cell>
          <cell r="AI68" t="str">
            <v>INR</v>
          </cell>
        </row>
        <row r="69">
          <cell r="AF69">
            <v>4400</v>
          </cell>
          <cell r="AG69" t="str">
            <v xml:space="preserve">    Non EPC</v>
          </cell>
          <cell r="AH69">
            <v>-3525307.15</v>
          </cell>
          <cell r="AI69" t="str">
            <v>INR</v>
          </cell>
        </row>
        <row r="70">
          <cell r="AF70">
            <v>4500</v>
          </cell>
          <cell r="AG70" t="str">
            <v xml:space="preserve">      Township</v>
          </cell>
          <cell r="AH70">
            <v>-3846173.96</v>
          </cell>
          <cell r="AI70" t="str">
            <v>INR</v>
          </cell>
        </row>
        <row r="71">
          <cell r="AF71">
            <v>4600</v>
          </cell>
          <cell r="AG71" t="str">
            <v xml:space="preserve">      Ash Disposal System</v>
          </cell>
          <cell r="AH71">
            <v>0</v>
          </cell>
          <cell r="AI71" t="str">
            <v>INR</v>
          </cell>
        </row>
        <row r="72">
          <cell r="AF72">
            <v>4700</v>
          </cell>
          <cell r="AG72" t="str">
            <v xml:space="preserve">      Marshalling yard</v>
          </cell>
          <cell r="AH72">
            <v>0</v>
          </cell>
          <cell r="AI72" t="str">
            <v>INR</v>
          </cell>
        </row>
        <row r="73">
          <cell r="AF73">
            <v>4800</v>
          </cell>
          <cell r="AG73" t="str">
            <v xml:space="preserve">       Non plant building,Admin building</v>
          </cell>
          <cell r="AH73">
            <v>320866.81</v>
          </cell>
          <cell r="AI73" t="str">
            <v>INR</v>
          </cell>
        </row>
        <row r="74">
          <cell r="AF74">
            <v>4900</v>
          </cell>
          <cell r="AG74" t="str">
            <v xml:space="preserve">      Administration Building</v>
          </cell>
          <cell r="AH74">
            <v>0</v>
          </cell>
          <cell r="AI74" t="str">
            <v>INR</v>
          </cell>
        </row>
        <row r="75">
          <cell r="AF75">
            <v>5000</v>
          </cell>
          <cell r="AG75" t="str">
            <v xml:space="preserve">      Special Tools and Plants</v>
          </cell>
          <cell r="AH75">
            <v>0</v>
          </cell>
          <cell r="AI75" t="str">
            <v>INR</v>
          </cell>
        </row>
        <row r="76">
          <cell r="AF76">
            <v>5100</v>
          </cell>
          <cell r="AG76" t="str">
            <v xml:space="preserve">    cost for ROSA ( RPSCL )</v>
          </cell>
          <cell r="AH76">
            <v>694576025.76999998</v>
          </cell>
          <cell r="AI76" t="str">
            <v>INR</v>
          </cell>
        </row>
        <row r="77">
          <cell r="AF77">
            <v>5200</v>
          </cell>
          <cell r="AG77" t="str">
            <v xml:space="preserve">      Services for  ROSA</v>
          </cell>
          <cell r="AH77">
            <v>649829314.99000001</v>
          </cell>
          <cell r="AI77" t="str">
            <v>INR</v>
          </cell>
        </row>
        <row r="78">
          <cell r="AF78">
            <v>5300</v>
          </cell>
          <cell r="AG78" t="str">
            <v xml:space="preserve">        Engineering &amp; Consultancy</v>
          </cell>
          <cell r="AH78">
            <v>140462237.59999999</v>
          </cell>
          <cell r="AI78" t="str">
            <v>INR</v>
          </cell>
        </row>
        <row r="79">
          <cell r="AF79">
            <v>5400</v>
          </cell>
          <cell r="AG79" t="str">
            <v xml:space="preserve">        Raw Water Reservoir</v>
          </cell>
          <cell r="AH79">
            <v>31720020</v>
          </cell>
          <cell r="AI79" t="str">
            <v>INR</v>
          </cell>
        </row>
        <row r="80">
          <cell r="AF80">
            <v>5500</v>
          </cell>
          <cell r="AG80" t="str">
            <v xml:space="preserve">        Piling &amp; Foundation</v>
          </cell>
          <cell r="AH80">
            <v>190018022</v>
          </cell>
          <cell r="AI80" t="str">
            <v>INR</v>
          </cell>
        </row>
        <row r="81">
          <cell r="AF81">
            <v>5600</v>
          </cell>
          <cell r="AG81" t="str">
            <v xml:space="preserve">        Boundary Wall</v>
          </cell>
          <cell r="AH81">
            <v>37714148</v>
          </cell>
          <cell r="AI81" t="str">
            <v>INR</v>
          </cell>
        </row>
        <row r="82">
          <cell r="AF82">
            <v>5700</v>
          </cell>
          <cell r="AG82" t="str">
            <v xml:space="preserve">        Area Grading Roads &amp; Drains</v>
          </cell>
          <cell r="AH82">
            <v>86482443</v>
          </cell>
          <cell r="AI82" t="str">
            <v>INR</v>
          </cell>
        </row>
        <row r="83">
          <cell r="AF83">
            <v>5800</v>
          </cell>
          <cell r="AG83" t="str">
            <v xml:space="preserve">        Soil Investigation &amp; Topo Survey</v>
          </cell>
          <cell r="AH83">
            <v>5141093</v>
          </cell>
          <cell r="AI83" t="str">
            <v>INR</v>
          </cell>
        </row>
        <row r="84">
          <cell r="AF84">
            <v>5900</v>
          </cell>
          <cell r="AG84" t="str">
            <v xml:space="preserve">        Chimney Civil Works</v>
          </cell>
          <cell r="AH84">
            <v>41174395.390000001</v>
          </cell>
          <cell r="AI84" t="str">
            <v>INR</v>
          </cell>
        </row>
        <row r="85">
          <cell r="AF85">
            <v>6000</v>
          </cell>
          <cell r="AG85" t="str">
            <v xml:space="preserve">        Chimney Electricals &amp; Elevators</v>
          </cell>
          <cell r="AH85">
            <v>0</v>
          </cell>
          <cell r="AI85" t="str">
            <v>INR</v>
          </cell>
        </row>
        <row r="86">
          <cell r="AF86">
            <v>6100</v>
          </cell>
          <cell r="AG86" t="str">
            <v xml:space="preserve">        Structural Steel Fab, Erec &amp; Painting</v>
          </cell>
          <cell r="AH86">
            <v>11003382</v>
          </cell>
          <cell r="AI86" t="str">
            <v>INR</v>
          </cell>
        </row>
        <row r="87">
          <cell r="AF87">
            <v>6200</v>
          </cell>
          <cell r="AG87" t="str">
            <v xml:space="preserve">        General Civil Works Pkg-1</v>
          </cell>
          <cell r="AH87">
            <v>14379960</v>
          </cell>
          <cell r="AI87" t="str">
            <v>INR</v>
          </cell>
        </row>
        <row r="88">
          <cell r="AF88">
            <v>6300</v>
          </cell>
          <cell r="AG88" t="str">
            <v xml:space="preserve">        Induced Draught Cooling Tower</v>
          </cell>
          <cell r="AH88">
            <v>0</v>
          </cell>
          <cell r="AI88" t="str">
            <v>INR</v>
          </cell>
        </row>
        <row r="89">
          <cell r="AF89">
            <v>6400</v>
          </cell>
          <cell r="AG89" t="str">
            <v xml:space="preserve">        General Civil Works Pkg-4</v>
          </cell>
          <cell r="AH89">
            <v>13041488</v>
          </cell>
          <cell r="AI89" t="str">
            <v>INR</v>
          </cell>
        </row>
        <row r="90">
          <cell r="AF90">
            <v>6500</v>
          </cell>
          <cell r="AG90" t="str">
            <v xml:space="preserve">        General Civil Works Pkg-2</v>
          </cell>
          <cell r="AH90">
            <v>12627519</v>
          </cell>
          <cell r="AI90" t="str">
            <v>INR</v>
          </cell>
        </row>
        <row r="91">
          <cell r="AF91">
            <v>6600</v>
          </cell>
          <cell r="AG91" t="str">
            <v xml:space="preserve">        General Civil Works Pkg-3&amp;6</v>
          </cell>
          <cell r="AH91">
            <v>33211157</v>
          </cell>
          <cell r="AI91" t="str">
            <v>INR</v>
          </cell>
        </row>
        <row r="92">
          <cell r="AF92">
            <v>6700</v>
          </cell>
          <cell r="AG92" t="str">
            <v xml:space="preserve">        ETC (BOP - ELECTRICAL)</v>
          </cell>
          <cell r="AH92">
            <v>0</v>
          </cell>
          <cell r="AI92" t="str">
            <v>INR</v>
          </cell>
        </row>
        <row r="93">
          <cell r="AF93">
            <v>6800</v>
          </cell>
          <cell r="AG93" t="str">
            <v xml:space="preserve">        ETC (BOP - MECHANCIAL)</v>
          </cell>
          <cell r="AH93">
            <v>0</v>
          </cell>
          <cell r="AI93" t="str">
            <v>INR</v>
          </cell>
        </row>
        <row r="94">
          <cell r="AF94">
            <v>6900</v>
          </cell>
          <cell r="AG94" t="str">
            <v xml:space="preserve">        ETC (BOP - C &amp; I)</v>
          </cell>
          <cell r="AH94">
            <v>0</v>
          </cell>
          <cell r="AI94" t="str">
            <v>INR</v>
          </cell>
        </row>
        <row r="95">
          <cell r="AF95">
            <v>7000</v>
          </cell>
          <cell r="AG95" t="str">
            <v xml:space="preserve">        ETC (BTG ERECTION)</v>
          </cell>
          <cell r="AH95">
            <v>0</v>
          </cell>
          <cell r="AI95" t="str">
            <v>INR</v>
          </cell>
        </row>
        <row r="96">
          <cell r="AF96">
            <v>7100</v>
          </cell>
          <cell r="AG96" t="str">
            <v xml:space="preserve">        General Civil Works Pkg-5</v>
          </cell>
          <cell r="AH96">
            <v>32853450</v>
          </cell>
          <cell r="AI96" t="str">
            <v>INR</v>
          </cell>
        </row>
        <row r="97">
          <cell r="AF97">
            <v>7200</v>
          </cell>
          <cell r="AG97" t="str">
            <v xml:space="preserve">      Cost For Material</v>
          </cell>
          <cell r="AH97">
            <v>44746710.780000001</v>
          </cell>
          <cell r="AI97" t="str">
            <v>INR</v>
          </cell>
        </row>
        <row r="98">
          <cell r="AF98">
            <v>7300</v>
          </cell>
          <cell r="AG98" t="str">
            <v xml:space="preserve">        Cost For  Electrical Material</v>
          </cell>
          <cell r="AH98">
            <v>0</v>
          </cell>
          <cell r="AI98" t="str">
            <v>INR</v>
          </cell>
        </row>
        <row r="99">
          <cell r="AF99">
            <v>7400</v>
          </cell>
          <cell r="AG99" t="str">
            <v xml:space="preserve">          220 KV Switch Yard</v>
          </cell>
          <cell r="AH99">
            <v>0</v>
          </cell>
          <cell r="AI99" t="str">
            <v>INR</v>
          </cell>
        </row>
        <row r="100">
          <cell r="AF100">
            <v>7500</v>
          </cell>
          <cell r="AG100" t="str">
            <v xml:space="preserve">          Generator Busduct (IPBD)</v>
          </cell>
          <cell r="AH100">
            <v>0</v>
          </cell>
          <cell r="AI100" t="str">
            <v>INR</v>
          </cell>
        </row>
        <row r="101">
          <cell r="AF101">
            <v>7600</v>
          </cell>
          <cell r="AG101" t="str">
            <v xml:space="preserve">          6.6KV busduct - (NSPBD)</v>
          </cell>
          <cell r="AH101">
            <v>0</v>
          </cell>
          <cell r="AI101" t="str">
            <v>INR</v>
          </cell>
        </row>
        <row r="102">
          <cell r="AF102">
            <v>7700</v>
          </cell>
          <cell r="AG102" t="str">
            <v xml:space="preserve">          LT - Busduct (NSPBD)</v>
          </cell>
          <cell r="AH102">
            <v>0</v>
          </cell>
          <cell r="AI102" t="str">
            <v>INR</v>
          </cell>
        </row>
        <row r="103">
          <cell r="AF103">
            <v>7800</v>
          </cell>
          <cell r="AG103" t="str">
            <v xml:space="preserve">          6.5 KV Switchgear</v>
          </cell>
          <cell r="AH103">
            <v>0</v>
          </cell>
          <cell r="AI103" t="str">
            <v>INR</v>
          </cell>
        </row>
        <row r="104">
          <cell r="AF104">
            <v>7900</v>
          </cell>
          <cell r="AG104" t="str">
            <v xml:space="preserve">          LT Aux Transformer - Dry Type</v>
          </cell>
          <cell r="AH104">
            <v>0</v>
          </cell>
          <cell r="AI104" t="str">
            <v>INR</v>
          </cell>
        </row>
        <row r="105">
          <cell r="AF105">
            <v>8000</v>
          </cell>
          <cell r="AG105" t="str">
            <v xml:space="preserve">          LT Switchgear</v>
          </cell>
          <cell r="AH105">
            <v>0</v>
          </cell>
          <cell r="AI105" t="str">
            <v>INR</v>
          </cell>
        </row>
        <row r="106">
          <cell r="AF106">
            <v>8100</v>
          </cell>
          <cell r="AG106" t="str">
            <v xml:space="preserve">          Elec Control &amp; Relay Panel</v>
          </cell>
          <cell r="AH106">
            <v>0</v>
          </cell>
          <cell r="AI106" t="str">
            <v>INR</v>
          </cell>
        </row>
        <row r="107">
          <cell r="AF107">
            <v>8200</v>
          </cell>
          <cell r="AG107" t="str">
            <v xml:space="preserve">          NGR</v>
          </cell>
          <cell r="AH107">
            <v>0</v>
          </cell>
          <cell r="AI107" t="str">
            <v>INR</v>
          </cell>
        </row>
        <row r="108">
          <cell r="AF108">
            <v>8300</v>
          </cell>
          <cell r="AG108" t="str">
            <v xml:space="preserve">          Battery &amp; Battery Charger (220V DC Sys)</v>
          </cell>
          <cell r="AH108">
            <v>0</v>
          </cell>
          <cell r="AI108" t="str">
            <v>INR</v>
          </cell>
        </row>
        <row r="109">
          <cell r="AF109">
            <v>8400</v>
          </cell>
          <cell r="AG109" t="str">
            <v xml:space="preserve">          Emergency DG</v>
          </cell>
          <cell r="AH109">
            <v>0</v>
          </cell>
          <cell r="AI109" t="str">
            <v>INR</v>
          </cell>
        </row>
        <row r="110">
          <cell r="AF110">
            <v>8500</v>
          </cell>
          <cell r="AG110" t="str">
            <v xml:space="preserve">          MLDB / ELDB / WRDB / FPB / LDB</v>
          </cell>
          <cell r="AH110">
            <v>0</v>
          </cell>
          <cell r="AI110" t="str">
            <v>INR</v>
          </cell>
        </row>
        <row r="111">
          <cell r="AF111">
            <v>8600</v>
          </cell>
          <cell r="AG111" t="str">
            <v xml:space="preserve">          PA System</v>
          </cell>
          <cell r="AH111">
            <v>0</v>
          </cell>
          <cell r="AI111" t="str">
            <v>INR</v>
          </cell>
        </row>
        <row r="112">
          <cell r="AF112">
            <v>8700</v>
          </cell>
          <cell r="AG112" t="str">
            <v xml:space="preserve">          Telephone System</v>
          </cell>
          <cell r="AH112">
            <v>0</v>
          </cell>
          <cell r="AI112" t="str">
            <v>INR</v>
          </cell>
        </row>
        <row r="113">
          <cell r="AF113">
            <v>8800</v>
          </cell>
          <cell r="AG113" t="str">
            <v xml:space="preserve">          Wirless Communication System</v>
          </cell>
          <cell r="AH113">
            <v>0</v>
          </cell>
          <cell r="AI113" t="str">
            <v>INR</v>
          </cell>
        </row>
        <row r="114">
          <cell r="AF114">
            <v>8900</v>
          </cell>
          <cell r="AG114" t="str">
            <v xml:space="preserve">          Electrical Lab Instrument</v>
          </cell>
          <cell r="AH114">
            <v>0</v>
          </cell>
          <cell r="AI114" t="str">
            <v>INR</v>
          </cell>
        </row>
        <row r="115">
          <cell r="AF115">
            <v>9000</v>
          </cell>
          <cell r="AG115" t="str">
            <v xml:space="preserve">          HT Cable</v>
          </cell>
          <cell r="AH115">
            <v>0</v>
          </cell>
          <cell r="AI115" t="str">
            <v>INR</v>
          </cell>
        </row>
        <row r="116">
          <cell r="AF116">
            <v>9100</v>
          </cell>
          <cell r="AG116" t="str">
            <v xml:space="preserve">          LT Cable - Power - FRLS/FS/Control Cable</v>
          </cell>
          <cell r="AH116">
            <v>0</v>
          </cell>
          <cell r="AI116" t="str">
            <v>INR</v>
          </cell>
        </row>
        <row r="117">
          <cell r="AF117">
            <v>9200</v>
          </cell>
          <cell r="AG117" t="str">
            <v xml:space="preserve">          Cable Tray &amp; Support Structure</v>
          </cell>
          <cell r="AH117">
            <v>0</v>
          </cell>
          <cell r="AI117" t="str">
            <v>INR</v>
          </cell>
        </row>
        <row r="118">
          <cell r="AF118">
            <v>9300</v>
          </cell>
          <cell r="AG118" t="str">
            <v xml:space="preserve">          Station Transformer</v>
          </cell>
          <cell r="AH118">
            <v>0</v>
          </cell>
          <cell r="AI118" t="str">
            <v>INR</v>
          </cell>
        </row>
        <row r="119">
          <cell r="AF119">
            <v>9400</v>
          </cell>
          <cell r="AG119" t="str">
            <v xml:space="preserve">          Generator Transformers</v>
          </cell>
          <cell r="AH119">
            <v>0</v>
          </cell>
          <cell r="AI119" t="str">
            <v>INR</v>
          </cell>
        </row>
        <row r="120">
          <cell r="AF120">
            <v>9500</v>
          </cell>
          <cell r="AG120" t="str">
            <v xml:space="preserve">          Unit Auxilliary Transformers</v>
          </cell>
          <cell r="AH120">
            <v>0</v>
          </cell>
          <cell r="AI120" t="str">
            <v>INR</v>
          </cell>
        </row>
        <row r="121">
          <cell r="AF121">
            <v>9600</v>
          </cell>
          <cell r="AG121" t="str">
            <v xml:space="preserve">        Cost  For Mechanical Material</v>
          </cell>
          <cell r="AH121">
            <v>44746710.780000001</v>
          </cell>
          <cell r="AI121" t="str">
            <v>INR</v>
          </cell>
        </row>
        <row r="122">
          <cell r="AF122">
            <v>9700</v>
          </cell>
          <cell r="AG122" t="str">
            <v xml:space="preserve">          Coal Handling Plant</v>
          </cell>
          <cell r="AH122">
            <v>0</v>
          </cell>
          <cell r="AI122" t="str">
            <v>INR</v>
          </cell>
        </row>
        <row r="123">
          <cell r="AF123">
            <v>9800</v>
          </cell>
          <cell r="AG123" t="str">
            <v xml:space="preserve">          Ash Handling Plant</v>
          </cell>
          <cell r="AH123">
            <v>0</v>
          </cell>
          <cell r="AI123" t="str">
            <v>INR</v>
          </cell>
        </row>
        <row r="124">
          <cell r="AF124">
            <v>9900</v>
          </cell>
          <cell r="AG124" t="str">
            <v xml:space="preserve">          Mill Reject System</v>
          </cell>
          <cell r="AH124">
            <v>0</v>
          </cell>
          <cell r="AI124" t="str">
            <v>INR</v>
          </cell>
        </row>
        <row r="125">
          <cell r="AF125">
            <v>10000</v>
          </cell>
          <cell r="AG125" t="str">
            <v xml:space="preserve">          DM Plant Pretreatment Plant</v>
          </cell>
          <cell r="AH125">
            <v>0</v>
          </cell>
          <cell r="AI125" t="str">
            <v>INR</v>
          </cell>
        </row>
        <row r="126">
          <cell r="AF126">
            <v>10100</v>
          </cell>
          <cell r="AG126" t="str">
            <v xml:space="preserve">          Stop Log Gates and Screens</v>
          </cell>
          <cell r="AH126">
            <v>0</v>
          </cell>
          <cell r="AI126" t="str">
            <v>INR</v>
          </cell>
        </row>
        <row r="127">
          <cell r="AF127">
            <v>10200</v>
          </cell>
          <cell r="AG127" t="str">
            <v xml:space="preserve">          Chlorination System</v>
          </cell>
          <cell r="AH127">
            <v>0</v>
          </cell>
          <cell r="AI127" t="str">
            <v>INR</v>
          </cell>
        </row>
        <row r="128">
          <cell r="AF128">
            <v>10300</v>
          </cell>
          <cell r="AG128" t="str">
            <v xml:space="preserve">          CW Treatment &amp; Acid Dosing &amp; SSF</v>
          </cell>
          <cell r="AH128">
            <v>0</v>
          </cell>
          <cell r="AI128" t="str">
            <v>INR</v>
          </cell>
        </row>
        <row r="129">
          <cell r="AF129">
            <v>10400</v>
          </cell>
          <cell r="AG129" t="str">
            <v xml:space="preserve">          Compressed Air &amp; Air Drying System</v>
          </cell>
          <cell r="AH129">
            <v>0</v>
          </cell>
          <cell r="AI129" t="str">
            <v>INR</v>
          </cell>
        </row>
        <row r="130">
          <cell r="AF130">
            <v>10500</v>
          </cell>
          <cell r="AG130" t="str">
            <v xml:space="preserve">          Air Conditioning System</v>
          </cell>
          <cell r="AH130">
            <v>0</v>
          </cell>
          <cell r="AI130" t="str">
            <v>INR</v>
          </cell>
        </row>
        <row r="131">
          <cell r="AF131">
            <v>10600</v>
          </cell>
          <cell r="AG131" t="str">
            <v xml:space="preserve">          Ventilation System</v>
          </cell>
          <cell r="AH131">
            <v>0</v>
          </cell>
          <cell r="AI131" t="str">
            <v>INR</v>
          </cell>
        </row>
        <row r="132">
          <cell r="AF132">
            <v>10700</v>
          </cell>
          <cell r="AG132" t="str">
            <v xml:space="preserve">          Fire Fighting System</v>
          </cell>
          <cell r="AH132">
            <v>0</v>
          </cell>
          <cell r="AI132" t="str">
            <v>INR</v>
          </cell>
        </row>
        <row r="133">
          <cell r="AF133">
            <v>10800</v>
          </cell>
          <cell r="AG133" t="str">
            <v xml:space="preserve">          Fuel Oil System</v>
          </cell>
          <cell r="AH133">
            <v>0</v>
          </cell>
          <cell r="AI133" t="str">
            <v>INR</v>
          </cell>
        </row>
        <row r="134">
          <cell r="AF134">
            <v>10900</v>
          </cell>
          <cell r="AG134" t="str">
            <v xml:space="preserve">          EOT Cranes</v>
          </cell>
          <cell r="AH134">
            <v>0</v>
          </cell>
          <cell r="AI134" t="str">
            <v>INR</v>
          </cell>
        </row>
        <row r="135">
          <cell r="AF135">
            <v>11000</v>
          </cell>
          <cell r="AG135" t="str">
            <v xml:space="preserve">          Misc. Hoists &amp; Lifting Devices</v>
          </cell>
          <cell r="AH135">
            <v>0</v>
          </cell>
          <cell r="AI135" t="str">
            <v>INR</v>
          </cell>
        </row>
        <row r="136">
          <cell r="AF136">
            <v>11100</v>
          </cell>
          <cell r="AG136" t="str">
            <v xml:space="preserve">          CW Pumps</v>
          </cell>
          <cell r="AH136">
            <v>0</v>
          </cell>
          <cell r="AI136" t="str">
            <v>INR</v>
          </cell>
        </row>
        <row r="137">
          <cell r="AF137">
            <v>11200</v>
          </cell>
          <cell r="AG137" t="str">
            <v xml:space="preserve">          Induced Draught Cooling</v>
          </cell>
          <cell r="AH137">
            <v>0</v>
          </cell>
          <cell r="AI137" t="str">
            <v>INR</v>
          </cell>
        </row>
        <row r="138">
          <cell r="AF138">
            <v>11300</v>
          </cell>
          <cell r="AG138" t="str">
            <v xml:space="preserve">          Misc. Vertical Pumps</v>
          </cell>
          <cell r="AH138">
            <v>0</v>
          </cell>
          <cell r="AI138" t="str">
            <v>INR</v>
          </cell>
        </row>
        <row r="139">
          <cell r="AF139">
            <v>11400</v>
          </cell>
          <cell r="AG139" t="str">
            <v xml:space="preserve">          Horizontal Pumps</v>
          </cell>
          <cell r="AH139">
            <v>0</v>
          </cell>
          <cell r="AI139" t="str">
            <v>INR</v>
          </cell>
        </row>
        <row r="140">
          <cell r="AF140">
            <v>11500</v>
          </cell>
          <cell r="AG140" t="str">
            <v xml:space="preserve">          Misc. Sump Pumps</v>
          </cell>
          <cell r="AH140">
            <v>0</v>
          </cell>
          <cell r="AI140" t="str">
            <v>INR</v>
          </cell>
        </row>
        <row r="141">
          <cell r="AF141">
            <v>11600</v>
          </cell>
          <cell r="AG141" t="str">
            <v xml:space="preserve">          Plate Heat Exchangers</v>
          </cell>
          <cell r="AH141">
            <v>0</v>
          </cell>
          <cell r="AI141" t="str">
            <v>INR</v>
          </cell>
        </row>
        <row r="142">
          <cell r="AF142">
            <v>11700</v>
          </cell>
          <cell r="AG142" t="str">
            <v xml:space="preserve">          Effluent Treatment Plant</v>
          </cell>
          <cell r="AH142">
            <v>0</v>
          </cell>
          <cell r="AI142" t="str">
            <v>INR</v>
          </cell>
        </row>
        <row r="143">
          <cell r="AF143">
            <v>11800</v>
          </cell>
          <cell r="AG143" t="str">
            <v xml:space="preserve">          Workshop Equipment</v>
          </cell>
          <cell r="AH143">
            <v>0</v>
          </cell>
          <cell r="AI143" t="str">
            <v>INR</v>
          </cell>
        </row>
        <row r="144">
          <cell r="AF144">
            <v>11900</v>
          </cell>
          <cell r="AG144" t="str">
            <v xml:space="preserve">          Service Elevator</v>
          </cell>
          <cell r="AH144">
            <v>0</v>
          </cell>
          <cell r="AI144" t="str">
            <v>INR</v>
          </cell>
        </row>
        <row r="145">
          <cell r="AF145">
            <v>12000</v>
          </cell>
          <cell r="AG145" t="str">
            <v xml:space="preserve">          Chemical &amp; Environment Lab</v>
          </cell>
          <cell r="AH145">
            <v>0</v>
          </cell>
          <cell r="AI145" t="str">
            <v>INR</v>
          </cell>
        </row>
        <row r="146">
          <cell r="AF146">
            <v>12100</v>
          </cell>
          <cell r="AG146" t="str">
            <v xml:space="preserve">          CW Piping</v>
          </cell>
          <cell r="AH146">
            <v>44746710.780000001</v>
          </cell>
          <cell r="AI146" t="str">
            <v>INR</v>
          </cell>
        </row>
        <row r="147">
          <cell r="AF147">
            <v>12200</v>
          </cell>
          <cell r="AG147" t="str">
            <v xml:space="preserve">          Butterfly Valves, gates, REJ, Valves</v>
          </cell>
          <cell r="AH147">
            <v>0</v>
          </cell>
          <cell r="AI147" t="str">
            <v>INR</v>
          </cell>
        </row>
        <row r="148">
          <cell r="AF148">
            <v>12300</v>
          </cell>
          <cell r="AG148" t="str">
            <v xml:space="preserve">          Fire Tender</v>
          </cell>
          <cell r="AH148">
            <v>0</v>
          </cell>
          <cell r="AI148" t="str">
            <v>INR</v>
          </cell>
        </row>
        <row r="149">
          <cell r="AF149">
            <v>12400</v>
          </cell>
          <cell r="AG149" t="str">
            <v xml:space="preserve">          Diesel Locomotives</v>
          </cell>
          <cell r="AH149">
            <v>0</v>
          </cell>
          <cell r="AI149" t="str">
            <v>INR</v>
          </cell>
        </row>
        <row r="150">
          <cell r="AF150">
            <v>12500</v>
          </cell>
          <cell r="AG150" t="str">
            <v xml:space="preserve">          Mobile Map Handling Eqp</v>
          </cell>
          <cell r="AH150">
            <v>0</v>
          </cell>
          <cell r="AI150" t="str">
            <v>INR</v>
          </cell>
        </row>
        <row r="151">
          <cell r="AF151">
            <v>12600</v>
          </cell>
          <cell r="AG151" t="str">
            <v xml:space="preserve">        Material Cost For C &amp; I</v>
          </cell>
          <cell r="AH151">
            <v>0</v>
          </cell>
          <cell r="AI151" t="str">
            <v>INR</v>
          </cell>
        </row>
        <row r="152">
          <cell r="AF152">
            <v>12700</v>
          </cell>
          <cell r="AG152" t="str">
            <v xml:space="preserve">          POS &amp; CMIMS</v>
          </cell>
          <cell r="AH152">
            <v>0</v>
          </cell>
          <cell r="AI152" t="str">
            <v>INR</v>
          </cell>
        </row>
        <row r="153">
          <cell r="AF153">
            <v>12800</v>
          </cell>
          <cell r="AG153" t="str">
            <v xml:space="preserve">          UPS</v>
          </cell>
          <cell r="AH153">
            <v>0</v>
          </cell>
          <cell r="AI153" t="str">
            <v>INR</v>
          </cell>
        </row>
        <row r="154">
          <cell r="AF154">
            <v>12900</v>
          </cell>
          <cell r="AG154" t="str">
            <v xml:space="preserve">          Vibration Monitoring System</v>
          </cell>
          <cell r="AH154">
            <v>0</v>
          </cell>
          <cell r="AI154" t="str">
            <v>INR</v>
          </cell>
        </row>
        <row r="155">
          <cell r="AF155">
            <v>13000</v>
          </cell>
          <cell r="AG155" t="str">
            <v xml:space="preserve">          Master Clock</v>
          </cell>
          <cell r="AH155">
            <v>0</v>
          </cell>
          <cell r="AI155" t="str">
            <v>INR</v>
          </cell>
        </row>
        <row r="156">
          <cell r="AF156">
            <v>13100</v>
          </cell>
          <cell r="AG156" t="str">
            <v xml:space="preserve">          Instrument Cable</v>
          </cell>
          <cell r="AH156">
            <v>0</v>
          </cell>
          <cell r="AI156" t="str">
            <v>INR</v>
          </cell>
        </row>
        <row r="157">
          <cell r="AF157">
            <v>13200</v>
          </cell>
          <cell r="AG157" t="str">
            <v xml:space="preserve">          Field Instrument</v>
          </cell>
          <cell r="AH157">
            <v>0</v>
          </cell>
          <cell r="AI157" t="str">
            <v>INR</v>
          </cell>
        </row>
        <row r="158">
          <cell r="AF158">
            <v>13300</v>
          </cell>
          <cell r="AG158" t="str">
            <v xml:space="preserve">          C &amp; I Lab</v>
          </cell>
          <cell r="AH158">
            <v>0</v>
          </cell>
          <cell r="AI158" t="str">
            <v>INR</v>
          </cell>
        </row>
        <row r="159">
          <cell r="AF159">
            <v>13400</v>
          </cell>
          <cell r="AG159" t="str">
            <v xml:space="preserve">          CCTV</v>
          </cell>
          <cell r="AH159">
            <v>0</v>
          </cell>
          <cell r="AI159" t="str">
            <v>INR</v>
          </cell>
        </row>
        <row r="160">
          <cell r="AG160" t="str">
            <v xml:space="preserve">          LVS</v>
          </cell>
          <cell r="AH160">
            <v>0</v>
          </cell>
          <cell r="AI160" t="str">
            <v>INR</v>
          </cell>
        </row>
      </sheetData>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efreshError="1">
        <row r="11">
          <cell r="B11">
            <v>0.12</v>
          </cell>
        </row>
        <row r="12">
          <cell r="B12">
            <v>0.12</v>
          </cell>
        </row>
        <row r="13">
          <cell r="B1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Margins"/>
      <sheetName val="India"/>
      <sheetName val="Crude"/>
      <sheetName val="convert"/>
      <sheetName val="Product"/>
    </sheetNames>
    <sheetDataSet>
      <sheetData sheetId="0" refreshError="1"/>
      <sheetData sheetId="1" refreshError="1">
        <row r="1">
          <cell r="A1" t="str">
            <v>Rs/Ton</v>
          </cell>
          <cell r="D1" t="str">
            <v>1Q90</v>
          </cell>
          <cell r="E1" t="str">
            <v>2Q90</v>
          </cell>
          <cell r="F1" t="str">
            <v>3Q90</v>
          </cell>
          <cell r="G1" t="str">
            <v>4Q90</v>
          </cell>
          <cell r="H1" t="str">
            <v>1Q91</v>
          </cell>
          <cell r="I1" t="str">
            <v>2Q91</v>
          </cell>
          <cell r="J1" t="str">
            <v>3Q91</v>
          </cell>
          <cell r="K1" t="str">
            <v>4Q91</v>
          </cell>
          <cell r="L1" t="str">
            <v>1Q92</v>
          </cell>
          <cell r="M1" t="str">
            <v>2Q92</v>
          </cell>
          <cell r="N1" t="str">
            <v>3Q92</v>
          </cell>
          <cell r="O1" t="str">
            <v>4Q92</v>
          </cell>
          <cell r="P1" t="str">
            <v>1Q93</v>
          </cell>
          <cell r="Q1" t="str">
            <v>2Q93</v>
          </cell>
          <cell r="R1" t="str">
            <v>3Q93</v>
          </cell>
          <cell r="S1" t="str">
            <v>4Q93</v>
          </cell>
          <cell r="T1" t="str">
            <v>1Q94</v>
          </cell>
          <cell r="U1" t="str">
            <v>2Q94</v>
          </cell>
          <cell r="V1" t="str">
            <v>3Q94</v>
          </cell>
          <cell r="W1" t="str">
            <v>4Q94</v>
          </cell>
        </row>
        <row r="2">
          <cell r="A2" t="str">
            <v>India Import Parity Prices</v>
          </cell>
        </row>
        <row r="3">
          <cell r="B3" t="str">
            <v>Refined Products</v>
          </cell>
        </row>
        <row r="4">
          <cell r="C4" t="str">
            <v>Propane</v>
          </cell>
          <cell r="D4">
            <v>2468.4141314880003</v>
          </cell>
          <cell r="E4">
            <v>3105.16430868</v>
          </cell>
          <cell r="F4">
            <v>3242.4225548400004</v>
          </cell>
          <cell r="G4">
            <v>5260.3401576599999</v>
          </cell>
          <cell r="H4">
            <v>6041.8266236999998</v>
          </cell>
          <cell r="I4">
            <v>4487.6004145919997</v>
          </cell>
          <cell r="J4">
            <v>4365.0632717568005</v>
          </cell>
          <cell r="K4">
            <v>6609.5640359424006</v>
          </cell>
          <cell r="L4">
            <v>5070.3709577471991</v>
          </cell>
          <cell r="M4">
            <v>4953.9200749439997</v>
          </cell>
          <cell r="N4">
            <v>5411.8718519520007</v>
          </cell>
          <cell r="O4">
            <v>5820.9798102240002</v>
          </cell>
          <cell r="P4">
            <v>5000.1414067679998</v>
          </cell>
          <cell r="Q4">
            <v>5983.4581576127994</v>
          </cell>
          <cell r="R4">
            <v>5477.062952016001</v>
          </cell>
          <cell r="S4">
            <v>5438.4951526560008</v>
          </cell>
          <cell r="T4">
            <v>6092.6050298015998</v>
          </cell>
          <cell r="U4">
            <v>5743.4071872000004</v>
          </cell>
          <cell r="V4">
            <v>5465.2321344000011</v>
          </cell>
          <cell r="W4">
            <v>6348.5178624000009</v>
          </cell>
        </row>
        <row r="5">
          <cell r="C5" t="str">
            <v>Butane</v>
          </cell>
          <cell r="D5">
            <v>2641.2756759360009</v>
          </cell>
          <cell r="E5">
            <v>2798.5158537524999</v>
          </cell>
          <cell r="F5">
            <v>2940.5410031024994</v>
          </cell>
          <cell r="G5">
            <v>5033.3007713625002</v>
          </cell>
          <cell r="H5">
            <v>5466.2855510024992</v>
          </cell>
          <cell r="I5">
            <v>4059.0602543520004</v>
          </cell>
          <cell r="J5">
            <v>4087.7378521920004</v>
          </cell>
          <cell r="K5">
            <v>6335.8121524319995</v>
          </cell>
          <cell r="L5">
            <v>4560.294790512</v>
          </cell>
          <cell r="M5">
            <v>4713.0874789800009</v>
          </cell>
          <cell r="N5">
            <v>5328.92909427</v>
          </cell>
          <cell r="O5">
            <v>5343.9912103800007</v>
          </cell>
          <cell r="P5">
            <v>4643.1765249600003</v>
          </cell>
          <cell r="Q5">
            <v>5953.3208437500007</v>
          </cell>
          <cell r="R5">
            <v>4890.0626009099997</v>
          </cell>
          <cell r="S5">
            <v>5035.5083039400006</v>
          </cell>
          <cell r="T5">
            <v>5744.3471325</v>
          </cell>
          <cell r="U5">
            <v>5369.3516040000004</v>
          </cell>
          <cell r="V5">
            <v>5364.8471819999995</v>
          </cell>
          <cell r="W5">
            <v>6727.2615899999992</v>
          </cell>
        </row>
        <row r="6">
          <cell r="C6" t="str">
            <v>Naphtha</v>
          </cell>
          <cell r="D6">
            <v>3070.4902552799995</v>
          </cell>
          <cell r="E6">
            <v>2870.5398331679999</v>
          </cell>
          <cell r="F6">
            <v>4627.5167982959993</v>
          </cell>
          <cell r="G6">
            <v>5491.6295862959996</v>
          </cell>
          <cell r="H6">
            <v>4411.3314898799999</v>
          </cell>
          <cell r="I6">
            <v>4916.1463741440002</v>
          </cell>
          <cell r="J6">
            <v>4957.1776664064</v>
          </cell>
          <cell r="K6">
            <v>4923.2911265279999</v>
          </cell>
          <cell r="L6">
            <v>4509.9161671680004</v>
          </cell>
          <cell r="M6">
            <v>5379.9684527040008</v>
          </cell>
          <cell r="N6">
            <v>5420.4478071359999</v>
          </cell>
          <cell r="O6">
            <v>5035.1960201279999</v>
          </cell>
          <cell r="P6">
            <v>4827.2158887360001</v>
          </cell>
          <cell r="Q6">
            <v>5887.9095450048017</v>
          </cell>
          <cell r="R6">
            <v>5108.3921138112</v>
          </cell>
          <cell r="S6">
            <v>4655.1333827520002</v>
          </cell>
          <cell r="T6">
            <v>4307.7992464512008</v>
          </cell>
          <cell r="U6">
            <v>5170.4253696000005</v>
          </cell>
          <cell r="V6">
            <v>5638.1503679999996</v>
          </cell>
          <cell r="W6">
            <v>5859.107174400001</v>
          </cell>
        </row>
        <row r="7">
          <cell r="C7" t="str">
            <v>Prem .15</v>
          </cell>
          <cell r="D7">
            <v>3982.0022470422005</v>
          </cell>
          <cell r="E7">
            <v>3913.5120063920999</v>
          </cell>
          <cell r="F7">
            <v>6113.4567533612999</v>
          </cell>
          <cell r="G7">
            <v>6115.8762691677002</v>
          </cell>
          <cell r="H7">
            <v>4775.7669518979001</v>
          </cell>
          <cell r="I7">
            <v>5980.6045244044817</v>
          </cell>
          <cell r="J7">
            <v>5756.4200564755192</v>
          </cell>
          <cell r="K7">
            <v>5496.4761028646408</v>
          </cell>
          <cell r="L7">
            <v>5117.6613314649603</v>
          </cell>
          <cell r="M7">
            <v>6443.1008541048004</v>
          </cell>
          <cell r="N7">
            <v>6521.6953592940008</v>
          </cell>
          <cell r="O7">
            <v>6078.7895722164003</v>
          </cell>
          <cell r="P7">
            <v>5794.4162913323999</v>
          </cell>
          <cell r="Q7">
            <v>7314.9249639988802</v>
          </cell>
          <cell r="R7">
            <v>6445.0363362307216</v>
          </cell>
          <cell r="S7">
            <v>5948.9732574640802</v>
          </cell>
          <cell r="T7">
            <v>5394.6892862877612</v>
          </cell>
          <cell r="U7">
            <v>6539.7367809600009</v>
          </cell>
          <cell r="V7">
            <v>6353.5473436800012</v>
          </cell>
          <cell r="W7">
            <v>5826.3746114400001</v>
          </cell>
        </row>
      </sheetData>
      <sheetData sheetId="2"/>
      <sheetData sheetId="3"/>
      <sheetData sheetId="4"/>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GM 000"/>
      <sheetName val="GENERAL SERVICES"/>
      <sheetName val="GM 001"/>
      <sheetName val="GM 011"/>
      <sheetName val="GM 023"/>
      <sheetName val="GM 024"/>
      <sheetName val="GM 025"/>
      <sheetName val="GM 026"/>
      <sheetName val="GM 027"/>
      <sheetName val="GM 028"/>
      <sheetName val="GM 031"/>
      <sheetName val="GM 032"/>
      <sheetName val="GM 041"/>
      <sheetName val="GM 042"/>
      <sheetName val="GM 043"/>
      <sheetName val="GM 044"/>
      <sheetName val="XXXXXXXX"/>
    </sheetNames>
    <sheetDataSet>
      <sheetData sheetId="0" refreshError="1">
        <row r="1">
          <cell r="C1" t="str">
            <v>ERECTION PRICE BREAKDOWN</v>
          </cell>
          <cell r="I1" t="str">
            <v>VIJ</v>
          </cell>
        </row>
        <row r="2">
          <cell r="I2" t="str">
            <v>Vijayawada</v>
          </cell>
        </row>
        <row r="3">
          <cell r="I3" t="str">
            <v>1 x 660 MW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HLY_-99-002"/>
      <sheetName val="Hydro_Data2"/>
      <sheetName val="dpc_cost2"/>
      <sheetName val="Plant_Availability2"/>
      <sheetName val="HLY_-99-001"/>
      <sheetName val="Hydro_Data1"/>
      <sheetName val="dpc_cost1"/>
      <sheetName val="Plant_Availability1"/>
      <sheetName val="04rel"/>
      <sheetName val="Cash Flow"/>
      <sheetName val="all"/>
      <sheetName val="RAJ"/>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Form-B"/>
      <sheetName val="tb2002 linked"/>
      <sheetName val="sum"/>
      <sheetName val="DPT-PW"/>
      <sheetName val="Factor_sheet"/>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4 Annex 1 Basic rate"/>
      <sheetName val="SCF"/>
      <sheetName val="Report"/>
      <sheetName val="NOPAT_VDF"/>
      <sheetName val="Invested capital_VDF"/>
      <sheetName val="Licensee Information"/>
      <sheetName val="DETAILED  BOQ"/>
      <sheetName val="Dispatch 2.0"/>
      <sheetName val="Sheet2"/>
      <sheetName val="Addl.40"/>
      <sheetName val="DETAILED__BOQ"/>
      <sheetName val="DCL_AUG_12"/>
      <sheetName val="Index_Feb_09"/>
      <sheetName val="Data_base_Feb_09"/>
      <sheetName val="Dispatch_2_0"/>
      <sheetName val="Addl_40"/>
      <sheetName val="Conductor Size"/>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D1">
            <v>0</v>
          </cell>
        </row>
      </sheetData>
      <sheetData sheetId="33">
        <row r="1">
          <cell r="D1">
            <v>0</v>
          </cell>
        </row>
      </sheetData>
      <sheetData sheetId="34">
        <row r="1">
          <cell r="D1">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ow r="1">
          <cell r="D1">
            <v>0</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ow r="1">
          <cell r="D1">
            <v>0</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Sheet1"/>
      <sheetName val="MAIN"/>
      <sheetName val="Sheet4"/>
    </sheetNames>
    <sheetDataSet>
      <sheetData sheetId="0" refreshError="1"/>
      <sheetData sheetId="1" refreshError="1"/>
      <sheetData sheetId="2" refreshError="1">
        <row r="2">
          <cell r="B2" t="str">
            <v>E1OCD4</v>
          </cell>
          <cell r="C2" t="str">
            <v>DEPT</v>
          </cell>
        </row>
        <row r="3">
          <cell r="B3" t="str">
            <v>7359A</v>
          </cell>
          <cell r="C3" t="str">
            <v xml:space="preserve">E N G G </v>
          </cell>
        </row>
        <row r="4">
          <cell r="B4" t="str">
            <v>ME11</v>
          </cell>
          <cell r="C4" t="str">
            <v xml:space="preserve">E N G G </v>
          </cell>
        </row>
        <row r="5">
          <cell r="B5" t="str">
            <v>ME11H</v>
          </cell>
          <cell r="C5" t="str">
            <v xml:space="preserve">E N G G </v>
          </cell>
        </row>
        <row r="6">
          <cell r="B6" t="str">
            <v>ME12</v>
          </cell>
          <cell r="C6" t="str">
            <v xml:space="preserve">E N G G </v>
          </cell>
        </row>
        <row r="7">
          <cell r="B7" t="str">
            <v>ME12H</v>
          </cell>
          <cell r="C7" t="str">
            <v xml:space="preserve">E N G G </v>
          </cell>
        </row>
        <row r="8">
          <cell r="B8" t="str">
            <v>ME13</v>
          </cell>
          <cell r="C8" t="str">
            <v xml:space="preserve">E N G G </v>
          </cell>
        </row>
        <row r="9">
          <cell r="B9" t="str">
            <v>FA11</v>
          </cell>
          <cell r="C9" t="str">
            <v>F &amp; A</v>
          </cell>
        </row>
        <row r="10">
          <cell r="B10" t="str">
            <v>FTSV</v>
          </cell>
          <cell r="C10" t="str">
            <v>F &amp; A</v>
          </cell>
        </row>
        <row r="11">
          <cell r="B11" t="str">
            <v>7359C</v>
          </cell>
          <cell r="C11" t="str">
            <v>F S E D</v>
          </cell>
        </row>
        <row r="12">
          <cell r="B12" t="str">
            <v>AEDR</v>
          </cell>
          <cell r="C12" t="str">
            <v>H R D</v>
          </cell>
        </row>
        <row r="13">
          <cell r="B13" t="str">
            <v>AH10</v>
          </cell>
          <cell r="C13" t="str">
            <v>H R D</v>
          </cell>
        </row>
        <row r="14">
          <cell r="B14" t="str">
            <v>AH11</v>
          </cell>
          <cell r="C14" t="str">
            <v>H R D</v>
          </cell>
        </row>
        <row r="15">
          <cell r="B15" t="str">
            <v>AH21</v>
          </cell>
          <cell r="C15" t="str">
            <v>H R D</v>
          </cell>
        </row>
        <row r="16">
          <cell r="B16" t="str">
            <v>7359A'</v>
          </cell>
          <cell r="C16" t="str">
            <v>J P</v>
          </cell>
        </row>
        <row r="17">
          <cell r="B17" t="str">
            <v>7359C'</v>
          </cell>
          <cell r="C17" t="str">
            <v>J P</v>
          </cell>
        </row>
        <row r="18">
          <cell r="B18" t="str">
            <v>7359P</v>
          </cell>
          <cell r="C18" t="str">
            <v>J P</v>
          </cell>
        </row>
        <row r="19">
          <cell r="B19" t="str">
            <v>7359Q</v>
          </cell>
          <cell r="C19" t="str">
            <v>J P</v>
          </cell>
        </row>
        <row r="20">
          <cell r="B20" t="str">
            <v>7359R</v>
          </cell>
          <cell r="C20" t="str">
            <v>J P</v>
          </cell>
        </row>
        <row r="21">
          <cell r="B21" t="str">
            <v>7359S</v>
          </cell>
          <cell r="C21" t="str">
            <v>J P</v>
          </cell>
        </row>
        <row r="22">
          <cell r="B22" t="str">
            <v>7359V</v>
          </cell>
          <cell r="C22" t="str">
            <v>J P</v>
          </cell>
        </row>
        <row r="23">
          <cell r="B23" t="str">
            <v>MP10</v>
          </cell>
          <cell r="C23" t="str">
            <v>J P</v>
          </cell>
        </row>
        <row r="24">
          <cell r="B24" t="str">
            <v>QA10'</v>
          </cell>
          <cell r="C24" t="str">
            <v>J P</v>
          </cell>
        </row>
        <row r="25">
          <cell r="B25" t="str">
            <v>FM11</v>
          </cell>
          <cell r="C25" t="str">
            <v>M I S</v>
          </cell>
        </row>
        <row r="26">
          <cell r="B26" t="str">
            <v>7359X</v>
          </cell>
          <cell r="C26" t="str">
            <v xml:space="preserve">P P C </v>
          </cell>
        </row>
        <row r="27">
          <cell r="B27" t="str">
            <v>MP11</v>
          </cell>
          <cell r="C27" t="str">
            <v>P R D-I</v>
          </cell>
        </row>
        <row r="28">
          <cell r="B28" t="str">
            <v>MP12</v>
          </cell>
          <cell r="C28" t="str">
            <v>P R D-II</v>
          </cell>
        </row>
        <row r="29">
          <cell r="B29" t="str">
            <v>MP12H</v>
          </cell>
          <cell r="C29" t="str">
            <v>P R D-II</v>
          </cell>
        </row>
        <row r="30">
          <cell r="B30" t="str">
            <v>MP12J</v>
          </cell>
          <cell r="C30" t="str">
            <v>P R D-II</v>
          </cell>
        </row>
        <row r="31">
          <cell r="B31" t="str">
            <v>FP10</v>
          </cell>
          <cell r="C31" t="str">
            <v>P U R</v>
          </cell>
        </row>
        <row r="32">
          <cell r="B32" t="str">
            <v>QA10</v>
          </cell>
          <cell r="C32" t="str">
            <v>Q A C</v>
          </cell>
        </row>
        <row r="33">
          <cell r="B33" t="str">
            <v>QA11</v>
          </cell>
          <cell r="C33" t="str">
            <v>Q A C</v>
          </cell>
        </row>
        <row r="34">
          <cell r="B34" t="str">
            <v>QA12</v>
          </cell>
          <cell r="C34" t="str">
            <v>Q A C</v>
          </cell>
        </row>
        <row r="35">
          <cell r="B35" t="str">
            <v>QA13</v>
          </cell>
          <cell r="C35" t="str">
            <v>Q A C</v>
          </cell>
        </row>
        <row r="36">
          <cell r="B36" t="str">
            <v>SE11</v>
          </cell>
          <cell r="C36" t="str">
            <v>S A M</v>
          </cell>
        </row>
        <row r="37">
          <cell r="B37" t="str">
            <v>SE12</v>
          </cell>
          <cell r="C37" t="str">
            <v>S A M</v>
          </cell>
        </row>
        <row r="38">
          <cell r="B38" t="str">
            <v>SE13</v>
          </cell>
          <cell r="C38" t="str">
            <v>S A M</v>
          </cell>
        </row>
        <row r="39">
          <cell r="B39" t="str">
            <v>SE14</v>
          </cell>
          <cell r="C39" t="str">
            <v>S A M</v>
          </cell>
        </row>
        <row r="40">
          <cell r="B40" t="str">
            <v>SE21</v>
          </cell>
          <cell r="C40" t="str">
            <v>S A M</v>
          </cell>
        </row>
        <row r="41">
          <cell r="B41" t="str">
            <v>SESV</v>
          </cell>
          <cell r="C41" t="str">
            <v>S A M</v>
          </cell>
        </row>
        <row r="42">
          <cell r="B42" t="str">
            <v>SM10</v>
          </cell>
          <cell r="C42" t="str">
            <v>S A M</v>
          </cell>
        </row>
        <row r="43">
          <cell r="B43" t="str">
            <v>SM11</v>
          </cell>
          <cell r="C43" t="str">
            <v>S A M</v>
          </cell>
        </row>
        <row r="44">
          <cell r="B44" t="str">
            <v>SR10</v>
          </cell>
          <cell r="C44" t="str">
            <v>S A M</v>
          </cell>
        </row>
        <row r="45">
          <cell r="B45" t="str">
            <v>SR11</v>
          </cell>
          <cell r="C45" t="str">
            <v>S A M</v>
          </cell>
        </row>
        <row r="46">
          <cell r="B46" t="str">
            <v>SR12</v>
          </cell>
          <cell r="C46" t="str">
            <v>S A M</v>
          </cell>
        </row>
        <row r="47">
          <cell r="B47" t="str">
            <v>SR13</v>
          </cell>
          <cell r="C47" t="str">
            <v>S A M</v>
          </cell>
        </row>
        <row r="48">
          <cell r="B48" t="str">
            <v>SR14</v>
          </cell>
          <cell r="C48" t="str">
            <v>S A M</v>
          </cell>
        </row>
        <row r="49">
          <cell r="B49" t="str">
            <v>SR20</v>
          </cell>
          <cell r="C49" t="str">
            <v>S A M</v>
          </cell>
        </row>
        <row r="50">
          <cell r="B50" t="str">
            <v>SR23</v>
          </cell>
          <cell r="C50" t="str">
            <v>S A M</v>
          </cell>
        </row>
        <row r="51">
          <cell r="B51" t="str">
            <v>SH01</v>
          </cell>
          <cell r="C51" t="str">
            <v>S H E</v>
          </cell>
        </row>
        <row r="52">
          <cell r="B52" t="str">
            <v>QT10</v>
          </cell>
          <cell r="C52" t="str">
            <v>T C S</v>
          </cell>
        </row>
        <row r="53">
          <cell r="B53" t="str">
            <v>QT11</v>
          </cell>
          <cell r="C53" t="str">
            <v>T C S</v>
          </cell>
        </row>
        <row r="54">
          <cell r="B54" t="str">
            <v>QT12</v>
          </cell>
          <cell r="C54" t="str">
            <v>T C S</v>
          </cell>
        </row>
      </sheetData>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Internet"/>
      <sheetName val="misslink"/>
      <sheetName val="PageTwo"/>
      <sheetName val="Page One"/>
      <sheetName val="main"/>
      <sheetName val="PRICES"/>
      <sheetName val="ll"/>
      <sheetName val="BS"/>
      <sheetName val="COsting"/>
      <sheetName val="ASK RJ template"/>
      <sheetName val="ASKRJ template"/>
      <sheetName val="Income Statement_VDF"/>
      <sheetName val="Summary Page_VDF"/>
      <sheetName val="Invested capital_VDF"/>
      <sheetName val="NOPAT_VDF"/>
      <sheetName val="WACC_VDF"/>
      <sheetName val="DCF_VDF"/>
      <sheetName val="PV of Op Leases_VDF"/>
      <sheetName val="Forecasts_VDF (2)"/>
      <sheetName val="model"/>
      <sheetName val="volumes"/>
      <sheetName val="pl"/>
      <sheetName val="prod"/>
      <sheetName val="Dummy"/>
      <sheetName val="#REF"/>
      <sheetName val="Text"/>
      <sheetName val="Earnings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Inc-Yr Summary"/>
      <sheetName val="Balance"/>
      <sheetName val="Valuation"/>
      <sheetName val="Main Cover"/>
      <sheetName val="Cover"/>
      <sheetName val="__FDSCACHE__"/>
      <sheetName val="Revenue Breakdown-new"/>
      <sheetName val="Ratios"/>
      <sheetName val="Cash Flow"/>
      <sheetName val="Cost-Structure"/>
      <sheetName val="DCF-EVA "/>
      <sheetName val="Revenue Breakdown-old"/>
      <sheetName val="Cap Allocation"/>
      <sheetName val="Inc.-Qtr Var Analysis"/>
      <sheetName val="margins"/>
      <sheetName val="Depreciation Schedule"/>
      <sheetName val="mStartup"/>
      <sheetName val="NY UPLOAD"/>
      <sheetName val="NY UPLOAD Shadow"/>
      <sheetName val="MainCode"/>
      <sheetName val="Module1"/>
    </sheetNames>
    <sheetDataSet>
      <sheetData sheetId="0" refreshError="1">
        <row r="27">
          <cell r="AC27">
            <v>6768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Inc-Yr Summary"/>
      <sheetName val="Inc-Yr Summary Calendar"/>
      <sheetName val="Balance"/>
      <sheetName val="Main Cover"/>
      <sheetName val="Cover"/>
      <sheetName val="Graphs"/>
      <sheetName val="FX"/>
      <sheetName val="Free-standing Stores"/>
      <sheetName val="Common Size"/>
      <sheetName val="Inc.-Qtr Var Analysis"/>
      <sheetName val="Cash Flow"/>
      <sheetName val="Free Cash Flow"/>
      <sheetName val="Depr Amm Schedule"/>
      <sheetName val="DCF - EVA"/>
      <sheetName val="Notes to Financials"/>
      <sheetName val="__FDSCACHE__"/>
      <sheetName val="Historical Trading"/>
      <sheetName val="Old- Inc-Qtr Summary"/>
      <sheetName val="Old-Inc. - Yr."/>
      <sheetName val="PE"/>
      <sheetName val="TEV"/>
      <sheetName val="Old Inc. - Qtr."/>
      <sheetName val="Figures"/>
      <sheetName val="Q _Q Comparisons"/>
      <sheetName val="Geographic Exposure"/>
      <sheetName val="Charts"/>
      <sheetName val="PE data"/>
      <sheetName val="IndexInformation"/>
      <sheetName val="revs"/>
      <sheetName val="MainCode"/>
    </sheetNames>
    <sheetDataSet>
      <sheetData sheetId="0" refreshError="1">
        <row r="48">
          <cell r="X48">
            <v>240.2</v>
          </cell>
        </row>
      </sheetData>
      <sheetData sheetId="1" refreshError="1">
        <row r="19">
          <cell r="I19">
            <v>3057.6</v>
          </cell>
          <cell r="O19">
            <v>3314.8999999999996</v>
          </cell>
          <cell r="U19">
            <v>3468.8</v>
          </cell>
          <cell r="AA19">
            <v>3804.5</v>
          </cell>
          <cell r="AG19">
            <v>4202.3</v>
          </cell>
          <cell r="AH19">
            <v>4539.3245649999999</v>
          </cell>
          <cell r="AI19">
            <v>4936.3282047249995</v>
          </cell>
          <cell r="AJ19">
            <v>5374.2528251796248</v>
          </cell>
        </row>
        <row r="35">
          <cell r="I35">
            <v>0.38832054560954765</v>
          </cell>
          <cell r="O35">
            <v>0.66337907375643235</v>
          </cell>
          <cell r="U35">
            <v>0.83752107925800756</v>
          </cell>
          <cell r="AA35">
            <v>0.97935054121565357</v>
          </cell>
          <cell r="AG35">
            <v>1.1498319850653407</v>
          </cell>
          <cell r="AH35">
            <v>1.292262260575116</v>
          </cell>
          <cell r="AI35">
            <v>1.5183613083394347</v>
          </cell>
          <cell r="AJ35">
            <v>1.7957971857766397</v>
          </cell>
        </row>
        <row r="41">
          <cell r="I41">
            <v>322.89999999999981</v>
          </cell>
          <cell r="O41">
            <v>395.40000000000003</v>
          </cell>
          <cell r="U41">
            <v>465.85999999999933</v>
          </cell>
          <cell r="AA41">
            <v>554.69129742878579</v>
          </cell>
          <cell r="AG41">
            <v>600.61107544364688</v>
          </cell>
          <cell r="AH41">
            <v>666.2586266359001</v>
          </cell>
          <cell r="AI41">
            <v>758.91035344182433</v>
          </cell>
          <cell r="AJ41">
            <v>873.61863452101886</v>
          </cell>
        </row>
      </sheetData>
      <sheetData sheetId="2" refreshError="1">
        <row r="21">
          <cell r="R21">
            <v>29</v>
          </cell>
        </row>
        <row r="28">
          <cell r="R28">
            <v>425.5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4:O8"/>
  <sheetViews>
    <sheetView view="pageBreakPreview" zoomScale="120" zoomScaleSheetLayoutView="120" workbookViewId="0">
      <selection activeCell="J10" sqref="J10"/>
    </sheetView>
  </sheetViews>
  <sheetFormatPr defaultRowHeight="12.75"/>
  <cols>
    <col min="1" max="1" width="9.140625" style="656"/>
    <col min="2" max="14" width="9.140625" style="656" customWidth="1"/>
    <col min="15" max="15" width="10.28515625" style="656" customWidth="1"/>
    <col min="16" max="16384" width="9.140625" style="656"/>
  </cols>
  <sheetData>
    <row r="4" spans="1:15" ht="35.25">
      <c r="A4" s="1089" t="s">
        <v>740</v>
      </c>
      <c r="B4" s="1089"/>
      <c r="C4" s="1089"/>
      <c r="D4" s="1089"/>
      <c r="E4" s="1089"/>
      <c r="F4" s="1089"/>
      <c r="G4" s="1089"/>
      <c r="H4" s="1089"/>
      <c r="I4" s="1089"/>
      <c r="J4" s="1089"/>
      <c r="K4" s="1089"/>
      <c r="L4" s="1089"/>
      <c r="M4" s="1089"/>
      <c r="N4" s="1089"/>
      <c r="O4" s="1089"/>
    </row>
    <row r="5" spans="1:15" ht="23.25">
      <c r="A5" s="1090" t="s">
        <v>741</v>
      </c>
      <c r="B5" s="1090"/>
      <c r="C5" s="1090"/>
      <c r="D5" s="1090"/>
      <c r="E5" s="1090"/>
      <c r="F5" s="1090"/>
      <c r="G5" s="1090"/>
      <c r="H5" s="1090"/>
      <c r="I5" s="1090"/>
      <c r="J5" s="1090"/>
      <c r="K5" s="1090"/>
      <c r="L5" s="1090"/>
      <c r="M5" s="1090"/>
      <c r="N5" s="1090"/>
      <c r="O5" s="1090"/>
    </row>
    <row r="6" spans="1:15" ht="88.5" customHeight="1">
      <c r="A6" s="1091" t="s">
        <v>773</v>
      </c>
      <c r="B6" s="1091"/>
      <c r="C6" s="1091"/>
      <c r="D6" s="1091"/>
      <c r="E6" s="1091"/>
      <c r="F6" s="1091"/>
      <c r="G6" s="1091"/>
      <c r="H6" s="1091"/>
      <c r="I6" s="1091"/>
      <c r="J6" s="1091"/>
      <c r="K6" s="1091"/>
      <c r="L6" s="1091"/>
      <c r="M6" s="1091"/>
      <c r="N6" s="1091"/>
      <c r="O6" s="1091"/>
    </row>
    <row r="7" spans="1:15" ht="18">
      <c r="A7" s="1092"/>
      <c r="B7" s="1092"/>
      <c r="C7" s="1092"/>
      <c r="D7" s="1092"/>
      <c r="E7" s="1092"/>
      <c r="F7" s="1092"/>
      <c r="G7" s="1092"/>
      <c r="H7" s="1092"/>
      <c r="I7" s="1092"/>
      <c r="J7" s="1092"/>
      <c r="K7" s="1092"/>
      <c r="L7" s="1092"/>
      <c r="M7" s="1092"/>
      <c r="N7" s="1092"/>
      <c r="O7" s="1092"/>
    </row>
    <row r="8" spans="1:15" ht="18">
      <c r="A8" s="1093" t="s">
        <v>742</v>
      </c>
      <c r="B8" s="1093"/>
      <c r="C8" s="1093"/>
      <c r="D8" s="1093"/>
      <c r="E8" s="1093"/>
      <c r="F8" s="1093"/>
      <c r="G8" s="1093"/>
      <c r="H8" s="1093"/>
      <c r="I8" s="1093"/>
      <c r="J8" s="1093"/>
      <c r="K8" s="1093"/>
      <c r="L8" s="1093"/>
      <c r="M8" s="1093"/>
      <c r="N8" s="1093"/>
      <c r="O8" s="1093"/>
    </row>
  </sheetData>
  <mergeCells count="5">
    <mergeCell ref="A4:O4"/>
    <mergeCell ref="A5:O5"/>
    <mergeCell ref="A6:O6"/>
    <mergeCell ref="A7:O7"/>
    <mergeCell ref="A8:O8"/>
  </mergeCells>
  <printOptions horizontalCentered="1" verticalCentered="1"/>
  <pageMargins left="0.74803149606299202" right="0.74803149606299202" top="0.98425196850393704" bottom="0.98425196850393704" header="0.511811023622047" footer="0.511811023622047"/>
  <pageSetup paperSize="9" scale="80" orientation="landscape" copies="2"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V19"/>
  <sheetViews>
    <sheetView showGridLines="0" view="pageBreakPreview" zoomScale="80" zoomScaleNormal="85" zoomScaleSheetLayoutView="80" workbookViewId="0">
      <pane xSplit="3" topLeftCell="D1" activePane="topRight" state="frozen"/>
      <selection pane="topRight" activeCell="V21" sqref="V21"/>
    </sheetView>
  </sheetViews>
  <sheetFormatPr defaultColWidth="9.140625" defaultRowHeight="15"/>
  <cols>
    <col min="1" max="1" width="4.140625" style="313" customWidth="1"/>
    <col min="2" max="2" width="6.28515625" style="313" customWidth="1"/>
    <col min="3" max="3" width="46.5703125" style="313" customWidth="1"/>
    <col min="4" max="6" width="18.42578125" style="313" customWidth="1"/>
    <col min="7" max="7" width="17.5703125" style="313" customWidth="1"/>
    <col min="8" max="8" width="15.7109375" style="313" customWidth="1"/>
    <col min="9" max="9" width="19.28515625" style="313" customWidth="1"/>
    <col min="10" max="10" width="17.5703125" style="313" customWidth="1"/>
    <col min="11" max="11" width="15.7109375" style="313" customWidth="1"/>
    <col min="12" max="12" width="19.28515625" style="313" customWidth="1"/>
    <col min="13" max="13" width="15.7109375" style="313" customWidth="1"/>
    <col min="14" max="16" width="18.7109375" style="313" customWidth="1"/>
    <col min="17" max="17" width="20.5703125" style="313" customWidth="1"/>
    <col min="18" max="18" width="17" style="313" customWidth="1"/>
    <col min="19" max="19" width="16.140625" style="313" customWidth="1"/>
    <col min="20" max="20" width="15.85546875" style="313" customWidth="1"/>
    <col min="21" max="21" width="14.5703125" style="313" customWidth="1"/>
    <col min="22" max="22" width="13.5703125" style="313" customWidth="1"/>
    <col min="23" max="16384" width="9.140625" style="313"/>
  </cols>
  <sheetData>
    <row r="1" spans="2:22">
      <c r="B1" s="369"/>
    </row>
    <row r="2" spans="2:22">
      <c r="C2" s="522"/>
      <c r="D2" s="522"/>
      <c r="E2" s="522"/>
      <c r="F2" s="522"/>
      <c r="G2" s="522"/>
      <c r="H2" s="522"/>
      <c r="I2" s="522"/>
      <c r="J2" s="522"/>
      <c r="K2" s="522"/>
      <c r="L2" s="522"/>
      <c r="M2" s="203" t="str">
        <f>Index!B2</f>
        <v xml:space="preserve">      Vidarbha Industries Power Limited - Transmission Business</v>
      </c>
      <c r="N2" s="522"/>
      <c r="O2" s="522"/>
      <c r="P2" s="522"/>
      <c r="Q2" s="522"/>
      <c r="R2" s="522"/>
      <c r="S2" s="522"/>
      <c r="T2" s="522"/>
    </row>
    <row r="3" spans="2:22">
      <c r="C3" s="522"/>
      <c r="D3" s="522"/>
      <c r="E3" s="522"/>
      <c r="F3" s="522"/>
      <c r="G3" s="522"/>
      <c r="H3" s="522"/>
      <c r="I3" s="522"/>
      <c r="J3" s="522"/>
      <c r="K3" s="522"/>
      <c r="L3" s="522"/>
      <c r="M3" s="788" t="s">
        <v>774</v>
      </c>
      <c r="N3" s="522"/>
      <c r="O3" s="522"/>
      <c r="P3" s="522"/>
      <c r="Q3" s="522"/>
      <c r="R3" s="522"/>
      <c r="S3" s="370"/>
      <c r="T3" s="370"/>
    </row>
    <row r="4" spans="2:22">
      <c r="C4" s="522"/>
      <c r="D4" s="522"/>
      <c r="E4" s="522"/>
      <c r="F4" s="522"/>
      <c r="G4" s="522"/>
      <c r="H4" s="522"/>
      <c r="I4" s="522"/>
      <c r="J4" s="522"/>
      <c r="K4" s="522"/>
      <c r="L4" s="522"/>
      <c r="M4" s="316" t="s">
        <v>540</v>
      </c>
      <c r="N4" s="522"/>
      <c r="O4" s="522"/>
      <c r="P4" s="522"/>
      <c r="Q4" s="522"/>
      <c r="R4" s="522"/>
      <c r="S4" s="522"/>
      <c r="T4" s="522"/>
    </row>
    <row r="5" spans="2:22">
      <c r="B5" s="316"/>
      <c r="C5" s="523"/>
      <c r="D5" s="523"/>
      <c r="E5" s="523"/>
      <c r="F5" s="523"/>
      <c r="G5" s="523"/>
      <c r="H5" s="523"/>
      <c r="I5" s="523"/>
      <c r="J5" s="523"/>
      <c r="K5" s="523"/>
      <c r="L5" s="523"/>
      <c r="M5" s="523"/>
      <c r="N5" s="523"/>
      <c r="O5" s="523"/>
      <c r="P5" s="523"/>
      <c r="Q5" s="523"/>
      <c r="R5" s="523"/>
      <c r="S5" s="523"/>
      <c r="T5" s="523"/>
    </row>
    <row r="6" spans="2:22" ht="20.25">
      <c r="B6" s="316"/>
      <c r="C6" s="523"/>
      <c r="D6" s="1003"/>
      <c r="E6" s="523"/>
      <c r="F6" s="523"/>
      <c r="G6" s="523"/>
      <c r="H6" s="523"/>
      <c r="I6" s="523"/>
      <c r="J6" s="523"/>
      <c r="K6" s="523"/>
      <c r="L6" s="523"/>
      <c r="M6" s="523"/>
      <c r="N6" s="523"/>
      <c r="O6" s="523"/>
      <c r="P6" s="523"/>
      <c r="Q6" s="523"/>
      <c r="R6" s="523"/>
      <c r="S6" s="523"/>
      <c r="T6" s="523"/>
    </row>
    <row r="7" spans="2:22">
      <c r="B7" s="371"/>
      <c r="C7" s="317"/>
      <c r="D7" s="317"/>
      <c r="E7" s="317"/>
      <c r="F7" s="317"/>
      <c r="G7" s="317"/>
      <c r="H7" s="317"/>
      <c r="I7" s="317"/>
      <c r="J7" s="317"/>
      <c r="K7" s="317"/>
      <c r="L7" s="317"/>
      <c r="M7" s="317"/>
      <c r="N7" s="317"/>
      <c r="O7" s="317"/>
      <c r="P7" s="317"/>
    </row>
    <row r="9" spans="2:22" s="364" customFormat="1">
      <c r="B9" s="1215" t="s">
        <v>224</v>
      </c>
      <c r="C9" s="1218" t="s">
        <v>4</v>
      </c>
      <c r="D9" s="1109" t="s">
        <v>213</v>
      </c>
      <c r="E9" s="1110"/>
      <c r="F9" s="1111"/>
      <c r="G9" s="1109" t="s">
        <v>567</v>
      </c>
      <c r="H9" s="1110"/>
      <c r="I9" s="1111"/>
      <c r="J9" s="1109" t="s">
        <v>568</v>
      </c>
      <c r="K9" s="1110"/>
      <c r="L9" s="1111"/>
      <c r="M9" s="1109" t="s">
        <v>569</v>
      </c>
      <c r="N9" s="1110"/>
      <c r="O9" s="1110"/>
      <c r="P9" s="1110"/>
      <c r="Q9" s="1111"/>
      <c r="R9" s="1102" t="s">
        <v>570</v>
      </c>
      <c r="S9" s="1102"/>
      <c r="T9" s="1102" t="s">
        <v>570</v>
      </c>
      <c r="U9" s="1102"/>
      <c r="V9" s="1102" t="s">
        <v>37</v>
      </c>
    </row>
    <row r="10" spans="2:22" s="364" customFormat="1" ht="28.5">
      <c r="B10" s="1216"/>
      <c r="C10" s="1218"/>
      <c r="D10" s="771" t="s">
        <v>782</v>
      </c>
      <c r="E10" s="536" t="s">
        <v>308</v>
      </c>
      <c r="F10" s="536" t="s">
        <v>309</v>
      </c>
      <c r="G10" s="771" t="s">
        <v>782</v>
      </c>
      <c r="H10" s="536" t="s">
        <v>308</v>
      </c>
      <c r="I10" s="536" t="s">
        <v>309</v>
      </c>
      <c r="J10" s="771" t="s">
        <v>782</v>
      </c>
      <c r="K10" s="771" t="s">
        <v>308</v>
      </c>
      <c r="L10" s="771" t="s">
        <v>309</v>
      </c>
      <c r="M10" s="771" t="s">
        <v>782</v>
      </c>
      <c r="N10" s="536" t="s">
        <v>310</v>
      </c>
      <c r="O10" s="536" t="s">
        <v>311</v>
      </c>
      <c r="P10" s="536" t="s">
        <v>58</v>
      </c>
      <c r="Q10" s="536" t="s">
        <v>312</v>
      </c>
      <c r="R10" s="771" t="s">
        <v>782</v>
      </c>
      <c r="S10" s="771" t="s">
        <v>780</v>
      </c>
      <c r="T10" s="771" t="s">
        <v>782</v>
      </c>
      <c r="U10" s="771" t="s">
        <v>780</v>
      </c>
      <c r="V10" s="1102"/>
    </row>
    <row r="11" spans="2:22" s="364" customFormat="1">
      <c r="B11" s="1217"/>
      <c r="C11" s="1219"/>
      <c r="D11" s="536" t="s">
        <v>56</v>
      </c>
      <c r="E11" s="536" t="s">
        <v>57</v>
      </c>
      <c r="F11" s="536" t="s">
        <v>313</v>
      </c>
      <c r="G11" s="536" t="s">
        <v>314</v>
      </c>
      <c r="H11" s="536" t="s">
        <v>315</v>
      </c>
      <c r="I11" s="536" t="s">
        <v>572</v>
      </c>
      <c r="J11" s="771" t="s">
        <v>573</v>
      </c>
      <c r="K11" s="771" t="s">
        <v>574</v>
      </c>
      <c r="L11" s="771" t="s">
        <v>783</v>
      </c>
      <c r="M11" s="771" t="s">
        <v>692</v>
      </c>
      <c r="N11" s="771" t="s">
        <v>665</v>
      </c>
      <c r="O11" s="771" t="s">
        <v>784</v>
      </c>
      <c r="P11" s="771" t="s">
        <v>785</v>
      </c>
      <c r="Q11" s="771" t="s">
        <v>786</v>
      </c>
      <c r="R11" s="771" t="s">
        <v>694</v>
      </c>
      <c r="S11" s="771" t="s">
        <v>669</v>
      </c>
      <c r="T11" s="771" t="s">
        <v>670</v>
      </c>
      <c r="U11" s="771" t="s">
        <v>671</v>
      </c>
      <c r="V11" s="1103"/>
    </row>
    <row r="12" spans="2:22" s="375" customFormat="1">
      <c r="B12" s="372">
        <v>1</v>
      </c>
      <c r="C12" s="373" t="s">
        <v>53</v>
      </c>
      <c r="D12" s="853">
        <v>0</v>
      </c>
      <c r="E12" s="853">
        <v>0</v>
      </c>
      <c r="F12" s="853">
        <f>E12-D12</f>
        <v>0</v>
      </c>
      <c r="G12" s="853">
        <v>0</v>
      </c>
      <c r="H12" s="853">
        <v>0</v>
      </c>
      <c r="I12" s="853">
        <f>H12-G12</f>
        <v>0</v>
      </c>
      <c r="J12" s="853">
        <v>0</v>
      </c>
      <c r="K12" s="853">
        <v>0</v>
      </c>
      <c r="L12" s="853">
        <f>K12-J12</f>
        <v>0</v>
      </c>
      <c r="M12" s="853">
        <v>0</v>
      </c>
      <c r="N12" s="853">
        <v>0</v>
      </c>
      <c r="O12" s="853">
        <v>0</v>
      </c>
      <c r="P12" s="854">
        <f>N12+O12</f>
        <v>0</v>
      </c>
      <c r="Q12" s="854">
        <f>P12-M12</f>
        <v>0</v>
      </c>
      <c r="R12" s="853">
        <v>0</v>
      </c>
      <c r="S12" s="853">
        <v>0</v>
      </c>
      <c r="T12" s="853">
        <v>0</v>
      </c>
      <c r="U12" s="853">
        <v>0</v>
      </c>
      <c r="V12" s="373"/>
    </row>
    <row r="13" spans="2:22" s="375" customFormat="1">
      <c r="B13" s="372"/>
      <c r="C13" s="373"/>
      <c r="D13" s="853"/>
      <c r="E13" s="853"/>
      <c r="F13" s="853"/>
      <c r="G13" s="853"/>
      <c r="H13" s="853"/>
      <c r="I13" s="853"/>
      <c r="J13" s="853"/>
      <c r="K13" s="853"/>
      <c r="L13" s="853"/>
      <c r="M13" s="853"/>
      <c r="N13" s="853"/>
      <c r="O13" s="853"/>
      <c r="P13" s="524"/>
      <c r="Q13" s="524"/>
      <c r="R13" s="853"/>
      <c r="S13" s="853"/>
      <c r="T13" s="853"/>
      <c r="U13" s="853"/>
      <c r="V13" s="373"/>
    </row>
    <row r="14" spans="2:22" s="375" customFormat="1">
      <c r="B14" s="372">
        <f>B12+1</f>
        <v>2</v>
      </c>
      <c r="C14" s="376" t="s">
        <v>81</v>
      </c>
      <c r="D14" s="853">
        <v>0</v>
      </c>
      <c r="E14" s="853">
        <v>0</v>
      </c>
      <c r="F14" s="853">
        <f t="shared" ref="F14:F16" si="0">E14-D14</f>
        <v>0</v>
      </c>
      <c r="G14" s="853">
        <v>0</v>
      </c>
      <c r="H14" s="853">
        <v>0</v>
      </c>
      <c r="I14" s="853">
        <f t="shared" ref="I14:I16" si="1">H14-G14</f>
        <v>0</v>
      </c>
      <c r="J14" s="853">
        <v>0</v>
      </c>
      <c r="K14" s="853">
        <v>0</v>
      </c>
      <c r="L14" s="853">
        <f t="shared" ref="L14:L16" si="2">K14-J14</f>
        <v>0</v>
      </c>
      <c r="M14" s="853">
        <v>0</v>
      </c>
      <c r="N14" s="853">
        <v>0</v>
      </c>
      <c r="O14" s="853">
        <v>0</v>
      </c>
      <c r="P14" s="854">
        <f t="shared" ref="P14:P16" si="3">N14+O14</f>
        <v>0</v>
      </c>
      <c r="Q14" s="854">
        <f t="shared" ref="Q14:Q16" si="4">P14-M14</f>
        <v>0</v>
      </c>
      <c r="R14" s="853">
        <v>0</v>
      </c>
      <c r="S14" s="853">
        <v>0</v>
      </c>
      <c r="T14" s="853">
        <v>0</v>
      </c>
      <c r="U14" s="853">
        <v>0</v>
      </c>
      <c r="V14" s="373"/>
    </row>
    <row r="15" spans="2:22" s="375" customFormat="1">
      <c r="B15" s="372">
        <f>B14+1</f>
        <v>3</v>
      </c>
      <c r="C15" s="376" t="s">
        <v>483</v>
      </c>
      <c r="D15" s="853">
        <v>0</v>
      </c>
      <c r="E15" s="853">
        <v>0</v>
      </c>
      <c r="F15" s="853">
        <f t="shared" si="0"/>
        <v>0</v>
      </c>
      <c r="G15" s="853">
        <v>0</v>
      </c>
      <c r="H15" s="853">
        <v>0</v>
      </c>
      <c r="I15" s="853">
        <f t="shared" si="1"/>
        <v>0</v>
      </c>
      <c r="J15" s="853">
        <v>0</v>
      </c>
      <c r="K15" s="853">
        <v>0</v>
      </c>
      <c r="L15" s="853">
        <f t="shared" si="2"/>
        <v>0</v>
      </c>
      <c r="M15" s="853">
        <v>0</v>
      </c>
      <c r="N15" s="853">
        <v>0</v>
      </c>
      <c r="O15" s="853">
        <v>0</v>
      </c>
      <c r="P15" s="854">
        <f t="shared" si="3"/>
        <v>0</v>
      </c>
      <c r="Q15" s="854">
        <f t="shared" si="4"/>
        <v>0</v>
      </c>
      <c r="R15" s="853">
        <v>0</v>
      </c>
      <c r="S15" s="853">
        <v>0</v>
      </c>
      <c r="T15" s="853">
        <v>0</v>
      </c>
      <c r="U15" s="853">
        <v>0</v>
      </c>
      <c r="V15" s="373"/>
    </row>
    <row r="16" spans="2:22" s="377" customFormat="1">
      <c r="B16" s="372">
        <f>B15+1</f>
        <v>4</v>
      </c>
      <c r="C16" s="376" t="s">
        <v>539</v>
      </c>
      <c r="D16" s="853">
        <v>0</v>
      </c>
      <c r="E16" s="853">
        <v>0</v>
      </c>
      <c r="F16" s="853">
        <f t="shared" si="0"/>
        <v>0</v>
      </c>
      <c r="G16" s="853">
        <v>0</v>
      </c>
      <c r="H16" s="853">
        <v>0</v>
      </c>
      <c r="I16" s="853">
        <f t="shared" si="1"/>
        <v>0</v>
      </c>
      <c r="J16" s="853">
        <v>0</v>
      </c>
      <c r="K16" s="853">
        <v>0</v>
      </c>
      <c r="L16" s="853">
        <f t="shared" si="2"/>
        <v>0</v>
      </c>
      <c r="M16" s="853">
        <v>0</v>
      </c>
      <c r="N16" s="853">
        <v>0</v>
      </c>
      <c r="O16" s="853">
        <v>0</v>
      </c>
      <c r="P16" s="854">
        <f t="shared" si="3"/>
        <v>0</v>
      </c>
      <c r="Q16" s="854">
        <f t="shared" si="4"/>
        <v>0</v>
      </c>
      <c r="R16" s="853">
        <v>0</v>
      </c>
      <c r="S16" s="853">
        <v>0</v>
      </c>
      <c r="T16" s="853">
        <v>0</v>
      </c>
      <c r="U16" s="853">
        <v>0</v>
      </c>
      <c r="V16" s="374"/>
    </row>
    <row r="17" spans="1:20" s="370" customFormat="1">
      <c r="B17" s="378"/>
      <c r="C17" s="379"/>
      <c r="D17" s="379"/>
      <c r="E17" s="379"/>
      <c r="F17" s="379"/>
      <c r="G17" s="380"/>
      <c r="H17" s="381"/>
      <c r="I17" s="381"/>
      <c r="J17" s="380"/>
      <c r="K17" s="381"/>
      <c r="L17" s="381"/>
      <c r="M17" s="381"/>
      <c r="N17" s="381"/>
      <c r="O17" s="381"/>
      <c r="P17" s="381"/>
      <c r="Q17" s="381"/>
      <c r="R17" s="381"/>
      <c r="S17" s="381"/>
      <c r="T17" s="381"/>
    </row>
    <row r="18" spans="1:20" s="382" customFormat="1">
      <c r="A18" s="313"/>
      <c r="B18" s="364" t="s">
        <v>847</v>
      </c>
      <c r="N18" s="313"/>
      <c r="O18" s="313"/>
      <c r="P18" s="313"/>
      <c r="Q18" s="313"/>
      <c r="R18" s="313"/>
      <c r="S18" s="313"/>
      <c r="T18" s="313"/>
    </row>
    <row r="19" spans="1:20" s="382" customFormat="1">
      <c r="A19" s="313"/>
      <c r="B19" s="364"/>
      <c r="N19" s="313"/>
      <c r="O19" s="313"/>
      <c r="P19" s="313"/>
      <c r="Q19" s="313"/>
      <c r="R19" s="313"/>
      <c r="S19" s="313"/>
      <c r="T19" s="313"/>
    </row>
  </sheetData>
  <mergeCells count="9">
    <mergeCell ref="V9:V11"/>
    <mergeCell ref="B9:B11"/>
    <mergeCell ref="C9:C11"/>
    <mergeCell ref="G9:I9"/>
    <mergeCell ref="M9:Q9"/>
    <mergeCell ref="D9:F9"/>
    <mergeCell ref="J9:L9"/>
    <mergeCell ref="R9:S9"/>
    <mergeCell ref="T9:U9"/>
  </mergeCells>
  <pageMargins left="1.02" right="0.25" top="1" bottom="1" header="0.25" footer="0.25"/>
  <pageSetup paperSize="9" scale="35" orientation="landscape" r:id="rId1"/>
  <headerFooter alignWithMargins="0">
    <oddHeader>&amp;F</oddHeader>
  </headerFooter>
</worksheet>
</file>

<file path=xl/worksheets/sheet11.xml><?xml version="1.0" encoding="utf-8"?>
<worksheet xmlns="http://schemas.openxmlformats.org/spreadsheetml/2006/main" xmlns:r="http://schemas.openxmlformats.org/officeDocument/2006/relationships">
  <dimension ref="B1:AA200"/>
  <sheetViews>
    <sheetView showGridLines="0" view="pageBreakPreview" topLeftCell="B1" zoomScale="70" zoomScaleNormal="70" zoomScaleSheetLayoutView="70" workbookViewId="0">
      <pane xSplit="1" ySplit="10" topLeftCell="C16" activePane="bottomRight" state="frozen"/>
      <selection activeCell="B1" sqref="B1"/>
      <selection pane="topRight" activeCell="C1" sqref="C1"/>
      <selection pane="bottomLeft" activeCell="B11" sqref="B11"/>
      <selection pane="bottomRight" activeCell="N143" sqref="N143"/>
    </sheetView>
  </sheetViews>
  <sheetFormatPr defaultColWidth="9.140625" defaultRowHeight="15"/>
  <cols>
    <col min="1" max="1" width="4.5703125" style="66" customWidth="1"/>
    <col min="2" max="2" width="42.140625" style="66" customWidth="1"/>
    <col min="3" max="5" width="15.7109375" style="66" customWidth="1"/>
    <col min="6" max="6" width="20.140625" style="66" customWidth="1"/>
    <col min="7" max="7" width="20.7109375" style="66" customWidth="1"/>
    <col min="8" max="8" width="14.28515625" style="66" customWidth="1"/>
    <col min="9" max="13" width="15.42578125" style="66" customWidth="1"/>
    <col min="14" max="17" width="16.42578125" style="66" customWidth="1"/>
    <col min="18" max="18" width="21.28515625" style="66" customWidth="1"/>
    <col min="19" max="19" width="16.5703125" style="66" customWidth="1"/>
    <col min="20" max="20" width="14" style="66" customWidth="1"/>
    <col min="21" max="23" width="12.7109375" style="66" customWidth="1"/>
    <col min="24" max="24" width="15.28515625" style="66" customWidth="1"/>
    <col min="25" max="25" width="12.5703125" style="66" customWidth="1"/>
    <col min="26" max="26" width="13.42578125" style="66" customWidth="1"/>
    <col min="27" max="27" width="13.5703125" style="66" customWidth="1"/>
    <col min="28" max="16384" width="9.140625" style="66"/>
  </cols>
  <sheetData>
    <row r="1" spans="2:27" ht="15.75" customHeight="1"/>
    <row r="2" spans="2:27" ht="15" customHeight="1">
      <c r="C2" s="160"/>
      <c r="D2" s="160"/>
      <c r="E2" s="160"/>
      <c r="F2" s="160"/>
      <c r="G2" s="203" t="str">
        <f>Index!B2</f>
        <v xml:space="preserve">      Vidarbha Industries Power Limited - Transmission Business</v>
      </c>
      <c r="H2" s="160"/>
      <c r="I2" s="160"/>
      <c r="J2" s="160"/>
      <c r="K2" s="160"/>
      <c r="L2" s="203"/>
      <c r="M2" s="203"/>
      <c r="N2" s="203"/>
      <c r="O2" s="203"/>
      <c r="P2" s="203"/>
      <c r="Q2" s="203"/>
      <c r="R2" s="203"/>
    </row>
    <row r="3" spans="2:27" ht="15" customHeight="1">
      <c r="C3" s="161"/>
      <c r="D3" s="161"/>
      <c r="E3" s="161"/>
      <c r="F3" s="161"/>
      <c r="G3" s="788" t="s">
        <v>774</v>
      </c>
      <c r="H3" s="161"/>
      <c r="I3" s="161"/>
      <c r="J3" s="161"/>
      <c r="K3" s="161"/>
      <c r="L3" s="204"/>
      <c r="M3" s="204"/>
      <c r="N3" s="204"/>
      <c r="O3" s="204"/>
      <c r="P3" s="204"/>
      <c r="Q3" s="204"/>
      <c r="R3" s="204"/>
      <c r="S3" s="67"/>
      <c r="T3" s="67"/>
      <c r="U3" s="67"/>
      <c r="V3" s="67"/>
    </row>
    <row r="4" spans="2:27" ht="15" customHeight="1">
      <c r="C4" s="162"/>
      <c r="D4" s="162"/>
      <c r="E4" s="162"/>
      <c r="F4" s="162"/>
      <c r="G4" s="164" t="s">
        <v>538</v>
      </c>
      <c r="H4" s="162"/>
      <c r="I4" s="162"/>
      <c r="J4" s="162"/>
      <c r="K4" s="162"/>
      <c r="L4" s="152"/>
      <c r="M4" s="152"/>
      <c r="N4" s="152"/>
      <c r="O4" s="152"/>
      <c r="P4" s="152"/>
      <c r="Q4" s="152"/>
      <c r="R4" s="152"/>
      <c r="S4" s="67"/>
      <c r="T4" s="67"/>
      <c r="U4" s="67"/>
      <c r="V4" s="67"/>
    </row>
    <row r="5" spans="2:27">
      <c r="B5" s="68"/>
      <c r="C5" s="69"/>
      <c r="D5" s="69"/>
      <c r="E5" s="69"/>
      <c r="F5" s="67"/>
      <c r="G5" s="67"/>
      <c r="H5" s="67"/>
      <c r="I5" s="67"/>
      <c r="J5" s="67"/>
      <c r="K5" s="67"/>
      <c r="L5" s="67"/>
      <c r="M5" s="67"/>
      <c r="N5" s="67"/>
      <c r="O5" s="67"/>
      <c r="P5" s="67"/>
      <c r="Q5" s="67"/>
      <c r="R5" s="67"/>
      <c r="S5" s="67"/>
      <c r="T5" s="67"/>
      <c r="U5" s="67"/>
      <c r="V5" s="67"/>
      <c r="W5" s="67"/>
      <c r="X5" s="67"/>
      <c r="Y5" s="67"/>
      <c r="Z5" s="67"/>
      <c r="AA5" s="67"/>
    </row>
    <row r="6" spans="2:27" ht="15.75" customHeight="1">
      <c r="B6" s="69" t="s">
        <v>8</v>
      </c>
      <c r="C6" s="1003"/>
      <c r="F6" s="67"/>
      <c r="G6" s="67"/>
      <c r="H6" s="67"/>
      <c r="I6" s="67"/>
      <c r="J6" s="67"/>
      <c r="K6" s="67"/>
      <c r="L6" s="67"/>
      <c r="M6" s="67"/>
      <c r="N6" s="67"/>
      <c r="O6" s="67"/>
      <c r="P6" s="67"/>
      <c r="Q6" s="67"/>
      <c r="R6" s="67"/>
      <c r="S6" s="67"/>
      <c r="T6" s="67"/>
      <c r="U6" s="67"/>
      <c r="V6" s="67"/>
      <c r="W6" s="67"/>
      <c r="X6" s="67"/>
      <c r="Y6" s="67"/>
      <c r="Z6" s="67"/>
      <c r="AA6" s="67"/>
    </row>
    <row r="7" spans="2:27">
      <c r="B7" s="68"/>
      <c r="C7" s="68"/>
      <c r="D7" s="68"/>
      <c r="E7" s="68"/>
      <c r="F7" s="67"/>
      <c r="G7" s="67"/>
      <c r="H7" s="67"/>
      <c r="I7" s="67"/>
      <c r="J7" s="67"/>
      <c r="K7" s="67"/>
      <c r="L7" s="67"/>
      <c r="M7" s="67"/>
      <c r="R7" s="70" t="s">
        <v>33</v>
      </c>
      <c r="S7" s="70"/>
      <c r="T7" s="70"/>
      <c r="U7" s="70"/>
      <c r="V7" s="70"/>
      <c r="W7" s="70"/>
      <c r="X7" s="67"/>
      <c r="Y7" s="67"/>
      <c r="Z7" s="67"/>
    </row>
    <row r="8" spans="2:27" s="132" customFormat="1" ht="13.9" customHeight="1">
      <c r="B8" s="1228" t="s">
        <v>79</v>
      </c>
      <c r="C8" s="1228" t="s">
        <v>9</v>
      </c>
      <c r="D8" s="1228" t="s">
        <v>544</v>
      </c>
      <c r="E8" s="1228" t="s">
        <v>545</v>
      </c>
      <c r="F8" s="1228" t="s">
        <v>14</v>
      </c>
      <c r="G8" s="1225" t="s">
        <v>10</v>
      </c>
      <c r="H8" s="1226"/>
      <c r="I8" s="1227"/>
      <c r="J8" s="1225" t="s">
        <v>27</v>
      </c>
      <c r="K8" s="1226"/>
      <c r="L8" s="1227"/>
      <c r="M8" s="1231" t="s">
        <v>548</v>
      </c>
      <c r="N8" s="1231"/>
      <c r="O8" s="1231"/>
      <c r="P8" s="1231"/>
      <c r="Q8" s="1231"/>
      <c r="R8" s="1231"/>
      <c r="S8" s="1231"/>
    </row>
    <row r="9" spans="2:27" s="132" customFormat="1">
      <c r="B9" s="1229"/>
      <c r="C9" s="1229"/>
      <c r="D9" s="1229"/>
      <c r="E9" s="1229"/>
      <c r="F9" s="1229"/>
      <c r="G9" s="1220" t="s">
        <v>42</v>
      </c>
      <c r="H9" s="1220" t="s">
        <v>28</v>
      </c>
      <c r="I9" s="1220" t="s">
        <v>66</v>
      </c>
      <c r="J9" s="1220" t="s">
        <v>42</v>
      </c>
      <c r="K9" s="1220" t="s">
        <v>28</v>
      </c>
      <c r="L9" s="1220" t="s">
        <v>26</v>
      </c>
      <c r="M9" s="1220" t="s">
        <v>166</v>
      </c>
      <c r="N9" s="1228" t="s">
        <v>546</v>
      </c>
      <c r="O9" s="1233" t="s">
        <v>703</v>
      </c>
      <c r="P9" s="1234"/>
      <c r="Q9" s="1234"/>
      <c r="R9" s="1234"/>
      <c r="S9" s="1235"/>
    </row>
    <row r="10" spans="2:27" s="132" customFormat="1" ht="42" customHeight="1">
      <c r="B10" s="1230"/>
      <c r="C10" s="1230"/>
      <c r="D10" s="1230"/>
      <c r="E10" s="1230"/>
      <c r="F10" s="1230"/>
      <c r="G10" s="1221"/>
      <c r="H10" s="1221"/>
      <c r="I10" s="1221"/>
      <c r="J10" s="1221"/>
      <c r="K10" s="1221"/>
      <c r="L10" s="1221"/>
      <c r="M10" s="1221"/>
      <c r="N10" s="1230"/>
      <c r="O10" s="614" t="s">
        <v>704</v>
      </c>
      <c r="P10" s="614" t="s">
        <v>705</v>
      </c>
      <c r="Q10" s="614" t="s">
        <v>706</v>
      </c>
      <c r="R10" s="614" t="s">
        <v>707</v>
      </c>
      <c r="S10" s="614" t="s">
        <v>708</v>
      </c>
    </row>
    <row r="11" spans="2:27" s="71" customFormat="1">
      <c r="B11" s="73" t="s">
        <v>213</v>
      </c>
      <c r="C11" s="72"/>
      <c r="D11" s="72"/>
      <c r="E11" s="72"/>
      <c r="F11" s="72"/>
      <c r="G11" s="72"/>
      <c r="H11" s="72"/>
      <c r="I11" s="72"/>
      <c r="J11" s="72"/>
      <c r="K11" s="72"/>
      <c r="L11" s="72"/>
      <c r="M11" s="72"/>
      <c r="N11" s="72"/>
      <c r="O11" s="72"/>
      <c r="P11" s="72"/>
      <c r="Q11" s="72"/>
      <c r="R11" s="133"/>
      <c r="S11" s="72"/>
    </row>
    <row r="12" spans="2:27" s="71" customFormat="1">
      <c r="B12" s="134" t="s">
        <v>167</v>
      </c>
      <c r="C12" s="72"/>
      <c r="D12" s="72"/>
      <c r="E12" s="72"/>
      <c r="F12" s="72"/>
      <c r="G12" s="72"/>
      <c r="H12" s="72"/>
      <c r="I12" s="72"/>
      <c r="J12" s="72"/>
      <c r="K12" s="72"/>
      <c r="L12" s="72"/>
      <c r="M12" s="72"/>
      <c r="N12" s="72"/>
      <c r="O12" s="72"/>
      <c r="P12" s="72"/>
      <c r="Q12" s="72"/>
      <c r="R12" s="135"/>
      <c r="S12" s="72"/>
    </row>
    <row r="13" spans="2:27" s="71" customFormat="1">
      <c r="B13" s="136" t="s">
        <v>168</v>
      </c>
      <c r="C13" s="72"/>
      <c r="D13" s="72"/>
      <c r="E13" s="72"/>
      <c r="F13" s="72"/>
      <c r="G13" s="72"/>
      <c r="H13" s="72"/>
      <c r="I13" s="72"/>
      <c r="J13" s="72"/>
      <c r="K13" s="72"/>
      <c r="L13" s="72"/>
      <c r="M13" s="72"/>
      <c r="N13" s="72"/>
      <c r="O13" s="72"/>
      <c r="P13" s="72"/>
      <c r="Q13" s="72"/>
      <c r="R13" s="135"/>
      <c r="S13" s="72"/>
    </row>
    <row r="14" spans="2:27" s="71" customFormat="1">
      <c r="B14" s="72" t="s">
        <v>84</v>
      </c>
      <c r="C14" s="72"/>
      <c r="D14" s="72"/>
      <c r="E14" s="72"/>
      <c r="F14" s="72"/>
      <c r="G14" s="72"/>
      <c r="H14" s="72"/>
      <c r="I14" s="72"/>
      <c r="J14" s="72"/>
      <c r="K14" s="72"/>
      <c r="L14" s="72"/>
      <c r="M14" s="72"/>
      <c r="N14" s="72"/>
      <c r="O14" s="72"/>
      <c r="P14" s="72"/>
      <c r="Q14" s="72"/>
      <c r="R14" s="135"/>
      <c r="S14" s="72"/>
    </row>
    <row r="15" spans="2:27" s="71" customFormat="1">
      <c r="B15" s="72" t="s">
        <v>84</v>
      </c>
      <c r="C15" s="72"/>
      <c r="D15" s="72"/>
      <c r="E15" s="72"/>
      <c r="F15" s="72"/>
      <c r="G15" s="72"/>
      <c r="H15" s="72"/>
      <c r="I15" s="72"/>
      <c r="J15" s="72"/>
      <c r="K15" s="72"/>
      <c r="L15" s="72"/>
      <c r="M15" s="72"/>
      <c r="N15" s="72"/>
      <c r="O15" s="72"/>
      <c r="P15" s="72"/>
      <c r="Q15" s="72"/>
      <c r="R15" s="135"/>
      <c r="S15" s="72"/>
    </row>
    <row r="16" spans="2:27" s="71" customFormat="1">
      <c r="B16" s="136" t="s">
        <v>169</v>
      </c>
      <c r="C16" s="72"/>
      <c r="D16" s="72"/>
      <c r="E16" s="72"/>
      <c r="F16" s="72"/>
      <c r="G16" s="72"/>
      <c r="H16" s="72"/>
      <c r="I16" s="72"/>
      <c r="J16" s="72"/>
      <c r="K16" s="72"/>
      <c r="L16" s="72"/>
      <c r="M16" s="72"/>
      <c r="N16" s="72"/>
      <c r="O16" s="72"/>
      <c r="P16" s="72"/>
      <c r="Q16" s="72"/>
      <c r="R16" s="135"/>
      <c r="S16" s="72"/>
    </row>
    <row r="17" spans="2:19" s="71" customFormat="1">
      <c r="B17" s="72" t="s">
        <v>84</v>
      </c>
      <c r="C17" s="72"/>
      <c r="D17" s="72"/>
      <c r="E17" s="72"/>
      <c r="F17" s="72"/>
      <c r="G17" s="72"/>
      <c r="H17" s="72"/>
      <c r="I17" s="72"/>
      <c r="J17" s="72"/>
      <c r="K17" s="72"/>
      <c r="L17" s="72"/>
      <c r="M17" s="72"/>
      <c r="N17" s="72"/>
      <c r="O17" s="72"/>
      <c r="P17" s="72"/>
      <c r="Q17" s="72"/>
      <c r="R17" s="135"/>
      <c r="S17" s="72"/>
    </row>
    <row r="18" spans="2:19" s="71" customFormat="1">
      <c r="B18" s="72" t="s">
        <v>84</v>
      </c>
      <c r="C18" s="72"/>
      <c r="D18" s="72"/>
      <c r="E18" s="72"/>
      <c r="F18" s="72"/>
      <c r="G18" s="72"/>
      <c r="H18" s="72"/>
      <c r="I18" s="72"/>
      <c r="J18" s="72"/>
      <c r="K18" s="72"/>
      <c r="L18" s="72"/>
      <c r="M18" s="72"/>
      <c r="N18" s="72"/>
      <c r="O18" s="72"/>
      <c r="P18" s="72"/>
      <c r="Q18" s="72"/>
      <c r="R18" s="135"/>
      <c r="S18" s="72"/>
    </row>
    <row r="19" spans="2:19" s="71" customFormat="1">
      <c r="B19" s="73" t="s">
        <v>170</v>
      </c>
      <c r="C19" s="72"/>
      <c r="D19" s="72"/>
      <c r="E19" s="72"/>
      <c r="F19" s="72"/>
      <c r="G19" s="72"/>
      <c r="H19" s="72"/>
      <c r="I19" s="72"/>
      <c r="J19" s="72"/>
      <c r="K19" s="72"/>
      <c r="L19" s="72"/>
      <c r="M19" s="72"/>
      <c r="N19" s="72"/>
      <c r="O19" s="72"/>
      <c r="P19" s="72"/>
      <c r="Q19" s="72"/>
      <c r="R19" s="135"/>
      <c r="S19" s="72"/>
    </row>
    <row r="20" spans="2:19" s="71" customFormat="1">
      <c r="B20" s="72" t="s">
        <v>84</v>
      </c>
      <c r="C20" s="72"/>
      <c r="D20" s="72"/>
      <c r="E20" s="72"/>
      <c r="F20" s="72"/>
      <c r="G20" s="72"/>
      <c r="H20" s="72"/>
      <c r="I20" s="72"/>
      <c r="J20" s="72"/>
      <c r="K20" s="72"/>
      <c r="L20" s="72"/>
      <c r="M20" s="72"/>
      <c r="N20" s="72"/>
      <c r="O20" s="72"/>
      <c r="P20" s="72"/>
      <c r="Q20" s="72"/>
      <c r="R20" s="135"/>
      <c r="S20" s="72"/>
    </row>
    <row r="21" spans="2:19" s="71" customFormat="1">
      <c r="B21" s="72" t="s">
        <v>84</v>
      </c>
      <c r="C21" s="72"/>
      <c r="D21" s="72"/>
      <c r="E21" s="72"/>
      <c r="F21" s="72"/>
      <c r="G21" s="72"/>
      <c r="H21" s="72"/>
      <c r="I21" s="72"/>
      <c r="J21" s="72"/>
      <c r="K21" s="72"/>
      <c r="L21" s="72"/>
      <c r="M21" s="72"/>
      <c r="N21" s="72"/>
      <c r="O21" s="72"/>
      <c r="P21" s="72"/>
      <c r="Q21" s="72"/>
      <c r="R21" s="135"/>
      <c r="S21" s="72"/>
    </row>
    <row r="22" spans="2:19" s="71" customFormat="1">
      <c r="B22" s="72"/>
      <c r="C22" s="72"/>
      <c r="D22" s="72"/>
      <c r="E22" s="72"/>
      <c r="F22" s="72"/>
      <c r="G22" s="72"/>
      <c r="H22" s="72"/>
      <c r="I22" s="72"/>
      <c r="J22" s="72"/>
      <c r="K22" s="72"/>
      <c r="L22" s="72"/>
      <c r="M22" s="72"/>
      <c r="N22" s="72"/>
      <c r="O22" s="72"/>
      <c r="P22" s="72"/>
      <c r="Q22" s="72"/>
      <c r="R22" s="135"/>
      <c r="S22" s="72"/>
    </row>
    <row r="23" spans="2:19" s="71" customFormat="1">
      <c r="B23" s="73" t="s">
        <v>567</v>
      </c>
      <c r="C23" s="73"/>
      <c r="D23" s="73"/>
      <c r="E23" s="73"/>
      <c r="F23" s="73"/>
      <c r="G23" s="73"/>
      <c r="H23" s="73"/>
      <c r="I23" s="73"/>
      <c r="J23" s="73"/>
      <c r="K23" s="73"/>
      <c r="L23" s="73"/>
      <c r="M23" s="73"/>
      <c r="N23" s="73"/>
      <c r="O23" s="73"/>
      <c r="P23" s="73"/>
      <c r="Q23" s="73"/>
      <c r="R23" s="137"/>
      <c r="S23" s="72"/>
    </row>
    <row r="24" spans="2:19" s="71" customFormat="1">
      <c r="B24" s="134" t="s">
        <v>167</v>
      </c>
      <c r="C24" s="73"/>
      <c r="D24" s="73"/>
      <c r="E24" s="73"/>
      <c r="F24" s="73"/>
      <c r="G24" s="73"/>
      <c r="H24" s="73"/>
      <c r="I24" s="73"/>
      <c r="J24" s="73"/>
      <c r="K24" s="73"/>
      <c r="L24" s="73"/>
      <c r="M24" s="73"/>
      <c r="N24" s="73"/>
      <c r="O24" s="73"/>
      <c r="P24" s="73"/>
      <c r="Q24" s="73"/>
      <c r="R24" s="137"/>
      <c r="S24" s="72"/>
    </row>
    <row r="25" spans="2:19" s="71" customFormat="1">
      <c r="B25" s="136" t="s">
        <v>168</v>
      </c>
      <c r="C25" s="73"/>
      <c r="D25" s="73"/>
      <c r="E25" s="73"/>
      <c r="F25" s="73"/>
      <c r="G25" s="73"/>
      <c r="H25" s="73"/>
      <c r="I25" s="73"/>
      <c r="J25" s="73"/>
      <c r="K25" s="73"/>
      <c r="L25" s="73"/>
      <c r="M25" s="73"/>
      <c r="N25" s="73"/>
      <c r="O25" s="73"/>
      <c r="P25" s="73"/>
      <c r="Q25" s="73"/>
      <c r="R25" s="137"/>
      <c r="S25" s="72"/>
    </row>
    <row r="26" spans="2:19" s="71" customFormat="1">
      <c r="B26" s="72" t="s">
        <v>84</v>
      </c>
      <c r="C26" s="73"/>
      <c r="D26" s="73"/>
      <c r="E26" s="73"/>
      <c r="F26" s="73"/>
      <c r="G26" s="73"/>
      <c r="H26" s="73"/>
      <c r="I26" s="73"/>
      <c r="J26" s="73"/>
      <c r="K26" s="73"/>
      <c r="L26" s="73"/>
      <c r="M26" s="73"/>
      <c r="N26" s="73"/>
      <c r="O26" s="73"/>
      <c r="P26" s="73"/>
      <c r="Q26" s="73"/>
      <c r="R26" s="137"/>
      <c r="S26" s="72"/>
    </row>
    <row r="27" spans="2:19" s="71" customFormat="1">
      <c r="B27" s="72" t="s">
        <v>84</v>
      </c>
      <c r="C27" s="73"/>
      <c r="D27" s="73"/>
      <c r="E27" s="73"/>
      <c r="F27" s="73"/>
      <c r="G27" s="73"/>
      <c r="H27" s="73"/>
      <c r="I27" s="73"/>
      <c r="J27" s="73"/>
      <c r="K27" s="73"/>
      <c r="L27" s="73"/>
      <c r="M27" s="73"/>
      <c r="N27" s="73"/>
      <c r="O27" s="73"/>
      <c r="P27" s="73"/>
      <c r="Q27" s="73"/>
      <c r="R27" s="137"/>
      <c r="S27" s="72"/>
    </row>
    <row r="28" spans="2:19" s="71" customFormat="1">
      <c r="B28" s="136" t="s">
        <v>169</v>
      </c>
      <c r="C28" s="73"/>
      <c r="D28" s="73"/>
      <c r="E28" s="73"/>
      <c r="F28" s="73"/>
      <c r="G28" s="73"/>
      <c r="H28" s="73"/>
      <c r="I28" s="73"/>
      <c r="J28" s="73"/>
      <c r="K28" s="73"/>
      <c r="L28" s="73"/>
      <c r="M28" s="73"/>
      <c r="N28" s="73"/>
      <c r="O28" s="73"/>
      <c r="P28" s="73"/>
      <c r="Q28" s="73"/>
      <c r="R28" s="137"/>
      <c r="S28" s="72"/>
    </row>
    <row r="29" spans="2:19" s="71" customFormat="1">
      <c r="B29" s="72" t="s">
        <v>84</v>
      </c>
      <c r="C29" s="73"/>
      <c r="D29" s="73"/>
      <c r="E29" s="73"/>
      <c r="F29" s="73"/>
      <c r="G29" s="73"/>
      <c r="H29" s="73"/>
      <c r="I29" s="73"/>
      <c r="J29" s="73"/>
      <c r="K29" s="73"/>
      <c r="L29" s="73"/>
      <c r="M29" s="73"/>
      <c r="N29" s="73"/>
      <c r="O29" s="73"/>
      <c r="P29" s="73"/>
      <c r="Q29" s="73"/>
      <c r="R29" s="137"/>
      <c r="S29" s="72"/>
    </row>
    <row r="30" spans="2:19" s="71" customFormat="1">
      <c r="B30" s="72" t="s">
        <v>84</v>
      </c>
      <c r="C30" s="73"/>
      <c r="D30" s="73"/>
      <c r="E30" s="73"/>
      <c r="F30" s="73"/>
      <c r="G30" s="73"/>
      <c r="H30" s="73"/>
      <c r="I30" s="73"/>
      <c r="J30" s="73"/>
      <c r="K30" s="73"/>
      <c r="L30" s="73"/>
      <c r="M30" s="73"/>
      <c r="N30" s="73"/>
      <c r="O30" s="73"/>
      <c r="P30" s="73"/>
      <c r="Q30" s="73"/>
      <c r="R30" s="137"/>
      <c r="S30" s="72"/>
    </row>
    <row r="31" spans="2:19" s="71" customFormat="1">
      <c r="B31" s="73" t="s">
        <v>170</v>
      </c>
      <c r="C31" s="73"/>
      <c r="D31" s="73"/>
      <c r="E31" s="73"/>
      <c r="F31" s="73"/>
      <c r="G31" s="73"/>
      <c r="H31" s="73"/>
      <c r="I31" s="73"/>
      <c r="J31" s="73"/>
      <c r="K31" s="73"/>
      <c r="L31" s="73"/>
      <c r="M31" s="73"/>
      <c r="N31" s="73"/>
      <c r="O31" s="73"/>
      <c r="P31" s="73"/>
      <c r="Q31" s="73"/>
      <c r="R31" s="137"/>
      <c r="S31" s="72"/>
    </row>
    <row r="32" spans="2:19" s="71" customFormat="1">
      <c r="B32" s="72" t="s">
        <v>84</v>
      </c>
      <c r="C32" s="72"/>
      <c r="D32" s="72"/>
      <c r="E32" s="72"/>
      <c r="F32" s="72"/>
      <c r="G32" s="72"/>
      <c r="H32" s="72"/>
      <c r="I32" s="72"/>
      <c r="J32" s="72"/>
      <c r="K32" s="72"/>
      <c r="L32" s="72"/>
      <c r="M32" s="72"/>
      <c r="N32" s="72"/>
      <c r="O32" s="72"/>
      <c r="P32" s="72"/>
      <c r="Q32" s="72"/>
      <c r="R32" s="135"/>
      <c r="S32" s="72"/>
    </row>
    <row r="33" spans="2:19" s="71" customFormat="1">
      <c r="B33" s="72" t="s">
        <v>84</v>
      </c>
      <c r="C33" s="72"/>
      <c r="D33" s="72"/>
      <c r="E33" s="72"/>
      <c r="F33" s="72"/>
      <c r="G33" s="72"/>
      <c r="H33" s="72"/>
      <c r="I33" s="72"/>
      <c r="J33" s="72"/>
      <c r="K33" s="72"/>
      <c r="L33" s="72"/>
      <c r="M33" s="72"/>
      <c r="N33" s="72"/>
      <c r="O33" s="72"/>
      <c r="P33" s="72"/>
      <c r="Q33" s="72"/>
      <c r="R33" s="135"/>
      <c r="S33" s="72"/>
    </row>
    <row r="34" spans="2:19" s="71" customFormat="1">
      <c r="B34" s="138"/>
      <c r="C34" s="72"/>
      <c r="D34" s="72"/>
      <c r="E34" s="72"/>
      <c r="F34" s="72"/>
      <c r="G34" s="72"/>
      <c r="H34" s="72"/>
      <c r="I34" s="72"/>
      <c r="J34" s="72"/>
      <c r="K34" s="72"/>
      <c r="L34" s="72"/>
      <c r="M34" s="72"/>
      <c r="N34" s="72"/>
      <c r="O34" s="72"/>
      <c r="P34" s="72"/>
      <c r="Q34" s="72"/>
      <c r="R34" s="135"/>
      <c r="S34" s="72"/>
    </row>
    <row r="35" spans="2:19" s="71" customFormat="1">
      <c r="B35" s="72"/>
      <c r="C35" s="72"/>
      <c r="D35" s="72"/>
      <c r="E35" s="72"/>
      <c r="F35" s="72"/>
      <c r="G35" s="72"/>
      <c r="H35" s="72"/>
      <c r="I35" s="72"/>
      <c r="J35" s="72"/>
      <c r="K35" s="72"/>
      <c r="L35" s="72"/>
      <c r="M35" s="72"/>
      <c r="N35" s="72"/>
      <c r="O35" s="72"/>
      <c r="P35" s="72"/>
      <c r="Q35" s="72"/>
      <c r="R35" s="135"/>
      <c r="S35" s="72"/>
    </row>
    <row r="36" spans="2:19" s="71" customFormat="1">
      <c r="B36" s="73" t="s">
        <v>568</v>
      </c>
      <c r="C36" s="73"/>
      <c r="D36" s="73"/>
      <c r="E36" s="73"/>
      <c r="F36" s="73"/>
      <c r="G36" s="73"/>
      <c r="H36" s="73"/>
      <c r="I36" s="73"/>
      <c r="J36" s="73"/>
      <c r="K36" s="73"/>
      <c r="L36" s="73"/>
      <c r="M36" s="73"/>
      <c r="N36" s="73"/>
      <c r="O36" s="73"/>
      <c r="P36" s="73"/>
      <c r="Q36" s="73"/>
      <c r="R36" s="137"/>
      <c r="S36" s="72"/>
    </row>
    <row r="37" spans="2:19" s="71" customFormat="1">
      <c r="B37" s="134" t="s">
        <v>167</v>
      </c>
      <c r="C37" s="73"/>
      <c r="D37" s="73"/>
      <c r="E37" s="73"/>
      <c r="F37" s="73"/>
      <c r="G37" s="73"/>
      <c r="H37" s="73"/>
      <c r="I37" s="73"/>
      <c r="J37" s="73"/>
      <c r="K37" s="73"/>
      <c r="L37" s="73"/>
      <c r="M37" s="73"/>
      <c r="N37" s="73"/>
      <c r="O37" s="73"/>
      <c r="P37" s="73"/>
      <c r="Q37" s="73"/>
      <c r="R37" s="137"/>
      <c r="S37" s="72"/>
    </row>
    <row r="38" spans="2:19" s="71" customFormat="1">
      <c r="B38" s="136" t="s">
        <v>168</v>
      </c>
      <c r="C38" s="73"/>
      <c r="D38" s="73"/>
      <c r="E38" s="73"/>
      <c r="F38" s="73"/>
      <c r="G38" s="73"/>
      <c r="H38" s="73"/>
      <c r="I38" s="73"/>
      <c r="J38" s="73"/>
      <c r="K38" s="73"/>
      <c r="L38" s="73"/>
      <c r="M38" s="73"/>
      <c r="N38" s="73"/>
      <c r="O38" s="73"/>
      <c r="P38" s="73"/>
      <c r="Q38" s="73"/>
      <c r="R38" s="137"/>
      <c r="S38" s="72"/>
    </row>
    <row r="39" spans="2:19" s="71" customFormat="1">
      <c r="B39" s="72" t="s">
        <v>84</v>
      </c>
      <c r="C39" s="73"/>
      <c r="D39" s="73"/>
      <c r="E39" s="73"/>
      <c r="F39" s="73"/>
      <c r="G39" s="73"/>
      <c r="H39" s="73"/>
      <c r="I39" s="73"/>
      <c r="J39" s="73"/>
      <c r="K39" s="73"/>
      <c r="L39" s="73"/>
      <c r="M39" s="73"/>
      <c r="N39" s="73"/>
      <c r="O39" s="73"/>
      <c r="P39" s="73"/>
      <c r="Q39" s="73"/>
      <c r="R39" s="137"/>
      <c r="S39" s="72"/>
    </row>
    <row r="40" spans="2:19" s="71" customFormat="1">
      <c r="B40" s="72" t="s">
        <v>84</v>
      </c>
      <c r="C40" s="73"/>
      <c r="D40" s="73"/>
      <c r="E40" s="73"/>
      <c r="F40" s="73"/>
      <c r="G40" s="73"/>
      <c r="H40" s="73"/>
      <c r="I40" s="73"/>
      <c r="J40" s="73"/>
      <c r="K40" s="73"/>
      <c r="L40" s="73"/>
      <c r="M40" s="73"/>
      <c r="N40" s="73"/>
      <c r="O40" s="73"/>
      <c r="P40" s="73"/>
      <c r="Q40" s="73"/>
      <c r="R40" s="137"/>
      <c r="S40" s="72"/>
    </row>
    <row r="41" spans="2:19" s="71" customFormat="1">
      <c r="B41" s="136" t="s">
        <v>169</v>
      </c>
      <c r="C41" s="73"/>
      <c r="D41" s="73"/>
      <c r="E41" s="73"/>
      <c r="F41" s="73"/>
      <c r="G41" s="73"/>
      <c r="H41" s="73"/>
      <c r="I41" s="73"/>
      <c r="J41" s="73"/>
      <c r="K41" s="73"/>
      <c r="L41" s="73"/>
      <c r="M41" s="73"/>
      <c r="N41" s="73"/>
      <c r="O41" s="73"/>
      <c r="P41" s="73"/>
      <c r="Q41" s="73"/>
      <c r="R41" s="137"/>
      <c r="S41" s="72"/>
    </row>
    <row r="42" spans="2:19" s="71" customFormat="1">
      <c r="B42" s="72" t="s">
        <v>84</v>
      </c>
      <c r="C42" s="73"/>
      <c r="D42" s="73"/>
      <c r="E42" s="73"/>
      <c r="F42" s="73"/>
      <c r="G42" s="73"/>
      <c r="H42" s="73"/>
      <c r="I42" s="73"/>
      <c r="J42" s="73"/>
      <c r="K42" s="73"/>
      <c r="L42" s="73"/>
      <c r="M42" s="73"/>
      <c r="N42" s="73"/>
      <c r="O42" s="73"/>
      <c r="P42" s="73"/>
      <c r="Q42" s="73"/>
      <c r="R42" s="137"/>
      <c r="S42" s="72"/>
    </row>
    <row r="43" spans="2:19" s="71" customFormat="1">
      <c r="B43" s="72" t="s">
        <v>84</v>
      </c>
      <c r="C43" s="73"/>
      <c r="D43" s="73"/>
      <c r="E43" s="73"/>
      <c r="F43" s="73"/>
      <c r="G43" s="73"/>
      <c r="H43" s="73"/>
      <c r="I43" s="73"/>
      <c r="J43" s="73"/>
      <c r="K43" s="73"/>
      <c r="L43" s="73"/>
      <c r="M43" s="73"/>
      <c r="N43" s="73"/>
      <c r="O43" s="73"/>
      <c r="P43" s="73"/>
      <c r="Q43" s="73"/>
      <c r="R43" s="137"/>
      <c r="S43" s="72"/>
    </row>
    <row r="44" spans="2:19" s="71" customFormat="1">
      <c r="B44" s="73" t="s">
        <v>170</v>
      </c>
      <c r="C44" s="73"/>
      <c r="D44" s="73"/>
      <c r="E44" s="73"/>
      <c r="F44" s="73"/>
      <c r="G44" s="73"/>
      <c r="H44" s="73"/>
      <c r="I44" s="73"/>
      <c r="J44" s="73"/>
      <c r="K44" s="73"/>
      <c r="L44" s="73"/>
      <c r="M44" s="73"/>
      <c r="N44" s="73"/>
      <c r="O44" s="73"/>
      <c r="P44" s="73"/>
      <c r="Q44" s="73"/>
      <c r="R44" s="137"/>
      <c r="S44" s="72"/>
    </row>
    <row r="45" spans="2:19" s="71" customFormat="1">
      <c r="B45" s="72" t="s">
        <v>84</v>
      </c>
      <c r="C45" s="72"/>
      <c r="D45" s="72"/>
      <c r="E45" s="72"/>
      <c r="F45" s="72"/>
      <c r="G45" s="72"/>
      <c r="H45" s="72"/>
      <c r="I45" s="72"/>
      <c r="J45" s="72"/>
      <c r="K45" s="72"/>
      <c r="L45" s="72"/>
      <c r="M45" s="72"/>
      <c r="N45" s="72"/>
      <c r="O45" s="72"/>
      <c r="P45" s="72"/>
      <c r="Q45" s="72"/>
      <c r="R45" s="135"/>
      <c r="S45" s="72"/>
    </row>
    <row r="46" spans="2:19" s="71" customFormat="1">
      <c r="B46" s="72" t="s">
        <v>84</v>
      </c>
      <c r="C46" s="72"/>
      <c r="D46" s="72"/>
      <c r="E46" s="72"/>
      <c r="F46" s="72"/>
      <c r="G46" s="72"/>
      <c r="H46" s="72"/>
      <c r="I46" s="72"/>
      <c r="J46" s="72"/>
      <c r="K46" s="72"/>
      <c r="L46" s="72"/>
      <c r="M46" s="72"/>
      <c r="N46" s="72"/>
      <c r="O46" s="72"/>
      <c r="P46" s="72"/>
      <c r="Q46" s="72"/>
      <c r="R46" s="135"/>
      <c r="S46" s="72"/>
    </row>
    <row r="47" spans="2:19" s="71" customFormat="1">
      <c r="B47" s="138"/>
      <c r="C47" s="72"/>
      <c r="D47" s="72"/>
      <c r="E47" s="72"/>
      <c r="F47" s="72"/>
      <c r="G47" s="72"/>
      <c r="H47" s="72"/>
      <c r="I47" s="72"/>
      <c r="J47" s="72"/>
      <c r="K47" s="72"/>
      <c r="L47" s="72"/>
      <c r="M47" s="72"/>
      <c r="N47" s="72"/>
      <c r="O47" s="72"/>
      <c r="P47" s="72"/>
      <c r="Q47" s="72"/>
      <c r="R47" s="135"/>
      <c r="S47" s="72"/>
    </row>
    <row r="48" spans="2:19" s="71" customFormat="1">
      <c r="B48" s="134" t="s">
        <v>569</v>
      </c>
      <c r="C48" s="72"/>
      <c r="D48" s="72"/>
      <c r="E48" s="72"/>
      <c r="F48" s="72"/>
      <c r="G48" s="72"/>
      <c r="H48" s="72"/>
      <c r="I48" s="72"/>
      <c r="J48" s="72"/>
      <c r="K48" s="72"/>
      <c r="L48" s="72"/>
      <c r="M48" s="72"/>
      <c r="N48" s="72"/>
      <c r="O48" s="72"/>
      <c r="P48" s="72"/>
      <c r="Q48" s="72"/>
      <c r="R48" s="135"/>
      <c r="S48" s="72"/>
    </row>
    <row r="49" spans="2:19" s="71" customFormat="1">
      <c r="B49" s="134" t="s">
        <v>167</v>
      </c>
      <c r="C49" s="72"/>
      <c r="D49" s="72"/>
      <c r="E49" s="72"/>
      <c r="F49" s="72"/>
      <c r="G49" s="72"/>
      <c r="H49" s="72"/>
      <c r="I49" s="72"/>
      <c r="J49" s="72"/>
      <c r="K49" s="72"/>
      <c r="L49" s="72"/>
      <c r="M49" s="72"/>
      <c r="N49" s="72"/>
      <c r="O49" s="72"/>
      <c r="P49" s="72"/>
      <c r="Q49" s="72"/>
      <c r="R49" s="135"/>
      <c r="S49" s="72"/>
    </row>
    <row r="50" spans="2:19" s="71" customFormat="1">
      <c r="B50" s="136" t="s">
        <v>168</v>
      </c>
      <c r="C50" s="72"/>
      <c r="D50" s="72"/>
      <c r="E50" s="72"/>
      <c r="F50" s="72"/>
      <c r="G50" s="72"/>
      <c r="H50" s="72"/>
      <c r="I50" s="72"/>
      <c r="J50" s="72"/>
      <c r="K50" s="72"/>
      <c r="L50" s="72"/>
      <c r="M50" s="72"/>
      <c r="N50" s="72"/>
      <c r="O50" s="72"/>
      <c r="P50" s="72"/>
      <c r="Q50" s="72"/>
      <c r="R50" s="135"/>
      <c r="S50" s="72"/>
    </row>
    <row r="51" spans="2:19" s="71" customFormat="1">
      <c r="B51" s="72" t="s">
        <v>84</v>
      </c>
      <c r="C51" s="72"/>
      <c r="D51" s="72"/>
      <c r="E51" s="72"/>
      <c r="F51" s="72"/>
      <c r="G51" s="72"/>
      <c r="H51" s="72"/>
      <c r="I51" s="72"/>
      <c r="J51" s="72"/>
      <c r="K51" s="72"/>
      <c r="L51" s="72"/>
      <c r="M51" s="72"/>
      <c r="N51" s="72"/>
      <c r="O51" s="72"/>
      <c r="P51" s="72"/>
      <c r="Q51" s="72"/>
      <c r="R51" s="135"/>
      <c r="S51" s="72"/>
    </row>
    <row r="52" spans="2:19" s="71" customFormat="1">
      <c r="B52" s="72" t="s">
        <v>84</v>
      </c>
      <c r="C52" s="72"/>
      <c r="D52" s="72"/>
      <c r="E52" s="72"/>
      <c r="F52" s="72"/>
      <c r="G52" s="72"/>
      <c r="H52" s="72"/>
      <c r="I52" s="72"/>
      <c r="J52" s="72"/>
      <c r="K52" s="72"/>
      <c r="L52" s="72"/>
      <c r="M52" s="72"/>
      <c r="N52" s="72"/>
      <c r="O52" s="72"/>
      <c r="P52" s="72"/>
      <c r="Q52" s="72"/>
      <c r="R52" s="135"/>
      <c r="S52" s="72"/>
    </row>
    <row r="53" spans="2:19" s="71" customFormat="1">
      <c r="B53" s="136" t="s">
        <v>169</v>
      </c>
      <c r="C53" s="72"/>
      <c r="D53" s="72"/>
      <c r="E53" s="72"/>
      <c r="F53" s="72"/>
      <c r="G53" s="72"/>
      <c r="H53" s="72"/>
      <c r="I53" s="72"/>
      <c r="J53" s="72"/>
      <c r="K53" s="72"/>
      <c r="L53" s="72"/>
      <c r="M53" s="72"/>
      <c r="N53" s="72"/>
      <c r="O53" s="72"/>
      <c r="P53" s="72"/>
      <c r="Q53" s="72"/>
      <c r="R53" s="135"/>
      <c r="S53" s="72"/>
    </row>
    <row r="54" spans="2:19" s="71" customFormat="1">
      <c r="B54" s="72" t="s">
        <v>84</v>
      </c>
      <c r="C54" s="72"/>
      <c r="D54" s="72"/>
      <c r="E54" s="72"/>
      <c r="F54" s="72"/>
      <c r="G54" s="72"/>
      <c r="H54" s="72"/>
      <c r="I54" s="72"/>
      <c r="J54" s="72"/>
      <c r="K54" s="72"/>
      <c r="L54" s="72"/>
      <c r="M54" s="72"/>
      <c r="N54" s="72"/>
      <c r="O54" s="72"/>
      <c r="P54" s="72"/>
      <c r="Q54" s="72"/>
      <c r="R54" s="135"/>
      <c r="S54" s="72"/>
    </row>
    <row r="55" spans="2:19" s="71" customFormat="1">
      <c r="B55" s="72" t="s">
        <v>84</v>
      </c>
      <c r="C55" s="72"/>
      <c r="D55" s="72"/>
      <c r="E55" s="72"/>
      <c r="F55" s="72"/>
      <c r="G55" s="72"/>
      <c r="H55" s="72"/>
      <c r="I55" s="72"/>
      <c r="J55" s="72"/>
      <c r="K55" s="72"/>
      <c r="L55" s="72"/>
      <c r="M55" s="72"/>
      <c r="N55" s="72"/>
      <c r="O55" s="72"/>
      <c r="P55" s="72"/>
      <c r="Q55" s="72"/>
      <c r="R55" s="135"/>
      <c r="S55" s="72"/>
    </row>
    <row r="56" spans="2:19" s="71" customFormat="1">
      <c r="B56" s="73" t="s">
        <v>170</v>
      </c>
      <c r="C56" s="72"/>
      <c r="D56" s="72"/>
      <c r="E56" s="72"/>
      <c r="F56" s="72"/>
      <c r="G56" s="72"/>
      <c r="H56" s="72"/>
      <c r="I56" s="72"/>
      <c r="J56" s="72"/>
      <c r="K56" s="72"/>
      <c r="L56" s="72"/>
      <c r="M56" s="72"/>
      <c r="N56" s="72"/>
      <c r="O56" s="72"/>
      <c r="P56" s="72"/>
      <c r="Q56" s="72"/>
      <c r="R56" s="135"/>
      <c r="S56" s="72"/>
    </row>
    <row r="57" spans="2:19" s="71" customFormat="1">
      <c r="B57" s="72" t="s">
        <v>84</v>
      </c>
      <c r="C57" s="72"/>
      <c r="D57" s="72"/>
      <c r="E57" s="72"/>
      <c r="F57" s="72"/>
      <c r="G57" s="72"/>
      <c r="H57" s="72"/>
      <c r="I57" s="72"/>
      <c r="J57" s="72"/>
      <c r="K57" s="72"/>
      <c r="L57" s="72"/>
      <c r="M57" s="72"/>
      <c r="N57" s="72"/>
      <c r="O57" s="72"/>
      <c r="P57" s="72"/>
      <c r="Q57" s="72"/>
      <c r="R57" s="135"/>
      <c r="S57" s="72"/>
    </row>
    <row r="58" spans="2:19" s="71" customFormat="1">
      <c r="B58" s="72" t="s">
        <v>84</v>
      </c>
      <c r="C58" s="72"/>
      <c r="D58" s="72"/>
      <c r="E58" s="72"/>
      <c r="F58" s="72"/>
      <c r="G58" s="72"/>
      <c r="H58" s="72"/>
      <c r="I58" s="72"/>
      <c r="J58" s="72"/>
      <c r="K58" s="72"/>
      <c r="L58" s="72"/>
      <c r="M58" s="72"/>
      <c r="N58" s="72"/>
      <c r="O58" s="72"/>
      <c r="P58" s="72"/>
      <c r="Q58" s="72"/>
      <c r="R58" s="135"/>
      <c r="S58" s="72"/>
    </row>
    <row r="59" spans="2:19" s="71" customFormat="1">
      <c r="B59" s="138"/>
      <c r="C59" s="72"/>
      <c r="D59" s="72"/>
      <c r="E59" s="72"/>
      <c r="F59" s="72"/>
      <c r="G59" s="72"/>
      <c r="H59" s="72"/>
      <c r="I59" s="72"/>
      <c r="J59" s="72"/>
      <c r="K59" s="72"/>
      <c r="L59" s="72"/>
      <c r="M59" s="72"/>
      <c r="N59" s="72"/>
      <c r="O59" s="72"/>
      <c r="P59" s="72"/>
      <c r="Q59" s="72"/>
      <c r="R59" s="135"/>
      <c r="S59" s="72"/>
    </row>
    <row r="60" spans="2:19" s="71" customFormat="1">
      <c r="B60" s="134" t="s">
        <v>570</v>
      </c>
      <c r="C60" s="72"/>
      <c r="D60" s="72"/>
      <c r="E60" s="72"/>
      <c r="F60" s="72"/>
      <c r="G60" s="72"/>
      <c r="H60" s="72"/>
      <c r="I60" s="72"/>
      <c r="J60" s="72"/>
      <c r="K60" s="72"/>
      <c r="L60" s="72"/>
      <c r="M60" s="72"/>
      <c r="N60" s="647"/>
      <c r="O60" s="647"/>
      <c r="P60" s="647"/>
      <c r="Q60" s="647"/>
      <c r="R60" s="648"/>
      <c r="S60" s="72"/>
    </row>
    <row r="61" spans="2:19" s="71" customFormat="1">
      <c r="B61" s="134" t="s">
        <v>167</v>
      </c>
      <c r="C61" s="72"/>
      <c r="D61" s="72"/>
      <c r="E61" s="72"/>
      <c r="F61" s="72"/>
      <c r="G61" s="72"/>
      <c r="H61" s="72"/>
      <c r="I61" s="72"/>
      <c r="J61" s="72"/>
      <c r="K61" s="72"/>
      <c r="L61" s="72"/>
      <c r="M61" s="72"/>
      <c r="N61" s="647"/>
      <c r="O61" s="647"/>
      <c r="P61" s="647"/>
      <c r="Q61" s="647"/>
      <c r="R61" s="648"/>
      <c r="S61" s="72"/>
    </row>
    <row r="62" spans="2:19" s="71" customFormat="1">
      <c r="B62" s="136" t="s">
        <v>168</v>
      </c>
      <c r="C62" s="72"/>
      <c r="D62" s="72"/>
      <c r="E62" s="72"/>
      <c r="F62" s="72"/>
      <c r="G62" s="72"/>
      <c r="H62" s="72"/>
      <c r="I62" s="72"/>
      <c r="J62" s="72"/>
      <c r="K62" s="72"/>
      <c r="L62" s="72"/>
      <c r="M62" s="72"/>
      <c r="N62" s="647"/>
      <c r="O62" s="647"/>
      <c r="P62" s="647"/>
      <c r="Q62" s="647"/>
      <c r="R62" s="648"/>
      <c r="S62" s="72"/>
    </row>
    <row r="63" spans="2:19" s="71" customFormat="1">
      <c r="B63" s="72" t="s">
        <v>84</v>
      </c>
      <c r="C63" s="72"/>
      <c r="D63" s="72"/>
      <c r="E63" s="72"/>
      <c r="F63" s="72"/>
      <c r="G63" s="72"/>
      <c r="H63" s="72"/>
      <c r="I63" s="72"/>
      <c r="J63" s="72"/>
      <c r="K63" s="72"/>
      <c r="L63" s="72"/>
      <c r="M63" s="72"/>
      <c r="N63" s="647"/>
      <c r="O63" s="647"/>
      <c r="P63" s="647"/>
      <c r="Q63" s="647"/>
      <c r="R63" s="648"/>
      <c r="S63" s="72"/>
    </row>
    <row r="64" spans="2:19" s="71" customFormat="1">
      <c r="B64" s="72" t="s">
        <v>84</v>
      </c>
      <c r="C64" s="72"/>
      <c r="D64" s="72"/>
      <c r="E64" s="72"/>
      <c r="F64" s="72"/>
      <c r="G64" s="72"/>
      <c r="H64" s="72"/>
      <c r="I64" s="72"/>
      <c r="J64" s="72"/>
      <c r="K64" s="72"/>
      <c r="L64" s="72"/>
      <c r="M64" s="72"/>
      <c r="N64" s="647"/>
      <c r="O64" s="647"/>
      <c r="P64" s="647"/>
      <c r="Q64" s="647"/>
      <c r="R64" s="648"/>
      <c r="S64" s="72"/>
    </row>
    <row r="65" spans="2:19" s="71" customFormat="1">
      <c r="B65" s="136" t="s">
        <v>169</v>
      </c>
      <c r="C65" s="72"/>
      <c r="D65" s="72"/>
      <c r="E65" s="72"/>
      <c r="F65" s="72"/>
      <c r="G65" s="72"/>
      <c r="H65" s="72"/>
      <c r="I65" s="72"/>
      <c r="J65" s="72"/>
      <c r="K65" s="72"/>
      <c r="L65" s="72"/>
      <c r="M65" s="72"/>
      <c r="N65" s="647"/>
      <c r="O65" s="647"/>
      <c r="P65" s="647"/>
      <c r="Q65" s="647"/>
      <c r="R65" s="648"/>
      <c r="S65" s="72"/>
    </row>
    <row r="66" spans="2:19" s="71" customFormat="1">
      <c r="B66" s="72" t="s">
        <v>84</v>
      </c>
      <c r="C66" s="72"/>
      <c r="D66" s="72"/>
      <c r="E66" s="72"/>
      <c r="F66" s="72"/>
      <c r="G66" s="72"/>
      <c r="H66" s="72"/>
      <c r="I66" s="72"/>
      <c r="J66" s="72"/>
      <c r="K66" s="72"/>
      <c r="L66" s="72"/>
      <c r="M66" s="72"/>
      <c r="N66" s="647"/>
      <c r="O66" s="647"/>
      <c r="P66" s="647"/>
      <c r="Q66" s="647"/>
      <c r="R66" s="648"/>
      <c r="S66" s="72"/>
    </row>
    <row r="67" spans="2:19" s="71" customFormat="1">
      <c r="B67" s="72" t="s">
        <v>84</v>
      </c>
      <c r="C67" s="72"/>
      <c r="D67" s="72"/>
      <c r="E67" s="72"/>
      <c r="F67" s="72"/>
      <c r="G67" s="72"/>
      <c r="H67" s="72"/>
      <c r="I67" s="72"/>
      <c r="J67" s="72"/>
      <c r="K67" s="72"/>
      <c r="L67" s="72"/>
      <c r="M67" s="72"/>
      <c r="N67" s="647"/>
      <c r="O67" s="647"/>
      <c r="P67" s="647"/>
      <c r="Q67" s="647"/>
      <c r="R67" s="648"/>
      <c r="S67" s="72"/>
    </row>
    <row r="68" spans="2:19" s="71" customFormat="1">
      <c r="B68" s="73" t="s">
        <v>170</v>
      </c>
      <c r="C68" s="72"/>
      <c r="D68" s="72"/>
      <c r="E68" s="72"/>
      <c r="F68" s="72"/>
      <c r="G68" s="72"/>
      <c r="H68" s="72"/>
      <c r="I68" s="72"/>
      <c r="J68" s="72"/>
      <c r="K68" s="72"/>
      <c r="L68" s="72"/>
      <c r="M68" s="72"/>
      <c r="N68" s="647"/>
      <c r="O68" s="647"/>
      <c r="P68" s="647"/>
      <c r="Q68" s="647"/>
      <c r="R68" s="648"/>
      <c r="S68" s="72"/>
    </row>
    <row r="69" spans="2:19" s="71" customFormat="1">
      <c r="B69" s="72" t="s">
        <v>84</v>
      </c>
      <c r="C69" s="72"/>
      <c r="D69" s="72"/>
      <c r="E69" s="72"/>
      <c r="F69" s="72"/>
      <c r="G69" s="72"/>
      <c r="H69" s="72"/>
      <c r="I69" s="72"/>
      <c r="J69" s="72"/>
      <c r="K69" s="72"/>
      <c r="L69" s="72"/>
      <c r="M69" s="72"/>
      <c r="N69" s="647"/>
      <c r="O69" s="647"/>
      <c r="P69" s="647"/>
      <c r="Q69" s="647"/>
      <c r="R69" s="648"/>
      <c r="S69" s="72"/>
    </row>
    <row r="70" spans="2:19" s="71" customFormat="1">
      <c r="B70" s="72" t="s">
        <v>84</v>
      </c>
      <c r="C70" s="72"/>
      <c r="D70" s="72"/>
      <c r="E70" s="72"/>
      <c r="F70" s="72"/>
      <c r="G70" s="72"/>
      <c r="H70" s="72"/>
      <c r="I70" s="72"/>
      <c r="J70" s="72"/>
      <c r="K70" s="72"/>
      <c r="L70" s="72"/>
      <c r="M70" s="72"/>
      <c r="N70" s="647"/>
      <c r="O70" s="647"/>
      <c r="P70" s="647"/>
      <c r="Q70" s="647"/>
      <c r="R70" s="648"/>
      <c r="S70" s="72"/>
    </row>
    <row r="71" spans="2:19" s="71" customFormat="1">
      <c r="B71" s="138"/>
      <c r="C71" s="72"/>
      <c r="D71" s="72"/>
      <c r="E71" s="72"/>
      <c r="F71" s="72"/>
      <c r="G71" s="72"/>
      <c r="H71" s="72"/>
      <c r="I71" s="72"/>
      <c r="J71" s="72"/>
      <c r="K71" s="72"/>
      <c r="L71" s="72"/>
      <c r="M71" s="72"/>
      <c r="N71" s="647"/>
      <c r="O71" s="647"/>
      <c r="P71" s="647"/>
      <c r="Q71" s="647"/>
      <c r="R71" s="648"/>
      <c r="S71" s="72"/>
    </row>
    <row r="72" spans="2:19" s="71" customFormat="1">
      <c r="B72" s="134" t="s">
        <v>571</v>
      </c>
      <c r="C72" s="72"/>
      <c r="D72" s="72"/>
      <c r="E72" s="72"/>
      <c r="F72" s="72"/>
      <c r="G72" s="72"/>
      <c r="H72" s="72"/>
      <c r="I72" s="72"/>
      <c r="J72" s="72"/>
      <c r="K72" s="72"/>
      <c r="L72" s="72"/>
      <c r="M72" s="72"/>
      <c r="N72" s="647"/>
      <c r="O72" s="647"/>
      <c r="P72" s="647"/>
      <c r="Q72" s="647"/>
      <c r="R72" s="648"/>
      <c r="S72" s="72"/>
    </row>
    <row r="73" spans="2:19" s="71" customFormat="1">
      <c r="B73" s="134" t="s">
        <v>167</v>
      </c>
      <c r="C73" s="72"/>
      <c r="D73" s="72"/>
      <c r="E73" s="72"/>
      <c r="F73" s="72"/>
      <c r="G73" s="72"/>
      <c r="H73" s="72"/>
      <c r="I73" s="72"/>
      <c r="J73" s="72"/>
      <c r="K73" s="72"/>
      <c r="L73" s="72"/>
      <c r="M73" s="72"/>
      <c r="N73" s="647"/>
      <c r="O73" s="647"/>
      <c r="P73" s="647"/>
      <c r="Q73" s="647"/>
      <c r="R73" s="648"/>
      <c r="S73" s="72"/>
    </row>
    <row r="74" spans="2:19" s="71" customFormat="1">
      <c r="B74" s="136" t="s">
        <v>168</v>
      </c>
      <c r="C74" s="72"/>
      <c r="D74" s="72"/>
      <c r="E74" s="72"/>
      <c r="F74" s="72"/>
      <c r="G74" s="72"/>
      <c r="H74" s="72"/>
      <c r="I74" s="72"/>
      <c r="J74" s="72"/>
      <c r="K74" s="72"/>
      <c r="L74" s="72"/>
      <c r="M74" s="72"/>
      <c r="N74" s="647"/>
      <c r="O74" s="647"/>
      <c r="P74" s="647"/>
      <c r="Q74" s="647"/>
      <c r="R74" s="648"/>
      <c r="S74" s="72"/>
    </row>
    <row r="75" spans="2:19" s="71" customFormat="1">
      <c r="B75" s="72" t="s">
        <v>84</v>
      </c>
      <c r="C75" s="72"/>
      <c r="D75" s="72"/>
      <c r="E75" s="72"/>
      <c r="F75" s="72"/>
      <c r="G75" s="72"/>
      <c r="H75" s="72"/>
      <c r="I75" s="72"/>
      <c r="J75" s="72"/>
      <c r="K75" s="72"/>
      <c r="L75" s="72"/>
      <c r="M75" s="72"/>
      <c r="N75" s="647"/>
      <c r="O75" s="647"/>
      <c r="P75" s="647"/>
      <c r="Q75" s="647"/>
      <c r="R75" s="648"/>
      <c r="S75" s="72"/>
    </row>
    <row r="76" spans="2:19" s="71" customFormat="1">
      <c r="B76" s="72" t="s">
        <v>84</v>
      </c>
      <c r="C76" s="72"/>
      <c r="D76" s="72"/>
      <c r="E76" s="72"/>
      <c r="F76" s="72"/>
      <c r="G76" s="72"/>
      <c r="H76" s="72"/>
      <c r="I76" s="72"/>
      <c r="J76" s="72"/>
      <c r="K76" s="72"/>
      <c r="L76" s="72"/>
      <c r="M76" s="72"/>
      <c r="N76" s="647"/>
      <c r="O76" s="647"/>
      <c r="P76" s="647"/>
      <c r="Q76" s="647"/>
      <c r="R76" s="648"/>
      <c r="S76" s="72"/>
    </row>
    <row r="77" spans="2:19" s="71" customFormat="1">
      <c r="B77" s="136" t="s">
        <v>169</v>
      </c>
      <c r="C77" s="72"/>
      <c r="D77" s="72"/>
      <c r="E77" s="72"/>
      <c r="F77" s="72"/>
      <c r="G77" s="72"/>
      <c r="H77" s="72"/>
      <c r="I77" s="72"/>
      <c r="J77" s="72"/>
      <c r="K77" s="72"/>
      <c r="L77" s="72"/>
      <c r="M77" s="72"/>
      <c r="N77" s="647"/>
      <c r="O77" s="647"/>
      <c r="P77" s="647"/>
      <c r="Q77" s="647"/>
      <c r="R77" s="648"/>
      <c r="S77" s="72"/>
    </row>
    <row r="78" spans="2:19" s="71" customFormat="1">
      <c r="B78" s="72" t="s">
        <v>84</v>
      </c>
      <c r="C78" s="72"/>
      <c r="D78" s="72"/>
      <c r="E78" s="72"/>
      <c r="F78" s="72"/>
      <c r="G78" s="72"/>
      <c r="H78" s="72"/>
      <c r="I78" s="72"/>
      <c r="J78" s="72"/>
      <c r="K78" s="72"/>
      <c r="L78" s="72"/>
      <c r="M78" s="72"/>
      <c r="N78" s="647"/>
      <c r="O78" s="647"/>
      <c r="P78" s="647"/>
      <c r="Q78" s="647"/>
      <c r="R78" s="648"/>
      <c r="S78" s="72"/>
    </row>
    <row r="79" spans="2:19" s="71" customFormat="1">
      <c r="B79" s="72" t="s">
        <v>84</v>
      </c>
      <c r="C79" s="72"/>
      <c r="D79" s="72"/>
      <c r="E79" s="72"/>
      <c r="F79" s="72"/>
      <c r="G79" s="72"/>
      <c r="H79" s="72"/>
      <c r="I79" s="72"/>
      <c r="J79" s="72"/>
      <c r="K79" s="72"/>
      <c r="L79" s="72"/>
      <c r="M79" s="72"/>
      <c r="N79" s="647"/>
      <c r="O79" s="647"/>
      <c r="P79" s="647"/>
      <c r="Q79" s="647"/>
      <c r="R79" s="648"/>
      <c r="S79" s="72"/>
    </row>
    <row r="80" spans="2:19" s="71" customFormat="1">
      <c r="B80" s="73" t="s">
        <v>170</v>
      </c>
      <c r="C80" s="72"/>
      <c r="D80" s="72"/>
      <c r="E80" s="72"/>
      <c r="F80" s="72"/>
      <c r="G80" s="72"/>
      <c r="H80" s="72"/>
      <c r="I80" s="72"/>
      <c r="J80" s="72"/>
      <c r="K80" s="72"/>
      <c r="L80" s="72"/>
      <c r="M80" s="72"/>
      <c r="N80" s="647"/>
      <c r="O80" s="647"/>
      <c r="P80" s="647"/>
      <c r="Q80" s="647"/>
      <c r="R80" s="648"/>
      <c r="S80" s="72"/>
    </row>
    <row r="81" spans="2:19" s="71" customFormat="1">
      <c r="B81" s="72" t="s">
        <v>84</v>
      </c>
      <c r="C81" s="72"/>
      <c r="D81" s="72"/>
      <c r="E81" s="72"/>
      <c r="F81" s="72"/>
      <c r="G81" s="72"/>
      <c r="H81" s="72"/>
      <c r="I81" s="72"/>
      <c r="J81" s="72"/>
      <c r="K81" s="72"/>
      <c r="L81" s="72"/>
      <c r="M81" s="72"/>
      <c r="N81" s="647"/>
      <c r="O81" s="647"/>
      <c r="P81" s="647"/>
      <c r="Q81" s="647"/>
      <c r="R81" s="648"/>
      <c r="S81" s="72"/>
    </row>
    <row r="82" spans="2:19" s="71" customFormat="1">
      <c r="B82" s="72" t="s">
        <v>84</v>
      </c>
      <c r="C82" s="72"/>
      <c r="D82" s="72"/>
      <c r="E82" s="72"/>
      <c r="F82" s="72"/>
      <c r="G82" s="72"/>
      <c r="H82" s="72"/>
      <c r="I82" s="72"/>
      <c r="J82" s="72"/>
      <c r="K82" s="72"/>
      <c r="L82" s="72"/>
      <c r="M82" s="72"/>
      <c r="N82" s="647"/>
      <c r="O82" s="647"/>
      <c r="P82" s="647"/>
      <c r="Q82" s="647"/>
      <c r="R82" s="648"/>
      <c r="S82" s="72"/>
    </row>
    <row r="83" spans="2:19" s="71" customFormat="1">
      <c r="B83" s="138"/>
      <c r="C83" s="72"/>
      <c r="D83" s="72"/>
      <c r="E83" s="72"/>
      <c r="F83" s="72"/>
      <c r="G83" s="72"/>
      <c r="H83" s="72"/>
      <c r="I83" s="72"/>
      <c r="J83" s="72"/>
      <c r="K83" s="72"/>
      <c r="L83" s="72"/>
      <c r="M83" s="72"/>
      <c r="N83" s="647"/>
      <c r="O83" s="647"/>
      <c r="P83" s="647"/>
      <c r="Q83" s="647"/>
      <c r="R83" s="648"/>
      <c r="S83" s="72"/>
    </row>
    <row r="84" spans="2:19" s="71" customFormat="1" hidden="1">
      <c r="B84" s="134"/>
      <c r="C84" s="72"/>
      <c r="D84" s="72"/>
      <c r="E84" s="72"/>
      <c r="F84" s="72"/>
      <c r="G84" s="72"/>
      <c r="H84" s="72"/>
      <c r="I84" s="72"/>
      <c r="J84" s="72"/>
      <c r="K84" s="72"/>
      <c r="L84" s="72"/>
      <c r="M84" s="72"/>
      <c r="N84" s="647"/>
      <c r="O84" s="647"/>
      <c r="P84" s="647"/>
      <c r="Q84" s="647"/>
      <c r="R84" s="648"/>
      <c r="S84" s="72"/>
    </row>
    <row r="85" spans="2:19" s="71" customFormat="1" hidden="1">
      <c r="B85" s="134"/>
      <c r="C85" s="72"/>
      <c r="D85" s="72"/>
      <c r="E85" s="72"/>
      <c r="F85" s="72"/>
      <c r="G85" s="72"/>
      <c r="H85" s="72"/>
      <c r="I85" s="72"/>
      <c r="J85" s="72"/>
      <c r="K85" s="72"/>
      <c r="L85" s="72"/>
      <c r="M85" s="72"/>
      <c r="N85" s="647"/>
      <c r="O85" s="647"/>
      <c r="P85" s="647"/>
      <c r="Q85" s="647"/>
      <c r="R85" s="648"/>
      <c r="S85" s="72"/>
    </row>
    <row r="86" spans="2:19" s="71" customFormat="1" hidden="1">
      <c r="B86" s="136"/>
      <c r="C86" s="72"/>
      <c r="D86" s="72"/>
      <c r="E86" s="72"/>
      <c r="F86" s="72"/>
      <c r="G86" s="72"/>
      <c r="H86" s="72"/>
      <c r="I86" s="72"/>
      <c r="J86" s="72"/>
      <c r="K86" s="72"/>
      <c r="L86" s="72"/>
      <c r="M86" s="72"/>
      <c r="N86" s="647"/>
      <c r="O86" s="647"/>
      <c r="P86" s="647"/>
      <c r="Q86" s="647"/>
      <c r="R86" s="648"/>
      <c r="S86" s="72"/>
    </row>
    <row r="87" spans="2:19" s="71" customFormat="1" hidden="1">
      <c r="B87" s="72"/>
      <c r="C87" s="72"/>
      <c r="D87" s="72"/>
      <c r="E87" s="72"/>
      <c r="F87" s="72"/>
      <c r="G87" s="72"/>
      <c r="H87" s="72"/>
      <c r="I87" s="72"/>
      <c r="J87" s="72"/>
      <c r="K87" s="72"/>
      <c r="L87" s="72"/>
      <c r="M87" s="72"/>
      <c r="N87" s="647"/>
      <c r="O87" s="647"/>
      <c r="P87" s="647"/>
      <c r="Q87" s="647"/>
      <c r="R87" s="648"/>
      <c r="S87" s="72"/>
    </row>
    <row r="88" spans="2:19" s="71" customFormat="1" hidden="1">
      <c r="B88" s="72"/>
      <c r="C88" s="72"/>
      <c r="D88" s="72"/>
      <c r="E88" s="72"/>
      <c r="F88" s="72"/>
      <c r="G88" s="72"/>
      <c r="H88" s="72"/>
      <c r="I88" s="72"/>
      <c r="J88" s="72"/>
      <c r="K88" s="72"/>
      <c r="L88" s="72"/>
      <c r="M88" s="72"/>
      <c r="N88" s="647"/>
      <c r="O88" s="647"/>
      <c r="P88" s="647"/>
      <c r="Q88" s="647"/>
      <c r="R88" s="648"/>
      <c r="S88" s="72"/>
    </row>
    <row r="89" spans="2:19" s="71" customFormat="1" hidden="1">
      <c r="B89" s="136"/>
      <c r="C89" s="72"/>
      <c r="D89" s="72"/>
      <c r="E89" s="72"/>
      <c r="F89" s="72"/>
      <c r="G89" s="72"/>
      <c r="H89" s="72"/>
      <c r="I89" s="72"/>
      <c r="J89" s="72"/>
      <c r="K89" s="72"/>
      <c r="L89" s="72"/>
      <c r="M89" s="72"/>
      <c r="N89" s="647"/>
      <c r="O89" s="647"/>
      <c r="P89" s="647"/>
      <c r="Q89" s="647"/>
      <c r="R89" s="648"/>
      <c r="S89" s="72"/>
    </row>
    <row r="90" spans="2:19" s="71" customFormat="1" hidden="1">
      <c r="B90" s="72"/>
      <c r="C90" s="72"/>
      <c r="D90" s="72"/>
      <c r="E90" s="72"/>
      <c r="F90" s="72"/>
      <c r="G90" s="72"/>
      <c r="H90" s="72"/>
      <c r="I90" s="72"/>
      <c r="J90" s="72"/>
      <c r="K90" s="72"/>
      <c r="L90" s="72"/>
      <c r="M90" s="72"/>
      <c r="N90" s="647"/>
      <c r="O90" s="647"/>
      <c r="P90" s="647"/>
      <c r="Q90" s="647"/>
      <c r="R90" s="648"/>
      <c r="S90" s="72"/>
    </row>
    <row r="91" spans="2:19" s="71" customFormat="1" hidden="1">
      <c r="B91" s="72"/>
      <c r="C91" s="72"/>
      <c r="D91" s="72"/>
      <c r="E91" s="72"/>
      <c r="F91" s="72"/>
      <c r="G91" s="72"/>
      <c r="H91" s="72"/>
      <c r="I91" s="72"/>
      <c r="J91" s="72"/>
      <c r="K91" s="72"/>
      <c r="L91" s="72"/>
      <c r="M91" s="72"/>
      <c r="N91" s="647"/>
      <c r="O91" s="647"/>
      <c r="P91" s="647"/>
      <c r="Q91" s="647"/>
      <c r="R91" s="648"/>
      <c r="S91" s="72"/>
    </row>
    <row r="92" spans="2:19" s="71" customFormat="1" hidden="1">
      <c r="B92" s="73"/>
      <c r="C92" s="72"/>
      <c r="D92" s="72"/>
      <c r="E92" s="72"/>
      <c r="F92" s="72"/>
      <c r="G92" s="72"/>
      <c r="H92" s="72"/>
      <c r="I92" s="72"/>
      <c r="J92" s="72"/>
      <c r="K92" s="72"/>
      <c r="L92" s="72"/>
      <c r="M92" s="72"/>
      <c r="N92" s="647"/>
      <c r="O92" s="647"/>
      <c r="P92" s="647"/>
      <c r="Q92" s="647"/>
      <c r="R92" s="648"/>
      <c r="S92" s="72"/>
    </row>
    <row r="93" spans="2:19" s="71" customFormat="1" hidden="1">
      <c r="B93" s="72"/>
      <c r="C93" s="72"/>
      <c r="D93" s="72"/>
      <c r="E93" s="72"/>
      <c r="F93" s="72"/>
      <c r="G93" s="72"/>
      <c r="H93" s="72"/>
      <c r="I93" s="72"/>
      <c r="J93" s="72"/>
      <c r="K93" s="72"/>
      <c r="L93" s="72"/>
      <c r="M93" s="72"/>
      <c r="N93" s="647"/>
      <c r="O93" s="647"/>
      <c r="P93" s="647"/>
      <c r="Q93" s="647"/>
      <c r="R93" s="648"/>
      <c r="S93" s="72"/>
    </row>
    <row r="94" spans="2:19" s="71" customFormat="1" hidden="1">
      <c r="B94" s="72"/>
      <c r="C94" s="72"/>
      <c r="D94" s="72"/>
      <c r="E94" s="72"/>
      <c r="F94" s="72"/>
      <c r="G94" s="72"/>
      <c r="H94" s="72"/>
      <c r="I94" s="72"/>
      <c r="J94" s="72"/>
      <c r="K94" s="72"/>
      <c r="L94" s="72"/>
      <c r="M94" s="72"/>
      <c r="N94" s="647"/>
      <c r="O94" s="647"/>
      <c r="P94" s="647"/>
      <c r="Q94" s="647"/>
      <c r="R94" s="648"/>
      <c r="S94" s="72"/>
    </row>
    <row r="95" spans="2:19" s="71" customFormat="1" hidden="1">
      <c r="B95" s="138"/>
      <c r="C95" s="72"/>
      <c r="D95" s="72"/>
      <c r="E95" s="72"/>
      <c r="F95" s="72"/>
      <c r="G95" s="72"/>
      <c r="H95" s="72"/>
      <c r="I95" s="72"/>
      <c r="J95" s="72"/>
      <c r="K95" s="72"/>
      <c r="L95" s="72"/>
      <c r="M95" s="72"/>
      <c r="N95" s="647"/>
      <c r="O95" s="647"/>
      <c r="P95" s="647"/>
      <c r="Q95" s="647"/>
      <c r="R95" s="648"/>
      <c r="S95" s="72"/>
    </row>
    <row r="96" spans="2:19" s="71" customFormat="1" hidden="1">
      <c r="B96" s="134"/>
      <c r="C96" s="72"/>
      <c r="D96" s="72"/>
      <c r="E96" s="72"/>
      <c r="F96" s="72"/>
      <c r="G96" s="72"/>
      <c r="H96" s="72"/>
      <c r="I96" s="72"/>
      <c r="J96" s="72"/>
      <c r="K96" s="72"/>
      <c r="L96" s="72"/>
      <c r="M96" s="72"/>
      <c r="N96" s="647"/>
      <c r="O96" s="647"/>
      <c r="P96" s="647"/>
      <c r="Q96" s="647"/>
      <c r="R96" s="648"/>
      <c r="S96" s="72"/>
    </row>
    <row r="97" spans="2:27" s="71" customFormat="1" hidden="1">
      <c r="B97" s="72"/>
      <c r="C97" s="72"/>
      <c r="D97" s="72"/>
      <c r="E97" s="72"/>
      <c r="F97" s="72"/>
      <c r="G97" s="72"/>
      <c r="H97" s="72"/>
      <c r="I97" s="72"/>
      <c r="J97" s="72"/>
      <c r="K97" s="72"/>
      <c r="L97" s="72"/>
      <c r="M97" s="72"/>
      <c r="N97" s="647"/>
      <c r="O97" s="647"/>
      <c r="P97" s="647"/>
      <c r="Q97" s="647"/>
      <c r="R97" s="648"/>
      <c r="S97" s="72"/>
    </row>
    <row r="98" spans="2:27" s="71" customFormat="1" hidden="1">
      <c r="B98" s="72"/>
      <c r="C98" s="72"/>
      <c r="D98" s="72"/>
      <c r="E98" s="72"/>
      <c r="F98" s="72"/>
      <c r="G98" s="72"/>
      <c r="H98" s="72"/>
      <c r="I98" s="72"/>
      <c r="J98" s="72"/>
      <c r="K98" s="72"/>
      <c r="L98" s="72"/>
      <c r="M98" s="72"/>
      <c r="N98" s="647"/>
      <c r="O98" s="647"/>
      <c r="P98" s="647"/>
      <c r="Q98" s="647"/>
      <c r="R98" s="648"/>
      <c r="S98" s="72"/>
    </row>
    <row r="99" spans="2:27" s="71" customFormat="1" hidden="1">
      <c r="B99" s="138"/>
      <c r="C99" s="72"/>
      <c r="D99" s="72"/>
      <c r="E99" s="72"/>
      <c r="F99" s="72"/>
      <c r="G99" s="72"/>
      <c r="H99" s="72"/>
      <c r="I99" s="72"/>
      <c r="J99" s="72"/>
      <c r="K99" s="72"/>
      <c r="L99" s="72"/>
      <c r="M99" s="72"/>
      <c r="N99" s="647"/>
      <c r="O99" s="647"/>
      <c r="P99" s="647"/>
      <c r="Q99" s="647"/>
      <c r="R99" s="648"/>
      <c r="S99" s="72"/>
    </row>
    <row r="100" spans="2:27" s="71" customFormat="1" hidden="1">
      <c r="B100" s="134"/>
      <c r="C100" s="72"/>
      <c r="D100" s="72"/>
      <c r="E100" s="72"/>
      <c r="F100" s="72"/>
      <c r="G100" s="72"/>
      <c r="H100" s="72"/>
      <c r="I100" s="72"/>
      <c r="J100" s="72"/>
      <c r="K100" s="72"/>
      <c r="L100" s="72"/>
      <c r="M100" s="72"/>
      <c r="N100" s="647"/>
      <c r="O100" s="647"/>
      <c r="P100" s="647"/>
      <c r="Q100" s="647"/>
      <c r="R100" s="648"/>
      <c r="S100" s="72"/>
    </row>
    <row r="101" spans="2:27" s="71" customFormat="1" hidden="1">
      <c r="B101" s="72"/>
      <c r="C101" s="72"/>
      <c r="D101" s="72"/>
      <c r="E101" s="72"/>
      <c r="F101" s="72"/>
      <c r="G101" s="72"/>
      <c r="H101" s="72"/>
      <c r="I101" s="72"/>
      <c r="J101" s="72"/>
      <c r="K101" s="72"/>
      <c r="L101" s="72"/>
      <c r="M101" s="72"/>
      <c r="N101" s="647"/>
      <c r="O101" s="647"/>
      <c r="P101" s="647"/>
      <c r="Q101" s="647"/>
      <c r="R101" s="648"/>
      <c r="S101" s="72"/>
    </row>
    <row r="102" spans="2:27" s="71" customFormat="1" hidden="1">
      <c r="B102" s="72"/>
      <c r="C102" s="72"/>
      <c r="D102" s="72"/>
      <c r="E102" s="72"/>
      <c r="F102" s="72"/>
      <c r="G102" s="72"/>
      <c r="H102" s="72"/>
      <c r="I102" s="72"/>
      <c r="J102" s="72"/>
      <c r="K102" s="72"/>
      <c r="L102" s="72"/>
      <c r="M102" s="72"/>
      <c r="N102" s="647"/>
      <c r="O102" s="647"/>
      <c r="P102" s="647"/>
      <c r="Q102" s="647"/>
      <c r="R102" s="648"/>
      <c r="S102" s="72"/>
    </row>
    <row r="103" spans="2:27" s="71" customFormat="1" hidden="1">
      <c r="B103" s="72"/>
      <c r="C103" s="72"/>
      <c r="D103" s="72"/>
      <c r="E103" s="72"/>
      <c r="F103" s="72"/>
      <c r="G103" s="72"/>
      <c r="H103" s="72"/>
      <c r="I103" s="72"/>
      <c r="J103" s="72"/>
      <c r="K103" s="72"/>
      <c r="L103" s="72"/>
      <c r="M103" s="72"/>
      <c r="N103" s="647"/>
      <c r="O103" s="647"/>
      <c r="P103" s="647"/>
      <c r="Q103" s="647"/>
      <c r="R103" s="648"/>
      <c r="S103" s="72"/>
    </row>
    <row r="104" spans="2:27" s="71" customFormat="1" hidden="1">
      <c r="B104" s="73"/>
      <c r="C104" s="73"/>
      <c r="D104" s="73"/>
      <c r="E104" s="73"/>
      <c r="F104" s="73"/>
      <c r="G104" s="73"/>
      <c r="H104" s="73"/>
      <c r="I104" s="73"/>
      <c r="J104" s="73"/>
      <c r="K104" s="73"/>
      <c r="L104" s="73"/>
      <c r="M104" s="73"/>
      <c r="N104" s="649"/>
      <c r="O104" s="649"/>
      <c r="P104" s="649"/>
      <c r="Q104" s="649"/>
      <c r="R104" s="650"/>
      <c r="S104" s="72"/>
    </row>
    <row r="105" spans="2:27" s="71" customFormat="1">
      <c r="B105" s="72"/>
      <c r="C105" s="72"/>
      <c r="D105" s="72"/>
      <c r="E105" s="72"/>
      <c r="F105" s="72"/>
      <c r="G105" s="72"/>
      <c r="H105" s="72"/>
      <c r="I105" s="72"/>
      <c r="J105" s="72"/>
      <c r="K105" s="72"/>
      <c r="L105" s="72"/>
      <c r="M105" s="72"/>
      <c r="N105" s="647"/>
      <c r="O105" s="647"/>
      <c r="P105" s="647"/>
      <c r="Q105" s="647"/>
      <c r="R105" s="648"/>
      <c r="S105" s="72"/>
    </row>
    <row r="106" spans="2:27">
      <c r="B106" s="159" t="s">
        <v>13</v>
      </c>
      <c r="C106" s="75"/>
      <c r="D106" s="75"/>
      <c r="E106" s="75"/>
      <c r="F106" s="75"/>
      <c r="G106" s="75"/>
      <c r="H106" s="75"/>
      <c r="I106" s="75"/>
      <c r="J106" s="75"/>
      <c r="K106" s="75"/>
      <c r="L106" s="75"/>
      <c r="M106" s="75"/>
      <c r="N106" s="75"/>
      <c r="O106" s="75"/>
      <c r="P106" s="75"/>
      <c r="Q106" s="75"/>
      <c r="R106" s="139"/>
      <c r="S106" s="139"/>
    </row>
    <row r="108" spans="2:27">
      <c r="N108" s="74"/>
      <c r="O108" s="74"/>
      <c r="P108" s="74"/>
      <c r="Q108" s="74"/>
    </row>
    <row r="109" spans="2:27" ht="15" customHeight="1">
      <c r="B109" s="396"/>
      <c r="C109" s="396"/>
      <c r="D109" s="396"/>
      <c r="E109" s="396"/>
      <c r="F109" s="396"/>
      <c r="G109" s="396"/>
      <c r="H109" s="396"/>
      <c r="I109" s="396"/>
      <c r="J109" s="396"/>
      <c r="K109" s="396"/>
      <c r="L109" s="393"/>
      <c r="M109" s="393"/>
      <c r="N109" s="393"/>
      <c r="O109" s="615"/>
      <c r="P109" s="615"/>
      <c r="Q109" s="615"/>
      <c r="R109" s="393"/>
      <c r="S109" s="393"/>
      <c r="T109" s="204"/>
      <c r="U109" s="204"/>
      <c r="V109" s="204"/>
      <c r="W109" s="204"/>
      <c r="X109" s="67"/>
      <c r="Y109" s="67"/>
      <c r="Z109" s="67"/>
      <c r="AA109" s="67"/>
    </row>
    <row r="110" spans="2:27">
      <c r="B110" s="520" t="s">
        <v>31</v>
      </c>
    </row>
    <row r="111" spans="2:27">
      <c r="K111" s="70" t="s">
        <v>33</v>
      </c>
      <c r="N111" s="26"/>
      <c r="O111" s="26"/>
      <c r="P111" s="26"/>
      <c r="Q111" s="26"/>
    </row>
    <row r="112" spans="2:27" ht="25.5" customHeight="1">
      <c r="B112" s="1222" t="s">
        <v>15</v>
      </c>
      <c r="C112" s="1231" t="s">
        <v>234</v>
      </c>
      <c r="D112" s="1231"/>
      <c r="E112" s="1231"/>
      <c r="F112" s="1231"/>
      <c r="G112" s="1231"/>
      <c r="H112" s="1231"/>
      <c r="I112" s="1231"/>
      <c r="J112" s="1231"/>
      <c r="K112" s="1231"/>
      <c r="L112" s="78"/>
      <c r="M112" s="78"/>
    </row>
    <row r="113" spans="2:13" ht="17.45" customHeight="1">
      <c r="B113" s="1223"/>
      <c r="C113" s="1228" t="s">
        <v>544</v>
      </c>
      <c r="D113" s="1228" t="s">
        <v>545</v>
      </c>
      <c r="E113" s="1228" t="s">
        <v>51</v>
      </c>
      <c r="F113" s="1228" t="s">
        <v>16</v>
      </c>
      <c r="G113" s="1231" t="s">
        <v>17</v>
      </c>
      <c r="H113" s="1232"/>
      <c r="I113" s="1232"/>
      <c r="J113" s="1232"/>
      <c r="K113" s="1232"/>
      <c r="L113" s="521"/>
      <c r="M113" s="521"/>
    </row>
    <row r="114" spans="2:13" ht="47.25" customHeight="1">
      <c r="B114" s="1224"/>
      <c r="C114" s="1230"/>
      <c r="D114" s="1230"/>
      <c r="E114" s="1230"/>
      <c r="F114" s="1230"/>
      <c r="G114" s="394" t="s">
        <v>11</v>
      </c>
      <c r="H114" s="394" t="s">
        <v>52</v>
      </c>
      <c r="I114" s="394" t="s">
        <v>49</v>
      </c>
      <c r="J114" s="394" t="s">
        <v>50</v>
      </c>
      <c r="K114" s="394" t="s">
        <v>12</v>
      </c>
    </row>
    <row r="115" spans="2:13" s="71" customFormat="1">
      <c r="B115" s="73" t="s">
        <v>213</v>
      </c>
      <c r="C115" s="72"/>
      <c r="D115" s="72"/>
      <c r="E115" s="72"/>
      <c r="F115" s="72"/>
      <c r="G115" s="72"/>
      <c r="H115" s="72"/>
      <c r="I115" s="72"/>
      <c r="J115" s="72"/>
      <c r="K115" s="72"/>
    </row>
    <row r="116" spans="2:13" s="71" customFormat="1">
      <c r="B116" s="134" t="s">
        <v>167</v>
      </c>
      <c r="C116" s="72"/>
      <c r="D116" s="72"/>
      <c r="E116" s="72"/>
      <c r="F116" s="72"/>
      <c r="G116" s="72"/>
      <c r="H116" s="72"/>
      <c r="I116" s="72"/>
      <c r="J116" s="72"/>
      <c r="K116" s="72"/>
    </row>
    <row r="117" spans="2:13" s="71" customFormat="1">
      <c r="B117" s="136" t="s">
        <v>168</v>
      </c>
      <c r="C117" s="72"/>
      <c r="D117" s="72"/>
      <c r="E117" s="72"/>
      <c r="F117" s="72"/>
      <c r="G117" s="72"/>
      <c r="H117" s="72"/>
      <c r="I117" s="72"/>
      <c r="J117" s="72"/>
      <c r="K117" s="72"/>
    </row>
    <row r="118" spans="2:13" s="71" customFormat="1">
      <c r="B118" s="72" t="s">
        <v>84</v>
      </c>
      <c r="C118" s="72"/>
      <c r="D118" s="72"/>
      <c r="E118" s="72"/>
      <c r="F118" s="72"/>
      <c r="G118" s="72"/>
      <c r="H118" s="72"/>
      <c r="I118" s="72"/>
      <c r="J118" s="72"/>
      <c r="K118" s="72"/>
    </row>
    <row r="119" spans="2:13" s="71" customFormat="1">
      <c r="B119" s="72" t="s">
        <v>84</v>
      </c>
      <c r="C119" s="72"/>
      <c r="D119" s="72"/>
      <c r="E119" s="72"/>
      <c r="F119" s="72"/>
      <c r="G119" s="72"/>
      <c r="H119" s="72"/>
      <c r="I119" s="72"/>
      <c r="J119" s="72"/>
      <c r="K119" s="72"/>
    </row>
    <row r="120" spans="2:13" s="71" customFormat="1">
      <c r="B120" s="136" t="s">
        <v>169</v>
      </c>
      <c r="C120" s="72"/>
      <c r="D120" s="72"/>
      <c r="E120" s="72"/>
      <c r="F120" s="72"/>
      <c r="G120" s="72"/>
      <c r="H120" s="72"/>
      <c r="I120" s="72"/>
      <c r="J120" s="72"/>
      <c r="K120" s="72"/>
    </row>
    <row r="121" spans="2:13" s="71" customFormat="1">
      <c r="B121" s="72" t="s">
        <v>84</v>
      </c>
      <c r="C121" s="72"/>
      <c r="D121" s="72"/>
      <c r="E121" s="72"/>
      <c r="F121" s="72"/>
      <c r="G121" s="72"/>
      <c r="H121" s="72"/>
      <c r="I121" s="72"/>
      <c r="J121" s="72"/>
      <c r="K121" s="72"/>
    </row>
    <row r="122" spans="2:13" s="71" customFormat="1">
      <c r="B122" s="72" t="s">
        <v>84</v>
      </c>
      <c r="C122" s="72"/>
      <c r="D122" s="72"/>
      <c r="E122" s="72"/>
      <c r="F122" s="72"/>
      <c r="G122" s="72"/>
      <c r="H122" s="72"/>
      <c r="I122" s="72"/>
      <c r="J122" s="72"/>
      <c r="K122" s="72"/>
    </row>
    <row r="123" spans="2:13" s="71" customFormat="1">
      <c r="B123" s="73" t="s">
        <v>170</v>
      </c>
      <c r="C123" s="72"/>
      <c r="D123" s="72"/>
      <c r="E123" s="72"/>
      <c r="F123" s="72"/>
      <c r="G123" s="72"/>
      <c r="H123" s="72"/>
      <c r="I123" s="72"/>
      <c r="J123" s="72"/>
      <c r="K123" s="72"/>
    </row>
    <row r="124" spans="2:13" s="71" customFormat="1">
      <c r="B124" s="72" t="s">
        <v>84</v>
      </c>
      <c r="C124" s="72"/>
      <c r="D124" s="72"/>
      <c r="E124" s="72"/>
      <c r="F124" s="72"/>
      <c r="G124" s="72"/>
      <c r="H124" s="72"/>
      <c r="I124" s="72"/>
      <c r="J124" s="72"/>
      <c r="K124" s="72"/>
    </row>
    <row r="125" spans="2:13" s="71" customFormat="1">
      <c r="B125" s="72" t="s">
        <v>84</v>
      </c>
      <c r="C125" s="72"/>
      <c r="D125" s="72"/>
      <c r="E125" s="72"/>
      <c r="F125" s="72"/>
      <c r="G125" s="72"/>
      <c r="H125" s="72"/>
      <c r="I125" s="72"/>
      <c r="J125" s="72"/>
      <c r="K125" s="72"/>
    </row>
    <row r="126" spans="2:13" s="71" customFormat="1">
      <c r="B126" s="72"/>
      <c r="C126" s="72"/>
      <c r="D126" s="72"/>
      <c r="E126" s="72"/>
      <c r="F126" s="72"/>
      <c r="G126" s="72"/>
      <c r="H126" s="72"/>
      <c r="I126" s="72"/>
      <c r="J126" s="72"/>
      <c r="K126" s="72"/>
    </row>
    <row r="127" spans="2:13" s="71" customFormat="1">
      <c r="B127" s="73" t="s">
        <v>567</v>
      </c>
      <c r="C127" s="72"/>
      <c r="D127" s="72"/>
      <c r="E127" s="72"/>
      <c r="F127" s="72"/>
      <c r="G127" s="72"/>
      <c r="H127" s="72"/>
      <c r="I127" s="72"/>
      <c r="J127" s="72"/>
      <c r="K127" s="72"/>
    </row>
    <row r="128" spans="2:13" s="71" customFormat="1">
      <c r="B128" s="134" t="s">
        <v>167</v>
      </c>
      <c r="C128" s="72"/>
      <c r="D128" s="72"/>
      <c r="E128" s="72"/>
      <c r="F128" s="72"/>
      <c r="G128" s="72"/>
      <c r="H128" s="72"/>
      <c r="I128" s="72"/>
      <c r="J128" s="72"/>
      <c r="K128" s="72"/>
    </row>
    <row r="129" spans="2:11" s="71" customFormat="1">
      <c r="B129" s="136" t="s">
        <v>168</v>
      </c>
      <c r="C129" s="72"/>
      <c r="D129" s="72"/>
      <c r="E129" s="72"/>
      <c r="F129" s="72"/>
      <c r="G129" s="72"/>
      <c r="H129" s="72"/>
      <c r="I129" s="72"/>
      <c r="J129" s="72"/>
      <c r="K129" s="72"/>
    </row>
    <row r="130" spans="2:11" s="71" customFormat="1">
      <c r="B130" s="72" t="s">
        <v>84</v>
      </c>
      <c r="C130" s="72"/>
      <c r="D130" s="72"/>
      <c r="E130" s="72"/>
      <c r="F130" s="72"/>
      <c r="G130" s="72"/>
      <c r="H130" s="72"/>
      <c r="I130" s="72"/>
      <c r="J130" s="72"/>
      <c r="K130" s="72"/>
    </row>
    <row r="131" spans="2:11" s="71" customFormat="1">
      <c r="B131" s="72" t="s">
        <v>84</v>
      </c>
      <c r="C131" s="72"/>
      <c r="D131" s="72"/>
      <c r="E131" s="72"/>
      <c r="F131" s="72"/>
      <c r="G131" s="72"/>
      <c r="H131" s="72"/>
      <c r="I131" s="72"/>
      <c r="J131" s="72"/>
      <c r="K131" s="72"/>
    </row>
    <row r="132" spans="2:11" s="71" customFormat="1">
      <c r="B132" s="136" t="s">
        <v>169</v>
      </c>
      <c r="C132" s="72"/>
      <c r="D132" s="72"/>
      <c r="E132" s="72"/>
      <c r="F132" s="72"/>
      <c r="G132" s="72"/>
      <c r="H132" s="72"/>
      <c r="I132" s="72"/>
      <c r="J132" s="72"/>
      <c r="K132" s="72"/>
    </row>
    <row r="133" spans="2:11" s="71" customFormat="1">
      <c r="B133" s="72" t="s">
        <v>84</v>
      </c>
      <c r="C133" s="72"/>
      <c r="D133" s="72"/>
      <c r="E133" s="72"/>
      <c r="F133" s="72"/>
      <c r="G133" s="72"/>
      <c r="H133" s="72"/>
      <c r="I133" s="72"/>
      <c r="J133" s="72"/>
      <c r="K133" s="72"/>
    </row>
    <row r="134" spans="2:11" s="71" customFormat="1">
      <c r="B134" s="72" t="s">
        <v>84</v>
      </c>
      <c r="C134" s="72"/>
      <c r="D134" s="72"/>
      <c r="E134" s="72"/>
      <c r="F134" s="72"/>
      <c r="G134" s="72"/>
      <c r="H134" s="72"/>
      <c r="I134" s="72"/>
      <c r="J134" s="72"/>
      <c r="K134" s="72"/>
    </row>
    <row r="135" spans="2:11" s="71" customFormat="1">
      <c r="B135" s="73" t="s">
        <v>170</v>
      </c>
      <c r="C135" s="72"/>
      <c r="D135" s="72"/>
      <c r="E135" s="72"/>
      <c r="F135" s="72"/>
      <c r="G135" s="72"/>
      <c r="H135" s="72"/>
      <c r="I135" s="72"/>
      <c r="J135" s="72"/>
      <c r="K135" s="72"/>
    </row>
    <row r="136" spans="2:11" s="71" customFormat="1">
      <c r="B136" s="72" t="s">
        <v>84</v>
      </c>
      <c r="C136" s="72"/>
      <c r="D136" s="72"/>
      <c r="E136" s="72"/>
      <c r="F136" s="72"/>
      <c r="G136" s="72"/>
      <c r="H136" s="72"/>
      <c r="I136" s="72"/>
      <c r="J136" s="72"/>
      <c r="K136" s="72"/>
    </row>
    <row r="137" spans="2:11" s="71" customFormat="1">
      <c r="B137" s="72" t="s">
        <v>84</v>
      </c>
      <c r="C137" s="72"/>
      <c r="D137" s="72"/>
      <c r="E137" s="72"/>
      <c r="F137" s="72"/>
      <c r="G137" s="72"/>
      <c r="H137" s="72"/>
      <c r="I137" s="72"/>
      <c r="J137" s="72"/>
      <c r="K137" s="72"/>
    </row>
    <row r="138" spans="2:11" s="71" customFormat="1">
      <c r="B138" s="72"/>
      <c r="C138" s="72"/>
      <c r="D138" s="72"/>
      <c r="E138" s="72"/>
      <c r="F138" s="72"/>
      <c r="G138" s="72"/>
      <c r="H138" s="72"/>
      <c r="I138" s="72"/>
      <c r="J138" s="72"/>
      <c r="K138" s="72"/>
    </row>
    <row r="139" spans="2:11" s="71" customFormat="1">
      <c r="B139" s="73" t="s">
        <v>568</v>
      </c>
      <c r="C139" s="72"/>
      <c r="D139" s="72"/>
      <c r="E139" s="72"/>
      <c r="F139" s="72"/>
      <c r="G139" s="72"/>
      <c r="H139" s="72"/>
      <c r="I139" s="72"/>
      <c r="J139" s="72"/>
      <c r="K139" s="72"/>
    </row>
    <row r="140" spans="2:11" s="71" customFormat="1">
      <c r="B140" s="134" t="s">
        <v>167</v>
      </c>
      <c r="C140" s="72"/>
      <c r="D140" s="72"/>
      <c r="E140" s="72"/>
      <c r="F140" s="72"/>
      <c r="G140" s="72"/>
      <c r="H140" s="72"/>
      <c r="I140" s="72"/>
      <c r="J140" s="72"/>
      <c r="K140" s="72"/>
    </row>
    <row r="141" spans="2:11" s="71" customFormat="1">
      <c r="B141" s="136" t="s">
        <v>168</v>
      </c>
      <c r="C141" s="72"/>
      <c r="D141" s="72"/>
      <c r="E141" s="72"/>
      <c r="F141" s="72"/>
      <c r="G141" s="72"/>
      <c r="H141" s="72"/>
      <c r="I141" s="72"/>
      <c r="J141" s="72"/>
      <c r="K141" s="72"/>
    </row>
    <row r="142" spans="2:11" s="71" customFormat="1">
      <c r="B142" s="72" t="s">
        <v>84</v>
      </c>
      <c r="C142" s="72"/>
      <c r="D142" s="72"/>
      <c r="E142" s="72"/>
      <c r="F142" s="72"/>
      <c r="G142" s="72"/>
      <c r="H142" s="72"/>
      <c r="I142" s="72"/>
      <c r="J142" s="72"/>
      <c r="K142" s="72"/>
    </row>
    <row r="143" spans="2:11" s="71" customFormat="1">
      <c r="B143" s="72" t="s">
        <v>84</v>
      </c>
      <c r="C143" s="72"/>
      <c r="D143" s="72"/>
      <c r="E143" s="72"/>
      <c r="F143" s="72"/>
      <c r="G143" s="72"/>
      <c r="H143" s="72"/>
      <c r="I143" s="72"/>
      <c r="J143" s="72"/>
      <c r="K143" s="72"/>
    </row>
    <row r="144" spans="2:11" s="71" customFormat="1">
      <c r="B144" s="136" t="s">
        <v>169</v>
      </c>
      <c r="C144" s="72"/>
      <c r="D144" s="72"/>
      <c r="E144" s="72"/>
      <c r="F144" s="72"/>
      <c r="G144" s="72"/>
      <c r="H144" s="72"/>
      <c r="I144" s="72"/>
      <c r="J144" s="72"/>
      <c r="K144" s="72"/>
    </row>
    <row r="145" spans="2:11" s="71" customFormat="1">
      <c r="B145" s="72" t="s">
        <v>84</v>
      </c>
      <c r="C145" s="72"/>
      <c r="D145" s="72"/>
      <c r="E145" s="72"/>
      <c r="F145" s="72"/>
      <c r="G145" s="72"/>
      <c r="H145" s="72"/>
      <c r="I145" s="72"/>
      <c r="J145" s="72"/>
      <c r="K145" s="72"/>
    </row>
    <row r="146" spans="2:11" s="71" customFormat="1">
      <c r="B146" s="72" t="s">
        <v>84</v>
      </c>
      <c r="C146" s="72"/>
      <c r="D146" s="72"/>
      <c r="E146" s="72"/>
      <c r="F146" s="72"/>
      <c r="G146" s="72"/>
      <c r="H146" s="72"/>
      <c r="I146" s="72"/>
      <c r="J146" s="72"/>
      <c r="K146" s="72"/>
    </row>
    <row r="147" spans="2:11" s="71" customFormat="1">
      <c r="B147" s="73" t="s">
        <v>170</v>
      </c>
      <c r="C147" s="72"/>
      <c r="D147" s="72"/>
      <c r="E147" s="72"/>
      <c r="F147" s="72"/>
      <c r="G147" s="72"/>
      <c r="H147" s="72"/>
      <c r="I147" s="72"/>
      <c r="J147" s="72"/>
      <c r="K147" s="72"/>
    </row>
    <row r="148" spans="2:11" s="71" customFormat="1">
      <c r="B148" s="72" t="s">
        <v>84</v>
      </c>
      <c r="C148" s="72"/>
      <c r="D148" s="72"/>
      <c r="E148" s="72"/>
      <c r="F148" s="72"/>
      <c r="G148" s="72"/>
      <c r="H148" s="72"/>
      <c r="I148" s="72"/>
      <c r="J148" s="72"/>
      <c r="K148" s="72"/>
    </row>
    <row r="149" spans="2:11" s="71" customFormat="1">
      <c r="B149" s="72" t="s">
        <v>84</v>
      </c>
      <c r="C149" s="72"/>
      <c r="D149" s="72"/>
      <c r="E149" s="72"/>
      <c r="F149" s="72"/>
      <c r="G149" s="72"/>
      <c r="H149" s="72"/>
      <c r="I149" s="72"/>
      <c r="J149" s="72"/>
      <c r="K149" s="72"/>
    </row>
    <row r="150" spans="2:11" s="71" customFormat="1">
      <c r="B150" s="138"/>
      <c r="C150" s="72"/>
      <c r="D150" s="72"/>
      <c r="E150" s="72"/>
      <c r="F150" s="72"/>
      <c r="G150" s="72"/>
      <c r="H150" s="72"/>
      <c r="I150" s="72"/>
      <c r="J150" s="72"/>
      <c r="K150" s="72"/>
    </row>
    <row r="151" spans="2:11" s="71" customFormat="1">
      <c r="B151" s="134" t="s">
        <v>569</v>
      </c>
      <c r="C151" s="72"/>
      <c r="D151" s="72"/>
      <c r="E151" s="72"/>
      <c r="F151" s="72"/>
      <c r="G151" s="72"/>
      <c r="H151" s="72"/>
      <c r="I151" s="72"/>
      <c r="J151" s="72"/>
      <c r="K151" s="72"/>
    </row>
    <row r="152" spans="2:11" s="71" customFormat="1">
      <c r="B152" s="134" t="s">
        <v>167</v>
      </c>
      <c r="C152" s="72"/>
      <c r="D152" s="72"/>
      <c r="E152" s="72"/>
      <c r="F152" s="72"/>
      <c r="G152" s="72"/>
      <c r="H152" s="72"/>
      <c r="I152" s="72"/>
      <c r="J152" s="72"/>
      <c r="K152" s="72"/>
    </row>
    <row r="153" spans="2:11" s="71" customFormat="1">
      <c r="B153" s="136" t="s">
        <v>168</v>
      </c>
      <c r="C153" s="72"/>
      <c r="D153" s="72"/>
      <c r="E153" s="72"/>
      <c r="F153" s="72"/>
      <c r="G153" s="72"/>
      <c r="H153" s="72"/>
      <c r="I153" s="72"/>
      <c r="J153" s="72"/>
      <c r="K153" s="72"/>
    </row>
    <row r="154" spans="2:11" s="71" customFormat="1">
      <c r="B154" s="72" t="s">
        <v>84</v>
      </c>
      <c r="C154" s="72"/>
      <c r="D154" s="72"/>
      <c r="E154" s="72"/>
      <c r="F154" s="72"/>
      <c r="G154" s="72"/>
      <c r="H154" s="72"/>
      <c r="I154" s="72"/>
      <c r="J154" s="72"/>
      <c r="K154" s="72"/>
    </row>
    <row r="155" spans="2:11" s="71" customFormat="1">
      <c r="B155" s="72" t="s">
        <v>84</v>
      </c>
      <c r="C155" s="72"/>
      <c r="D155" s="72"/>
      <c r="E155" s="72"/>
      <c r="F155" s="72"/>
      <c r="G155" s="72"/>
      <c r="H155" s="72"/>
      <c r="I155" s="72"/>
      <c r="J155" s="72"/>
      <c r="K155" s="72"/>
    </row>
    <row r="156" spans="2:11" s="71" customFormat="1">
      <c r="B156" s="136" t="s">
        <v>169</v>
      </c>
      <c r="C156" s="72"/>
      <c r="D156" s="72"/>
      <c r="E156" s="72"/>
      <c r="F156" s="72"/>
      <c r="G156" s="72"/>
      <c r="H156" s="72"/>
      <c r="I156" s="72"/>
      <c r="J156" s="72"/>
      <c r="K156" s="72"/>
    </row>
    <row r="157" spans="2:11" s="71" customFormat="1">
      <c r="B157" s="72" t="s">
        <v>84</v>
      </c>
      <c r="C157" s="72"/>
      <c r="D157" s="72"/>
      <c r="E157" s="72"/>
      <c r="F157" s="72"/>
      <c r="G157" s="72"/>
      <c r="H157" s="72"/>
      <c r="I157" s="72"/>
      <c r="J157" s="72"/>
      <c r="K157" s="72"/>
    </row>
    <row r="158" spans="2:11" s="71" customFormat="1">
      <c r="B158" s="72" t="s">
        <v>84</v>
      </c>
      <c r="C158" s="72"/>
      <c r="D158" s="72"/>
      <c r="E158" s="72"/>
      <c r="F158" s="72"/>
      <c r="G158" s="72"/>
      <c r="H158" s="72"/>
      <c r="I158" s="72"/>
      <c r="J158" s="72"/>
      <c r="K158" s="72"/>
    </row>
    <row r="159" spans="2:11" s="71" customFormat="1">
      <c r="B159" s="73" t="s">
        <v>170</v>
      </c>
      <c r="C159" s="72"/>
      <c r="D159" s="72"/>
      <c r="E159" s="72"/>
      <c r="F159" s="72"/>
      <c r="G159" s="72"/>
      <c r="H159" s="72"/>
      <c r="I159" s="72"/>
      <c r="J159" s="72"/>
      <c r="K159" s="72"/>
    </row>
    <row r="160" spans="2:11" s="71" customFormat="1">
      <c r="B160" s="72" t="s">
        <v>84</v>
      </c>
      <c r="C160" s="72"/>
      <c r="D160" s="72"/>
      <c r="E160" s="72"/>
      <c r="F160" s="72"/>
      <c r="G160" s="72"/>
      <c r="H160" s="72"/>
      <c r="I160" s="72"/>
      <c r="J160" s="72"/>
      <c r="K160" s="72"/>
    </row>
    <row r="161" spans="2:11" s="71" customFormat="1">
      <c r="B161" s="72" t="s">
        <v>84</v>
      </c>
      <c r="C161" s="72"/>
      <c r="D161" s="72"/>
      <c r="E161" s="72"/>
      <c r="F161" s="72"/>
      <c r="G161" s="72"/>
      <c r="H161" s="72"/>
      <c r="I161" s="72"/>
      <c r="J161" s="72"/>
      <c r="K161" s="72"/>
    </row>
    <row r="162" spans="2:11" s="71" customFormat="1">
      <c r="B162" s="138"/>
      <c r="C162" s="72"/>
      <c r="D162" s="72"/>
      <c r="E162" s="72"/>
      <c r="F162" s="72"/>
      <c r="G162" s="72"/>
      <c r="H162" s="72"/>
      <c r="I162" s="72"/>
      <c r="J162" s="72"/>
      <c r="K162" s="72"/>
    </row>
    <row r="163" spans="2:11" s="71" customFormat="1">
      <c r="B163" s="134" t="s">
        <v>570</v>
      </c>
      <c r="C163" s="72"/>
      <c r="D163" s="72"/>
      <c r="E163" s="72"/>
      <c r="F163" s="72"/>
      <c r="G163" s="72"/>
      <c r="H163" s="72"/>
      <c r="I163" s="72"/>
      <c r="J163" s="72"/>
      <c r="K163" s="72"/>
    </row>
    <row r="164" spans="2:11" s="71" customFormat="1">
      <c r="B164" s="134" t="s">
        <v>167</v>
      </c>
      <c r="C164" s="72"/>
      <c r="D164" s="72"/>
      <c r="E164" s="72"/>
      <c r="F164" s="72"/>
      <c r="G164" s="72"/>
      <c r="H164" s="72"/>
      <c r="I164" s="72"/>
      <c r="J164" s="72"/>
      <c r="K164" s="72"/>
    </row>
    <row r="165" spans="2:11" s="71" customFormat="1">
      <c r="B165" s="136" t="s">
        <v>168</v>
      </c>
      <c r="C165" s="72"/>
      <c r="D165" s="72"/>
      <c r="E165" s="72"/>
      <c r="F165" s="72"/>
      <c r="G165" s="72"/>
      <c r="H165" s="72"/>
      <c r="I165" s="72"/>
      <c r="J165" s="72"/>
      <c r="K165" s="72"/>
    </row>
    <row r="166" spans="2:11" s="71" customFormat="1">
      <c r="B166" s="72" t="s">
        <v>84</v>
      </c>
      <c r="C166" s="72"/>
      <c r="D166" s="72"/>
      <c r="E166" s="72"/>
      <c r="F166" s="72"/>
      <c r="G166" s="72"/>
      <c r="H166" s="72"/>
      <c r="I166" s="72"/>
      <c r="J166" s="72"/>
      <c r="K166" s="72"/>
    </row>
    <row r="167" spans="2:11" s="71" customFormat="1">
      <c r="B167" s="72" t="s">
        <v>84</v>
      </c>
      <c r="C167" s="72"/>
      <c r="D167" s="72"/>
      <c r="E167" s="72"/>
      <c r="F167" s="72"/>
      <c r="G167" s="72"/>
      <c r="H167" s="72"/>
      <c r="I167" s="72"/>
      <c r="J167" s="72"/>
      <c r="K167" s="72"/>
    </row>
    <row r="168" spans="2:11" s="71" customFormat="1">
      <c r="B168" s="136" t="s">
        <v>169</v>
      </c>
      <c r="C168" s="72"/>
      <c r="D168" s="72"/>
      <c r="E168" s="72"/>
      <c r="F168" s="72"/>
      <c r="G168" s="72"/>
      <c r="H168" s="72"/>
      <c r="I168" s="72"/>
      <c r="J168" s="72"/>
      <c r="K168" s="72"/>
    </row>
    <row r="169" spans="2:11" s="71" customFormat="1">
      <c r="B169" s="72" t="s">
        <v>84</v>
      </c>
      <c r="C169" s="72"/>
      <c r="D169" s="72"/>
      <c r="E169" s="72"/>
      <c r="F169" s="72"/>
      <c r="G169" s="72"/>
      <c r="H169" s="72"/>
      <c r="I169" s="72"/>
      <c r="J169" s="72"/>
      <c r="K169" s="72"/>
    </row>
    <row r="170" spans="2:11" s="71" customFormat="1">
      <c r="B170" s="72" t="s">
        <v>84</v>
      </c>
      <c r="C170" s="72"/>
      <c r="D170" s="72"/>
      <c r="E170" s="72"/>
      <c r="F170" s="72"/>
      <c r="G170" s="72"/>
      <c r="H170" s="72"/>
      <c r="I170" s="72"/>
      <c r="J170" s="72"/>
      <c r="K170" s="72"/>
    </row>
    <row r="171" spans="2:11" s="71" customFormat="1">
      <c r="B171" s="73" t="s">
        <v>170</v>
      </c>
      <c r="C171" s="72"/>
      <c r="D171" s="72"/>
      <c r="E171" s="72"/>
      <c r="F171" s="72"/>
      <c r="G171" s="72"/>
      <c r="H171" s="72"/>
      <c r="I171" s="72"/>
      <c r="J171" s="72"/>
      <c r="K171" s="72"/>
    </row>
    <row r="172" spans="2:11" s="71" customFormat="1">
      <c r="B172" s="72" t="s">
        <v>84</v>
      </c>
      <c r="C172" s="72"/>
      <c r="D172" s="72"/>
      <c r="E172" s="72"/>
      <c r="F172" s="72"/>
      <c r="G172" s="72"/>
      <c r="H172" s="72"/>
      <c r="I172" s="72"/>
      <c r="J172" s="72"/>
      <c r="K172" s="72"/>
    </row>
    <row r="173" spans="2:11" s="71" customFormat="1">
      <c r="B173" s="72" t="s">
        <v>84</v>
      </c>
      <c r="C173" s="72"/>
      <c r="D173" s="72"/>
      <c r="E173" s="72"/>
      <c r="F173" s="72"/>
      <c r="G173" s="72"/>
      <c r="H173" s="72"/>
      <c r="I173" s="72"/>
      <c r="J173" s="72"/>
      <c r="K173" s="72"/>
    </row>
    <row r="174" spans="2:11" s="71" customFormat="1">
      <c r="B174" s="138"/>
      <c r="C174" s="72"/>
      <c r="D174" s="72"/>
      <c r="E174" s="72"/>
      <c r="F174" s="72"/>
      <c r="G174" s="72"/>
      <c r="H174" s="72"/>
      <c r="I174" s="72"/>
      <c r="J174" s="72"/>
      <c r="K174" s="72"/>
    </row>
    <row r="175" spans="2:11" s="71" customFormat="1">
      <c r="B175" s="134" t="s">
        <v>571</v>
      </c>
      <c r="C175" s="72"/>
      <c r="D175" s="72"/>
      <c r="E175" s="72"/>
      <c r="F175" s="72"/>
      <c r="G175" s="72"/>
      <c r="H175" s="72"/>
      <c r="I175" s="72"/>
      <c r="J175" s="72"/>
      <c r="K175" s="72"/>
    </row>
    <row r="176" spans="2:11" s="71" customFormat="1">
      <c r="B176" s="134" t="s">
        <v>167</v>
      </c>
      <c r="C176" s="72"/>
      <c r="D176" s="72"/>
      <c r="E176" s="72"/>
      <c r="F176" s="72"/>
      <c r="G176" s="72"/>
      <c r="H176" s="72"/>
      <c r="I176" s="72"/>
      <c r="J176" s="72"/>
      <c r="K176" s="72"/>
    </row>
    <row r="177" spans="2:11" s="71" customFormat="1">
      <c r="B177" s="136" t="s">
        <v>168</v>
      </c>
      <c r="C177" s="72"/>
      <c r="D177" s="72"/>
      <c r="E177" s="72"/>
      <c r="F177" s="72"/>
      <c r="G177" s="72"/>
      <c r="H177" s="72"/>
      <c r="I177" s="72"/>
      <c r="J177" s="72"/>
      <c r="K177" s="72"/>
    </row>
    <row r="178" spans="2:11" s="71" customFormat="1">
      <c r="B178" s="72" t="s">
        <v>84</v>
      </c>
      <c r="C178" s="72"/>
      <c r="D178" s="72"/>
      <c r="E178" s="72"/>
      <c r="F178" s="72"/>
      <c r="G178" s="72"/>
      <c r="H178" s="72"/>
      <c r="I178" s="72"/>
      <c r="J178" s="72"/>
      <c r="K178" s="72"/>
    </row>
    <row r="179" spans="2:11" s="71" customFormat="1">
      <c r="B179" s="72" t="s">
        <v>84</v>
      </c>
      <c r="C179" s="72"/>
      <c r="D179" s="72"/>
      <c r="E179" s="72"/>
      <c r="F179" s="72"/>
      <c r="G179" s="72"/>
      <c r="H179" s="72"/>
      <c r="I179" s="72"/>
      <c r="J179" s="72"/>
      <c r="K179" s="72"/>
    </row>
    <row r="180" spans="2:11" s="71" customFormat="1">
      <c r="B180" s="136" t="s">
        <v>169</v>
      </c>
      <c r="C180" s="72"/>
      <c r="D180" s="72"/>
      <c r="E180" s="72"/>
      <c r="F180" s="72"/>
      <c r="G180" s="72"/>
      <c r="H180" s="72"/>
      <c r="I180" s="72"/>
      <c r="J180" s="72"/>
      <c r="K180" s="72"/>
    </row>
    <row r="181" spans="2:11" s="71" customFormat="1">
      <c r="B181" s="72" t="s">
        <v>84</v>
      </c>
      <c r="C181" s="72"/>
      <c r="D181" s="72"/>
      <c r="E181" s="72"/>
      <c r="F181" s="72"/>
      <c r="G181" s="72"/>
      <c r="H181" s="72"/>
      <c r="I181" s="72"/>
      <c r="J181" s="72"/>
      <c r="K181" s="72"/>
    </row>
    <row r="182" spans="2:11" s="71" customFormat="1">
      <c r="B182" s="72" t="s">
        <v>84</v>
      </c>
      <c r="C182" s="72"/>
      <c r="D182" s="72"/>
      <c r="E182" s="72"/>
      <c r="F182" s="72"/>
      <c r="G182" s="72"/>
      <c r="H182" s="72"/>
      <c r="I182" s="72"/>
      <c r="J182" s="72"/>
      <c r="K182" s="72"/>
    </row>
    <row r="183" spans="2:11" s="71" customFormat="1">
      <c r="B183" s="73" t="s">
        <v>170</v>
      </c>
      <c r="C183" s="72"/>
      <c r="D183" s="72"/>
      <c r="E183" s="72"/>
      <c r="F183" s="72"/>
      <c r="G183" s="72"/>
      <c r="H183" s="72"/>
      <c r="I183" s="72"/>
      <c r="J183" s="72"/>
      <c r="K183" s="72"/>
    </row>
    <row r="184" spans="2:11" s="71" customFormat="1">
      <c r="B184" s="72" t="s">
        <v>84</v>
      </c>
      <c r="C184" s="72"/>
      <c r="D184" s="72"/>
      <c r="E184" s="72"/>
      <c r="F184" s="72"/>
      <c r="G184" s="72"/>
      <c r="H184" s="72"/>
      <c r="I184" s="72"/>
      <c r="J184" s="72"/>
      <c r="K184" s="72"/>
    </row>
    <row r="185" spans="2:11" s="71" customFormat="1">
      <c r="B185" s="72" t="s">
        <v>84</v>
      </c>
      <c r="C185" s="72"/>
      <c r="D185" s="72"/>
      <c r="E185" s="72"/>
      <c r="F185" s="72"/>
      <c r="G185" s="72"/>
      <c r="H185" s="72"/>
      <c r="I185" s="72"/>
      <c r="J185" s="72"/>
      <c r="K185" s="72"/>
    </row>
    <row r="186" spans="2:11" s="71" customFormat="1">
      <c r="B186" s="138"/>
      <c r="C186" s="72"/>
      <c r="D186" s="72"/>
      <c r="E186" s="72"/>
      <c r="F186" s="72"/>
      <c r="G186" s="72"/>
      <c r="H186" s="72"/>
      <c r="I186" s="72"/>
      <c r="J186" s="72"/>
      <c r="K186" s="72"/>
    </row>
    <row r="187" spans="2:11" s="71" customFormat="1" hidden="1">
      <c r="B187" s="134"/>
      <c r="C187" s="72"/>
      <c r="D187" s="72"/>
      <c r="E187" s="72"/>
      <c r="F187" s="72"/>
      <c r="G187" s="72"/>
      <c r="H187" s="72"/>
      <c r="I187" s="72"/>
      <c r="J187" s="72"/>
      <c r="K187" s="72"/>
    </row>
    <row r="188" spans="2:11" s="71" customFormat="1" hidden="1">
      <c r="B188" s="72"/>
      <c r="C188" s="72"/>
      <c r="D188" s="72"/>
      <c r="E188" s="72"/>
      <c r="F188" s="72"/>
      <c r="G188" s="72"/>
      <c r="H188" s="72"/>
      <c r="I188" s="72"/>
      <c r="J188" s="72"/>
      <c r="K188" s="72"/>
    </row>
    <row r="189" spans="2:11" s="71" customFormat="1" hidden="1">
      <c r="B189" s="72"/>
      <c r="C189" s="72"/>
      <c r="D189" s="72"/>
      <c r="E189" s="72"/>
      <c r="F189" s="72"/>
      <c r="G189" s="72"/>
      <c r="H189" s="72"/>
      <c r="I189" s="72"/>
      <c r="J189" s="72"/>
      <c r="K189" s="72"/>
    </row>
    <row r="190" spans="2:11" s="71" customFormat="1" hidden="1">
      <c r="B190" s="138"/>
      <c r="C190" s="72"/>
      <c r="D190" s="72"/>
      <c r="E190" s="72"/>
      <c r="F190" s="72"/>
      <c r="G190" s="72"/>
      <c r="H190" s="72"/>
      <c r="I190" s="72"/>
      <c r="J190" s="72"/>
      <c r="K190" s="72"/>
    </row>
    <row r="191" spans="2:11" s="71" customFormat="1" hidden="1">
      <c r="B191" s="134"/>
      <c r="C191" s="72"/>
      <c r="D191" s="72"/>
      <c r="E191" s="72"/>
      <c r="F191" s="72"/>
      <c r="G191" s="72"/>
      <c r="H191" s="72"/>
      <c r="I191" s="72"/>
      <c r="J191" s="72"/>
      <c r="K191" s="72"/>
    </row>
    <row r="192" spans="2:11" s="71" customFormat="1" hidden="1">
      <c r="B192" s="72"/>
      <c r="C192" s="72"/>
      <c r="D192" s="72"/>
      <c r="E192" s="72"/>
      <c r="F192" s="72"/>
      <c r="G192" s="72"/>
      <c r="H192" s="72"/>
      <c r="I192" s="72"/>
      <c r="J192" s="72"/>
      <c r="K192" s="72"/>
    </row>
    <row r="193" spans="2:11" s="71" customFormat="1" hidden="1">
      <c r="B193" s="72"/>
      <c r="C193" s="72"/>
      <c r="D193" s="72"/>
      <c r="E193" s="72"/>
      <c r="F193" s="72"/>
      <c r="G193" s="72"/>
      <c r="H193" s="72"/>
      <c r="I193" s="72"/>
      <c r="J193" s="72"/>
      <c r="K193" s="72"/>
    </row>
    <row r="194" spans="2:11" s="71" customFormat="1" hidden="1">
      <c r="B194" s="72"/>
      <c r="C194" s="72"/>
      <c r="D194" s="72"/>
      <c r="E194" s="72"/>
      <c r="F194" s="72"/>
      <c r="G194" s="72"/>
      <c r="H194" s="72"/>
      <c r="I194" s="72"/>
      <c r="J194" s="72"/>
      <c r="K194" s="72"/>
    </row>
    <row r="195" spans="2:11" s="71" customFormat="1" hidden="1">
      <c r="B195" s="73"/>
      <c r="C195" s="72"/>
      <c r="D195" s="72"/>
      <c r="E195" s="72"/>
      <c r="F195" s="72"/>
      <c r="G195" s="72"/>
      <c r="H195" s="72"/>
      <c r="I195" s="72"/>
      <c r="J195" s="72"/>
      <c r="K195" s="72"/>
    </row>
    <row r="196" spans="2:11" s="71" customFormat="1">
      <c r="B196" s="72"/>
      <c r="C196" s="72"/>
      <c r="D196" s="72"/>
      <c r="E196" s="72"/>
      <c r="F196" s="72"/>
      <c r="G196" s="72"/>
      <c r="H196" s="72"/>
      <c r="I196" s="72"/>
      <c r="J196" s="72"/>
      <c r="K196" s="72"/>
    </row>
    <row r="197" spans="2:11">
      <c r="B197" s="159" t="s">
        <v>13</v>
      </c>
      <c r="C197" s="75"/>
      <c r="D197" s="75"/>
      <c r="E197" s="75"/>
      <c r="F197" s="75"/>
      <c r="G197" s="75"/>
      <c r="H197" s="75"/>
      <c r="I197" s="75"/>
      <c r="J197" s="75"/>
      <c r="K197" s="75"/>
    </row>
    <row r="199" spans="2:11">
      <c r="B199" s="622" t="s">
        <v>659</v>
      </c>
      <c r="C199" s="623"/>
      <c r="D199" s="623"/>
      <c r="E199" s="623"/>
      <c r="F199" s="623"/>
      <c r="G199" s="623"/>
      <c r="H199" s="623"/>
      <c r="I199" s="623"/>
    </row>
    <row r="200" spans="2:11">
      <c r="B200" s="622" t="s">
        <v>581</v>
      </c>
      <c r="C200" s="623"/>
      <c r="D200" s="623"/>
      <c r="E200" s="623"/>
      <c r="F200" s="623"/>
      <c r="G200" s="623"/>
      <c r="H200" s="623"/>
      <c r="I200" s="623"/>
    </row>
  </sheetData>
  <mergeCells count="24">
    <mergeCell ref="O9:S9"/>
    <mergeCell ref="M8:S8"/>
    <mergeCell ref="J9:J10"/>
    <mergeCell ref="K9:K10"/>
    <mergeCell ref="L9:L10"/>
    <mergeCell ref="M9:M10"/>
    <mergeCell ref="N9:N10"/>
    <mergeCell ref="J8:L8"/>
    <mergeCell ref="H9:H10"/>
    <mergeCell ref="B112:B114"/>
    <mergeCell ref="G8:I8"/>
    <mergeCell ref="B8:B10"/>
    <mergeCell ref="I9:I10"/>
    <mergeCell ref="C8:C10"/>
    <mergeCell ref="D8:D10"/>
    <mergeCell ref="E8:E10"/>
    <mergeCell ref="F8:F10"/>
    <mergeCell ref="G9:G10"/>
    <mergeCell ref="C113:C114"/>
    <mergeCell ref="D113:D114"/>
    <mergeCell ref="C112:K112"/>
    <mergeCell ref="G113:K113"/>
    <mergeCell ref="F113:F114"/>
    <mergeCell ref="E113:E114"/>
  </mergeCells>
  <pageMargins left="0.47244094488188981" right="0.19685039370078741" top="0.39370078740157483" bottom="0.35433070866141736" header="0.23622047244094491" footer="0.23622047244094491"/>
  <pageSetup paperSize="9" scale="38" orientation="landscape" r:id="rId1"/>
  <headerFooter alignWithMargins="0">
    <oddHeader>&amp;F</oddHeader>
  </headerFooter>
  <rowBreaks count="1" manualBreakCount="1">
    <brk id="109" max="18" man="1"/>
  </rowBreaks>
  <colBreaks count="1" manualBreakCount="1">
    <brk id="19" max="1048575" man="1"/>
  </colBreaks>
  <drawing r:id="rId2"/>
</worksheet>
</file>

<file path=xl/worksheets/sheet12.xml><?xml version="1.0" encoding="utf-8"?>
<worksheet xmlns="http://schemas.openxmlformats.org/spreadsheetml/2006/main" xmlns:r="http://schemas.openxmlformats.org/officeDocument/2006/relationships">
  <sheetPr>
    <pageSetUpPr fitToPage="1"/>
  </sheetPr>
  <dimension ref="B2:AX96"/>
  <sheetViews>
    <sheetView showGridLines="0" view="pageBreakPreview" topLeftCell="A3" zoomScale="70" zoomScaleNormal="80" zoomScaleSheetLayoutView="70" workbookViewId="0">
      <selection activeCell="D8" sqref="D8"/>
    </sheetView>
  </sheetViews>
  <sheetFormatPr defaultColWidth="9.140625" defaultRowHeight="15"/>
  <cols>
    <col min="1" max="1" width="4.5703125" style="66" customWidth="1"/>
    <col min="2" max="2" width="8.28515625" style="66" customWidth="1"/>
    <col min="3" max="3" width="46.42578125" style="66" customWidth="1"/>
    <col min="4" max="12" width="19.28515625" style="66" customWidth="1"/>
    <col min="13" max="13" width="18.85546875" style="66" customWidth="1"/>
    <col min="14" max="16" width="15.5703125" style="66" customWidth="1"/>
    <col min="17" max="23" width="14.42578125" style="66" customWidth="1"/>
    <col min="24" max="24" width="16.28515625" style="66" customWidth="1"/>
    <col min="25" max="29" width="14.42578125" style="66" customWidth="1"/>
    <col min="30" max="30" width="17.28515625" style="66" customWidth="1"/>
    <col min="31" max="31" width="15.85546875" style="66" customWidth="1"/>
    <col min="32" max="32" width="14.7109375" style="66" customWidth="1"/>
    <col min="33" max="33" width="19.7109375" style="66" customWidth="1"/>
    <col min="34" max="34" width="15" style="66" bestFit="1" customWidth="1"/>
    <col min="35" max="39" width="15.7109375" style="66" customWidth="1"/>
    <col min="40" max="40" width="14.42578125" style="66" customWidth="1"/>
    <col min="41" max="42" width="16" style="66" customWidth="1"/>
    <col min="43" max="43" width="14" style="66" customWidth="1"/>
    <col min="44" max="46" width="12.7109375" style="66" customWidth="1"/>
    <col min="47" max="47" width="15.28515625" style="66" customWidth="1"/>
    <col min="48" max="48" width="12.5703125" style="66" customWidth="1"/>
    <col min="49" max="49" width="13.42578125" style="66" customWidth="1"/>
    <col min="50" max="50" width="13.5703125" style="66" customWidth="1"/>
    <col min="51" max="53" width="9.140625" style="66"/>
    <col min="54" max="54" width="11.28515625" style="66" customWidth="1"/>
    <col min="55" max="16384" width="9.140625" style="66"/>
  </cols>
  <sheetData>
    <row r="2" spans="2:50">
      <c r="C2" s="160"/>
      <c r="D2" s="160"/>
      <c r="E2" s="160"/>
      <c r="F2" s="160"/>
      <c r="G2" s="160"/>
      <c r="H2" s="160"/>
      <c r="I2" s="160"/>
      <c r="J2" s="160"/>
      <c r="K2" s="160"/>
      <c r="L2" s="160"/>
      <c r="M2" s="160"/>
      <c r="N2" s="160"/>
      <c r="O2" s="160"/>
      <c r="P2" s="160"/>
      <c r="Q2" s="160"/>
      <c r="R2" s="160"/>
      <c r="S2" s="203"/>
      <c r="T2" s="203"/>
      <c r="U2" s="203"/>
      <c r="V2" s="203"/>
      <c r="W2" s="203"/>
      <c r="X2" s="203"/>
      <c r="Y2" s="203"/>
      <c r="Z2" s="203"/>
    </row>
    <row r="3" spans="2:50">
      <c r="C3" s="161"/>
      <c r="D3" s="161"/>
      <c r="E3" s="161"/>
      <c r="F3" s="161"/>
      <c r="G3" s="161"/>
      <c r="H3" s="161"/>
      <c r="I3" s="161"/>
      <c r="J3" s="161"/>
      <c r="K3" s="161"/>
      <c r="L3" s="161"/>
      <c r="M3" s="203" t="str">
        <f>Index!B2</f>
        <v xml:space="preserve">      Vidarbha Industries Power Limited - Transmission Business</v>
      </c>
      <c r="N3" s="161"/>
      <c r="O3" s="161"/>
      <c r="P3" s="161"/>
      <c r="Q3" s="161"/>
      <c r="R3" s="161"/>
      <c r="S3" s="204"/>
      <c r="T3" s="204"/>
      <c r="U3" s="204"/>
      <c r="V3" s="204"/>
      <c r="W3" s="204"/>
      <c r="X3" s="204"/>
      <c r="Y3" s="204"/>
      <c r="Z3" s="204"/>
      <c r="AA3" s="163"/>
      <c r="AB3" s="163"/>
      <c r="AC3" s="163"/>
    </row>
    <row r="4" spans="2:50">
      <c r="C4" s="162"/>
      <c r="D4" s="162"/>
      <c r="E4" s="162"/>
      <c r="F4" s="162"/>
      <c r="G4" s="162"/>
      <c r="H4" s="162"/>
      <c r="I4" s="162"/>
      <c r="J4" s="162"/>
      <c r="K4" s="162"/>
      <c r="L4" s="162"/>
      <c r="M4" s="788" t="s">
        <v>776</v>
      </c>
      <c r="N4" s="162"/>
      <c r="O4" s="162"/>
      <c r="P4" s="162"/>
      <c r="Q4" s="162"/>
      <c r="R4" s="162"/>
      <c r="S4" s="152"/>
      <c r="T4" s="152"/>
      <c r="U4" s="152"/>
      <c r="V4" s="152"/>
      <c r="W4" s="152"/>
      <c r="X4" s="152"/>
      <c r="Y4" s="152"/>
      <c r="Z4" s="152"/>
      <c r="AA4" s="163"/>
      <c r="AB4" s="163"/>
      <c r="AC4" s="163"/>
    </row>
    <row r="5" spans="2:50">
      <c r="C5" s="152"/>
      <c r="D5" s="152"/>
      <c r="E5" s="152"/>
      <c r="F5" s="152"/>
      <c r="G5" s="152"/>
      <c r="H5" s="152"/>
      <c r="I5" s="152"/>
      <c r="J5" s="152"/>
      <c r="K5" s="152"/>
      <c r="L5" s="152"/>
      <c r="M5" s="164" t="s">
        <v>537</v>
      </c>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2"/>
      <c r="AS5" s="152"/>
      <c r="AT5" s="152"/>
      <c r="AU5" s="67"/>
      <c r="AV5" s="67"/>
      <c r="AW5" s="67"/>
      <c r="AX5" s="67"/>
    </row>
    <row r="6" spans="2:50">
      <c r="C6" s="68"/>
      <c r="D6" s="68"/>
      <c r="E6" s="68"/>
      <c r="F6" s="68"/>
      <c r="G6" s="68"/>
      <c r="H6" s="68"/>
      <c r="I6" s="68"/>
      <c r="J6" s="68"/>
      <c r="K6" s="68"/>
      <c r="L6" s="68"/>
      <c r="M6" s="69"/>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row>
    <row r="7" spans="2:50">
      <c r="C7" s="68"/>
      <c r="D7" s="68"/>
      <c r="E7" s="68"/>
      <c r="F7" s="68"/>
      <c r="G7" s="68"/>
      <c r="H7" s="68"/>
      <c r="I7" s="68"/>
      <c r="J7" s="68"/>
      <c r="K7" s="68"/>
      <c r="L7" s="68"/>
      <c r="M7" s="69"/>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row>
    <row r="8" spans="2:50" ht="15" customHeight="1">
      <c r="C8" s="69" t="s">
        <v>8</v>
      </c>
      <c r="D8" s="1003"/>
      <c r="E8" s="69"/>
      <c r="F8" s="69"/>
      <c r="G8" s="69"/>
      <c r="H8" s="69"/>
      <c r="I8" s="69"/>
      <c r="J8" s="69"/>
      <c r="K8" s="69"/>
      <c r="L8" s="69"/>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row>
    <row r="9" spans="2:50">
      <c r="C9" s="68"/>
      <c r="D9" s="68"/>
      <c r="E9" s="68"/>
      <c r="F9" s="68"/>
      <c r="G9" s="68"/>
      <c r="H9" s="68"/>
      <c r="I9" s="68"/>
      <c r="J9" s="68"/>
      <c r="K9" s="68"/>
      <c r="L9" s="68"/>
      <c r="M9" s="68"/>
      <c r="N9" s="67"/>
      <c r="O9" s="67"/>
      <c r="P9" s="67"/>
      <c r="Q9" s="67"/>
      <c r="R9" s="67"/>
      <c r="S9" s="67"/>
      <c r="T9" s="67"/>
      <c r="U9" s="70" t="s">
        <v>33</v>
      </c>
      <c r="V9" s="70"/>
      <c r="AA9" s="67"/>
      <c r="AB9" s="67"/>
      <c r="AC9" s="67"/>
      <c r="AD9" s="67"/>
      <c r="AE9" s="67"/>
      <c r="AF9" s="70"/>
      <c r="AG9" s="70"/>
      <c r="AH9" s="70"/>
      <c r="AI9" s="67"/>
      <c r="AK9" s="67"/>
      <c r="AL9" s="67"/>
      <c r="AM9" s="67"/>
      <c r="AO9" s="387" t="s">
        <v>33</v>
      </c>
      <c r="AP9" s="387"/>
      <c r="AQ9" s="70"/>
      <c r="AR9" s="70"/>
      <c r="AS9" s="70"/>
      <c r="AT9" s="70"/>
      <c r="AU9" s="67"/>
      <c r="AV9" s="67"/>
      <c r="AW9" s="67"/>
    </row>
    <row r="10" spans="2:50" ht="15" customHeight="1">
      <c r="B10" s="1228" t="s">
        <v>224</v>
      </c>
      <c r="C10" s="1228" t="s">
        <v>79</v>
      </c>
      <c r="D10" s="1228" t="s">
        <v>9</v>
      </c>
      <c r="E10" s="1228" t="s">
        <v>544</v>
      </c>
      <c r="F10" s="1228" t="s">
        <v>545</v>
      </c>
      <c r="G10" s="1228" t="s">
        <v>549</v>
      </c>
      <c r="H10" s="1228" t="s">
        <v>82</v>
      </c>
      <c r="I10" s="1228" t="s">
        <v>657</v>
      </c>
      <c r="J10" s="1228" t="s">
        <v>550</v>
      </c>
      <c r="K10" s="1228" t="s">
        <v>551</v>
      </c>
      <c r="L10" s="1228" t="s">
        <v>553</v>
      </c>
      <c r="M10" s="1228" t="s">
        <v>552</v>
      </c>
      <c r="N10" s="1228" t="s">
        <v>80</v>
      </c>
      <c r="O10" s="1236" t="s">
        <v>53</v>
      </c>
      <c r="P10" s="1237"/>
      <c r="Q10" s="1237"/>
      <c r="R10" s="1237"/>
      <c r="S10" s="1237"/>
      <c r="T10" s="1237"/>
      <c r="U10" s="1237"/>
      <c r="V10" s="1237"/>
      <c r="W10" s="1238"/>
      <c r="X10" s="1225" t="s">
        <v>85</v>
      </c>
      <c r="Y10" s="1226"/>
      <c r="Z10" s="1226"/>
      <c r="AA10" s="1226"/>
      <c r="AB10" s="1226"/>
      <c r="AC10" s="1226"/>
      <c r="AD10" s="1226"/>
      <c r="AE10" s="1226"/>
      <c r="AF10" s="1227"/>
      <c r="AG10" s="1225" t="s">
        <v>81</v>
      </c>
      <c r="AH10" s="1226"/>
      <c r="AI10" s="1226"/>
      <c r="AJ10" s="1226"/>
      <c r="AK10" s="1226"/>
      <c r="AL10" s="1226"/>
      <c r="AM10" s="1226"/>
      <c r="AN10" s="1226"/>
      <c r="AO10" s="1227"/>
      <c r="AP10" s="1239" t="s">
        <v>367</v>
      </c>
      <c r="AQ10" s="1239"/>
    </row>
    <row r="11" spans="2:50" ht="24.75" customHeight="1">
      <c r="B11" s="1229"/>
      <c r="C11" s="1229"/>
      <c r="D11" s="1229"/>
      <c r="E11" s="1229"/>
      <c r="F11" s="1229"/>
      <c r="G11" s="1229"/>
      <c r="H11" s="1229"/>
      <c r="I11" s="1229"/>
      <c r="J11" s="1229"/>
      <c r="K11" s="1229"/>
      <c r="L11" s="1229"/>
      <c r="M11" s="1229"/>
      <c r="N11" s="1229"/>
      <c r="O11" s="1228" t="s">
        <v>583</v>
      </c>
      <c r="P11" s="546" t="s">
        <v>26</v>
      </c>
      <c r="Q11" s="545" t="s">
        <v>26</v>
      </c>
      <c r="R11" s="545" t="s">
        <v>59</v>
      </c>
      <c r="S11" s="545" t="s">
        <v>86</v>
      </c>
      <c r="T11" s="545" t="s">
        <v>86</v>
      </c>
      <c r="U11" s="545" t="s">
        <v>86</v>
      </c>
      <c r="V11" s="545" t="s">
        <v>86</v>
      </c>
      <c r="W11" s="545" t="s">
        <v>86</v>
      </c>
      <c r="X11" s="1228" t="s">
        <v>584</v>
      </c>
      <c r="Y11" s="546" t="s">
        <v>26</v>
      </c>
      <c r="Z11" s="545" t="s">
        <v>26</v>
      </c>
      <c r="AA11" s="545" t="s">
        <v>59</v>
      </c>
      <c r="AB11" s="545" t="s">
        <v>86</v>
      </c>
      <c r="AC11" s="545" t="s">
        <v>86</v>
      </c>
      <c r="AD11" s="545" t="s">
        <v>86</v>
      </c>
      <c r="AE11" s="545" t="s">
        <v>86</v>
      </c>
      <c r="AF11" s="545" t="s">
        <v>86</v>
      </c>
      <c r="AG11" s="1228" t="s">
        <v>585</v>
      </c>
      <c r="AH11" s="546" t="s">
        <v>26</v>
      </c>
      <c r="AI11" s="545" t="s">
        <v>26</v>
      </c>
      <c r="AJ11" s="545" t="s">
        <v>59</v>
      </c>
      <c r="AK11" s="545" t="s">
        <v>86</v>
      </c>
      <c r="AL11" s="545" t="s">
        <v>86</v>
      </c>
      <c r="AM11" s="545" t="s">
        <v>86</v>
      </c>
      <c r="AN11" s="545" t="s">
        <v>86</v>
      </c>
      <c r="AO11" s="545" t="s">
        <v>86</v>
      </c>
      <c r="AP11" s="1240" t="s">
        <v>709</v>
      </c>
      <c r="AQ11" s="1242" t="s">
        <v>710</v>
      </c>
    </row>
    <row r="12" spans="2:50">
      <c r="B12" s="1230"/>
      <c r="C12" s="1230"/>
      <c r="D12" s="1230"/>
      <c r="E12" s="1230"/>
      <c r="F12" s="1230"/>
      <c r="G12" s="1230"/>
      <c r="H12" s="1230"/>
      <c r="I12" s="1230"/>
      <c r="J12" s="1230"/>
      <c r="K12" s="1230"/>
      <c r="L12" s="1230"/>
      <c r="M12" s="1230"/>
      <c r="N12" s="1230"/>
      <c r="O12" s="1230"/>
      <c r="P12" s="536" t="s">
        <v>211</v>
      </c>
      <c r="Q12" s="536" t="s">
        <v>212</v>
      </c>
      <c r="R12" s="536" t="s">
        <v>213</v>
      </c>
      <c r="S12" s="536" t="s">
        <v>567</v>
      </c>
      <c r="T12" s="536" t="s">
        <v>568</v>
      </c>
      <c r="U12" s="536" t="s">
        <v>569</v>
      </c>
      <c r="V12" s="536" t="s">
        <v>570</v>
      </c>
      <c r="W12" s="536" t="s">
        <v>571</v>
      </c>
      <c r="X12" s="1230"/>
      <c r="Y12" s="536" t="s">
        <v>211</v>
      </c>
      <c r="Z12" s="536" t="s">
        <v>212</v>
      </c>
      <c r="AA12" s="536" t="s">
        <v>213</v>
      </c>
      <c r="AB12" s="536" t="s">
        <v>567</v>
      </c>
      <c r="AC12" s="536" t="s">
        <v>568</v>
      </c>
      <c r="AD12" s="536" t="s">
        <v>569</v>
      </c>
      <c r="AE12" s="536" t="s">
        <v>570</v>
      </c>
      <c r="AF12" s="536" t="s">
        <v>571</v>
      </c>
      <c r="AG12" s="1230"/>
      <c r="AH12" s="536" t="s">
        <v>211</v>
      </c>
      <c r="AI12" s="536" t="s">
        <v>212</v>
      </c>
      <c r="AJ12" s="536" t="s">
        <v>213</v>
      </c>
      <c r="AK12" s="536" t="s">
        <v>567</v>
      </c>
      <c r="AL12" s="536" t="s">
        <v>568</v>
      </c>
      <c r="AM12" s="536" t="s">
        <v>569</v>
      </c>
      <c r="AN12" s="536" t="s">
        <v>570</v>
      </c>
      <c r="AO12" s="536" t="s">
        <v>571</v>
      </c>
      <c r="AP12" s="1241"/>
      <c r="AQ12" s="1243"/>
    </row>
    <row r="13" spans="2:50" s="71" customFormat="1">
      <c r="B13" s="73"/>
      <c r="C13" s="73" t="s">
        <v>213</v>
      </c>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row>
    <row r="14" spans="2:50" s="71" customFormat="1">
      <c r="B14" s="73"/>
      <c r="C14" s="134" t="s">
        <v>167</v>
      </c>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row>
    <row r="15" spans="2:50" s="71" customFormat="1">
      <c r="B15" s="73"/>
      <c r="C15" s="136" t="s">
        <v>168</v>
      </c>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row>
    <row r="16" spans="2:50" s="71" customFormat="1">
      <c r="B16" s="73"/>
      <c r="C16" s="72" t="s">
        <v>84</v>
      </c>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row>
    <row r="17" spans="2:43" s="71" customFormat="1">
      <c r="B17" s="73"/>
      <c r="C17" s="72" t="s">
        <v>84</v>
      </c>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row>
    <row r="18" spans="2:43" s="71" customFormat="1">
      <c r="B18" s="73"/>
      <c r="C18" s="136" t="s">
        <v>169</v>
      </c>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row>
    <row r="19" spans="2:43" s="71" customFormat="1">
      <c r="B19" s="73"/>
      <c r="C19" s="72" t="s">
        <v>84</v>
      </c>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row>
    <row r="20" spans="2:43" s="71" customFormat="1">
      <c r="B20" s="73"/>
      <c r="C20" s="72" t="s">
        <v>84</v>
      </c>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row>
    <row r="21" spans="2:43" s="71" customFormat="1">
      <c r="B21" s="73"/>
      <c r="C21" s="73" t="s">
        <v>170</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row>
    <row r="22" spans="2:43" s="71" customFormat="1">
      <c r="B22" s="73"/>
      <c r="C22" s="72" t="s">
        <v>84</v>
      </c>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row>
    <row r="23" spans="2:43" s="71" customFormat="1">
      <c r="B23" s="73"/>
      <c r="C23" s="72" t="s">
        <v>84</v>
      </c>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row>
    <row r="24" spans="2:43" s="71" customFormat="1">
      <c r="B24" s="73"/>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row>
    <row r="25" spans="2:43" s="71" customFormat="1">
      <c r="B25" s="73"/>
      <c r="C25" s="73" t="s">
        <v>567</v>
      </c>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row>
    <row r="26" spans="2:43" s="71" customFormat="1">
      <c r="B26" s="73"/>
      <c r="C26" s="134" t="s">
        <v>167</v>
      </c>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row>
    <row r="27" spans="2:43" s="71" customFormat="1">
      <c r="B27" s="73"/>
      <c r="C27" s="136" t="s">
        <v>168</v>
      </c>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row>
    <row r="28" spans="2:43" s="71" customFormat="1">
      <c r="B28" s="73"/>
      <c r="C28" s="72" t="s">
        <v>84</v>
      </c>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row>
    <row r="29" spans="2:43" s="71" customFormat="1">
      <c r="B29" s="73"/>
      <c r="C29" s="72" t="s">
        <v>84</v>
      </c>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row>
    <row r="30" spans="2:43" s="71" customFormat="1">
      <c r="B30" s="73"/>
      <c r="C30" s="136" t="s">
        <v>169</v>
      </c>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row>
    <row r="31" spans="2:43" s="71" customFormat="1">
      <c r="B31" s="73"/>
      <c r="C31" s="72" t="s">
        <v>84</v>
      </c>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row>
    <row r="32" spans="2:43" s="71" customFormat="1">
      <c r="B32" s="73"/>
      <c r="C32" s="72" t="s">
        <v>84</v>
      </c>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row>
    <row r="33" spans="2:43" s="71" customFormat="1">
      <c r="B33" s="73"/>
      <c r="C33" s="73" t="s">
        <v>170</v>
      </c>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row>
    <row r="34" spans="2:43" s="71" customFormat="1">
      <c r="B34" s="73"/>
      <c r="C34" s="72" t="s">
        <v>84</v>
      </c>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row>
    <row r="35" spans="2:43" s="71" customFormat="1">
      <c r="B35" s="73"/>
      <c r="C35" s="72" t="s">
        <v>84</v>
      </c>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row>
    <row r="36" spans="2:43" s="71" customFormat="1">
      <c r="B36" s="73"/>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row>
    <row r="37" spans="2:43" s="71" customFormat="1">
      <c r="B37" s="73"/>
      <c r="C37" s="73" t="s">
        <v>568</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row>
    <row r="38" spans="2:43" s="71" customFormat="1">
      <c r="B38" s="73"/>
      <c r="C38" s="134" t="s">
        <v>167</v>
      </c>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row>
    <row r="39" spans="2:43" s="71" customFormat="1">
      <c r="B39" s="73"/>
      <c r="C39" s="136" t="s">
        <v>168</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row>
    <row r="40" spans="2:43" s="71" customFormat="1">
      <c r="B40" s="73"/>
      <c r="C40" s="72" t="s">
        <v>84</v>
      </c>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row>
    <row r="41" spans="2:43" s="71" customFormat="1">
      <c r="B41" s="73"/>
      <c r="C41" s="72" t="s">
        <v>84</v>
      </c>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row>
    <row r="42" spans="2:43" s="71" customFormat="1">
      <c r="B42" s="73"/>
      <c r="C42" s="136" t="s">
        <v>169</v>
      </c>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row>
    <row r="43" spans="2:43" s="71" customFormat="1">
      <c r="B43" s="73"/>
      <c r="C43" s="72" t="s">
        <v>84</v>
      </c>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row>
    <row r="44" spans="2:43" s="71" customFormat="1">
      <c r="B44" s="73"/>
      <c r="C44" s="72" t="s">
        <v>84</v>
      </c>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row>
    <row r="45" spans="2:43" s="71" customFormat="1">
      <c r="B45" s="73"/>
      <c r="C45" s="73" t="s">
        <v>170</v>
      </c>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row>
    <row r="46" spans="2:43" s="71" customFormat="1">
      <c r="B46" s="73"/>
      <c r="C46" s="72" t="s">
        <v>84</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row>
    <row r="47" spans="2:43" s="71" customFormat="1">
      <c r="B47" s="73"/>
      <c r="C47" s="72" t="s">
        <v>84</v>
      </c>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row>
    <row r="48" spans="2:43" s="71" customFormat="1">
      <c r="B48" s="73"/>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row>
    <row r="49" spans="2:43" s="71" customFormat="1">
      <c r="B49" s="73"/>
      <c r="C49" s="73" t="s">
        <v>569</v>
      </c>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row>
    <row r="50" spans="2:43" s="71" customFormat="1">
      <c r="B50" s="73"/>
      <c r="C50" s="134" t="s">
        <v>167</v>
      </c>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row>
    <row r="51" spans="2:43" s="71" customFormat="1">
      <c r="B51" s="73"/>
      <c r="C51" s="136" t="s">
        <v>168</v>
      </c>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row>
    <row r="52" spans="2:43" s="71" customFormat="1">
      <c r="B52" s="73"/>
      <c r="C52" s="72" t="s">
        <v>84</v>
      </c>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row>
    <row r="53" spans="2:43" s="71" customFormat="1">
      <c r="B53" s="73"/>
      <c r="C53" s="72" t="s">
        <v>84</v>
      </c>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row>
    <row r="54" spans="2:43" s="71" customFormat="1">
      <c r="B54" s="73"/>
      <c r="C54" s="136" t="s">
        <v>169</v>
      </c>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row>
    <row r="55" spans="2:43" s="71" customFormat="1">
      <c r="B55" s="73"/>
      <c r="C55" s="72" t="s">
        <v>84</v>
      </c>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row>
    <row r="56" spans="2:43" s="71" customFormat="1">
      <c r="B56" s="73"/>
      <c r="C56" s="72" t="s">
        <v>84</v>
      </c>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row>
    <row r="57" spans="2:43" s="71" customFormat="1">
      <c r="B57" s="73"/>
      <c r="C57" s="73" t="s">
        <v>170</v>
      </c>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row>
    <row r="58" spans="2:43" s="71" customFormat="1">
      <c r="B58" s="73"/>
      <c r="C58" s="72" t="s">
        <v>84</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row>
    <row r="59" spans="2:43" s="71" customFormat="1">
      <c r="B59" s="73"/>
      <c r="C59" s="72" t="s">
        <v>84</v>
      </c>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row>
    <row r="60" spans="2:43" s="71" customFormat="1">
      <c r="B60" s="73"/>
      <c r="C60" s="138"/>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row>
    <row r="61" spans="2:43" s="71" customFormat="1">
      <c r="B61" s="73"/>
      <c r="C61" s="134" t="s">
        <v>570</v>
      </c>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row>
    <row r="62" spans="2:43" s="71" customFormat="1">
      <c r="B62" s="73"/>
      <c r="C62" s="134" t="s">
        <v>167</v>
      </c>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row>
    <row r="63" spans="2:43" s="71" customFormat="1">
      <c r="B63" s="73"/>
      <c r="C63" s="136" t="s">
        <v>168</v>
      </c>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row>
    <row r="64" spans="2:43" s="71" customFormat="1">
      <c r="B64" s="73"/>
      <c r="C64" s="72" t="s">
        <v>84</v>
      </c>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row>
    <row r="65" spans="2:43" s="71" customFormat="1">
      <c r="B65" s="73"/>
      <c r="C65" s="72" t="s">
        <v>84</v>
      </c>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row>
    <row r="66" spans="2:43" s="71" customFormat="1">
      <c r="B66" s="73"/>
      <c r="C66" s="136" t="s">
        <v>169</v>
      </c>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row>
    <row r="67" spans="2:43" s="71" customFormat="1">
      <c r="B67" s="73"/>
      <c r="C67" s="72" t="s">
        <v>84</v>
      </c>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row>
    <row r="68" spans="2:43" s="71" customFormat="1">
      <c r="B68" s="73"/>
      <c r="C68" s="72" t="s">
        <v>84</v>
      </c>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row>
    <row r="69" spans="2:43" s="71" customFormat="1">
      <c r="B69" s="73"/>
      <c r="C69" s="73" t="s">
        <v>170</v>
      </c>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row>
    <row r="70" spans="2:43" s="71" customFormat="1">
      <c r="B70" s="73"/>
      <c r="C70" s="72" t="s">
        <v>84</v>
      </c>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row>
    <row r="71" spans="2:43" s="71" customFormat="1">
      <c r="B71" s="73"/>
      <c r="C71" s="72" t="s">
        <v>84</v>
      </c>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row>
    <row r="72" spans="2:43" s="71" customFormat="1">
      <c r="B72" s="73"/>
      <c r="C72" s="138"/>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row>
    <row r="73" spans="2:43" s="71" customFormat="1">
      <c r="B73" s="73"/>
      <c r="C73" s="134" t="s">
        <v>571</v>
      </c>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row>
    <row r="74" spans="2:43" s="71" customFormat="1">
      <c r="B74" s="73"/>
      <c r="C74" s="134" t="s">
        <v>167</v>
      </c>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row>
    <row r="75" spans="2:43" s="71" customFormat="1">
      <c r="B75" s="73"/>
      <c r="C75" s="136" t="s">
        <v>168</v>
      </c>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row>
    <row r="76" spans="2:43" s="71" customFormat="1">
      <c r="B76" s="73"/>
      <c r="C76" s="72" t="s">
        <v>84</v>
      </c>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row>
    <row r="77" spans="2:43" s="71" customFormat="1">
      <c r="B77" s="73"/>
      <c r="C77" s="72" t="s">
        <v>84</v>
      </c>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row>
    <row r="78" spans="2:43" s="71" customFormat="1">
      <c r="B78" s="73"/>
      <c r="C78" s="136" t="s">
        <v>169</v>
      </c>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row>
    <row r="79" spans="2:43" s="71" customFormat="1">
      <c r="B79" s="73"/>
      <c r="C79" s="72" t="s">
        <v>84</v>
      </c>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row>
    <row r="80" spans="2:43" s="71" customFormat="1">
      <c r="B80" s="73"/>
      <c r="C80" s="72" t="s">
        <v>84</v>
      </c>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row>
    <row r="81" spans="2:43" s="71" customFormat="1">
      <c r="B81" s="73"/>
      <c r="C81" s="73" t="s">
        <v>170</v>
      </c>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row>
    <row r="82" spans="2:43" s="71" customFormat="1">
      <c r="B82" s="73"/>
      <c r="C82" s="72" t="s">
        <v>84</v>
      </c>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row>
    <row r="83" spans="2:43" s="71" customFormat="1">
      <c r="B83" s="73"/>
      <c r="C83" s="72" t="s">
        <v>84</v>
      </c>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row>
    <row r="84" spans="2:43" s="71" customFormat="1">
      <c r="B84" s="73"/>
      <c r="C84" s="138"/>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row>
    <row r="85" spans="2:43" s="71" customFormat="1">
      <c r="B85" s="73"/>
      <c r="C85" s="134"/>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row>
    <row r="86" spans="2:43" s="71" customFormat="1">
      <c r="B86" s="73"/>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row>
    <row r="87" spans="2:43" s="71" customFormat="1">
      <c r="B87" s="73"/>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row>
    <row r="88" spans="2:43" s="71" customFormat="1">
      <c r="B88" s="73"/>
      <c r="C88" s="138"/>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row>
    <row r="89" spans="2:43" s="71" customFormat="1">
      <c r="B89" s="73"/>
      <c r="C89" s="134"/>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row>
    <row r="90" spans="2:43" s="71" customFormat="1">
      <c r="B90" s="73"/>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row>
    <row r="91" spans="2:43" s="71" customFormat="1">
      <c r="B91" s="73"/>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row>
    <row r="92" spans="2:43" s="71" customFormat="1">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row>
    <row r="93" spans="2:43">
      <c r="B93" s="75"/>
      <c r="C93" s="159" t="s">
        <v>13</v>
      </c>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row>
    <row r="95" spans="2:43">
      <c r="B95" s="622" t="s">
        <v>658</v>
      </c>
      <c r="C95" s="622"/>
      <c r="D95" s="623"/>
      <c r="E95" s="623"/>
      <c r="F95" s="623"/>
      <c r="G95" s="623"/>
      <c r="H95" s="623"/>
    </row>
    <row r="96" spans="2:43">
      <c r="B96" s="622" t="s">
        <v>582</v>
      </c>
      <c r="C96" s="622"/>
      <c r="D96" s="623"/>
      <c r="E96" s="623"/>
      <c r="F96" s="623"/>
      <c r="G96" s="623"/>
      <c r="H96" s="623"/>
    </row>
  </sheetData>
  <mergeCells count="22">
    <mergeCell ref="X10:AF10"/>
    <mergeCell ref="X11:X12"/>
    <mergeCell ref="AG10:AO10"/>
    <mergeCell ref="AG11:AG12"/>
    <mergeCell ref="AP10:AQ10"/>
    <mergeCell ref="AP11:AP12"/>
    <mergeCell ref="AQ11:AQ12"/>
    <mergeCell ref="B10:B12"/>
    <mergeCell ref="C10:C12"/>
    <mergeCell ref="D10:D12"/>
    <mergeCell ref="G10:G12"/>
    <mergeCell ref="O10:W10"/>
    <mergeCell ref="O11:O12"/>
    <mergeCell ref="J10:J12"/>
    <mergeCell ref="K10:K12"/>
    <mergeCell ref="L10:L12"/>
    <mergeCell ref="H10:H12"/>
    <mergeCell ref="M10:M12"/>
    <mergeCell ref="N10:N12"/>
    <mergeCell ref="I10:I12"/>
    <mergeCell ref="E10:E12"/>
    <mergeCell ref="F10:F12"/>
  </mergeCells>
  <printOptions verticalCentered="1"/>
  <pageMargins left="0" right="0" top="0.23622047244094491" bottom="0.23622047244094491" header="0.23622047244094491" footer="0.23622047244094491"/>
  <pageSetup paperSize="9" scale="20" orientation="landscape" r:id="rId1"/>
  <headerFooter alignWithMargins="0">
    <oddHeader>&amp;F</oddHead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B1:AK97"/>
  <sheetViews>
    <sheetView showGridLines="0" view="pageBreakPreview" zoomScale="70" zoomScaleNormal="80" zoomScaleSheetLayoutView="70" workbookViewId="0">
      <selection activeCell="E20" sqref="E20"/>
    </sheetView>
  </sheetViews>
  <sheetFormatPr defaultColWidth="9.140625" defaultRowHeight="15"/>
  <cols>
    <col min="1" max="1" width="4.5703125" style="66" customWidth="1"/>
    <col min="2" max="2" width="8.28515625" style="66" customWidth="1"/>
    <col min="3" max="3" width="46.42578125" style="66" customWidth="1"/>
    <col min="4" max="7" width="17.85546875" style="66" customWidth="1"/>
    <col min="8" max="8" width="16.7109375" style="66" customWidth="1"/>
    <col min="9" max="10" width="15.5703125" style="66" customWidth="1"/>
    <col min="11" max="11" width="15.28515625" style="66" customWidth="1"/>
    <col min="12" max="12" width="14.42578125" style="66" customWidth="1"/>
    <col min="13" max="13" width="14.7109375" style="66" customWidth="1"/>
    <col min="14" max="14" width="16.85546875" style="66" customWidth="1"/>
    <col min="15" max="15" width="13.28515625" style="66" customWidth="1"/>
    <col min="16" max="19" width="14.42578125" style="66" customWidth="1"/>
    <col min="20" max="20" width="12" style="66" customWidth="1"/>
    <col min="21" max="21" width="13.28515625" style="66" bestFit="1" customWidth="1"/>
    <col min="22" max="24" width="12.5703125" style="66" customWidth="1"/>
    <col min="25" max="25" width="14.85546875" style="66" customWidth="1"/>
    <col min="26" max="26" width="12.85546875" style="66" customWidth="1"/>
    <col min="27" max="27" width="14.42578125" style="66" customWidth="1"/>
    <col min="28" max="28" width="16" style="66" customWidth="1"/>
    <col min="29" max="29" width="12.7109375" style="66" customWidth="1"/>
    <col min="30" max="30" width="14" style="66" customWidth="1"/>
    <col min="31" max="33" width="12.7109375" style="66" customWidth="1"/>
    <col min="34" max="34" width="15.28515625" style="66" customWidth="1"/>
    <col min="35" max="35" width="12.5703125" style="66" customWidth="1"/>
    <col min="36" max="36" width="13.42578125" style="66" customWidth="1"/>
    <col min="37" max="37" width="13.5703125" style="66" customWidth="1"/>
    <col min="38" max="40" width="9.140625" style="66"/>
    <col min="41" max="41" width="11.28515625" style="66" customWidth="1"/>
    <col min="42" max="16384" width="9.140625" style="66"/>
  </cols>
  <sheetData>
    <row r="1" spans="2:37" ht="15.75" customHeight="1"/>
    <row r="2" spans="2:37" ht="15" customHeight="1">
      <c r="C2" s="160"/>
      <c r="D2" s="160"/>
      <c r="E2" s="160"/>
      <c r="F2" s="160"/>
      <c r="G2" s="160"/>
      <c r="H2" s="203" t="str">
        <f>Index!B2</f>
        <v xml:space="preserve">      Vidarbha Industries Power Limited - Transmission Business</v>
      </c>
      <c r="I2" s="160"/>
      <c r="J2" s="160"/>
      <c r="K2" s="160"/>
      <c r="L2" s="160"/>
      <c r="M2" s="203"/>
      <c r="N2" s="203"/>
      <c r="O2" s="203"/>
    </row>
    <row r="3" spans="2:37" ht="15" customHeight="1">
      <c r="C3" s="161"/>
      <c r="D3" s="161"/>
      <c r="E3" s="161"/>
      <c r="F3" s="161"/>
      <c r="G3" s="161"/>
      <c r="H3" s="788" t="s">
        <v>777</v>
      </c>
      <c r="I3" s="161"/>
      <c r="J3" s="161"/>
      <c r="K3" s="161"/>
      <c r="L3" s="161"/>
      <c r="M3" s="204"/>
      <c r="N3" s="204"/>
      <c r="O3" s="204"/>
      <c r="P3" s="67"/>
      <c r="Q3" s="67"/>
      <c r="R3" s="67"/>
      <c r="S3" s="67"/>
    </row>
    <row r="4" spans="2:37" ht="15" customHeight="1">
      <c r="C4" s="162"/>
      <c r="D4" s="162"/>
      <c r="E4" s="162"/>
      <c r="F4" s="162"/>
      <c r="G4" s="162"/>
      <c r="H4" s="164" t="s">
        <v>536</v>
      </c>
      <c r="I4" s="162"/>
      <c r="J4" s="162"/>
      <c r="K4" s="162"/>
      <c r="L4" s="162"/>
      <c r="M4" s="152"/>
      <c r="N4" s="152"/>
      <c r="O4" s="152"/>
      <c r="P4" s="67"/>
      <c r="Q4" s="67"/>
      <c r="R4" s="67"/>
      <c r="S4" s="67"/>
    </row>
    <row r="5" spans="2:37">
      <c r="C5" s="68"/>
      <c r="D5" s="68"/>
      <c r="E5" s="68"/>
      <c r="F5" s="68"/>
      <c r="G5" s="68"/>
      <c r="H5" s="69"/>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row>
    <row r="6" spans="2:37">
      <c r="C6" s="68"/>
      <c r="D6" s="68"/>
      <c r="E6" s="68"/>
      <c r="F6" s="68"/>
      <c r="G6" s="68"/>
      <c r="H6" s="69"/>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row>
    <row r="7" spans="2:37" ht="15.75" customHeight="1">
      <c r="C7" s="69" t="s">
        <v>8</v>
      </c>
      <c r="D7" s="1003"/>
      <c r="E7" s="69"/>
      <c r="F7" s="69"/>
      <c r="G7" s="69"/>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row>
    <row r="8" spans="2:37">
      <c r="C8" s="68"/>
      <c r="D8" s="68"/>
      <c r="E8" s="68"/>
      <c r="F8" s="68"/>
      <c r="G8" s="68"/>
      <c r="H8" s="68"/>
      <c r="I8" s="67"/>
      <c r="J8" s="67"/>
      <c r="K8" s="67"/>
      <c r="L8" s="67"/>
      <c r="M8" s="67"/>
      <c r="N8" s="70" t="s">
        <v>33</v>
      </c>
      <c r="O8" s="67"/>
      <c r="P8" s="67"/>
      <c r="Q8" s="67"/>
      <c r="R8" s="67"/>
      <c r="S8" s="67"/>
      <c r="T8" s="67"/>
      <c r="U8" s="67"/>
      <c r="V8" s="70"/>
      <c r="W8" s="67"/>
      <c r="Y8" s="67"/>
      <c r="Z8" s="67"/>
      <c r="AC8" s="70"/>
      <c r="AD8" s="70"/>
      <c r="AE8" s="70"/>
      <c r="AF8" s="70"/>
      <c r="AG8" s="70"/>
      <c r="AH8" s="67"/>
      <c r="AI8" s="67"/>
      <c r="AJ8" s="67"/>
    </row>
    <row r="9" spans="2:37" ht="15" customHeight="1">
      <c r="B9" s="1231" t="s">
        <v>224</v>
      </c>
      <c r="C9" s="1231" t="s">
        <v>79</v>
      </c>
      <c r="D9" s="1231" t="s">
        <v>544</v>
      </c>
      <c r="E9" s="1231" t="s">
        <v>545</v>
      </c>
      <c r="F9" s="1231" t="s">
        <v>192</v>
      </c>
      <c r="G9" s="1231" t="s">
        <v>559</v>
      </c>
      <c r="H9" s="1231" t="s">
        <v>560</v>
      </c>
      <c r="I9" s="1231" t="s">
        <v>193</v>
      </c>
      <c r="J9" s="1231" t="s">
        <v>194</v>
      </c>
      <c r="K9" s="1231" t="s">
        <v>195</v>
      </c>
      <c r="L9" s="1231"/>
      <c r="M9" s="1231"/>
      <c r="N9" s="1231"/>
      <c r="O9" s="1231" t="s">
        <v>196</v>
      </c>
      <c r="P9" s="1244"/>
      <c r="Q9" s="1244"/>
      <c r="R9" s="1244"/>
      <c r="S9" s="1244"/>
      <c r="T9" s="1244"/>
      <c r="U9" s="1244"/>
      <c r="V9" s="1244"/>
    </row>
    <row r="10" spans="2:37" ht="25.5" customHeight="1">
      <c r="B10" s="1231"/>
      <c r="C10" s="1231"/>
      <c r="D10" s="1231"/>
      <c r="E10" s="1231"/>
      <c r="F10" s="1231"/>
      <c r="G10" s="1231"/>
      <c r="H10" s="1231"/>
      <c r="I10" s="1231"/>
      <c r="J10" s="1231"/>
      <c r="K10" s="1231"/>
      <c r="L10" s="1231"/>
      <c r="M10" s="1231"/>
      <c r="N10" s="1231"/>
      <c r="O10" s="1231"/>
      <c r="P10" s="1244"/>
      <c r="Q10" s="1244"/>
      <c r="R10" s="1244"/>
      <c r="S10" s="1244"/>
      <c r="T10" s="1244"/>
      <c r="U10" s="1244"/>
      <c r="V10" s="1244"/>
    </row>
    <row r="11" spans="2:37" ht="49.5" customHeight="1">
      <c r="B11" s="1231"/>
      <c r="C11" s="1231"/>
      <c r="D11" s="1231"/>
      <c r="E11" s="1231"/>
      <c r="F11" s="1231"/>
      <c r="G11" s="1231"/>
      <c r="H11" s="1231"/>
      <c r="I11" s="1231"/>
      <c r="J11" s="1231"/>
      <c r="K11" s="394" t="s">
        <v>197</v>
      </c>
      <c r="L11" s="394" t="s">
        <v>198</v>
      </c>
      <c r="M11" s="394" t="s">
        <v>199</v>
      </c>
      <c r="N11" s="394" t="s">
        <v>200</v>
      </c>
      <c r="O11" s="1231"/>
      <c r="P11" s="1244"/>
      <c r="Q11" s="1244"/>
      <c r="R11" s="1244"/>
      <c r="S11" s="1244"/>
      <c r="T11" s="1244"/>
      <c r="U11" s="1244"/>
      <c r="V11" s="1244"/>
    </row>
    <row r="12" spans="2:37" s="71" customFormat="1">
      <c r="B12" s="73"/>
      <c r="C12" s="73" t="s">
        <v>213</v>
      </c>
      <c r="D12" s="73"/>
      <c r="E12" s="73"/>
      <c r="F12" s="72"/>
      <c r="G12" s="72"/>
      <c r="H12" s="72"/>
      <c r="I12" s="72"/>
      <c r="J12" s="72"/>
      <c r="K12" s="72"/>
      <c r="L12" s="72"/>
      <c r="M12" s="72"/>
      <c r="N12" s="72"/>
      <c r="O12" s="72"/>
      <c r="P12" s="79"/>
      <c r="Q12" s="79"/>
      <c r="R12" s="79"/>
      <c r="S12" s="79"/>
      <c r="T12" s="79"/>
      <c r="U12" s="79"/>
      <c r="V12" s="79"/>
    </row>
    <row r="13" spans="2:37" s="71" customFormat="1">
      <c r="B13" s="73"/>
      <c r="C13" s="134" t="s">
        <v>167</v>
      </c>
      <c r="D13" s="134"/>
      <c r="E13" s="134"/>
      <c r="F13" s="72"/>
      <c r="G13" s="72"/>
      <c r="H13" s="72"/>
      <c r="I13" s="72"/>
      <c r="J13" s="72"/>
      <c r="K13" s="72"/>
      <c r="L13" s="72"/>
      <c r="M13" s="72"/>
      <c r="N13" s="72"/>
      <c r="O13" s="72"/>
      <c r="P13" s="79"/>
      <c r="Q13" s="79"/>
      <c r="R13" s="79"/>
      <c r="S13" s="79"/>
      <c r="T13" s="79"/>
      <c r="U13" s="79"/>
      <c r="V13" s="79"/>
    </row>
    <row r="14" spans="2:37" s="71" customFormat="1">
      <c r="B14" s="73"/>
      <c r="C14" s="136" t="s">
        <v>168</v>
      </c>
      <c r="D14" s="136"/>
      <c r="E14" s="136"/>
      <c r="F14" s="72"/>
      <c r="G14" s="72"/>
      <c r="H14" s="72"/>
      <c r="I14" s="72"/>
      <c r="J14" s="72"/>
      <c r="K14" s="72"/>
      <c r="L14" s="72"/>
      <c r="M14" s="72"/>
      <c r="N14" s="72"/>
      <c r="O14" s="72"/>
      <c r="P14" s="79"/>
      <c r="Q14" s="79"/>
      <c r="R14" s="79"/>
      <c r="S14" s="79"/>
      <c r="T14" s="79"/>
      <c r="U14" s="79"/>
      <c r="V14" s="79"/>
    </row>
    <row r="15" spans="2:37" s="71" customFormat="1">
      <c r="B15" s="73"/>
      <c r="C15" s="72" t="s">
        <v>84</v>
      </c>
      <c r="D15" s="72"/>
      <c r="E15" s="72"/>
      <c r="F15" s="72"/>
      <c r="G15" s="72"/>
      <c r="H15" s="72"/>
      <c r="I15" s="72"/>
      <c r="J15" s="72"/>
      <c r="K15" s="72"/>
      <c r="L15" s="72"/>
      <c r="M15" s="72"/>
      <c r="N15" s="72"/>
      <c r="O15" s="72"/>
      <c r="P15" s="79"/>
      <c r="Q15" s="79"/>
      <c r="R15" s="79"/>
      <c r="S15" s="79"/>
      <c r="T15" s="79"/>
      <c r="U15" s="79"/>
      <c r="V15" s="79"/>
    </row>
    <row r="16" spans="2:37" s="71" customFormat="1">
      <c r="B16" s="73"/>
      <c r="C16" s="72" t="s">
        <v>84</v>
      </c>
      <c r="D16" s="72"/>
      <c r="E16" s="72"/>
      <c r="F16" s="72"/>
      <c r="G16" s="72"/>
      <c r="H16" s="72"/>
      <c r="I16" s="72"/>
      <c r="J16" s="72"/>
      <c r="K16" s="72"/>
      <c r="L16" s="72"/>
      <c r="M16" s="72"/>
      <c r="N16" s="72"/>
      <c r="O16" s="72"/>
      <c r="P16" s="79"/>
      <c r="Q16" s="79"/>
      <c r="R16" s="79"/>
      <c r="S16" s="79"/>
      <c r="T16" s="79"/>
      <c r="U16" s="79"/>
      <c r="V16" s="79"/>
    </row>
    <row r="17" spans="2:22" s="71" customFormat="1">
      <c r="B17" s="73"/>
      <c r="C17" s="136" t="s">
        <v>169</v>
      </c>
      <c r="D17" s="136"/>
      <c r="E17" s="136"/>
      <c r="F17" s="72"/>
      <c r="G17" s="72"/>
      <c r="H17" s="72"/>
      <c r="I17" s="72"/>
      <c r="J17" s="72"/>
      <c r="K17" s="72"/>
      <c r="L17" s="72"/>
      <c r="M17" s="72"/>
      <c r="N17" s="72"/>
      <c r="O17" s="72"/>
      <c r="P17" s="79"/>
      <c r="Q17" s="79"/>
      <c r="R17" s="79"/>
      <c r="S17" s="79"/>
      <c r="T17" s="79"/>
      <c r="U17" s="79"/>
      <c r="V17" s="79"/>
    </row>
    <row r="18" spans="2:22" s="71" customFormat="1">
      <c r="B18" s="73"/>
      <c r="C18" s="72" t="s">
        <v>84</v>
      </c>
      <c r="D18" s="72"/>
      <c r="E18" s="72"/>
      <c r="F18" s="72"/>
      <c r="G18" s="72"/>
      <c r="H18" s="72"/>
      <c r="I18" s="72"/>
      <c r="J18" s="72"/>
      <c r="K18" s="72"/>
      <c r="L18" s="72"/>
      <c r="M18" s="72"/>
      <c r="N18" s="72"/>
      <c r="O18" s="72"/>
      <c r="P18" s="79"/>
      <c r="Q18" s="79"/>
      <c r="R18" s="79"/>
      <c r="S18" s="79"/>
      <c r="T18" s="79"/>
      <c r="U18" s="79"/>
      <c r="V18" s="79"/>
    </row>
    <row r="19" spans="2:22" s="71" customFormat="1">
      <c r="B19" s="73"/>
      <c r="C19" s="72" t="s">
        <v>84</v>
      </c>
      <c r="D19" s="72"/>
      <c r="E19" s="72"/>
      <c r="F19" s="72"/>
      <c r="G19" s="72"/>
      <c r="H19" s="72"/>
      <c r="I19" s="72"/>
      <c r="J19" s="72"/>
      <c r="K19" s="72"/>
      <c r="L19" s="72"/>
      <c r="M19" s="72"/>
      <c r="N19" s="72"/>
      <c r="O19" s="72"/>
      <c r="P19" s="79"/>
      <c r="Q19" s="79"/>
      <c r="R19" s="79"/>
      <c r="S19" s="79"/>
      <c r="T19" s="79"/>
      <c r="U19" s="79"/>
      <c r="V19" s="79"/>
    </row>
    <row r="20" spans="2:22" s="71" customFormat="1">
      <c r="B20" s="73"/>
      <c r="C20" s="73" t="s">
        <v>170</v>
      </c>
      <c r="D20" s="73"/>
      <c r="E20" s="73"/>
      <c r="F20" s="72"/>
      <c r="G20" s="72"/>
      <c r="H20" s="72"/>
      <c r="I20" s="72"/>
      <c r="J20" s="72"/>
      <c r="K20" s="72"/>
      <c r="L20" s="72"/>
      <c r="M20" s="72"/>
      <c r="N20" s="72"/>
      <c r="O20" s="72"/>
      <c r="P20" s="79"/>
      <c r="Q20" s="79"/>
      <c r="R20" s="79"/>
      <c r="S20" s="79"/>
      <c r="T20" s="79"/>
      <c r="U20" s="79"/>
      <c r="V20" s="79"/>
    </row>
    <row r="21" spans="2:22" s="71" customFormat="1">
      <c r="B21" s="73"/>
      <c r="C21" s="72" t="s">
        <v>84</v>
      </c>
      <c r="D21" s="72"/>
      <c r="E21" s="72"/>
      <c r="F21" s="72"/>
      <c r="G21" s="72"/>
      <c r="H21" s="72"/>
      <c r="I21" s="72"/>
      <c r="J21" s="72"/>
      <c r="K21" s="72"/>
      <c r="L21" s="72"/>
      <c r="M21" s="72"/>
      <c r="N21" s="72"/>
      <c r="O21" s="72"/>
      <c r="P21" s="79"/>
      <c r="Q21" s="79"/>
      <c r="R21" s="79"/>
      <c r="S21" s="79"/>
      <c r="T21" s="79"/>
      <c r="U21" s="79"/>
      <c r="V21" s="79"/>
    </row>
    <row r="22" spans="2:22" s="71" customFormat="1">
      <c r="B22" s="73"/>
      <c r="C22" s="72" t="s">
        <v>84</v>
      </c>
      <c r="D22" s="72"/>
      <c r="E22" s="72"/>
      <c r="F22" s="72"/>
      <c r="G22" s="72"/>
      <c r="H22" s="72"/>
      <c r="I22" s="72"/>
      <c r="J22" s="72"/>
      <c r="K22" s="72"/>
      <c r="L22" s="72"/>
      <c r="M22" s="72"/>
      <c r="N22" s="72"/>
      <c r="O22" s="72"/>
      <c r="P22" s="79"/>
      <c r="Q22" s="79"/>
      <c r="R22" s="79"/>
      <c r="S22" s="79"/>
      <c r="T22" s="79"/>
      <c r="U22" s="79"/>
      <c r="V22" s="79"/>
    </row>
    <row r="23" spans="2:22" s="71" customFormat="1">
      <c r="B23" s="73"/>
      <c r="C23" s="72"/>
      <c r="D23" s="72"/>
      <c r="E23" s="72"/>
      <c r="F23" s="72"/>
      <c r="G23" s="72"/>
      <c r="H23" s="72"/>
      <c r="I23" s="72"/>
      <c r="J23" s="72"/>
      <c r="K23" s="72"/>
      <c r="L23" s="72"/>
      <c r="M23" s="72"/>
      <c r="N23" s="72"/>
      <c r="O23" s="72"/>
      <c r="P23" s="79"/>
      <c r="Q23" s="79"/>
      <c r="R23" s="79"/>
      <c r="S23" s="79"/>
      <c r="T23" s="79"/>
      <c r="U23" s="79"/>
      <c r="V23" s="79"/>
    </row>
    <row r="24" spans="2:22" s="71" customFormat="1">
      <c r="B24" s="73"/>
      <c r="C24" s="73" t="s">
        <v>567</v>
      </c>
      <c r="D24" s="72"/>
      <c r="E24" s="72"/>
      <c r="F24" s="72"/>
      <c r="G24" s="72"/>
      <c r="H24" s="72"/>
      <c r="I24" s="72"/>
      <c r="J24" s="72"/>
      <c r="K24" s="72"/>
      <c r="L24" s="72"/>
      <c r="M24" s="72"/>
      <c r="N24" s="72"/>
      <c r="O24" s="72"/>
      <c r="P24" s="79"/>
      <c r="Q24" s="79"/>
      <c r="R24" s="79"/>
      <c r="S24" s="79"/>
      <c r="T24" s="79"/>
      <c r="U24" s="79"/>
      <c r="V24" s="79"/>
    </row>
    <row r="25" spans="2:22" s="71" customFormat="1">
      <c r="B25" s="73"/>
      <c r="C25" s="134" t="s">
        <v>167</v>
      </c>
      <c r="D25" s="72"/>
      <c r="E25" s="72"/>
      <c r="F25" s="72"/>
      <c r="G25" s="72"/>
      <c r="H25" s="72"/>
      <c r="I25" s="72"/>
      <c r="J25" s="72"/>
      <c r="K25" s="72"/>
      <c r="L25" s="72"/>
      <c r="M25" s="72"/>
      <c r="N25" s="72"/>
      <c r="O25" s="72"/>
      <c r="P25" s="79"/>
      <c r="Q25" s="79"/>
      <c r="R25" s="79"/>
      <c r="S25" s="79"/>
      <c r="T25" s="79"/>
      <c r="U25" s="79"/>
      <c r="V25" s="79"/>
    </row>
    <row r="26" spans="2:22" s="71" customFormat="1">
      <c r="B26" s="73"/>
      <c r="C26" s="136" t="s">
        <v>168</v>
      </c>
      <c r="D26" s="72"/>
      <c r="E26" s="72"/>
      <c r="F26" s="72"/>
      <c r="G26" s="72"/>
      <c r="H26" s="72"/>
      <c r="I26" s="72"/>
      <c r="J26" s="72"/>
      <c r="K26" s="72"/>
      <c r="L26" s="72"/>
      <c r="M26" s="72"/>
      <c r="N26" s="72"/>
      <c r="O26" s="72"/>
      <c r="P26" s="79"/>
      <c r="Q26" s="79"/>
      <c r="R26" s="79"/>
      <c r="S26" s="79"/>
      <c r="T26" s="79"/>
      <c r="U26" s="79"/>
      <c r="V26" s="79"/>
    </row>
    <row r="27" spans="2:22" s="71" customFormat="1">
      <c r="B27" s="73"/>
      <c r="C27" s="72" t="s">
        <v>84</v>
      </c>
      <c r="D27" s="72"/>
      <c r="E27" s="72"/>
      <c r="F27" s="72"/>
      <c r="G27" s="72"/>
      <c r="H27" s="72"/>
      <c r="I27" s="72"/>
      <c r="J27" s="72"/>
      <c r="K27" s="72"/>
      <c r="L27" s="72"/>
      <c r="M27" s="72"/>
      <c r="N27" s="72"/>
      <c r="O27" s="72"/>
      <c r="P27" s="79"/>
      <c r="Q27" s="79"/>
      <c r="R27" s="79"/>
      <c r="S27" s="79"/>
      <c r="T27" s="79"/>
      <c r="U27" s="79"/>
      <c r="V27" s="79"/>
    </row>
    <row r="28" spans="2:22" s="71" customFormat="1">
      <c r="B28" s="73"/>
      <c r="C28" s="72" t="s">
        <v>84</v>
      </c>
      <c r="D28" s="72"/>
      <c r="E28" s="72"/>
      <c r="F28" s="72"/>
      <c r="G28" s="72"/>
      <c r="H28" s="72"/>
      <c r="I28" s="72"/>
      <c r="J28" s="72"/>
      <c r="K28" s="72"/>
      <c r="L28" s="72"/>
      <c r="M28" s="72"/>
      <c r="N28" s="72"/>
      <c r="O28" s="72"/>
      <c r="P28" s="79"/>
      <c r="Q28" s="79"/>
      <c r="R28" s="79"/>
      <c r="S28" s="79"/>
      <c r="T28" s="79"/>
      <c r="U28" s="79"/>
      <c r="V28" s="79"/>
    </row>
    <row r="29" spans="2:22" s="71" customFormat="1">
      <c r="B29" s="73"/>
      <c r="C29" s="136" t="s">
        <v>169</v>
      </c>
      <c r="D29" s="72"/>
      <c r="E29" s="72"/>
      <c r="F29" s="72"/>
      <c r="G29" s="72"/>
      <c r="H29" s="72"/>
      <c r="I29" s="72"/>
      <c r="J29" s="72"/>
      <c r="K29" s="72"/>
      <c r="L29" s="72"/>
      <c r="M29" s="72"/>
      <c r="N29" s="72"/>
      <c r="O29" s="72"/>
      <c r="P29" s="79"/>
      <c r="Q29" s="79"/>
      <c r="R29" s="79"/>
      <c r="S29" s="79"/>
      <c r="T29" s="79"/>
      <c r="U29" s="79"/>
      <c r="V29" s="79"/>
    </row>
    <row r="30" spans="2:22" s="71" customFormat="1">
      <c r="B30" s="73"/>
      <c r="C30" s="72" t="s">
        <v>84</v>
      </c>
      <c r="D30" s="72"/>
      <c r="E30" s="72"/>
      <c r="F30" s="72"/>
      <c r="G30" s="72"/>
      <c r="H30" s="72"/>
      <c r="I30" s="72"/>
      <c r="J30" s="72"/>
      <c r="K30" s="72"/>
      <c r="L30" s="72"/>
      <c r="M30" s="72"/>
      <c r="N30" s="72"/>
      <c r="O30" s="72"/>
      <c r="P30" s="79"/>
      <c r="Q30" s="79"/>
      <c r="R30" s="79"/>
      <c r="S30" s="79"/>
      <c r="T30" s="79"/>
      <c r="U30" s="79"/>
      <c r="V30" s="79"/>
    </row>
    <row r="31" spans="2:22" s="71" customFormat="1">
      <c r="B31" s="73"/>
      <c r="C31" s="72" t="s">
        <v>84</v>
      </c>
      <c r="D31" s="72"/>
      <c r="E31" s="72"/>
      <c r="F31" s="72"/>
      <c r="G31" s="72"/>
      <c r="H31" s="72"/>
      <c r="I31" s="72"/>
      <c r="J31" s="72"/>
      <c r="K31" s="72"/>
      <c r="L31" s="72"/>
      <c r="M31" s="72"/>
      <c r="N31" s="72"/>
      <c r="O31" s="72"/>
      <c r="P31" s="79"/>
      <c r="Q31" s="79"/>
      <c r="R31" s="79"/>
      <c r="S31" s="79"/>
      <c r="T31" s="79"/>
      <c r="U31" s="79"/>
      <c r="V31" s="79"/>
    </row>
    <row r="32" spans="2:22" s="71" customFormat="1">
      <c r="B32" s="73"/>
      <c r="C32" s="73" t="s">
        <v>170</v>
      </c>
      <c r="D32" s="72"/>
      <c r="E32" s="72"/>
      <c r="F32" s="72"/>
      <c r="G32" s="72"/>
      <c r="H32" s="72"/>
      <c r="I32" s="72"/>
      <c r="J32" s="72"/>
      <c r="K32" s="72"/>
      <c r="L32" s="72"/>
      <c r="M32" s="72"/>
      <c r="N32" s="72"/>
      <c r="O32" s="72"/>
      <c r="P32" s="79"/>
      <c r="Q32" s="79"/>
      <c r="R32" s="79"/>
      <c r="S32" s="79"/>
      <c r="T32" s="79"/>
      <c r="U32" s="79"/>
      <c r="V32" s="79"/>
    </row>
    <row r="33" spans="2:22" s="71" customFormat="1">
      <c r="B33" s="73"/>
      <c r="C33" s="72" t="s">
        <v>84</v>
      </c>
      <c r="D33" s="72"/>
      <c r="E33" s="72"/>
      <c r="F33" s="72"/>
      <c r="G33" s="72"/>
      <c r="H33" s="72"/>
      <c r="I33" s="72"/>
      <c r="J33" s="72"/>
      <c r="K33" s="72"/>
      <c r="L33" s="72"/>
      <c r="M33" s="72"/>
      <c r="N33" s="72"/>
      <c r="O33" s="72"/>
      <c r="P33" s="79"/>
      <c r="Q33" s="79"/>
      <c r="R33" s="79"/>
      <c r="S33" s="79"/>
      <c r="T33" s="79"/>
      <c r="U33" s="79"/>
      <c r="V33" s="79"/>
    </row>
    <row r="34" spans="2:22" s="71" customFormat="1">
      <c r="B34" s="73"/>
      <c r="C34" s="72" t="s">
        <v>84</v>
      </c>
      <c r="D34" s="72"/>
      <c r="E34" s="72"/>
      <c r="F34" s="72"/>
      <c r="G34" s="72"/>
      <c r="H34" s="72"/>
      <c r="I34" s="72"/>
      <c r="J34" s="72"/>
      <c r="K34" s="72"/>
      <c r="L34" s="72"/>
      <c r="M34" s="72"/>
      <c r="N34" s="72"/>
      <c r="O34" s="72"/>
      <c r="P34" s="79"/>
      <c r="Q34" s="79"/>
      <c r="R34" s="79"/>
      <c r="S34" s="79"/>
      <c r="T34" s="79"/>
      <c r="U34" s="79"/>
      <c r="V34" s="79"/>
    </row>
    <row r="35" spans="2:22" s="71" customFormat="1">
      <c r="B35" s="73"/>
      <c r="C35" s="72"/>
      <c r="D35" s="72"/>
      <c r="E35" s="72"/>
      <c r="F35" s="72"/>
      <c r="G35" s="72"/>
      <c r="H35" s="72"/>
      <c r="I35" s="72"/>
      <c r="J35" s="72"/>
      <c r="K35" s="72"/>
      <c r="L35" s="72"/>
      <c r="M35" s="72"/>
      <c r="N35" s="72"/>
      <c r="O35" s="72"/>
      <c r="P35" s="79"/>
      <c r="Q35" s="79"/>
      <c r="R35" s="79"/>
      <c r="S35" s="79"/>
      <c r="T35" s="79"/>
      <c r="U35" s="79"/>
      <c r="V35" s="79"/>
    </row>
    <row r="36" spans="2:22" s="71" customFormat="1">
      <c r="B36" s="73"/>
      <c r="C36" s="73" t="s">
        <v>568</v>
      </c>
      <c r="D36" s="72"/>
      <c r="E36" s="72"/>
      <c r="F36" s="72"/>
      <c r="G36" s="72"/>
      <c r="H36" s="72"/>
      <c r="I36" s="72"/>
      <c r="J36" s="72"/>
      <c r="K36" s="72"/>
      <c r="L36" s="72"/>
      <c r="M36" s="72"/>
      <c r="N36" s="72"/>
      <c r="O36" s="72"/>
      <c r="P36" s="79"/>
      <c r="Q36" s="79"/>
      <c r="R36" s="79"/>
      <c r="S36" s="79"/>
      <c r="T36" s="79"/>
      <c r="U36" s="79"/>
      <c r="V36" s="79"/>
    </row>
    <row r="37" spans="2:22" s="71" customFormat="1">
      <c r="B37" s="73"/>
      <c r="C37" s="134" t="s">
        <v>167</v>
      </c>
      <c r="D37" s="72"/>
      <c r="E37" s="72"/>
      <c r="F37" s="72"/>
      <c r="G37" s="72"/>
      <c r="H37" s="72"/>
      <c r="I37" s="72"/>
      <c r="J37" s="72"/>
      <c r="K37" s="72"/>
      <c r="L37" s="72"/>
      <c r="M37" s="72"/>
      <c r="N37" s="72"/>
      <c r="O37" s="72"/>
      <c r="P37" s="79"/>
      <c r="Q37" s="79"/>
      <c r="R37" s="79"/>
      <c r="S37" s="79"/>
      <c r="T37" s="79"/>
      <c r="U37" s="79"/>
      <c r="V37" s="79"/>
    </row>
    <row r="38" spans="2:22" s="71" customFormat="1">
      <c r="B38" s="73"/>
      <c r="C38" s="136" t="s">
        <v>168</v>
      </c>
      <c r="D38" s="72"/>
      <c r="E38" s="72"/>
      <c r="F38" s="72"/>
      <c r="G38" s="72"/>
      <c r="H38" s="72"/>
      <c r="I38" s="72"/>
      <c r="J38" s="72"/>
      <c r="K38" s="72"/>
      <c r="L38" s="72"/>
      <c r="M38" s="72"/>
      <c r="N38" s="72"/>
      <c r="O38" s="72"/>
      <c r="P38" s="79"/>
      <c r="Q38" s="79"/>
      <c r="R38" s="79"/>
      <c r="S38" s="79"/>
      <c r="T38" s="79"/>
      <c r="U38" s="79"/>
      <c r="V38" s="79"/>
    </row>
    <row r="39" spans="2:22" s="71" customFormat="1">
      <c r="B39" s="73"/>
      <c r="C39" s="72" t="s">
        <v>84</v>
      </c>
      <c r="D39" s="72"/>
      <c r="E39" s="72"/>
      <c r="F39" s="72"/>
      <c r="G39" s="72"/>
      <c r="H39" s="72"/>
      <c r="I39" s="72"/>
      <c r="J39" s="72"/>
      <c r="K39" s="72"/>
      <c r="L39" s="72"/>
      <c r="M39" s="72"/>
      <c r="N39" s="72"/>
      <c r="O39" s="72"/>
      <c r="P39" s="79"/>
      <c r="Q39" s="79"/>
      <c r="R39" s="79"/>
      <c r="S39" s="79"/>
      <c r="T39" s="79"/>
      <c r="U39" s="79"/>
      <c r="V39" s="79"/>
    </row>
    <row r="40" spans="2:22" s="71" customFormat="1">
      <c r="B40" s="73"/>
      <c r="C40" s="72" t="s">
        <v>84</v>
      </c>
      <c r="D40" s="72"/>
      <c r="E40" s="72"/>
      <c r="F40" s="72"/>
      <c r="G40" s="72"/>
      <c r="H40" s="72"/>
      <c r="I40" s="72"/>
      <c r="J40" s="72"/>
      <c r="K40" s="72"/>
      <c r="L40" s="72"/>
      <c r="M40" s="72"/>
      <c r="N40" s="72"/>
      <c r="O40" s="72"/>
      <c r="P40" s="79"/>
      <c r="Q40" s="79"/>
      <c r="R40" s="79"/>
      <c r="S40" s="79"/>
      <c r="T40" s="79"/>
      <c r="U40" s="79"/>
      <c r="V40" s="79"/>
    </row>
    <row r="41" spans="2:22" s="71" customFormat="1">
      <c r="B41" s="73"/>
      <c r="C41" s="136" t="s">
        <v>169</v>
      </c>
      <c r="D41" s="72"/>
      <c r="E41" s="72"/>
      <c r="F41" s="72"/>
      <c r="G41" s="72"/>
      <c r="H41" s="72"/>
      <c r="I41" s="72"/>
      <c r="J41" s="72"/>
      <c r="K41" s="72"/>
      <c r="L41" s="72"/>
      <c r="M41" s="72"/>
      <c r="N41" s="72"/>
      <c r="O41" s="72"/>
      <c r="P41" s="79"/>
      <c r="Q41" s="79"/>
      <c r="R41" s="79"/>
      <c r="S41" s="79"/>
      <c r="T41" s="79"/>
      <c r="U41" s="79"/>
      <c r="V41" s="79"/>
    </row>
    <row r="42" spans="2:22" s="71" customFormat="1">
      <c r="B42" s="73"/>
      <c r="C42" s="72" t="s">
        <v>84</v>
      </c>
      <c r="D42" s="72"/>
      <c r="E42" s="72"/>
      <c r="F42" s="72"/>
      <c r="G42" s="72"/>
      <c r="H42" s="72"/>
      <c r="I42" s="72"/>
      <c r="J42" s="72"/>
      <c r="K42" s="72"/>
      <c r="L42" s="72"/>
      <c r="M42" s="72"/>
      <c r="N42" s="72"/>
      <c r="O42" s="72"/>
      <c r="P42" s="79"/>
      <c r="Q42" s="79"/>
      <c r="R42" s="79"/>
      <c r="S42" s="79"/>
      <c r="T42" s="79"/>
      <c r="U42" s="79"/>
      <c r="V42" s="79"/>
    </row>
    <row r="43" spans="2:22" s="71" customFormat="1">
      <c r="B43" s="73"/>
      <c r="C43" s="72" t="s">
        <v>84</v>
      </c>
      <c r="D43" s="72"/>
      <c r="E43" s="72"/>
      <c r="F43" s="72"/>
      <c r="G43" s="72"/>
      <c r="H43" s="72"/>
      <c r="I43" s="72"/>
      <c r="J43" s="72"/>
      <c r="K43" s="72"/>
      <c r="L43" s="72"/>
      <c r="M43" s="72"/>
      <c r="N43" s="72"/>
      <c r="O43" s="72"/>
      <c r="P43" s="79"/>
      <c r="Q43" s="79"/>
      <c r="R43" s="79"/>
      <c r="S43" s="79"/>
      <c r="T43" s="79"/>
      <c r="U43" s="79"/>
      <c r="V43" s="79"/>
    </row>
    <row r="44" spans="2:22" s="71" customFormat="1">
      <c r="B44" s="73"/>
      <c r="C44" s="73" t="s">
        <v>170</v>
      </c>
      <c r="D44" s="72"/>
      <c r="E44" s="72"/>
      <c r="F44" s="72"/>
      <c r="G44" s="72"/>
      <c r="H44" s="72"/>
      <c r="I44" s="72"/>
      <c r="J44" s="72"/>
      <c r="K44" s="72"/>
      <c r="L44" s="72"/>
      <c r="M44" s="72"/>
      <c r="N44" s="72"/>
      <c r="O44" s="72"/>
      <c r="P44" s="79"/>
      <c r="Q44" s="79"/>
      <c r="R44" s="79"/>
      <c r="S44" s="79"/>
      <c r="T44" s="79"/>
      <c r="U44" s="79"/>
      <c r="V44" s="79"/>
    </row>
    <row r="45" spans="2:22" s="71" customFormat="1">
      <c r="B45" s="73"/>
      <c r="C45" s="72" t="s">
        <v>84</v>
      </c>
      <c r="D45" s="72"/>
      <c r="E45" s="72"/>
      <c r="F45" s="72"/>
      <c r="G45" s="72"/>
      <c r="H45" s="72"/>
      <c r="I45" s="72"/>
      <c r="J45" s="72"/>
      <c r="K45" s="72"/>
      <c r="L45" s="72"/>
      <c r="M45" s="72"/>
      <c r="N45" s="72"/>
      <c r="O45" s="72"/>
      <c r="P45" s="79"/>
      <c r="Q45" s="79"/>
      <c r="R45" s="79"/>
      <c r="S45" s="79"/>
      <c r="T45" s="79"/>
      <c r="U45" s="79"/>
      <c r="V45" s="79"/>
    </row>
    <row r="46" spans="2:22" s="71" customFormat="1">
      <c r="B46" s="73"/>
      <c r="C46" s="72" t="s">
        <v>84</v>
      </c>
      <c r="D46" s="72"/>
      <c r="E46" s="72"/>
      <c r="F46" s="72"/>
      <c r="G46" s="72"/>
      <c r="H46" s="72"/>
      <c r="I46" s="72"/>
      <c r="J46" s="72"/>
      <c r="K46" s="72"/>
      <c r="L46" s="72"/>
      <c r="M46" s="72"/>
      <c r="N46" s="72"/>
      <c r="O46" s="72"/>
      <c r="P46" s="79"/>
      <c r="Q46" s="79"/>
      <c r="R46" s="79"/>
      <c r="S46" s="79"/>
      <c r="T46" s="79"/>
      <c r="U46" s="79"/>
      <c r="V46" s="79"/>
    </row>
    <row r="47" spans="2:22" s="71" customFormat="1">
      <c r="B47" s="73"/>
      <c r="C47" s="72"/>
      <c r="D47" s="72"/>
      <c r="E47" s="72"/>
      <c r="F47" s="72"/>
      <c r="G47" s="72"/>
      <c r="H47" s="72"/>
      <c r="I47" s="72"/>
      <c r="J47" s="72"/>
      <c r="K47" s="72"/>
      <c r="L47" s="72"/>
      <c r="M47" s="72"/>
      <c r="N47" s="72"/>
      <c r="O47" s="72"/>
      <c r="P47" s="79"/>
      <c r="Q47" s="79"/>
      <c r="R47" s="79"/>
      <c r="S47" s="79"/>
      <c r="T47" s="79"/>
      <c r="U47" s="79"/>
      <c r="V47" s="79"/>
    </row>
    <row r="48" spans="2:22" s="71" customFormat="1">
      <c r="B48" s="73"/>
      <c r="C48" s="73" t="s">
        <v>569</v>
      </c>
      <c r="D48" s="73"/>
      <c r="E48" s="73"/>
      <c r="F48" s="72"/>
      <c r="G48" s="72"/>
      <c r="H48" s="72"/>
      <c r="I48" s="72"/>
      <c r="J48" s="72"/>
      <c r="K48" s="72"/>
      <c r="L48" s="72"/>
      <c r="M48" s="72"/>
      <c r="N48" s="72"/>
      <c r="O48" s="72"/>
      <c r="P48" s="79"/>
      <c r="Q48" s="79"/>
      <c r="R48" s="79"/>
      <c r="S48" s="79"/>
      <c r="T48" s="79"/>
      <c r="U48" s="79"/>
      <c r="V48" s="79"/>
    </row>
    <row r="49" spans="2:22" s="71" customFormat="1">
      <c r="B49" s="73"/>
      <c r="C49" s="134" t="s">
        <v>167</v>
      </c>
      <c r="D49" s="134"/>
      <c r="E49" s="134"/>
      <c r="F49" s="72"/>
      <c r="G49" s="72"/>
      <c r="H49" s="72"/>
      <c r="I49" s="72"/>
      <c r="J49" s="72"/>
      <c r="K49" s="72"/>
      <c r="L49" s="72"/>
      <c r="M49" s="72"/>
      <c r="N49" s="72"/>
      <c r="O49" s="72"/>
      <c r="P49" s="79"/>
      <c r="Q49" s="79"/>
      <c r="R49" s="79"/>
      <c r="S49" s="79"/>
      <c r="T49" s="79"/>
      <c r="U49" s="79"/>
      <c r="V49" s="79"/>
    </row>
    <row r="50" spans="2:22" s="71" customFormat="1">
      <c r="B50" s="73"/>
      <c r="C50" s="136" t="s">
        <v>168</v>
      </c>
      <c r="D50" s="136"/>
      <c r="E50" s="136"/>
      <c r="F50" s="72"/>
      <c r="G50" s="72"/>
      <c r="H50" s="72"/>
      <c r="I50" s="72"/>
      <c r="J50" s="72"/>
      <c r="K50" s="72"/>
      <c r="L50" s="72"/>
      <c r="M50" s="72"/>
      <c r="N50" s="72"/>
      <c r="O50" s="72"/>
      <c r="P50" s="79"/>
      <c r="Q50" s="79"/>
      <c r="R50" s="79"/>
      <c r="S50" s="79"/>
      <c r="T50" s="79"/>
      <c r="U50" s="79"/>
      <c r="V50" s="79"/>
    </row>
    <row r="51" spans="2:22" s="71" customFormat="1">
      <c r="B51" s="73"/>
      <c r="C51" s="72" t="s">
        <v>84</v>
      </c>
      <c r="D51" s="72"/>
      <c r="E51" s="72"/>
      <c r="F51" s="72"/>
      <c r="G51" s="72"/>
      <c r="H51" s="72"/>
      <c r="I51" s="72"/>
      <c r="J51" s="72"/>
      <c r="K51" s="72"/>
      <c r="L51" s="72"/>
      <c r="M51" s="72"/>
      <c r="N51" s="72"/>
      <c r="O51" s="72"/>
      <c r="P51" s="79"/>
      <c r="Q51" s="79"/>
      <c r="R51" s="79"/>
      <c r="S51" s="79"/>
      <c r="T51" s="79"/>
      <c r="U51" s="79"/>
      <c r="V51" s="79"/>
    </row>
    <row r="52" spans="2:22" s="71" customFormat="1">
      <c r="B52" s="73"/>
      <c r="C52" s="72" t="s">
        <v>84</v>
      </c>
      <c r="D52" s="72"/>
      <c r="E52" s="72"/>
      <c r="F52" s="72"/>
      <c r="G52" s="72"/>
      <c r="H52" s="72"/>
      <c r="I52" s="72"/>
      <c r="J52" s="72"/>
      <c r="K52" s="72"/>
      <c r="L52" s="72"/>
      <c r="M52" s="72"/>
      <c r="N52" s="72"/>
      <c r="O52" s="72"/>
      <c r="P52" s="79"/>
      <c r="Q52" s="79"/>
      <c r="R52" s="79"/>
      <c r="S52" s="79"/>
      <c r="T52" s="79"/>
      <c r="U52" s="79"/>
      <c r="V52" s="79"/>
    </row>
    <row r="53" spans="2:22" s="71" customFormat="1">
      <c r="B53" s="73"/>
      <c r="C53" s="136" t="s">
        <v>169</v>
      </c>
      <c r="D53" s="136"/>
      <c r="E53" s="136"/>
      <c r="F53" s="72"/>
      <c r="G53" s="72"/>
      <c r="H53" s="72"/>
      <c r="I53" s="72"/>
      <c r="J53" s="72"/>
      <c r="K53" s="72"/>
      <c r="L53" s="72"/>
      <c r="M53" s="72"/>
      <c r="N53" s="72"/>
      <c r="O53" s="72"/>
      <c r="P53" s="79"/>
      <c r="Q53" s="79"/>
      <c r="R53" s="79"/>
      <c r="S53" s="79"/>
      <c r="T53" s="79"/>
      <c r="U53" s="79"/>
      <c r="V53" s="79"/>
    </row>
    <row r="54" spans="2:22" s="71" customFormat="1">
      <c r="B54" s="73"/>
      <c r="C54" s="72" t="s">
        <v>84</v>
      </c>
      <c r="D54" s="72"/>
      <c r="E54" s="72"/>
      <c r="F54" s="72"/>
      <c r="G54" s="72"/>
      <c r="H54" s="72"/>
      <c r="I54" s="72"/>
      <c r="J54" s="72"/>
      <c r="K54" s="72"/>
      <c r="L54" s="72"/>
      <c r="M54" s="72"/>
      <c r="N54" s="72"/>
      <c r="O54" s="72"/>
      <c r="P54" s="79"/>
      <c r="Q54" s="79"/>
      <c r="R54" s="79"/>
      <c r="S54" s="79"/>
      <c r="T54" s="79"/>
      <c r="U54" s="79"/>
      <c r="V54" s="79"/>
    </row>
    <row r="55" spans="2:22" s="71" customFormat="1">
      <c r="B55" s="73"/>
      <c r="C55" s="72" t="s">
        <v>84</v>
      </c>
      <c r="D55" s="72"/>
      <c r="E55" s="72"/>
      <c r="F55" s="72"/>
      <c r="G55" s="72"/>
      <c r="H55" s="72"/>
      <c r="I55" s="72"/>
      <c r="J55" s="72"/>
      <c r="K55" s="72"/>
      <c r="L55" s="72"/>
      <c r="M55" s="72"/>
      <c r="N55" s="72"/>
      <c r="O55" s="72"/>
      <c r="P55" s="79"/>
      <c r="Q55" s="79"/>
      <c r="R55" s="79"/>
      <c r="S55" s="79"/>
      <c r="T55" s="79"/>
      <c r="U55" s="79"/>
      <c r="V55" s="79"/>
    </row>
    <row r="56" spans="2:22" s="71" customFormat="1">
      <c r="B56" s="73"/>
      <c r="C56" s="73" t="s">
        <v>170</v>
      </c>
      <c r="D56" s="73"/>
      <c r="E56" s="73"/>
      <c r="F56" s="72"/>
      <c r="G56" s="72"/>
      <c r="H56" s="72"/>
      <c r="I56" s="72"/>
      <c r="J56" s="72"/>
      <c r="K56" s="72"/>
      <c r="L56" s="72"/>
      <c r="M56" s="72"/>
      <c r="N56" s="72"/>
      <c r="O56" s="72"/>
      <c r="P56" s="79"/>
      <c r="Q56" s="79"/>
      <c r="R56" s="79"/>
      <c r="S56" s="79"/>
      <c r="T56" s="79"/>
      <c r="U56" s="79"/>
      <c r="V56" s="79"/>
    </row>
    <row r="57" spans="2:22" s="71" customFormat="1">
      <c r="B57" s="73"/>
      <c r="C57" s="72" t="s">
        <v>84</v>
      </c>
      <c r="D57" s="72"/>
      <c r="E57" s="72"/>
      <c r="F57" s="72"/>
      <c r="G57" s="72"/>
      <c r="H57" s="72"/>
      <c r="I57" s="72"/>
      <c r="J57" s="72"/>
      <c r="K57" s="72"/>
      <c r="L57" s="72"/>
      <c r="M57" s="72"/>
      <c r="N57" s="72"/>
      <c r="O57" s="72"/>
      <c r="P57" s="79"/>
      <c r="Q57" s="79"/>
      <c r="R57" s="79"/>
      <c r="S57" s="79"/>
      <c r="T57" s="79"/>
      <c r="U57" s="79"/>
      <c r="V57" s="79"/>
    </row>
    <row r="58" spans="2:22" s="71" customFormat="1">
      <c r="B58" s="73"/>
      <c r="C58" s="72" t="s">
        <v>84</v>
      </c>
      <c r="D58" s="72"/>
      <c r="E58" s="72"/>
      <c r="F58" s="72"/>
      <c r="G58" s="72"/>
      <c r="H58" s="72"/>
      <c r="I58" s="72"/>
      <c r="J58" s="72"/>
      <c r="K58" s="72"/>
      <c r="L58" s="72"/>
      <c r="M58" s="72"/>
      <c r="N58" s="72"/>
      <c r="O58" s="72"/>
      <c r="P58" s="79"/>
      <c r="Q58" s="79"/>
      <c r="R58" s="79"/>
      <c r="S58" s="79"/>
      <c r="T58" s="79"/>
      <c r="U58" s="79"/>
      <c r="V58" s="79"/>
    </row>
    <row r="59" spans="2:22" s="71" customFormat="1">
      <c r="B59" s="73"/>
      <c r="C59" s="138"/>
      <c r="D59" s="138"/>
      <c r="E59" s="138"/>
      <c r="F59" s="72"/>
      <c r="G59" s="72"/>
      <c r="H59" s="72"/>
      <c r="I59" s="72"/>
      <c r="J59" s="72"/>
      <c r="K59" s="72"/>
      <c r="L59" s="72"/>
      <c r="M59" s="72"/>
      <c r="N59" s="72"/>
      <c r="O59" s="72"/>
      <c r="P59" s="79"/>
      <c r="Q59" s="79"/>
      <c r="R59" s="79"/>
      <c r="S59" s="79"/>
      <c r="T59" s="79"/>
      <c r="U59" s="79"/>
      <c r="V59" s="79"/>
    </row>
    <row r="60" spans="2:22" s="71" customFormat="1">
      <c r="B60" s="73"/>
      <c r="C60" s="134" t="s">
        <v>570</v>
      </c>
      <c r="D60" s="134"/>
      <c r="E60" s="134"/>
      <c r="F60" s="72"/>
      <c r="G60" s="72"/>
      <c r="H60" s="72"/>
      <c r="I60" s="72"/>
      <c r="J60" s="72"/>
      <c r="K60" s="72"/>
      <c r="L60" s="72"/>
      <c r="M60" s="72"/>
      <c r="N60" s="72"/>
      <c r="O60" s="72"/>
      <c r="P60" s="79"/>
      <c r="Q60" s="79"/>
      <c r="R60" s="79"/>
      <c r="S60" s="79"/>
      <c r="T60" s="79"/>
      <c r="U60" s="79"/>
      <c r="V60" s="79"/>
    </row>
    <row r="61" spans="2:22" s="71" customFormat="1">
      <c r="B61" s="73"/>
      <c r="C61" s="134" t="s">
        <v>167</v>
      </c>
      <c r="D61" s="134"/>
      <c r="E61" s="134"/>
      <c r="F61" s="72"/>
      <c r="G61" s="72"/>
      <c r="H61" s="72"/>
      <c r="I61" s="72"/>
      <c r="J61" s="72"/>
      <c r="K61" s="72"/>
      <c r="L61" s="72"/>
      <c r="M61" s="72"/>
      <c r="N61" s="72"/>
      <c r="O61" s="72"/>
      <c r="P61" s="79"/>
      <c r="Q61" s="79"/>
      <c r="R61" s="79"/>
      <c r="S61" s="79"/>
      <c r="T61" s="79"/>
      <c r="U61" s="79"/>
      <c r="V61" s="79"/>
    </row>
    <row r="62" spans="2:22" s="71" customFormat="1">
      <c r="B62" s="73"/>
      <c r="C62" s="136" t="s">
        <v>168</v>
      </c>
      <c r="D62" s="136"/>
      <c r="E62" s="136"/>
      <c r="F62" s="72"/>
      <c r="G62" s="72"/>
      <c r="H62" s="72"/>
      <c r="I62" s="72"/>
      <c r="J62" s="72"/>
      <c r="K62" s="72"/>
      <c r="L62" s="72"/>
      <c r="M62" s="72"/>
      <c r="N62" s="72"/>
      <c r="O62" s="72"/>
      <c r="P62" s="79"/>
      <c r="Q62" s="79"/>
      <c r="R62" s="79"/>
      <c r="S62" s="79"/>
      <c r="T62" s="79"/>
      <c r="U62" s="79"/>
      <c r="V62" s="79"/>
    </row>
    <row r="63" spans="2:22" s="71" customFormat="1">
      <c r="B63" s="73"/>
      <c r="C63" s="72" t="s">
        <v>84</v>
      </c>
      <c r="D63" s="72"/>
      <c r="E63" s="72"/>
      <c r="F63" s="72"/>
      <c r="G63" s="72"/>
      <c r="H63" s="72"/>
      <c r="I63" s="72"/>
      <c r="J63" s="72"/>
      <c r="K63" s="72"/>
      <c r="L63" s="72"/>
      <c r="M63" s="72"/>
      <c r="N63" s="72"/>
      <c r="O63" s="72"/>
      <c r="P63" s="79"/>
      <c r="Q63" s="79"/>
      <c r="R63" s="79"/>
      <c r="S63" s="79"/>
      <c r="T63" s="79"/>
      <c r="U63" s="79"/>
      <c r="V63" s="79"/>
    </row>
    <row r="64" spans="2:22" s="71" customFormat="1">
      <c r="B64" s="73"/>
      <c r="C64" s="72" t="s">
        <v>84</v>
      </c>
      <c r="D64" s="72"/>
      <c r="E64" s="72"/>
      <c r="F64" s="72"/>
      <c r="G64" s="72"/>
      <c r="H64" s="72"/>
      <c r="I64" s="72"/>
      <c r="J64" s="72"/>
      <c r="K64" s="72"/>
      <c r="L64" s="72"/>
      <c r="M64" s="72"/>
      <c r="N64" s="72"/>
      <c r="O64" s="72"/>
      <c r="P64" s="79"/>
      <c r="Q64" s="79"/>
      <c r="R64" s="79"/>
      <c r="S64" s="79"/>
      <c r="T64" s="79"/>
      <c r="U64" s="79"/>
      <c r="V64" s="79"/>
    </row>
    <row r="65" spans="2:22" s="71" customFormat="1">
      <c r="B65" s="73"/>
      <c r="C65" s="136" t="s">
        <v>169</v>
      </c>
      <c r="D65" s="136"/>
      <c r="E65" s="136"/>
      <c r="F65" s="72"/>
      <c r="G65" s="72"/>
      <c r="H65" s="72"/>
      <c r="I65" s="72"/>
      <c r="J65" s="72"/>
      <c r="K65" s="72"/>
      <c r="L65" s="72"/>
      <c r="M65" s="72"/>
      <c r="N65" s="72"/>
      <c r="O65" s="72"/>
      <c r="P65" s="79"/>
      <c r="Q65" s="79"/>
      <c r="R65" s="79"/>
      <c r="S65" s="79"/>
      <c r="T65" s="79"/>
      <c r="U65" s="79"/>
      <c r="V65" s="79"/>
    </row>
    <row r="66" spans="2:22" s="71" customFormat="1">
      <c r="B66" s="73"/>
      <c r="C66" s="72" t="s">
        <v>84</v>
      </c>
      <c r="D66" s="72"/>
      <c r="E66" s="72"/>
      <c r="F66" s="72"/>
      <c r="G66" s="72"/>
      <c r="H66" s="72"/>
      <c r="I66" s="72"/>
      <c r="J66" s="72"/>
      <c r="K66" s="72"/>
      <c r="L66" s="72"/>
      <c r="M66" s="72"/>
      <c r="N66" s="72"/>
      <c r="O66" s="72"/>
      <c r="P66" s="79"/>
      <c r="Q66" s="79"/>
      <c r="R66" s="79"/>
      <c r="S66" s="79"/>
      <c r="T66" s="79"/>
      <c r="U66" s="79"/>
      <c r="V66" s="79"/>
    </row>
    <row r="67" spans="2:22" s="71" customFormat="1">
      <c r="B67" s="73"/>
      <c r="C67" s="72" t="s">
        <v>84</v>
      </c>
      <c r="D67" s="72"/>
      <c r="E67" s="72"/>
      <c r="F67" s="72"/>
      <c r="G67" s="72"/>
      <c r="H67" s="72"/>
      <c r="I67" s="72"/>
      <c r="J67" s="72"/>
      <c r="K67" s="72"/>
      <c r="L67" s="72"/>
      <c r="M67" s="72"/>
      <c r="N67" s="72"/>
      <c r="O67" s="72"/>
      <c r="P67" s="79"/>
      <c r="Q67" s="79"/>
      <c r="R67" s="79"/>
      <c r="S67" s="79"/>
      <c r="T67" s="79"/>
      <c r="U67" s="79"/>
      <c r="V67" s="79"/>
    </row>
    <row r="68" spans="2:22" s="71" customFormat="1">
      <c r="B68" s="73"/>
      <c r="C68" s="73" t="s">
        <v>170</v>
      </c>
      <c r="D68" s="73"/>
      <c r="E68" s="73"/>
      <c r="F68" s="72"/>
      <c r="G68" s="72"/>
      <c r="H68" s="72"/>
      <c r="I68" s="72"/>
      <c r="J68" s="72"/>
      <c r="K68" s="72"/>
      <c r="L68" s="72"/>
      <c r="M68" s="72"/>
      <c r="N68" s="72"/>
      <c r="O68" s="72"/>
      <c r="P68" s="79"/>
      <c r="Q68" s="79"/>
      <c r="R68" s="79"/>
      <c r="S68" s="79"/>
      <c r="T68" s="79"/>
      <c r="U68" s="79"/>
      <c r="V68" s="79"/>
    </row>
    <row r="69" spans="2:22" s="71" customFormat="1">
      <c r="B69" s="73"/>
      <c r="C69" s="72" t="s">
        <v>84</v>
      </c>
      <c r="D69" s="72"/>
      <c r="E69" s="72"/>
      <c r="F69" s="72"/>
      <c r="G69" s="72"/>
      <c r="H69" s="72"/>
      <c r="I69" s="72"/>
      <c r="J69" s="72"/>
      <c r="K69" s="72"/>
      <c r="L69" s="72"/>
      <c r="M69" s="72"/>
      <c r="N69" s="72"/>
      <c r="O69" s="72"/>
      <c r="P69" s="79"/>
      <c r="Q69" s="79"/>
      <c r="R69" s="79"/>
      <c r="S69" s="79"/>
      <c r="T69" s="79"/>
      <c r="U69" s="79"/>
      <c r="V69" s="79"/>
    </row>
    <row r="70" spans="2:22" s="71" customFormat="1">
      <c r="B70" s="73"/>
      <c r="C70" s="72" t="s">
        <v>84</v>
      </c>
      <c r="D70" s="72"/>
      <c r="E70" s="72"/>
      <c r="F70" s="72"/>
      <c r="G70" s="72"/>
      <c r="H70" s="72"/>
      <c r="I70" s="72"/>
      <c r="J70" s="72"/>
      <c r="K70" s="72"/>
      <c r="L70" s="72"/>
      <c r="M70" s="72"/>
      <c r="N70" s="72"/>
      <c r="O70" s="72"/>
      <c r="P70" s="79"/>
      <c r="Q70" s="79"/>
      <c r="R70" s="79"/>
      <c r="S70" s="79"/>
      <c r="T70" s="79"/>
      <c r="U70" s="79"/>
      <c r="V70" s="79"/>
    </row>
    <row r="71" spans="2:22" s="71" customFormat="1">
      <c r="B71" s="73"/>
      <c r="C71" s="138"/>
      <c r="D71" s="138"/>
      <c r="E71" s="138"/>
      <c r="F71" s="72"/>
      <c r="G71" s="72"/>
      <c r="H71" s="72"/>
      <c r="I71" s="72"/>
      <c r="J71" s="72"/>
      <c r="K71" s="72"/>
      <c r="L71" s="72"/>
      <c r="M71" s="72"/>
      <c r="N71" s="72"/>
      <c r="O71" s="72"/>
      <c r="P71" s="79"/>
      <c r="Q71" s="79"/>
      <c r="R71" s="79"/>
      <c r="S71" s="79"/>
      <c r="T71" s="79"/>
      <c r="U71" s="79"/>
      <c r="V71" s="79"/>
    </row>
    <row r="72" spans="2:22" s="71" customFormat="1">
      <c r="B72" s="73"/>
      <c r="C72" s="134" t="s">
        <v>571</v>
      </c>
      <c r="D72" s="134"/>
      <c r="E72" s="134"/>
      <c r="F72" s="72"/>
      <c r="G72" s="72"/>
      <c r="H72" s="72"/>
      <c r="I72" s="72"/>
      <c r="J72" s="72"/>
      <c r="K72" s="72"/>
      <c r="L72" s="72"/>
      <c r="M72" s="72"/>
      <c r="N72" s="72"/>
      <c r="O72" s="72"/>
      <c r="P72" s="79"/>
      <c r="Q72" s="79"/>
      <c r="R72" s="79"/>
      <c r="S72" s="79"/>
      <c r="T72" s="79"/>
      <c r="U72" s="79"/>
      <c r="V72" s="79"/>
    </row>
    <row r="73" spans="2:22" s="71" customFormat="1">
      <c r="B73" s="73"/>
      <c r="C73" s="134" t="s">
        <v>167</v>
      </c>
      <c r="D73" s="134"/>
      <c r="E73" s="134"/>
      <c r="F73" s="72"/>
      <c r="G73" s="72"/>
      <c r="H73" s="72"/>
      <c r="I73" s="72"/>
      <c r="J73" s="72"/>
      <c r="K73" s="72"/>
      <c r="L73" s="72"/>
      <c r="M73" s="72"/>
      <c r="N73" s="72"/>
      <c r="O73" s="72"/>
      <c r="P73" s="79"/>
      <c r="Q73" s="79"/>
      <c r="R73" s="79"/>
      <c r="S73" s="79"/>
      <c r="T73" s="79"/>
      <c r="U73" s="79"/>
      <c r="V73" s="79"/>
    </row>
    <row r="74" spans="2:22" s="71" customFormat="1">
      <c r="B74" s="73"/>
      <c r="C74" s="136" t="s">
        <v>168</v>
      </c>
      <c r="D74" s="136"/>
      <c r="E74" s="136"/>
      <c r="F74" s="72"/>
      <c r="G74" s="72"/>
      <c r="H74" s="72"/>
      <c r="I74" s="72"/>
      <c r="J74" s="72"/>
      <c r="K74" s="72"/>
      <c r="L74" s="72"/>
      <c r="M74" s="72"/>
      <c r="N74" s="72"/>
      <c r="O74" s="72"/>
      <c r="P74" s="79"/>
      <c r="Q74" s="79"/>
      <c r="R74" s="79"/>
      <c r="S74" s="79"/>
      <c r="T74" s="79"/>
      <c r="U74" s="79"/>
      <c r="V74" s="79"/>
    </row>
    <row r="75" spans="2:22" s="71" customFormat="1">
      <c r="B75" s="73"/>
      <c r="C75" s="72" t="s">
        <v>84</v>
      </c>
      <c r="D75" s="72"/>
      <c r="E75" s="72"/>
      <c r="F75" s="72"/>
      <c r="G75" s="72"/>
      <c r="H75" s="72"/>
      <c r="I75" s="72"/>
      <c r="J75" s="72"/>
      <c r="K75" s="72"/>
      <c r="L75" s="72"/>
      <c r="M75" s="72"/>
      <c r="N75" s="72"/>
      <c r="O75" s="72"/>
      <c r="P75" s="79"/>
      <c r="Q75" s="79"/>
      <c r="R75" s="79"/>
      <c r="S75" s="79"/>
      <c r="T75" s="79"/>
      <c r="U75" s="79"/>
      <c r="V75" s="79"/>
    </row>
    <row r="76" spans="2:22" s="71" customFormat="1">
      <c r="B76" s="73"/>
      <c r="C76" s="72" t="s">
        <v>84</v>
      </c>
      <c r="D76" s="72"/>
      <c r="E76" s="72"/>
      <c r="F76" s="72"/>
      <c r="G76" s="72"/>
      <c r="H76" s="72"/>
      <c r="I76" s="72"/>
      <c r="J76" s="72"/>
      <c r="K76" s="72"/>
      <c r="L76" s="72"/>
      <c r="M76" s="72"/>
      <c r="N76" s="72"/>
      <c r="O76" s="72"/>
      <c r="P76" s="79"/>
      <c r="Q76" s="79"/>
      <c r="R76" s="79"/>
      <c r="S76" s="79"/>
      <c r="T76" s="79"/>
      <c r="U76" s="79"/>
      <c r="V76" s="79"/>
    </row>
    <row r="77" spans="2:22" s="71" customFormat="1">
      <c r="B77" s="73"/>
      <c r="C77" s="136" t="s">
        <v>169</v>
      </c>
      <c r="D77" s="136"/>
      <c r="E77" s="136"/>
      <c r="F77" s="72"/>
      <c r="G77" s="72"/>
      <c r="H77" s="72"/>
      <c r="I77" s="72"/>
      <c r="J77" s="72"/>
      <c r="K77" s="72"/>
      <c r="L77" s="72"/>
      <c r="M77" s="72"/>
      <c r="N77" s="72"/>
      <c r="O77" s="72"/>
      <c r="P77" s="79"/>
      <c r="Q77" s="79"/>
      <c r="R77" s="79"/>
      <c r="S77" s="79"/>
      <c r="T77" s="79"/>
      <c r="U77" s="79"/>
      <c r="V77" s="79"/>
    </row>
    <row r="78" spans="2:22" s="71" customFormat="1">
      <c r="B78" s="73"/>
      <c r="C78" s="72" t="s">
        <v>84</v>
      </c>
      <c r="D78" s="72"/>
      <c r="E78" s="72"/>
      <c r="F78" s="72"/>
      <c r="G78" s="72"/>
      <c r="H78" s="72"/>
      <c r="I78" s="72"/>
      <c r="J78" s="72"/>
      <c r="K78" s="72"/>
      <c r="L78" s="72"/>
      <c r="M78" s="72"/>
      <c r="N78" s="72"/>
      <c r="O78" s="72"/>
      <c r="P78" s="79"/>
      <c r="Q78" s="79"/>
      <c r="R78" s="79"/>
      <c r="S78" s="79"/>
      <c r="T78" s="79"/>
      <c r="U78" s="79"/>
      <c r="V78" s="79"/>
    </row>
    <row r="79" spans="2:22" s="71" customFormat="1">
      <c r="B79" s="73"/>
      <c r="C79" s="72" t="s">
        <v>84</v>
      </c>
      <c r="D79" s="72"/>
      <c r="E79" s="72"/>
      <c r="F79" s="72"/>
      <c r="G79" s="72"/>
      <c r="H79" s="72"/>
      <c r="I79" s="72"/>
      <c r="J79" s="72"/>
      <c r="K79" s="72"/>
      <c r="L79" s="72"/>
      <c r="M79" s="72"/>
      <c r="N79" s="72"/>
      <c r="O79" s="72"/>
      <c r="P79" s="79"/>
      <c r="Q79" s="79"/>
      <c r="R79" s="79"/>
      <c r="S79" s="79"/>
      <c r="T79" s="79"/>
      <c r="U79" s="79"/>
      <c r="V79" s="79"/>
    </row>
    <row r="80" spans="2:22" s="71" customFormat="1">
      <c r="B80" s="73"/>
      <c r="C80" s="73" t="s">
        <v>170</v>
      </c>
      <c r="D80" s="73"/>
      <c r="E80" s="73"/>
      <c r="F80" s="72"/>
      <c r="G80" s="72"/>
      <c r="H80" s="72"/>
      <c r="I80" s="72"/>
      <c r="J80" s="72"/>
      <c r="K80" s="72"/>
      <c r="L80" s="72"/>
      <c r="M80" s="72"/>
      <c r="N80" s="72"/>
      <c r="O80" s="72"/>
      <c r="P80" s="79"/>
      <c r="Q80" s="79"/>
      <c r="R80" s="79"/>
      <c r="S80" s="79"/>
      <c r="T80" s="79"/>
      <c r="U80" s="79"/>
      <c r="V80" s="79"/>
    </row>
    <row r="81" spans="2:22" s="71" customFormat="1">
      <c r="B81" s="73"/>
      <c r="C81" s="72" t="s">
        <v>84</v>
      </c>
      <c r="D81" s="72"/>
      <c r="E81" s="72"/>
      <c r="F81" s="72"/>
      <c r="G81" s="72"/>
      <c r="H81" s="72"/>
      <c r="I81" s="72"/>
      <c r="J81" s="72"/>
      <c r="K81" s="72"/>
      <c r="L81" s="72"/>
      <c r="M81" s="72"/>
      <c r="N81" s="72"/>
      <c r="O81" s="72"/>
      <c r="P81" s="79"/>
      <c r="Q81" s="79"/>
      <c r="R81" s="79"/>
      <c r="S81" s="79"/>
      <c r="T81" s="79"/>
      <c r="U81" s="79"/>
      <c r="V81" s="79"/>
    </row>
    <row r="82" spans="2:22" s="71" customFormat="1">
      <c r="B82" s="73"/>
      <c r="C82" s="72" t="s">
        <v>84</v>
      </c>
      <c r="D82" s="72"/>
      <c r="E82" s="72"/>
      <c r="F82" s="72"/>
      <c r="G82" s="72"/>
      <c r="H82" s="72"/>
      <c r="I82" s="72"/>
      <c r="J82" s="72"/>
      <c r="K82" s="72"/>
      <c r="L82" s="72"/>
      <c r="M82" s="72"/>
      <c r="N82" s="72"/>
      <c r="O82" s="72"/>
      <c r="P82" s="79"/>
      <c r="Q82" s="79"/>
      <c r="R82" s="79"/>
      <c r="S82" s="79"/>
      <c r="T82" s="79"/>
      <c r="U82" s="79"/>
      <c r="V82" s="79"/>
    </row>
    <row r="83" spans="2:22" s="71" customFormat="1">
      <c r="B83" s="73"/>
      <c r="C83" s="138"/>
      <c r="D83" s="138"/>
      <c r="E83" s="138"/>
      <c r="F83" s="72"/>
      <c r="G83" s="72"/>
      <c r="H83" s="72"/>
      <c r="I83" s="72"/>
      <c r="J83" s="72"/>
      <c r="K83" s="72"/>
      <c r="L83" s="72"/>
      <c r="M83" s="72"/>
      <c r="N83" s="72"/>
      <c r="O83" s="72"/>
      <c r="P83" s="79"/>
      <c r="Q83" s="79"/>
      <c r="R83" s="79"/>
      <c r="S83" s="79"/>
      <c r="T83" s="79"/>
      <c r="U83" s="79"/>
      <c r="V83" s="79"/>
    </row>
    <row r="84" spans="2:22" s="71" customFormat="1">
      <c r="B84" s="73"/>
      <c r="C84" s="134"/>
      <c r="D84" s="134"/>
      <c r="E84" s="134"/>
      <c r="F84" s="72"/>
      <c r="G84" s="72"/>
      <c r="H84" s="72"/>
      <c r="I84" s="72"/>
      <c r="J84" s="72"/>
      <c r="K84" s="72"/>
      <c r="L84" s="72"/>
      <c r="M84" s="72"/>
      <c r="N84" s="72"/>
      <c r="O84" s="72"/>
      <c r="P84" s="79"/>
      <c r="Q84" s="79"/>
      <c r="R84" s="79"/>
      <c r="S84" s="79"/>
      <c r="T84" s="79"/>
      <c r="U84" s="79"/>
      <c r="V84" s="79"/>
    </row>
    <row r="85" spans="2:22" s="71" customFormat="1">
      <c r="B85" s="73"/>
      <c r="C85" s="72"/>
      <c r="D85" s="72"/>
      <c r="E85" s="72"/>
      <c r="F85" s="72"/>
      <c r="G85" s="72"/>
      <c r="H85" s="72"/>
      <c r="I85" s="72"/>
      <c r="J85" s="72"/>
      <c r="K85" s="72"/>
      <c r="L85" s="72"/>
      <c r="M85" s="72"/>
      <c r="N85" s="72"/>
      <c r="O85" s="72"/>
      <c r="P85" s="79"/>
      <c r="Q85" s="79"/>
      <c r="R85" s="79"/>
      <c r="S85" s="79"/>
      <c r="T85" s="79"/>
      <c r="U85" s="79"/>
      <c r="V85" s="79"/>
    </row>
    <row r="86" spans="2:22" s="71" customFormat="1">
      <c r="B86" s="73"/>
      <c r="C86" s="72"/>
      <c r="D86" s="72"/>
      <c r="E86" s="72"/>
      <c r="F86" s="72"/>
      <c r="G86" s="72"/>
      <c r="H86" s="72"/>
      <c r="I86" s="72"/>
      <c r="J86" s="72"/>
      <c r="K86" s="72"/>
      <c r="L86" s="72"/>
      <c r="M86" s="72"/>
      <c r="N86" s="72"/>
      <c r="O86" s="72"/>
      <c r="P86" s="79"/>
      <c r="Q86" s="79"/>
      <c r="R86" s="79"/>
      <c r="S86" s="79"/>
      <c r="T86" s="79"/>
      <c r="U86" s="79"/>
      <c r="V86" s="79"/>
    </row>
    <row r="87" spans="2:22" s="71" customFormat="1">
      <c r="B87" s="73"/>
      <c r="C87" s="138"/>
      <c r="D87" s="138"/>
      <c r="E87" s="138"/>
      <c r="F87" s="72"/>
      <c r="G87" s="72"/>
      <c r="H87" s="72"/>
      <c r="I87" s="72"/>
      <c r="J87" s="72"/>
      <c r="K87" s="72"/>
      <c r="L87" s="72"/>
      <c r="M87" s="72"/>
      <c r="N87" s="72"/>
      <c r="O87" s="72"/>
      <c r="P87" s="79"/>
      <c r="Q87" s="79"/>
      <c r="R87" s="79"/>
      <c r="S87" s="79"/>
      <c r="T87" s="79"/>
      <c r="U87" s="79"/>
      <c r="V87" s="79"/>
    </row>
    <row r="88" spans="2:22" s="71" customFormat="1">
      <c r="B88" s="73"/>
      <c r="C88" s="134"/>
      <c r="D88" s="134"/>
      <c r="E88" s="134"/>
      <c r="F88" s="72"/>
      <c r="G88" s="72"/>
      <c r="H88" s="72"/>
      <c r="I88" s="72"/>
      <c r="J88" s="72"/>
      <c r="K88" s="72"/>
      <c r="L88" s="72"/>
      <c r="M88" s="72"/>
      <c r="N88" s="72"/>
      <c r="O88" s="72"/>
      <c r="P88" s="79"/>
      <c r="Q88" s="79"/>
      <c r="R88" s="79"/>
      <c r="S88" s="79"/>
      <c r="T88" s="79"/>
      <c r="U88" s="79"/>
      <c r="V88" s="79"/>
    </row>
    <row r="89" spans="2:22" s="71" customFormat="1">
      <c r="B89" s="73"/>
      <c r="C89" s="72"/>
      <c r="D89" s="72"/>
      <c r="E89" s="72"/>
      <c r="F89" s="72"/>
      <c r="G89" s="72"/>
      <c r="H89" s="72"/>
      <c r="I89" s="72"/>
      <c r="J89" s="72"/>
      <c r="K89" s="72"/>
      <c r="L89" s="72"/>
      <c r="M89" s="72"/>
      <c r="N89" s="72"/>
      <c r="O89" s="72"/>
      <c r="P89" s="79"/>
      <c r="Q89" s="79"/>
      <c r="R89" s="79"/>
      <c r="S89" s="79"/>
      <c r="T89" s="79"/>
      <c r="U89" s="79"/>
      <c r="V89" s="79"/>
    </row>
    <row r="90" spans="2:22" s="71" customFormat="1">
      <c r="B90" s="73"/>
      <c r="C90" s="72" t="s">
        <v>84</v>
      </c>
      <c r="D90" s="72"/>
      <c r="E90" s="72"/>
      <c r="F90" s="72"/>
      <c r="G90" s="72"/>
      <c r="H90" s="72"/>
      <c r="I90" s="72"/>
      <c r="J90" s="72"/>
      <c r="K90" s="72"/>
      <c r="L90" s="72"/>
      <c r="M90" s="72"/>
      <c r="N90" s="72"/>
      <c r="O90" s="72"/>
      <c r="P90" s="79"/>
      <c r="Q90" s="79"/>
      <c r="R90" s="79"/>
      <c r="S90" s="79"/>
      <c r="T90" s="79"/>
      <c r="U90" s="79"/>
      <c r="V90" s="79"/>
    </row>
    <row r="91" spans="2:22" s="71" customFormat="1">
      <c r="B91" s="73"/>
      <c r="C91" s="72"/>
      <c r="D91" s="72"/>
      <c r="E91" s="72"/>
      <c r="F91" s="72"/>
      <c r="G91" s="72"/>
      <c r="H91" s="72"/>
      <c r="I91" s="72"/>
      <c r="J91" s="72"/>
      <c r="K91" s="72"/>
      <c r="L91" s="72"/>
      <c r="M91" s="72"/>
      <c r="N91" s="72"/>
      <c r="O91" s="72"/>
      <c r="P91" s="79"/>
      <c r="Q91" s="79"/>
      <c r="R91" s="79"/>
      <c r="S91" s="79"/>
      <c r="T91" s="79"/>
      <c r="U91" s="79"/>
      <c r="V91" s="79"/>
    </row>
    <row r="92" spans="2:22" s="71" customFormat="1">
      <c r="B92" s="73"/>
      <c r="C92" s="73"/>
      <c r="D92" s="73"/>
      <c r="E92" s="73"/>
      <c r="F92" s="72"/>
      <c r="G92" s="72"/>
      <c r="H92" s="72"/>
      <c r="I92" s="72"/>
      <c r="J92" s="72"/>
      <c r="K92" s="72"/>
      <c r="L92" s="72"/>
      <c r="M92" s="72"/>
      <c r="N92" s="72"/>
      <c r="O92" s="72"/>
      <c r="P92" s="79"/>
      <c r="Q92" s="79"/>
      <c r="R92" s="79"/>
      <c r="S92" s="79"/>
      <c r="T92" s="79"/>
      <c r="U92" s="79"/>
      <c r="V92" s="79"/>
    </row>
    <row r="93" spans="2:22" s="71" customFormat="1">
      <c r="B93" s="72"/>
      <c r="C93" s="72"/>
      <c r="D93" s="72"/>
      <c r="E93" s="72"/>
      <c r="F93" s="72"/>
      <c r="G93" s="72"/>
      <c r="H93" s="72"/>
      <c r="I93" s="72"/>
      <c r="J93" s="72"/>
      <c r="K93" s="72"/>
      <c r="L93" s="72"/>
      <c r="M93" s="72"/>
      <c r="N93" s="72"/>
      <c r="O93" s="72"/>
      <c r="P93" s="79"/>
      <c r="Q93" s="79"/>
      <c r="R93" s="79"/>
      <c r="S93" s="79"/>
      <c r="T93" s="79"/>
      <c r="U93" s="79"/>
      <c r="V93" s="79"/>
    </row>
    <row r="94" spans="2:22">
      <c r="B94" s="75"/>
      <c r="C94" s="159" t="s">
        <v>13</v>
      </c>
      <c r="D94" s="159"/>
      <c r="E94" s="159"/>
      <c r="F94" s="75"/>
      <c r="G94" s="75"/>
      <c r="H94" s="75"/>
      <c r="I94" s="75"/>
      <c r="J94" s="75"/>
      <c r="K94" s="75"/>
      <c r="L94" s="75"/>
      <c r="M94" s="75"/>
      <c r="N94" s="75"/>
      <c r="O94" s="75"/>
      <c r="P94" s="79"/>
      <c r="Q94" s="79"/>
      <c r="R94" s="79"/>
      <c r="S94" s="79"/>
      <c r="T94" s="79"/>
      <c r="U94" s="79"/>
      <c r="V94" s="79"/>
    </row>
    <row r="96" spans="2:22">
      <c r="B96" s="622" t="s">
        <v>659</v>
      </c>
      <c r="C96" s="622"/>
      <c r="D96" s="623"/>
      <c r="E96" s="623"/>
      <c r="F96" s="623"/>
      <c r="G96" s="623"/>
      <c r="H96" s="623"/>
      <c r="I96" s="623"/>
      <c r="J96" s="623"/>
    </row>
    <row r="97" spans="2:10">
      <c r="B97" s="622" t="s">
        <v>586</v>
      </c>
      <c r="C97" s="622"/>
      <c r="D97" s="623"/>
      <c r="E97" s="623"/>
      <c r="F97" s="623"/>
      <c r="G97" s="623"/>
      <c r="H97" s="623"/>
      <c r="I97" s="623"/>
      <c r="J97" s="623"/>
    </row>
  </sheetData>
  <mergeCells count="12">
    <mergeCell ref="K9:N10"/>
    <mergeCell ref="O9:O11"/>
    <mergeCell ref="P9:V11"/>
    <mergeCell ref="B9:B11"/>
    <mergeCell ref="C9:C11"/>
    <mergeCell ref="F9:F11"/>
    <mergeCell ref="G9:G11"/>
    <mergeCell ref="H9:H11"/>
    <mergeCell ref="I9:I11"/>
    <mergeCell ref="J9:J11"/>
    <mergeCell ref="E9:E11"/>
    <mergeCell ref="D9:D11"/>
  </mergeCells>
  <printOptions verticalCentered="1"/>
  <pageMargins left="0" right="0" top="0.23622047244094491" bottom="0.23622047244094491" header="0.23622047244094491" footer="0.23622047244094491"/>
  <pageSetup paperSize="9" scale="38" orientation="landscape" r:id="rId1"/>
  <headerFooter alignWithMargins="0">
    <oddHeader>&amp;F</oddHeader>
  </headerFooter>
  <drawing r:id="rId2"/>
</worksheet>
</file>

<file path=xl/worksheets/sheet14.xml><?xml version="1.0" encoding="utf-8"?>
<worksheet xmlns="http://schemas.openxmlformats.org/spreadsheetml/2006/main" xmlns:r="http://schemas.openxmlformats.org/officeDocument/2006/relationships">
  <dimension ref="A3:AQ102"/>
  <sheetViews>
    <sheetView showGridLines="0" view="pageBreakPreview" topLeftCell="A29" zoomScale="70" zoomScaleNormal="68" zoomScaleSheetLayoutView="70" workbookViewId="0">
      <pane xSplit="3" topLeftCell="D1" activePane="topRight" state="frozen"/>
      <selection activeCell="A4" sqref="A4"/>
      <selection pane="topRight" activeCell="E51" sqref="E51"/>
    </sheetView>
  </sheetViews>
  <sheetFormatPr defaultColWidth="9.140625" defaultRowHeight="15"/>
  <cols>
    <col min="1" max="1" width="4.140625" style="1" customWidth="1"/>
    <col min="2" max="2" width="6.28515625" style="1" customWidth="1"/>
    <col min="3" max="3" width="36.140625" style="1" customWidth="1"/>
    <col min="4" max="8" width="17.85546875" style="1" customWidth="1"/>
    <col min="9" max="9" width="18.7109375" style="1" customWidth="1"/>
    <col min="10" max="10" width="23.28515625" style="1" customWidth="1"/>
    <col min="11" max="32" width="18.7109375" style="1" customWidth="1"/>
    <col min="33" max="16384" width="9.140625" style="1"/>
  </cols>
  <sheetData>
    <row r="3" spans="1:28">
      <c r="B3" s="6"/>
    </row>
    <row r="4" spans="1:28">
      <c r="B4" s="2"/>
      <c r="I4" s="2"/>
      <c r="J4" s="2"/>
      <c r="M4" s="2"/>
      <c r="N4" s="391" t="str">
        <f>Index!B2</f>
        <v xml:space="preserve">      Vidarbha Industries Power Limited - Transmission Business</v>
      </c>
      <c r="O4" s="2"/>
      <c r="R4" s="2"/>
      <c r="S4" s="2"/>
      <c r="T4" s="2"/>
      <c r="U4" s="2"/>
      <c r="V4" s="2"/>
      <c r="W4" s="2"/>
      <c r="X4" s="2"/>
      <c r="Y4" s="16"/>
      <c r="Z4" s="16"/>
      <c r="AA4" s="16"/>
      <c r="AB4" s="16"/>
    </row>
    <row r="5" spans="1:28">
      <c r="B5" s="2"/>
      <c r="I5" s="2"/>
      <c r="J5" s="2"/>
      <c r="M5" s="2"/>
      <c r="N5" s="784" t="s">
        <v>778</v>
      </c>
      <c r="O5" s="2"/>
      <c r="R5" s="2"/>
      <c r="S5" s="2"/>
      <c r="T5" s="2"/>
      <c r="U5" s="2"/>
      <c r="V5" s="2"/>
      <c r="W5" s="2"/>
      <c r="X5" s="2"/>
      <c r="Y5" s="16"/>
      <c r="Z5" s="16"/>
      <c r="AA5" s="16"/>
      <c r="AB5" s="16"/>
    </row>
    <row r="6" spans="1:28">
      <c r="B6" s="16"/>
      <c r="I6" s="2"/>
      <c r="J6" s="2"/>
      <c r="M6" s="2"/>
      <c r="N6" s="391" t="s">
        <v>191</v>
      </c>
      <c r="O6" s="2"/>
      <c r="R6" s="2"/>
      <c r="S6" s="2"/>
      <c r="T6" s="2"/>
      <c r="U6" s="2"/>
      <c r="V6" s="2"/>
      <c r="W6" s="2"/>
      <c r="X6" s="2"/>
      <c r="Y6" s="16"/>
      <c r="Z6" s="16"/>
      <c r="AA6" s="16"/>
      <c r="AB6" s="16"/>
    </row>
    <row r="7" spans="1:28">
      <c r="C7" s="2"/>
      <c r="D7" s="2"/>
      <c r="E7" s="2"/>
      <c r="F7" s="2"/>
      <c r="G7" s="2"/>
      <c r="H7" s="2"/>
      <c r="J7" s="9"/>
      <c r="M7" s="9"/>
      <c r="N7" s="9"/>
    </row>
    <row r="8" spans="1:28">
      <c r="B8" s="6"/>
      <c r="C8" s="6"/>
      <c r="D8" s="6"/>
      <c r="E8" s="6"/>
      <c r="F8" s="6"/>
      <c r="G8" s="6"/>
      <c r="H8" s="6"/>
      <c r="J8" s="9"/>
      <c r="M8" s="9"/>
      <c r="N8" s="9"/>
    </row>
    <row r="9" spans="1:28">
      <c r="A9" s="26" t="s">
        <v>60</v>
      </c>
      <c r="B9" s="94" t="s">
        <v>61</v>
      </c>
      <c r="C9" s="94"/>
      <c r="D9" s="94"/>
      <c r="E9" s="94"/>
      <c r="F9" s="94"/>
      <c r="G9" s="94"/>
      <c r="H9" s="94"/>
      <c r="I9" s="26"/>
      <c r="J9" s="77"/>
      <c r="K9" s="26"/>
      <c r="L9" s="26"/>
      <c r="M9" s="77"/>
      <c r="N9" s="77"/>
      <c r="O9" s="26"/>
      <c r="P9" s="26"/>
      <c r="Q9" s="26"/>
      <c r="S9" s="26"/>
      <c r="T9" s="26"/>
      <c r="U9" s="26"/>
      <c r="V9" s="26"/>
      <c r="W9" s="26"/>
      <c r="X9" s="26"/>
      <c r="Y9" s="26"/>
      <c r="Z9" s="26"/>
      <c r="AA9" s="26"/>
    </row>
    <row r="10" spans="1:28" ht="15.75" customHeight="1">
      <c r="A10" s="26"/>
      <c r="B10" s="140"/>
      <c r="C10" s="28"/>
      <c r="D10" s="28"/>
      <c r="E10" s="28"/>
      <c r="F10" s="28"/>
      <c r="G10" s="28"/>
      <c r="H10" s="28"/>
      <c r="I10" s="26"/>
      <c r="J10" s="77"/>
      <c r="K10" s="26"/>
      <c r="L10" s="26"/>
      <c r="M10" s="77"/>
      <c r="N10" s="77"/>
      <c r="O10" s="26"/>
      <c r="P10" s="26"/>
      <c r="Q10" s="26"/>
      <c r="S10" s="26"/>
      <c r="T10" s="26"/>
      <c r="U10" s="26"/>
      <c r="V10" s="26"/>
      <c r="W10" s="95" t="s">
        <v>33</v>
      </c>
      <c r="X10" s="26"/>
      <c r="Y10" s="26"/>
      <c r="Z10" s="26"/>
      <c r="AA10" s="26"/>
    </row>
    <row r="11" spans="1:28" ht="15.75" customHeight="1">
      <c r="A11" s="26"/>
      <c r="B11" s="1231" t="s">
        <v>224</v>
      </c>
      <c r="C11" s="1231" t="s">
        <v>4</v>
      </c>
      <c r="D11" s="1246" t="s">
        <v>213</v>
      </c>
      <c r="E11" s="1246"/>
      <c r="F11" s="1246"/>
      <c r="G11" s="1246"/>
      <c r="H11" s="1246"/>
      <c r="I11" s="1246" t="s">
        <v>567</v>
      </c>
      <c r="J11" s="1246"/>
      <c r="K11" s="1246"/>
      <c r="L11" s="1246"/>
      <c r="M11" s="1246"/>
      <c r="N11" s="1231" t="s">
        <v>568</v>
      </c>
      <c r="O11" s="1231"/>
      <c r="P11" s="1231"/>
      <c r="Q11" s="1231"/>
      <c r="R11" s="1231"/>
      <c r="S11" s="1231" t="s">
        <v>569</v>
      </c>
      <c r="T11" s="1231"/>
      <c r="U11" s="1231"/>
      <c r="V11" s="1231"/>
      <c r="W11" s="1231"/>
      <c r="X11" s="26"/>
      <c r="Y11" s="26"/>
      <c r="Z11" s="26"/>
      <c r="AA11" s="26"/>
    </row>
    <row r="12" spans="1:28" s="8" customFormat="1">
      <c r="A12" s="26"/>
      <c r="B12" s="1231"/>
      <c r="C12" s="1231"/>
      <c r="D12" s="1248" t="s">
        <v>26</v>
      </c>
      <c r="E12" s="1249"/>
      <c r="F12" s="1249"/>
      <c r="G12" s="1249"/>
      <c r="H12" s="1249"/>
      <c r="I12" s="1248" t="s">
        <v>26</v>
      </c>
      <c r="J12" s="1249"/>
      <c r="K12" s="1249"/>
      <c r="L12" s="1249"/>
      <c r="M12" s="1249"/>
      <c r="N12" s="1248" t="s">
        <v>26</v>
      </c>
      <c r="O12" s="1249"/>
      <c r="P12" s="1249"/>
      <c r="Q12" s="1249"/>
      <c r="R12" s="1249"/>
      <c r="S12" s="1248" t="s">
        <v>59</v>
      </c>
      <c r="T12" s="1249"/>
      <c r="U12" s="1249"/>
      <c r="V12" s="1249"/>
      <c r="W12" s="1249"/>
      <c r="X12" s="26"/>
      <c r="Y12" s="26"/>
      <c r="Z12" s="26"/>
      <c r="AA12" s="26"/>
    </row>
    <row r="13" spans="1:28" s="10" customFormat="1" ht="53.45" customHeight="1">
      <c r="A13" s="96"/>
      <c r="B13" s="1231"/>
      <c r="C13" s="1231"/>
      <c r="D13" s="538" t="s">
        <v>19</v>
      </c>
      <c r="E13" s="538" t="s">
        <v>20</v>
      </c>
      <c r="F13" s="538" t="s">
        <v>21</v>
      </c>
      <c r="G13" s="609" t="s">
        <v>660</v>
      </c>
      <c r="H13" s="538" t="s">
        <v>22</v>
      </c>
      <c r="I13" s="394" t="s">
        <v>19</v>
      </c>
      <c r="J13" s="394" t="s">
        <v>20</v>
      </c>
      <c r="K13" s="394" t="s">
        <v>21</v>
      </c>
      <c r="L13" s="609" t="s">
        <v>660</v>
      </c>
      <c r="M13" s="394" t="s">
        <v>22</v>
      </c>
      <c r="N13" s="394" t="s">
        <v>19</v>
      </c>
      <c r="O13" s="394" t="s">
        <v>20</v>
      </c>
      <c r="P13" s="394" t="s">
        <v>21</v>
      </c>
      <c r="Q13" s="609" t="s">
        <v>660</v>
      </c>
      <c r="R13" s="394" t="s">
        <v>22</v>
      </c>
      <c r="S13" s="394" t="s">
        <v>19</v>
      </c>
      <c r="T13" s="394" t="s">
        <v>20</v>
      </c>
      <c r="U13" s="394" t="s">
        <v>21</v>
      </c>
      <c r="V13" s="609" t="s">
        <v>660</v>
      </c>
      <c r="W13" s="394" t="s">
        <v>22</v>
      </c>
      <c r="X13" s="96"/>
      <c r="Y13" s="96"/>
      <c r="Z13" s="96"/>
      <c r="AA13" s="96"/>
    </row>
    <row r="14" spans="1:28" s="9" customFormat="1" ht="28.5">
      <c r="A14" s="97"/>
      <c r="B14" s="603"/>
      <c r="C14" s="603"/>
      <c r="D14" s="613" t="s">
        <v>56</v>
      </c>
      <c r="E14" s="613" t="s">
        <v>57</v>
      </c>
      <c r="F14" s="613" t="s">
        <v>578</v>
      </c>
      <c r="G14" s="613" t="s">
        <v>314</v>
      </c>
      <c r="H14" s="613" t="s">
        <v>662</v>
      </c>
      <c r="I14" s="613" t="s">
        <v>315</v>
      </c>
      <c r="J14" s="613" t="s">
        <v>663</v>
      </c>
      <c r="K14" s="613" t="s">
        <v>573</v>
      </c>
      <c r="L14" s="613" t="s">
        <v>574</v>
      </c>
      <c r="M14" s="613" t="s">
        <v>691</v>
      </c>
      <c r="N14" s="613" t="s">
        <v>664</v>
      </c>
      <c r="O14" s="613" t="s">
        <v>692</v>
      </c>
      <c r="P14" s="613" t="s">
        <v>665</v>
      </c>
      <c r="Q14" s="613" t="s">
        <v>666</v>
      </c>
      <c r="R14" s="613" t="s">
        <v>693</v>
      </c>
      <c r="S14" s="613" t="s">
        <v>667</v>
      </c>
      <c r="T14" s="613" t="s">
        <v>668</v>
      </c>
      <c r="U14" s="613" t="s">
        <v>694</v>
      </c>
      <c r="V14" s="613" t="s">
        <v>669</v>
      </c>
      <c r="W14" s="613" t="s">
        <v>695</v>
      </c>
      <c r="X14" s="97"/>
      <c r="Y14" s="97"/>
      <c r="Z14" s="97"/>
      <c r="AA14" s="97"/>
    </row>
    <row r="15" spans="1:28" s="9" customFormat="1">
      <c r="A15" s="77"/>
      <c r="B15" s="669">
        <v>1</v>
      </c>
      <c r="C15" s="670" t="s">
        <v>744</v>
      </c>
      <c r="D15" s="676">
        <v>0</v>
      </c>
      <c r="E15" s="676">
        <v>0</v>
      </c>
      <c r="F15" s="676">
        <v>0</v>
      </c>
      <c r="G15" s="677">
        <v>0</v>
      </c>
      <c r="H15" s="672">
        <f>D15+E15-F15-G15</f>
        <v>0</v>
      </c>
      <c r="I15" s="684">
        <f>H15</f>
        <v>0</v>
      </c>
      <c r="J15" s="676">
        <v>0</v>
      </c>
      <c r="K15" s="676">
        <v>0</v>
      </c>
      <c r="L15" s="677">
        <v>0</v>
      </c>
      <c r="M15" s="672">
        <f>I15+J15-K15-L15</f>
        <v>0</v>
      </c>
      <c r="N15" s="684">
        <f>M15</f>
        <v>0</v>
      </c>
      <c r="O15" s="676">
        <v>0</v>
      </c>
      <c r="P15" s="676">
        <v>0</v>
      </c>
      <c r="Q15" s="677">
        <v>0</v>
      </c>
      <c r="R15" s="672">
        <f>N15+O15-P15-Q15</f>
        <v>0</v>
      </c>
      <c r="S15" s="684">
        <f>R15</f>
        <v>0</v>
      </c>
      <c r="T15" s="676">
        <v>0</v>
      </c>
      <c r="U15" s="676">
        <v>0</v>
      </c>
      <c r="V15" s="677">
        <v>0</v>
      </c>
      <c r="W15" s="672">
        <f>S15+T15-U15-V15</f>
        <v>0</v>
      </c>
      <c r="X15" s="77"/>
      <c r="Y15" s="77"/>
      <c r="Z15" s="77"/>
      <c r="AA15" s="77"/>
    </row>
    <row r="16" spans="1:28" s="9" customFormat="1">
      <c r="A16" s="77"/>
      <c r="B16" s="671">
        <v>2</v>
      </c>
      <c r="C16" s="670" t="s">
        <v>745</v>
      </c>
      <c r="D16" s="672">
        <v>1.2741324000000001</v>
      </c>
      <c r="E16" s="676">
        <v>0</v>
      </c>
      <c r="F16" s="676">
        <v>0</v>
      </c>
      <c r="G16" s="677">
        <v>0</v>
      </c>
      <c r="H16" s="672">
        <f>D16+E16-F16-G16</f>
        <v>1.2741324000000001</v>
      </c>
      <c r="I16" s="684">
        <f>H16</f>
        <v>1.2741324000000001</v>
      </c>
      <c r="J16" s="676">
        <v>0</v>
      </c>
      <c r="K16" s="676">
        <v>0</v>
      </c>
      <c r="L16" s="677">
        <v>0</v>
      </c>
      <c r="M16" s="672">
        <f>I16+J16-K16-L16</f>
        <v>1.2741324000000001</v>
      </c>
      <c r="N16" s="684">
        <f>M16</f>
        <v>1.2741324000000001</v>
      </c>
      <c r="O16" s="676">
        <v>0</v>
      </c>
      <c r="P16" s="676">
        <v>0</v>
      </c>
      <c r="Q16" s="677">
        <v>0</v>
      </c>
      <c r="R16" s="672">
        <f>N16+O16-P16-Q16</f>
        <v>1.2741324000000001</v>
      </c>
      <c r="S16" s="684">
        <f>R16</f>
        <v>1.2741324000000001</v>
      </c>
      <c r="T16" s="676">
        <v>0</v>
      </c>
      <c r="U16" s="676">
        <v>0</v>
      </c>
      <c r="V16" s="677">
        <v>0</v>
      </c>
      <c r="W16" s="672">
        <f>S16+T16-U16-V16</f>
        <v>1.2741324000000001</v>
      </c>
      <c r="X16" s="77"/>
      <c r="Y16" s="77"/>
      <c r="Z16" s="77"/>
      <c r="AA16" s="77"/>
    </row>
    <row r="17" spans="1:27">
      <c r="A17" s="77"/>
      <c r="B17" s="671">
        <v>3</v>
      </c>
      <c r="C17" s="670" t="s">
        <v>746</v>
      </c>
      <c r="D17" s="673">
        <v>17.472082976665835</v>
      </c>
      <c r="E17" s="678">
        <v>0</v>
      </c>
      <c r="F17" s="678">
        <v>0</v>
      </c>
      <c r="G17" s="679">
        <v>0</v>
      </c>
      <c r="H17" s="672">
        <f>D17+E17-F17-G17</f>
        <v>17.472082976665835</v>
      </c>
      <c r="I17" s="684">
        <f>H17</f>
        <v>17.472082976665835</v>
      </c>
      <c r="J17" s="678">
        <v>0</v>
      </c>
      <c r="K17" s="678">
        <v>0</v>
      </c>
      <c r="L17" s="679">
        <v>0</v>
      </c>
      <c r="M17" s="672">
        <f>I17+J17-K17-L17</f>
        <v>17.472082976665835</v>
      </c>
      <c r="N17" s="684">
        <f>M17</f>
        <v>17.472082976665835</v>
      </c>
      <c r="O17" s="678">
        <v>0</v>
      </c>
      <c r="P17" s="678">
        <v>0</v>
      </c>
      <c r="Q17" s="679">
        <v>0</v>
      </c>
      <c r="R17" s="672">
        <f>N17+O17-P17-Q17</f>
        <v>17.472082976665835</v>
      </c>
      <c r="S17" s="684">
        <f>R17</f>
        <v>17.472082976665835</v>
      </c>
      <c r="T17" s="678">
        <v>0</v>
      </c>
      <c r="U17" s="678">
        <v>0</v>
      </c>
      <c r="V17" s="679">
        <v>0</v>
      </c>
      <c r="W17" s="672">
        <f>S17+T17-U17-V17</f>
        <v>17.472082976665835</v>
      </c>
      <c r="X17" s="77"/>
      <c r="Y17" s="77"/>
      <c r="Z17" s="77"/>
      <c r="AA17" s="77"/>
    </row>
    <row r="18" spans="1:27">
      <c r="A18" s="26"/>
      <c r="B18" s="671">
        <v>4</v>
      </c>
      <c r="C18" s="670" t="s">
        <v>747</v>
      </c>
      <c r="D18" s="672">
        <v>5.3183153335461846</v>
      </c>
      <c r="E18" s="676">
        <v>0</v>
      </c>
      <c r="F18" s="676">
        <v>0</v>
      </c>
      <c r="G18" s="677">
        <v>0</v>
      </c>
      <c r="H18" s="672">
        <f>D18+E18-F18-G18</f>
        <v>5.3183153335461846</v>
      </c>
      <c r="I18" s="684">
        <f>H18</f>
        <v>5.3183153335461846</v>
      </c>
      <c r="J18" s="676">
        <v>0</v>
      </c>
      <c r="K18" s="676">
        <v>0</v>
      </c>
      <c r="L18" s="677">
        <v>0</v>
      </c>
      <c r="M18" s="672">
        <f>I18+J18-K18-L18</f>
        <v>5.3183153335461846</v>
      </c>
      <c r="N18" s="684">
        <f>M18</f>
        <v>5.3183153335461846</v>
      </c>
      <c r="O18" s="676">
        <v>0</v>
      </c>
      <c r="P18" s="676">
        <v>0</v>
      </c>
      <c r="Q18" s="677">
        <v>0</v>
      </c>
      <c r="R18" s="672">
        <f>N18+O18-P18-Q18</f>
        <v>5.3183153335461846</v>
      </c>
      <c r="S18" s="684">
        <f>R18</f>
        <v>5.3183153335461846</v>
      </c>
      <c r="T18" s="676">
        <v>0</v>
      </c>
      <c r="U18" s="676">
        <v>0</v>
      </c>
      <c r="V18" s="677">
        <v>0</v>
      </c>
      <c r="W18" s="672">
        <f>S18+T18-U18-V18</f>
        <v>5.3183153335461846</v>
      </c>
      <c r="X18" s="26"/>
      <c r="Y18" s="26"/>
      <c r="Z18" s="26"/>
      <c r="AA18" s="26"/>
    </row>
    <row r="19" spans="1:27">
      <c r="A19" s="26"/>
      <c r="B19" s="141"/>
      <c r="C19" s="142"/>
      <c r="D19" s="142"/>
      <c r="E19" s="142"/>
      <c r="F19" s="142"/>
      <c r="G19" s="627"/>
      <c r="H19" s="142"/>
      <c r="I19" s="36"/>
      <c r="J19" s="36"/>
      <c r="K19" s="36"/>
      <c r="L19" s="627"/>
      <c r="M19" s="142"/>
      <c r="N19" s="36"/>
      <c r="O19" s="36"/>
      <c r="P19" s="36"/>
      <c r="Q19" s="627"/>
      <c r="R19" s="36"/>
      <c r="S19" s="36"/>
      <c r="T19" s="36"/>
      <c r="U19" s="36"/>
      <c r="V19" s="627"/>
      <c r="W19" s="36"/>
      <c r="X19" s="26"/>
      <c r="Y19" s="26"/>
      <c r="Z19" s="26"/>
      <c r="AA19" s="26"/>
    </row>
    <row r="20" spans="1:27" s="5" customFormat="1" hidden="1">
      <c r="A20" s="26"/>
      <c r="B20" s="141"/>
      <c r="C20" s="142"/>
      <c r="D20" s="142"/>
      <c r="E20" s="142"/>
      <c r="F20" s="142"/>
      <c r="G20" s="627"/>
      <c r="H20" s="142"/>
      <c r="I20" s="36"/>
      <c r="J20" s="36"/>
      <c r="K20" s="36"/>
      <c r="L20" s="627"/>
      <c r="M20" s="142"/>
      <c r="N20" s="36"/>
      <c r="O20" s="36"/>
      <c r="P20" s="36"/>
      <c r="Q20" s="627"/>
      <c r="R20" s="36"/>
      <c r="S20" s="36"/>
      <c r="T20" s="36"/>
      <c r="U20" s="36"/>
      <c r="V20" s="627"/>
      <c r="W20" s="36"/>
      <c r="X20" s="26"/>
      <c r="Y20" s="26"/>
      <c r="Z20" s="26"/>
      <c r="AA20" s="26"/>
    </row>
    <row r="21" spans="1:27" s="5" customFormat="1" hidden="1">
      <c r="A21" s="66"/>
      <c r="B21" s="36"/>
      <c r="C21" s="143"/>
      <c r="D21" s="143"/>
      <c r="E21" s="143"/>
      <c r="F21" s="143"/>
      <c r="G21" s="628"/>
      <c r="H21" s="143"/>
      <c r="I21" s="36"/>
      <c r="J21" s="144"/>
      <c r="K21" s="144"/>
      <c r="L21" s="628"/>
      <c r="M21" s="143"/>
      <c r="N21" s="36"/>
      <c r="O21" s="144"/>
      <c r="P21" s="144"/>
      <c r="Q21" s="628"/>
      <c r="R21" s="36"/>
      <c r="S21" s="36"/>
      <c r="T21" s="144"/>
      <c r="U21" s="144"/>
      <c r="V21" s="628"/>
      <c r="W21" s="36"/>
      <c r="X21" s="66"/>
      <c r="Y21" s="66"/>
      <c r="Z21" s="66"/>
      <c r="AA21" s="66"/>
    </row>
    <row r="22" spans="1:27" ht="18">
      <c r="A22" s="66"/>
      <c r="B22" s="145"/>
      <c r="C22" s="146" t="s">
        <v>23</v>
      </c>
      <c r="D22" s="680">
        <f>SUM(D15:D18)</f>
        <v>24.064530710212019</v>
      </c>
      <c r="E22" s="680">
        <f t="shared" ref="E22:S22" si="0">SUM(E15:E18)</f>
        <v>0</v>
      </c>
      <c r="F22" s="680">
        <f t="shared" si="0"/>
        <v>0</v>
      </c>
      <c r="G22" s="680">
        <f t="shared" si="0"/>
        <v>0</v>
      </c>
      <c r="H22" s="680">
        <f t="shared" si="0"/>
        <v>24.064530710212019</v>
      </c>
      <c r="I22" s="680">
        <f t="shared" si="0"/>
        <v>24.064530710212019</v>
      </c>
      <c r="J22" s="680">
        <f t="shared" si="0"/>
        <v>0</v>
      </c>
      <c r="K22" s="680">
        <f t="shared" si="0"/>
        <v>0</v>
      </c>
      <c r="L22" s="680">
        <f t="shared" si="0"/>
        <v>0</v>
      </c>
      <c r="M22" s="680">
        <f>SUM(M15:M18)</f>
        <v>24.064530710212019</v>
      </c>
      <c r="N22" s="680">
        <f t="shared" si="0"/>
        <v>24.064530710212019</v>
      </c>
      <c r="O22" s="680">
        <f t="shared" si="0"/>
        <v>0</v>
      </c>
      <c r="P22" s="680">
        <f t="shared" si="0"/>
        <v>0</v>
      </c>
      <c r="Q22" s="680">
        <f t="shared" si="0"/>
        <v>0</v>
      </c>
      <c r="R22" s="680">
        <f t="shared" si="0"/>
        <v>24.064530710212019</v>
      </c>
      <c r="S22" s="680">
        <f t="shared" si="0"/>
        <v>24.064530710212019</v>
      </c>
      <c r="T22" s="680">
        <f>SUM(T15:T18)</f>
        <v>0</v>
      </c>
      <c r="U22" s="680">
        <f>SUM(U15:U18)</f>
        <v>0</v>
      </c>
      <c r="V22" s="680">
        <f>SUM(V15:V18)</f>
        <v>0</v>
      </c>
      <c r="W22" s="680">
        <f>SUM(W15:W18)</f>
        <v>24.064530710212019</v>
      </c>
      <c r="X22" s="66"/>
      <c r="Y22" s="66"/>
      <c r="Z22" s="66"/>
      <c r="AA22" s="66"/>
    </row>
    <row r="23" spans="1:27">
      <c r="A23" s="26"/>
      <c r="B23" s="94"/>
      <c r="C23" s="28"/>
      <c r="D23" s="28"/>
      <c r="E23" s="28"/>
      <c r="F23" s="28"/>
      <c r="G23" s="28"/>
      <c r="H23" s="28"/>
      <c r="I23" s="26"/>
      <c r="J23" s="77"/>
      <c r="K23" s="26"/>
      <c r="L23" s="26"/>
      <c r="M23" s="77"/>
      <c r="N23" s="77"/>
      <c r="O23" s="26"/>
      <c r="P23" s="26"/>
      <c r="Q23" s="26"/>
      <c r="R23" s="26"/>
      <c r="S23" s="26"/>
      <c r="T23" s="26"/>
      <c r="U23" s="26"/>
      <c r="V23" s="26"/>
      <c r="W23" s="26"/>
      <c r="X23" s="26"/>
      <c r="Y23" s="26"/>
      <c r="Z23" s="95"/>
    </row>
    <row r="24" spans="1:27">
      <c r="A24" s="26"/>
      <c r="B24" s="1245" t="s">
        <v>673</v>
      </c>
      <c r="C24" s="1245"/>
      <c r="D24" s="1245"/>
      <c r="E24" s="1245"/>
      <c r="F24" s="1245"/>
      <c r="G24" s="1245"/>
      <c r="H24" s="28"/>
      <c r="I24" s="26"/>
      <c r="J24" s="77"/>
      <c r="K24" s="26"/>
      <c r="L24" s="26"/>
      <c r="M24" s="77"/>
      <c r="N24" s="77"/>
      <c r="O24" s="26"/>
      <c r="P24" s="26"/>
      <c r="Q24" s="26"/>
      <c r="R24" s="26"/>
      <c r="S24" s="26"/>
      <c r="T24" s="26"/>
      <c r="U24" s="26"/>
      <c r="V24" s="26"/>
      <c r="W24" s="26"/>
      <c r="X24" s="26"/>
      <c r="Y24" s="26"/>
      <c r="Z24" s="95"/>
    </row>
    <row r="25" spans="1:27">
      <c r="A25" s="26"/>
      <c r="B25" s="94"/>
      <c r="C25" s="28"/>
      <c r="D25" s="28"/>
      <c r="E25" s="28"/>
      <c r="F25" s="28"/>
      <c r="G25" s="28"/>
      <c r="H25" s="28"/>
      <c r="I25" s="26"/>
      <c r="J25" s="77"/>
      <c r="K25" s="26"/>
      <c r="L25" s="26"/>
      <c r="M25" s="77"/>
      <c r="N25" s="77"/>
      <c r="O25" s="26"/>
      <c r="P25" s="26"/>
      <c r="Q25" s="26"/>
      <c r="R25" s="26"/>
      <c r="S25" s="26"/>
      <c r="T25" s="26"/>
      <c r="U25" s="26"/>
      <c r="V25" s="26"/>
      <c r="W25" s="26"/>
      <c r="X25" s="26"/>
      <c r="Y25" s="26"/>
      <c r="Z25" s="95"/>
    </row>
    <row r="26" spans="1:27" ht="15.75" customHeight="1">
      <c r="A26" s="26"/>
      <c r="B26" s="94"/>
      <c r="C26" s="28"/>
      <c r="D26" s="28"/>
      <c r="E26" s="28"/>
      <c r="F26" s="28"/>
      <c r="G26" s="28"/>
      <c r="H26" s="28"/>
      <c r="I26" s="26"/>
      <c r="J26" s="77"/>
      <c r="K26" s="26"/>
      <c r="L26" s="26"/>
      <c r="M26" s="95" t="s">
        <v>33</v>
      </c>
      <c r="N26" s="77"/>
      <c r="O26" s="26"/>
      <c r="P26" s="26"/>
      <c r="Q26" s="26"/>
      <c r="R26" s="26"/>
      <c r="S26" s="26"/>
      <c r="T26" s="26"/>
      <c r="U26" s="26"/>
      <c r="V26" s="26"/>
      <c r="X26" s="26"/>
      <c r="Y26" s="26"/>
      <c r="Z26" s="95"/>
    </row>
    <row r="27" spans="1:27" ht="15.75" customHeight="1">
      <c r="A27" s="26"/>
      <c r="B27" s="1231" t="s">
        <v>224</v>
      </c>
      <c r="C27" s="1231" t="s">
        <v>4</v>
      </c>
      <c r="D27" s="1239" t="s">
        <v>570</v>
      </c>
      <c r="E27" s="1239"/>
      <c r="F27" s="1239"/>
      <c r="G27" s="1239"/>
      <c r="H27" s="1239"/>
      <c r="I27" s="1239" t="s">
        <v>571</v>
      </c>
      <c r="J27" s="1239"/>
      <c r="K27" s="1239"/>
      <c r="L27" s="1239"/>
      <c r="M27" s="1239"/>
      <c r="N27" s="1250"/>
      <c r="O27" s="1250"/>
      <c r="P27" s="1250"/>
      <c r="Q27" s="1250"/>
      <c r="R27" s="1250"/>
      <c r="S27" s="1250"/>
      <c r="T27" s="1250"/>
      <c r="U27" s="1250"/>
      <c r="V27" s="1250"/>
      <c r="W27" s="1250"/>
      <c r="X27" s="26"/>
      <c r="Y27" s="26"/>
      <c r="Z27" s="26"/>
      <c r="AA27" s="26"/>
    </row>
    <row r="28" spans="1:27" s="8" customFormat="1">
      <c r="A28" s="26"/>
      <c r="B28" s="1231"/>
      <c r="C28" s="1231"/>
      <c r="D28" s="1246" t="s">
        <v>780</v>
      </c>
      <c r="E28" s="1247"/>
      <c r="F28" s="1247"/>
      <c r="G28" s="1247"/>
      <c r="H28" s="1247"/>
      <c r="I28" s="1246" t="s">
        <v>780</v>
      </c>
      <c r="J28" s="1247"/>
      <c r="K28" s="1247"/>
      <c r="L28" s="1247"/>
      <c r="M28" s="1247"/>
      <c r="N28" s="1251"/>
      <c r="O28" s="1252"/>
      <c r="P28" s="1252"/>
      <c r="Q28" s="1252"/>
      <c r="R28" s="1252"/>
      <c r="S28" s="1251"/>
      <c r="T28" s="1252"/>
      <c r="U28" s="1252"/>
      <c r="V28" s="1252"/>
      <c r="W28" s="1252"/>
      <c r="X28" s="26"/>
      <c r="Y28" s="26"/>
      <c r="Z28" s="26"/>
      <c r="AA28" s="26"/>
    </row>
    <row r="29" spans="1:27" s="10" customFormat="1" ht="47.45" customHeight="1">
      <c r="A29" s="96"/>
      <c r="B29" s="1231"/>
      <c r="C29" s="1231"/>
      <c r="D29" s="545" t="s">
        <v>19</v>
      </c>
      <c r="E29" s="545" t="s">
        <v>20</v>
      </c>
      <c r="F29" s="545" t="s">
        <v>21</v>
      </c>
      <c r="G29" s="609" t="s">
        <v>660</v>
      </c>
      <c r="H29" s="545" t="s">
        <v>22</v>
      </c>
      <c r="I29" s="793" t="s">
        <v>19</v>
      </c>
      <c r="J29" s="793" t="s">
        <v>20</v>
      </c>
      <c r="K29" s="793" t="s">
        <v>21</v>
      </c>
      <c r="L29" s="792" t="s">
        <v>660</v>
      </c>
      <c r="M29" s="793" t="s">
        <v>22</v>
      </c>
      <c r="N29" s="844"/>
      <c r="O29" s="844"/>
      <c r="P29" s="844"/>
      <c r="Q29" s="794"/>
      <c r="R29" s="844"/>
      <c r="S29" s="844"/>
      <c r="T29" s="844"/>
      <c r="U29" s="844"/>
      <c r="V29" s="794"/>
      <c r="W29" s="844"/>
      <c r="X29" s="26"/>
      <c r="Y29" s="26"/>
      <c r="Z29" s="26"/>
      <c r="AA29" s="26"/>
    </row>
    <row r="30" spans="1:27" s="9" customFormat="1" ht="28.5">
      <c r="A30" s="97"/>
      <c r="B30" s="603"/>
      <c r="C30" s="603"/>
      <c r="D30" s="613" t="s">
        <v>670</v>
      </c>
      <c r="E30" s="613" t="s">
        <v>671</v>
      </c>
      <c r="F30" s="613" t="s">
        <v>672</v>
      </c>
      <c r="G30" s="613" t="s">
        <v>696</v>
      </c>
      <c r="H30" s="613" t="s">
        <v>697</v>
      </c>
      <c r="I30" s="771" t="s">
        <v>698</v>
      </c>
      <c r="J30" s="771" t="s">
        <v>699</v>
      </c>
      <c r="K30" s="771" t="s">
        <v>700</v>
      </c>
      <c r="L30" s="771" t="s">
        <v>701</v>
      </c>
      <c r="M30" s="771" t="s">
        <v>702</v>
      </c>
      <c r="N30" s="811"/>
      <c r="O30" s="811"/>
      <c r="P30" s="811"/>
      <c r="Q30" s="811"/>
      <c r="R30" s="811"/>
      <c r="S30" s="811"/>
      <c r="T30" s="811"/>
      <c r="U30" s="811"/>
      <c r="V30" s="811"/>
      <c r="W30" s="811"/>
      <c r="X30" s="26"/>
      <c r="Y30" s="26"/>
      <c r="Z30" s="26"/>
      <c r="AA30" s="26"/>
    </row>
    <row r="31" spans="1:27" s="9" customFormat="1">
      <c r="A31" s="77"/>
      <c r="B31" s="669">
        <v>1</v>
      </c>
      <c r="C31" s="670" t="s">
        <v>744</v>
      </c>
      <c r="D31" s="672">
        <f>W15</f>
        <v>0</v>
      </c>
      <c r="E31" s="676">
        <v>0</v>
      </c>
      <c r="F31" s="676">
        <v>0</v>
      </c>
      <c r="G31" s="677">
        <v>0</v>
      </c>
      <c r="H31" s="672">
        <f>D31+E31-F31-G31</f>
        <v>0</v>
      </c>
      <c r="I31" s="684">
        <f>H31</f>
        <v>0</v>
      </c>
      <c r="J31" s="676">
        <v>0</v>
      </c>
      <c r="K31" s="676">
        <v>0</v>
      </c>
      <c r="L31" s="677">
        <v>0</v>
      </c>
      <c r="M31" s="672">
        <f>I31+J31-K31-L31</f>
        <v>0</v>
      </c>
      <c r="N31" s="857"/>
      <c r="O31" s="856"/>
      <c r="P31" s="856"/>
      <c r="Q31" s="856"/>
      <c r="R31" s="857"/>
      <c r="S31" s="857"/>
      <c r="T31" s="856"/>
      <c r="U31" s="856"/>
      <c r="V31" s="856"/>
      <c r="W31" s="857"/>
      <c r="X31" s="26"/>
      <c r="Y31" s="26"/>
      <c r="Z31" s="26"/>
      <c r="AA31" s="26"/>
    </row>
    <row r="32" spans="1:27" s="9" customFormat="1">
      <c r="A32" s="77"/>
      <c r="B32" s="671">
        <v>2</v>
      </c>
      <c r="C32" s="670" t="s">
        <v>745</v>
      </c>
      <c r="D32" s="672">
        <f>W16</f>
        <v>1.2741324000000001</v>
      </c>
      <c r="E32" s="676">
        <v>0</v>
      </c>
      <c r="F32" s="676">
        <v>0</v>
      </c>
      <c r="G32" s="677">
        <v>0</v>
      </c>
      <c r="H32" s="672">
        <f>D32+E32-F32-G32</f>
        <v>1.2741324000000001</v>
      </c>
      <c r="I32" s="684">
        <f>H32</f>
        <v>1.2741324000000001</v>
      </c>
      <c r="J32" s="676">
        <v>0</v>
      </c>
      <c r="K32" s="676">
        <v>0</v>
      </c>
      <c r="L32" s="677">
        <v>0</v>
      </c>
      <c r="M32" s="672">
        <f>I32+J32-K32-L32</f>
        <v>1.2741324000000001</v>
      </c>
      <c r="N32" s="857"/>
      <c r="O32" s="856"/>
      <c r="P32" s="856"/>
      <c r="Q32" s="856"/>
      <c r="R32" s="857"/>
      <c r="S32" s="857"/>
      <c r="T32" s="856"/>
      <c r="U32" s="856"/>
      <c r="V32" s="856"/>
      <c r="W32" s="857"/>
      <c r="X32" s="26"/>
      <c r="Y32" s="26"/>
      <c r="Z32" s="26"/>
      <c r="AA32" s="26"/>
    </row>
    <row r="33" spans="1:31">
      <c r="A33" s="77"/>
      <c r="B33" s="671">
        <v>3</v>
      </c>
      <c r="C33" s="670" t="s">
        <v>746</v>
      </c>
      <c r="D33" s="672">
        <f>W17</f>
        <v>17.472082976665835</v>
      </c>
      <c r="E33" s="678">
        <v>0</v>
      </c>
      <c r="F33" s="678">
        <v>0</v>
      </c>
      <c r="G33" s="679">
        <v>0</v>
      </c>
      <c r="H33" s="672">
        <f>D33+E33-F33-G33</f>
        <v>17.472082976665835</v>
      </c>
      <c r="I33" s="684">
        <f>H33</f>
        <v>17.472082976665835</v>
      </c>
      <c r="J33" s="678">
        <v>0</v>
      </c>
      <c r="K33" s="678">
        <v>0</v>
      </c>
      <c r="L33" s="679">
        <v>0</v>
      </c>
      <c r="M33" s="672">
        <f>I33+J33-K33-L33</f>
        <v>17.472082976665835</v>
      </c>
      <c r="N33" s="857"/>
      <c r="O33" s="858"/>
      <c r="P33" s="858"/>
      <c r="Q33" s="858"/>
      <c r="R33" s="857"/>
      <c r="S33" s="857"/>
      <c r="T33" s="858"/>
      <c r="U33" s="858"/>
      <c r="V33" s="858"/>
      <c r="W33" s="857"/>
      <c r="X33" s="26"/>
      <c r="Y33" s="26"/>
      <c r="Z33" s="26"/>
      <c r="AA33" s="26"/>
    </row>
    <row r="34" spans="1:31">
      <c r="A34" s="26"/>
      <c r="B34" s="671">
        <v>4</v>
      </c>
      <c r="C34" s="670" t="s">
        <v>747</v>
      </c>
      <c r="D34" s="672">
        <f>W18</f>
        <v>5.3183153335461846</v>
      </c>
      <c r="E34" s="676">
        <v>0</v>
      </c>
      <c r="F34" s="676">
        <v>0</v>
      </c>
      <c r="G34" s="677">
        <v>0</v>
      </c>
      <c r="H34" s="672">
        <f>D34+E34-F34-G34</f>
        <v>5.3183153335461846</v>
      </c>
      <c r="I34" s="684">
        <f>H34</f>
        <v>5.3183153335461846</v>
      </c>
      <c r="J34" s="676">
        <v>0</v>
      </c>
      <c r="K34" s="676">
        <v>0</v>
      </c>
      <c r="L34" s="677">
        <v>0</v>
      </c>
      <c r="M34" s="672">
        <f>I34+J34-K34-L34</f>
        <v>5.3183153335461846</v>
      </c>
      <c r="N34" s="857"/>
      <c r="O34" s="856"/>
      <c r="P34" s="856"/>
      <c r="Q34" s="856"/>
      <c r="R34" s="857"/>
      <c r="S34" s="857"/>
      <c r="T34" s="856"/>
      <c r="U34" s="856"/>
      <c r="V34" s="856"/>
      <c r="W34" s="857"/>
      <c r="X34" s="26"/>
      <c r="Y34" s="26"/>
      <c r="Z34" s="26"/>
      <c r="AA34" s="26"/>
    </row>
    <row r="35" spans="1:31">
      <c r="A35" s="26"/>
      <c r="B35" s="141"/>
      <c r="C35" s="142"/>
      <c r="D35" s="142"/>
      <c r="E35" s="142"/>
      <c r="F35" s="142"/>
      <c r="G35" s="627"/>
      <c r="H35" s="142"/>
      <c r="I35" s="36"/>
      <c r="J35" s="36"/>
      <c r="K35" s="36"/>
      <c r="L35" s="627"/>
      <c r="M35" s="36"/>
      <c r="N35" s="79"/>
      <c r="O35" s="79"/>
      <c r="P35" s="79"/>
      <c r="Q35" s="859"/>
      <c r="R35" s="79"/>
      <c r="S35" s="79"/>
      <c r="T35" s="79"/>
      <c r="U35" s="79"/>
      <c r="V35" s="859"/>
      <c r="W35" s="79"/>
      <c r="X35" s="26"/>
      <c r="Y35" s="26"/>
      <c r="Z35" s="26"/>
      <c r="AA35" s="26"/>
    </row>
    <row r="36" spans="1:31" s="5" customFormat="1" hidden="1">
      <c r="A36" s="26"/>
      <c r="B36" s="141"/>
      <c r="C36" s="142"/>
      <c r="D36" s="142"/>
      <c r="E36" s="142"/>
      <c r="F36" s="142"/>
      <c r="G36" s="627"/>
      <c r="H36" s="142"/>
      <c r="I36" s="36"/>
      <c r="J36" s="36"/>
      <c r="K36" s="36"/>
      <c r="L36" s="627"/>
      <c r="M36" s="36"/>
      <c r="N36" s="79"/>
      <c r="O36" s="79"/>
      <c r="P36" s="79"/>
      <c r="Q36" s="859"/>
      <c r="R36" s="79"/>
      <c r="S36" s="79"/>
      <c r="T36" s="79"/>
      <c r="U36" s="79"/>
      <c r="V36" s="859"/>
      <c r="W36" s="79"/>
      <c r="X36" s="26"/>
      <c r="Y36" s="26"/>
      <c r="Z36" s="26"/>
      <c r="AA36" s="26"/>
    </row>
    <row r="37" spans="1:31" s="5" customFormat="1" hidden="1">
      <c r="A37" s="66"/>
      <c r="B37" s="36"/>
      <c r="C37" s="143"/>
      <c r="D37" s="143"/>
      <c r="E37" s="143"/>
      <c r="F37" s="143"/>
      <c r="G37" s="628"/>
      <c r="H37" s="143"/>
      <c r="I37" s="36"/>
      <c r="J37" s="144"/>
      <c r="K37" s="144"/>
      <c r="L37" s="628"/>
      <c r="M37" s="36"/>
      <c r="N37" s="79"/>
      <c r="O37" s="548"/>
      <c r="P37" s="548"/>
      <c r="Q37" s="612"/>
      <c r="R37" s="79"/>
      <c r="S37" s="79"/>
      <c r="T37" s="548"/>
      <c r="U37" s="548"/>
      <c r="V37" s="612"/>
      <c r="W37" s="79"/>
      <c r="X37" s="26"/>
      <c r="Y37" s="26"/>
      <c r="Z37" s="26"/>
      <c r="AA37" s="26"/>
    </row>
    <row r="38" spans="1:31" s="5" customFormat="1" ht="18">
      <c r="A38" s="66"/>
      <c r="B38" s="145"/>
      <c r="C38" s="146" t="s">
        <v>23</v>
      </c>
      <c r="D38" s="680">
        <f>SUM(D31:D34)</f>
        <v>24.064530710212019</v>
      </c>
      <c r="E38" s="680">
        <f t="shared" ref="E38:M38" si="1">SUM(E31:E34)</f>
        <v>0</v>
      </c>
      <c r="F38" s="680">
        <f t="shared" si="1"/>
        <v>0</v>
      </c>
      <c r="G38" s="680">
        <f t="shared" si="1"/>
        <v>0</v>
      </c>
      <c r="H38" s="680">
        <f t="shared" si="1"/>
        <v>24.064530710212019</v>
      </c>
      <c r="I38" s="680">
        <f t="shared" si="1"/>
        <v>24.064530710212019</v>
      </c>
      <c r="J38" s="680">
        <f t="shared" si="1"/>
        <v>0</v>
      </c>
      <c r="K38" s="680">
        <f t="shared" si="1"/>
        <v>0</v>
      </c>
      <c r="L38" s="680">
        <f t="shared" si="1"/>
        <v>0</v>
      </c>
      <c r="M38" s="680">
        <f t="shared" si="1"/>
        <v>24.064530710212019</v>
      </c>
      <c r="N38" s="807"/>
      <c r="O38" s="807"/>
      <c r="P38" s="807"/>
      <c r="Q38" s="807"/>
      <c r="R38" s="807"/>
      <c r="S38" s="807"/>
      <c r="T38" s="807"/>
      <c r="U38" s="807"/>
      <c r="V38" s="807"/>
      <c r="W38" s="807"/>
      <c r="X38" s="26"/>
      <c r="Y38" s="26"/>
      <c r="Z38" s="26"/>
      <c r="AA38" s="26"/>
      <c r="AB38" s="13"/>
      <c r="AC38" s="13"/>
      <c r="AD38" s="13"/>
      <c r="AE38" s="13"/>
    </row>
    <row r="39" spans="1:31" ht="15.75" customHeight="1">
      <c r="A39" s="66"/>
      <c r="B39" s="98"/>
      <c r="C39" s="148"/>
      <c r="D39" s="148"/>
      <c r="E39" s="148"/>
      <c r="F39" s="148"/>
      <c r="G39" s="148"/>
      <c r="H39" s="148"/>
      <c r="I39" s="98"/>
      <c r="J39" s="98"/>
      <c r="K39" s="98"/>
      <c r="L39" s="98"/>
      <c r="M39" s="98"/>
      <c r="N39" s="98"/>
      <c r="O39" s="98"/>
      <c r="P39" s="131"/>
      <c r="Q39" s="131"/>
      <c r="R39" s="66"/>
      <c r="S39" s="66"/>
      <c r="T39" s="66"/>
      <c r="U39" s="66"/>
      <c r="V39" s="66"/>
      <c r="W39" s="66"/>
      <c r="X39" s="66"/>
      <c r="Y39" s="66"/>
      <c r="Z39" s="66"/>
      <c r="AA39" s="66"/>
    </row>
    <row r="40" spans="1:31" ht="15.75" customHeight="1">
      <c r="A40" s="66"/>
      <c r="B40" s="98"/>
      <c r="C40" s="148"/>
      <c r="D40" s="148"/>
      <c r="E40" s="148"/>
      <c r="F40" s="148"/>
      <c r="G40" s="148"/>
      <c r="H40" s="148"/>
      <c r="I40" s="98"/>
      <c r="J40" s="98"/>
      <c r="K40" s="98"/>
      <c r="L40" s="98"/>
      <c r="M40" s="98"/>
      <c r="N40" s="98"/>
      <c r="O40" s="98"/>
      <c r="P40" s="131"/>
      <c r="Q40" s="131"/>
      <c r="R40" s="66"/>
      <c r="S40" s="66"/>
      <c r="T40" s="66"/>
      <c r="U40" s="66"/>
      <c r="V40" s="66"/>
      <c r="W40" s="66"/>
      <c r="X40" s="66"/>
      <c r="Y40" s="66"/>
      <c r="Z40" s="66"/>
      <c r="AA40" s="66"/>
    </row>
    <row r="41" spans="1:31"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row>
    <row r="42" spans="1:31" s="8" customFormat="1">
      <c r="A42" s="26"/>
      <c r="B42" s="94" t="s">
        <v>62</v>
      </c>
      <c r="C42" s="26"/>
      <c r="D42" s="26"/>
      <c r="E42" s="26"/>
      <c r="F42" s="26"/>
      <c r="G42" s="26"/>
      <c r="H42" s="26"/>
      <c r="I42" s="26"/>
      <c r="J42" s="26"/>
      <c r="K42" s="26"/>
      <c r="L42" s="26"/>
      <c r="M42" s="26"/>
      <c r="N42" s="26"/>
      <c r="O42" s="26"/>
      <c r="P42" s="26"/>
      <c r="Q42" s="26"/>
      <c r="R42" s="26"/>
      <c r="S42" s="26"/>
      <c r="T42" s="26"/>
      <c r="U42" s="26"/>
      <c r="V42" s="26"/>
      <c r="W42" s="26"/>
      <c r="X42" s="26"/>
      <c r="Y42" s="26"/>
      <c r="Z42" s="26"/>
      <c r="AA42" s="26"/>
    </row>
    <row r="43" spans="1:31" s="10" customFormat="1">
      <c r="A43" s="26"/>
      <c r="B43" s="94"/>
      <c r="C43" s="26"/>
      <c r="D43" s="26"/>
      <c r="E43" s="26"/>
      <c r="F43" s="26"/>
      <c r="G43" s="26"/>
      <c r="H43" s="26"/>
      <c r="I43" s="26"/>
      <c r="J43" s="26"/>
      <c r="K43" s="26"/>
      <c r="L43" s="26"/>
      <c r="M43" s="26"/>
      <c r="N43" s="26"/>
      <c r="O43" s="26"/>
      <c r="P43" s="26"/>
      <c r="Q43" s="26"/>
      <c r="R43" s="26"/>
      <c r="S43" s="26"/>
      <c r="T43" s="26"/>
      <c r="U43" s="26"/>
      <c r="V43" s="26"/>
      <c r="W43" s="26"/>
      <c r="X43" s="26"/>
      <c r="Y43" s="26"/>
      <c r="Z43" s="26"/>
      <c r="AA43" s="26"/>
    </row>
    <row r="44" spans="1:31" s="9" customFormat="1">
      <c r="A44" s="26"/>
      <c r="B44" s="26"/>
      <c r="C44" s="26"/>
      <c r="D44" s="26"/>
      <c r="E44" s="26"/>
      <c r="F44" s="26"/>
      <c r="G44" s="26"/>
      <c r="H44" s="26"/>
      <c r="I44" s="26"/>
      <c r="J44" s="77"/>
      <c r="K44" s="26"/>
      <c r="L44" s="26"/>
      <c r="M44" s="77"/>
      <c r="N44" s="77"/>
      <c r="O44" s="26"/>
      <c r="P44" s="26"/>
      <c r="Q44" s="26"/>
      <c r="R44" s="95" t="s">
        <v>33</v>
      </c>
      <c r="S44" s="26"/>
      <c r="T44" s="26"/>
      <c r="U44" s="26"/>
      <c r="V44" s="26"/>
      <c r="W44" s="26"/>
      <c r="X44" s="26"/>
      <c r="Y44" s="26"/>
      <c r="Z44" s="26"/>
      <c r="AA44" s="26"/>
    </row>
    <row r="45" spans="1:31" s="9" customFormat="1">
      <c r="A45" s="26"/>
      <c r="B45" s="1231" t="s">
        <v>224</v>
      </c>
      <c r="C45" s="1231" t="s">
        <v>4</v>
      </c>
      <c r="D45" s="1246" t="s">
        <v>213</v>
      </c>
      <c r="E45" s="1246"/>
      <c r="F45" s="1246"/>
      <c r="G45" s="1246"/>
      <c r="H45" s="1246"/>
      <c r="I45" s="1246" t="s">
        <v>567</v>
      </c>
      <c r="J45" s="1246"/>
      <c r="K45" s="1246"/>
      <c r="L45" s="1246"/>
      <c r="M45" s="1246"/>
      <c r="N45" s="1231" t="s">
        <v>568</v>
      </c>
      <c r="O45" s="1231"/>
      <c r="P45" s="1231"/>
      <c r="Q45" s="1231"/>
      <c r="R45" s="1231"/>
      <c r="S45" s="1231" t="s">
        <v>569</v>
      </c>
      <c r="T45" s="1231"/>
      <c r="U45" s="1231"/>
      <c r="V45" s="1231"/>
      <c r="W45" s="1231"/>
      <c r="X45" s="26"/>
      <c r="Y45" s="26"/>
      <c r="Z45" s="26"/>
      <c r="AA45" s="26"/>
    </row>
    <row r="46" spans="1:31" s="9" customFormat="1">
      <c r="A46" s="26"/>
      <c r="B46" s="1231"/>
      <c r="C46" s="1231"/>
      <c r="D46" s="1248" t="s">
        <v>26</v>
      </c>
      <c r="E46" s="1249"/>
      <c r="F46" s="1249"/>
      <c r="G46" s="1249"/>
      <c r="H46" s="1249"/>
      <c r="I46" s="1248" t="s">
        <v>26</v>
      </c>
      <c r="J46" s="1249"/>
      <c r="K46" s="1249"/>
      <c r="L46" s="1249"/>
      <c r="M46" s="1249"/>
      <c r="N46" s="1248" t="s">
        <v>26</v>
      </c>
      <c r="O46" s="1249"/>
      <c r="P46" s="1249"/>
      <c r="Q46" s="1249"/>
      <c r="R46" s="1249"/>
      <c r="S46" s="1248" t="s">
        <v>59</v>
      </c>
      <c r="T46" s="1249"/>
      <c r="U46" s="1249"/>
      <c r="V46" s="1249"/>
      <c r="W46" s="1249"/>
      <c r="X46" s="26"/>
      <c r="Y46" s="26"/>
      <c r="Z46" s="26"/>
      <c r="AA46" s="26"/>
    </row>
    <row r="47" spans="1:31" ht="74.25" customHeight="1">
      <c r="A47" s="26"/>
      <c r="B47" s="1231"/>
      <c r="C47" s="1231"/>
      <c r="D47" s="545" t="s">
        <v>39</v>
      </c>
      <c r="E47" s="545" t="s">
        <v>20</v>
      </c>
      <c r="F47" s="547" t="s">
        <v>41</v>
      </c>
      <c r="G47" s="609" t="s">
        <v>660</v>
      </c>
      <c r="H47" s="545" t="s">
        <v>40</v>
      </c>
      <c r="I47" s="545" t="s">
        <v>39</v>
      </c>
      <c r="J47" s="545" t="s">
        <v>20</v>
      </c>
      <c r="K47" s="547" t="s">
        <v>41</v>
      </c>
      <c r="L47" s="609" t="s">
        <v>660</v>
      </c>
      <c r="M47" s="545" t="s">
        <v>40</v>
      </c>
      <c r="N47" s="545" t="s">
        <v>39</v>
      </c>
      <c r="O47" s="545" t="s">
        <v>20</v>
      </c>
      <c r="P47" s="547" t="s">
        <v>41</v>
      </c>
      <c r="Q47" s="609" t="s">
        <v>660</v>
      </c>
      <c r="R47" s="545" t="s">
        <v>40</v>
      </c>
      <c r="S47" s="545" t="s">
        <v>39</v>
      </c>
      <c r="T47" s="545" t="s">
        <v>20</v>
      </c>
      <c r="U47" s="547" t="s">
        <v>41</v>
      </c>
      <c r="V47" s="609" t="s">
        <v>660</v>
      </c>
      <c r="W47" s="545" t="s">
        <v>40</v>
      </c>
      <c r="X47" s="26"/>
      <c r="Y47" s="26"/>
      <c r="Z47" s="26"/>
      <c r="AA47" s="26"/>
    </row>
    <row r="48" spans="1:31" ht="28.5">
      <c r="A48" s="26"/>
      <c r="B48" s="603"/>
      <c r="C48" s="603"/>
      <c r="D48" s="613" t="s">
        <v>56</v>
      </c>
      <c r="E48" s="613" t="s">
        <v>57</v>
      </c>
      <c r="F48" s="613" t="s">
        <v>578</v>
      </c>
      <c r="G48" s="613" t="s">
        <v>314</v>
      </c>
      <c r="H48" s="613" t="s">
        <v>662</v>
      </c>
      <c r="I48" s="613" t="s">
        <v>315</v>
      </c>
      <c r="J48" s="613" t="s">
        <v>663</v>
      </c>
      <c r="K48" s="613" t="s">
        <v>573</v>
      </c>
      <c r="L48" s="613" t="s">
        <v>574</v>
      </c>
      <c r="M48" s="613" t="s">
        <v>691</v>
      </c>
      <c r="N48" s="613" t="s">
        <v>664</v>
      </c>
      <c r="O48" s="613" t="s">
        <v>692</v>
      </c>
      <c r="P48" s="613" t="s">
        <v>665</v>
      </c>
      <c r="Q48" s="613" t="s">
        <v>666</v>
      </c>
      <c r="R48" s="613" t="s">
        <v>693</v>
      </c>
      <c r="S48" s="613" t="s">
        <v>667</v>
      </c>
      <c r="T48" s="613" t="s">
        <v>668</v>
      </c>
      <c r="U48" s="613" t="s">
        <v>694</v>
      </c>
      <c r="V48" s="613" t="s">
        <v>669</v>
      </c>
      <c r="W48" s="613" t="s">
        <v>695</v>
      </c>
      <c r="X48" s="26"/>
      <c r="Y48" s="26"/>
      <c r="Z48" s="26"/>
      <c r="AA48" s="26"/>
    </row>
    <row r="49" spans="1:31">
      <c r="A49" s="26"/>
      <c r="B49" s="669">
        <v>1</v>
      </c>
      <c r="C49" s="670" t="s">
        <v>744</v>
      </c>
      <c r="D49" s="672">
        <v>0</v>
      </c>
      <c r="E49" s="672">
        <v>0</v>
      </c>
      <c r="F49" s="674">
        <v>0</v>
      </c>
      <c r="G49" s="675">
        <v>0</v>
      </c>
      <c r="H49" s="672">
        <f>D49+E49-F49-G49</f>
        <v>0</v>
      </c>
      <c r="I49" s="684">
        <f>H49</f>
        <v>0</v>
      </c>
      <c r="J49" s="672">
        <v>0</v>
      </c>
      <c r="K49" s="674">
        <v>0</v>
      </c>
      <c r="L49" s="675">
        <v>0</v>
      </c>
      <c r="M49" s="672">
        <f>I49+J49-K49-L49</f>
        <v>0</v>
      </c>
      <c r="N49" s="684">
        <f>M49</f>
        <v>0</v>
      </c>
      <c r="O49" s="672">
        <v>0</v>
      </c>
      <c r="P49" s="674">
        <v>0</v>
      </c>
      <c r="Q49" s="675">
        <v>0</v>
      </c>
      <c r="R49" s="672">
        <f>N49+O49-P49-Q49</f>
        <v>0</v>
      </c>
      <c r="S49" s="684">
        <f>R49</f>
        <v>0</v>
      </c>
      <c r="T49" s="672">
        <v>0</v>
      </c>
      <c r="U49" s="674">
        <v>0</v>
      </c>
      <c r="V49" s="675">
        <v>0</v>
      </c>
      <c r="W49" s="672">
        <f>S49+T49-U49-V49</f>
        <v>0</v>
      </c>
      <c r="X49" s="26"/>
      <c r="Y49" s="26"/>
      <c r="Z49" s="26"/>
      <c r="AA49" s="26"/>
    </row>
    <row r="50" spans="1:31" s="5" customFormat="1">
      <c r="A50" s="26"/>
      <c r="B50" s="671">
        <v>2</v>
      </c>
      <c r="C50" s="670" t="s">
        <v>745</v>
      </c>
      <c r="D50" s="672">
        <v>0.21278011079999998</v>
      </c>
      <c r="E50" s="672">
        <f>3.34%*D16</f>
        <v>4.2556022159999998E-2</v>
      </c>
      <c r="F50" s="674">
        <v>0</v>
      </c>
      <c r="G50" s="675">
        <v>0</v>
      </c>
      <c r="H50" s="672">
        <f>D50+E50-F50-G50</f>
        <v>0.25533613295999996</v>
      </c>
      <c r="I50" s="684">
        <f>H50</f>
        <v>0.25533613295999996</v>
      </c>
      <c r="J50" s="672">
        <f>3.34%*I16</f>
        <v>4.2556022159999998E-2</v>
      </c>
      <c r="K50" s="674">
        <v>0</v>
      </c>
      <c r="L50" s="675">
        <v>0</v>
      </c>
      <c r="M50" s="672">
        <f>I50+J50-K50-L50</f>
        <v>0.29789215511999995</v>
      </c>
      <c r="N50" s="684">
        <f>M50</f>
        <v>0.29789215511999995</v>
      </c>
      <c r="O50" s="672">
        <f>3.34%*N16</f>
        <v>4.2556022159999998E-2</v>
      </c>
      <c r="P50" s="674">
        <v>0</v>
      </c>
      <c r="Q50" s="675">
        <v>0</v>
      </c>
      <c r="R50" s="672">
        <f>N50+O50-P50-Q50</f>
        <v>0.34044817727999993</v>
      </c>
      <c r="S50" s="684">
        <f>R50</f>
        <v>0.34044817727999993</v>
      </c>
      <c r="T50" s="672">
        <f>3.34%*S16</f>
        <v>4.2556022159999998E-2</v>
      </c>
      <c r="U50" s="674">
        <v>0</v>
      </c>
      <c r="V50" s="675">
        <v>0</v>
      </c>
      <c r="W50" s="672">
        <f>S50+T50-U50-V50</f>
        <v>0.38300419943999992</v>
      </c>
      <c r="X50" s="26"/>
      <c r="Y50" s="26"/>
      <c r="Z50" s="26"/>
      <c r="AA50" s="26"/>
    </row>
    <row r="51" spans="1:31" s="5" customFormat="1">
      <c r="A51" s="26"/>
      <c r="B51" s="671">
        <v>3</v>
      </c>
      <c r="C51" s="670" t="s">
        <v>746</v>
      </c>
      <c r="D51" s="672">
        <v>4.6126299058397802</v>
      </c>
      <c r="E51" s="672">
        <f>5.28%*D17</f>
        <v>0.92252598116795603</v>
      </c>
      <c r="F51" s="674">
        <v>0</v>
      </c>
      <c r="G51" s="675">
        <v>0</v>
      </c>
      <c r="H51" s="672">
        <f>D51+E51-F51-G51</f>
        <v>5.5351558870077362</v>
      </c>
      <c r="I51" s="684">
        <f>H51</f>
        <v>5.5351558870077362</v>
      </c>
      <c r="J51" s="672">
        <f>5.28%*I17</f>
        <v>0.92252598116795603</v>
      </c>
      <c r="K51" s="674">
        <v>0</v>
      </c>
      <c r="L51" s="675">
        <v>0</v>
      </c>
      <c r="M51" s="672">
        <f>I51+J51-K51-L51</f>
        <v>6.4576818681756922</v>
      </c>
      <c r="N51" s="684">
        <f>M51</f>
        <v>6.4576818681756922</v>
      </c>
      <c r="O51" s="672">
        <f>5.28%*N17</f>
        <v>0.92252598116795603</v>
      </c>
      <c r="P51" s="674">
        <v>0</v>
      </c>
      <c r="Q51" s="675">
        <v>0</v>
      </c>
      <c r="R51" s="672">
        <f>N51+O51-P51-Q51</f>
        <v>7.3802078493436483</v>
      </c>
      <c r="S51" s="684">
        <f>R51</f>
        <v>7.3802078493436483</v>
      </c>
      <c r="T51" s="672">
        <f>5.28%*S17</f>
        <v>0.92252598116795603</v>
      </c>
      <c r="U51" s="674">
        <v>0</v>
      </c>
      <c r="V51" s="675">
        <v>0</v>
      </c>
      <c r="W51" s="672">
        <f>S51+T51-U51-V51</f>
        <v>8.3027338305116043</v>
      </c>
      <c r="X51" s="26"/>
      <c r="Y51" s="26"/>
      <c r="Z51" s="26"/>
      <c r="AA51" s="26"/>
    </row>
    <row r="52" spans="1:31" s="5" customFormat="1" ht="18">
      <c r="A52" s="26"/>
      <c r="B52" s="671">
        <v>4</v>
      </c>
      <c r="C52" s="670" t="s">
        <v>747</v>
      </c>
      <c r="D52" s="672">
        <v>1.4040352480561926</v>
      </c>
      <c r="E52" s="672">
        <f>5.28%*D18</f>
        <v>0.28080704961123854</v>
      </c>
      <c r="F52" s="674">
        <v>0</v>
      </c>
      <c r="G52" s="675">
        <v>0</v>
      </c>
      <c r="H52" s="672">
        <f>D52+E52-F52-G52</f>
        <v>1.6848422976674311</v>
      </c>
      <c r="I52" s="684">
        <f>H52</f>
        <v>1.6848422976674311</v>
      </c>
      <c r="J52" s="672">
        <f>5.28%*I18</f>
        <v>0.28080704961123854</v>
      </c>
      <c r="K52" s="674">
        <v>0</v>
      </c>
      <c r="L52" s="675">
        <v>0</v>
      </c>
      <c r="M52" s="672">
        <f>I52+J52-K52-L52</f>
        <v>1.9656493472786696</v>
      </c>
      <c r="N52" s="684">
        <f>M52</f>
        <v>1.9656493472786696</v>
      </c>
      <c r="O52" s="672">
        <f>5.28%*N18</f>
        <v>0.28080704961123854</v>
      </c>
      <c r="P52" s="674">
        <v>0</v>
      </c>
      <c r="Q52" s="675">
        <v>0</v>
      </c>
      <c r="R52" s="672">
        <f>N52+O52-P52-Q52</f>
        <v>2.2464563968899083</v>
      </c>
      <c r="S52" s="684">
        <f>R52</f>
        <v>2.2464563968899083</v>
      </c>
      <c r="T52" s="672">
        <f>5.28%*S18</f>
        <v>0.28080704961123854</v>
      </c>
      <c r="U52" s="674">
        <v>0</v>
      </c>
      <c r="V52" s="675">
        <v>0</v>
      </c>
      <c r="W52" s="672">
        <f>S52+T52-U52-V52</f>
        <v>2.5272634465011468</v>
      </c>
      <c r="X52" s="26"/>
      <c r="Y52" s="26"/>
      <c r="Z52" s="26"/>
      <c r="AA52" s="26"/>
      <c r="AB52" s="13"/>
      <c r="AC52" s="13"/>
      <c r="AD52" s="13"/>
      <c r="AE52" s="13"/>
    </row>
    <row r="53" spans="1:31" s="5" customFormat="1" ht="18">
      <c r="A53" s="26"/>
      <c r="B53" s="141"/>
      <c r="C53" s="142"/>
      <c r="D53" s="142"/>
      <c r="E53" s="142"/>
      <c r="F53" s="142"/>
      <c r="G53" s="627"/>
      <c r="H53" s="142"/>
      <c r="I53" s="36"/>
      <c r="J53" s="36"/>
      <c r="K53" s="36"/>
      <c r="L53" s="627"/>
      <c r="M53" s="36"/>
      <c r="N53" s="36"/>
      <c r="O53" s="36"/>
      <c r="P53" s="36"/>
      <c r="Q53" s="627"/>
      <c r="R53" s="36"/>
      <c r="S53" s="36"/>
      <c r="T53" s="36"/>
      <c r="U53" s="36"/>
      <c r="V53" s="627"/>
      <c r="W53" s="36"/>
      <c r="X53" s="26"/>
      <c r="Y53" s="26"/>
      <c r="Z53" s="26"/>
      <c r="AA53" s="26"/>
      <c r="AB53" s="13"/>
      <c r="AC53" s="13"/>
      <c r="AD53" s="13"/>
      <c r="AE53" s="13"/>
    </row>
    <row r="54" spans="1:31" s="5" customFormat="1" ht="18" hidden="1">
      <c r="A54" s="26"/>
      <c r="B54" s="36"/>
      <c r="C54" s="143"/>
      <c r="D54" s="143"/>
      <c r="E54" s="143"/>
      <c r="F54" s="143"/>
      <c r="G54" s="627"/>
      <c r="H54" s="143"/>
      <c r="I54" s="36"/>
      <c r="J54" s="144"/>
      <c r="K54" s="144"/>
      <c r="L54" s="627"/>
      <c r="M54" s="36"/>
      <c r="N54" s="36"/>
      <c r="O54" s="144"/>
      <c r="P54" s="144"/>
      <c r="Q54" s="627"/>
      <c r="R54" s="36"/>
      <c r="S54" s="36"/>
      <c r="T54" s="36"/>
      <c r="U54" s="36"/>
      <c r="V54" s="627"/>
      <c r="W54" s="36"/>
      <c r="X54" s="26"/>
      <c r="Y54" s="26"/>
      <c r="Z54" s="26"/>
      <c r="AA54" s="26"/>
      <c r="AB54" s="13"/>
      <c r="AC54" s="13"/>
      <c r="AD54" s="13"/>
      <c r="AE54" s="13"/>
    </row>
    <row r="55" spans="1:31" s="5" customFormat="1" ht="18">
      <c r="A55" s="26"/>
      <c r="B55" s="145"/>
      <c r="C55" s="146" t="s">
        <v>23</v>
      </c>
      <c r="D55" s="680">
        <f>SUM(D49:D52)</f>
        <v>6.2294452646959728</v>
      </c>
      <c r="E55" s="680">
        <f t="shared" ref="E55:W55" si="2">SUM(E49:E52)</f>
        <v>1.2458890529391946</v>
      </c>
      <c r="F55" s="680">
        <f t="shared" si="2"/>
        <v>0</v>
      </c>
      <c r="G55" s="680">
        <f t="shared" si="2"/>
        <v>0</v>
      </c>
      <c r="H55" s="680">
        <f t="shared" si="2"/>
        <v>7.4753343176351672</v>
      </c>
      <c r="I55" s="680">
        <f>SUM(I49:I52)</f>
        <v>7.4753343176351672</v>
      </c>
      <c r="J55" s="680">
        <f t="shared" si="2"/>
        <v>1.2458890529391946</v>
      </c>
      <c r="K55" s="680">
        <f t="shared" si="2"/>
        <v>0</v>
      </c>
      <c r="L55" s="680">
        <f t="shared" si="2"/>
        <v>0</v>
      </c>
      <c r="M55" s="680">
        <f t="shared" si="2"/>
        <v>8.7212233705743607</v>
      </c>
      <c r="N55" s="680">
        <f>SUM(N49:N52)</f>
        <v>8.7212233705743607</v>
      </c>
      <c r="O55" s="680">
        <f t="shared" si="2"/>
        <v>1.2458890529391946</v>
      </c>
      <c r="P55" s="680">
        <f t="shared" si="2"/>
        <v>0</v>
      </c>
      <c r="Q55" s="680">
        <f t="shared" si="2"/>
        <v>0</v>
      </c>
      <c r="R55" s="680">
        <f t="shared" si="2"/>
        <v>9.9671124235135569</v>
      </c>
      <c r="S55" s="680">
        <f>SUM(S49:S52)</f>
        <v>9.9671124235135569</v>
      </c>
      <c r="T55" s="680">
        <f t="shared" si="2"/>
        <v>1.2458890529391946</v>
      </c>
      <c r="U55" s="680">
        <f t="shared" si="2"/>
        <v>0</v>
      </c>
      <c r="V55" s="680">
        <f t="shared" si="2"/>
        <v>0</v>
      </c>
      <c r="W55" s="680">
        <f t="shared" si="2"/>
        <v>11.213001476452751</v>
      </c>
      <c r="X55" s="26"/>
      <c r="Y55" s="26"/>
      <c r="Z55" s="26"/>
      <c r="AA55" s="26"/>
      <c r="AB55" s="13"/>
      <c r="AC55" s="13"/>
      <c r="AD55" s="13"/>
      <c r="AE55" s="13"/>
    </row>
    <row r="56" spans="1:31" s="5" customFormat="1" ht="18">
      <c r="A56" s="26"/>
      <c r="B56" s="98"/>
      <c r="C56" s="147"/>
      <c r="D56" s="147"/>
      <c r="E56" s="1004"/>
      <c r="F56" s="147"/>
      <c r="G56" s="147"/>
      <c r="H56" s="147"/>
      <c r="I56" s="98"/>
      <c r="J56" s="98"/>
      <c r="K56" s="98"/>
      <c r="L56" s="98"/>
      <c r="M56" s="98"/>
      <c r="N56" s="98"/>
      <c r="O56" s="98"/>
      <c r="P56" s="98"/>
      <c r="Q56" s="98"/>
      <c r="R56" s="98"/>
      <c r="S56" s="26"/>
      <c r="T56" s="548"/>
      <c r="U56" s="548"/>
      <c r="V56" s="548"/>
      <c r="W56" s="26"/>
      <c r="X56" s="26"/>
      <c r="Y56" s="26"/>
      <c r="Z56" s="26"/>
      <c r="AA56" s="26"/>
      <c r="AB56" s="13"/>
      <c r="AC56" s="13"/>
      <c r="AD56" s="13"/>
      <c r="AE56" s="13"/>
    </row>
    <row r="57" spans="1:31" s="5" customFormat="1" ht="18">
      <c r="A57" s="26"/>
      <c r="B57" s="629" t="s">
        <v>661</v>
      </c>
      <c r="C57" s="630"/>
      <c r="D57" s="631"/>
      <c r="E57" s="631"/>
      <c r="F57" s="631"/>
      <c r="G57" s="631"/>
      <c r="H57" s="631"/>
      <c r="I57" s="632"/>
      <c r="J57" s="632"/>
      <c r="K57" s="98"/>
      <c r="L57" s="98"/>
      <c r="M57" s="98"/>
      <c r="N57" s="98"/>
      <c r="O57" s="98"/>
      <c r="P57" s="98"/>
      <c r="Q57" s="98"/>
      <c r="R57" s="98"/>
      <c r="S57" s="26"/>
      <c r="T57" s="548"/>
      <c r="U57" s="548"/>
      <c r="V57" s="548"/>
      <c r="W57" s="26"/>
      <c r="X57" s="26"/>
      <c r="Y57" s="26"/>
      <c r="Z57" s="26"/>
      <c r="AA57" s="26"/>
      <c r="AB57" s="13"/>
      <c r="AC57" s="13"/>
      <c r="AD57" s="13"/>
      <c r="AE57" s="13"/>
    </row>
    <row r="58" spans="1:31" s="5" customFormat="1" ht="18">
      <c r="A58" s="26"/>
      <c r="B58" s="629" t="s">
        <v>651</v>
      </c>
      <c r="C58" s="630"/>
      <c r="D58" s="631"/>
      <c r="E58" s="631"/>
      <c r="F58" s="631"/>
      <c r="G58" s="631"/>
      <c r="H58" s="631"/>
      <c r="I58" s="632"/>
      <c r="J58" s="632"/>
      <c r="K58" s="98"/>
      <c r="L58" s="98"/>
      <c r="M58" s="98"/>
      <c r="N58" s="98"/>
      <c r="O58" s="98"/>
      <c r="P58" s="98"/>
      <c r="Q58" s="98"/>
      <c r="R58" s="98"/>
      <c r="S58" s="26"/>
      <c r="T58" s="548"/>
      <c r="U58" s="548"/>
      <c r="V58" s="548"/>
      <c r="W58" s="26"/>
      <c r="X58" s="26"/>
      <c r="Y58" s="26"/>
      <c r="Z58" s="26"/>
      <c r="AA58" s="26"/>
      <c r="AB58" s="13"/>
      <c r="AC58" s="13"/>
      <c r="AD58" s="13"/>
      <c r="AE58" s="13"/>
    </row>
    <row r="59" spans="1:31" s="5" customFormat="1" ht="18">
      <c r="A59" s="26"/>
      <c r="B59" s="98"/>
      <c r="C59" s="147"/>
      <c r="D59" s="147"/>
      <c r="E59" s="147"/>
      <c r="F59" s="147"/>
      <c r="G59" s="147"/>
      <c r="H59" s="147"/>
      <c r="I59" s="98"/>
      <c r="J59" s="98"/>
      <c r="K59" s="98"/>
      <c r="L59" s="98"/>
      <c r="M59" s="98"/>
      <c r="N59" s="98"/>
      <c r="O59" s="98"/>
      <c r="P59" s="98"/>
      <c r="Q59" s="98"/>
      <c r="R59" s="98"/>
      <c r="S59" s="98"/>
      <c r="T59" s="98"/>
      <c r="U59" s="98"/>
      <c r="V59" s="98"/>
      <c r="W59" s="98"/>
      <c r="X59" s="98"/>
      <c r="Y59" s="98"/>
      <c r="Z59" s="98"/>
      <c r="AB59" s="13"/>
      <c r="AC59" s="13"/>
      <c r="AD59" s="13"/>
      <c r="AE59" s="13"/>
    </row>
    <row r="60" spans="1:31" s="5" customFormat="1" ht="18">
      <c r="A60" s="26"/>
      <c r="B60" s="98"/>
      <c r="C60" s="147"/>
      <c r="D60" s="147"/>
      <c r="E60" s="147"/>
      <c r="F60" s="147"/>
      <c r="G60" s="147"/>
      <c r="H60" s="147"/>
      <c r="I60" s="98"/>
      <c r="J60" s="98"/>
      <c r="K60" s="98"/>
      <c r="L60" s="98"/>
      <c r="M60" s="1014" t="s">
        <v>33</v>
      </c>
      <c r="N60" s="98"/>
      <c r="O60" s="98"/>
      <c r="P60" s="98"/>
      <c r="Q60" s="98"/>
      <c r="S60" s="98"/>
      <c r="T60" s="98"/>
      <c r="U60" s="98"/>
      <c r="V60" s="98"/>
      <c r="W60" s="98"/>
      <c r="X60" s="98"/>
      <c r="Y60" s="98"/>
      <c r="Z60" s="98"/>
      <c r="AA60" s="98"/>
    </row>
    <row r="61" spans="1:31" s="5" customFormat="1">
      <c r="A61" s="26"/>
      <c r="B61" s="1231" t="s">
        <v>224</v>
      </c>
      <c r="C61" s="1231" t="s">
        <v>4</v>
      </c>
      <c r="D61" s="1239" t="s">
        <v>570</v>
      </c>
      <c r="E61" s="1239"/>
      <c r="F61" s="1239"/>
      <c r="G61" s="1239"/>
      <c r="H61" s="1239"/>
      <c r="I61" s="1239" t="s">
        <v>571</v>
      </c>
      <c r="J61" s="1239"/>
      <c r="K61" s="1239"/>
      <c r="L61" s="1239"/>
      <c r="M61" s="1239"/>
      <c r="N61" s="1250"/>
      <c r="O61" s="1250"/>
      <c r="P61" s="1250"/>
      <c r="Q61" s="1250"/>
      <c r="R61" s="1250"/>
      <c r="S61" s="1250"/>
      <c r="T61" s="1250"/>
      <c r="U61" s="1250"/>
      <c r="V61" s="1250"/>
      <c r="W61" s="1250"/>
      <c r="X61" s="26"/>
      <c r="Y61" s="26"/>
      <c r="Z61" s="26"/>
      <c r="AA61" s="26"/>
    </row>
    <row r="62" spans="1:31" s="5" customFormat="1">
      <c r="A62" s="26"/>
      <c r="B62" s="1231"/>
      <c r="C62" s="1231"/>
      <c r="D62" s="1246" t="s">
        <v>780</v>
      </c>
      <c r="E62" s="1247"/>
      <c r="F62" s="1247"/>
      <c r="G62" s="1247"/>
      <c r="H62" s="1247"/>
      <c r="I62" s="1246" t="s">
        <v>780</v>
      </c>
      <c r="J62" s="1247"/>
      <c r="K62" s="1247"/>
      <c r="L62" s="1247"/>
      <c r="M62" s="1247"/>
      <c r="N62" s="1251"/>
      <c r="O62" s="1252"/>
      <c r="P62" s="1252"/>
      <c r="Q62" s="1252"/>
      <c r="R62" s="1252"/>
      <c r="S62" s="1251"/>
      <c r="T62" s="1252"/>
      <c r="U62" s="1252"/>
      <c r="V62" s="1252"/>
      <c r="W62" s="1252"/>
      <c r="X62" s="26"/>
      <c r="Y62" s="26"/>
      <c r="Z62" s="26"/>
      <c r="AA62" s="26"/>
    </row>
    <row r="63" spans="1:31" s="5" customFormat="1" ht="76.5" customHeight="1">
      <c r="A63" s="26"/>
      <c r="B63" s="1231"/>
      <c r="C63" s="1231"/>
      <c r="D63" s="545" t="s">
        <v>39</v>
      </c>
      <c r="E63" s="545" t="s">
        <v>20</v>
      </c>
      <c r="F63" s="547" t="s">
        <v>41</v>
      </c>
      <c r="G63" s="609" t="s">
        <v>660</v>
      </c>
      <c r="H63" s="545" t="s">
        <v>40</v>
      </c>
      <c r="I63" s="793" t="s">
        <v>39</v>
      </c>
      <c r="J63" s="793" t="s">
        <v>20</v>
      </c>
      <c r="K63" s="547" t="s">
        <v>41</v>
      </c>
      <c r="L63" s="792" t="s">
        <v>660</v>
      </c>
      <c r="M63" s="793" t="s">
        <v>40</v>
      </c>
      <c r="N63" s="844"/>
      <c r="O63" s="844"/>
      <c r="P63" s="861"/>
      <c r="Q63" s="794"/>
      <c r="R63" s="844"/>
      <c r="S63" s="844"/>
      <c r="T63" s="844"/>
      <c r="U63" s="861"/>
      <c r="V63" s="794"/>
      <c r="W63" s="844"/>
      <c r="X63" s="26"/>
      <c r="Y63" s="26"/>
      <c r="Z63" s="26"/>
      <c r="AA63" s="26"/>
    </row>
    <row r="64" spans="1:31" ht="28.5">
      <c r="A64" s="26"/>
      <c r="B64" s="603"/>
      <c r="C64" s="603"/>
      <c r="D64" s="613" t="s">
        <v>670</v>
      </c>
      <c r="E64" s="613" t="s">
        <v>671</v>
      </c>
      <c r="F64" s="613" t="s">
        <v>672</v>
      </c>
      <c r="G64" s="613" t="s">
        <v>696</v>
      </c>
      <c r="H64" s="613" t="s">
        <v>697</v>
      </c>
      <c r="I64" s="771" t="s">
        <v>698</v>
      </c>
      <c r="J64" s="771" t="s">
        <v>699</v>
      </c>
      <c r="K64" s="771" t="s">
        <v>700</v>
      </c>
      <c r="L64" s="771" t="s">
        <v>701</v>
      </c>
      <c r="M64" s="771" t="s">
        <v>702</v>
      </c>
      <c r="N64" s="811"/>
      <c r="O64" s="811"/>
      <c r="P64" s="811"/>
      <c r="Q64" s="811"/>
      <c r="R64" s="811"/>
      <c r="S64" s="811"/>
      <c r="T64" s="811"/>
      <c r="U64" s="811"/>
      <c r="V64" s="811"/>
      <c r="W64" s="811"/>
      <c r="X64" s="26"/>
      <c r="Y64" s="26"/>
      <c r="Z64" s="26"/>
      <c r="AA64" s="26"/>
    </row>
    <row r="65" spans="1:43">
      <c r="A65" s="26"/>
      <c r="B65" s="669">
        <v>1</v>
      </c>
      <c r="C65" s="670" t="s">
        <v>744</v>
      </c>
      <c r="D65" s="672">
        <f>W49</f>
        <v>0</v>
      </c>
      <c r="E65" s="672">
        <v>0</v>
      </c>
      <c r="F65" s="674">
        <v>0</v>
      </c>
      <c r="G65" s="675">
        <v>0</v>
      </c>
      <c r="H65" s="672">
        <f>D65+E65-F65-G65</f>
        <v>0</v>
      </c>
      <c r="I65" s="684">
        <f>H65</f>
        <v>0</v>
      </c>
      <c r="J65" s="672">
        <v>0</v>
      </c>
      <c r="K65" s="674">
        <v>0</v>
      </c>
      <c r="L65" s="675">
        <v>0</v>
      </c>
      <c r="M65" s="672">
        <f>I65+J65-K65-L65</f>
        <v>0</v>
      </c>
      <c r="N65" s="857"/>
      <c r="O65" s="857"/>
      <c r="P65" s="860"/>
      <c r="Q65" s="860"/>
      <c r="R65" s="857"/>
      <c r="S65" s="857"/>
      <c r="T65" s="857"/>
      <c r="U65" s="860"/>
      <c r="V65" s="860"/>
      <c r="W65" s="857"/>
      <c r="X65" s="26"/>
      <c r="Y65" s="26"/>
      <c r="Z65" s="26"/>
      <c r="AA65" s="26"/>
    </row>
    <row r="66" spans="1:43" ht="32.25" customHeight="1">
      <c r="A66" s="26"/>
      <c r="B66" s="671">
        <v>2</v>
      </c>
      <c r="C66" s="670" t="s">
        <v>745</v>
      </c>
      <c r="D66" s="672">
        <f>W50</f>
        <v>0.38300419943999992</v>
      </c>
      <c r="E66" s="672">
        <f>3.34%*D32</f>
        <v>4.2556022159999998E-2</v>
      </c>
      <c r="F66" s="674">
        <v>0</v>
      </c>
      <c r="G66" s="675">
        <v>0</v>
      </c>
      <c r="H66" s="672">
        <f>D66+E66-F66-G66</f>
        <v>0.4255602215999999</v>
      </c>
      <c r="I66" s="684">
        <f>H66</f>
        <v>0.4255602215999999</v>
      </c>
      <c r="J66" s="672">
        <f>3.34%*I32</f>
        <v>4.2556022159999998E-2</v>
      </c>
      <c r="K66" s="674">
        <v>0</v>
      </c>
      <c r="L66" s="675">
        <v>0</v>
      </c>
      <c r="M66" s="672">
        <f>I66+J66-K66-L66</f>
        <v>0.46811624375999988</v>
      </c>
      <c r="N66" s="857"/>
      <c r="O66" s="857"/>
      <c r="P66" s="860"/>
      <c r="Q66" s="860"/>
      <c r="R66" s="857"/>
      <c r="S66" s="857"/>
      <c r="T66" s="857"/>
      <c r="U66" s="860"/>
      <c r="V66" s="860"/>
      <c r="W66" s="857"/>
      <c r="X66" s="26"/>
      <c r="Y66" s="26"/>
      <c r="Z66" s="26"/>
      <c r="AA66" s="26"/>
    </row>
    <row r="67" spans="1:43" ht="15" customHeight="1">
      <c r="A67" s="26"/>
      <c r="B67" s="671">
        <v>3</v>
      </c>
      <c r="C67" s="670" t="s">
        <v>746</v>
      </c>
      <c r="D67" s="672">
        <f>W51</f>
        <v>8.3027338305116043</v>
      </c>
      <c r="E67" s="672">
        <f>5.28%*D33</f>
        <v>0.92252598116795603</v>
      </c>
      <c r="F67" s="674">
        <v>0</v>
      </c>
      <c r="G67" s="675">
        <v>0</v>
      </c>
      <c r="H67" s="672">
        <f>D67+E67-F67-G67</f>
        <v>9.2252598116795603</v>
      </c>
      <c r="I67" s="684">
        <f>H67</f>
        <v>9.2252598116795603</v>
      </c>
      <c r="J67" s="672">
        <f>5.28%*I33</f>
        <v>0.92252598116795603</v>
      </c>
      <c r="K67" s="674">
        <v>0</v>
      </c>
      <c r="L67" s="675">
        <v>0</v>
      </c>
      <c r="M67" s="672">
        <f>I67+J67-K67-L67</f>
        <v>10.147785792847516</v>
      </c>
      <c r="N67" s="857"/>
      <c r="O67" s="857"/>
      <c r="P67" s="860"/>
      <c r="Q67" s="860"/>
      <c r="R67" s="857"/>
      <c r="S67" s="857"/>
      <c r="T67" s="857"/>
      <c r="U67" s="860"/>
      <c r="V67" s="860"/>
      <c r="W67" s="857"/>
      <c r="X67" s="26"/>
      <c r="Y67" s="26"/>
      <c r="Z67" s="26"/>
      <c r="AA67" s="26"/>
    </row>
    <row r="68" spans="1:43">
      <c r="A68" s="26"/>
      <c r="B68" s="671">
        <v>4</v>
      </c>
      <c r="C68" s="670" t="s">
        <v>747</v>
      </c>
      <c r="D68" s="672">
        <f>W52</f>
        <v>2.5272634465011468</v>
      </c>
      <c r="E68" s="672">
        <f>5.28%*D34</f>
        <v>0.28080704961123854</v>
      </c>
      <c r="F68" s="674">
        <v>0</v>
      </c>
      <c r="G68" s="675">
        <v>0</v>
      </c>
      <c r="H68" s="672">
        <f>D68+E68-F68-G68</f>
        <v>2.8080704961123852</v>
      </c>
      <c r="I68" s="684">
        <f>H68</f>
        <v>2.8080704961123852</v>
      </c>
      <c r="J68" s="672">
        <f>5.28%*I34</f>
        <v>0.28080704961123854</v>
      </c>
      <c r="K68" s="674">
        <v>0</v>
      </c>
      <c r="L68" s="675">
        <v>0</v>
      </c>
      <c r="M68" s="672">
        <f>I68+J68-K68-L68</f>
        <v>3.0888775457236237</v>
      </c>
      <c r="N68" s="857"/>
      <c r="O68" s="857"/>
      <c r="P68" s="860"/>
      <c r="Q68" s="860"/>
      <c r="R68" s="857"/>
      <c r="S68" s="857"/>
      <c r="T68" s="857"/>
      <c r="U68" s="860"/>
      <c r="V68" s="860"/>
      <c r="W68" s="857"/>
      <c r="X68" s="26"/>
      <c r="Y68" s="26"/>
      <c r="Z68" s="26"/>
      <c r="AA68" s="26"/>
    </row>
    <row r="69" spans="1:43">
      <c r="A69" s="26"/>
      <c r="B69" s="141"/>
      <c r="C69" s="142"/>
      <c r="D69" s="142"/>
      <c r="E69" s="142"/>
      <c r="F69" s="142"/>
      <c r="G69" s="627"/>
      <c r="H69" s="142"/>
      <c r="I69" s="36"/>
      <c r="J69" s="36"/>
      <c r="K69" s="36"/>
      <c r="L69" s="627"/>
      <c r="M69" s="36"/>
      <c r="N69" s="79"/>
      <c r="O69" s="79"/>
      <c r="P69" s="79"/>
      <c r="Q69" s="859"/>
      <c r="R69" s="79"/>
      <c r="S69" s="79"/>
      <c r="T69" s="79"/>
      <c r="U69" s="79"/>
      <c r="V69" s="859"/>
      <c r="W69" s="79"/>
      <c r="X69" s="26"/>
      <c r="Y69" s="26"/>
      <c r="Z69" s="26"/>
      <c r="AA69" s="26"/>
    </row>
    <row r="70" spans="1:43" hidden="1">
      <c r="A70" s="26"/>
      <c r="B70" s="36"/>
      <c r="C70" s="143"/>
      <c r="D70" s="143"/>
      <c r="E70" s="143"/>
      <c r="F70" s="143"/>
      <c r="G70" s="627"/>
      <c r="H70" s="143"/>
      <c r="I70" s="36"/>
      <c r="J70" s="144"/>
      <c r="K70" s="144"/>
      <c r="L70" s="627"/>
      <c r="M70" s="36"/>
      <c r="N70" s="79"/>
      <c r="O70" s="548"/>
      <c r="P70" s="548"/>
      <c r="Q70" s="859"/>
      <c r="R70" s="79"/>
      <c r="S70" s="79"/>
      <c r="T70" s="548"/>
      <c r="U70" s="548"/>
      <c r="V70" s="859"/>
      <c r="W70" s="79"/>
      <c r="X70" s="26"/>
      <c r="Y70" s="26"/>
      <c r="Z70" s="26"/>
      <c r="AA70" s="26"/>
    </row>
    <row r="71" spans="1:43" ht="18">
      <c r="A71" s="26"/>
      <c r="B71" s="145"/>
      <c r="C71" s="146" t="s">
        <v>23</v>
      </c>
      <c r="D71" s="680">
        <f>SUM(D65:D68)</f>
        <v>11.213001476452751</v>
      </c>
      <c r="E71" s="680">
        <f t="shared" ref="E71:M71" si="3">SUM(E65:E68)</f>
        <v>1.2458890529391946</v>
      </c>
      <c r="F71" s="680">
        <f t="shared" si="3"/>
        <v>0</v>
      </c>
      <c r="G71" s="680">
        <f t="shared" si="3"/>
        <v>0</v>
      </c>
      <c r="H71" s="680">
        <f t="shared" si="3"/>
        <v>12.458890529391946</v>
      </c>
      <c r="I71" s="680">
        <f>SUM(I65:I68)</f>
        <v>12.458890529391946</v>
      </c>
      <c r="J71" s="680">
        <f t="shared" si="3"/>
        <v>1.2458890529391946</v>
      </c>
      <c r="K71" s="680">
        <f t="shared" si="3"/>
        <v>0</v>
      </c>
      <c r="L71" s="680">
        <f t="shared" si="3"/>
        <v>0</v>
      </c>
      <c r="M71" s="680">
        <f t="shared" si="3"/>
        <v>13.704779582331138</v>
      </c>
      <c r="N71" s="807"/>
      <c r="O71" s="807"/>
      <c r="P71" s="807"/>
      <c r="Q71" s="807"/>
      <c r="R71" s="807"/>
      <c r="S71" s="807"/>
      <c r="T71" s="807"/>
      <c r="U71" s="807"/>
      <c r="V71" s="807"/>
      <c r="W71" s="807"/>
      <c r="X71" s="26"/>
      <c r="Y71" s="26"/>
      <c r="Z71" s="26"/>
      <c r="AA71" s="26"/>
    </row>
    <row r="72" spans="1:43" ht="24">
      <c r="A72" s="26"/>
      <c r="B72" s="98"/>
      <c r="C72" s="147"/>
      <c r="D72" s="147"/>
      <c r="E72" s="147"/>
      <c r="F72" s="147"/>
      <c r="G72" s="147"/>
      <c r="H72" s="147"/>
      <c r="I72" s="98"/>
      <c r="J72" s="98"/>
      <c r="K72" s="98"/>
      <c r="L72" s="98"/>
      <c r="M72" s="855"/>
      <c r="N72" s="98"/>
      <c r="O72" s="98"/>
      <c r="P72" s="98"/>
      <c r="Q72" s="98"/>
      <c r="R72" s="98"/>
      <c r="S72" s="98"/>
      <c r="T72" s="98"/>
      <c r="U72" s="98"/>
      <c r="V72" s="98"/>
      <c r="W72" s="98"/>
      <c r="X72" s="26"/>
      <c r="Y72" s="26"/>
      <c r="Z72" s="26"/>
      <c r="AA72" s="26"/>
    </row>
    <row r="73" spans="1:43">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row>
    <row r="74" spans="1:43">
      <c r="A74" s="26"/>
      <c r="B74" s="94" t="s">
        <v>235</v>
      </c>
      <c r="C74" s="26"/>
      <c r="D74" s="26"/>
      <c r="E74" s="26"/>
      <c r="F74" s="26"/>
      <c r="G74" s="26"/>
      <c r="H74" s="26"/>
      <c r="I74" s="26"/>
      <c r="J74" s="26"/>
      <c r="K74" s="26"/>
      <c r="L74" s="26"/>
      <c r="M74" s="26"/>
      <c r="N74" s="26"/>
      <c r="O74" s="26"/>
      <c r="P74" s="26"/>
      <c r="Q74" s="26"/>
      <c r="R74" s="26"/>
      <c r="S74" s="26"/>
      <c r="T74" s="26"/>
      <c r="U74" s="26"/>
      <c r="V74" s="26"/>
      <c r="W74" s="26"/>
      <c r="X74" s="26"/>
      <c r="Y74" s="26"/>
      <c r="Z74" s="26"/>
      <c r="AA74" s="26"/>
    </row>
    <row r="75" spans="1:43">
      <c r="A75" s="26"/>
      <c r="B75" s="94"/>
      <c r="C75" s="26"/>
      <c r="D75" s="26"/>
      <c r="E75" s="26"/>
      <c r="F75" s="26"/>
      <c r="G75" s="26"/>
      <c r="H75" s="26"/>
      <c r="I75" s="26"/>
      <c r="J75" s="26"/>
      <c r="K75" s="26"/>
      <c r="L75" s="26"/>
      <c r="M75" s="26"/>
      <c r="N75" s="26"/>
      <c r="O75" s="26"/>
      <c r="P75" s="26"/>
      <c r="Q75" s="26"/>
      <c r="R75" s="26"/>
      <c r="S75" s="26"/>
      <c r="T75" s="26"/>
      <c r="U75" s="26"/>
      <c r="V75" s="26"/>
      <c r="W75" s="26"/>
      <c r="X75" s="26"/>
      <c r="Y75" s="26"/>
      <c r="Z75" s="26"/>
      <c r="AA75" s="26"/>
    </row>
    <row r="76" spans="1:43">
      <c r="A76" s="26"/>
      <c r="B76" s="26"/>
      <c r="C76" s="26"/>
      <c r="D76" s="26"/>
      <c r="E76" s="26"/>
      <c r="F76" s="26"/>
      <c r="G76" s="26"/>
      <c r="H76" s="26"/>
      <c r="I76" s="26"/>
      <c r="J76" s="77"/>
      <c r="K76" s="26"/>
      <c r="L76" s="26"/>
      <c r="M76" s="77"/>
      <c r="N76" s="77"/>
      <c r="O76" s="26"/>
      <c r="P76" s="26"/>
      <c r="Q76" s="26"/>
      <c r="S76" s="26"/>
      <c r="T76" s="26"/>
      <c r="U76" s="26"/>
      <c r="V76" s="26"/>
      <c r="W76" s="95" t="s">
        <v>33</v>
      </c>
      <c r="X76" s="26"/>
      <c r="Y76" s="95"/>
      <c r="Z76" s="26"/>
      <c r="AA76" s="26"/>
    </row>
    <row r="77" spans="1:43">
      <c r="A77" s="26"/>
      <c r="B77" s="1231" t="s">
        <v>224</v>
      </c>
      <c r="C77" s="1231" t="s">
        <v>4</v>
      </c>
      <c r="D77" s="1246" t="s">
        <v>213</v>
      </c>
      <c r="E77" s="1246"/>
      <c r="F77" s="1246"/>
      <c r="G77" s="1246"/>
      <c r="H77" s="1246"/>
      <c r="I77" s="1246" t="s">
        <v>567</v>
      </c>
      <c r="J77" s="1246"/>
      <c r="K77" s="1246"/>
      <c r="L77" s="1246"/>
      <c r="M77" s="1246"/>
      <c r="N77" s="1231" t="s">
        <v>568</v>
      </c>
      <c r="O77" s="1231"/>
      <c r="P77" s="1231"/>
      <c r="Q77" s="1231"/>
      <c r="R77" s="1231"/>
      <c r="S77" s="1231" t="s">
        <v>569</v>
      </c>
      <c r="T77" s="1231"/>
      <c r="U77" s="1231"/>
      <c r="V77" s="1231"/>
      <c r="W77" s="1231"/>
      <c r="X77" s="26"/>
      <c r="Y77" s="26"/>
      <c r="Z77" s="26"/>
      <c r="AA77" s="26"/>
    </row>
    <row r="78" spans="1:43" ht="18">
      <c r="A78" s="26"/>
      <c r="B78" s="1231"/>
      <c r="C78" s="1231"/>
      <c r="D78" s="1248" t="s">
        <v>26</v>
      </c>
      <c r="E78" s="1249"/>
      <c r="F78" s="1249"/>
      <c r="G78" s="1249"/>
      <c r="H78" s="1249"/>
      <c r="I78" s="1248" t="s">
        <v>26</v>
      </c>
      <c r="J78" s="1249"/>
      <c r="K78" s="1249"/>
      <c r="L78" s="1249"/>
      <c r="M78" s="1249"/>
      <c r="N78" s="1248" t="s">
        <v>26</v>
      </c>
      <c r="O78" s="1249"/>
      <c r="P78" s="1249"/>
      <c r="Q78" s="1249"/>
      <c r="R78" s="1249"/>
      <c r="S78" s="1248" t="s">
        <v>59</v>
      </c>
      <c r="T78" s="1249"/>
      <c r="U78" s="1249"/>
      <c r="V78" s="1249"/>
      <c r="W78" s="1249"/>
      <c r="X78" s="26"/>
      <c r="Y78" s="26"/>
      <c r="Z78" s="26"/>
      <c r="AA78" s="26"/>
      <c r="AB78" s="13"/>
      <c r="AC78" s="13"/>
      <c r="AD78" s="13"/>
      <c r="AE78" s="13"/>
      <c r="AF78" s="13"/>
      <c r="AG78" s="13"/>
      <c r="AH78" s="13"/>
      <c r="AI78" s="13"/>
      <c r="AJ78" s="13"/>
      <c r="AK78" s="13"/>
      <c r="AL78" s="13"/>
      <c r="AM78" s="13"/>
      <c r="AN78" s="13"/>
      <c r="AO78" s="13"/>
      <c r="AP78" s="13"/>
      <c r="AQ78" s="13"/>
    </row>
    <row r="79" spans="1:43" ht="61.15" customHeight="1">
      <c r="A79" s="26"/>
      <c r="B79" s="1231"/>
      <c r="C79" s="1231"/>
      <c r="D79" s="545" t="s">
        <v>19</v>
      </c>
      <c r="E79" s="545" t="s">
        <v>20</v>
      </c>
      <c r="F79" s="547" t="s">
        <v>41</v>
      </c>
      <c r="G79" s="609" t="s">
        <v>660</v>
      </c>
      <c r="H79" s="545" t="s">
        <v>22</v>
      </c>
      <c r="I79" s="545" t="s">
        <v>19</v>
      </c>
      <c r="J79" s="545" t="s">
        <v>20</v>
      </c>
      <c r="K79" s="547" t="s">
        <v>41</v>
      </c>
      <c r="L79" s="609" t="s">
        <v>660</v>
      </c>
      <c r="M79" s="545" t="s">
        <v>22</v>
      </c>
      <c r="N79" s="545" t="s">
        <v>19</v>
      </c>
      <c r="O79" s="545" t="s">
        <v>20</v>
      </c>
      <c r="P79" s="547" t="s">
        <v>41</v>
      </c>
      <c r="Q79" s="609" t="s">
        <v>660</v>
      </c>
      <c r="R79" s="545" t="s">
        <v>22</v>
      </c>
      <c r="S79" s="545" t="s">
        <v>19</v>
      </c>
      <c r="T79" s="545" t="s">
        <v>20</v>
      </c>
      <c r="U79" s="547" t="s">
        <v>41</v>
      </c>
      <c r="V79" s="609" t="s">
        <v>660</v>
      </c>
      <c r="W79" s="545" t="s">
        <v>22</v>
      </c>
      <c r="X79" s="26"/>
      <c r="Y79" s="26"/>
      <c r="Z79" s="26"/>
      <c r="AA79" s="26"/>
      <c r="AB79" s="13"/>
      <c r="AC79" s="13"/>
      <c r="AD79" s="13"/>
      <c r="AE79" s="13"/>
      <c r="AF79" s="13"/>
      <c r="AG79" s="13"/>
      <c r="AH79" s="13"/>
      <c r="AI79" s="13"/>
      <c r="AJ79" s="13"/>
      <c r="AK79" s="13"/>
      <c r="AL79" s="13"/>
      <c r="AM79" s="13"/>
      <c r="AN79" s="13"/>
      <c r="AO79" s="13"/>
      <c r="AP79" s="13"/>
      <c r="AQ79" s="13"/>
    </row>
    <row r="80" spans="1:43" ht="15" customHeight="1">
      <c r="A80" s="26"/>
      <c r="B80" s="603"/>
      <c r="C80" s="603"/>
      <c r="D80" s="613" t="s">
        <v>56</v>
      </c>
      <c r="E80" s="613" t="s">
        <v>57</v>
      </c>
      <c r="F80" s="613" t="s">
        <v>578</v>
      </c>
      <c r="G80" s="613" t="s">
        <v>314</v>
      </c>
      <c r="H80" s="613" t="s">
        <v>662</v>
      </c>
      <c r="I80" s="613" t="s">
        <v>315</v>
      </c>
      <c r="J80" s="613" t="s">
        <v>663</v>
      </c>
      <c r="K80" s="613" t="s">
        <v>573</v>
      </c>
      <c r="L80" s="613" t="s">
        <v>574</v>
      </c>
      <c r="M80" s="613" t="s">
        <v>691</v>
      </c>
      <c r="N80" s="613" t="s">
        <v>664</v>
      </c>
      <c r="O80" s="613" t="s">
        <v>692</v>
      </c>
      <c r="P80" s="613" t="s">
        <v>665</v>
      </c>
      <c r="Q80" s="613" t="s">
        <v>666</v>
      </c>
      <c r="R80" s="613" t="s">
        <v>693</v>
      </c>
      <c r="S80" s="613" t="s">
        <v>667</v>
      </c>
      <c r="T80" s="613" t="s">
        <v>668</v>
      </c>
      <c r="U80" s="613" t="s">
        <v>694</v>
      </c>
      <c r="V80" s="613" t="s">
        <v>669</v>
      </c>
      <c r="W80" s="613" t="s">
        <v>695</v>
      </c>
      <c r="X80" s="26"/>
      <c r="Y80" s="26"/>
      <c r="Z80" s="26"/>
      <c r="AA80" s="26"/>
    </row>
    <row r="81" spans="1:27">
      <c r="A81" s="26"/>
      <c r="B81" s="669">
        <v>1</v>
      </c>
      <c r="C81" s="670" t="s">
        <v>744</v>
      </c>
      <c r="D81" s="672">
        <f>D15-D49</f>
        <v>0</v>
      </c>
      <c r="E81" s="672">
        <f>E15-E49</f>
        <v>0</v>
      </c>
      <c r="F81" s="676">
        <v>0</v>
      </c>
      <c r="G81" s="676">
        <v>0</v>
      </c>
      <c r="H81" s="672">
        <f>D81+E81-F81-G81</f>
        <v>0</v>
      </c>
      <c r="I81" s="682">
        <f>H81</f>
        <v>0</v>
      </c>
      <c r="J81" s="672">
        <f>J15-J49</f>
        <v>0</v>
      </c>
      <c r="K81" s="676">
        <v>0</v>
      </c>
      <c r="L81" s="676">
        <v>0</v>
      </c>
      <c r="M81" s="672">
        <f>I81+J81-K81-L81</f>
        <v>0</v>
      </c>
      <c r="N81" s="682">
        <f>M81</f>
        <v>0</v>
      </c>
      <c r="O81" s="672">
        <f>O15-O49</f>
        <v>0</v>
      </c>
      <c r="P81" s="676">
        <v>0</v>
      </c>
      <c r="Q81" s="676">
        <v>0</v>
      </c>
      <c r="R81" s="672">
        <f>N81+O81-P81-Q81</f>
        <v>0</v>
      </c>
      <c r="S81" s="682">
        <f>R81</f>
        <v>0</v>
      </c>
      <c r="T81" s="672">
        <f>T15-T49</f>
        <v>0</v>
      </c>
      <c r="U81" s="676">
        <v>0</v>
      </c>
      <c r="V81" s="676">
        <v>0</v>
      </c>
      <c r="W81" s="672">
        <f>S81+T81-U81-V81</f>
        <v>0</v>
      </c>
      <c r="X81" s="26"/>
      <c r="Y81" s="26"/>
      <c r="Z81" s="26"/>
      <c r="AA81" s="26"/>
    </row>
    <row r="82" spans="1:27">
      <c r="A82" s="26"/>
      <c r="B82" s="671">
        <v>2</v>
      </c>
      <c r="C82" s="670" t="s">
        <v>745</v>
      </c>
      <c r="D82" s="672">
        <f t="shared" ref="D82:E84" si="4">D16-D50</f>
        <v>1.0613522892</v>
      </c>
      <c r="E82" s="672">
        <f>E16-E50</f>
        <v>-4.2556022159999998E-2</v>
      </c>
      <c r="F82" s="676">
        <v>0</v>
      </c>
      <c r="G82" s="676">
        <v>0</v>
      </c>
      <c r="H82" s="672">
        <f>D82+E82-F82-G82</f>
        <v>1.0187962670399999</v>
      </c>
      <c r="I82" s="682">
        <f>H82</f>
        <v>1.0187962670399999</v>
      </c>
      <c r="J82" s="672">
        <f>J16-J50</f>
        <v>-4.2556022159999998E-2</v>
      </c>
      <c r="K82" s="676">
        <v>0</v>
      </c>
      <c r="L82" s="676">
        <v>0</v>
      </c>
      <c r="M82" s="672">
        <f>I82+J82-K82-L82</f>
        <v>0.97624024487999994</v>
      </c>
      <c r="N82" s="682">
        <f>M82</f>
        <v>0.97624024487999994</v>
      </c>
      <c r="O82" s="672">
        <f>O16-O50</f>
        <v>-4.2556022159999998E-2</v>
      </c>
      <c r="P82" s="676">
        <v>0</v>
      </c>
      <c r="Q82" s="676">
        <v>0</v>
      </c>
      <c r="R82" s="672">
        <f>N82+O82-P82-Q82</f>
        <v>0.93368422271999996</v>
      </c>
      <c r="S82" s="682">
        <f>R82</f>
        <v>0.93368422271999996</v>
      </c>
      <c r="T82" s="672">
        <f>T16-T50</f>
        <v>-4.2556022159999998E-2</v>
      </c>
      <c r="U82" s="676">
        <v>0</v>
      </c>
      <c r="V82" s="676">
        <v>0</v>
      </c>
      <c r="W82" s="672">
        <f>S82+T82-U82-V82</f>
        <v>0.89112820055999997</v>
      </c>
      <c r="X82" s="26"/>
      <c r="Y82" s="26"/>
      <c r="Z82" s="26"/>
      <c r="AA82" s="26"/>
    </row>
    <row r="83" spans="1:27">
      <c r="A83" s="26"/>
      <c r="B83" s="671">
        <v>3</v>
      </c>
      <c r="C83" s="670" t="s">
        <v>746</v>
      </c>
      <c r="D83" s="672">
        <f t="shared" si="4"/>
        <v>12.859453070826055</v>
      </c>
      <c r="E83" s="672">
        <f t="shared" si="4"/>
        <v>-0.92252598116795603</v>
      </c>
      <c r="F83" s="676">
        <v>0</v>
      </c>
      <c r="G83" s="676">
        <v>0</v>
      </c>
      <c r="H83" s="672">
        <f>D83+E83-F83-G83</f>
        <v>11.936927089658099</v>
      </c>
      <c r="I83" s="682">
        <f>H83</f>
        <v>11.936927089658099</v>
      </c>
      <c r="J83" s="672">
        <f>J17-J51</f>
        <v>-0.92252598116795603</v>
      </c>
      <c r="K83" s="676">
        <v>0</v>
      </c>
      <c r="L83" s="676">
        <v>0</v>
      </c>
      <c r="M83" s="672">
        <f>I83+J83-K83-L83</f>
        <v>11.014401108490143</v>
      </c>
      <c r="N83" s="682">
        <f>M83</f>
        <v>11.014401108490143</v>
      </c>
      <c r="O83" s="672">
        <f>O17-O51</f>
        <v>-0.92252598116795603</v>
      </c>
      <c r="P83" s="676">
        <v>0</v>
      </c>
      <c r="Q83" s="676">
        <v>0</v>
      </c>
      <c r="R83" s="672">
        <f>N83+O83-P83-Q83</f>
        <v>10.091875127322187</v>
      </c>
      <c r="S83" s="682">
        <f>R83</f>
        <v>10.091875127322187</v>
      </c>
      <c r="T83" s="672">
        <f>T17-T51</f>
        <v>-0.92252598116795603</v>
      </c>
      <c r="U83" s="676">
        <v>0</v>
      </c>
      <c r="V83" s="676">
        <v>0</v>
      </c>
      <c r="W83" s="672">
        <f>S83+T83-U83-V83</f>
        <v>9.1693491461542305</v>
      </c>
      <c r="X83" s="26"/>
      <c r="Y83" s="26"/>
      <c r="Z83" s="26"/>
      <c r="AA83" s="26"/>
    </row>
    <row r="84" spans="1:27">
      <c r="A84" s="26"/>
      <c r="B84" s="671">
        <v>4</v>
      </c>
      <c r="C84" s="670" t="s">
        <v>747</v>
      </c>
      <c r="D84" s="672">
        <f t="shared" si="4"/>
        <v>3.9142800854899917</v>
      </c>
      <c r="E84" s="672">
        <f t="shared" si="4"/>
        <v>-0.28080704961123854</v>
      </c>
      <c r="F84" s="676">
        <v>0</v>
      </c>
      <c r="G84" s="676">
        <v>0</v>
      </c>
      <c r="H84" s="672">
        <f>D84+E84-F84-G84</f>
        <v>3.6334730358787533</v>
      </c>
      <c r="I84" s="682">
        <f>H84</f>
        <v>3.6334730358787533</v>
      </c>
      <c r="J84" s="672">
        <f>J18-J52</f>
        <v>-0.28080704961123854</v>
      </c>
      <c r="K84" s="676">
        <v>0</v>
      </c>
      <c r="L84" s="676">
        <v>0</v>
      </c>
      <c r="M84" s="672">
        <f>I84+J84-K84-L84</f>
        <v>3.3526659862675148</v>
      </c>
      <c r="N84" s="682">
        <f>M84</f>
        <v>3.3526659862675148</v>
      </c>
      <c r="O84" s="672">
        <f>O18-O52</f>
        <v>-0.28080704961123854</v>
      </c>
      <c r="P84" s="676">
        <v>0</v>
      </c>
      <c r="Q84" s="676">
        <v>0</v>
      </c>
      <c r="R84" s="672">
        <f>N84+O84-P84-Q84</f>
        <v>3.0718589366562763</v>
      </c>
      <c r="S84" s="682">
        <f>R84</f>
        <v>3.0718589366562763</v>
      </c>
      <c r="T84" s="672">
        <f>T18-T52</f>
        <v>-0.28080704961123854</v>
      </c>
      <c r="U84" s="676">
        <v>0</v>
      </c>
      <c r="V84" s="676">
        <v>0</v>
      </c>
      <c r="W84" s="672">
        <f>S84+T84-U84-V84</f>
        <v>2.7910518870450378</v>
      </c>
      <c r="X84" s="26"/>
      <c r="Y84" s="26"/>
      <c r="Z84" s="26"/>
      <c r="AA84" s="26"/>
    </row>
    <row r="85" spans="1:27">
      <c r="A85" s="26"/>
      <c r="B85" s="141"/>
      <c r="C85" s="142"/>
      <c r="D85" s="142"/>
      <c r="E85" s="142"/>
      <c r="F85" s="142"/>
      <c r="G85" s="627"/>
      <c r="H85" s="142"/>
      <c r="I85" s="683"/>
      <c r="J85" s="142"/>
      <c r="K85" s="142"/>
      <c r="L85" s="627"/>
      <c r="M85" s="142"/>
      <c r="N85" s="683"/>
      <c r="O85" s="142"/>
      <c r="P85" s="142"/>
      <c r="Q85" s="627"/>
      <c r="R85" s="142"/>
      <c r="S85" s="683"/>
      <c r="T85" s="142"/>
      <c r="U85" s="142"/>
      <c r="V85" s="627"/>
      <c r="W85" s="142"/>
      <c r="X85" s="26"/>
      <c r="Y85" s="26"/>
      <c r="Z85" s="26"/>
      <c r="AA85" s="26"/>
    </row>
    <row r="86" spans="1:27" hidden="1">
      <c r="A86" s="26"/>
      <c r="B86" s="36"/>
      <c r="C86" s="143"/>
      <c r="D86" s="143"/>
      <c r="E86" s="143"/>
      <c r="F86" s="143"/>
      <c r="G86" s="627"/>
      <c r="H86" s="143"/>
      <c r="I86" s="683"/>
      <c r="J86" s="143"/>
      <c r="K86" s="143"/>
      <c r="L86" s="627"/>
      <c r="M86" s="143"/>
      <c r="N86" s="683"/>
      <c r="O86" s="143"/>
      <c r="P86" s="143"/>
      <c r="Q86" s="627"/>
      <c r="R86" s="143"/>
      <c r="S86" s="683"/>
      <c r="T86" s="143"/>
      <c r="U86" s="143"/>
      <c r="V86" s="627"/>
      <c r="W86" s="143"/>
      <c r="X86" s="26"/>
      <c r="Y86" s="26"/>
      <c r="Z86" s="26"/>
      <c r="AA86" s="26"/>
    </row>
    <row r="87" spans="1:27" ht="18">
      <c r="A87" s="26"/>
      <c r="B87" s="145"/>
      <c r="C87" s="146" t="s">
        <v>23</v>
      </c>
      <c r="D87" s="680">
        <f t="shared" ref="D87:W87" si="5">SUM(D81:D84)</f>
        <v>17.835085445516047</v>
      </c>
      <c r="E87" s="680">
        <f t="shared" si="5"/>
        <v>-1.2458890529391946</v>
      </c>
      <c r="F87" s="680">
        <f t="shared" si="5"/>
        <v>0</v>
      </c>
      <c r="G87" s="680">
        <f t="shared" si="5"/>
        <v>0</v>
      </c>
      <c r="H87" s="680">
        <f t="shared" si="5"/>
        <v>16.589196392576852</v>
      </c>
      <c r="I87" s="685">
        <f t="shared" si="5"/>
        <v>16.589196392576852</v>
      </c>
      <c r="J87" s="680">
        <f t="shared" si="5"/>
        <v>-1.2458890529391946</v>
      </c>
      <c r="K87" s="680">
        <f t="shared" si="5"/>
        <v>0</v>
      </c>
      <c r="L87" s="680">
        <f t="shared" si="5"/>
        <v>0</v>
      </c>
      <c r="M87" s="680">
        <f t="shared" si="5"/>
        <v>15.343307339637658</v>
      </c>
      <c r="N87" s="685">
        <f t="shared" si="5"/>
        <v>15.343307339637658</v>
      </c>
      <c r="O87" s="680">
        <f t="shared" si="5"/>
        <v>-1.2458890529391946</v>
      </c>
      <c r="P87" s="680">
        <f t="shared" si="5"/>
        <v>0</v>
      </c>
      <c r="Q87" s="680">
        <f t="shared" si="5"/>
        <v>0</v>
      </c>
      <c r="R87" s="680">
        <f t="shared" si="5"/>
        <v>14.097418286698463</v>
      </c>
      <c r="S87" s="685">
        <f t="shared" si="5"/>
        <v>14.097418286698463</v>
      </c>
      <c r="T87" s="680">
        <f t="shared" si="5"/>
        <v>-1.2458890529391946</v>
      </c>
      <c r="U87" s="680">
        <f t="shared" si="5"/>
        <v>0</v>
      </c>
      <c r="V87" s="680">
        <f t="shared" si="5"/>
        <v>0</v>
      </c>
      <c r="W87" s="680">
        <f t="shared" si="5"/>
        <v>12.851529233759269</v>
      </c>
      <c r="X87" s="26"/>
      <c r="Y87" s="26"/>
      <c r="Z87" s="26"/>
      <c r="AA87" s="26"/>
    </row>
    <row r="88" spans="1:27" ht="18">
      <c r="A88" s="26"/>
      <c r="B88" s="98"/>
      <c r="C88" s="147"/>
      <c r="D88" s="147"/>
      <c r="E88" s="712"/>
      <c r="F88" s="147"/>
      <c r="G88" s="147"/>
      <c r="H88" s="147"/>
      <c r="I88" s="98"/>
      <c r="J88" s="98"/>
      <c r="K88" s="98"/>
      <c r="L88" s="98"/>
      <c r="M88" s="98"/>
      <c r="N88" s="98"/>
      <c r="O88" s="98"/>
      <c r="P88" s="98"/>
      <c r="Q88" s="98"/>
      <c r="R88" s="98"/>
      <c r="S88" s="26"/>
      <c r="T88" s="548"/>
      <c r="U88" s="548"/>
      <c r="V88" s="548"/>
      <c r="W88" s="26"/>
      <c r="X88" s="26"/>
      <c r="Y88" s="26"/>
      <c r="Z88" s="26"/>
      <c r="AA88" s="26"/>
    </row>
    <row r="89" spans="1:27" ht="18">
      <c r="A89" s="26"/>
      <c r="B89" s="629" t="s">
        <v>652</v>
      </c>
      <c r="C89" s="631"/>
      <c r="D89" s="631"/>
      <c r="E89" s="631"/>
      <c r="F89" s="631"/>
      <c r="G89" s="147"/>
      <c r="H89" s="147"/>
      <c r="I89" s="98"/>
      <c r="J89" s="98"/>
      <c r="K89" s="98"/>
      <c r="L89" s="98"/>
      <c r="M89" s="98"/>
      <c r="N89" s="98"/>
      <c r="O89" s="98"/>
      <c r="P89" s="98"/>
      <c r="Q89" s="98"/>
      <c r="R89" s="98"/>
      <c r="S89" s="26"/>
      <c r="T89" s="548"/>
      <c r="U89" s="548"/>
      <c r="V89" s="548"/>
      <c r="W89" s="26"/>
      <c r="X89" s="26"/>
      <c r="Y89" s="26"/>
      <c r="Z89" s="26"/>
      <c r="AA89" s="26"/>
    </row>
    <row r="90" spans="1:27" ht="18">
      <c r="A90" s="26"/>
      <c r="B90" s="98"/>
      <c r="C90" s="147"/>
      <c r="D90" s="147"/>
      <c r="E90" s="147"/>
      <c r="F90" s="147"/>
      <c r="G90" s="147"/>
      <c r="H90" s="147"/>
      <c r="I90" s="98"/>
      <c r="J90" s="98"/>
      <c r="K90" s="98"/>
      <c r="L90" s="98"/>
      <c r="M90" s="98"/>
      <c r="N90" s="98"/>
      <c r="O90" s="98"/>
      <c r="P90" s="98"/>
      <c r="Q90" s="98"/>
      <c r="R90" s="98"/>
      <c r="S90" s="98"/>
      <c r="T90" s="98"/>
      <c r="U90" s="98"/>
      <c r="V90" s="98"/>
      <c r="W90" s="98"/>
      <c r="X90" s="98"/>
      <c r="Y90" s="98"/>
      <c r="Z90" s="98"/>
      <c r="AA90" s="98"/>
    </row>
    <row r="91" spans="1:27" ht="18">
      <c r="A91" s="26"/>
      <c r="B91" s="98"/>
      <c r="C91" s="147"/>
      <c r="D91" s="147"/>
      <c r="E91" s="147"/>
      <c r="F91" s="147"/>
      <c r="G91" s="147"/>
      <c r="H91" s="147"/>
      <c r="I91" s="98"/>
      <c r="J91" s="98"/>
      <c r="K91" s="98"/>
      <c r="L91" s="98"/>
      <c r="M91" s="1014" t="s">
        <v>33</v>
      </c>
      <c r="N91" s="98"/>
      <c r="O91" s="98"/>
      <c r="P91" s="98"/>
      <c r="Q91" s="98"/>
      <c r="R91" s="98"/>
      <c r="S91" s="98"/>
      <c r="T91" s="98"/>
      <c r="U91" s="98"/>
      <c r="V91" s="98"/>
      <c r="X91" s="98"/>
      <c r="Y91" s="98"/>
      <c r="Z91" s="98"/>
      <c r="AA91" s="98"/>
    </row>
    <row r="92" spans="1:27" ht="18">
      <c r="A92" s="26"/>
      <c r="B92" s="1231" t="s">
        <v>224</v>
      </c>
      <c r="C92" s="1231" t="s">
        <v>4</v>
      </c>
      <c r="D92" s="1239" t="s">
        <v>570</v>
      </c>
      <c r="E92" s="1239"/>
      <c r="F92" s="1239"/>
      <c r="G92" s="1239"/>
      <c r="H92" s="1239"/>
      <c r="I92" s="1239" t="s">
        <v>571</v>
      </c>
      <c r="J92" s="1239"/>
      <c r="K92" s="1239"/>
      <c r="L92" s="1239"/>
      <c r="M92" s="1239"/>
      <c r="N92" s="1250"/>
      <c r="O92" s="1250"/>
      <c r="P92" s="1250"/>
      <c r="Q92" s="1250"/>
      <c r="R92" s="1250"/>
      <c r="S92" s="1250"/>
      <c r="T92" s="1250"/>
      <c r="U92" s="1250"/>
      <c r="V92" s="1250"/>
      <c r="W92" s="1250"/>
      <c r="X92" s="98"/>
      <c r="Y92" s="98"/>
      <c r="Z92" s="98"/>
      <c r="AA92" s="98"/>
    </row>
    <row r="93" spans="1:27" ht="18">
      <c r="A93" s="26"/>
      <c r="B93" s="1231"/>
      <c r="C93" s="1231"/>
      <c r="D93" s="1246" t="s">
        <v>780</v>
      </c>
      <c r="E93" s="1247"/>
      <c r="F93" s="1247"/>
      <c r="G93" s="1247"/>
      <c r="H93" s="1247"/>
      <c r="I93" s="1246" t="s">
        <v>780</v>
      </c>
      <c r="J93" s="1247"/>
      <c r="K93" s="1247"/>
      <c r="L93" s="1247"/>
      <c r="M93" s="1247"/>
      <c r="N93" s="1251"/>
      <c r="O93" s="1252"/>
      <c r="P93" s="1252"/>
      <c r="Q93" s="1252"/>
      <c r="R93" s="1252"/>
      <c r="S93" s="1251"/>
      <c r="T93" s="1252"/>
      <c r="U93" s="1252"/>
      <c r="V93" s="1252"/>
      <c r="W93" s="1252"/>
      <c r="X93" s="98"/>
      <c r="Y93" s="98"/>
      <c r="Z93" s="98"/>
      <c r="AA93" s="98"/>
    </row>
    <row r="94" spans="1:27" ht="66.599999999999994" customHeight="1">
      <c r="A94" s="26"/>
      <c r="B94" s="1231"/>
      <c r="C94" s="1231"/>
      <c r="D94" s="545" t="s">
        <v>19</v>
      </c>
      <c r="E94" s="545" t="s">
        <v>20</v>
      </c>
      <c r="F94" s="547" t="s">
        <v>41</v>
      </c>
      <c r="G94" s="609" t="s">
        <v>660</v>
      </c>
      <c r="H94" s="545" t="s">
        <v>22</v>
      </c>
      <c r="I94" s="793" t="s">
        <v>19</v>
      </c>
      <c r="J94" s="793" t="s">
        <v>20</v>
      </c>
      <c r="K94" s="547" t="s">
        <v>41</v>
      </c>
      <c r="L94" s="792" t="s">
        <v>660</v>
      </c>
      <c r="M94" s="793" t="s">
        <v>22</v>
      </c>
      <c r="N94" s="844"/>
      <c r="O94" s="844"/>
      <c r="P94" s="861"/>
      <c r="Q94" s="794"/>
      <c r="R94" s="844"/>
      <c r="S94" s="844"/>
      <c r="T94" s="844"/>
      <c r="U94" s="861"/>
      <c r="V94" s="794"/>
      <c r="W94" s="844"/>
      <c r="X94" s="98"/>
      <c r="Y94" s="98"/>
      <c r="Z94" s="98"/>
      <c r="AA94" s="98"/>
    </row>
    <row r="95" spans="1:27" ht="28.5">
      <c r="A95" s="26"/>
      <c r="B95" s="603"/>
      <c r="C95" s="603"/>
      <c r="D95" s="613" t="s">
        <v>670</v>
      </c>
      <c r="E95" s="613" t="s">
        <v>671</v>
      </c>
      <c r="F95" s="613" t="s">
        <v>672</v>
      </c>
      <c r="G95" s="613" t="s">
        <v>696</v>
      </c>
      <c r="H95" s="613" t="s">
        <v>697</v>
      </c>
      <c r="I95" s="771" t="s">
        <v>698</v>
      </c>
      <c r="J95" s="771" t="s">
        <v>699</v>
      </c>
      <c r="K95" s="771" t="s">
        <v>700</v>
      </c>
      <c r="L95" s="771" t="s">
        <v>701</v>
      </c>
      <c r="M95" s="771" t="s">
        <v>702</v>
      </c>
      <c r="N95" s="811"/>
      <c r="O95" s="811"/>
      <c r="P95" s="811"/>
      <c r="Q95" s="811"/>
      <c r="R95" s="811"/>
      <c r="S95" s="811"/>
      <c r="T95" s="811"/>
      <c r="U95" s="811"/>
      <c r="V95" s="811"/>
      <c r="W95" s="811"/>
      <c r="X95" s="98"/>
      <c r="Y95" s="98"/>
      <c r="Z95" s="98"/>
      <c r="AA95" s="98"/>
    </row>
    <row r="96" spans="1:27" ht="18">
      <c r="A96" s="26"/>
      <c r="B96" s="669">
        <v>1</v>
      </c>
      <c r="C96" s="670" t="s">
        <v>744</v>
      </c>
      <c r="D96" s="672">
        <f>W81</f>
        <v>0</v>
      </c>
      <c r="E96" s="672">
        <f>E31-E65</f>
        <v>0</v>
      </c>
      <c r="F96" s="676">
        <v>0</v>
      </c>
      <c r="G96" s="676">
        <v>0</v>
      </c>
      <c r="H96" s="672">
        <f>D96+E96-F96-G96</f>
        <v>0</v>
      </c>
      <c r="I96" s="684">
        <f>H96</f>
        <v>0</v>
      </c>
      <c r="J96" s="672">
        <f>J31-J65</f>
        <v>0</v>
      </c>
      <c r="K96" s="676">
        <v>0</v>
      </c>
      <c r="L96" s="676">
        <v>0</v>
      </c>
      <c r="M96" s="672">
        <f>I96+J96-K96-L96</f>
        <v>0</v>
      </c>
      <c r="N96" s="857"/>
      <c r="O96" s="857"/>
      <c r="P96" s="856"/>
      <c r="Q96" s="856"/>
      <c r="R96" s="857"/>
      <c r="S96" s="857"/>
      <c r="T96" s="857"/>
      <c r="U96" s="856"/>
      <c r="V96" s="856"/>
      <c r="W96" s="857"/>
      <c r="X96" s="98"/>
      <c r="Y96" s="98"/>
      <c r="Z96" s="98"/>
      <c r="AA96" s="98"/>
    </row>
    <row r="97" spans="1:27" ht="18">
      <c r="A97" s="26"/>
      <c r="B97" s="671">
        <v>2</v>
      </c>
      <c r="C97" s="670" t="s">
        <v>745</v>
      </c>
      <c r="D97" s="672">
        <f>W82</f>
        <v>0.89112820055999997</v>
      </c>
      <c r="E97" s="672">
        <f>E32-E66</f>
        <v>-4.2556022159999998E-2</v>
      </c>
      <c r="F97" s="676">
        <v>0</v>
      </c>
      <c r="G97" s="676">
        <v>0</v>
      </c>
      <c r="H97" s="672">
        <f>D97+E97-F97-G97</f>
        <v>0.84857217839999999</v>
      </c>
      <c r="I97" s="684">
        <f>H97</f>
        <v>0.84857217839999999</v>
      </c>
      <c r="J97" s="672">
        <f>J32-J66</f>
        <v>-4.2556022159999998E-2</v>
      </c>
      <c r="K97" s="676">
        <v>0</v>
      </c>
      <c r="L97" s="676">
        <v>0</v>
      </c>
      <c r="M97" s="672">
        <f>I97+J97-K97-L97</f>
        <v>0.80601615624</v>
      </c>
      <c r="N97" s="857"/>
      <c r="O97" s="857"/>
      <c r="P97" s="856"/>
      <c r="Q97" s="856"/>
      <c r="R97" s="857"/>
      <c r="S97" s="857"/>
      <c r="T97" s="857"/>
      <c r="U97" s="856"/>
      <c r="V97" s="856"/>
      <c r="W97" s="857"/>
      <c r="X97" s="98"/>
      <c r="Y97" s="98"/>
      <c r="Z97" s="98"/>
      <c r="AA97" s="98"/>
    </row>
    <row r="98" spans="1:27" ht="18">
      <c r="A98" s="26"/>
      <c r="B98" s="671">
        <v>3</v>
      </c>
      <c r="C98" s="670" t="s">
        <v>746</v>
      </c>
      <c r="D98" s="672">
        <f>W83</f>
        <v>9.1693491461542305</v>
      </c>
      <c r="E98" s="672">
        <f>E33-E67</f>
        <v>-0.92252598116795603</v>
      </c>
      <c r="F98" s="676">
        <v>0</v>
      </c>
      <c r="G98" s="676">
        <v>0</v>
      </c>
      <c r="H98" s="672">
        <f>D98+E98-F98-G98</f>
        <v>8.2468231649862744</v>
      </c>
      <c r="I98" s="684">
        <f>H98</f>
        <v>8.2468231649862744</v>
      </c>
      <c r="J98" s="672">
        <f>J33-J67</f>
        <v>-0.92252598116795603</v>
      </c>
      <c r="K98" s="676">
        <v>0</v>
      </c>
      <c r="L98" s="676">
        <v>0</v>
      </c>
      <c r="M98" s="672">
        <f>I98+J98-K98-L98</f>
        <v>7.3242971838183184</v>
      </c>
      <c r="N98" s="857"/>
      <c r="O98" s="857"/>
      <c r="P98" s="856"/>
      <c r="Q98" s="856"/>
      <c r="R98" s="857"/>
      <c r="S98" s="857"/>
      <c r="T98" s="857"/>
      <c r="U98" s="856"/>
      <c r="V98" s="856"/>
      <c r="W98" s="857"/>
      <c r="X98" s="98"/>
      <c r="Y98" s="98"/>
      <c r="Z98" s="98"/>
      <c r="AA98" s="98"/>
    </row>
    <row r="99" spans="1:27" ht="18">
      <c r="A99" s="26"/>
      <c r="B99" s="671">
        <v>4</v>
      </c>
      <c r="C99" s="670" t="s">
        <v>747</v>
      </c>
      <c r="D99" s="672">
        <f>W84</f>
        <v>2.7910518870450378</v>
      </c>
      <c r="E99" s="672">
        <f>E34-E68</f>
        <v>-0.28080704961123854</v>
      </c>
      <c r="F99" s="676">
        <v>0</v>
      </c>
      <c r="G99" s="676">
        <v>0</v>
      </c>
      <c r="H99" s="672">
        <f>D99+E99-F99-G99</f>
        <v>2.5102448374337993</v>
      </c>
      <c r="I99" s="684">
        <f>H99</f>
        <v>2.5102448374337993</v>
      </c>
      <c r="J99" s="672">
        <f>J34-J68</f>
        <v>-0.28080704961123854</v>
      </c>
      <c r="K99" s="676">
        <v>0</v>
      </c>
      <c r="L99" s="676">
        <v>0</v>
      </c>
      <c r="M99" s="672">
        <f>I99+J99-K99-L99</f>
        <v>2.2294377878225609</v>
      </c>
      <c r="N99" s="857"/>
      <c r="O99" s="857"/>
      <c r="P99" s="856"/>
      <c r="Q99" s="856"/>
      <c r="R99" s="857"/>
      <c r="S99" s="857"/>
      <c r="T99" s="857"/>
      <c r="U99" s="856"/>
      <c r="V99" s="856"/>
      <c r="W99" s="857"/>
      <c r="X99" s="98"/>
      <c r="Y99" s="98"/>
      <c r="Z99" s="98"/>
      <c r="AA99" s="98"/>
    </row>
    <row r="100" spans="1:27" ht="18" hidden="1">
      <c r="A100" s="26"/>
      <c r="B100" s="141"/>
      <c r="C100" s="142"/>
      <c r="D100" s="676"/>
      <c r="E100" s="142"/>
      <c r="F100" s="142"/>
      <c r="G100" s="627"/>
      <c r="H100" s="142"/>
      <c r="I100" s="681">
        <f>H100</f>
        <v>0</v>
      </c>
      <c r="J100" s="36"/>
      <c r="K100" s="36"/>
      <c r="L100" s="627"/>
      <c r="M100" s="36"/>
      <c r="N100" s="79"/>
      <c r="O100" s="79"/>
      <c r="P100" s="79"/>
      <c r="Q100" s="859"/>
      <c r="R100" s="79"/>
      <c r="S100" s="79"/>
      <c r="T100" s="79"/>
      <c r="U100" s="79"/>
      <c r="V100" s="859"/>
      <c r="W100" s="79"/>
      <c r="X100" s="98"/>
      <c r="Y100" s="98"/>
      <c r="Z100" s="98"/>
      <c r="AA100" s="98"/>
    </row>
    <row r="101" spans="1:27" ht="18">
      <c r="A101" s="26"/>
      <c r="B101" s="36"/>
      <c r="C101" s="143"/>
      <c r="D101" s="652"/>
      <c r="E101" s="143"/>
      <c r="F101" s="143"/>
      <c r="G101" s="627"/>
      <c r="H101" s="143"/>
      <c r="I101" s="36"/>
      <c r="J101" s="144"/>
      <c r="K101" s="144"/>
      <c r="L101" s="627"/>
      <c r="M101" s="36"/>
      <c r="N101" s="79"/>
      <c r="O101" s="548"/>
      <c r="P101" s="548"/>
      <c r="Q101" s="859"/>
      <c r="R101" s="79"/>
      <c r="S101" s="79"/>
      <c r="T101" s="548"/>
      <c r="U101" s="548"/>
      <c r="V101" s="859"/>
      <c r="W101" s="79"/>
      <c r="X101" s="98"/>
      <c r="Y101" s="98"/>
      <c r="Z101" s="98"/>
      <c r="AA101" s="98"/>
    </row>
    <row r="102" spans="1:27" ht="18">
      <c r="A102" s="26"/>
      <c r="B102" s="145"/>
      <c r="C102" s="146" t="s">
        <v>23</v>
      </c>
      <c r="D102" s="680">
        <f t="shared" ref="D102:M102" si="6">SUM(D96:D99)</f>
        <v>12.851529233759269</v>
      </c>
      <c r="E102" s="680">
        <f t="shared" si="6"/>
        <v>-1.2458890529391946</v>
      </c>
      <c r="F102" s="680">
        <f t="shared" si="6"/>
        <v>0</v>
      </c>
      <c r="G102" s="680">
        <f t="shared" si="6"/>
        <v>0</v>
      </c>
      <c r="H102" s="680">
        <f t="shared" si="6"/>
        <v>11.605640180820073</v>
      </c>
      <c r="I102" s="680">
        <f t="shared" si="6"/>
        <v>11.605640180820073</v>
      </c>
      <c r="J102" s="680">
        <f t="shared" si="6"/>
        <v>-1.2458890529391946</v>
      </c>
      <c r="K102" s="680">
        <f t="shared" si="6"/>
        <v>0</v>
      </c>
      <c r="L102" s="680">
        <f t="shared" si="6"/>
        <v>0</v>
      </c>
      <c r="M102" s="680">
        <f t="shared" si="6"/>
        <v>10.35975112788088</v>
      </c>
      <c r="N102" s="807"/>
      <c r="O102" s="807"/>
      <c r="P102" s="807"/>
      <c r="Q102" s="807"/>
      <c r="R102" s="807"/>
      <c r="S102" s="807"/>
      <c r="T102" s="807"/>
      <c r="U102" s="807"/>
      <c r="V102" s="807"/>
      <c r="W102" s="807"/>
      <c r="X102" s="98"/>
      <c r="Y102" s="98"/>
      <c r="Z102" s="98"/>
      <c r="AA102" s="98"/>
    </row>
  </sheetData>
  <mergeCells count="61">
    <mergeCell ref="I93:M93"/>
    <mergeCell ref="I78:M78"/>
    <mergeCell ref="I28:M28"/>
    <mergeCell ref="B61:B63"/>
    <mergeCell ref="C61:C63"/>
    <mergeCell ref="I92:M92"/>
    <mergeCell ref="B45:B47"/>
    <mergeCell ref="C45:C47"/>
    <mergeCell ref="I45:M45"/>
    <mergeCell ref="B77:B79"/>
    <mergeCell ref="C77:C79"/>
    <mergeCell ref="I77:M77"/>
    <mergeCell ref="D93:H93"/>
    <mergeCell ref="I11:M11"/>
    <mergeCell ref="N11:R11"/>
    <mergeCell ref="B11:B13"/>
    <mergeCell ref="C11:C13"/>
    <mergeCell ref="I12:M12"/>
    <mergeCell ref="N12:R12"/>
    <mergeCell ref="D11:H11"/>
    <mergeCell ref="D12:H12"/>
    <mergeCell ref="N28:R28"/>
    <mergeCell ref="S28:W28"/>
    <mergeCell ref="I27:M27"/>
    <mergeCell ref="N27:R27"/>
    <mergeCell ref="S27:W27"/>
    <mergeCell ref="N45:R45"/>
    <mergeCell ref="I46:M46"/>
    <mergeCell ref="N46:R46"/>
    <mergeCell ref="N93:R93"/>
    <mergeCell ref="S93:W93"/>
    <mergeCell ref="N92:R92"/>
    <mergeCell ref="N77:R77"/>
    <mergeCell ref="N78:R78"/>
    <mergeCell ref="S92:W92"/>
    <mergeCell ref="S77:W77"/>
    <mergeCell ref="S78:W78"/>
    <mergeCell ref="I61:M61"/>
    <mergeCell ref="N61:R61"/>
    <mergeCell ref="I62:M62"/>
    <mergeCell ref="N62:R62"/>
    <mergeCell ref="S62:W62"/>
    <mergeCell ref="S11:W11"/>
    <mergeCell ref="S12:W12"/>
    <mergeCell ref="S45:W45"/>
    <mergeCell ref="S46:W46"/>
    <mergeCell ref="S61:W61"/>
    <mergeCell ref="B24:G24"/>
    <mergeCell ref="D62:H62"/>
    <mergeCell ref="D77:H77"/>
    <mergeCell ref="D78:H78"/>
    <mergeCell ref="D92:H92"/>
    <mergeCell ref="B27:B29"/>
    <mergeCell ref="C27:C29"/>
    <mergeCell ref="B92:B94"/>
    <mergeCell ref="C92:C94"/>
    <mergeCell ref="D27:H27"/>
    <mergeCell ref="D28:H28"/>
    <mergeCell ref="D45:H45"/>
    <mergeCell ref="D46:H46"/>
    <mergeCell ref="D61:H61"/>
  </mergeCells>
  <pageMargins left="0.27559055118110237" right="0.23622047244094491" top="0.23622047244094491" bottom="0.23622047244094491" header="0.23622047244094491" footer="0.23622047244094491"/>
  <pageSetup paperSize="9" scale="34" orientation="landscape" r:id="rId1"/>
  <headerFooter alignWithMargins="0">
    <oddHeader>&amp;F</oddHeader>
  </headerFooter>
  <rowBreaks count="1" manualBreakCount="1">
    <brk id="59" max="22" man="1"/>
  </rowBreaks>
</worksheet>
</file>

<file path=xl/worksheets/sheet15.xml><?xml version="1.0" encoding="utf-8"?>
<worksheet xmlns="http://schemas.openxmlformats.org/spreadsheetml/2006/main" xmlns:r="http://schemas.openxmlformats.org/officeDocument/2006/relationships">
  <dimension ref="B2:W123"/>
  <sheetViews>
    <sheetView showGridLines="0" view="pageBreakPreview" zoomScale="90" zoomScaleNormal="75" zoomScaleSheetLayoutView="90" workbookViewId="0">
      <pane xSplit="3" ySplit="10" topLeftCell="D21" activePane="bottomRight" state="frozen"/>
      <selection activeCell="G23" sqref="G23"/>
      <selection pane="topRight" activeCell="G23" sqref="G23"/>
      <selection pane="bottomLeft" activeCell="G23" sqref="G23"/>
      <selection pane="bottomRight" activeCell="R8" sqref="R8:S8"/>
    </sheetView>
  </sheetViews>
  <sheetFormatPr defaultColWidth="9.140625" defaultRowHeight="15"/>
  <cols>
    <col min="1" max="1" width="6.85546875" style="24" customWidth="1"/>
    <col min="2" max="2" width="7" style="24" customWidth="1"/>
    <col min="3" max="3" width="68" style="24" customWidth="1"/>
    <col min="4" max="6" width="15" style="24" customWidth="1"/>
    <col min="7" max="7" width="14.42578125" style="24" customWidth="1"/>
    <col min="8" max="8" width="15.140625" style="24" customWidth="1"/>
    <col min="9" max="9" width="16.85546875" style="24" customWidth="1"/>
    <col min="10" max="10" width="14.42578125" style="24" customWidth="1"/>
    <col min="11" max="11" width="15.85546875" style="24" customWidth="1"/>
    <col min="12" max="12" width="17.85546875" style="24" customWidth="1"/>
    <col min="13" max="14" width="15" style="24" customWidth="1"/>
    <col min="15" max="15" width="18.28515625" style="24" customWidth="1"/>
    <col min="16" max="16" width="12.5703125" style="24" customWidth="1"/>
    <col min="17" max="17" width="13" style="24" customWidth="1"/>
    <col min="18" max="18" width="11.85546875" style="24" customWidth="1"/>
    <col min="19" max="19" width="14.28515625" style="24" customWidth="1"/>
    <col min="20" max="22" width="18.7109375" style="24" customWidth="1"/>
    <col min="23" max="16384" width="9.140625" style="24"/>
  </cols>
  <sheetData>
    <row r="2" spans="2:23">
      <c r="H2" s="25"/>
      <c r="I2" s="392" t="str">
        <f>Index!B2</f>
        <v xml:space="preserve">      Vidarbha Industries Power Limited - Transmission Business</v>
      </c>
      <c r="K2" s="25"/>
      <c r="L2" s="787"/>
      <c r="M2" s="25"/>
      <c r="N2" s="25"/>
      <c r="O2" s="25"/>
      <c r="P2" s="25"/>
      <c r="Q2" s="25"/>
      <c r="R2" s="25"/>
      <c r="S2" s="25"/>
    </row>
    <row r="3" spans="2:23" s="26" customFormat="1">
      <c r="H3" s="27"/>
      <c r="I3" s="204" t="s">
        <v>774</v>
      </c>
      <c r="K3" s="27"/>
      <c r="L3" s="204"/>
      <c r="M3" s="27"/>
      <c r="N3" s="27"/>
      <c r="O3" s="27"/>
      <c r="P3" s="27"/>
      <c r="Q3" s="27"/>
      <c r="R3" s="27"/>
      <c r="S3" s="27"/>
    </row>
    <row r="4" spans="2:23" s="26" customFormat="1">
      <c r="H4" s="27"/>
      <c r="I4" s="205" t="s">
        <v>252</v>
      </c>
      <c r="K4" s="27"/>
      <c r="L4" s="205"/>
      <c r="M4" s="92"/>
      <c r="N4" s="27"/>
      <c r="O4" s="27"/>
      <c r="P4" s="27"/>
      <c r="Q4" s="27"/>
      <c r="R4" s="27"/>
      <c r="S4" s="27"/>
    </row>
    <row r="5" spans="2:23" s="26" customFormat="1">
      <c r="C5" s="28"/>
      <c r="D5" s="28"/>
      <c r="E5" s="28"/>
      <c r="F5" s="28"/>
      <c r="G5" s="28"/>
      <c r="H5" s="27"/>
      <c r="I5" s="91"/>
      <c r="J5" s="28"/>
      <c r="K5" s="27"/>
      <c r="L5" s="91"/>
      <c r="M5" s="92"/>
      <c r="N5" s="27"/>
      <c r="O5" s="27"/>
      <c r="P5" s="27"/>
      <c r="Q5" s="27"/>
      <c r="R5" s="27"/>
      <c r="S5" s="27"/>
    </row>
    <row r="6" spans="2:23" s="26" customFormat="1">
      <c r="B6" s="165"/>
      <c r="C6" s="519" t="s">
        <v>243</v>
      </c>
      <c r="D6" s="1005"/>
      <c r="E6" s="519"/>
      <c r="F6" s="519"/>
      <c r="G6" s="27"/>
      <c r="H6" s="91"/>
      <c r="I6" s="92"/>
      <c r="J6" s="27"/>
      <c r="K6" s="91"/>
      <c r="L6" s="92"/>
      <c r="M6" s="27"/>
      <c r="N6" s="27"/>
      <c r="O6" s="27"/>
      <c r="P6" s="27"/>
      <c r="Q6" s="27"/>
      <c r="R6" s="27"/>
      <c r="S6" s="27"/>
    </row>
    <row r="7" spans="2:23" s="26" customFormat="1">
      <c r="B7" s="165"/>
      <c r="C7" s="28"/>
      <c r="D7" s="28"/>
      <c r="E7" s="28"/>
      <c r="F7" s="28"/>
      <c r="G7" s="28"/>
      <c r="H7" s="27"/>
      <c r="I7" s="27"/>
      <c r="J7" s="28"/>
      <c r="K7" s="27"/>
      <c r="L7" s="27"/>
      <c r="M7" s="27"/>
      <c r="N7" s="91"/>
      <c r="O7" s="91"/>
      <c r="P7" s="92"/>
      <c r="Q7" s="92"/>
      <c r="R7" s="92"/>
      <c r="S7" s="27"/>
      <c r="T7" s="29" t="s">
        <v>33</v>
      </c>
    </row>
    <row r="8" spans="2:23" ht="15" customHeight="1">
      <c r="B8" s="1207" t="s">
        <v>237</v>
      </c>
      <c r="C8" s="1207" t="s">
        <v>43</v>
      </c>
      <c r="D8" s="1109" t="s">
        <v>213</v>
      </c>
      <c r="E8" s="1110"/>
      <c r="F8" s="1111"/>
      <c r="G8" s="1109" t="s">
        <v>567</v>
      </c>
      <c r="H8" s="1110"/>
      <c r="I8" s="1111"/>
      <c r="J8" s="1109" t="s">
        <v>568</v>
      </c>
      <c r="K8" s="1110"/>
      <c r="L8" s="1111"/>
      <c r="M8" s="1109" t="s">
        <v>569</v>
      </c>
      <c r="N8" s="1110"/>
      <c r="O8" s="1111"/>
      <c r="P8" s="1102" t="s">
        <v>570</v>
      </c>
      <c r="Q8" s="1102"/>
      <c r="R8" s="1102" t="s">
        <v>571</v>
      </c>
      <c r="S8" s="1102"/>
      <c r="T8" s="1215" t="s">
        <v>37</v>
      </c>
    </row>
    <row r="9" spans="2:23" ht="28.5">
      <c r="B9" s="1207"/>
      <c r="C9" s="1207"/>
      <c r="D9" s="771" t="s">
        <v>782</v>
      </c>
      <c r="E9" s="536" t="s">
        <v>308</v>
      </c>
      <c r="F9" s="536" t="s">
        <v>309</v>
      </c>
      <c r="G9" s="771" t="s">
        <v>782</v>
      </c>
      <c r="H9" s="536" t="s">
        <v>308</v>
      </c>
      <c r="I9" s="536" t="s">
        <v>309</v>
      </c>
      <c r="J9" s="771" t="s">
        <v>782</v>
      </c>
      <c r="K9" s="771" t="s">
        <v>308</v>
      </c>
      <c r="L9" s="771" t="s">
        <v>309</v>
      </c>
      <c r="M9" s="771" t="s">
        <v>782</v>
      </c>
      <c r="N9" s="536" t="s">
        <v>59</v>
      </c>
      <c r="O9" s="536" t="s">
        <v>312</v>
      </c>
      <c r="P9" s="771" t="s">
        <v>782</v>
      </c>
      <c r="Q9" s="771" t="s">
        <v>780</v>
      </c>
      <c r="R9" s="771" t="s">
        <v>782</v>
      </c>
      <c r="S9" s="771" t="s">
        <v>780</v>
      </c>
      <c r="T9" s="1255"/>
    </row>
    <row r="10" spans="2:23">
      <c r="B10" s="388"/>
      <c r="C10" s="388"/>
      <c r="D10" s="536" t="s">
        <v>56</v>
      </c>
      <c r="E10" s="536" t="s">
        <v>57</v>
      </c>
      <c r="F10" s="536" t="s">
        <v>313</v>
      </c>
      <c r="G10" s="536" t="s">
        <v>314</v>
      </c>
      <c r="H10" s="536" t="s">
        <v>315</v>
      </c>
      <c r="I10" s="536" t="s">
        <v>572</v>
      </c>
      <c r="J10" s="771" t="s">
        <v>573</v>
      </c>
      <c r="K10" s="771" t="s">
        <v>574</v>
      </c>
      <c r="L10" s="771" t="s">
        <v>783</v>
      </c>
      <c r="M10" s="771" t="s">
        <v>692</v>
      </c>
      <c r="N10" s="771" t="s">
        <v>665</v>
      </c>
      <c r="O10" s="771" t="s">
        <v>799</v>
      </c>
      <c r="P10" s="771" t="s">
        <v>667</v>
      </c>
      <c r="Q10" s="771" t="s">
        <v>668</v>
      </c>
      <c r="R10" s="771" t="s">
        <v>694</v>
      </c>
      <c r="S10" s="771" t="s">
        <v>669</v>
      </c>
      <c r="T10" s="549"/>
      <c r="U10" s="32"/>
      <c r="V10" s="32"/>
      <c r="W10" s="32"/>
    </row>
    <row r="11" spans="2:23">
      <c r="B11" s="61">
        <v>1</v>
      </c>
      <c r="C11" s="33" t="s">
        <v>244</v>
      </c>
      <c r="D11" s="713">
        <v>16.84</v>
      </c>
      <c r="E11" s="714">
        <f>D11</f>
        <v>16.84</v>
      </c>
      <c r="F11" s="714"/>
      <c r="G11" s="714">
        <f>D18</f>
        <v>16.84</v>
      </c>
      <c r="H11" s="716">
        <f>E18</f>
        <v>16.84</v>
      </c>
      <c r="I11" s="717"/>
      <c r="J11" s="714">
        <f>G18</f>
        <v>16.84</v>
      </c>
      <c r="K11" s="716">
        <f>H18</f>
        <v>16.84</v>
      </c>
      <c r="L11" s="717"/>
      <c r="M11" s="716">
        <f>G18</f>
        <v>16.84</v>
      </c>
      <c r="N11" s="716">
        <f>K18</f>
        <v>16.84</v>
      </c>
      <c r="O11" s="717"/>
      <c r="P11" s="716">
        <f>M18</f>
        <v>16.84</v>
      </c>
      <c r="Q11" s="716">
        <f>N18</f>
        <v>16.84</v>
      </c>
      <c r="R11" s="716">
        <f>P18</f>
        <v>16.84</v>
      </c>
      <c r="S11" s="716">
        <f>Q18</f>
        <v>16.84</v>
      </c>
      <c r="T11" s="31"/>
      <c r="U11" s="32"/>
      <c r="V11" s="32"/>
      <c r="W11" s="32"/>
    </row>
    <row r="12" spans="2:23">
      <c r="B12" s="61">
        <f>B11+1</f>
        <v>2</v>
      </c>
      <c r="C12" s="33" t="s">
        <v>245</v>
      </c>
      <c r="D12" s="713">
        <v>6.2294452646959728</v>
      </c>
      <c r="E12" s="714">
        <f>'F4'!D55</f>
        <v>6.2294452646959728</v>
      </c>
      <c r="F12" s="715"/>
      <c r="G12" s="718">
        <f>D12+D16</f>
        <v>7.4753343176351672</v>
      </c>
      <c r="H12" s="719">
        <f>'F4'!I55</f>
        <v>7.4753343176351672</v>
      </c>
      <c r="I12" s="717"/>
      <c r="J12" s="718">
        <f>G12+G16</f>
        <v>8.7212233705743625</v>
      </c>
      <c r="K12" s="719">
        <f>'F4'!N55</f>
        <v>8.7212233705743607</v>
      </c>
      <c r="L12" s="717"/>
      <c r="M12" s="719">
        <f>J12+J16</f>
        <v>9.9671124235135569</v>
      </c>
      <c r="N12" s="719">
        <f>'F4'!S55</f>
        <v>9.9671124235135569</v>
      </c>
      <c r="O12" s="717"/>
      <c r="P12" s="719">
        <f>M12+M16</f>
        <v>11.213001476452751</v>
      </c>
      <c r="Q12" s="719">
        <f>'F4'!D71</f>
        <v>11.213001476452751</v>
      </c>
      <c r="R12" s="719">
        <f>P12+P16</f>
        <v>12.458890529391946</v>
      </c>
      <c r="S12" s="719">
        <f>'F4'!I71</f>
        <v>12.458890529391946</v>
      </c>
      <c r="T12" s="31"/>
      <c r="U12" s="32"/>
      <c r="V12" s="32"/>
      <c r="W12" s="32"/>
    </row>
    <row r="13" spans="2:23">
      <c r="B13" s="61">
        <f t="shared" ref="B13:B18" si="0">B12+1</f>
        <v>3</v>
      </c>
      <c r="C13" s="33" t="s">
        <v>246</v>
      </c>
      <c r="D13" s="1015">
        <f>D11-D12</f>
        <v>10.610554735304028</v>
      </c>
      <c r="E13" s="714">
        <f>E11-E12</f>
        <v>10.610554735304028</v>
      </c>
      <c r="F13" s="715"/>
      <c r="G13" s="714">
        <f>G11-G12</f>
        <v>9.3646656823648335</v>
      </c>
      <c r="H13" s="714">
        <f>H11-H12</f>
        <v>9.3646656823648335</v>
      </c>
      <c r="I13" s="717"/>
      <c r="J13" s="714">
        <f>J11-J12</f>
        <v>8.1187766294256374</v>
      </c>
      <c r="K13" s="714">
        <f>K11-K12</f>
        <v>8.1187766294256392</v>
      </c>
      <c r="L13" s="717"/>
      <c r="M13" s="714">
        <f>M11-M12</f>
        <v>6.872887576486443</v>
      </c>
      <c r="N13" s="714">
        <f>N11-N12</f>
        <v>6.872887576486443</v>
      </c>
      <c r="O13" s="717"/>
      <c r="P13" s="714">
        <f>P11-P12</f>
        <v>5.6269985235472486</v>
      </c>
      <c r="Q13" s="714">
        <f>Q11-Q12</f>
        <v>5.6269985235472486</v>
      </c>
      <c r="R13" s="714">
        <f>R11-R12</f>
        <v>4.3811094706080542</v>
      </c>
      <c r="S13" s="714">
        <f>S11-S12</f>
        <v>4.3811094706080542</v>
      </c>
      <c r="T13" s="31"/>
      <c r="U13" s="32"/>
      <c r="V13" s="32"/>
      <c r="W13" s="32"/>
    </row>
    <row r="14" spans="2:23">
      <c r="B14" s="61">
        <f t="shared" si="0"/>
        <v>4</v>
      </c>
      <c r="C14" s="33" t="s">
        <v>247</v>
      </c>
      <c r="D14" s="718">
        <v>0</v>
      </c>
      <c r="E14" s="718">
        <v>0</v>
      </c>
      <c r="F14" s="715"/>
      <c r="G14" s="718">
        <v>0</v>
      </c>
      <c r="H14" s="718">
        <v>0</v>
      </c>
      <c r="I14" s="717"/>
      <c r="J14" s="718">
        <v>0</v>
      </c>
      <c r="K14" s="718">
        <v>0</v>
      </c>
      <c r="L14" s="717"/>
      <c r="M14" s="718">
        <v>0</v>
      </c>
      <c r="N14" s="718">
        <v>0</v>
      </c>
      <c r="O14" s="717"/>
      <c r="P14" s="718">
        <v>0</v>
      </c>
      <c r="Q14" s="718">
        <v>0</v>
      </c>
      <c r="R14" s="718">
        <v>0</v>
      </c>
      <c r="S14" s="718">
        <v>0</v>
      </c>
      <c r="T14" s="31"/>
      <c r="U14" s="32"/>
      <c r="V14" s="32"/>
      <c r="W14" s="32"/>
    </row>
    <row r="15" spans="2:23">
      <c r="B15" s="61">
        <f t="shared" si="0"/>
        <v>5</v>
      </c>
      <c r="C15" s="33" t="s">
        <v>343</v>
      </c>
      <c r="D15" s="718">
        <v>0</v>
      </c>
      <c r="E15" s="718">
        <v>0</v>
      </c>
      <c r="F15" s="715"/>
      <c r="G15" s="718">
        <v>0</v>
      </c>
      <c r="H15" s="718">
        <v>0</v>
      </c>
      <c r="I15" s="717"/>
      <c r="J15" s="718">
        <v>0</v>
      </c>
      <c r="K15" s="718">
        <v>0</v>
      </c>
      <c r="L15" s="717"/>
      <c r="M15" s="718">
        <v>0</v>
      </c>
      <c r="N15" s="718">
        <v>0</v>
      </c>
      <c r="O15" s="717"/>
      <c r="P15" s="718">
        <v>0</v>
      </c>
      <c r="Q15" s="718">
        <v>0</v>
      </c>
      <c r="R15" s="718">
        <v>0</v>
      </c>
      <c r="S15" s="718">
        <v>0</v>
      </c>
      <c r="T15" s="31"/>
      <c r="U15" s="32"/>
      <c r="V15" s="32"/>
      <c r="W15" s="32"/>
    </row>
    <row r="16" spans="2:23">
      <c r="B16" s="61">
        <f t="shared" si="0"/>
        <v>6</v>
      </c>
      <c r="C16" s="33" t="s">
        <v>248</v>
      </c>
      <c r="D16" s="721">
        <v>1.2458890529391946</v>
      </c>
      <c r="E16" s="714">
        <f>'F4'!E55</f>
        <v>1.2458890529391946</v>
      </c>
      <c r="F16" s="715"/>
      <c r="G16" s="721">
        <v>1.2458890529391946</v>
      </c>
      <c r="H16" s="719">
        <f>'F4'!J55</f>
        <v>1.2458890529391946</v>
      </c>
      <c r="I16" s="717"/>
      <c r="J16" s="721">
        <v>1.2458890529391946</v>
      </c>
      <c r="K16" s="719">
        <f>'F4'!O55</f>
        <v>1.2458890529391946</v>
      </c>
      <c r="L16" s="717"/>
      <c r="M16" s="721">
        <v>1.2458890529391946</v>
      </c>
      <c r="N16" s="719">
        <f>'F4'!T55</f>
        <v>1.2458890529391946</v>
      </c>
      <c r="O16" s="717"/>
      <c r="P16" s="721">
        <v>1.2458890529391946</v>
      </c>
      <c r="Q16" s="719">
        <f>'F4'!E71</f>
        <v>1.2458890529391946</v>
      </c>
      <c r="R16" s="721">
        <v>1.2458890529391946</v>
      </c>
      <c r="S16" s="719">
        <f>'F4'!J71</f>
        <v>1.2458890529391946</v>
      </c>
      <c r="T16" s="31"/>
      <c r="U16" s="32"/>
      <c r="V16" s="32"/>
      <c r="W16" s="32"/>
    </row>
    <row r="17" spans="2:23">
      <c r="B17" s="61">
        <f t="shared" si="0"/>
        <v>7</v>
      </c>
      <c r="C17" s="33" t="s">
        <v>249</v>
      </c>
      <c r="D17" s="720">
        <f>D13-D16</f>
        <v>9.3646656823648335</v>
      </c>
      <c r="E17" s="720">
        <f>E13-E16</f>
        <v>9.3646656823648335</v>
      </c>
      <c r="F17" s="715"/>
      <c r="G17" s="714">
        <f>G13-G16</f>
        <v>8.1187766294256392</v>
      </c>
      <c r="H17" s="714">
        <f>H13-H16</f>
        <v>8.1187766294256392</v>
      </c>
      <c r="I17" s="717"/>
      <c r="J17" s="714">
        <f>J13-J16</f>
        <v>6.872887576486443</v>
      </c>
      <c r="K17" s="714">
        <f>K13-K16</f>
        <v>6.8728875764864448</v>
      </c>
      <c r="L17" s="717"/>
      <c r="M17" s="714">
        <f>M13-M16</f>
        <v>5.6269985235472486</v>
      </c>
      <c r="N17" s="714">
        <f>N13-N16</f>
        <v>5.6269985235472486</v>
      </c>
      <c r="O17" s="717"/>
      <c r="P17" s="714">
        <f>P13-P16</f>
        <v>4.3811094706080542</v>
      </c>
      <c r="Q17" s="714">
        <f>Q13-Q16</f>
        <v>4.3811094706080542</v>
      </c>
      <c r="R17" s="714">
        <f>R13-R16</f>
        <v>3.1352204176688598</v>
      </c>
      <c r="S17" s="714">
        <f>S13-S16</f>
        <v>3.1352204176688598</v>
      </c>
      <c r="T17" s="31"/>
      <c r="U17" s="32"/>
      <c r="V17" s="32"/>
      <c r="W17" s="32"/>
    </row>
    <row r="18" spans="2:23">
      <c r="B18" s="61">
        <f t="shared" si="0"/>
        <v>8</v>
      </c>
      <c r="C18" s="33" t="s">
        <v>250</v>
      </c>
      <c r="D18" s="720">
        <f>D11+D15</f>
        <v>16.84</v>
      </c>
      <c r="E18" s="720">
        <f>E11+E15</f>
        <v>16.84</v>
      </c>
      <c r="F18" s="715"/>
      <c r="G18" s="720">
        <f>G11+G15</f>
        <v>16.84</v>
      </c>
      <c r="H18" s="720">
        <f>H11+H15</f>
        <v>16.84</v>
      </c>
      <c r="I18" s="717"/>
      <c r="J18" s="720">
        <f>J11+J15</f>
        <v>16.84</v>
      </c>
      <c r="K18" s="720">
        <f>K11+K15</f>
        <v>16.84</v>
      </c>
      <c r="L18" s="717"/>
      <c r="M18" s="720">
        <f>M11+M15</f>
        <v>16.84</v>
      </c>
      <c r="N18" s="720">
        <f>N11+N15</f>
        <v>16.84</v>
      </c>
      <c r="O18" s="717"/>
      <c r="P18" s="720">
        <f>P11+P15</f>
        <v>16.84</v>
      </c>
      <c r="Q18" s="720">
        <f>Q11+Q15</f>
        <v>16.84</v>
      </c>
      <c r="R18" s="720">
        <f>R11+R15</f>
        <v>16.84</v>
      </c>
      <c r="S18" s="720">
        <f>S11+S15</f>
        <v>16.84</v>
      </c>
      <c r="T18" s="31"/>
      <c r="U18" s="32"/>
      <c r="V18" s="32"/>
      <c r="W18" s="32"/>
    </row>
    <row r="19" spans="2:23">
      <c r="B19" s="61">
        <v>9</v>
      </c>
      <c r="C19" s="33" t="s">
        <v>344</v>
      </c>
      <c r="D19" s="721">
        <f>AVERAGE(D13,D17)</f>
        <v>9.9876102088344307</v>
      </c>
      <c r="E19" s="721">
        <f>AVERAGE(E13,E17)</f>
        <v>9.9876102088344307</v>
      </c>
      <c r="F19" s="715"/>
      <c r="G19" s="721">
        <f>AVERAGE(G13,G17)</f>
        <v>8.7417211558952364</v>
      </c>
      <c r="H19" s="721">
        <f>AVERAGE(H13,H17)</f>
        <v>8.7417211558952364</v>
      </c>
      <c r="I19" s="717"/>
      <c r="J19" s="721">
        <f>AVERAGE(J13,J17)</f>
        <v>7.4958321029560402</v>
      </c>
      <c r="K19" s="721">
        <f>AVERAGE(K13,K17)</f>
        <v>7.495832102956042</v>
      </c>
      <c r="L19" s="717"/>
      <c r="M19" s="721">
        <f>AVERAGE(M13,M17)</f>
        <v>6.2499430500168458</v>
      </c>
      <c r="N19" s="721">
        <f>AVERAGE(N13,N17)</f>
        <v>6.2499430500168458</v>
      </c>
      <c r="O19" s="717"/>
      <c r="P19" s="721">
        <f>AVERAGE(P13,P17)</f>
        <v>5.0040539970776514</v>
      </c>
      <c r="Q19" s="721">
        <f>AVERAGE(Q13,Q17)</f>
        <v>5.0040539970776514</v>
      </c>
      <c r="R19" s="721">
        <f>AVERAGE(R13,R17)</f>
        <v>3.758164944138457</v>
      </c>
      <c r="S19" s="721">
        <f>AVERAGE(S13,S17)</f>
        <v>3.758164944138457</v>
      </c>
      <c r="T19" s="31"/>
      <c r="U19" s="32"/>
      <c r="V19" s="32"/>
      <c r="W19" s="32"/>
    </row>
    <row r="20" spans="2:23">
      <c r="B20" s="61">
        <v>10</v>
      </c>
      <c r="C20" s="33" t="s">
        <v>345</v>
      </c>
      <c r="D20" s="749">
        <v>0.12089999999999999</v>
      </c>
      <c r="E20" s="1033">
        <f>E63</f>
        <v>0.12608955854012277</v>
      </c>
      <c r="F20" s="750"/>
      <c r="G20" s="749">
        <v>0.12089999999999999</v>
      </c>
      <c r="H20" s="1033">
        <f>H63</f>
        <v>0.12545627620050465</v>
      </c>
      <c r="I20" s="751"/>
      <c r="J20" s="749">
        <v>0.12089999999999999</v>
      </c>
      <c r="K20" s="1033">
        <f>K63</f>
        <v>0.12395846909582181</v>
      </c>
      <c r="L20" s="751"/>
      <c r="M20" s="749">
        <v>0.12089999999999999</v>
      </c>
      <c r="N20" s="1033">
        <f>N63</f>
        <v>0.12395846909582181</v>
      </c>
      <c r="O20" s="751"/>
      <c r="P20" s="749">
        <v>0.12089999999999999</v>
      </c>
      <c r="Q20" s="1033">
        <f>Q63</f>
        <v>0.12395846909582181</v>
      </c>
      <c r="R20" s="749">
        <v>0.12089999999999999</v>
      </c>
      <c r="S20" s="1033">
        <f>S63</f>
        <v>0.12395846909582181</v>
      </c>
      <c r="T20" s="57"/>
      <c r="U20" s="48"/>
      <c r="V20" s="32"/>
      <c r="W20" s="32"/>
    </row>
    <row r="21" spans="2:23">
      <c r="B21" s="61">
        <v>11</v>
      </c>
      <c r="C21" s="33" t="s">
        <v>72</v>
      </c>
      <c r="D21" s="721">
        <f>D19*D20</f>
        <v>1.2075020742480826</v>
      </c>
      <c r="E21" s="721">
        <f>E19*E20</f>
        <v>1.2593333621027567</v>
      </c>
      <c r="F21" s="715"/>
      <c r="G21" s="721">
        <f>G19*G20</f>
        <v>1.0568740877477341</v>
      </c>
      <c r="H21" s="721">
        <f>H19*H20</f>
        <v>1.0967037838017875</v>
      </c>
      <c r="I21" s="717"/>
      <c r="J21" s="721">
        <f>J19*J20</f>
        <v>0.90624610124738525</v>
      </c>
      <c r="K21" s="721">
        <f>K19*K20</f>
        <v>0.92917187208174556</v>
      </c>
      <c r="L21" s="717"/>
      <c r="M21" s="721">
        <f>M19*M20</f>
        <v>0.75561811474703666</v>
      </c>
      <c r="N21" s="721">
        <f>N19*N20</f>
        <v>0.77473337241615947</v>
      </c>
      <c r="O21" s="717"/>
      <c r="P21" s="721">
        <f>P19*P20</f>
        <v>0.60499012824668807</v>
      </c>
      <c r="Q21" s="721">
        <f>Q19*Q20</f>
        <v>0.62029487275057371</v>
      </c>
      <c r="R21" s="721">
        <f>R19*R20</f>
        <v>0.45436214174633943</v>
      </c>
      <c r="S21" s="721">
        <f>S19*S20</f>
        <v>0.46585637308498784</v>
      </c>
      <c r="T21" s="31"/>
      <c r="U21" s="32"/>
      <c r="V21" s="32"/>
      <c r="W21" s="32"/>
    </row>
    <row r="22" spans="2:23">
      <c r="B22" s="61">
        <v>12</v>
      </c>
      <c r="C22" s="33" t="s">
        <v>251</v>
      </c>
      <c r="D22" s="721">
        <v>0</v>
      </c>
      <c r="E22" s="721">
        <v>0</v>
      </c>
      <c r="F22" s="715"/>
      <c r="G22" s="721">
        <v>0</v>
      </c>
      <c r="H22" s="721">
        <v>0</v>
      </c>
      <c r="I22" s="717"/>
      <c r="J22" s="721">
        <v>0</v>
      </c>
      <c r="K22" s="721">
        <v>0</v>
      </c>
      <c r="L22" s="717"/>
      <c r="M22" s="721">
        <v>0</v>
      </c>
      <c r="N22" s="721">
        <v>0</v>
      </c>
      <c r="O22" s="717"/>
      <c r="P22" s="721">
        <v>0</v>
      </c>
      <c r="Q22" s="721">
        <v>0</v>
      </c>
      <c r="R22" s="721">
        <v>0</v>
      </c>
      <c r="S22" s="721">
        <v>0</v>
      </c>
      <c r="T22" s="31"/>
      <c r="U22" s="32"/>
      <c r="V22" s="32"/>
      <c r="W22" s="32"/>
    </row>
    <row r="23" spans="2:23" s="26" customFormat="1">
      <c r="B23" s="126">
        <v>13</v>
      </c>
      <c r="C23" s="34" t="s">
        <v>346</v>
      </c>
      <c r="D23" s="722">
        <f>SUM(D21:D22)</f>
        <v>1.2075020742480826</v>
      </c>
      <c r="E23" s="722">
        <f>SUM(E21:E22)</f>
        <v>1.2593333621027567</v>
      </c>
      <c r="F23" s="723"/>
      <c r="G23" s="722">
        <f>SUM(G21:G22)</f>
        <v>1.0568740877477341</v>
      </c>
      <c r="H23" s="722">
        <f>SUM(H21:H22)</f>
        <v>1.0967037838017875</v>
      </c>
      <c r="I23" s="724"/>
      <c r="J23" s="722">
        <f>SUM(J21:J22)</f>
        <v>0.90624610124738525</v>
      </c>
      <c r="K23" s="722">
        <f>SUM(K21:K22)</f>
        <v>0.92917187208174556</v>
      </c>
      <c r="L23" s="724"/>
      <c r="M23" s="722">
        <f>SUM(M21:M22)</f>
        <v>0.75561811474703666</v>
      </c>
      <c r="N23" s="722">
        <f>SUM(N21:N22)</f>
        <v>0.77473337241615947</v>
      </c>
      <c r="O23" s="724"/>
      <c r="P23" s="722">
        <f>SUM(P21:P22)</f>
        <v>0.60499012824668807</v>
      </c>
      <c r="Q23" s="722">
        <f>SUM(Q21:Q22)</f>
        <v>0.62029487275057371</v>
      </c>
      <c r="R23" s="722">
        <f>SUM(R21:R22)</f>
        <v>0.45436214174633943</v>
      </c>
      <c r="S23" s="722">
        <f>SUM(S21:S22)</f>
        <v>0.46585637308498784</v>
      </c>
      <c r="T23" s="35"/>
    </row>
    <row r="24" spans="2:23" s="26" customFormat="1">
      <c r="B24" s="165"/>
      <c r="C24" s="28"/>
      <c r="D24" s="28"/>
      <c r="E24" s="28"/>
      <c r="F24" s="28"/>
      <c r="G24" s="226"/>
      <c r="H24" s="200"/>
      <c r="I24" s="200"/>
      <c r="J24" s="226"/>
      <c r="K24" s="200"/>
      <c r="L24" s="200"/>
      <c r="M24" s="200"/>
      <c r="N24" s="200"/>
      <c r="O24" s="200"/>
      <c r="P24" s="200"/>
      <c r="Q24" s="200"/>
      <c r="R24" s="200"/>
      <c r="S24" s="200"/>
      <c r="T24" s="200"/>
    </row>
    <row r="25" spans="2:23" s="26" customFormat="1">
      <c r="B25" s="165"/>
      <c r="C25" s="28"/>
      <c r="D25" s="28"/>
      <c r="E25" s="28"/>
      <c r="F25" s="28"/>
      <c r="G25" s="226"/>
      <c r="H25" s="200"/>
      <c r="I25" s="200"/>
      <c r="J25" s="226"/>
      <c r="K25" s="200"/>
      <c r="L25" s="200"/>
      <c r="M25" s="200"/>
      <c r="N25" s="200"/>
      <c r="O25" s="200"/>
      <c r="P25" s="200"/>
      <c r="Q25" s="200"/>
      <c r="R25" s="200"/>
      <c r="S25" s="200"/>
      <c r="T25" s="200"/>
    </row>
    <row r="26" spans="2:23" s="26" customFormat="1">
      <c r="B26" s="166"/>
      <c r="C26" s="1034" t="s">
        <v>347</v>
      </c>
      <c r="D26" s="1000"/>
      <c r="E26" s="519"/>
      <c r="F26" s="519"/>
      <c r="G26" s="519"/>
      <c r="H26" s="24"/>
      <c r="I26" s="24"/>
      <c r="J26" s="519"/>
      <c r="K26" s="24"/>
      <c r="L26" s="24"/>
      <c r="M26" s="24"/>
      <c r="N26" s="24"/>
      <c r="O26" s="24"/>
      <c r="P26" s="24"/>
      <c r="Q26" s="24"/>
      <c r="R26" s="24"/>
      <c r="S26" s="24"/>
      <c r="T26" s="24"/>
    </row>
    <row r="27" spans="2:23">
      <c r="B27" s="166"/>
      <c r="T27" s="29" t="s">
        <v>33</v>
      </c>
    </row>
    <row r="28" spans="2:23" ht="15" customHeight="1">
      <c r="B28" s="1207" t="s">
        <v>237</v>
      </c>
      <c r="C28" s="1207" t="s">
        <v>43</v>
      </c>
      <c r="D28" s="1109" t="s">
        <v>213</v>
      </c>
      <c r="E28" s="1110"/>
      <c r="F28" s="1111"/>
      <c r="G28" s="1109" t="s">
        <v>567</v>
      </c>
      <c r="H28" s="1110"/>
      <c r="I28" s="1111"/>
      <c r="J28" s="1109" t="s">
        <v>568</v>
      </c>
      <c r="K28" s="1110"/>
      <c r="L28" s="1111"/>
      <c r="M28" s="1109" t="s">
        <v>569</v>
      </c>
      <c r="N28" s="1110"/>
      <c r="O28" s="1111"/>
      <c r="P28" s="1102" t="s">
        <v>570</v>
      </c>
      <c r="Q28" s="1102"/>
      <c r="R28" s="1102" t="s">
        <v>571</v>
      </c>
      <c r="S28" s="1102"/>
      <c r="T28" s="1215" t="s">
        <v>37</v>
      </c>
    </row>
    <row r="29" spans="2:23" ht="28.5">
      <c r="B29" s="1207"/>
      <c r="C29" s="1207"/>
      <c r="D29" s="771" t="s">
        <v>782</v>
      </c>
      <c r="E29" s="771" t="s">
        <v>308</v>
      </c>
      <c r="F29" s="771" t="s">
        <v>309</v>
      </c>
      <c r="G29" s="771" t="s">
        <v>782</v>
      </c>
      <c r="H29" s="771" t="s">
        <v>308</v>
      </c>
      <c r="I29" s="771" t="s">
        <v>309</v>
      </c>
      <c r="J29" s="771" t="s">
        <v>782</v>
      </c>
      <c r="K29" s="771" t="s">
        <v>308</v>
      </c>
      <c r="L29" s="771" t="s">
        <v>309</v>
      </c>
      <c r="M29" s="771" t="s">
        <v>782</v>
      </c>
      <c r="N29" s="771" t="s">
        <v>59</v>
      </c>
      <c r="O29" s="771" t="s">
        <v>312</v>
      </c>
      <c r="P29" s="771" t="s">
        <v>782</v>
      </c>
      <c r="Q29" s="771" t="s">
        <v>780</v>
      </c>
      <c r="R29" s="771" t="s">
        <v>782</v>
      </c>
      <c r="S29" s="771" t="s">
        <v>780</v>
      </c>
      <c r="T29" s="1255"/>
    </row>
    <row r="30" spans="2:23">
      <c r="B30" s="388"/>
      <c r="C30" s="388"/>
      <c r="D30" s="771" t="s">
        <v>56</v>
      </c>
      <c r="E30" s="771" t="s">
        <v>57</v>
      </c>
      <c r="F30" s="771" t="s">
        <v>313</v>
      </c>
      <c r="G30" s="771" t="s">
        <v>314</v>
      </c>
      <c r="H30" s="771" t="s">
        <v>315</v>
      </c>
      <c r="I30" s="771" t="s">
        <v>572</v>
      </c>
      <c r="J30" s="771" t="s">
        <v>573</v>
      </c>
      <c r="K30" s="771" t="s">
        <v>574</v>
      </c>
      <c r="L30" s="771" t="s">
        <v>783</v>
      </c>
      <c r="M30" s="771" t="s">
        <v>692</v>
      </c>
      <c r="N30" s="771" t="s">
        <v>665</v>
      </c>
      <c r="O30" s="771" t="s">
        <v>799</v>
      </c>
      <c r="P30" s="771" t="s">
        <v>667</v>
      </c>
      <c r="Q30" s="771" t="s">
        <v>668</v>
      </c>
      <c r="R30" s="771" t="s">
        <v>694</v>
      </c>
      <c r="S30" s="771" t="s">
        <v>669</v>
      </c>
      <c r="T30" s="549"/>
    </row>
    <row r="31" spans="2:23">
      <c r="B31" s="126">
        <v>1</v>
      </c>
      <c r="C31" s="34" t="s">
        <v>480</v>
      </c>
      <c r="D31" s="981"/>
      <c r="E31" s="981"/>
      <c r="F31" s="981"/>
      <c r="G31" s="981"/>
      <c r="H31" s="57"/>
      <c r="I31" s="57"/>
      <c r="J31" s="981"/>
      <c r="K31" s="57"/>
      <c r="L31" s="57"/>
      <c r="M31" s="57"/>
      <c r="N31" s="57"/>
      <c r="O31" s="57"/>
      <c r="P31" s="57"/>
      <c r="Q31" s="57"/>
      <c r="R31" s="57"/>
      <c r="S31" s="57"/>
      <c r="T31" s="31"/>
    </row>
    <row r="32" spans="2:23">
      <c r="B32" s="61">
        <v>1.1000000000000001</v>
      </c>
      <c r="C32" s="33" t="s">
        <v>179</v>
      </c>
      <c r="D32" s="982"/>
      <c r="E32" s="982">
        <f>'Int Rates'!C14</f>
        <v>2013.3200000000002</v>
      </c>
      <c r="F32" s="59"/>
      <c r="G32" s="982"/>
      <c r="H32" s="982">
        <f>E36</f>
        <v>2013.3200000000002</v>
      </c>
      <c r="I32" s="752"/>
      <c r="J32" s="982"/>
      <c r="K32" s="982">
        <f>H36</f>
        <v>2013.3200000000002</v>
      </c>
      <c r="L32" s="57"/>
      <c r="M32" s="982"/>
      <c r="N32" s="982">
        <f>K36</f>
        <v>2013.3200000000002</v>
      </c>
      <c r="O32" s="752"/>
      <c r="P32" s="982"/>
      <c r="Q32" s="982">
        <f>N36</f>
        <v>2013.3200000000002</v>
      </c>
      <c r="R32" s="982"/>
      <c r="S32" s="982">
        <f>Q36</f>
        <v>2013.3200000000002</v>
      </c>
      <c r="T32" s="31"/>
    </row>
    <row r="33" spans="2:20">
      <c r="B33" s="61">
        <f t="shared" ref="B33:B39" si="1">B32+0.1</f>
        <v>1.2000000000000002</v>
      </c>
      <c r="C33" s="33" t="s">
        <v>247</v>
      </c>
      <c r="D33" s="982"/>
      <c r="E33" s="982">
        <v>0</v>
      </c>
      <c r="F33" s="59"/>
      <c r="G33" s="982"/>
      <c r="H33" s="982">
        <v>0</v>
      </c>
      <c r="I33" s="57"/>
      <c r="J33" s="982"/>
      <c r="K33" s="982">
        <v>0</v>
      </c>
      <c r="L33" s="57"/>
      <c r="M33" s="982"/>
      <c r="N33" s="982">
        <v>0</v>
      </c>
      <c r="O33" s="57"/>
      <c r="P33" s="983"/>
      <c r="Q33" s="982">
        <v>0</v>
      </c>
      <c r="R33" s="983"/>
      <c r="S33" s="982">
        <v>0</v>
      </c>
      <c r="T33" s="31"/>
    </row>
    <row r="34" spans="2:20">
      <c r="B34" s="61">
        <f t="shared" si="1"/>
        <v>1.3000000000000003</v>
      </c>
      <c r="C34" s="33" t="s">
        <v>236</v>
      </c>
      <c r="D34" s="982"/>
      <c r="E34" s="982">
        <v>0</v>
      </c>
      <c r="F34" s="59"/>
      <c r="G34" s="982"/>
      <c r="H34" s="982">
        <v>0</v>
      </c>
      <c r="I34" s="57"/>
      <c r="J34" s="982"/>
      <c r="K34" s="982">
        <v>0</v>
      </c>
      <c r="L34" s="57"/>
      <c r="M34" s="982"/>
      <c r="N34" s="982">
        <v>0</v>
      </c>
      <c r="O34" s="57"/>
      <c r="P34" s="983"/>
      <c r="Q34" s="982">
        <v>0</v>
      </c>
      <c r="R34" s="983"/>
      <c r="S34" s="982">
        <v>0</v>
      </c>
      <c r="T34" s="31"/>
    </row>
    <row r="35" spans="2:20">
      <c r="B35" s="61">
        <f t="shared" si="1"/>
        <v>1.4000000000000004</v>
      </c>
      <c r="C35" s="33" t="s">
        <v>180</v>
      </c>
      <c r="D35" s="982"/>
      <c r="E35" s="982">
        <v>0</v>
      </c>
      <c r="F35" s="59"/>
      <c r="G35" s="982"/>
      <c r="H35" s="982">
        <v>0</v>
      </c>
      <c r="I35" s="57"/>
      <c r="J35" s="982"/>
      <c r="K35" s="982">
        <v>0</v>
      </c>
      <c r="L35" s="57"/>
      <c r="M35" s="982"/>
      <c r="N35" s="982">
        <v>0</v>
      </c>
      <c r="O35" s="57"/>
      <c r="P35" s="983"/>
      <c r="Q35" s="982">
        <v>0</v>
      </c>
      <c r="R35" s="983"/>
      <c r="S35" s="982">
        <v>0</v>
      </c>
      <c r="T35" s="31"/>
    </row>
    <row r="36" spans="2:20">
      <c r="B36" s="61">
        <f t="shared" si="1"/>
        <v>1.5000000000000004</v>
      </c>
      <c r="C36" s="33" t="s">
        <v>181</v>
      </c>
      <c r="D36" s="982"/>
      <c r="E36" s="1016">
        <f>E32-E33+E34-E35</f>
        <v>2013.3200000000002</v>
      </c>
      <c r="F36" s="59"/>
      <c r="G36" s="982"/>
      <c r="H36" s="1016">
        <f>H32-H33+H34-H35</f>
        <v>2013.3200000000002</v>
      </c>
      <c r="I36" s="57"/>
      <c r="J36" s="982"/>
      <c r="K36" s="1016">
        <f>K32-K33+K34-K35</f>
        <v>2013.3200000000002</v>
      </c>
      <c r="L36" s="57"/>
      <c r="M36" s="982"/>
      <c r="N36" s="1016">
        <f>N32-N33+N34-N35</f>
        <v>2013.3200000000002</v>
      </c>
      <c r="O36" s="57"/>
      <c r="P36" s="983"/>
      <c r="Q36" s="1016">
        <f>Q32-Q33+Q34-Q35</f>
        <v>2013.3200000000002</v>
      </c>
      <c r="R36" s="983"/>
      <c r="S36" s="1016">
        <f>S32-S33+S34-S35</f>
        <v>2013.3200000000002</v>
      </c>
      <c r="T36" s="31"/>
    </row>
    <row r="37" spans="2:20">
      <c r="B37" s="61">
        <f t="shared" si="1"/>
        <v>1.6000000000000005</v>
      </c>
      <c r="C37" s="33" t="s">
        <v>348</v>
      </c>
      <c r="D37" s="982"/>
      <c r="E37" s="1016">
        <f>AVERAGE(E32,E36)</f>
        <v>2013.3200000000002</v>
      </c>
      <c r="F37" s="59"/>
      <c r="G37" s="982"/>
      <c r="H37" s="1016">
        <f>AVERAGE(H32,H36)</f>
        <v>2013.3200000000002</v>
      </c>
      <c r="I37" s="57"/>
      <c r="J37" s="982"/>
      <c r="K37" s="1016">
        <f>AVERAGE(K32,K36)</f>
        <v>2013.3200000000002</v>
      </c>
      <c r="L37" s="57"/>
      <c r="M37" s="982"/>
      <c r="N37" s="1016">
        <f>AVERAGE(N32,N36)</f>
        <v>2013.3200000000002</v>
      </c>
      <c r="O37" s="57"/>
      <c r="P37" s="983"/>
      <c r="Q37" s="1016">
        <f>AVERAGE(Q32,Q36)</f>
        <v>2013.3200000000002</v>
      </c>
      <c r="R37" s="983"/>
      <c r="S37" s="1016">
        <f>AVERAGE(S32,S36)</f>
        <v>2013.3200000000002</v>
      </c>
      <c r="T37" s="31"/>
    </row>
    <row r="38" spans="2:20">
      <c r="B38" s="61">
        <f t="shared" si="1"/>
        <v>1.7000000000000006</v>
      </c>
      <c r="C38" s="33" t="s">
        <v>182</v>
      </c>
      <c r="D38" s="984"/>
      <c r="E38" s="984">
        <f>'Int Rates'!E16</f>
        <v>0.12608955854012277</v>
      </c>
      <c r="F38" s="59"/>
      <c r="G38" s="984"/>
      <c r="H38" s="984">
        <f>'Int Rates'!I16</f>
        <v>0.12545627620050465</v>
      </c>
      <c r="I38" s="57"/>
      <c r="J38" s="984"/>
      <c r="K38" s="984">
        <f>'Int Rates'!M16</f>
        <v>0.12395846909582181</v>
      </c>
      <c r="L38" s="57"/>
      <c r="M38" s="984"/>
      <c r="N38" s="984">
        <f>K38</f>
        <v>0.12395846909582181</v>
      </c>
      <c r="O38" s="57"/>
      <c r="P38" s="984"/>
      <c r="Q38" s="984">
        <f>N38</f>
        <v>0.12395846909582181</v>
      </c>
      <c r="R38" s="984"/>
      <c r="S38" s="984">
        <f>Q38</f>
        <v>0.12395846909582181</v>
      </c>
      <c r="T38" s="31"/>
    </row>
    <row r="39" spans="2:20">
      <c r="B39" s="61">
        <f t="shared" si="1"/>
        <v>1.8000000000000007</v>
      </c>
      <c r="C39" s="33" t="s">
        <v>72</v>
      </c>
      <c r="D39" s="982"/>
      <c r="E39" s="982">
        <f>'Int Rates'!F14</f>
        <v>253.85863000000001</v>
      </c>
      <c r="F39" s="59"/>
      <c r="G39" s="982"/>
      <c r="H39" s="982">
        <f>'Int Rates'!J14</f>
        <v>252.58363000000003</v>
      </c>
      <c r="I39" s="57"/>
      <c r="J39" s="982"/>
      <c r="K39" s="982">
        <f>'Int Rates'!N14</f>
        <v>249.56806499999999</v>
      </c>
      <c r="L39" s="57"/>
      <c r="M39" s="982"/>
      <c r="N39" s="982">
        <f>N37*N38</f>
        <v>249.56806499999999</v>
      </c>
      <c r="O39" s="57"/>
      <c r="P39" s="983"/>
      <c r="Q39" s="982">
        <f>Q37*Q38</f>
        <v>249.56806499999999</v>
      </c>
      <c r="R39" s="983"/>
      <c r="S39" s="982">
        <f>S37*S38</f>
        <v>249.56806499999999</v>
      </c>
      <c r="T39" s="31"/>
    </row>
    <row r="40" spans="2:20">
      <c r="B40" s="61"/>
      <c r="C40" s="33"/>
      <c r="D40" s="982"/>
      <c r="E40" s="982"/>
      <c r="F40" s="59"/>
      <c r="G40" s="982"/>
      <c r="H40" s="982"/>
      <c r="I40" s="57"/>
      <c r="J40" s="982"/>
      <c r="K40" s="982"/>
      <c r="L40" s="57"/>
      <c r="M40" s="982"/>
      <c r="N40" s="982"/>
      <c r="O40" s="57"/>
      <c r="P40" s="982"/>
      <c r="Q40" s="982"/>
      <c r="R40" s="982"/>
      <c r="S40" s="982"/>
      <c r="T40" s="31"/>
    </row>
    <row r="41" spans="2:20">
      <c r="B41" s="126">
        <v>2</v>
      </c>
      <c r="C41" s="34" t="s">
        <v>486</v>
      </c>
      <c r="D41" s="985"/>
      <c r="E41" s="985"/>
      <c r="F41" s="981"/>
      <c r="G41" s="985"/>
      <c r="H41" s="985"/>
      <c r="I41" s="57"/>
      <c r="J41" s="985"/>
      <c r="K41" s="985"/>
      <c r="L41" s="57"/>
      <c r="M41" s="985"/>
      <c r="N41" s="985"/>
      <c r="O41" s="57"/>
      <c r="P41" s="985"/>
      <c r="Q41" s="985"/>
      <c r="R41" s="985"/>
      <c r="S41" s="985"/>
      <c r="T41" s="31"/>
    </row>
    <row r="42" spans="2:20">
      <c r="B42" s="61">
        <f>B41+0.1</f>
        <v>2.1</v>
      </c>
      <c r="C42" s="33" t="s">
        <v>179</v>
      </c>
      <c r="D42" s="982"/>
      <c r="E42" s="982"/>
      <c r="F42" s="59"/>
      <c r="G42" s="982"/>
      <c r="H42" s="982"/>
      <c r="I42" s="57"/>
      <c r="J42" s="982"/>
      <c r="K42" s="982"/>
      <c r="L42" s="57"/>
      <c r="M42" s="982"/>
      <c r="N42" s="982"/>
      <c r="O42" s="57"/>
      <c r="P42" s="982"/>
      <c r="Q42" s="982"/>
      <c r="R42" s="982"/>
      <c r="S42" s="982"/>
      <c r="T42" s="31"/>
    </row>
    <row r="43" spans="2:20">
      <c r="B43" s="61">
        <f>B42+0.1</f>
        <v>2.2000000000000002</v>
      </c>
      <c r="C43" s="33" t="s">
        <v>247</v>
      </c>
      <c r="D43" s="982"/>
      <c r="E43" s="982"/>
      <c r="F43" s="59"/>
      <c r="G43" s="982"/>
      <c r="H43" s="982"/>
      <c r="I43" s="57"/>
      <c r="J43" s="982"/>
      <c r="K43" s="982"/>
      <c r="L43" s="57"/>
      <c r="M43" s="982"/>
      <c r="N43" s="982"/>
      <c r="O43" s="57"/>
      <c r="P43" s="982"/>
      <c r="Q43" s="982"/>
      <c r="R43" s="982"/>
      <c r="S43" s="982"/>
      <c r="T43" s="31"/>
    </row>
    <row r="44" spans="2:20">
      <c r="B44" s="61">
        <f t="shared" ref="B44:B49" si="2">B43+0.1</f>
        <v>2.3000000000000003</v>
      </c>
      <c r="C44" s="33" t="s">
        <v>236</v>
      </c>
      <c r="D44" s="982"/>
      <c r="E44" s="982"/>
      <c r="F44" s="59"/>
      <c r="G44" s="982"/>
      <c r="H44" s="982"/>
      <c r="I44" s="57"/>
      <c r="J44" s="982"/>
      <c r="K44" s="982"/>
      <c r="L44" s="57"/>
      <c r="M44" s="982"/>
      <c r="N44" s="982"/>
      <c r="O44" s="57"/>
      <c r="P44" s="982"/>
      <c r="Q44" s="982"/>
      <c r="R44" s="982"/>
      <c r="S44" s="982"/>
      <c r="T44" s="31"/>
    </row>
    <row r="45" spans="2:20">
      <c r="B45" s="61">
        <f t="shared" si="2"/>
        <v>2.4000000000000004</v>
      </c>
      <c r="C45" s="33" t="s">
        <v>180</v>
      </c>
      <c r="D45" s="982"/>
      <c r="E45" s="982"/>
      <c r="F45" s="59"/>
      <c r="G45" s="982"/>
      <c r="H45" s="982"/>
      <c r="I45" s="57"/>
      <c r="J45" s="982"/>
      <c r="K45" s="982"/>
      <c r="L45" s="57"/>
      <c r="M45" s="982"/>
      <c r="N45" s="982"/>
      <c r="O45" s="57"/>
      <c r="P45" s="982"/>
      <c r="Q45" s="982"/>
      <c r="R45" s="982"/>
      <c r="S45" s="982"/>
      <c r="T45" s="31"/>
    </row>
    <row r="46" spans="2:20">
      <c r="B46" s="61">
        <f t="shared" si="2"/>
        <v>2.5000000000000004</v>
      </c>
      <c r="C46" s="33" t="s">
        <v>181</v>
      </c>
      <c r="D46" s="982"/>
      <c r="E46" s="982"/>
      <c r="F46" s="59"/>
      <c r="G46" s="982"/>
      <c r="H46" s="982"/>
      <c r="I46" s="57"/>
      <c r="J46" s="982"/>
      <c r="K46" s="982"/>
      <c r="L46" s="57"/>
      <c r="M46" s="982"/>
      <c r="N46" s="982"/>
      <c r="O46" s="57"/>
      <c r="P46" s="982"/>
      <c r="Q46" s="982"/>
      <c r="R46" s="982"/>
      <c r="S46" s="982"/>
      <c r="T46" s="31"/>
    </row>
    <row r="47" spans="2:20">
      <c r="B47" s="61">
        <f t="shared" si="2"/>
        <v>2.6000000000000005</v>
      </c>
      <c r="C47" s="33" t="s">
        <v>348</v>
      </c>
      <c r="D47" s="982"/>
      <c r="E47" s="982"/>
      <c r="F47" s="59"/>
      <c r="G47" s="982"/>
      <c r="H47" s="982"/>
      <c r="I47" s="57"/>
      <c r="J47" s="982"/>
      <c r="K47" s="982"/>
      <c r="L47" s="57"/>
      <c r="M47" s="982"/>
      <c r="N47" s="982"/>
      <c r="O47" s="57"/>
      <c r="P47" s="982"/>
      <c r="Q47" s="982"/>
      <c r="R47" s="982"/>
      <c r="S47" s="982"/>
      <c r="T47" s="31"/>
    </row>
    <row r="48" spans="2:20">
      <c r="B48" s="61">
        <f t="shared" si="2"/>
        <v>2.7000000000000006</v>
      </c>
      <c r="C48" s="33" t="s">
        <v>182</v>
      </c>
      <c r="D48" s="984"/>
      <c r="E48" s="984"/>
      <c r="F48" s="59"/>
      <c r="G48" s="984"/>
      <c r="H48" s="984"/>
      <c r="I48" s="57"/>
      <c r="J48" s="984"/>
      <c r="K48" s="984"/>
      <c r="L48" s="57"/>
      <c r="M48" s="984"/>
      <c r="N48" s="984"/>
      <c r="O48" s="57"/>
      <c r="P48" s="984"/>
      <c r="Q48" s="984"/>
      <c r="R48" s="984"/>
      <c r="S48" s="984"/>
      <c r="T48" s="31"/>
    </row>
    <row r="49" spans="2:20">
      <c r="B49" s="61">
        <f t="shared" si="2"/>
        <v>2.8000000000000007</v>
      </c>
      <c r="C49" s="33" t="s">
        <v>72</v>
      </c>
      <c r="D49" s="982"/>
      <c r="E49" s="982"/>
      <c r="F49" s="59"/>
      <c r="G49" s="982"/>
      <c r="H49" s="982"/>
      <c r="I49" s="57"/>
      <c r="J49" s="982"/>
      <c r="K49" s="982"/>
      <c r="L49" s="57"/>
      <c r="M49" s="982"/>
      <c r="N49" s="982"/>
      <c r="O49" s="57"/>
      <c r="P49" s="982"/>
      <c r="Q49" s="982"/>
      <c r="R49" s="982"/>
      <c r="S49" s="982"/>
      <c r="T49" s="31"/>
    </row>
    <row r="50" spans="2:20">
      <c r="B50" s="61"/>
      <c r="C50" s="33"/>
      <c r="D50" s="982"/>
      <c r="E50" s="982"/>
      <c r="F50" s="59"/>
      <c r="G50" s="982"/>
      <c r="H50" s="982"/>
      <c r="I50" s="57"/>
      <c r="J50" s="982"/>
      <c r="K50" s="982"/>
      <c r="L50" s="57"/>
      <c r="M50" s="982"/>
      <c r="N50" s="982"/>
      <c r="O50" s="57"/>
      <c r="P50" s="982"/>
      <c r="Q50" s="982"/>
      <c r="R50" s="982"/>
      <c r="S50" s="982"/>
      <c r="T50" s="31"/>
    </row>
    <row r="51" spans="2:20">
      <c r="B51" s="126">
        <v>3</v>
      </c>
      <c r="C51" s="34" t="s">
        <v>554</v>
      </c>
      <c r="D51" s="981"/>
      <c r="E51" s="981"/>
      <c r="F51" s="981"/>
      <c r="G51" s="981"/>
      <c r="H51" s="981"/>
      <c r="I51" s="57"/>
      <c r="J51" s="981"/>
      <c r="K51" s="981"/>
      <c r="L51" s="57"/>
      <c r="M51" s="981"/>
      <c r="N51" s="981"/>
      <c r="O51" s="57"/>
      <c r="P51" s="981"/>
      <c r="Q51" s="981"/>
      <c r="R51" s="981"/>
      <c r="S51" s="981"/>
      <c r="T51" s="31"/>
    </row>
    <row r="52" spans="2:20">
      <c r="B52" s="61"/>
      <c r="C52" s="33" t="s">
        <v>84</v>
      </c>
      <c r="D52" s="59"/>
      <c r="E52" s="59"/>
      <c r="F52" s="59"/>
      <c r="G52" s="59"/>
      <c r="H52" s="59"/>
      <c r="I52" s="57"/>
      <c r="J52" s="59"/>
      <c r="K52" s="59"/>
      <c r="L52" s="57"/>
      <c r="M52" s="59"/>
      <c r="N52" s="59"/>
      <c r="O52" s="57"/>
      <c r="P52" s="59"/>
      <c r="Q52" s="59"/>
      <c r="R52" s="59"/>
      <c r="S52" s="59"/>
      <c r="T52" s="31"/>
    </row>
    <row r="53" spans="2:20">
      <c r="B53" s="61"/>
      <c r="C53" s="33" t="s">
        <v>84</v>
      </c>
      <c r="D53" s="59"/>
      <c r="E53" s="59"/>
      <c r="F53" s="59"/>
      <c r="G53" s="59"/>
      <c r="H53" s="59"/>
      <c r="I53" s="57"/>
      <c r="J53" s="59"/>
      <c r="K53" s="59"/>
      <c r="L53" s="57"/>
      <c r="M53" s="59"/>
      <c r="N53" s="59"/>
      <c r="O53" s="57"/>
      <c r="P53" s="59"/>
      <c r="Q53" s="59"/>
      <c r="R53" s="59"/>
      <c r="S53" s="59"/>
      <c r="T53" s="31"/>
    </row>
    <row r="54" spans="2:20">
      <c r="B54" s="61"/>
      <c r="C54" s="33" t="s">
        <v>84</v>
      </c>
      <c r="D54" s="59"/>
      <c r="E54" s="59"/>
      <c r="F54" s="59"/>
      <c r="G54" s="59"/>
      <c r="H54" s="59"/>
      <c r="I54" s="57"/>
      <c r="J54" s="59"/>
      <c r="K54" s="59"/>
      <c r="L54" s="57"/>
      <c r="M54" s="59"/>
      <c r="N54" s="59"/>
      <c r="O54" s="57"/>
      <c r="P54" s="59"/>
      <c r="Q54" s="59"/>
      <c r="R54" s="59"/>
      <c r="S54" s="59"/>
      <c r="T54" s="31"/>
    </row>
    <row r="55" spans="2:20">
      <c r="B55" s="61"/>
      <c r="C55" s="33"/>
      <c r="D55" s="59"/>
      <c r="E55" s="59"/>
      <c r="F55" s="59"/>
      <c r="G55" s="59"/>
      <c r="H55" s="59"/>
      <c r="I55" s="57"/>
      <c r="J55" s="59"/>
      <c r="K55" s="59"/>
      <c r="L55" s="57"/>
      <c r="M55" s="59"/>
      <c r="N55" s="59"/>
      <c r="O55" s="57"/>
      <c r="P55" s="59"/>
      <c r="Q55" s="59"/>
      <c r="R55" s="59"/>
      <c r="S55" s="59"/>
      <c r="T55" s="31"/>
    </row>
    <row r="56" spans="2:20">
      <c r="B56" s="126">
        <v>10</v>
      </c>
      <c r="C56" s="34" t="s">
        <v>23</v>
      </c>
      <c r="D56" s="981"/>
      <c r="E56" s="981"/>
      <c r="F56" s="981"/>
      <c r="G56" s="981"/>
      <c r="H56" s="981"/>
      <c r="I56" s="57"/>
      <c r="J56" s="981"/>
      <c r="K56" s="981"/>
      <c r="L56" s="57"/>
      <c r="M56" s="981"/>
      <c r="N56" s="981"/>
      <c r="O56" s="57"/>
      <c r="P56" s="981"/>
      <c r="Q56" s="981"/>
      <c r="R56" s="981"/>
      <c r="S56" s="981"/>
      <c r="T56" s="31"/>
    </row>
    <row r="57" spans="2:20">
      <c r="B57" s="61">
        <f t="shared" ref="B57:B64" si="3">B56+0.1</f>
        <v>10.1</v>
      </c>
      <c r="C57" s="33" t="s">
        <v>179</v>
      </c>
      <c r="D57" s="986"/>
      <c r="E57" s="986">
        <f>E32</f>
        <v>2013.3200000000002</v>
      </c>
      <c r="F57" s="59"/>
      <c r="G57" s="986"/>
      <c r="H57" s="986">
        <f>H32</f>
        <v>2013.3200000000002</v>
      </c>
      <c r="I57" s="57"/>
      <c r="J57" s="986"/>
      <c r="K57" s="986">
        <f>K32</f>
        <v>2013.3200000000002</v>
      </c>
      <c r="L57" s="57"/>
      <c r="M57" s="986"/>
      <c r="N57" s="986">
        <f>N32</f>
        <v>2013.3200000000002</v>
      </c>
      <c r="O57" s="57"/>
      <c r="P57" s="986"/>
      <c r="Q57" s="986">
        <f>Q32</f>
        <v>2013.3200000000002</v>
      </c>
      <c r="R57" s="986"/>
      <c r="S57" s="986">
        <f>S32</f>
        <v>2013.3200000000002</v>
      </c>
      <c r="T57" s="31"/>
    </row>
    <row r="58" spans="2:20">
      <c r="B58" s="61">
        <f t="shared" si="3"/>
        <v>10.199999999999999</v>
      </c>
      <c r="C58" s="33" t="s">
        <v>247</v>
      </c>
      <c r="D58" s="986"/>
      <c r="E58" s="986">
        <f t="shared" ref="E58:E64" si="4">E33</f>
        <v>0</v>
      </c>
      <c r="F58" s="59"/>
      <c r="G58" s="986"/>
      <c r="H58" s="986">
        <f t="shared" ref="H58:H64" si="5">H33</f>
        <v>0</v>
      </c>
      <c r="I58" s="57"/>
      <c r="J58" s="986"/>
      <c r="K58" s="986">
        <f t="shared" ref="K58:K64" si="6">K33</f>
        <v>0</v>
      </c>
      <c r="L58" s="57"/>
      <c r="M58" s="986"/>
      <c r="N58" s="986">
        <f t="shared" ref="N58:N64" si="7">N33</f>
        <v>0</v>
      </c>
      <c r="O58" s="57"/>
      <c r="P58" s="986"/>
      <c r="Q58" s="986">
        <f t="shared" ref="Q58:Q64" si="8">Q33</f>
        <v>0</v>
      </c>
      <c r="R58" s="986"/>
      <c r="S58" s="986">
        <f t="shared" ref="S58:S64" si="9">S33</f>
        <v>0</v>
      </c>
      <c r="T58" s="31"/>
    </row>
    <row r="59" spans="2:20">
      <c r="B59" s="61">
        <f t="shared" si="3"/>
        <v>10.299999999999999</v>
      </c>
      <c r="C59" s="33" t="s">
        <v>236</v>
      </c>
      <c r="D59" s="986"/>
      <c r="E59" s="986">
        <f t="shared" si="4"/>
        <v>0</v>
      </c>
      <c r="F59" s="59"/>
      <c r="G59" s="986"/>
      <c r="H59" s="986">
        <f t="shared" si="5"/>
        <v>0</v>
      </c>
      <c r="I59" s="57"/>
      <c r="J59" s="986"/>
      <c r="K59" s="986">
        <f t="shared" si="6"/>
        <v>0</v>
      </c>
      <c r="L59" s="57"/>
      <c r="M59" s="986"/>
      <c r="N59" s="986">
        <f t="shared" si="7"/>
        <v>0</v>
      </c>
      <c r="O59" s="57"/>
      <c r="P59" s="986"/>
      <c r="Q59" s="986">
        <f t="shared" si="8"/>
        <v>0</v>
      </c>
      <c r="R59" s="986"/>
      <c r="S59" s="986">
        <f t="shared" si="9"/>
        <v>0</v>
      </c>
      <c r="T59" s="31"/>
    </row>
    <row r="60" spans="2:20">
      <c r="B60" s="61">
        <f t="shared" si="3"/>
        <v>10.399999999999999</v>
      </c>
      <c r="C60" s="33" t="s">
        <v>180</v>
      </c>
      <c r="D60" s="986"/>
      <c r="E60" s="986">
        <f t="shared" si="4"/>
        <v>0</v>
      </c>
      <c r="F60" s="59"/>
      <c r="G60" s="986"/>
      <c r="H60" s="986">
        <f t="shared" si="5"/>
        <v>0</v>
      </c>
      <c r="I60" s="57"/>
      <c r="J60" s="986"/>
      <c r="K60" s="986">
        <f t="shared" si="6"/>
        <v>0</v>
      </c>
      <c r="L60" s="57"/>
      <c r="M60" s="986"/>
      <c r="N60" s="986">
        <f t="shared" si="7"/>
        <v>0</v>
      </c>
      <c r="O60" s="57"/>
      <c r="P60" s="986"/>
      <c r="Q60" s="986">
        <f t="shared" si="8"/>
        <v>0</v>
      </c>
      <c r="R60" s="986"/>
      <c r="S60" s="986">
        <f t="shared" si="9"/>
        <v>0</v>
      </c>
      <c r="T60" s="31"/>
    </row>
    <row r="61" spans="2:20">
      <c r="B61" s="61">
        <f t="shared" si="3"/>
        <v>10.499999999999998</v>
      </c>
      <c r="C61" s="33" t="s">
        <v>181</v>
      </c>
      <c r="D61" s="986"/>
      <c r="E61" s="986">
        <f t="shared" si="4"/>
        <v>2013.3200000000002</v>
      </c>
      <c r="F61" s="59"/>
      <c r="G61" s="986"/>
      <c r="H61" s="986">
        <f t="shared" si="5"/>
        <v>2013.3200000000002</v>
      </c>
      <c r="I61" s="57"/>
      <c r="J61" s="986"/>
      <c r="K61" s="986">
        <f t="shared" si="6"/>
        <v>2013.3200000000002</v>
      </c>
      <c r="L61" s="57"/>
      <c r="M61" s="986"/>
      <c r="N61" s="986">
        <f t="shared" si="7"/>
        <v>2013.3200000000002</v>
      </c>
      <c r="O61" s="57"/>
      <c r="P61" s="986"/>
      <c r="Q61" s="986">
        <f t="shared" si="8"/>
        <v>2013.3200000000002</v>
      </c>
      <c r="R61" s="986"/>
      <c r="S61" s="986">
        <f t="shared" si="9"/>
        <v>2013.3200000000002</v>
      </c>
      <c r="T61" s="31"/>
    </row>
    <row r="62" spans="2:20">
      <c r="B62" s="61">
        <f t="shared" si="3"/>
        <v>10.599999999999998</v>
      </c>
      <c r="C62" s="33" t="s">
        <v>348</v>
      </c>
      <c r="D62" s="986"/>
      <c r="E62" s="986">
        <f t="shared" si="4"/>
        <v>2013.3200000000002</v>
      </c>
      <c r="F62" s="59"/>
      <c r="G62" s="986"/>
      <c r="H62" s="986">
        <f t="shared" si="5"/>
        <v>2013.3200000000002</v>
      </c>
      <c r="I62" s="57"/>
      <c r="J62" s="986"/>
      <c r="K62" s="986">
        <f t="shared" si="6"/>
        <v>2013.3200000000002</v>
      </c>
      <c r="L62" s="57"/>
      <c r="M62" s="986"/>
      <c r="N62" s="986">
        <f t="shared" si="7"/>
        <v>2013.3200000000002</v>
      </c>
      <c r="O62" s="57"/>
      <c r="P62" s="986"/>
      <c r="Q62" s="986">
        <f t="shared" si="8"/>
        <v>2013.3200000000002</v>
      </c>
      <c r="R62" s="986"/>
      <c r="S62" s="986">
        <f t="shared" si="9"/>
        <v>2013.3200000000002</v>
      </c>
      <c r="T62" s="31"/>
    </row>
    <row r="63" spans="2:20">
      <c r="B63" s="61">
        <f t="shared" si="3"/>
        <v>10.699999999999998</v>
      </c>
      <c r="C63" s="33" t="s">
        <v>182</v>
      </c>
      <c r="D63" s="987"/>
      <c r="E63" s="987">
        <f t="shared" si="4"/>
        <v>0.12608955854012277</v>
      </c>
      <c r="F63" s="1020"/>
      <c r="G63" s="987"/>
      <c r="H63" s="987">
        <f t="shared" si="5"/>
        <v>0.12545627620050465</v>
      </c>
      <c r="I63" s="1021"/>
      <c r="J63" s="987"/>
      <c r="K63" s="987">
        <f t="shared" si="6"/>
        <v>0.12395846909582181</v>
      </c>
      <c r="L63" s="1021"/>
      <c r="M63" s="987"/>
      <c r="N63" s="987">
        <f t="shared" si="7"/>
        <v>0.12395846909582181</v>
      </c>
      <c r="O63" s="1021"/>
      <c r="P63" s="987"/>
      <c r="Q63" s="987">
        <f t="shared" si="8"/>
        <v>0.12395846909582181</v>
      </c>
      <c r="R63" s="987"/>
      <c r="S63" s="987">
        <f t="shared" si="9"/>
        <v>0.12395846909582181</v>
      </c>
      <c r="T63" s="1021"/>
    </row>
    <row r="64" spans="2:20">
      <c r="B64" s="61">
        <f t="shared" si="3"/>
        <v>10.799999999999997</v>
      </c>
      <c r="C64" s="33" t="s">
        <v>72</v>
      </c>
      <c r="D64" s="986"/>
      <c r="E64" s="986">
        <f t="shared" si="4"/>
        <v>253.85863000000001</v>
      </c>
      <c r="F64" s="59"/>
      <c r="G64" s="986"/>
      <c r="H64" s="986">
        <f t="shared" si="5"/>
        <v>252.58363000000003</v>
      </c>
      <c r="I64" s="57"/>
      <c r="J64" s="986"/>
      <c r="K64" s="986">
        <f t="shared" si="6"/>
        <v>249.56806499999999</v>
      </c>
      <c r="L64" s="57"/>
      <c r="M64" s="986"/>
      <c r="N64" s="986">
        <f t="shared" si="7"/>
        <v>249.56806499999999</v>
      </c>
      <c r="O64" s="57"/>
      <c r="P64" s="986"/>
      <c r="Q64" s="986">
        <f t="shared" si="8"/>
        <v>249.56806499999999</v>
      </c>
      <c r="R64" s="986"/>
      <c r="S64" s="986">
        <f t="shared" si="9"/>
        <v>249.56806499999999</v>
      </c>
      <c r="T64" s="31"/>
    </row>
    <row r="65" spans="2:20">
      <c r="B65" s="61"/>
      <c r="C65" s="33"/>
      <c r="D65" s="59"/>
      <c r="E65" s="59"/>
      <c r="F65" s="59"/>
      <c r="G65" s="59"/>
      <c r="H65" s="57"/>
      <c r="I65" s="57"/>
      <c r="J65" s="59"/>
      <c r="K65" s="57"/>
      <c r="L65" s="57"/>
      <c r="M65" s="57"/>
      <c r="N65" s="57"/>
      <c r="O65" s="57"/>
      <c r="P65" s="57"/>
      <c r="Q65" s="57"/>
      <c r="R65" s="57"/>
      <c r="S65" s="57"/>
      <c r="T65" s="31"/>
    </row>
    <row r="66" spans="2:20">
      <c r="B66" s="61"/>
      <c r="C66" s="33"/>
      <c r="D66" s="59"/>
      <c r="E66" s="59"/>
      <c r="F66" s="59"/>
      <c r="G66" s="59"/>
      <c r="H66" s="57"/>
      <c r="I66" s="57"/>
      <c r="J66" s="59"/>
      <c r="K66" s="57"/>
      <c r="L66" s="57"/>
      <c r="M66" s="57"/>
      <c r="N66" s="57"/>
      <c r="O66" s="57"/>
      <c r="P66" s="57"/>
      <c r="Q66" s="57"/>
      <c r="R66" s="57"/>
      <c r="S66" s="57"/>
      <c r="T66" s="31"/>
    </row>
    <row r="67" spans="2:20">
      <c r="B67" s="61">
        <v>9</v>
      </c>
      <c r="C67" s="34" t="s">
        <v>44</v>
      </c>
      <c r="D67" s="981"/>
      <c r="E67" s="1017">
        <f>E64</f>
        <v>253.85863000000001</v>
      </c>
      <c r="F67" s="981"/>
      <c r="G67" s="981"/>
      <c r="H67" s="1017">
        <f>H64</f>
        <v>252.58363000000003</v>
      </c>
      <c r="I67" s="57"/>
      <c r="J67" s="981"/>
      <c r="K67" s="1017">
        <f>K64</f>
        <v>249.56806499999999</v>
      </c>
      <c r="L67" s="57"/>
      <c r="M67" s="57"/>
      <c r="N67" s="1017">
        <f>N64</f>
        <v>249.56806499999999</v>
      </c>
      <c r="O67" s="989"/>
      <c r="P67" s="988"/>
      <c r="Q67" s="1017">
        <f>Q64</f>
        <v>249.56806499999999</v>
      </c>
      <c r="R67" s="988"/>
      <c r="S67" s="1017">
        <f>S64</f>
        <v>249.56806499999999</v>
      </c>
      <c r="T67" s="31"/>
    </row>
    <row r="68" spans="2:20">
      <c r="B68" s="61">
        <v>10</v>
      </c>
      <c r="C68" s="36" t="s">
        <v>38</v>
      </c>
      <c r="D68" s="72"/>
      <c r="E68" s="1018">
        <v>0</v>
      </c>
      <c r="F68" s="72"/>
      <c r="G68" s="72"/>
      <c r="H68" s="1018">
        <v>0</v>
      </c>
      <c r="I68" s="57"/>
      <c r="J68" s="72"/>
      <c r="K68" s="1018">
        <v>0</v>
      </c>
      <c r="L68" s="57"/>
      <c r="M68" s="57"/>
      <c r="N68" s="1018">
        <v>0</v>
      </c>
      <c r="O68" s="57"/>
      <c r="P68" s="676"/>
      <c r="Q68" s="1018">
        <v>0</v>
      </c>
      <c r="R68" s="676"/>
      <c r="S68" s="1018">
        <v>0</v>
      </c>
      <c r="T68" s="31"/>
    </row>
    <row r="69" spans="2:20">
      <c r="B69" s="126">
        <v>11</v>
      </c>
      <c r="C69" s="35" t="s">
        <v>45</v>
      </c>
      <c r="D69" s="989"/>
      <c r="E69" s="1019">
        <f>E67-E68</f>
        <v>253.85863000000001</v>
      </c>
      <c r="F69" s="989"/>
      <c r="G69" s="989"/>
      <c r="H69" s="1019">
        <f>H67-H68</f>
        <v>252.58363000000003</v>
      </c>
      <c r="I69" s="57"/>
      <c r="J69" s="989"/>
      <c r="K69" s="1019">
        <f>K67-K68</f>
        <v>249.56806499999999</v>
      </c>
      <c r="L69" s="57"/>
      <c r="M69" s="57"/>
      <c r="N69" s="1019">
        <f>N67-N68</f>
        <v>249.56806499999999</v>
      </c>
      <c r="O69" s="57"/>
      <c r="P69" s="948"/>
      <c r="Q69" s="1019">
        <f>Q67-Q68</f>
        <v>249.56806499999999</v>
      </c>
      <c r="R69" s="948"/>
      <c r="S69" s="1019">
        <f>S67-S68</f>
        <v>249.56806499999999</v>
      </c>
      <c r="T69" s="31"/>
    </row>
    <row r="70" spans="2:20">
      <c r="B70" s="61"/>
      <c r="C70" s="37"/>
      <c r="D70" s="990"/>
      <c r="E70" s="990"/>
      <c r="F70" s="990"/>
      <c r="G70" s="990"/>
      <c r="H70" s="57"/>
      <c r="I70" s="57"/>
      <c r="J70" s="990"/>
      <c r="K70" s="57"/>
      <c r="L70" s="57"/>
      <c r="M70" s="57"/>
      <c r="N70" s="57"/>
      <c r="O70" s="57"/>
      <c r="P70" s="57"/>
      <c r="Q70" s="57"/>
      <c r="R70" s="57"/>
      <c r="S70" s="57"/>
      <c r="T70" s="31"/>
    </row>
    <row r="71" spans="2:20">
      <c r="B71" s="227"/>
      <c r="C71" s="228"/>
      <c r="D71" s="228"/>
      <c r="E71" s="228"/>
      <c r="F71" s="228"/>
      <c r="G71" s="228"/>
      <c r="H71" s="229"/>
      <c r="I71" s="229"/>
      <c r="J71" s="228"/>
      <c r="K71" s="229"/>
      <c r="L71" s="229"/>
      <c r="M71" s="229"/>
      <c r="N71" s="229"/>
      <c r="O71" s="229"/>
      <c r="P71" s="229"/>
      <c r="Q71" s="229"/>
      <c r="R71" s="229"/>
      <c r="S71" s="229"/>
      <c r="T71" s="229"/>
    </row>
    <row r="72" spans="2:20">
      <c r="B72" s="227"/>
      <c r="C72" s="1253" t="s">
        <v>564</v>
      </c>
      <c r="D72" s="1253"/>
      <c r="E72" s="1253"/>
      <c r="F72" s="1253"/>
      <c r="G72" s="1253"/>
      <c r="H72" s="229"/>
      <c r="I72" s="229"/>
      <c r="J72" s="229"/>
      <c r="K72" s="229"/>
      <c r="L72" s="229"/>
      <c r="M72" s="229"/>
      <c r="N72" s="229"/>
      <c r="O72" s="229"/>
      <c r="P72" s="229"/>
      <c r="Q72" s="229"/>
      <c r="R72" s="229"/>
      <c r="S72" s="229"/>
      <c r="T72" s="229"/>
    </row>
    <row r="73" spans="2:20">
      <c r="B73" s="166"/>
      <c r="C73" s="24" t="s">
        <v>565</v>
      </c>
    </row>
    <row r="74" spans="2:20">
      <c r="B74" s="166"/>
    </row>
    <row r="75" spans="2:20">
      <c r="B75" s="166"/>
      <c r="C75" s="519" t="s">
        <v>349</v>
      </c>
      <c r="D75" s="519"/>
      <c r="E75" s="519"/>
      <c r="F75" s="519"/>
      <c r="G75" s="519"/>
      <c r="J75" s="519"/>
    </row>
    <row r="76" spans="2:20">
      <c r="T76" s="29" t="s">
        <v>33</v>
      </c>
    </row>
    <row r="77" spans="2:20" ht="15" customHeight="1">
      <c r="B77" s="1104" t="s">
        <v>224</v>
      </c>
      <c r="C77" s="1104" t="s">
        <v>43</v>
      </c>
      <c r="D77" s="1109" t="s">
        <v>213</v>
      </c>
      <c r="E77" s="1110"/>
      <c r="F77" s="1111"/>
      <c r="G77" s="1109" t="s">
        <v>567</v>
      </c>
      <c r="H77" s="1110"/>
      <c r="I77" s="1111"/>
      <c r="J77" s="1109" t="s">
        <v>568</v>
      </c>
      <c r="K77" s="1110"/>
      <c r="L77" s="1111"/>
      <c r="M77" s="1109" t="s">
        <v>569</v>
      </c>
      <c r="N77" s="1110"/>
      <c r="O77" s="1111"/>
      <c r="P77" s="1102" t="s">
        <v>570</v>
      </c>
      <c r="Q77" s="1102"/>
      <c r="R77" s="1102" t="s">
        <v>571</v>
      </c>
      <c r="S77" s="1102"/>
      <c r="T77" s="1215" t="s">
        <v>37</v>
      </c>
    </row>
    <row r="78" spans="2:20" ht="28.5">
      <c r="B78" s="1105"/>
      <c r="C78" s="1105"/>
      <c r="D78" s="771" t="s">
        <v>782</v>
      </c>
      <c r="E78" s="771" t="s">
        <v>308</v>
      </c>
      <c r="F78" s="771" t="s">
        <v>309</v>
      </c>
      <c r="G78" s="771" t="s">
        <v>782</v>
      </c>
      <c r="H78" s="771" t="s">
        <v>308</v>
      </c>
      <c r="I78" s="771" t="s">
        <v>309</v>
      </c>
      <c r="J78" s="771" t="s">
        <v>782</v>
      </c>
      <c r="K78" s="771" t="s">
        <v>308</v>
      </c>
      <c r="L78" s="771" t="s">
        <v>309</v>
      </c>
      <c r="M78" s="771" t="s">
        <v>782</v>
      </c>
      <c r="N78" s="771" t="s">
        <v>59</v>
      </c>
      <c r="O78" s="771" t="s">
        <v>312</v>
      </c>
      <c r="P78" s="771" t="s">
        <v>782</v>
      </c>
      <c r="Q78" s="771" t="s">
        <v>780</v>
      </c>
      <c r="R78" s="771" t="s">
        <v>782</v>
      </c>
      <c r="S78" s="771" t="s">
        <v>780</v>
      </c>
      <c r="T78" s="1255"/>
    </row>
    <row r="79" spans="2:20">
      <c r="B79" s="1254"/>
      <c r="C79" s="1254"/>
      <c r="D79" s="771" t="s">
        <v>56</v>
      </c>
      <c r="E79" s="771" t="s">
        <v>57</v>
      </c>
      <c r="F79" s="771" t="s">
        <v>313</v>
      </c>
      <c r="G79" s="771" t="s">
        <v>314</v>
      </c>
      <c r="H79" s="771" t="s">
        <v>315</v>
      </c>
      <c r="I79" s="771" t="s">
        <v>572</v>
      </c>
      <c r="J79" s="771" t="s">
        <v>573</v>
      </c>
      <c r="K79" s="771" t="s">
        <v>574</v>
      </c>
      <c r="L79" s="771" t="s">
        <v>783</v>
      </c>
      <c r="M79" s="771" t="s">
        <v>692</v>
      </c>
      <c r="N79" s="771" t="s">
        <v>665</v>
      </c>
      <c r="O79" s="771" t="s">
        <v>799</v>
      </c>
      <c r="P79" s="771" t="s">
        <v>667</v>
      </c>
      <c r="Q79" s="771" t="s">
        <v>668</v>
      </c>
      <c r="R79" s="771" t="s">
        <v>694</v>
      </c>
      <c r="S79" s="771" t="s">
        <v>669</v>
      </c>
      <c r="T79" s="549"/>
    </row>
    <row r="80" spans="2:20">
      <c r="B80" s="61"/>
      <c r="C80" s="31"/>
      <c r="D80" s="550"/>
      <c r="E80" s="550"/>
      <c r="F80" s="550"/>
      <c r="G80" s="550"/>
      <c r="H80" s="550"/>
      <c r="I80" s="550"/>
      <c r="J80" s="550"/>
      <c r="K80" s="550"/>
      <c r="L80" s="550"/>
      <c r="M80" s="550"/>
      <c r="N80" s="550"/>
      <c r="O80" s="550"/>
      <c r="P80" s="550"/>
      <c r="Q80" s="550"/>
      <c r="R80" s="550"/>
      <c r="S80" s="550"/>
      <c r="T80" s="551"/>
    </row>
    <row r="81" spans="2:20">
      <c r="B81" s="126">
        <v>1</v>
      </c>
      <c r="C81" s="34" t="s">
        <v>480</v>
      </c>
      <c r="D81" s="34"/>
      <c r="E81" s="34"/>
      <c r="F81" s="34"/>
      <c r="G81" s="34"/>
      <c r="H81" s="31"/>
      <c r="I81" s="31"/>
      <c r="J81" s="34"/>
      <c r="K81" s="31"/>
      <c r="L81" s="31"/>
      <c r="M81" s="31"/>
      <c r="N81" s="31"/>
      <c r="O81" s="31"/>
      <c r="P81" s="31"/>
      <c r="Q81" s="31"/>
      <c r="R81" s="31"/>
      <c r="S81" s="31"/>
      <c r="T81" s="31"/>
    </row>
    <row r="82" spans="2:20">
      <c r="B82" s="61">
        <v>1.1000000000000001</v>
      </c>
      <c r="C82" s="33" t="s">
        <v>179</v>
      </c>
      <c r="D82" s="33"/>
      <c r="E82" s="705"/>
      <c r="F82" s="33"/>
      <c r="G82" s="33"/>
      <c r="H82" s="706"/>
      <c r="I82" s="61"/>
      <c r="J82" s="33"/>
      <c r="K82" s="706"/>
      <c r="L82" s="61"/>
      <c r="M82" s="61"/>
      <c r="N82" s="706"/>
      <c r="O82" s="61"/>
      <c r="P82" s="706"/>
      <c r="Q82" s="706"/>
      <c r="R82" s="706"/>
      <c r="S82" s="706"/>
      <c r="T82" s="31"/>
    </row>
    <row r="83" spans="2:20">
      <c r="B83" s="61">
        <f t="shared" ref="B83:B89" si="10">B82+0.1</f>
        <v>1.2000000000000002</v>
      </c>
      <c r="C83" s="33" t="s">
        <v>247</v>
      </c>
      <c r="D83" s="33"/>
      <c r="E83" s="705"/>
      <c r="F83" s="33"/>
      <c r="G83" s="33"/>
      <c r="H83" s="61"/>
      <c r="I83" s="61"/>
      <c r="J83" s="33"/>
      <c r="K83" s="61"/>
      <c r="L83" s="61"/>
      <c r="M83" s="61"/>
      <c r="N83" s="61"/>
      <c r="O83" s="61"/>
      <c r="P83" s="61"/>
      <c r="Q83" s="61"/>
      <c r="R83" s="61"/>
      <c r="S83" s="61"/>
      <c r="T83" s="31"/>
    </row>
    <row r="84" spans="2:20">
      <c r="B84" s="61">
        <f t="shared" si="10"/>
        <v>1.3000000000000003</v>
      </c>
      <c r="C84" s="33" t="s">
        <v>236</v>
      </c>
      <c r="D84" s="33"/>
      <c r="E84" s="705"/>
      <c r="F84" s="33"/>
      <c r="G84" s="33"/>
      <c r="H84" s="61"/>
      <c r="I84" s="61"/>
      <c r="J84" s="33"/>
      <c r="K84" s="61"/>
      <c r="L84" s="61"/>
      <c r="M84" s="61"/>
      <c r="N84" s="61"/>
      <c r="O84" s="61"/>
      <c r="P84" s="61"/>
      <c r="Q84" s="61"/>
      <c r="R84" s="61"/>
      <c r="S84" s="61"/>
      <c r="T84" s="31"/>
    </row>
    <row r="85" spans="2:20">
      <c r="B85" s="61">
        <f t="shared" si="10"/>
        <v>1.4000000000000004</v>
      </c>
      <c r="C85" s="33" t="s">
        <v>180</v>
      </c>
      <c r="D85" s="33"/>
      <c r="E85" s="705"/>
      <c r="F85" s="33"/>
      <c r="G85" s="33"/>
      <c r="H85" s="706"/>
      <c r="I85" s="61"/>
      <c r="J85" s="33"/>
      <c r="K85" s="706"/>
      <c r="L85" s="61"/>
      <c r="M85" s="61"/>
      <c r="N85" s="61"/>
      <c r="O85" s="61"/>
      <c r="P85" s="61"/>
      <c r="Q85" s="61"/>
      <c r="R85" s="61"/>
      <c r="S85" s="61"/>
      <c r="T85" s="31"/>
    </row>
    <row r="86" spans="2:20">
      <c r="B86" s="61">
        <f t="shared" si="10"/>
        <v>1.5000000000000004</v>
      </c>
      <c r="C86" s="33" t="s">
        <v>181</v>
      </c>
      <c r="D86" s="33"/>
      <c r="E86" s="705"/>
      <c r="F86" s="33"/>
      <c r="G86" s="33"/>
      <c r="H86" s="705"/>
      <c r="I86" s="61"/>
      <c r="J86" s="33"/>
      <c r="K86" s="705"/>
      <c r="L86" s="61"/>
      <c r="M86" s="61"/>
      <c r="N86" s="705"/>
      <c r="O86" s="61"/>
      <c r="P86" s="705"/>
      <c r="Q86" s="705"/>
      <c r="R86" s="705"/>
      <c r="S86" s="705"/>
      <c r="T86" s="31"/>
    </row>
    <row r="87" spans="2:20">
      <c r="B87" s="61">
        <f t="shared" si="10"/>
        <v>1.6000000000000005</v>
      </c>
      <c r="C87" s="33" t="s">
        <v>348</v>
      </c>
      <c r="D87" s="33"/>
      <c r="E87" s="705"/>
      <c r="F87" s="33"/>
      <c r="G87" s="33"/>
      <c r="H87" s="705"/>
      <c r="I87" s="61"/>
      <c r="J87" s="33"/>
      <c r="K87" s="705"/>
      <c r="L87" s="61"/>
      <c r="M87" s="61"/>
      <c r="N87" s="705"/>
      <c r="O87" s="61"/>
      <c r="P87" s="705"/>
      <c r="Q87" s="705"/>
      <c r="R87" s="705"/>
      <c r="S87" s="705"/>
      <c r="T87" s="31"/>
    </row>
    <row r="88" spans="2:20">
      <c r="B88" s="61">
        <f t="shared" si="10"/>
        <v>1.7000000000000006</v>
      </c>
      <c r="C88" s="33" t="s">
        <v>182</v>
      </c>
      <c r="D88" s="33"/>
      <c r="E88" s="707"/>
      <c r="F88" s="33"/>
      <c r="G88" s="33"/>
      <c r="H88" s="707"/>
      <c r="I88" s="61"/>
      <c r="J88" s="33"/>
      <c r="K88" s="707"/>
      <c r="L88" s="61"/>
      <c r="M88" s="61"/>
      <c r="N88" s="707"/>
      <c r="O88" s="61"/>
      <c r="P88" s="708"/>
      <c r="Q88" s="708"/>
      <c r="R88" s="708"/>
      <c r="S88" s="708"/>
      <c r="T88" s="31"/>
    </row>
    <row r="89" spans="2:20">
      <c r="B89" s="61">
        <f t="shared" si="10"/>
        <v>1.8000000000000007</v>
      </c>
      <c r="C89" s="33" t="s">
        <v>72</v>
      </c>
      <c r="D89" s="33"/>
      <c r="E89" s="705"/>
      <c r="F89" s="33"/>
      <c r="G89" s="33"/>
      <c r="H89" s="706"/>
      <c r="I89" s="61"/>
      <c r="J89" s="33"/>
      <c r="K89" s="706"/>
      <c r="L89" s="61"/>
      <c r="M89" s="61"/>
      <c r="N89" s="61"/>
      <c r="O89" s="61"/>
      <c r="P89" s="61"/>
      <c r="Q89" s="61"/>
      <c r="R89" s="61"/>
      <c r="S89" s="61"/>
      <c r="T89" s="31"/>
    </row>
    <row r="90" spans="2:20">
      <c r="B90" s="61"/>
      <c r="C90" s="33"/>
      <c r="D90" s="33"/>
      <c r="E90" s="33"/>
      <c r="F90" s="33"/>
      <c r="G90" s="33"/>
      <c r="H90" s="31"/>
      <c r="I90" s="31"/>
      <c r="J90" s="33"/>
      <c r="K90" s="31"/>
      <c r="L90" s="31"/>
      <c r="M90" s="31"/>
      <c r="N90" s="31"/>
      <c r="O90" s="31"/>
      <c r="P90" s="31"/>
      <c r="Q90" s="31"/>
      <c r="R90" s="31"/>
      <c r="S90" s="31"/>
      <c r="T90" s="31"/>
    </row>
    <row r="91" spans="2:20">
      <c r="B91" s="126">
        <v>2</v>
      </c>
      <c r="C91" s="34" t="s">
        <v>486</v>
      </c>
      <c r="D91" s="34"/>
      <c r="E91" s="34"/>
      <c r="F91" s="34"/>
      <c r="G91" s="34"/>
      <c r="H91" s="31"/>
      <c r="I91" s="31"/>
      <c r="J91" s="34"/>
      <c r="K91" s="31"/>
      <c r="L91" s="31"/>
      <c r="M91" s="31"/>
      <c r="N91" s="31"/>
      <c r="O91" s="31"/>
      <c r="P91" s="31"/>
      <c r="Q91" s="31"/>
      <c r="R91" s="31"/>
      <c r="S91" s="31"/>
      <c r="T91" s="31"/>
    </row>
    <row r="92" spans="2:20">
      <c r="B92" s="61">
        <f t="shared" ref="B92:B98" si="11">B91+0.1</f>
        <v>2.1</v>
      </c>
      <c r="C92" s="33" t="s">
        <v>179</v>
      </c>
      <c r="D92" s="33"/>
      <c r="E92" s="33"/>
      <c r="F92" s="33"/>
      <c r="G92" s="33"/>
      <c r="H92" s="31"/>
      <c r="I92" s="31"/>
      <c r="J92" s="33"/>
      <c r="K92" s="31"/>
      <c r="L92" s="31"/>
      <c r="M92" s="31"/>
      <c r="N92" s="31"/>
      <c r="O92" s="31"/>
      <c r="P92" s="31"/>
      <c r="Q92" s="31"/>
      <c r="R92" s="31"/>
      <c r="S92" s="31"/>
      <c r="T92" s="31"/>
    </row>
    <row r="93" spans="2:20">
      <c r="B93" s="61">
        <f t="shared" si="11"/>
        <v>2.2000000000000002</v>
      </c>
      <c r="C93" s="33" t="s">
        <v>247</v>
      </c>
      <c r="D93" s="33"/>
      <c r="E93" s="33"/>
      <c r="F93" s="33"/>
      <c r="G93" s="33"/>
      <c r="H93" s="31"/>
      <c r="I93" s="31"/>
      <c r="J93" s="33"/>
      <c r="K93" s="31"/>
      <c r="L93" s="31"/>
      <c r="M93" s="31"/>
      <c r="N93" s="31"/>
      <c r="O93" s="31"/>
      <c r="P93" s="31"/>
      <c r="Q93" s="31"/>
      <c r="R93" s="31"/>
      <c r="S93" s="31"/>
      <c r="T93" s="31"/>
    </row>
    <row r="94" spans="2:20">
      <c r="B94" s="61">
        <f t="shared" si="11"/>
        <v>2.3000000000000003</v>
      </c>
      <c r="C94" s="33" t="s">
        <v>180</v>
      </c>
      <c r="D94" s="33"/>
      <c r="E94" s="33"/>
      <c r="F94" s="33"/>
      <c r="G94" s="33"/>
      <c r="H94" s="31"/>
      <c r="I94" s="31"/>
      <c r="J94" s="33"/>
      <c r="K94" s="31"/>
      <c r="L94" s="31"/>
      <c r="M94" s="31"/>
      <c r="N94" s="31"/>
      <c r="O94" s="31"/>
      <c r="P94" s="31"/>
      <c r="Q94" s="31"/>
      <c r="R94" s="31"/>
      <c r="S94" s="31"/>
      <c r="T94" s="31"/>
    </row>
    <row r="95" spans="2:20">
      <c r="B95" s="61">
        <f t="shared" si="11"/>
        <v>2.4000000000000004</v>
      </c>
      <c r="C95" s="33" t="s">
        <v>181</v>
      </c>
      <c r="D95" s="33"/>
      <c r="E95" s="33"/>
      <c r="F95" s="33"/>
      <c r="G95" s="33"/>
      <c r="H95" s="31"/>
      <c r="I95" s="31"/>
      <c r="J95" s="33"/>
      <c r="K95" s="31"/>
      <c r="L95" s="31"/>
      <c r="M95" s="31"/>
      <c r="N95" s="31"/>
      <c r="O95" s="31"/>
      <c r="P95" s="31"/>
      <c r="Q95" s="31"/>
      <c r="R95" s="31"/>
      <c r="S95" s="31"/>
      <c r="T95" s="31"/>
    </row>
    <row r="96" spans="2:20">
      <c r="B96" s="61">
        <f t="shared" si="11"/>
        <v>2.5000000000000004</v>
      </c>
      <c r="C96" s="33" t="s">
        <v>348</v>
      </c>
      <c r="D96" s="33"/>
      <c r="E96" s="33"/>
      <c r="F96" s="33"/>
      <c r="G96" s="33"/>
      <c r="H96" s="31"/>
      <c r="I96" s="31"/>
      <c r="J96" s="33"/>
      <c r="K96" s="31"/>
      <c r="L96" s="31"/>
      <c r="M96" s="31"/>
      <c r="N96" s="31"/>
      <c r="O96" s="31"/>
      <c r="P96" s="31"/>
      <c r="Q96" s="31"/>
      <c r="R96" s="31"/>
      <c r="S96" s="31"/>
      <c r="T96" s="31"/>
    </row>
    <row r="97" spans="2:20">
      <c r="B97" s="61">
        <f t="shared" si="11"/>
        <v>2.6000000000000005</v>
      </c>
      <c r="C97" s="33" t="s">
        <v>182</v>
      </c>
      <c r="D97" s="33"/>
      <c r="E97" s="33"/>
      <c r="F97" s="33"/>
      <c r="G97" s="33"/>
      <c r="H97" s="31"/>
      <c r="I97" s="31"/>
      <c r="J97" s="33"/>
      <c r="K97" s="31"/>
      <c r="L97" s="31"/>
      <c r="M97" s="31"/>
      <c r="N97" s="31"/>
      <c r="O97" s="31"/>
      <c r="P97" s="31"/>
      <c r="Q97" s="31"/>
      <c r="R97" s="31"/>
      <c r="S97" s="31"/>
      <c r="T97" s="31"/>
    </row>
    <row r="98" spans="2:20">
      <c r="B98" s="61">
        <f t="shared" si="11"/>
        <v>2.7000000000000006</v>
      </c>
      <c r="C98" s="33" t="s">
        <v>72</v>
      </c>
      <c r="D98" s="33"/>
      <c r="E98" s="33"/>
      <c r="F98" s="33"/>
      <c r="G98" s="33"/>
      <c r="H98" s="31"/>
      <c r="I98" s="31"/>
      <c r="J98" s="33"/>
      <c r="K98" s="31"/>
      <c r="L98" s="31"/>
      <c r="M98" s="31"/>
      <c r="N98" s="31"/>
      <c r="O98" s="31"/>
      <c r="P98" s="31"/>
      <c r="Q98" s="31"/>
      <c r="R98" s="31"/>
      <c r="S98" s="31"/>
      <c r="T98" s="31"/>
    </row>
    <row r="99" spans="2:20">
      <c r="B99" s="61"/>
      <c r="C99" s="33"/>
      <c r="D99" s="33"/>
      <c r="E99" s="33"/>
      <c r="F99" s="33"/>
      <c r="G99" s="33"/>
      <c r="H99" s="31"/>
      <c r="I99" s="31"/>
      <c r="J99" s="33"/>
      <c r="K99" s="31"/>
      <c r="L99" s="31"/>
      <c r="M99" s="31"/>
      <c r="N99" s="31"/>
      <c r="O99" s="31"/>
      <c r="P99" s="31"/>
      <c r="Q99" s="31"/>
      <c r="R99" s="31"/>
      <c r="S99" s="31"/>
      <c r="T99" s="31"/>
    </row>
    <row r="100" spans="2:20">
      <c r="B100" s="126">
        <v>3</v>
      </c>
      <c r="C100" s="34" t="s">
        <v>554</v>
      </c>
      <c r="D100" s="34"/>
      <c r="E100" s="34"/>
      <c r="F100" s="34"/>
      <c r="G100" s="34"/>
      <c r="H100" s="31"/>
      <c r="I100" s="31"/>
      <c r="J100" s="34"/>
      <c r="K100" s="31"/>
      <c r="L100" s="31"/>
      <c r="M100" s="31"/>
      <c r="N100" s="31"/>
      <c r="O100" s="31"/>
      <c r="P100" s="31"/>
      <c r="Q100" s="31"/>
      <c r="R100" s="31"/>
      <c r="S100" s="31"/>
      <c r="T100" s="31"/>
    </row>
    <row r="101" spans="2:20">
      <c r="B101" s="61"/>
      <c r="C101" s="33" t="s">
        <v>84</v>
      </c>
      <c r="D101" s="33"/>
      <c r="E101" s="33"/>
      <c r="F101" s="33"/>
      <c r="G101" s="33"/>
      <c r="H101" s="31"/>
      <c r="I101" s="31"/>
      <c r="J101" s="33"/>
      <c r="K101" s="31"/>
      <c r="L101" s="31"/>
      <c r="M101" s="31"/>
      <c r="N101" s="31"/>
      <c r="O101" s="31"/>
      <c r="P101" s="31"/>
      <c r="Q101" s="31"/>
      <c r="R101" s="31"/>
      <c r="S101" s="31"/>
      <c r="T101" s="31"/>
    </row>
    <row r="102" spans="2:20">
      <c r="B102" s="61"/>
      <c r="C102" s="33" t="s">
        <v>84</v>
      </c>
      <c r="D102" s="33"/>
      <c r="E102" s="33"/>
      <c r="F102" s="33"/>
      <c r="G102" s="33"/>
      <c r="H102" s="31"/>
      <c r="I102" s="31"/>
      <c r="J102" s="33"/>
      <c r="K102" s="31"/>
      <c r="L102" s="31"/>
      <c r="M102" s="31"/>
      <c r="N102" s="31"/>
      <c r="O102" s="31"/>
      <c r="P102" s="31"/>
      <c r="Q102" s="31"/>
      <c r="R102" s="31"/>
      <c r="S102" s="31"/>
      <c r="T102" s="31"/>
    </row>
    <row r="103" spans="2:20">
      <c r="B103" s="61"/>
      <c r="C103" s="33" t="s">
        <v>84</v>
      </c>
      <c r="D103" s="33"/>
      <c r="E103" s="33"/>
      <c r="F103" s="33"/>
      <c r="G103" s="33"/>
      <c r="H103" s="31"/>
      <c r="I103" s="31"/>
      <c r="J103" s="33"/>
      <c r="K103" s="31"/>
      <c r="L103" s="31"/>
      <c r="M103" s="31"/>
      <c r="N103" s="31"/>
      <c r="O103" s="31"/>
      <c r="P103" s="31"/>
      <c r="Q103" s="31"/>
      <c r="R103" s="31"/>
      <c r="S103" s="31"/>
      <c r="T103" s="31"/>
    </row>
    <row r="104" spans="2:20">
      <c r="B104" s="61"/>
      <c r="C104" s="33"/>
      <c r="D104" s="33"/>
      <c r="E104" s="33"/>
      <c r="F104" s="33"/>
      <c r="G104" s="33"/>
      <c r="H104" s="31"/>
      <c r="I104" s="31"/>
      <c r="J104" s="33"/>
      <c r="K104" s="31"/>
      <c r="L104" s="31"/>
      <c r="M104" s="31"/>
      <c r="N104" s="31"/>
      <c r="O104" s="31"/>
      <c r="P104" s="31"/>
      <c r="Q104" s="31"/>
      <c r="R104" s="31"/>
      <c r="S104" s="31"/>
      <c r="T104" s="31"/>
    </row>
    <row r="105" spans="2:20">
      <c r="B105" s="126">
        <v>10</v>
      </c>
      <c r="C105" s="34" t="s">
        <v>23</v>
      </c>
      <c r="D105" s="34"/>
      <c r="E105" s="34"/>
      <c r="F105" s="34"/>
      <c r="G105" s="33"/>
      <c r="H105" s="31"/>
      <c r="I105" s="31"/>
      <c r="J105" s="33"/>
      <c r="K105" s="31"/>
      <c r="L105" s="31"/>
      <c r="M105" s="31"/>
      <c r="N105" s="31"/>
      <c r="O105" s="31"/>
      <c r="P105" s="31"/>
      <c r="Q105" s="31"/>
      <c r="R105" s="31"/>
      <c r="S105" s="31"/>
      <c r="T105" s="31"/>
    </row>
    <row r="106" spans="2:20">
      <c r="B106" s="61">
        <f t="shared" ref="B106:B113" si="12">B105+0.1</f>
        <v>10.1</v>
      </c>
      <c r="C106" s="33" t="s">
        <v>179</v>
      </c>
      <c r="D106" s="33"/>
      <c r="E106" s="705"/>
      <c r="F106" s="33"/>
      <c r="G106" s="33"/>
      <c r="H106" s="705"/>
      <c r="I106" s="31"/>
      <c r="J106" s="33"/>
      <c r="K106" s="705"/>
      <c r="L106" s="31"/>
      <c r="M106" s="31"/>
      <c r="N106" s="705"/>
      <c r="O106" s="31"/>
      <c r="P106" s="705"/>
      <c r="Q106" s="705"/>
      <c r="R106" s="705"/>
      <c r="S106" s="705"/>
      <c r="T106" s="31"/>
    </row>
    <row r="107" spans="2:20">
      <c r="B107" s="61">
        <f t="shared" si="12"/>
        <v>10.199999999999999</v>
      </c>
      <c r="C107" s="33" t="s">
        <v>247</v>
      </c>
      <c r="D107" s="33"/>
      <c r="E107" s="705"/>
      <c r="F107" s="33"/>
      <c r="G107" s="33"/>
      <c r="H107" s="705"/>
      <c r="I107" s="31"/>
      <c r="J107" s="33"/>
      <c r="K107" s="705"/>
      <c r="L107" s="31"/>
      <c r="M107" s="31"/>
      <c r="N107" s="705"/>
      <c r="O107" s="31"/>
      <c r="P107" s="705"/>
      <c r="Q107" s="705"/>
      <c r="R107" s="705"/>
      <c r="S107" s="705"/>
      <c r="T107" s="31"/>
    </row>
    <row r="108" spans="2:20">
      <c r="B108" s="61">
        <f t="shared" si="12"/>
        <v>10.299999999999999</v>
      </c>
      <c r="C108" s="33" t="s">
        <v>236</v>
      </c>
      <c r="D108" s="33"/>
      <c r="E108" s="705"/>
      <c r="F108" s="33"/>
      <c r="G108" s="33"/>
      <c r="H108" s="705"/>
      <c r="I108" s="31"/>
      <c r="J108" s="33"/>
      <c r="K108" s="705"/>
      <c r="L108" s="31"/>
      <c r="M108" s="31"/>
      <c r="N108" s="705"/>
      <c r="O108" s="31"/>
      <c r="P108" s="705"/>
      <c r="Q108" s="705"/>
      <c r="R108" s="705"/>
      <c r="S108" s="705"/>
      <c r="T108" s="31"/>
    </row>
    <row r="109" spans="2:20">
      <c r="B109" s="61">
        <f t="shared" si="12"/>
        <v>10.399999999999999</v>
      </c>
      <c r="C109" s="33" t="s">
        <v>180</v>
      </c>
      <c r="D109" s="33"/>
      <c r="E109" s="705"/>
      <c r="F109" s="33"/>
      <c r="G109" s="33"/>
      <c r="H109" s="705"/>
      <c r="I109" s="31"/>
      <c r="J109" s="33"/>
      <c r="K109" s="705"/>
      <c r="L109" s="31"/>
      <c r="M109" s="31"/>
      <c r="N109" s="705"/>
      <c r="O109" s="31"/>
      <c r="P109" s="705"/>
      <c r="Q109" s="705"/>
      <c r="R109" s="705"/>
      <c r="S109" s="705"/>
      <c r="T109" s="31"/>
    </row>
    <row r="110" spans="2:20">
      <c r="B110" s="61">
        <f t="shared" si="12"/>
        <v>10.499999999999998</v>
      </c>
      <c r="C110" s="33" t="s">
        <v>181</v>
      </c>
      <c r="D110" s="33"/>
      <c r="E110" s="705"/>
      <c r="F110" s="33"/>
      <c r="G110" s="33"/>
      <c r="H110" s="705"/>
      <c r="I110" s="31"/>
      <c r="J110" s="33"/>
      <c r="K110" s="705"/>
      <c r="L110" s="31"/>
      <c r="M110" s="31"/>
      <c r="N110" s="705"/>
      <c r="O110" s="31"/>
      <c r="P110" s="705"/>
      <c r="Q110" s="705"/>
      <c r="R110" s="705"/>
      <c r="S110" s="705"/>
      <c r="T110" s="31"/>
    </row>
    <row r="111" spans="2:20">
      <c r="B111" s="61">
        <f t="shared" si="12"/>
        <v>10.599999999999998</v>
      </c>
      <c r="C111" s="33" t="s">
        <v>348</v>
      </c>
      <c r="D111" s="33"/>
      <c r="E111" s="705"/>
      <c r="F111" s="33"/>
      <c r="G111" s="33"/>
      <c r="H111" s="705"/>
      <c r="I111" s="31"/>
      <c r="J111" s="33"/>
      <c r="K111" s="705"/>
      <c r="L111" s="31"/>
      <c r="M111" s="31"/>
      <c r="N111" s="705"/>
      <c r="O111" s="31"/>
      <c r="P111" s="705"/>
      <c r="Q111" s="705"/>
      <c r="R111" s="705"/>
      <c r="S111" s="705"/>
      <c r="T111" s="31"/>
    </row>
    <row r="112" spans="2:20">
      <c r="B112" s="61">
        <f t="shared" si="12"/>
        <v>10.699999999999998</v>
      </c>
      <c r="C112" s="33" t="s">
        <v>182</v>
      </c>
      <c r="D112" s="33"/>
      <c r="E112" s="707"/>
      <c r="F112" s="33"/>
      <c r="G112" s="33"/>
      <c r="H112" s="707"/>
      <c r="I112" s="31"/>
      <c r="J112" s="33"/>
      <c r="K112" s="707"/>
      <c r="L112" s="31"/>
      <c r="M112" s="31"/>
      <c r="N112" s="707"/>
      <c r="O112" s="31"/>
      <c r="P112" s="707"/>
      <c r="Q112" s="707"/>
      <c r="R112" s="707"/>
      <c r="S112" s="707"/>
      <c r="T112" s="31"/>
    </row>
    <row r="113" spans="2:20">
      <c r="B113" s="61">
        <f t="shared" si="12"/>
        <v>10.799999999999997</v>
      </c>
      <c r="C113" s="33" t="s">
        <v>72</v>
      </c>
      <c r="D113" s="33"/>
      <c r="E113" s="705"/>
      <c r="F113" s="33"/>
      <c r="G113" s="33"/>
      <c r="H113" s="705"/>
      <c r="I113" s="31"/>
      <c r="J113" s="33"/>
      <c r="K113" s="705"/>
      <c r="L113" s="31"/>
      <c r="M113" s="31"/>
      <c r="N113" s="705"/>
      <c r="O113" s="31"/>
      <c r="P113" s="705"/>
      <c r="Q113" s="705"/>
      <c r="R113" s="705"/>
      <c r="S113" s="705"/>
      <c r="T113" s="31"/>
    </row>
    <row r="114" spans="2:20">
      <c r="B114" s="61"/>
      <c r="C114" s="33"/>
      <c r="D114" s="33"/>
      <c r="E114" s="33"/>
      <c r="F114" s="33"/>
      <c r="G114" s="33"/>
      <c r="H114" s="31"/>
      <c r="I114" s="31"/>
      <c r="J114" s="33"/>
      <c r="K114" s="31"/>
      <c r="L114" s="31"/>
      <c r="M114" s="31"/>
      <c r="N114" s="31"/>
      <c r="O114" s="31"/>
      <c r="P114" s="31"/>
      <c r="Q114" s="31"/>
      <c r="R114" s="31"/>
      <c r="S114" s="31"/>
      <c r="T114" s="31"/>
    </row>
    <row r="115" spans="2:20">
      <c r="B115" s="61"/>
      <c r="C115" s="34"/>
      <c r="D115" s="34"/>
      <c r="E115" s="34"/>
      <c r="F115" s="34"/>
      <c r="G115" s="34"/>
      <c r="H115" s="31"/>
      <c r="I115" s="31"/>
      <c r="J115" s="34"/>
      <c r="K115" s="31"/>
      <c r="L115" s="31"/>
      <c r="M115" s="31"/>
      <c r="N115" s="31"/>
      <c r="O115" s="31"/>
      <c r="P115" s="31"/>
      <c r="Q115" s="31"/>
      <c r="R115" s="31"/>
      <c r="S115" s="31"/>
      <c r="T115" s="31"/>
    </row>
    <row r="116" spans="2:20">
      <c r="B116" s="61"/>
      <c r="C116" s="33"/>
      <c r="D116" s="33"/>
      <c r="E116" s="33"/>
      <c r="F116" s="33"/>
      <c r="G116" s="33"/>
      <c r="H116" s="31"/>
      <c r="I116" s="31"/>
      <c r="J116" s="33"/>
      <c r="K116" s="31"/>
      <c r="L116" s="31"/>
      <c r="M116" s="31"/>
      <c r="N116" s="31"/>
      <c r="O116" s="31"/>
      <c r="P116" s="31"/>
      <c r="Q116" s="31"/>
      <c r="R116" s="31"/>
      <c r="S116" s="31"/>
      <c r="T116" s="31"/>
    </row>
    <row r="117" spans="2:20">
      <c r="B117" s="61">
        <v>9</v>
      </c>
      <c r="C117" s="34" t="s">
        <v>44</v>
      </c>
      <c r="D117" s="34"/>
      <c r="E117" s="710"/>
      <c r="F117" s="34"/>
      <c r="G117" s="34"/>
      <c r="H117" s="35"/>
      <c r="I117" s="35"/>
      <c r="J117" s="34"/>
      <c r="K117" s="35"/>
      <c r="L117" s="35"/>
      <c r="M117" s="35"/>
      <c r="N117" s="35"/>
      <c r="O117" s="35"/>
      <c r="P117" s="35"/>
      <c r="Q117" s="35"/>
      <c r="R117" s="35"/>
      <c r="S117" s="35"/>
      <c r="T117" s="31"/>
    </row>
    <row r="118" spans="2:20">
      <c r="B118" s="61">
        <v>10</v>
      </c>
      <c r="C118" s="36" t="s">
        <v>38</v>
      </c>
      <c r="D118" s="36"/>
      <c r="E118" s="700"/>
      <c r="F118" s="36"/>
      <c r="G118" s="36"/>
      <c r="H118" s="31"/>
      <c r="I118" s="31"/>
      <c r="J118" s="36"/>
      <c r="K118" s="31"/>
      <c r="L118" s="31"/>
      <c r="M118" s="31"/>
      <c r="N118" s="31"/>
      <c r="O118" s="31"/>
      <c r="P118" s="31"/>
      <c r="Q118" s="31"/>
      <c r="R118" s="31"/>
      <c r="S118" s="31"/>
      <c r="T118" s="31"/>
    </row>
    <row r="119" spans="2:20">
      <c r="B119" s="126">
        <v>11</v>
      </c>
      <c r="C119" s="35" t="s">
        <v>45</v>
      </c>
      <c r="D119" s="35"/>
      <c r="E119" s="709"/>
      <c r="F119" s="35"/>
      <c r="G119" s="35"/>
      <c r="H119" s="31"/>
      <c r="I119" s="31"/>
      <c r="J119" s="35"/>
      <c r="K119" s="31"/>
      <c r="L119" s="31"/>
      <c r="M119" s="31"/>
      <c r="N119" s="31"/>
      <c r="O119" s="31"/>
      <c r="P119" s="31"/>
      <c r="Q119" s="31"/>
      <c r="R119" s="31"/>
      <c r="S119" s="31"/>
      <c r="T119" s="31"/>
    </row>
    <row r="120" spans="2:20">
      <c r="B120" s="61"/>
      <c r="C120" s="37"/>
      <c r="D120" s="37"/>
      <c r="E120" s="37"/>
      <c r="F120" s="37"/>
      <c r="G120" s="37"/>
      <c r="H120" s="31"/>
      <c r="I120" s="31"/>
      <c r="J120" s="37"/>
      <c r="K120" s="31"/>
      <c r="L120" s="31"/>
      <c r="M120" s="31"/>
      <c r="N120" s="31"/>
      <c r="O120" s="31"/>
      <c r="P120" s="31"/>
      <c r="Q120" s="31"/>
      <c r="R120" s="31"/>
      <c r="S120" s="31"/>
      <c r="T120" s="31"/>
    </row>
    <row r="122" spans="2:20">
      <c r="C122" s="1253" t="s">
        <v>564</v>
      </c>
      <c r="D122" s="1253"/>
      <c r="E122" s="1253"/>
      <c r="F122" s="1253"/>
      <c r="G122" s="1253"/>
    </row>
    <row r="123" spans="2:20">
      <c r="C123" s="24" t="s">
        <v>565</v>
      </c>
    </row>
  </sheetData>
  <mergeCells count="29">
    <mergeCell ref="T8:T9"/>
    <mergeCell ref="T28:T29"/>
    <mergeCell ref="J77:L77"/>
    <mergeCell ref="P8:Q8"/>
    <mergeCell ref="R8:S8"/>
    <mergeCell ref="P77:Q77"/>
    <mergeCell ref="R77:S77"/>
    <mergeCell ref="P28:Q28"/>
    <mergeCell ref="R28:S28"/>
    <mergeCell ref="M77:O77"/>
    <mergeCell ref="M8:O8"/>
    <mergeCell ref="M28:O28"/>
    <mergeCell ref="J8:L8"/>
    <mergeCell ref="J28:L28"/>
    <mergeCell ref="T77:T78"/>
    <mergeCell ref="C122:G122"/>
    <mergeCell ref="C72:G72"/>
    <mergeCell ref="G77:I77"/>
    <mergeCell ref="D77:F77"/>
    <mergeCell ref="B77:B79"/>
    <mergeCell ref="C77:C79"/>
    <mergeCell ref="B8:B9"/>
    <mergeCell ref="C8:C9"/>
    <mergeCell ref="G8:I8"/>
    <mergeCell ref="D8:F8"/>
    <mergeCell ref="B28:B29"/>
    <mergeCell ref="C28:C29"/>
    <mergeCell ref="G28:I28"/>
    <mergeCell ref="D28:F28"/>
  </mergeCells>
  <pageMargins left="1.02" right="0.25" top="1" bottom="1" header="0.25" footer="0.25"/>
  <pageSetup paperSize="9" scale="39" orientation="landscape" r:id="rId1"/>
  <headerFooter alignWithMargins="0">
    <oddHeader>&amp;F</oddHeader>
  </headerFooter>
  <rowBreaks count="1" manualBreakCount="1">
    <brk id="74" max="17" man="1"/>
  </rowBreaks>
  <drawing r:id="rId2"/>
</worksheet>
</file>

<file path=xl/worksheets/sheet16.xml><?xml version="1.0" encoding="utf-8"?>
<worksheet xmlns="http://schemas.openxmlformats.org/spreadsheetml/2006/main" xmlns:r="http://schemas.openxmlformats.org/officeDocument/2006/relationships">
  <sheetPr>
    <pageSetUpPr fitToPage="1"/>
  </sheetPr>
  <dimension ref="B2:W47"/>
  <sheetViews>
    <sheetView showGridLines="0" view="pageBreakPreview" topLeftCell="C13" zoomScale="80" zoomScaleNormal="75" zoomScaleSheetLayoutView="80" workbookViewId="0">
      <pane xSplit="1" topLeftCell="F1" activePane="topRight" state="frozen"/>
      <selection activeCell="C1" sqref="C1"/>
      <selection pane="topRight" activeCell="O37" sqref="O37"/>
    </sheetView>
  </sheetViews>
  <sheetFormatPr defaultColWidth="9.140625" defaultRowHeight="15"/>
  <cols>
    <col min="1" max="1" width="6.85546875" style="24" customWidth="1"/>
    <col min="2" max="2" width="7" style="24" customWidth="1"/>
    <col min="3" max="3" width="84.5703125" style="24" customWidth="1"/>
    <col min="4" max="4" width="14.42578125" style="166" customWidth="1"/>
    <col min="5" max="6" width="14.42578125" style="24" customWidth="1"/>
    <col min="7" max="7" width="17" style="24" customWidth="1"/>
    <col min="8" max="14" width="14.42578125" style="24" customWidth="1"/>
    <col min="15" max="16" width="17.5703125" style="24" customWidth="1"/>
    <col min="17" max="17" width="16.85546875" style="24" customWidth="1"/>
    <col min="18" max="18" width="17.42578125" style="24" customWidth="1"/>
    <col min="19" max="19" width="16.5703125" style="24" customWidth="1"/>
    <col min="20" max="22" width="18.7109375" style="24" customWidth="1"/>
    <col min="23" max="16384" width="9.140625" style="24"/>
  </cols>
  <sheetData>
    <row r="2" spans="2:19">
      <c r="D2" s="800" t="str">
        <f>Index!B2</f>
        <v xml:space="preserve">      Vidarbha Industries Power Limited - Transmission Business</v>
      </c>
      <c r="E2" s="787"/>
      <c r="F2" s="535"/>
      <c r="G2" s="787"/>
      <c r="H2" s="787"/>
      <c r="I2" s="535"/>
      <c r="J2" s="787"/>
      <c r="K2" s="787"/>
      <c r="L2" s="787"/>
      <c r="M2" s="787"/>
      <c r="N2" s="787"/>
      <c r="O2" s="25"/>
      <c r="P2" s="25"/>
      <c r="Q2" s="25"/>
      <c r="R2" s="25"/>
      <c r="S2" s="25"/>
    </row>
    <row r="3" spans="2:19" s="26" customFormat="1">
      <c r="D3" s="204" t="s">
        <v>774</v>
      </c>
      <c r="E3" s="204"/>
      <c r="F3" s="204"/>
      <c r="G3" s="204"/>
      <c r="H3" s="204"/>
      <c r="I3" s="204"/>
      <c r="J3" s="204"/>
      <c r="K3" s="204"/>
      <c r="L3" s="204"/>
      <c r="M3" s="204"/>
      <c r="N3" s="204"/>
      <c r="O3" s="27"/>
      <c r="P3" s="27"/>
      <c r="Q3" s="27"/>
      <c r="R3" s="27"/>
      <c r="S3" s="27"/>
    </row>
    <row r="4" spans="2:19" s="26" customFormat="1">
      <c r="D4" s="205" t="s">
        <v>303</v>
      </c>
      <c r="E4" s="205"/>
      <c r="F4" s="205"/>
      <c r="G4" s="205"/>
      <c r="H4" s="205"/>
      <c r="I4" s="205"/>
      <c r="J4" s="205"/>
      <c r="K4" s="205"/>
      <c r="L4" s="205"/>
      <c r="M4" s="205"/>
      <c r="N4" s="205"/>
      <c r="O4" s="27"/>
      <c r="P4" s="27"/>
      <c r="Q4" s="92"/>
      <c r="R4" s="27"/>
      <c r="S4" s="27"/>
    </row>
    <row r="5" spans="2:19">
      <c r="C5" s="30"/>
    </row>
    <row r="6" spans="2:19">
      <c r="C6" s="30"/>
    </row>
    <row r="7" spans="2:19">
      <c r="C7" s="30" t="s">
        <v>787</v>
      </c>
    </row>
    <row r="8" spans="2:19">
      <c r="C8" s="30"/>
    </row>
    <row r="9" spans="2:19">
      <c r="D9" s="165"/>
      <c r="E9" s="165"/>
      <c r="F9" s="165"/>
      <c r="G9" s="29" t="s">
        <v>33</v>
      </c>
      <c r="H9" s="165"/>
      <c r="I9" s="165"/>
      <c r="J9" s="165"/>
      <c r="K9" s="165"/>
      <c r="L9" s="165"/>
      <c r="M9" s="165"/>
      <c r="N9" s="165"/>
      <c r="O9" s="165"/>
      <c r="P9" s="165"/>
    </row>
    <row r="10" spans="2:19" s="187" customFormat="1" ht="24.6" customHeight="1">
      <c r="B10" s="1228" t="s">
        <v>237</v>
      </c>
      <c r="C10" s="1228" t="s">
        <v>4</v>
      </c>
      <c r="D10" s="1220" t="s">
        <v>350</v>
      </c>
      <c r="E10" s="1102" t="s">
        <v>213</v>
      </c>
      <c r="F10" s="1102"/>
      <c r="G10" s="1102"/>
      <c r="H10" s="24"/>
      <c r="I10" s="24"/>
      <c r="J10" s="24"/>
      <c r="K10" s="24"/>
      <c r="L10" s="24"/>
      <c r="M10" s="24"/>
      <c r="N10" s="24"/>
      <c r="O10" s="24"/>
      <c r="P10" s="24"/>
      <c r="Q10" s="24"/>
      <c r="R10" s="811"/>
    </row>
    <row r="11" spans="2:19" s="187" customFormat="1" ht="34.9" customHeight="1">
      <c r="B11" s="1230"/>
      <c r="C11" s="1230"/>
      <c r="D11" s="1221"/>
      <c r="E11" s="791" t="s">
        <v>782</v>
      </c>
      <c r="F11" s="771" t="s">
        <v>674</v>
      </c>
      <c r="G11" s="771" t="s">
        <v>788</v>
      </c>
      <c r="H11" s="24"/>
      <c r="I11" s="24"/>
      <c r="J11" s="24"/>
      <c r="K11" s="24"/>
      <c r="L11" s="24"/>
      <c r="M11" s="24"/>
      <c r="N11" s="24"/>
      <c r="O11" s="24"/>
      <c r="P11" s="24"/>
      <c r="Q11" s="24"/>
      <c r="R11" s="811"/>
    </row>
    <row r="12" spans="2:19">
      <c r="B12" s="172">
        <v>1</v>
      </c>
      <c r="C12" s="515" t="s">
        <v>238</v>
      </c>
      <c r="D12" s="888" t="s">
        <v>748</v>
      </c>
      <c r="E12" s="869">
        <v>7.0000000000000007E-2</v>
      </c>
      <c r="F12" s="870">
        <f>SUM('F2.1 '!E56:H56)/12</f>
        <v>7.0132000000000014E-2</v>
      </c>
      <c r="G12" s="230"/>
      <c r="R12" s="812"/>
    </row>
    <row r="13" spans="2:19">
      <c r="B13" s="172">
        <f t="shared" ref="B13:B18" si="0">B12+1</f>
        <v>2</v>
      </c>
      <c r="C13" s="15" t="s">
        <v>239</v>
      </c>
      <c r="D13" s="889" t="s">
        <v>749</v>
      </c>
      <c r="E13" s="869">
        <v>0.24</v>
      </c>
      <c r="F13" s="870">
        <f>'F4'!D22*1%</f>
        <v>0.2406453071021202</v>
      </c>
      <c r="G13" s="230"/>
      <c r="J13" s="806"/>
      <c r="K13" s="806"/>
      <c r="L13" s="810"/>
      <c r="M13" s="813"/>
      <c r="N13" s="813"/>
      <c r="O13" s="804"/>
      <c r="P13" s="804"/>
      <c r="Q13" s="805"/>
      <c r="R13" s="805"/>
    </row>
    <row r="14" spans="2:19" ht="19.5" customHeight="1">
      <c r="B14" s="172">
        <f t="shared" si="0"/>
        <v>3</v>
      </c>
      <c r="C14" s="15" t="s">
        <v>183</v>
      </c>
      <c r="D14" s="890" t="s">
        <v>750</v>
      </c>
      <c r="E14" s="869">
        <v>0.59</v>
      </c>
      <c r="F14" s="870">
        <f>'F11'!E14/12*1.5</f>
        <v>0.58499999999999996</v>
      </c>
      <c r="G14" s="230"/>
      <c r="J14" s="856"/>
      <c r="K14" s="856"/>
      <c r="L14" s="856"/>
      <c r="M14" s="814"/>
      <c r="N14" s="814"/>
      <c r="O14" s="804"/>
      <c r="P14" s="804"/>
      <c r="Q14" s="805"/>
      <c r="R14" s="805"/>
    </row>
    <row r="15" spans="2:19">
      <c r="B15" s="172">
        <f t="shared" si="0"/>
        <v>4</v>
      </c>
      <c r="C15" s="515" t="s">
        <v>352</v>
      </c>
      <c r="D15" s="891"/>
      <c r="E15" s="871"/>
      <c r="F15" s="657">
        <v>0</v>
      </c>
      <c r="G15" s="694"/>
      <c r="J15" s="856"/>
      <c r="K15" s="856"/>
      <c r="L15" s="856"/>
      <c r="M15" s="806"/>
      <c r="N15" s="806"/>
      <c r="O15" s="804"/>
      <c r="P15" s="804"/>
      <c r="Q15" s="804"/>
      <c r="R15" s="804"/>
    </row>
    <row r="16" spans="2:19">
      <c r="B16" s="172">
        <f t="shared" si="0"/>
        <v>5</v>
      </c>
      <c r="C16" s="516" t="s">
        <v>351</v>
      </c>
      <c r="D16" s="891"/>
      <c r="E16" s="875">
        <f>SUM(E12:E14)-E15</f>
        <v>0.89999999999999991</v>
      </c>
      <c r="F16" s="872">
        <f>SUM(F12:F14)-F15</f>
        <v>0.89577730710212022</v>
      </c>
      <c r="G16" s="694"/>
      <c r="J16" s="856"/>
      <c r="K16" s="856"/>
      <c r="L16" s="856"/>
      <c r="M16" s="807"/>
      <c r="N16" s="807"/>
      <c r="O16" s="806"/>
      <c r="P16" s="806"/>
      <c r="Q16" s="807"/>
      <c r="R16" s="807"/>
    </row>
    <row r="17" spans="2:23" s="66" customFormat="1" ht="17.25" customHeight="1">
      <c r="B17" s="172">
        <f t="shared" si="0"/>
        <v>6</v>
      </c>
      <c r="C17" s="515" t="s">
        <v>843</v>
      </c>
      <c r="D17" s="892"/>
      <c r="E17" s="873">
        <v>9.5500000000000002E-2</v>
      </c>
      <c r="F17" s="874">
        <f>'Base rate|MCLR'!O4</f>
        <v>9.6583561643835608E-2</v>
      </c>
      <c r="G17" s="695"/>
      <c r="I17" s="1064"/>
      <c r="J17" s="1065"/>
      <c r="K17" s="1066"/>
      <c r="L17" s="1066"/>
      <c r="M17" s="815"/>
      <c r="N17" s="815"/>
      <c r="O17" s="808"/>
      <c r="P17" s="808"/>
      <c r="Q17" s="809"/>
      <c r="R17" s="809"/>
      <c r="S17" s="232"/>
      <c r="T17" s="232"/>
      <c r="U17" s="232"/>
      <c r="V17" s="232"/>
      <c r="W17" s="232"/>
    </row>
    <row r="18" spans="2:23" s="66" customFormat="1">
      <c r="B18" s="172">
        <f t="shared" si="0"/>
        <v>7</v>
      </c>
      <c r="C18" s="231" t="s">
        <v>353</v>
      </c>
      <c r="D18" s="892"/>
      <c r="E18" s="875">
        <f>E16*E17</f>
        <v>8.5949999999999999E-2</v>
      </c>
      <c r="F18" s="872">
        <f>F16*F17</f>
        <v>8.6517362759646693E-2</v>
      </c>
      <c r="G18" s="887">
        <f>F18-E18</f>
        <v>5.6736275964669458E-4</v>
      </c>
      <c r="J18" s="1063"/>
      <c r="K18" s="810"/>
      <c r="L18" s="810"/>
      <c r="M18" s="810"/>
      <c r="N18" s="810"/>
      <c r="O18" s="807"/>
      <c r="P18" s="807"/>
      <c r="Q18" s="807"/>
      <c r="R18" s="807"/>
      <c r="S18" s="232"/>
      <c r="T18" s="232"/>
      <c r="U18" s="232"/>
      <c r="V18" s="232"/>
      <c r="W18" s="232"/>
    </row>
    <row r="19" spans="2:23" s="66" customFormat="1">
      <c r="B19" s="230"/>
      <c r="C19" s="231"/>
      <c r="D19" s="892"/>
      <c r="E19" s="230"/>
      <c r="F19" s="230"/>
      <c r="G19" s="230"/>
      <c r="J19" s="816"/>
      <c r="K19" s="816"/>
      <c r="L19" s="816"/>
      <c r="M19" s="816"/>
      <c r="N19" s="816"/>
      <c r="O19" s="804"/>
      <c r="P19" s="804"/>
      <c r="Q19" s="804"/>
      <c r="R19" s="804"/>
      <c r="S19" s="232"/>
      <c r="T19" s="232"/>
      <c r="U19" s="232"/>
      <c r="V19" s="232"/>
      <c r="W19" s="232"/>
    </row>
    <row r="20" spans="2:23" s="66" customFormat="1">
      <c r="B20" s="230">
        <v>8</v>
      </c>
      <c r="C20" s="231" t="s">
        <v>543</v>
      </c>
      <c r="D20" s="892"/>
      <c r="E20" s="694"/>
      <c r="F20" s="875">
        <f>F18</f>
        <v>8.6517362759646693E-2</v>
      </c>
      <c r="G20" s="694"/>
      <c r="J20" s="1067"/>
      <c r="K20" s="1067"/>
      <c r="L20" s="1067"/>
      <c r="M20" s="164"/>
      <c r="N20" s="164"/>
      <c r="O20" s="786"/>
      <c r="P20" s="786"/>
      <c r="Q20" s="786"/>
      <c r="R20" s="786"/>
      <c r="S20" s="232"/>
      <c r="T20" s="232"/>
      <c r="U20" s="232"/>
      <c r="V20" s="232"/>
      <c r="W20" s="232"/>
    </row>
    <row r="21" spans="2:23">
      <c r="B21" s="172"/>
      <c r="C21" s="517"/>
      <c r="D21" s="892"/>
      <c r="E21" s="230"/>
      <c r="F21" s="230"/>
      <c r="G21" s="230"/>
      <c r="J21" s="1068"/>
      <c r="K21" s="1068"/>
      <c r="L21" s="1068"/>
      <c r="M21" s="816"/>
      <c r="N21" s="816"/>
      <c r="O21" s="804"/>
      <c r="P21" s="804"/>
      <c r="Q21" s="804"/>
      <c r="R21" s="804"/>
    </row>
    <row r="22" spans="2:23">
      <c r="B22" s="518">
        <v>9</v>
      </c>
      <c r="C22" s="516" t="s">
        <v>48</v>
      </c>
      <c r="D22" s="892"/>
      <c r="E22" s="694"/>
      <c r="F22" s="694"/>
      <c r="G22" s="694"/>
      <c r="J22" s="1068"/>
      <c r="K22" s="1068"/>
      <c r="L22" s="1068"/>
      <c r="M22" s="164"/>
      <c r="N22" s="164"/>
      <c r="O22" s="786"/>
      <c r="P22" s="786"/>
      <c r="Q22" s="786"/>
      <c r="R22" s="786"/>
    </row>
    <row r="23" spans="2:23">
      <c r="B23" s="172">
        <f>B22+1</f>
        <v>10</v>
      </c>
      <c r="C23" s="515" t="s">
        <v>240</v>
      </c>
      <c r="D23" s="892"/>
      <c r="E23" s="230"/>
      <c r="F23" s="230"/>
      <c r="G23" s="230"/>
      <c r="J23" s="816"/>
      <c r="K23" s="816"/>
      <c r="L23" s="816"/>
      <c r="M23" s="816"/>
      <c r="N23" s="816"/>
      <c r="O23" s="804"/>
      <c r="P23" s="804"/>
      <c r="Q23" s="804"/>
      <c r="R23" s="804"/>
    </row>
    <row r="24" spans="2:23">
      <c r="B24" s="172">
        <f>B23+1</f>
        <v>11</v>
      </c>
      <c r="C24" s="517" t="s">
        <v>48</v>
      </c>
      <c r="D24" s="892"/>
      <c r="E24" s="694"/>
      <c r="F24" s="875">
        <v>0</v>
      </c>
      <c r="G24" s="694"/>
      <c r="J24" s="164"/>
      <c r="K24" s="164"/>
      <c r="L24" s="164"/>
      <c r="M24" s="164"/>
      <c r="N24" s="164"/>
      <c r="O24" s="786"/>
      <c r="P24" s="786"/>
      <c r="Q24" s="786"/>
      <c r="R24" s="786"/>
    </row>
    <row r="26" spans="2:23" s="66" customFormat="1">
      <c r="B26" s="225" t="s">
        <v>354</v>
      </c>
      <c r="C26" s="76" t="s">
        <v>355</v>
      </c>
      <c r="D26" s="153"/>
      <c r="E26" s="76"/>
      <c r="F26" s="76"/>
      <c r="G26" s="76"/>
      <c r="H26" s="76"/>
      <c r="I26" s="76"/>
      <c r="J26" s="76"/>
      <c r="K26" s="76"/>
      <c r="L26" s="76"/>
      <c r="M26" s="76"/>
      <c r="N26" s="76"/>
      <c r="O26" s="76"/>
      <c r="P26" s="76"/>
      <c r="Q26" s="76"/>
      <c r="R26" s="76"/>
    </row>
    <row r="27" spans="2:23" s="66" customFormat="1">
      <c r="B27" s="132">
        <v>1</v>
      </c>
      <c r="C27" s="76" t="s">
        <v>356</v>
      </c>
      <c r="D27" s="893"/>
      <c r="E27" s="233"/>
      <c r="F27" s="233"/>
      <c r="G27" s="233"/>
      <c r="H27" s="233"/>
      <c r="I27" s="233"/>
      <c r="J27" s="233"/>
      <c r="K27" s="233"/>
      <c r="L27" s="233"/>
      <c r="M27" s="233"/>
      <c r="N27" s="233"/>
      <c r="O27" s="233"/>
      <c r="P27" s="233"/>
      <c r="Q27" s="79"/>
      <c r="R27" s="76"/>
    </row>
    <row r="28" spans="2:23" s="66" customFormat="1">
      <c r="B28" s="132">
        <v>2</v>
      </c>
      <c r="D28" s="893"/>
      <c r="E28" s="233"/>
      <c r="F28" s="233"/>
      <c r="G28" s="233"/>
      <c r="H28" s="233"/>
      <c r="I28" s="1071"/>
      <c r="J28" s="233"/>
      <c r="K28" s="233"/>
      <c r="L28" s="233"/>
      <c r="M28" s="233"/>
      <c r="N28" s="233"/>
      <c r="O28" s="233"/>
      <c r="P28" s="233"/>
      <c r="Q28" s="79"/>
      <c r="R28" s="76"/>
    </row>
    <row r="29" spans="2:23" s="26" customFormat="1">
      <c r="B29" s="234"/>
      <c r="D29" s="153"/>
      <c r="E29" s="76"/>
      <c r="F29" s="76"/>
      <c r="G29" s="76"/>
      <c r="H29" s="76"/>
      <c r="I29" s="76"/>
      <c r="J29" s="76"/>
      <c r="K29" s="76"/>
      <c r="L29" s="76"/>
      <c r="M29" s="76"/>
      <c r="N29" s="76"/>
      <c r="O29" s="76"/>
      <c r="P29" s="76"/>
      <c r="Q29" s="76"/>
      <c r="R29" s="76"/>
    </row>
    <row r="31" spans="2:23">
      <c r="C31" s="30" t="s">
        <v>791</v>
      </c>
    </row>
    <row r="32" spans="2:23">
      <c r="Q32" s="29" t="s">
        <v>33</v>
      </c>
    </row>
    <row r="33" spans="2:17" ht="24.6" customHeight="1">
      <c r="B33" s="1231" t="s">
        <v>237</v>
      </c>
      <c r="C33" s="1207" t="s">
        <v>4</v>
      </c>
      <c r="D33" s="1207" t="s">
        <v>350</v>
      </c>
      <c r="E33" s="1109" t="s">
        <v>567</v>
      </c>
      <c r="F33" s="1110"/>
      <c r="G33" s="1111"/>
      <c r="H33" s="1109" t="s">
        <v>568</v>
      </c>
      <c r="I33" s="1110"/>
      <c r="J33" s="1111"/>
      <c r="K33" s="1102" t="s">
        <v>569</v>
      </c>
      <c r="L33" s="1102"/>
      <c r="M33" s="1102"/>
      <c r="N33" s="1115" t="s">
        <v>570</v>
      </c>
      <c r="O33" s="1116"/>
      <c r="P33" s="1115" t="s">
        <v>571</v>
      </c>
      <c r="Q33" s="1116"/>
    </row>
    <row r="34" spans="2:17" ht="34.5" customHeight="1">
      <c r="B34" s="1231"/>
      <c r="C34" s="1207"/>
      <c r="D34" s="1207"/>
      <c r="E34" s="771" t="s">
        <v>782</v>
      </c>
      <c r="F34" s="791" t="s">
        <v>26</v>
      </c>
      <c r="G34" s="771" t="s">
        <v>309</v>
      </c>
      <c r="H34" s="771" t="s">
        <v>782</v>
      </c>
      <c r="I34" s="791" t="s">
        <v>26</v>
      </c>
      <c r="J34" s="771" t="s">
        <v>309</v>
      </c>
      <c r="K34" s="771" t="s">
        <v>782</v>
      </c>
      <c r="L34" s="771" t="s">
        <v>789</v>
      </c>
      <c r="M34" s="771" t="s">
        <v>790</v>
      </c>
      <c r="N34" s="771" t="s">
        <v>782</v>
      </c>
      <c r="O34" s="771" t="s">
        <v>780</v>
      </c>
      <c r="P34" s="771" t="s">
        <v>782</v>
      </c>
      <c r="Q34" s="771" t="s">
        <v>780</v>
      </c>
    </row>
    <row r="35" spans="2:17">
      <c r="B35" s="172">
        <v>1</v>
      </c>
      <c r="C35" s="515" t="s">
        <v>238</v>
      </c>
      <c r="D35" s="894" t="s">
        <v>748</v>
      </c>
      <c r="E35" s="991">
        <v>0.04</v>
      </c>
      <c r="F35" s="991">
        <f>SUM('F2.1 '!J56:M56)/12</f>
        <v>4.0833333333333333E-2</v>
      </c>
      <c r="G35" s="1035"/>
      <c r="H35" s="1036">
        <v>0.04</v>
      </c>
      <c r="I35" s="953">
        <f>SUM('F2.1 '!O56:R56)/12</f>
        <v>4.2500000000000003E-2</v>
      </c>
      <c r="J35" s="953"/>
      <c r="K35" s="1036">
        <v>0.04</v>
      </c>
      <c r="L35" s="953">
        <f>SUM('F2.1 '!T56:W56)/12</f>
        <v>4.4233999999999996E-2</v>
      </c>
      <c r="M35" s="953"/>
      <c r="N35" s="1036">
        <v>0.04</v>
      </c>
      <c r="O35" s="953">
        <f>SUM('F2.1 '!Y56:AB56)/12</f>
        <v>4.5928333333333328E-2</v>
      </c>
      <c r="P35" s="1036">
        <v>0.04</v>
      </c>
      <c r="Q35" s="953">
        <f>SUM('F2.1 '!AD56:AG56)/12</f>
        <v>4.765666666666666E-2</v>
      </c>
    </row>
    <row r="36" spans="2:17">
      <c r="B36" s="172">
        <f t="shared" ref="B36:B41" si="1">B35+1</f>
        <v>2</v>
      </c>
      <c r="C36" s="15" t="s">
        <v>239</v>
      </c>
      <c r="D36" s="895" t="s">
        <v>749</v>
      </c>
      <c r="E36" s="991">
        <v>0.24</v>
      </c>
      <c r="F36" s="991">
        <f>'F4'!I22*1%</f>
        <v>0.2406453071021202</v>
      </c>
      <c r="G36" s="982"/>
      <c r="H36" s="1036">
        <v>0.24</v>
      </c>
      <c r="I36" s="752">
        <f>'F4'!N22*1%</f>
        <v>0.2406453071021202</v>
      </c>
      <c r="J36" s="752"/>
      <c r="K36" s="1036">
        <v>0.24</v>
      </c>
      <c r="L36" s="752">
        <f>'F4'!S22*1%</f>
        <v>0.2406453071021202</v>
      </c>
      <c r="M36" s="752"/>
      <c r="N36" s="1036">
        <v>0.24</v>
      </c>
      <c r="O36" s="752">
        <f>'F4'!D38*1%</f>
        <v>0.2406453071021202</v>
      </c>
      <c r="P36" s="1036">
        <v>0.24</v>
      </c>
      <c r="Q36" s="752">
        <f>'F4'!I38*1%</f>
        <v>0.2406453071021202</v>
      </c>
    </row>
    <row r="37" spans="2:17" ht="15.75" customHeight="1">
      <c r="B37" s="172">
        <f t="shared" si="1"/>
        <v>3</v>
      </c>
      <c r="C37" s="15" t="s">
        <v>253</v>
      </c>
      <c r="D37" s="1037" t="s">
        <v>750</v>
      </c>
      <c r="E37" s="991">
        <v>0.55000000000000004</v>
      </c>
      <c r="F37" s="817">
        <f>'F11'!H10/12*1.5</f>
        <v>0.55499999999999994</v>
      </c>
      <c r="G37" s="752"/>
      <c r="H37" s="992">
        <v>0.54</v>
      </c>
      <c r="I37" s="752">
        <f>'F11'!K10/12*1.5</f>
        <v>0.53625</v>
      </c>
      <c r="J37" s="752"/>
      <c r="K37" s="992">
        <v>0.52</v>
      </c>
      <c r="L37" s="752">
        <f>'F11'!P10/12*1.5</f>
        <v>0.51624999999999999</v>
      </c>
      <c r="M37" s="752"/>
      <c r="N37" s="992">
        <v>0.5</v>
      </c>
      <c r="O37" s="752">
        <f ca="1">'F1 '!T30/12*1.5</f>
        <v>0.61607477973233538</v>
      </c>
      <c r="P37" s="992">
        <v>0.49</v>
      </c>
      <c r="Q37" s="752">
        <f ca="1">'F1 '!V30/12*1.5</f>
        <v>0.47864739642686327</v>
      </c>
    </row>
    <row r="38" spans="2:17">
      <c r="B38" s="172">
        <f t="shared" si="1"/>
        <v>4</v>
      </c>
      <c r="C38" s="515" t="s">
        <v>352</v>
      </c>
      <c r="D38" s="1038"/>
      <c r="E38" s="59"/>
      <c r="F38" s="991">
        <v>0</v>
      </c>
      <c r="G38" s="59"/>
      <c r="H38" s="59"/>
      <c r="I38" s="991">
        <v>0</v>
      </c>
      <c r="J38" s="57"/>
      <c r="K38" s="59"/>
      <c r="L38" s="991">
        <v>0</v>
      </c>
      <c r="M38" s="57"/>
      <c r="N38" s="59"/>
      <c r="O38" s="991">
        <v>0</v>
      </c>
      <c r="P38" s="59"/>
      <c r="Q38" s="991">
        <v>0</v>
      </c>
    </row>
    <row r="39" spans="2:17">
      <c r="B39" s="172">
        <f t="shared" si="1"/>
        <v>5</v>
      </c>
      <c r="C39" s="516" t="s">
        <v>351</v>
      </c>
      <c r="D39" s="1038"/>
      <c r="E39" s="818">
        <f>SUM(E35:E37)-E38</f>
        <v>0.83000000000000007</v>
      </c>
      <c r="F39" s="818">
        <f>SUM(F35:F37)-F38</f>
        <v>0.8364786404354535</v>
      </c>
      <c r="G39" s="753"/>
      <c r="H39" s="818">
        <f>SUM(H35:H37)-H38</f>
        <v>0.82000000000000006</v>
      </c>
      <c r="I39" s="753">
        <f>SUM(I35:I37)-I38</f>
        <v>0.81939530710212027</v>
      </c>
      <c r="J39" s="753"/>
      <c r="K39" s="818">
        <f>SUM(K35:K37)-K38</f>
        <v>0.8</v>
      </c>
      <c r="L39" s="818">
        <f>SUM(L35:L37)-L38</f>
        <v>0.80112930710212016</v>
      </c>
      <c r="M39" s="753"/>
      <c r="N39" s="818">
        <f>SUM(N35:N37)-N38</f>
        <v>0.78</v>
      </c>
      <c r="O39" s="753">
        <f ca="1">SUM(O35:O37)-O38</f>
        <v>0.9026484201677889</v>
      </c>
      <c r="P39" s="818">
        <f>SUM(P35:P37)-P38</f>
        <v>0.77</v>
      </c>
      <c r="Q39" s="753">
        <f ca="1">SUM(Q35:Q37)-Q38</f>
        <v>0.76694937019565013</v>
      </c>
    </row>
    <row r="40" spans="2:17" s="1077" customFormat="1">
      <c r="B40" s="1076">
        <f t="shared" si="1"/>
        <v>6</v>
      </c>
      <c r="C40" s="515" t="s">
        <v>240</v>
      </c>
      <c r="D40" s="1038"/>
      <c r="E40" s="819">
        <v>9.5500000000000002E-2</v>
      </c>
      <c r="F40" s="819">
        <f>'Base rate|MCLR'!O17</f>
        <v>8.5726027397260277E-2</v>
      </c>
      <c r="G40" s="769"/>
      <c r="H40" s="819">
        <v>9.5500000000000002E-2</v>
      </c>
      <c r="I40" s="770">
        <f>'Base rate|MCLR'!O22</f>
        <v>8.5000000000000006E-2</v>
      </c>
      <c r="J40" s="770"/>
      <c r="K40" s="819">
        <v>9.5500000000000002E-2</v>
      </c>
      <c r="L40" s="770">
        <f>7.95%+1.5%</f>
        <v>9.4500000000000001E-2</v>
      </c>
      <c r="M40" s="770"/>
      <c r="N40" s="819">
        <v>9.5500000000000002E-2</v>
      </c>
      <c r="O40" s="770">
        <f>L40</f>
        <v>9.4500000000000001E-2</v>
      </c>
      <c r="P40" s="819">
        <v>9.5500000000000002E-2</v>
      </c>
      <c r="Q40" s="770">
        <f>O40</f>
        <v>9.4500000000000001E-2</v>
      </c>
    </row>
    <row r="41" spans="2:17">
      <c r="B41" s="172">
        <f t="shared" si="1"/>
        <v>7</v>
      </c>
      <c r="C41" s="517" t="s">
        <v>24</v>
      </c>
      <c r="D41" s="952"/>
      <c r="E41" s="1039">
        <f>E39*E40</f>
        <v>7.9265000000000002E-2</v>
      </c>
      <c r="F41" s="1039">
        <f>F39*F40</f>
        <v>7.1707990847192718E-2</v>
      </c>
      <c r="G41" s="1040">
        <f>F41-E41</f>
        <v>-7.5570091528072841E-3</v>
      </c>
      <c r="H41" s="1039">
        <f>H39*H40</f>
        <v>7.8310000000000005E-2</v>
      </c>
      <c r="I41" s="1041">
        <f>I39*I40</f>
        <v>6.9648601103680222E-2</v>
      </c>
      <c r="J41" s="1040">
        <f>I41-H41</f>
        <v>-8.661398896319783E-3</v>
      </c>
      <c r="K41" s="1039">
        <f>K39*K40</f>
        <v>7.640000000000001E-2</v>
      </c>
      <c r="L41" s="1039">
        <f>L39*L40</f>
        <v>7.5706719521150351E-2</v>
      </c>
      <c r="M41" s="1040">
        <f>L41-K41</f>
        <v>-6.9328047884965882E-4</v>
      </c>
      <c r="N41" s="1039">
        <f>N39*N40</f>
        <v>7.4490000000000001E-2</v>
      </c>
      <c r="O41" s="1041">
        <f ca="1">O39*O40</f>
        <v>8.5300275705856049E-2</v>
      </c>
      <c r="P41" s="1039">
        <f>P39*P40</f>
        <v>7.3535000000000003E-2</v>
      </c>
      <c r="Q41" s="1041">
        <f ca="1">Q39*Q40</f>
        <v>7.247671548348894E-2</v>
      </c>
    </row>
    <row r="42" spans="2:17">
      <c r="B42" s="172"/>
      <c r="C42" s="517"/>
      <c r="D42" s="952"/>
      <c r="E42" s="57"/>
      <c r="F42" s="751"/>
      <c r="G42" s="57"/>
      <c r="H42" s="57"/>
      <c r="I42" s="57"/>
      <c r="J42" s="57"/>
      <c r="K42" s="57"/>
      <c r="L42" s="57"/>
      <c r="M42" s="57"/>
      <c r="N42" s="57"/>
      <c r="O42" s="57"/>
      <c r="P42" s="57"/>
      <c r="Q42" s="57"/>
    </row>
    <row r="43" spans="2:17">
      <c r="B43" s="172"/>
      <c r="C43" s="231" t="s">
        <v>543</v>
      </c>
      <c r="D43" s="952"/>
      <c r="E43" s="57"/>
      <c r="F43" s="1039">
        <f>F41</f>
        <v>7.1707990847192718E-2</v>
      </c>
      <c r="G43" s="57"/>
      <c r="H43" s="57"/>
      <c r="I43" s="1039">
        <f>I41</f>
        <v>6.9648601103680222E-2</v>
      </c>
      <c r="J43" s="57"/>
      <c r="K43" s="57"/>
      <c r="L43" s="1039"/>
      <c r="M43" s="57"/>
      <c r="N43" s="57"/>
      <c r="O43" s="57"/>
      <c r="P43" s="57"/>
      <c r="Q43" s="57"/>
    </row>
    <row r="44" spans="2:17">
      <c r="B44" s="172"/>
      <c r="C44" s="517"/>
      <c r="D44" s="952"/>
      <c r="E44" s="57"/>
      <c r="F44" s="751"/>
      <c r="G44" s="57"/>
      <c r="H44" s="57"/>
      <c r="I44" s="57"/>
      <c r="J44" s="57"/>
      <c r="K44" s="57"/>
      <c r="L44" s="57"/>
      <c r="M44" s="57"/>
      <c r="N44" s="57"/>
      <c r="O44" s="57"/>
      <c r="P44" s="57"/>
      <c r="Q44" s="57"/>
    </row>
    <row r="45" spans="2:17">
      <c r="B45" s="518">
        <v>8</v>
      </c>
      <c r="C45" s="516" t="s">
        <v>48</v>
      </c>
      <c r="D45" s="952"/>
      <c r="E45" s="57"/>
      <c r="F45" s="989"/>
      <c r="G45" s="989"/>
      <c r="H45" s="989"/>
      <c r="I45" s="989"/>
      <c r="J45" s="989"/>
      <c r="K45" s="989"/>
      <c r="L45" s="989"/>
      <c r="M45" s="989"/>
      <c r="N45" s="989"/>
      <c r="O45" s="989"/>
      <c r="P45" s="989"/>
      <c r="Q45" s="989"/>
    </row>
    <row r="46" spans="2:17">
      <c r="B46" s="172">
        <f>B45+1</f>
        <v>9</v>
      </c>
      <c r="C46" s="515" t="s">
        <v>645</v>
      </c>
      <c r="D46" s="61"/>
      <c r="E46" s="31"/>
      <c r="F46" s="31"/>
      <c r="G46" s="31"/>
      <c r="H46" s="31"/>
      <c r="I46" s="31"/>
      <c r="J46" s="31"/>
      <c r="K46" s="31"/>
      <c r="L46" s="31"/>
      <c r="M46" s="31"/>
      <c r="N46" s="31"/>
      <c r="O46" s="31"/>
      <c r="P46" s="31"/>
      <c r="Q46" s="31"/>
    </row>
    <row r="47" spans="2:17">
      <c r="B47" s="172">
        <f>B46+1</f>
        <v>10</v>
      </c>
      <c r="C47" s="517" t="s">
        <v>48</v>
      </c>
      <c r="D47" s="61"/>
      <c r="E47" s="31"/>
      <c r="F47" s="993">
        <v>0</v>
      </c>
      <c r="G47" s="35"/>
      <c r="H47" s="35"/>
      <c r="I47" s="993">
        <v>0</v>
      </c>
      <c r="J47" s="35"/>
      <c r="K47" s="35"/>
      <c r="L47" s="993">
        <v>0</v>
      </c>
      <c r="M47" s="35"/>
      <c r="N47" s="35"/>
      <c r="O47" s="993">
        <v>0</v>
      </c>
      <c r="P47" s="35"/>
      <c r="Q47" s="993">
        <v>0</v>
      </c>
    </row>
  </sheetData>
  <mergeCells count="12">
    <mergeCell ref="P33:Q33"/>
    <mergeCell ref="B33:B34"/>
    <mergeCell ref="C33:C34"/>
    <mergeCell ref="D33:D34"/>
    <mergeCell ref="B10:B11"/>
    <mergeCell ref="C10:C11"/>
    <mergeCell ref="D10:D11"/>
    <mergeCell ref="E33:G33"/>
    <mergeCell ref="E10:G10"/>
    <mergeCell ref="H33:J33"/>
    <mergeCell ref="K33:M33"/>
    <mergeCell ref="N33:O33"/>
  </mergeCells>
  <pageMargins left="1.0236220472440944" right="0.23622047244094491" top="0.98425196850393704" bottom="0.98425196850393704" header="0.23622047244094491" footer="0.23622047244094491"/>
  <pageSetup paperSize="9" scale="41" orientation="landscape" r:id="rId1"/>
  <headerFooter alignWithMargins="0">
    <oddHeader>&amp;F</oddHeader>
  </headerFooter>
</worksheet>
</file>

<file path=xl/worksheets/sheet17.xml><?xml version="1.0" encoding="utf-8"?>
<worksheet xmlns="http://schemas.openxmlformats.org/spreadsheetml/2006/main" xmlns:r="http://schemas.openxmlformats.org/officeDocument/2006/relationships">
  <sheetPr codeName="Sheet7"/>
  <dimension ref="B2:V81"/>
  <sheetViews>
    <sheetView showGridLines="0" view="pageBreakPreview" topLeftCell="A40" zoomScale="80" zoomScaleNormal="75" zoomScaleSheetLayoutView="80" workbookViewId="0">
      <pane xSplit="3" topLeftCell="D1" activePane="topRight" state="frozen"/>
      <selection activeCell="A3" sqref="A3"/>
      <selection pane="topRight" activeCell="H17" sqref="H17"/>
    </sheetView>
  </sheetViews>
  <sheetFormatPr defaultColWidth="9.140625" defaultRowHeight="15"/>
  <cols>
    <col min="1" max="1" width="6.28515625" style="3" customWidth="1"/>
    <col min="2" max="2" width="8.28515625" style="3" customWidth="1"/>
    <col min="3" max="3" width="66.5703125" style="3" customWidth="1"/>
    <col min="4" max="5" width="12.42578125" style="3" customWidth="1"/>
    <col min="6" max="6" width="13.5703125" style="3" customWidth="1"/>
    <col min="7" max="8" width="12.42578125" style="3" customWidth="1"/>
    <col min="9" max="10" width="11.28515625" style="3" customWidth="1"/>
    <col min="11" max="11" width="12.7109375" style="3" customWidth="1"/>
    <col min="12" max="12" width="16.85546875" style="3" customWidth="1"/>
    <col min="13" max="16" width="13.5703125" style="3" customWidth="1"/>
    <col min="17" max="17" width="16.5703125" style="3" customWidth="1"/>
    <col min="18" max="19" width="15.7109375" style="3" customWidth="1"/>
    <col min="20" max="20" width="19.140625" style="3" customWidth="1"/>
    <col min="21" max="21" width="36.5703125" style="3" bestFit="1" customWidth="1"/>
    <col min="22" max="16384" width="9.140625" style="3"/>
  </cols>
  <sheetData>
    <row r="2" spans="2:22">
      <c r="C2" s="223"/>
      <c r="D2" s="223"/>
      <c r="E2" s="223"/>
      <c r="F2" s="223"/>
      <c r="G2" s="223"/>
      <c r="H2" s="223"/>
      <c r="I2" s="223"/>
      <c r="J2" s="223"/>
      <c r="K2" s="223"/>
      <c r="L2" s="223"/>
      <c r="M2" s="223"/>
      <c r="O2" s="101"/>
      <c r="P2" s="223"/>
      <c r="R2" s="223"/>
      <c r="S2" s="223"/>
      <c r="T2" s="223"/>
      <c r="U2" s="223"/>
      <c r="V2" s="223"/>
    </row>
    <row r="3" spans="2:22" s="1" customFormat="1">
      <c r="C3" s="223"/>
      <c r="D3" s="223"/>
      <c r="E3" s="223"/>
      <c r="F3" s="101" t="str">
        <f>Index!B2</f>
        <v xml:space="preserve">      Vidarbha Industries Power Limited - Transmission Business</v>
      </c>
      <c r="G3" s="223"/>
      <c r="H3" s="223"/>
      <c r="I3" s="223"/>
      <c r="J3" s="223"/>
      <c r="K3" s="223"/>
      <c r="L3" s="223"/>
      <c r="M3" s="223"/>
      <c r="O3" s="784"/>
      <c r="P3" s="223"/>
      <c r="R3" s="223"/>
      <c r="S3" s="223"/>
      <c r="T3" s="223"/>
      <c r="U3" s="223"/>
      <c r="V3" s="223"/>
    </row>
    <row r="4" spans="2:22" s="1" customFormat="1">
      <c r="C4" s="223"/>
      <c r="D4" s="223"/>
      <c r="E4" s="223"/>
      <c r="F4" s="784" t="s">
        <v>774</v>
      </c>
      <c r="G4" s="223"/>
      <c r="H4" s="223"/>
      <c r="I4" s="223"/>
      <c r="J4" s="223"/>
      <c r="K4" s="223"/>
      <c r="L4" s="223"/>
      <c r="M4" s="223"/>
      <c r="O4" s="784"/>
      <c r="P4" s="223"/>
      <c r="R4" s="223"/>
      <c r="S4" s="223"/>
      <c r="T4" s="223"/>
      <c r="U4" s="223"/>
      <c r="V4" s="223"/>
    </row>
    <row r="5" spans="2:22">
      <c r="F5" s="391" t="s">
        <v>519</v>
      </c>
    </row>
    <row r="6" spans="2:22">
      <c r="C6" s="30" t="s">
        <v>787</v>
      </c>
    </row>
    <row r="7" spans="2:22">
      <c r="F7" s="101" t="s">
        <v>33</v>
      </c>
    </row>
    <row r="8" spans="2:22">
      <c r="B8" s="1207" t="s">
        <v>237</v>
      </c>
      <c r="C8" s="1207" t="s">
        <v>4</v>
      </c>
      <c r="D8" s="1102" t="s">
        <v>213</v>
      </c>
      <c r="E8" s="1102"/>
      <c r="F8" s="1102"/>
      <c r="G8" s="820"/>
      <c r="H8" s="820"/>
      <c r="I8" s="820"/>
      <c r="J8" s="820"/>
      <c r="K8" s="820"/>
      <c r="L8" s="820"/>
      <c r="M8" s="820"/>
      <c r="N8" s="820"/>
      <c r="O8" s="811"/>
      <c r="P8" s="1258"/>
      <c r="Q8" s="1258"/>
      <c r="R8" s="1258"/>
      <c r="S8" s="1258"/>
      <c r="T8" s="1258"/>
    </row>
    <row r="9" spans="2:22" ht="42.75">
      <c r="B9" s="1207"/>
      <c r="C9" s="1207"/>
      <c r="D9" s="798" t="s">
        <v>782</v>
      </c>
      <c r="E9" s="771" t="s">
        <v>308</v>
      </c>
      <c r="F9" s="771" t="s">
        <v>309</v>
      </c>
      <c r="G9" s="811"/>
      <c r="H9" s="821"/>
      <c r="I9" s="811"/>
      <c r="J9" s="811"/>
      <c r="K9" s="811"/>
      <c r="L9" s="811"/>
      <c r="M9" s="811"/>
      <c r="N9" s="821"/>
      <c r="O9" s="811"/>
      <c r="P9" s="811"/>
      <c r="Q9" s="811"/>
      <c r="R9" s="811"/>
      <c r="S9" s="811"/>
      <c r="T9" s="811"/>
    </row>
    <row r="10" spans="2:22" ht="28.5">
      <c r="B10" s="1207"/>
      <c r="C10" s="1207"/>
      <c r="D10" s="771" t="s">
        <v>56</v>
      </c>
      <c r="E10" s="771" t="s">
        <v>57</v>
      </c>
      <c r="F10" s="771" t="s">
        <v>313</v>
      </c>
      <c r="G10" s="811"/>
      <c r="H10" s="821"/>
      <c r="I10" s="811"/>
      <c r="J10" s="811"/>
      <c r="K10" s="811"/>
      <c r="L10" s="811"/>
      <c r="M10" s="811"/>
      <c r="N10" s="821"/>
      <c r="O10" s="811"/>
      <c r="P10" s="811"/>
      <c r="Q10" s="811"/>
      <c r="R10" s="811"/>
      <c r="S10" s="811"/>
      <c r="T10" s="811"/>
    </row>
    <row r="11" spans="2:22" s="168" customFormat="1">
      <c r="B11" s="61">
        <v>1</v>
      </c>
      <c r="C11" s="167" t="s">
        <v>2</v>
      </c>
      <c r="D11" s="896">
        <v>7.2193592130636048</v>
      </c>
      <c r="E11" s="896">
        <f>D11</f>
        <v>7.2193592130636048</v>
      </c>
      <c r="F11" s="896">
        <f>E11-D11</f>
        <v>0</v>
      </c>
      <c r="G11" s="805"/>
      <c r="H11" s="822"/>
      <c r="I11" s="805"/>
      <c r="J11" s="805"/>
      <c r="K11" s="805"/>
      <c r="L11" s="805"/>
      <c r="M11" s="805"/>
      <c r="N11" s="822"/>
      <c r="O11" s="805"/>
      <c r="P11" s="823"/>
      <c r="Q11" s="805"/>
      <c r="R11" s="805"/>
      <c r="S11" s="805"/>
      <c r="T11" s="805"/>
    </row>
    <row r="12" spans="2:22" s="168" customFormat="1" ht="16.5" customHeight="1">
      <c r="B12" s="169">
        <v>2</v>
      </c>
      <c r="C12" s="167" t="s">
        <v>185</v>
      </c>
      <c r="D12" s="896">
        <v>0</v>
      </c>
      <c r="E12" s="896">
        <v>0</v>
      </c>
      <c r="F12" s="896"/>
      <c r="G12" s="805"/>
      <c r="H12" s="822"/>
      <c r="I12" s="805"/>
      <c r="J12" s="805"/>
      <c r="K12" s="805"/>
      <c r="L12" s="805"/>
      <c r="M12" s="805"/>
      <c r="N12" s="822"/>
      <c r="O12" s="805"/>
      <c r="P12" s="823"/>
      <c r="Q12" s="805"/>
      <c r="R12" s="805"/>
      <c r="S12" s="805"/>
      <c r="T12" s="805"/>
    </row>
    <row r="13" spans="2:22" s="168" customFormat="1" ht="16.5" customHeight="1">
      <c r="B13" s="169">
        <v>4</v>
      </c>
      <c r="C13" s="167" t="s">
        <v>189</v>
      </c>
      <c r="D13" s="896">
        <v>0</v>
      </c>
      <c r="E13" s="896">
        <v>0</v>
      </c>
      <c r="F13" s="896"/>
      <c r="G13" s="805"/>
      <c r="H13" s="822"/>
      <c r="I13" s="805"/>
      <c r="J13" s="805"/>
      <c r="K13" s="805"/>
      <c r="L13" s="805"/>
      <c r="M13" s="805"/>
      <c r="N13" s="822"/>
      <c r="O13" s="805"/>
      <c r="P13" s="823"/>
      <c r="Q13" s="805"/>
      <c r="R13" s="805"/>
      <c r="S13" s="805"/>
      <c r="T13" s="805"/>
    </row>
    <row r="14" spans="2:22" s="168" customFormat="1" ht="16.5" customHeight="1">
      <c r="B14" s="169">
        <v>3</v>
      </c>
      <c r="C14" s="167" t="s">
        <v>187</v>
      </c>
      <c r="D14" s="896">
        <v>0</v>
      </c>
      <c r="E14" s="896">
        <v>0</v>
      </c>
      <c r="F14" s="896"/>
      <c r="G14" s="805"/>
      <c r="H14" s="822"/>
      <c r="I14" s="805"/>
      <c r="J14" s="805"/>
      <c r="K14" s="805"/>
      <c r="L14" s="805"/>
      <c r="M14" s="805"/>
      <c r="N14" s="822"/>
      <c r="O14" s="805"/>
      <c r="P14" s="824"/>
      <c r="Q14" s="805"/>
      <c r="R14" s="805"/>
      <c r="S14" s="805"/>
      <c r="T14" s="805"/>
    </row>
    <row r="15" spans="2:22" s="168" customFormat="1" ht="16.5" customHeight="1">
      <c r="B15" s="169">
        <v>5</v>
      </c>
      <c r="C15" s="170" t="s">
        <v>186</v>
      </c>
      <c r="D15" s="896">
        <v>0</v>
      </c>
      <c r="E15" s="896">
        <v>0</v>
      </c>
      <c r="F15" s="896"/>
      <c r="G15" s="805"/>
      <c r="H15" s="822"/>
      <c r="I15" s="805"/>
      <c r="J15" s="805"/>
      <c r="K15" s="805"/>
      <c r="L15" s="805"/>
      <c r="M15" s="805"/>
      <c r="N15" s="822"/>
      <c r="O15" s="805"/>
      <c r="P15" s="823"/>
      <c r="Q15" s="805"/>
      <c r="R15" s="805"/>
      <c r="S15" s="805"/>
      <c r="T15" s="805"/>
    </row>
    <row r="16" spans="2:22" s="168" customFormat="1" ht="16.5" customHeight="1">
      <c r="B16" s="169">
        <v>6</v>
      </c>
      <c r="C16" s="167" t="s">
        <v>3</v>
      </c>
      <c r="D16" s="896">
        <f>D11+D14-D15</f>
        <v>7.2193592130636048</v>
      </c>
      <c r="E16" s="896">
        <f>E11+E14-E15</f>
        <v>7.2193592130636048</v>
      </c>
      <c r="F16" s="896">
        <f>E16-D16</f>
        <v>0</v>
      </c>
      <c r="G16" s="805"/>
      <c r="H16" s="822"/>
      <c r="I16" s="805"/>
      <c r="J16" s="805"/>
      <c r="K16" s="805"/>
      <c r="L16" s="805"/>
      <c r="M16" s="805"/>
      <c r="N16" s="822"/>
      <c r="O16" s="805"/>
      <c r="P16" s="805"/>
      <c r="Q16" s="805"/>
      <c r="R16" s="805"/>
      <c r="S16" s="805"/>
      <c r="T16" s="805"/>
    </row>
    <row r="17" spans="2:20" s="168" customFormat="1" ht="16.5" customHeight="1">
      <c r="B17" s="169"/>
      <c r="C17" s="167"/>
      <c r="D17" s="896"/>
      <c r="E17" s="896"/>
      <c r="F17" s="896"/>
      <c r="G17" s="805"/>
      <c r="H17" s="822"/>
      <c r="I17" s="805"/>
      <c r="J17" s="805"/>
      <c r="K17" s="805"/>
      <c r="L17" s="805"/>
      <c r="M17" s="805"/>
      <c r="N17" s="822"/>
      <c r="O17" s="805"/>
      <c r="P17" s="825"/>
      <c r="Q17" s="805"/>
      <c r="R17" s="825"/>
      <c r="S17" s="825"/>
      <c r="T17" s="805"/>
    </row>
    <row r="18" spans="2:20" s="168" customFormat="1" ht="16.5" customHeight="1">
      <c r="B18" s="169"/>
      <c r="C18" s="171" t="s">
        <v>5</v>
      </c>
      <c r="D18" s="896"/>
      <c r="E18" s="896"/>
      <c r="F18" s="896"/>
      <c r="G18" s="805"/>
      <c r="H18" s="822"/>
      <c r="I18" s="805"/>
      <c r="J18" s="805"/>
      <c r="K18" s="805"/>
      <c r="L18" s="805"/>
      <c r="M18" s="805"/>
      <c r="N18" s="822"/>
      <c r="O18" s="805"/>
      <c r="P18" s="825"/>
      <c r="Q18" s="805"/>
      <c r="R18" s="825"/>
      <c r="S18" s="825"/>
      <c r="T18" s="805"/>
    </row>
    <row r="19" spans="2:20" s="314" customFormat="1" ht="16.5" customHeight="1">
      <c r="B19" s="169">
        <v>7</v>
      </c>
      <c r="C19" s="167" t="s">
        <v>803</v>
      </c>
      <c r="D19" s="899">
        <v>0.155</v>
      </c>
      <c r="E19" s="899">
        <f>D19</f>
        <v>0.155</v>
      </c>
      <c r="F19" s="897"/>
      <c r="G19" s="826"/>
      <c r="H19" s="898"/>
      <c r="I19" s="826"/>
      <c r="J19" s="826"/>
      <c r="K19" s="826"/>
      <c r="L19" s="826"/>
      <c r="M19" s="826"/>
      <c r="N19" s="898"/>
      <c r="O19" s="826"/>
      <c r="P19" s="825"/>
      <c r="Q19" s="826"/>
      <c r="R19" s="825"/>
      <c r="S19" s="825"/>
      <c r="T19" s="826"/>
    </row>
    <row r="20" spans="2:20" s="168" customFormat="1" ht="16.5" customHeight="1">
      <c r="B20" s="169">
        <v>8</v>
      </c>
      <c r="C20" s="167" t="s">
        <v>6</v>
      </c>
      <c r="D20" s="896">
        <f>ROUND(D11*D19,2)</f>
        <v>1.1200000000000001</v>
      </c>
      <c r="E20" s="896">
        <f>ROUND(E11*E19,2)</f>
        <v>1.1200000000000001</v>
      </c>
      <c r="F20" s="896">
        <f>E20-D20</f>
        <v>0</v>
      </c>
      <c r="G20" s="805"/>
      <c r="H20" s="822"/>
      <c r="I20" s="805"/>
      <c r="J20" s="805"/>
      <c r="K20" s="805"/>
      <c r="L20" s="805"/>
      <c r="M20" s="805"/>
      <c r="N20" s="822"/>
      <c r="O20" s="805"/>
      <c r="P20" s="805"/>
      <c r="Q20" s="805"/>
      <c r="R20" s="805"/>
      <c r="S20" s="805"/>
      <c r="T20" s="805"/>
    </row>
    <row r="21" spans="2:20" s="168" customFormat="1">
      <c r="B21" s="169">
        <v>9</v>
      </c>
      <c r="C21" s="167" t="s">
        <v>184</v>
      </c>
      <c r="D21" s="896">
        <f>ROUND(D14*D19,2)</f>
        <v>0</v>
      </c>
      <c r="E21" s="896">
        <f>ROUND(E14*E19,2)</f>
        <v>0</v>
      </c>
      <c r="F21" s="896"/>
      <c r="G21" s="805"/>
      <c r="H21" s="822"/>
      <c r="I21" s="805"/>
      <c r="J21" s="805"/>
      <c r="K21" s="805"/>
      <c r="L21" s="805"/>
      <c r="M21" s="805"/>
      <c r="N21" s="822"/>
      <c r="O21" s="805"/>
      <c r="P21" s="805"/>
      <c r="Q21" s="805"/>
      <c r="R21" s="805"/>
      <c r="S21" s="805"/>
      <c r="T21" s="805"/>
    </row>
    <row r="22" spans="2:20" s="168" customFormat="1">
      <c r="B22" s="169">
        <v>10</v>
      </c>
      <c r="C22" s="171" t="s">
        <v>7</v>
      </c>
      <c r="D22" s="897">
        <f>SUM(D20:D21)</f>
        <v>1.1200000000000001</v>
      </c>
      <c r="E22" s="897">
        <f>SUM(E20:E21)</f>
        <v>1.1200000000000001</v>
      </c>
      <c r="F22" s="897">
        <f>E22-D22</f>
        <v>0</v>
      </c>
      <c r="G22" s="826"/>
      <c r="H22" s="822"/>
      <c r="I22" s="826"/>
      <c r="J22" s="826"/>
      <c r="K22" s="826"/>
      <c r="L22" s="826"/>
      <c r="M22" s="826"/>
      <c r="N22" s="822"/>
      <c r="O22" s="826"/>
      <c r="P22" s="826"/>
      <c r="Q22" s="826"/>
      <c r="R22" s="826"/>
      <c r="S22" s="826"/>
      <c r="T22" s="826"/>
    </row>
    <row r="24" spans="2:20">
      <c r="B24" s="24" t="s">
        <v>316</v>
      </c>
    </row>
    <row r="26" spans="2:20" ht="36" customHeight="1">
      <c r="B26" s="1257" t="s">
        <v>869</v>
      </c>
      <c r="C26" s="1257"/>
      <c r="D26" s="1257"/>
      <c r="E26" s="1257"/>
      <c r="F26" s="1257"/>
      <c r="G26" s="1257"/>
      <c r="H26" s="1257"/>
      <c r="I26" s="1257"/>
      <c r="J26" s="1257"/>
      <c r="K26" s="1257"/>
      <c r="L26" s="1257"/>
    </row>
    <row r="27" spans="2:20">
      <c r="H27" s="18"/>
      <c r="I27" s="18"/>
      <c r="J27" s="18"/>
      <c r="K27" s="18"/>
      <c r="L27" s="18"/>
      <c r="M27" s="18"/>
    </row>
    <row r="28" spans="2:20" ht="15.75">
      <c r="B28" s="1257"/>
      <c r="C28" s="1257"/>
      <c r="D28" s="1257"/>
      <c r="E28" s="1257"/>
      <c r="F28" s="1257"/>
      <c r="G28" s="1257"/>
      <c r="H28" s="1257"/>
      <c r="I28" s="1257"/>
      <c r="J28" s="1257"/>
      <c r="K28" s="1257"/>
      <c r="L28" s="1257"/>
      <c r="M28" s="1257"/>
      <c r="N28" s="1257"/>
      <c r="O28" s="1257"/>
      <c r="P28" s="1257"/>
      <c r="Q28" s="1257"/>
      <c r="R28" s="1257"/>
      <c r="S28" s="1257"/>
      <c r="T28" s="1257"/>
    </row>
    <row r="29" spans="2:20">
      <c r="B29" s="364"/>
      <c r="C29" s="30" t="s">
        <v>791</v>
      </c>
      <c r="D29" s="364"/>
      <c r="E29" s="364"/>
      <c r="F29" s="364"/>
      <c r="G29" s="364"/>
      <c r="H29" s="364"/>
      <c r="I29" s="364"/>
      <c r="J29" s="364"/>
      <c r="K29" s="364"/>
      <c r="L29" s="364"/>
      <c r="M29" s="364"/>
      <c r="N29" s="364"/>
      <c r="O29" s="364"/>
      <c r="P29" s="364"/>
      <c r="Q29" s="364"/>
      <c r="R29" s="364"/>
      <c r="S29" s="364"/>
      <c r="T29" s="364"/>
    </row>
    <row r="30" spans="2:20">
      <c r="B30" s="364"/>
      <c r="C30" s="364"/>
      <c r="D30" s="364"/>
      <c r="E30" s="364"/>
      <c r="F30" s="364"/>
      <c r="G30" s="364"/>
      <c r="H30" s="364"/>
      <c r="I30" s="364"/>
      <c r="J30" s="364"/>
      <c r="K30" s="364"/>
      <c r="L30" s="364"/>
      <c r="M30" s="364"/>
      <c r="N30" s="364"/>
      <c r="O30" s="364"/>
      <c r="P30" s="366" t="s">
        <v>33</v>
      </c>
      <c r="Q30" s="364"/>
      <c r="R30" s="364"/>
      <c r="S30" s="364"/>
      <c r="T30" s="364"/>
    </row>
    <row r="31" spans="2:20" ht="22.5" customHeight="1">
      <c r="B31" s="1215" t="s">
        <v>237</v>
      </c>
      <c r="C31" s="1215" t="s">
        <v>4</v>
      </c>
      <c r="D31" s="1109" t="s">
        <v>567</v>
      </c>
      <c r="E31" s="1110"/>
      <c r="F31" s="1111"/>
      <c r="G31" s="1109" t="s">
        <v>568</v>
      </c>
      <c r="H31" s="1110"/>
      <c r="I31" s="1111"/>
      <c r="J31" s="1102" t="s">
        <v>569</v>
      </c>
      <c r="K31" s="1102"/>
      <c r="L31" s="1102"/>
      <c r="M31" s="1115" t="s">
        <v>570</v>
      </c>
      <c r="N31" s="1116"/>
      <c r="O31" s="1115" t="s">
        <v>571</v>
      </c>
      <c r="P31" s="1116"/>
      <c r="Q31" s="1215" t="s">
        <v>37</v>
      </c>
      <c r="R31" s="364"/>
      <c r="S31" s="364"/>
      <c r="T31" s="364"/>
    </row>
    <row r="32" spans="2:20" ht="42.75">
      <c r="B32" s="1216"/>
      <c r="C32" s="1216"/>
      <c r="D32" s="771" t="s">
        <v>782</v>
      </c>
      <c r="E32" s="791" t="s">
        <v>26</v>
      </c>
      <c r="F32" s="771" t="s">
        <v>309</v>
      </c>
      <c r="G32" s="771" t="s">
        <v>782</v>
      </c>
      <c r="H32" s="791" t="s">
        <v>26</v>
      </c>
      <c r="I32" s="771" t="s">
        <v>309</v>
      </c>
      <c r="J32" s="771" t="s">
        <v>782</v>
      </c>
      <c r="K32" s="771" t="s">
        <v>789</v>
      </c>
      <c r="L32" s="771" t="s">
        <v>790</v>
      </c>
      <c r="M32" s="771" t="s">
        <v>782</v>
      </c>
      <c r="N32" s="771" t="s">
        <v>780</v>
      </c>
      <c r="O32" s="771" t="s">
        <v>782</v>
      </c>
      <c r="P32" s="771" t="s">
        <v>780</v>
      </c>
      <c r="Q32" s="1216"/>
      <c r="R32" s="364"/>
      <c r="S32" s="364"/>
      <c r="T32" s="364"/>
    </row>
    <row r="33" spans="2:20">
      <c r="B33" s="552">
        <v>1</v>
      </c>
      <c r="C33" s="553" t="s">
        <v>2</v>
      </c>
      <c r="D33" s="896">
        <f>D16</f>
        <v>7.2193592130636048</v>
      </c>
      <c r="E33" s="896">
        <f>E16</f>
        <v>7.2193592130636048</v>
      </c>
      <c r="F33" s="896"/>
      <c r="G33" s="896">
        <f>D37</f>
        <v>7.2193592130636048</v>
      </c>
      <c r="H33" s="896">
        <f>E37</f>
        <v>7.2193592130636048</v>
      </c>
      <c r="I33" s="896"/>
      <c r="J33" s="896">
        <f>G37</f>
        <v>7.2193592130636048</v>
      </c>
      <c r="K33" s="896">
        <f>H37</f>
        <v>7.2193592130636048</v>
      </c>
      <c r="L33" s="896"/>
      <c r="M33" s="896">
        <f>J37</f>
        <v>7.2193592130636048</v>
      </c>
      <c r="N33" s="896">
        <f>K37</f>
        <v>7.2193592130636048</v>
      </c>
      <c r="O33" s="896">
        <f>M37</f>
        <v>7.2193592130636048</v>
      </c>
      <c r="P33" s="896">
        <f>N37</f>
        <v>7.2193592130636048</v>
      </c>
      <c r="Q33" s="554"/>
      <c r="R33" s="364"/>
      <c r="S33" s="364"/>
      <c r="T33" s="364"/>
    </row>
    <row r="34" spans="2:20">
      <c r="B34" s="552">
        <f>B33+1</f>
        <v>2</v>
      </c>
      <c r="C34" s="553" t="s">
        <v>588</v>
      </c>
      <c r="D34" s="853">
        <v>0</v>
      </c>
      <c r="E34" s="853">
        <v>0</v>
      </c>
      <c r="F34" s="853"/>
      <c r="G34" s="853">
        <v>0</v>
      </c>
      <c r="H34" s="853">
        <v>0</v>
      </c>
      <c r="I34" s="853"/>
      <c r="J34" s="853">
        <v>0</v>
      </c>
      <c r="K34" s="853">
        <v>0</v>
      </c>
      <c r="L34" s="853"/>
      <c r="M34" s="853">
        <v>0</v>
      </c>
      <c r="N34" s="853">
        <v>0</v>
      </c>
      <c r="O34" s="853">
        <v>0</v>
      </c>
      <c r="P34" s="853">
        <v>0</v>
      </c>
      <c r="Q34" s="554"/>
      <c r="R34" s="364"/>
      <c r="S34" s="364"/>
      <c r="T34" s="364"/>
    </row>
    <row r="35" spans="2:20">
      <c r="B35" s="552">
        <f t="shared" ref="B35:B37" si="0">B34+1</f>
        <v>3</v>
      </c>
      <c r="C35" s="553" t="s">
        <v>675</v>
      </c>
      <c r="D35" s="853">
        <v>0</v>
      </c>
      <c r="E35" s="853">
        <v>0</v>
      </c>
      <c r="F35" s="853"/>
      <c r="G35" s="853">
        <v>0</v>
      </c>
      <c r="H35" s="853">
        <v>0</v>
      </c>
      <c r="I35" s="853"/>
      <c r="J35" s="853">
        <v>0</v>
      </c>
      <c r="K35" s="853">
        <v>0</v>
      </c>
      <c r="L35" s="853"/>
      <c r="M35" s="853">
        <v>0</v>
      </c>
      <c r="N35" s="853">
        <v>0</v>
      </c>
      <c r="O35" s="853">
        <v>0</v>
      </c>
      <c r="P35" s="853">
        <v>0</v>
      </c>
      <c r="Q35" s="554"/>
      <c r="R35" s="364"/>
      <c r="S35" s="364"/>
      <c r="T35" s="364"/>
    </row>
    <row r="36" spans="2:20" ht="14.25" customHeight="1">
      <c r="B36" s="555">
        <f t="shared" si="0"/>
        <v>4</v>
      </c>
      <c r="C36" s="556" t="s">
        <v>186</v>
      </c>
      <c r="D36" s="853">
        <v>0</v>
      </c>
      <c r="E36" s="853">
        <v>0</v>
      </c>
      <c r="F36" s="853"/>
      <c r="G36" s="853">
        <v>0</v>
      </c>
      <c r="H36" s="853">
        <v>0</v>
      </c>
      <c r="I36" s="853"/>
      <c r="J36" s="853">
        <v>0</v>
      </c>
      <c r="K36" s="853">
        <v>0</v>
      </c>
      <c r="L36" s="853"/>
      <c r="M36" s="853">
        <v>0</v>
      </c>
      <c r="N36" s="853">
        <v>0</v>
      </c>
      <c r="O36" s="853">
        <v>0</v>
      </c>
      <c r="P36" s="853">
        <v>0</v>
      </c>
      <c r="Q36" s="554"/>
      <c r="R36" s="364"/>
      <c r="S36" s="364"/>
      <c r="T36" s="364"/>
    </row>
    <row r="37" spans="2:20">
      <c r="B37" s="552">
        <f t="shared" si="0"/>
        <v>5</v>
      </c>
      <c r="C37" s="553" t="s">
        <v>3</v>
      </c>
      <c r="D37" s="896">
        <f>D33+D35-D36</f>
        <v>7.2193592130636048</v>
      </c>
      <c r="E37" s="896">
        <f>E33+E35-E36</f>
        <v>7.2193592130636048</v>
      </c>
      <c r="F37" s="896"/>
      <c r="G37" s="896">
        <f>G33+G35-G36</f>
        <v>7.2193592130636048</v>
      </c>
      <c r="H37" s="896">
        <f>H33+H35-H36</f>
        <v>7.2193592130636048</v>
      </c>
      <c r="I37" s="896"/>
      <c r="J37" s="896">
        <f>J33+J35-J36</f>
        <v>7.2193592130636048</v>
      </c>
      <c r="K37" s="896">
        <f>K33+K35-K36</f>
        <v>7.2193592130636048</v>
      </c>
      <c r="L37" s="896"/>
      <c r="M37" s="896">
        <f>M33+M35-M36</f>
        <v>7.2193592130636048</v>
      </c>
      <c r="N37" s="896">
        <f>N33+N35-N36</f>
        <v>7.2193592130636048</v>
      </c>
      <c r="O37" s="896">
        <f>O33+O35-O36</f>
        <v>7.2193592130636048</v>
      </c>
      <c r="P37" s="896">
        <f>P33+P35-P36</f>
        <v>7.2193592130636048</v>
      </c>
      <c r="Q37" s="554"/>
      <c r="R37" s="364"/>
      <c r="S37" s="364"/>
      <c r="T37" s="364"/>
    </row>
    <row r="38" spans="2:20">
      <c r="B38" s="552"/>
      <c r="C38" s="553"/>
      <c r="D38" s="554"/>
      <c r="E38" s="554"/>
      <c r="F38" s="554"/>
      <c r="G38" s="554"/>
      <c r="H38" s="554"/>
      <c r="I38" s="554"/>
      <c r="J38" s="554"/>
      <c r="K38" s="554"/>
      <c r="L38" s="554"/>
      <c r="M38" s="554"/>
      <c r="N38" s="554"/>
      <c r="O38" s="554"/>
      <c r="P38" s="554"/>
      <c r="Q38" s="554"/>
      <c r="R38" s="364"/>
      <c r="S38" s="364"/>
      <c r="T38" s="364"/>
    </row>
    <row r="39" spans="2:20">
      <c r="B39" s="552"/>
      <c r="C39" s="557" t="s">
        <v>589</v>
      </c>
      <c r="D39" s="554"/>
      <c r="E39" s="1029"/>
      <c r="F39" s="1029"/>
      <c r="G39" s="1029"/>
      <c r="H39" s="1029"/>
      <c r="I39" s="1029"/>
      <c r="J39" s="1029"/>
      <c r="K39" s="1029"/>
      <c r="L39" s="1029"/>
      <c r="M39" s="1029"/>
      <c r="N39" s="1029"/>
      <c r="O39" s="1029"/>
      <c r="P39" s="1029"/>
      <c r="Q39" s="1029"/>
      <c r="R39" s="364"/>
      <c r="S39" s="364"/>
      <c r="T39" s="364"/>
    </row>
    <row r="40" spans="2:20">
      <c r="B40" s="552">
        <v>6</v>
      </c>
      <c r="C40" s="553" t="s">
        <v>598</v>
      </c>
      <c r="D40" s="749">
        <f>14%</f>
        <v>0.14000000000000001</v>
      </c>
      <c r="E40" s="749">
        <f>14%</f>
        <v>0.14000000000000001</v>
      </c>
      <c r="F40" s="900"/>
      <c r="G40" s="749">
        <f>14%</f>
        <v>0.14000000000000001</v>
      </c>
      <c r="H40" s="749">
        <f>14%</f>
        <v>0.14000000000000001</v>
      </c>
      <c r="I40" s="900"/>
      <c r="J40" s="749">
        <f>14%</f>
        <v>0.14000000000000001</v>
      </c>
      <c r="K40" s="749">
        <f>14%</f>
        <v>0.14000000000000001</v>
      </c>
      <c r="L40" s="900"/>
      <c r="M40" s="749">
        <f>14%</f>
        <v>0.14000000000000001</v>
      </c>
      <c r="N40" s="900">
        <f>H40</f>
        <v>0.14000000000000001</v>
      </c>
      <c r="O40" s="749">
        <f>14%</f>
        <v>0.14000000000000001</v>
      </c>
      <c r="P40" s="900">
        <f>N40</f>
        <v>0.14000000000000001</v>
      </c>
      <c r="Q40" s="903"/>
      <c r="R40" s="364"/>
      <c r="S40" s="364"/>
      <c r="T40" s="364"/>
    </row>
    <row r="41" spans="2:20">
      <c r="B41" s="552">
        <v>7</v>
      </c>
      <c r="C41" s="553" t="s">
        <v>646</v>
      </c>
      <c r="D41" s="874">
        <f>D40/(1-17.47%)</f>
        <v>0.16963528413910095</v>
      </c>
      <c r="E41" s="874">
        <f>E40/(1-17.47%)</f>
        <v>0.16963528413910095</v>
      </c>
      <c r="F41" s="901"/>
      <c r="G41" s="874">
        <f>G40/(1-17.47%)</f>
        <v>0.16963528413910095</v>
      </c>
      <c r="H41" s="874">
        <f>H40/(1-17.47%)</f>
        <v>0.16963528413910095</v>
      </c>
      <c r="I41" s="901"/>
      <c r="J41" s="874">
        <f>J40/(1-17.47%)</f>
        <v>0.16963528413910095</v>
      </c>
      <c r="K41" s="874">
        <f>K40/(1-17.47%)</f>
        <v>0.16963528413910095</v>
      </c>
      <c r="L41" s="901"/>
      <c r="M41" s="874">
        <f>M40/(1-17.47%)</f>
        <v>0.16963528413910095</v>
      </c>
      <c r="N41" s="874">
        <f>N40/(1-17.47%)</f>
        <v>0.16963528413910095</v>
      </c>
      <c r="O41" s="874">
        <f>O40/(1-17.47%)</f>
        <v>0.16963528413910095</v>
      </c>
      <c r="P41" s="874">
        <f>P40/(1-17.47%)</f>
        <v>0.16963528413910095</v>
      </c>
      <c r="Q41" s="903"/>
      <c r="R41" s="364"/>
      <c r="S41" s="364"/>
      <c r="T41" s="364"/>
    </row>
    <row r="42" spans="2:20">
      <c r="B42" s="552">
        <v>8</v>
      </c>
      <c r="C42" s="553" t="s">
        <v>590</v>
      </c>
      <c r="D42" s="902"/>
      <c r="E42" s="902">
        <f>E33*E41</f>
        <v>1.2246580514102809</v>
      </c>
      <c r="F42" s="902"/>
      <c r="G42" s="902"/>
      <c r="H42" s="902">
        <f>H33*H41</f>
        <v>1.2246580514102809</v>
      </c>
      <c r="I42" s="902"/>
      <c r="J42" s="902"/>
      <c r="K42" s="902">
        <f>K33*K41</f>
        <v>1.2246580514102809</v>
      </c>
      <c r="L42" s="902"/>
      <c r="M42" s="902"/>
      <c r="N42" s="902">
        <f>N33*N41</f>
        <v>1.2246580514102809</v>
      </c>
      <c r="O42" s="902"/>
      <c r="P42" s="902">
        <f>P33*P41</f>
        <v>1.2246580514102809</v>
      </c>
      <c r="Q42" s="903"/>
      <c r="R42" s="364"/>
      <c r="S42" s="364"/>
      <c r="T42" s="364"/>
    </row>
    <row r="43" spans="2:20">
      <c r="B43" s="552">
        <v>9</v>
      </c>
      <c r="C43" s="553" t="s">
        <v>591</v>
      </c>
      <c r="D43" s="903"/>
      <c r="E43" s="909">
        <f>E35*50%*E41</f>
        <v>0</v>
      </c>
      <c r="F43" s="903"/>
      <c r="G43" s="903"/>
      <c r="H43" s="909">
        <f>H35*50%*H41</f>
        <v>0</v>
      </c>
      <c r="I43" s="903"/>
      <c r="J43" s="903"/>
      <c r="K43" s="909">
        <f>K35*50%*K41</f>
        <v>0</v>
      </c>
      <c r="L43" s="903"/>
      <c r="M43" s="903"/>
      <c r="N43" s="909">
        <f>N35*50%*N41</f>
        <v>0</v>
      </c>
      <c r="O43" s="903"/>
      <c r="P43" s="909">
        <f>P35*50%*P41</f>
        <v>0</v>
      </c>
      <c r="Q43" s="903"/>
      <c r="R43" s="364"/>
      <c r="S43" s="364"/>
      <c r="T43" s="364"/>
    </row>
    <row r="44" spans="2:20">
      <c r="B44" s="552">
        <v>10</v>
      </c>
      <c r="C44" s="557" t="s">
        <v>592</v>
      </c>
      <c r="D44" s="904">
        <f>AVERAGE(D33,D37)*D41</f>
        <v>1.2246580514102809</v>
      </c>
      <c r="E44" s="1030">
        <f>E42+E43</f>
        <v>1.2246580514102809</v>
      </c>
      <c r="F44" s="1030">
        <f>E44-D44</f>
        <v>0</v>
      </c>
      <c r="G44" s="1030">
        <f>AVERAGE(G33,G37)*G41</f>
        <v>1.2246580514102809</v>
      </c>
      <c r="H44" s="1030">
        <f>H42+H43</f>
        <v>1.2246580514102809</v>
      </c>
      <c r="I44" s="1030">
        <f>H44-G44</f>
        <v>0</v>
      </c>
      <c r="J44" s="1030">
        <f>AVERAGE(J33,J37)*J41</f>
        <v>1.2246580514102809</v>
      </c>
      <c r="K44" s="1030">
        <f>K42+K43</f>
        <v>1.2246580514102809</v>
      </c>
      <c r="L44" s="1030">
        <f>K44-J44</f>
        <v>0</v>
      </c>
      <c r="M44" s="1030">
        <f>AVERAGE(M33,M37)*M41</f>
        <v>1.2246580514102809</v>
      </c>
      <c r="N44" s="1030">
        <f>N42+N43</f>
        <v>1.2246580514102809</v>
      </c>
      <c r="O44" s="1030">
        <f>AVERAGE(O33,O37)*O41</f>
        <v>1.2246580514102809</v>
      </c>
      <c r="P44" s="1030">
        <f>P42+P43</f>
        <v>1.2246580514102809</v>
      </c>
      <c r="Q44" s="903"/>
      <c r="R44" s="364"/>
      <c r="S44" s="364"/>
      <c r="T44" s="364"/>
    </row>
    <row r="45" spans="2:20">
      <c r="B45" s="554"/>
      <c r="C45" s="554"/>
      <c r="D45" s="554"/>
      <c r="E45" s="554"/>
      <c r="F45" s="554"/>
      <c r="G45" s="554"/>
      <c r="H45" s="554"/>
      <c r="I45" s="554"/>
      <c r="J45" s="554"/>
      <c r="K45" s="554"/>
      <c r="L45" s="554"/>
      <c r="M45" s="554"/>
      <c r="N45" s="554"/>
      <c r="O45" s="554"/>
      <c r="P45" s="554"/>
      <c r="Q45" s="554"/>
      <c r="R45" s="364"/>
      <c r="S45" s="364"/>
      <c r="T45" s="364"/>
    </row>
    <row r="46" spans="2:20">
      <c r="B46" s="364"/>
      <c r="C46" s="364"/>
      <c r="D46" s="364"/>
      <c r="E46" s="364"/>
      <c r="F46" s="364"/>
      <c r="G46" s="364"/>
      <c r="H46" s="364"/>
      <c r="I46" s="364"/>
      <c r="J46" s="364"/>
      <c r="K46" s="1324"/>
      <c r="L46" s="364"/>
      <c r="M46" s="364"/>
      <c r="N46" s="1324"/>
      <c r="O46" s="364"/>
      <c r="P46" s="1324"/>
      <c r="Q46" s="364"/>
      <c r="R46" s="364"/>
      <c r="S46" s="364"/>
      <c r="T46" s="364"/>
    </row>
    <row r="47" spans="2:20" ht="33.75" customHeight="1">
      <c r="B47" s="364"/>
      <c r="C47" s="1256" t="s">
        <v>593</v>
      </c>
      <c r="D47" s="1256"/>
      <c r="E47" s="1256"/>
      <c r="F47" s="1256"/>
      <c r="G47" s="1256"/>
      <c r="H47" s="1256"/>
      <c r="I47" s="1256"/>
      <c r="J47" s="1256"/>
      <c r="K47" s="1256"/>
      <c r="L47" s="1256"/>
      <c r="M47" s="1256"/>
      <c r="N47" s="1256"/>
      <c r="O47" s="1256"/>
      <c r="P47" s="1256"/>
      <c r="Q47" s="1256"/>
      <c r="R47" s="1042"/>
      <c r="S47" s="1042"/>
      <c r="T47" s="1042"/>
    </row>
    <row r="48" spans="2:20">
      <c r="B48" s="364"/>
      <c r="C48" s="364" t="s">
        <v>685</v>
      </c>
      <c r="D48" s="364"/>
      <c r="E48" s="364"/>
      <c r="F48" s="364"/>
      <c r="G48" s="364"/>
      <c r="H48" s="364"/>
      <c r="I48" s="364"/>
      <c r="J48" s="364"/>
      <c r="K48" s="364"/>
      <c r="L48" s="364"/>
      <c r="M48" s="364"/>
      <c r="N48" s="364"/>
      <c r="O48" s="364"/>
      <c r="P48" s="364"/>
      <c r="Q48" s="364"/>
      <c r="R48" s="364"/>
      <c r="S48" s="364"/>
      <c r="T48" s="364"/>
    </row>
    <row r="49" spans="2:13">
      <c r="C49" s="3" t="s">
        <v>647</v>
      </c>
    </row>
    <row r="51" spans="2:13">
      <c r="B51" s="364"/>
      <c r="C51" s="1318" t="s">
        <v>860</v>
      </c>
      <c r="D51" s="364"/>
      <c r="E51" s="364"/>
      <c r="F51" s="364"/>
      <c r="G51" s="364"/>
      <c r="H51" s="364"/>
      <c r="I51" s="364"/>
      <c r="J51" s="364"/>
      <c r="K51" s="364"/>
      <c r="L51" s="364"/>
      <c r="M51" s="364"/>
    </row>
    <row r="52" spans="2:13">
      <c r="B52" s="364"/>
      <c r="C52" s="364"/>
      <c r="D52" s="364"/>
      <c r="E52" s="364"/>
      <c r="F52" s="364"/>
      <c r="G52" s="364"/>
      <c r="H52" s="364"/>
      <c r="I52" s="364"/>
      <c r="J52" s="364"/>
      <c r="K52" s="364"/>
      <c r="L52" s="364"/>
      <c r="M52" s="364"/>
    </row>
    <row r="53" spans="2:13">
      <c r="B53" s="1215" t="s">
        <v>224</v>
      </c>
      <c r="C53" s="1218" t="s">
        <v>4</v>
      </c>
      <c r="D53" s="1319" t="s">
        <v>861</v>
      </c>
      <c r="E53" s="1087" t="s">
        <v>567</v>
      </c>
      <c r="F53" s="1086" t="s">
        <v>568</v>
      </c>
      <c r="G53" s="364"/>
      <c r="H53" s="364"/>
      <c r="I53" s="364"/>
      <c r="J53" s="364"/>
      <c r="K53" s="364"/>
      <c r="L53" s="364"/>
      <c r="M53" s="364"/>
    </row>
    <row r="54" spans="2:13" ht="28.5">
      <c r="B54" s="1216"/>
      <c r="C54" s="1218"/>
      <c r="D54" s="1320"/>
      <c r="E54" s="1086" t="s">
        <v>308</v>
      </c>
      <c r="F54" s="1086" t="s">
        <v>308</v>
      </c>
      <c r="G54" s="364"/>
      <c r="H54" s="364"/>
      <c r="I54" s="364"/>
      <c r="J54" s="364"/>
      <c r="K54" s="364"/>
      <c r="L54" s="364"/>
      <c r="M54" s="364"/>
    </row>
    <row r="55" spans="2:13">
      <c r="B55" s="562">
        <v>1</v>
      </c>
      <c r="C55" s="553" t="s">
        <v>862</v>
      </c>
      <c r="D55" s="552" t="s">
        <v>863</v>
      </c>
      <c r="E55" s="1322">
        <f>D75-D68</f>
        <v>1.0000000000000009E-2</v>
      </c>
      <c r="F55" s="1322">
        <f>E75-D68</f>
        <v>1.0000000000000009E-2</v>
      </c>
      <c r="G55" s="364"/>
      <c r="H55" s="364"/>
      <c r="I55" s="364"/>
      <c r="J55" s="364"/>
      <c r="K55" s="364"/>
      <c r="L55" s="364"/>
      <c r="M55" s="364"/>
    </row>
    <row r="56" spans="2:13">
      <c r="B56" s="552">
        <f>B55+1</f>
        <v>2</v>
      </c>
      <c r="C56" s="553" t="s">
        <v>864</v>
      </c>
      <c r="D56" s="552" t="s">
        <v>863</v>
      </c>
      <c r="E56" s="1323">
        <f>D81</f>
        <v>1.4999999999999999E-2</v>
      </c>
      <c r="F56" s="1323">
        <f>E81</f>
        <v>1.4999999999999999E-2</v>
      </c>
      <c r="G56" s="364"/>
      <c r="H56" s="364"/>
      <c r="I56" s="364"/>
      <c r="J56" s="364"/>
      <c r="K56" s="364"/>
      <c r="L56" s="364"/>
      <c r="M56" s="364"/>
    </row>
    <row r="57" spans="2:13">
      <c r="B57" s="552"/>
      <c r="C57" s="553"/>
      <c r="D57" s="553"/>
      <c r="E57" s="554"/>
      <c r="F57" s="554"/>
      <c r="G57" s="364"/>
      <c r="H57" s="364"/>
      <c r="I57" s="364"/>
      <c r="J57" s="364"/>
      <c r="K57" s="364"/>
      <c r="L57" s="364"/>
      <c r="M57" s="364"/>
    </row>
    <row r="58" spans="2:13">
      <c r="B58" s="552"/>
      <c r="C58" s="557" t="s">
        <v>865</v>
      </c>
      <c r="D58" s="553"/>
      <c r="E58" s="554"/>
      <c r="F58" s="554"/>
      <c r="G58" s="364"/>
      <c r="H58" s="364"/>
      <c r="I58" s="364"/>
      <c r="J58" s="364"/>
      <c r="K58" s="364"/>
      <c r="L58" s="364"/>
      <c r="M58" s="364"/>
    </row>
    <row r="59" spans="2:13">
      <c r="B59" s="552">
        <v>3</v>
      </c>
      <c r="C59" s="553" t="s">
        <v>6</v>
      </c>
      <c r="D59" s="552" t="s">
        <v>844</v>
      </c>
      <c r="E59" s="1325">
        <f>E33*E56/(1-17.472%)</f>
        <v>0.13121654250188308</v>
      </c>
      <c r="F59" s="1325">
        <f>H33*F56/(1-17.472%)</f>
        <v>0.13121654250188308</v>
      </c>
      <c r="G59" s="364"/>
      <c r="H59" s="364"/>
      <c r="I59" s="364"/>
      <c r="J59" s="364"/>
      <c r="K59" s="364"/>
      <c r="L59" s="364"/>
      <c r="M59" s="364"/>
    </row>
    <row r="60" spans="2:13">
      <c r="B60" s="552">
        <v>4</v>
      </c>
      <c r="C60" s="553" t="s">
        <v>866</v>
      </c>
      <c r="D60" s="552" t="s">
        <v>844</v>
      </c>
      <c r="E60" s="1325">
        <f>E35*50%*E56/(1-17.472%)</f>
        <v>0</v>
      </c>
      <c r="F60" s="1325">
        <f>H35*50%*F56/(1-17.472%)</f>
        <v>0</v>
      </c>
      <c r="G60" s="364"/>
      <c r="H60" s="364"/>
      <c r="I60" s="364"/>
      <c r="J60" s="364"/>
      <c r="K60" s="364"/>
      <c r="L60" s="364"/>
      <c r="M60" s="364"/>
    </row>
    <row r="61" spans="2:13">
      <c r="B61" s="1321">
        <v>5</v>
      </c>
      <c r="C61" s="557" t="s">
        <v>867</v>
      </c>
      <c r="D61" s="557"/>
      <c r="E61" s="1326">
        <f>E59+E60</f>
        <v>0.13121654250188308</v>
      </c>
      <c r="F61" s="1326">
        <f>F59+F60</f>
        <v>0.13121654250188308</v>
      </c>
      <c r="G61" s="364"/>
      <c r="H61" s="364"/>
      <c r="I61" s="364"/>
      <c r="J61" s="364"/>
      <c r="K61" s="364"/>
      <c r="L61" s="364"/>
      <c r="M61" s="364"/>
    </row>
    <row r="62" spans="2:13">
      <c r="B62" s="364"/>
      <c r="C62" s="364"/>
      <c r="D62" s="364"/>
      <c r="E62" s="1324"/>
      <c r="F62" s="1324"/>
      <c r="G62" s="364"/>
      <c r="H62" s="364"/>
      <c r="I62" s="364"/>
      <c r="J62" s="364"/>
      <c r="K62" s="364"/>
      <c r="L62" s="364"/>
      <c r="M62" s="364"/>
    </row>
    <row r="63" spans="2:13">
      <c r="B63" s="364"/>
      <c r="C63" s="1256" t="s">
        <v>868</v>
      </c>
      <c r="D63" s="1256"/>
      <c r="E63" s="1256"/>
      <c r="F63" s="1256"/>
      <c r="G63" s="1256"/>
      <c r="H63" s="1256"/>
      <c r="I63" s="1256"/>
      <c r="J63" s="1256"/>
      <c r="K63" s="1256"/>
      <c r="L63" s="1256"/>
      <c r="M63" s="1256"/>
    </row>
    <row r="66" spans="3:5">
      <c r="C66" s="18" t="s">
        <v>805</v>
      </c>
    </row>
    <row r="67" spans="3:5">
      <c r="C67" s="3" t="s">
        <v>804</v>
      </c>
      <c r="D67" s="905">
        <v>0.98</v>
      </c>
    </row>
    <row r="68" spans="3:5">
      <c r="C68" s="3" t="s">
        <v>806</v>
      </c>
      <c r="D68" s="905">
        <v>0.99</v>
      </c>
    </row>
    <row r="70" spans="3:5">
      <c r="C70" s="18" t="s">
        <v>807</v>
      </c>
    </row>
    <row r="71" spans="3:5" ht="30">
      <c r="C71" s="907" t="s">
        <v>808</v>
      </c>
      <c r="D71" s="906">
        <v>7.4999999999999997E-3</v>
      </c>
    </row>
    <row r="72" spans="3:5" ht="30">
      <c r="C72" s="907" t="s">
        <v>809</v>
      </c>
      <c r="D72" s="906">
        <v>7.4999999999999997E-3</v>
      </c>
    </row>
    <row r="74" spans="3:5">
      <c r="D74" s="101" t="s">
        <v>757</v>
      </c>
      <c r="E74" s="101" t="s">
        <v>758</v>
      </c>
    </row>
    <row r="75" spans="3:5">
      <c r="C75" s="18" t="s">
        <v>810</v>
      </c>
      <c r="D75" s="1073">
        <v>1</v>
      </c>
      <c r="E75" s="1073">
        <v>1</v>
      </c>
    </row>
    <row r="76" spans="3:5">
      <c r="C76" s="3" t="s">
        <v>811</v>
      </c>
      <c r="D76" s="908">
        <f t="shared" ref="D76:E76" si="1">D75-$D$68</f>
        <v>1.0000000000000009E-2</v>
      </c>
      <c r="E76" s="908">
        <f t="shared" si="1"/>
        <v>1.0000000000000009E-2</v>
      </c>
    </row>
    <row r="77" spans="3:5">
      <c r="C77" s="3" t="s">
        <v>812</v>
      </c>
      <c r="D77" s="910">
        <f>IF(D76&gt;=0.5%,0.5%,D76)</f>
        <v>5.0000000000000001E-3</v>
      </c>
      <c r="E77" s="910">
        <f>IF(E76&gt;=0.5%,0.5%,E76)</f>
        <v>5.0000000000000001E-3</v>
      </c>
    </row>
    <row r="78" spans="3:5">
      <c r="C78" s="3" t="s">
        <v>813</v>
      </c>
      <c r="D78" s="910">
        <f>IF(D76&gt;0.5%,D76-D77,0)</f>
        <v>5.0000000000000088E-3</v>
      </c>
      <c r="E78" s="910">
        <f>IF(E76&gt;0.5%,E76-E77,0)</f>
        <v>5.0000000000000088E-3</v>
      </c>
    </row>
    <row r="79" spans="3:5">
      <c r="C79" s="3" t="s">
        <v>852</v>
      </c>
      <c r="D79" s="908">
        <f>IF(D76&gt;0.5%,$D$71,D77/0.5%*$D$71)</f>
        <v>7.4999999999999997E-3</v>
      </c>
      <c r="E79" s="908">
        <f>IF(E76&gt;0.5%,$D$71,E77/0.5%*$D$71)</f>
        <v>7.4999999999999997E-3</v>
      </c>
    </row>
    <row r="80" spans="3:5">
      <c r="C80" s="3" t="s">
        <v>853</v>
      </c>
      <c r="D80" s="910">
        <f>IF(D78&gt;=0.25%,$D$72,D78/0.5%*$D$72)</f>
        <v>7.4999999999999997E-3</v>
      </c>
      <c r="E80" s="910">
        <f>IF(E76&gt;=0.75%,$D$72,E78/0.5%*$D$72)</f>
        <v>7.4999999999999997E-3</v>
      </c>
    </row>
    <row r="81" spans="3:5">
      <c r="C81" s="3" t="s">
        <v>854</v>
      </c>
      <c r="D81" s="908">
        <f>D79+D80</f>
        <v>1.4999999999999999E-2</v>
      </c>
      <c r="E81" s="908">
        <f>E79+E80</f>
        <v>1.4999999999999999E-2</v>
      </c>
    </row>
  </sheetData>
  <mergeCells count="20">
    <mergeCell ref="B53:B54"/>
    <mergeCell ref="C53:C54"/>
    <mergeCell ref="D53:D54"/>
    <mergeCell ref="C63:M63"/>
    <mergeCell ref="B26:L26"/>
    <mergeCell ref="C8:C10"/>
    <mergeCell ref="B8:B10"/>
    <mergeCell ref="P8:Q8"/>
    <mergeCell ref="R8:T8"/>
    <mergeCell ref="D8:F8"/>
    <mergeCell ref="C47:Q47"/>
    <mergeCell ref="B28:T28"/>
    <mergeCell ref="B31:B32"/>
    <mergeCell ref="C31:C32"/>
    <mergeCell ref="Q31:Q32"/>
    <mergeCell ref="D31:F31"/>
    <mergeCell ref="G31:I31"/>
    <mergeCell ref="J31:L31"/>
    <mergeCell ref="M31:N31"/>
    <mergeCell ref="O31:P31"/>
  </mergeCells>
  <phoneticPr fontId="0" type="noConversion"/>
  <pageMargins left="1.02" right="0.25" top="1" bottom="1" header="0.25" footer="0.25"/>
  <pageSetup paperSize="9" scale="50" orientation="landscape" r:id="rId1"/>
  <headerFooter alignWithMargins="0">
    <oddHeader>&amp;F</oddHeader>
  </headerFooter>
  <rowBreaks count="1" manualBreakCount="1">
    <brk id="50" max="16" man="1"/>
  </rowBreaks>
</worksheet>
</file>

<file path=xl/worksheets/sheet18.xml><?xml version="1.0" encoding="utf-8"?>
<worksheet xmlns="http://schemas.openxmlformats.org/spreadsheetml/2006/main" xmlns:r="http://schemas.openxmlformats.org/officeDocument/2006/relationships">
  <dimension ref="B1:W33"/>
  <sheetViews>
    <sheetView showGridLines="0" view="pageBreakPreview" topLeftCell="B2" zoomScale="80" zoomScaleNormal="75" zoomScaleSheetLayoutView="80" workbookViewId="0">
      <pane xSplit="2" ySplit="3" topLeftCell="D6" activePane="bottomRight" state="frozen"/>
      <selection activeCell="B2" sqref="B2"/>
      <selection pane="topRight" activeCell="D2" sqref="D2"/>
      <selection pane="bottomLeft" activeCell="B5" sqref="B5"/>
      <selection pane="bottomRight" activeCell="H31" sqref="H31"/>
    </sheetView>
  </sheetViews>
  <sheetFormatPr defaultColWidth="9.140625" defaultRowHeight="15"/>
  <cols>
    <col min="1" max="1" width="4.140625" style="1" customWidth="1"/>
    <col min="2" max="2" width="6.28515625" style="1" customWidth="1"/>
    <col min="3" max="3" width="48.28515625" style="1" customWidth="1"/>
    <col min="4" max="4" width="12.5703125" style="1" customWidth="1"/>
    <col min="5" max="5" width="14.7109375" style="1" customWidth="1"/>
    <col min="6" max="6" width="14.5703125" style="1" customWidth="1"/>
    <col min="7" max="7" width="12.140625" style="1" customWidth="1"/>
    <col min="8" max="8" width="16.28515625" style="1" customWidth="1"/>
    <col min="9" max="9" width="17.28515625" style="1" customWidth="1"/>
    <col min="10" max="10" width="12.7109375" style="1" customWidth="1"/>
    <col min="11" max="11" width="16.28515625" style="1" customWidth="1"/>
    <col min="12" max="12" width="17.85546875" style="1" customWidth="1"/>
    <col min="13" max="13" width="16.28515625" style="1" customWidth="1"/>
    <col min="14" max="14" width="13.28515625" style="1" customWidth="1"/>
    <col min="15" max="15" width="14.85546875" style="1" bestFit="1" customWidth="1"/>
    <col min="16" max="16" width="17" style="1" bestFit="1" customWidth="1"/>
    <col min="17" max="17" width="17.7109375" style="1" customWidth="1"/>
    <col min="18" max="18" width="14" style="1" customWidth="1"/>
    <col min="19" max="19" width="15.7109375" style="1" customWidth="1"/>
    <col min="20" max="20" width="12.85546875" style="1" customWidth="1"/>
    <col min="21" max="22" width="15.7109375" style="1" customWidth="1"/>
    <col min="23" max="23" width="9.5703125" style="1" bestFit="1" customWidth="1"/>
    <col min="24" max="16384" width="9.140625" style="1"/>
  </cols>
  <sheetData>
    <row r="1" spans="2:22">
      <c r="B1" s="6"/>
    </row>
    <row r="2" spans="2:22">
      <c r="B2" s="1189" t="str">
        <f>Index!B2</f>
        <v xml:space="preserve">      Vidarbha Industries Power Limited - Transmission Business</v>
      </c>
      <c r="C2" s="1188"/>
      <c r="D2" s="1188"/>
      <c r="E2" s="1188"/>
      <c r="F2" s="1188"/>
      <c r="G2" s="1188"/>
      <c r="H2" s="1188"/>
      <c r="I2" s="1188"/>
      <c r="J2" s="1188"/>
      <c r="K2" s="1188"/>
      <c r="L2" s="1188"/>
      <c r="M2" s="1188"/>
      <c r="N2" s="1188"/>
      <c r="O2" s="1188"/>
      <c r="P2" s="1188"/>
      <c r="Q2" s="1188"/>
      <c r="R2" s="1188"/>
      <c r="S2" s="1188"/>
      <c r="T2" s="1188"/>
      <c r="U2" s="1188"/>
      <c r="V2" s="1188"/>
    </row>
    <row r="3" spans="2:22">
      <c r="B3" s="1189" t="s">
        <v>774</v>
      </c>
      <c r="C3" s="1188"/>
      <c r="D3" s="1188"/>
      <c r="E3" s="1188"/>
      <c r="F3" s="1188"/>
      <c r="G3" s="1188"/>
      <c r="H3" s="1188"/>
      <c r="I3" s="1188"/>
      <c r="J3" s="1188"/>
      <c r="K3" s="1188"/>
      <c r="L3" s="1188"/>
      <c r="M3" s="1188"/>
      <c r="N3" s="1188"/>
      <c r="O3" s="1188"/>
      <c r="P3" s="1188"/>
      <c r="Q3" s="1188"/>
      <c r="R3" s="1188"/>
      <c r="S3" s="1188"/>
      <c r="T3" s="1188"/>
      <c r="U3" s="1188"/>
      <c r="V3" s="1188"/>
    </row>
    <row r="4" spans="2:22">
      <c r="B4" s="1259" t="s">
        <v>676</v>
      </c>
      <c r="C4" s="1188"/>
      <c r="D4" s="1188"/>
      <c r="E4" s="1188"/>
      <c r="F4" s="1188"/>
      <c r="G4" s="1188"/>
      <c r="H4" s="1188"/>
      <c r="I4" s="1188"/>
      <c r="J4" s="1188"/>
      <c r="K4" s="1188"/>
      <c r="L4" s="1188"/>
      <c r="M4" s="1188"/>
      <c r="N4" s="1188"/>
      <c r="O4" s="1188"/>
      <c r="P4" s="1188"/>
      <c r="Q4" s="1188"/>
      <c r="R4" s="1188"/>
      <c r="S4" s="1188"/>
      <c r="T4" s="1188"/>
      <c r="U4" s="1188"/>
      <c r="V4" s="1188"/>
    </row>
    <row r="5" spans="2:22">
      <c r="B5" s="2"/>
      <c r="C5" s="2"/>
    </row>
    <row r="6" spans="2:22">
      <c r="C6" s="7"/>
      <c r="M6" s="7"/>
      <c r="O6" s="9"/>
      <c r="V6" s="9" t="s">
        <v>33</v>
      </c>
    </row>
    <row r="7" spans="2:22" s="24" customFormat="1">
      <c r="B7" s="1104" t="s">
        <v>224</v>
      </c>
      <c r="C7" s="1107" t="s">
        <v>4</v>
      </c>
      <c r="D7" s="1109" t="s">
        <v>213</v>
      </c>
      <c r="E7" s="1110"/>
      <c r="F7" s="1111"/>
      <c r="G7" s="1109" t="s">
        <v>567</v>
      </c>
      <c r="H7" s="1110"/>
      <c r="I7" s="1111"/>
      <c r="J7" s="1109" t="s">
        <v>568</v>
      </c>
      <c r="K7" s="1110"/>
      <c r="L7" s="1111"/>
      <c r="M7" s="1109" t="s">
        <v>569</v>
      </c>
      <c r="N7" s="1110"/>
      <c r="O7" s="1110"/>
      <c r="P7" s="1110"/>
      <c r="Q7" s="1111"/>
      <c r="R7" s="1115" t="s">
        <v>570</v>
      </c>
      <c r="S7" s="1116"/>
      <c r="T7" s="1115" t="s">
        <v>571</v>
      </c>
      <c r="U7" s="1116"/>
      <c r="V7" s="1102" t="s">
        <v>37</v>
      </c>
    </row>
    <row r="8" spans="2:22" s="24" customFormat="1" ht="42.6" customHeight="1">
      <c r="B8" s="1105"/>
      <c r="C8" s="1107"/>
      <c r="D8" s="798" t="s">
        <v>782</v>
      </c>
      <c r="E8" s="536" t="s">
        <v>308</v>
      </c>
      <c r="F8" s="536" t="s">
        <v>309</v>
      </c>
      <c r="G8" s="771" t="s">
        <v>782</v>
      </c>
      <c r="H8" s="536" t="s">
        <v>308</v>
      </c>
      <c r="I8" s="536" t="s">
        <v>309</v>
      </c>
      <c r="J8" s="771" t="s">
        <v>782</v>
      </c>
      <c r="K8" s="771" t="s">
        <v>308</v>
      </c>
      <c r="L8" s="771" t="s">
        <v>309</v>
      </c>
      <c r="M8" s="771" t="s">
        <v>782</v>
      </c>
      <c r="N8" s="536" t="s">
        <v>310</v>
      </c>
      <c r="O8" s="536" t="s">
        <v>311</v>
      </c>
      <c r="P8" s="536" t="s">
        <v>58</v>
      </c>
      <c r="Q8" s="536" t="s">
        <v>312</v>
      </c>
      <c r="R8" s="771" t="s">
        <v>782</v>
      </c>
      <c r="S8" s="771" t="s">
        <v>780</v>
      </c>
      <c r="T8" s="771" t="s">
        <v>782</v>
      </c>
      <c r="U8" s="771" t="s">
        <v>780</v>
      </c>
      <c r="V8" s="1102"/>
    </row>
    <row r="9" spans="2:22" s="24" customFormat="1">
      <c r="B9" s="1210"/>
      <c r="C9" s="1211"/>
      <c r="D9" s="536" t="s">
        <v>56</v>
      </c>
      <c r="E9" s="536" t="s">
        <v>57</v>
      </c>
      <c r="F9" s="536" t="s">
        <v>313</v>
      </c>
      <c r="G9" s="536" t="s">
        <v>314</v>
      </c>
      <c r="H9" s="536" t="s">
        <v>315</v>
      </c>
      <c r="I9" s="536" t="s">
        <v>572</v>
      </c>
      <c r="J9" s="771" t="s">
        <v>314</v>
      </c>
      <c r="K9" s="771" t="s">
        <v>315</v>
      </c>
      <c r="L9" s="771" t="s">
        <v>572</v>
      </c>
      <c r="M9" s="536" t="s">
        <v>573</v>
      </c>
      <c r="N9" s="536" t="s">
        <v>574</v>
      </c>
      <c r="O9" s="536" t="s">
        <v>575</v>
      </c>
      <c r="P9" s="536" t="s">
        <v>576</v>
      </c>
      <c r="Q9" s="536" t="s">
        <v>577</v>
      </c>
      <c r="R9" s="771"/>
      <c r="S9" s="771"/>
      <c r="T9" s="771"/>
      <c r="U9" s="771"/>
      <c r="V9" s="1103"/>
    </row>
    <row r="10" spans="2:22" s="9" customFormat="1">
      <c r="B10" s="172">
        <v>1</v>
      </c>
      <c r="C10" s="15" t="s">
        <v>214</v>
      </c>
      <c r="D10" s="688"/>
      <c r="E10" s="688"/>
      <c r="F10" s="688">
        <f>E10-D10</f>
        <v>0</v>
      </c>
      <c r="G10" s="688"/>
      <c r="H10" s="688"/>
      <c r="I10" s="688"/>
      <c r="J10" s="688"/>
      <c r="K10" s="688"/>
      <c r="L10" s="688"/>
      <c r="M10" s="688"/>
      <c r="N10" s="688"/>
      <c r="O10" s="688"/>
      <c r="P10" s="688"/>
      <c r="Q10" s="688"/>
      <c r="R10" s="688"/>
      <c r="S10" s="688"/>
      <c r="T10" s="688"/>
      <c r="U10" s="688"/>
      <c r="V10" s="181"/>
    </row>
    <row r="11" spans="2:22" s="9" customFormat="1">
      <c r="B11" s="172">
        <v>2</v>
      </c>
      <c r="C11" s="15" t="s">
        <v>215</v>
      </c>
      <c r="D11" s="688"/>
      <c r="E11" s="688"/>
      <c r="F11" s="688"/>
      <c r="G11" s="688"/>
      <c r="H11" s="688"/>
      <c r="I11" s="688"/>
      <c r="J11" s="688"/>
      <c r="K11" s="688"/>
      <c r="L11" s="688"/>
      <c r="M11" s="688"/>
      <c r="N11" s="688"/>
      <c r="O11" s="688"/>
      <c r="P11" s="688"/>
      <c r="Q11" s="688"/>
      <c r="R11" s="688"/>
      <c r="S11" s="688"/>
      <c r="T11" s="688"/>
      <c r="U11" s="688"/>
      <c r="V11" s="181"/>
    </row>
    <row r="12" spans="2:22" s="9" customFormat="1">
      <c r="B12" s="172">
        <v>3</v>
      </c>
      <c r="C12" s="15" t="s">
        <v>216</v>
      </c>
      <c r="D12" s="688">
        <v>0.01</v>
      </c>
      <c r="E12" s="754">
        <f>2.09/10^2</f>
        <v>2.0899999999999998E-2</v>
      </c>
      <c r="F12" s="754">
        <f>E12-D12</f>
        <v>1.0899999999999998E-2</v>
      </c>
      <c r="G12" s="755">
        <v>0.02</v>
      </c>
      <c r="H12" s="754">
        <f>2.09/10^2</f>
        <v>2.0899999999999998E-2</v>
      </c>
      <c r="I12" s="754">
        <f>H12-G12</f>
        <v>8.9999999999999802E-4</v>
      </c>
      <c r="J12" s="755">
        <v>0.02</v>
      </c>
      <c r="K12" s="754">
        <f>2.73/10^2</f>
        <v>2.7300000000000001E-2</v>
      </c>
      <c r="L12" s="754">
        <f>K12-J12</f>
        <v>7.3000000000000009E-3</v>
      </c>
      <c r="M12" s="755">
        <v>0.02</v>
      </c>
      <c r="N12" s="754">
        <f>P12/2</f>
        <v>1.6359074631123568E-2</v>
      </c>
      <c r="O12" s="754">
        <f>P12/2</f>
        <v>1.6359074631123568E-2</v>
      </c>
      <c r="P12" s="702">
        <f>AVERAGE('F10'!N9,'F10'!N14)*7.5%</f>
        <v>3.2718149262247136E-2</v>
      </c>
      <c r="Q12" s="754">
        <f>P12-M12</f>
        <v>1.2718149262247135E-2</v>
      </c>
      <c r="R12" s="754">
        <v>0.03</v>
      </c>
      <c r="S12" s="754">
        <f>AVERAGE('F10'!Q9,'F10'!Q14)*7.5%</f>
        <v>3.7230248770411881E-2</v>
      </c>
      <c r="T12" s="754">
        <v>0.03</v>
      </c>
      <c r="U12" s="754">
        <f>AVERAGE('F10'!S9,'F10'!S14)*7.5%</f>
        <v>4.1742348278576639E-2</v>
      </c>
      <c r="V12" s="756"/>
    </row>
    <row r="13" spans="2:22" s="9" customFormat="1">
      <c r="B13" s="172">
        <v>4</v>
      </c>
      <c r="C13" s="15" t="s">
        <v>217</v>
      </c>
      <c r="D13" s="688"/>
      <c r="E13" s="688"/>
      <c r="F13" s="688"/>
      <c r="G13" s="688"/>
      <c r="H13" s="688"/>
      <c r="I13" s="688"/>
      <c r="J13" s="688"/>
      <c r="K13" s="688"/>
      <c r="L13" s="688"/>
      <c r="M13" s="688"/>
      <c r="N13" s="688"/>
      <c r="O13" s="688"/>
      <c r="P13" s="688"/>
      <c r="Q13" s="688"/>
      <c r="R13" s="688"/>
      <c r="S13" s="688"/>
      <c r="T13" s="688"/>
      <c r="U13" s="688"/>
      <c r="V13" s="181"/>
    </row>
    <row r="14" spans="2:22" s="9" customFormat="1">
      <c r="B14" s="172">
        <v>5</v>
      </c>
      <c r="C14" s="11" t="s">
        <v>219</v>
      </c>
      <c r="D14" s="688"/>
      <c r="E14" s="688"/>
      <c r="F14" s="688"/>
      <c r="G14" s="688"/>
      <c r="H14" s="688"/>
      <c r="I14" s="688"/>
      <c r="J14" s="688"/>
      <c r="K14" s="688"/>
      <c r="L14" s="688"/>
      <c r="M14" s="688"/>
      <c r="N14" s="688"/>
      <c r="O14" s="688"/>
      <c r="P14" s="688"/>
      <c r="Q14" s="688"/>
      <c r="R14" s="688"/>
      <c r="S14" s="688"/>
      <c r="T14" s="688"/>
      <c r="U14" s="688"/>
      <c r="V14" s="181"/>
    </row>
    <row r="15" spans="2:22" s="9" customFormat="1">
      <c r="B15" s="172">
        <v>6</v>
      </c>
      <c r="C15" s="11" t="s">
        <v>218</v>
      </c>
      <c r="D15" s="688"/>
      <c r="E15" s="688"/>
      <c r="F15" s="688"/>
      <c r="G15" s="688"/>
      <c r="H15" s="688"/>
      <c r="I15" s="688"/>
      <c r="J15" s="688"/>
      <c r="K15" s="688"/>
      <c r="L15" s="688"/>
      <c r="M15" s="688"/>
      <c r="N15" s="688"/>
      <c r="O15" s="688"/>
      <c r="P15" s="688"/>
      <c r="Q15" s="688"/>
      <c r="R15" s="688"/>
      <c r="S15" s="688"/>
      <c r="T15" s="688"/>
      <c r="U15" s="688"/>
      <c r="V15" s="181"/>
    </row>
    <row r="16" spans="2:22" s="9" customFormat="1">
      <c r="B16" s="172">
        <v>7</v>
      </c>
      <c r="C16" s="11" t="s">
        <v>220</v>
      </c>
      <c r="D16" s="688"/>
      <c r="E16" s="688"/>
      <c r="F16" s="688"/>
      <c r="G16" s="688"/>
      <c r="H16" s="688"/>
      <c r="I16" s="688"/>
      <c r="J16" s="688"/>
      <c r="K16" s="688"/>
      <c r="L16" s="688"/>
      <c r="M16" s="688"/>
      <c r="N16" s="688"/>
      <c r="O16" s="688"/>
      <c r="P16" s="688"/>
      <c r="Q16" s="688"/>
      <c r="R16" s="688"/>
      <c r="S16" s="688"/>
      <c r="T16" s="688"/>
      <c r="U16" s="688"/>
      <c r="V16" s="181"/>
    </row>
    <row r="17" spans="2:23">
      <c r="B17" s="172">
        <v>8</v>
      </c>
      <c r="C17" s="11" t="s">
        <v>221</v>
      </c>
      <c r="D17" s="688"/>
      <c r="E17" s="688"/>
      <c r="F17" s="688"/>
      <c r="G17" s="688"/>
      <c r="H17" s="688"/>
      <c r="I17" s="688"/>
      <c r="J17" s="688"/>
      <c r="K17" s="688"/>
      <c r="L17" s="688"/>
      <c r="M17" s="688"/>
      <c r="N17" s="688"/>
      <c r="O17" s="688"/>
      <c r="P17" s="688"/>
      <c r="Q17" s="688"/>
      <c r="R17" s="688"/>
      <c r="S17" s="688"/>
      <c r="T17" s="688"/>
      <c r="U17" s="688"/>
      <c r="V17" s="181"/>
    </row>
    <row r="18" spans="2:23">
      <c r="B18" s="172">
        <v>9</v>
      </c>
      <c r="C18" s="11" t="s">
        <v>222</v>
      </c>
      <c r="D18" s="688"/>
      <c r="E18" s="688"/>
      <c r="F18" s="688"/>
      <c r="G18" s="688"/>
      <c r="H18" s="688"/>
      <c r="I18" s="688"/>
      <c r="J18" s="688"/>
      <c r="K18" s="688"/>
      <c r="L18" s="688"/>
      <c r="M18" s="688"/>
      <c r="N18" s="688"/>
      <c r="O18" s="688"/>
      <c r="P18" s="688"/>
      <c r="Q18" s="688"/>
      <c r="R18" s="688"/>
      <c r="S18" s="688"/>
      <c r="T18" s="688"/>
      <c r="U18" s="688"/>
      <c r="V18" s="181"/>
    </row>
    <row r="19" spans="2:23">
      <c r="B19" s="172">
        <v>10</v>
      </c>
      <c r="C19" s="12" t="s">
        <v>307</v>
      </c>
      <c r="D19" s="688"/>
      <c r="E19" s="688"/>
      <c r="F19" s="688"/>
      <c r="G19" s="688"/>
      <c r="H19" s="688"/>
      <c r="I19" s="688"/>
      <c r="J19" s="688"/>
      <c r="K19" s="688"/>
      <c r="L19" s="688"/>
      <c r="M19" s="688"/>
      <c r="N19" s="688"/>
      <c r="O19" s="688"/>
      <c r="P19" s="688"/>
      <c r="Q19" s="688"/>
      <c r="R19" s="688"/>
      <c r="S19" s="688"/>
      <c r="T19" s="688"/>
      <c r="U19" s="688"/>
      <c r="V19" s="181"/>
    </row>
    <row r="20" spans="2:23">
      <c r="B20" s="172">
        <v>11</v>
      </c>
      <c r="C20" s="11" t="s">
        <v>84</v>
      </c>
      <c r="D20" s="688"/>
      <c r="E20" s="688"/>
      <c r="F20" s="688"/>
      <c r="G20" s="688"/>
      <c r="H20" s="688"/>
      <c r="I20" s="688"/>
      <c r="J20" s="688"/>
      <c r="K20" s="688"/>
      <c r="L20" s="688"/>
      <c r="M20" s="688"/>
      <c r="N20" s="688"/>
      <c r="O20" s="688"/>
      <c r="P20" s="688"/>
      <c r="Q20" s="688"/>
      <c r="R20" s="688"/>
      <c r="S20" s="688"/>
      <c r="T20" s="688"/>
      <c r="U20" s="688"/>
      <c r="V20" s="181"/>
    </row>
    <row r="21" spans="2:23">
      <c r="B21" s="172">
        <v>12</v>
      </c>
      <c r="C21" s="11" t="s">
        <v>84</v>
      </c>
      <c r="D21" s="688"/>
      <c r="E21" s="688"/>
      <c r="F21" s="688"/>
      <c r="G21" s="688"/>
      <c r="H21" s="688"/>
      <c r="I21" s="688"/>
      <c r="J21" s="688"/>
      <c r="K21" s="688"/>
      <c r="L21" s="688"/>
      <c r="M21" s="688"/>
      <c r="N21" s="688"/>
      <c r="O21" s="688"/>
      <c r="P21" s="688"/>
      <c r="Q21" s="688"/>
      <c r="R21" s="688"/>
      <c r="S21" s="688"/>
      <c r="T21" s="688"/>
      <c r="U21" s="688"/>
      <c r="V21" s="181"/>
    </row>
    <row r="22" spans="2:23" s="5" customFormat="1">
      <c r="B22" s="172"/>
      <c r="C22" s="14" t="s">
        <v>23</v>
      </c>
      <c r="D22" s="699">
        <f>SUM(D10:D19)</f>
        <v>0.01</v>
      </c>
      <c r="E22" s="699">
        <f>SUM(E10:E19)</f>
        <v>2.0899999999999998E-2</v>
      </c>
      <c r="F22" s="699">
        <f>E22-D22</f>
        <v>1.0899999999999998E-2</v>
      </c>
      <c r="G22" s="699">
        <f>SUM(G10:G19)</f>
        <v>0.02</v>
      </c>
      <c r="H22" s="699">
        <f>SUM(H10:H19)</f>
        <v>2.0899999999999998E-2</v>
      </c>
      <c r="I22" s="699">
        <f>H22-G22</f>
        <v>8.9999999999999802E-4</v>
      </c>
      <c r="J22" s="699">
        <f>SUM(J10:J19)</f>
        <v>0.02</v>
      </c>
      <c r="K22" s="699">
        <f>SUM(K10:K19)</f>
        <v>2.7300000000000001E-2</v>
      </c>
      <c r="L22" s="699">
        <f>K22-J22</f>
        <v>7.3000000000000009E-3</v>
      </c>
      <c r="M22" s="699">
        <f>SUM(M10:M19)</f>
        <v>0.02</v>
      </c>
      <c r="N22" s="699">
        <f>SUM(N10:N19)</f>
        <v>1.6359074631123568E-2</v>
      </c>
      <c r="O22" s="699">
        <f>SUM(O10:O19)</f>
        <v>1.6359074631123568E-2</v>
      </c>
      <c r="P22" s="699">
        <f>N22+O22</f>
        <v>3.2718149262247136E-2</v>
      </c>
      <c r="Q22" s="699">
        <f>P22-M22</f>
        <v>1.2718149262247135E-2</v>
      </c>
      <c r="R22" s="699">
        <f>SUM(R10:R19)</f>
        <v>0.03</v>
      </c>
      <c r="S22" s="699">
        <f>SUM(S10:S19)</f>
        <v>3.7230248770411881E-2</v>
      </c>
      <c r="T22" s="699">
        <f>SUM(T10:T19)</f>
        <v>0.03</v>
      </c>
      <c r="U22" s="699">
        <f>SUM(U10:U19)</f>
        <v>4.1742348278576639E-2</v>
      </c>
      <c r="V22" s="703"/>
    </row>
    <row r="23" spans="2:23" s="5" customFormat="1">
      <c r="B23" s="1"/>
      <c r="C23" s="10"/>
    </row>
    <row r="24" spans="2:23">
      <c r="B24" s="24" t="s">
        <v>316</v>
      </c>
    </row>
    <row r="26" spans="2:23">
      <c r="D26" s="702"/>
      <c r="G26" s="702"/>
    </row>
    <row r="27" spans="2:23">
      <c r="D27" s="702"/>
    </row>
    <row r="28" spans="2:23">
      <c r="U28" s="9"/>
      <c r="V28" s="9"/>
      <c r="W28" s="9"/>
    </row>
    <row r="29" spans="2:23">
      <c r="U29" s="702"/>
      <c r="V29" s="731"/>
      <c r="W29" s="731"/>
    </row>
    <row r="30" spans="2:23">
      <c r="E30" s="732"/>
      <c r="F30" s="732"/>
      <c r="G30" s="732"/>
      <c r="U30" s="702"/>
      <c r="V30" s="731"/>
      <c r="W30" s="731"/>
    </row>
    <row r="31" spans="2:23">
      <c r="U31" s="732"/>
    </row>
    <row r="33" spans="21:21">
      <c r="U33" s="733"/>
    </row>
  </sheetData>
  <mergeCells count="12">
    <mergeCell ref="B2:V2"/>
    <mergeCell ref="B3:V3"/>
    <mergeCell ref="B4:V4"/>
    <mergeCell ref="V7:V9"/>
    <mergeCell ref="B7:B9"/>
    <mergeCell ref="C7:C9"/>
    <mergeCell ref="G7:I7"/>
    <mergeCell ref="M7:Q7"/>
    <mergeCell ref="D7:F7"/>
    <mergeCell ref="J7:L7"/>
    <mergeCell ref="R7:S7"/>
    <mergeCell ref="T7:U7"/>
  </mergeCells>
  <phoneticPr fontId="0" type="noConversion"/>
  <pageMargins left="1.02" right="0.25" top="1" bottom="1" header="0.25" footer="0.25"/>
  <pageSetup paperSize="9" scale="37"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2:L103"/>
  <sheetViews>
    <sheetView showGridLines="0" view="pageBreakPreview" topLeftCell="C15" zoomScale="87" zoomScaleSheetLayoutView="87" workbookViewId="0">
      <selection activeCell="F33" sqref="F33"/>
    </sheetView>
  </sheetViews>
  <sheetFormatPr defaultColWidth="8.85546875" defaultRowHeight="15"/>
  <cols>
    <col min="1" max="1" width="8.85546875" style="511"/>
    <col min="2" max="2" width="10.42578125" style="5" customWidth="1"/>
    <col min="3" max="3" width="51.28515625" style="514" customWidth="1"/>
    <col min="4" max="4" width="14.7109375" style="5" bestFit="1" customWidth="1"/>
    <col min="5" max="5" width="15.5703125" style="5" customWidth="1"/>
    <col min="6" max="7" width="16" style="5" customWidth="1"/>
    <col min="8" max="8" width="15.28515625" style="5" customWidth="1"/>
    <col min="9" max="10" width="11.28515625" style="5" customWidth="1"/>
    <col min="11" max="16384" width="8.85546875" style="5"/>
  </cols>
  <sheetData>
    <row r="2" spans="2:12">
      <c r="C2" s="211"/>
      <c r="D2" s="205"/>
      <c r="E2" s="205"/>
      <c r="F2" s="205"/>
      <c r="G2" s="205" t="str">
        <f>Index!B2</f>
        <v xml:space="preserve">      Vidarbha Industries Power Limited - Transmission Business</v>
      </c>
    </row>
    <row r="3" spans="2:12">
      <c r="C3" s="237"/>
      <c r="D3" s="204"/>
      <c r="E3" s="204"/>
      <c r="F3" s="204"/>
      <c r="G3" s="204" t="s">
        <v>774</v>
      </c>
    </row>
    <row r="4" spans="2:12">
      <c r="C4" s="237"/>
      <c r="D4" s="204"/>
      <c r="E4" s="204"/>
      <c r="F4" s="204"/>
      <c r="G4" s="204" t="s">
        <v>711</v>
      </c>
    </row>
    <row r="6" spans="2:12" s="26" customFormat="1">
      <c r="B6" s="396"/>
      <c r="C6" s="512"/>
      <c r="D6" s="512"/>
      <c r="E6" s="512"/>
      <c r="F6" s="512"/>
      <c r="G6" s="29" t="s">
        <v>33</v>
      </c>
      <c r="H6" s="97"/>
      <c r="I6" s="96"/>
    </row>
    <row r="7" spans="2:12" s="26" customFormat="1">
      <c r="B7" s="1207" t="s">
        <v>224</v>
      </c>
      <c r="C7" s="1207" t="s">
        <v>4</v>
      </c>
      <c r="D7" s="1104"/>
      <c r="E7" s="1109" t="s">
        <v>213</v>
      </c>
      <c r="F7" s="1110"/>
      <c r="G7" s="1111"/>
      <c r="H7" s="1215" t="s">
        <v>37</v>
      </c>
      <c r="I7" s="97"/>
      <c r="J7" s="97"/>
      <c r="K7" s="97"/>
      <c r="L7" s="96"/>
    </row>
    <row r="8" spans="2:12" s="26" customFormat="1" ht="28.5">
      <c r="B8" s="1262"/>
      <c r="C8" s="1262"/>
      <c r="D8" s="1105"/>
      <c r="E8" s="798" t="s">
        <v>782</v>
      </c>
      <c r="F8" s="536" t="s">
        <v>594</v>
      </c>
      <c r="G8" s="536" t="s">
        <v>309</v>
      </c>
      <c r="H8" s="1216"/>
      <c r="I8" s="97"/>
      <c r="J8" s="97"/>
      <c r="K8" s="97"/>
      <c r="L8" s="96"/>
    </row>
    <row r="9" spans="2:12" s="26" customFormat="1">
      <c r="B9" s="1262"/>
      <c r="C9" s="1262"/>
      <c r="D9" s="1254"/>
      <c r="E9" s="536" t="s">
        <v>56</v>
      </c>
      <c r="F9" s="536" t="s">
        <v>57</v>
      </c>
      <c r="G9" s="536" t="s">
        <v>313</v>
      </c>
      <c r="H9" s="1255"/>
      <c r="I9" s="97"/>
      <c r="J9" s="97"/>
      <c r="K9" s="97"/>
      <c r="L9" s="96"/>
    </row>
    <row r="10" spans="2:12" s="26" customFormat="1">
      <c r="B10" s="61">
        <v>1</v>
      </c>
      <c r="C10" s="238" t="s">
        <v>0</v>
      </c>
      <c r="D10" s="176"/>
      <c r="E10" s="176">
        <v>0.44</v>
      </c>
      <c r="F10" s="711">
        <f ca="1">E24</f>
        <v>0.11327751462872716</v>
      </c>
      <c r="G10" s="711">
        <f ca="1">F10-E10</f>
        <v>-0.32672248537127285</v>
      </c>
      <c r="H10" s="31"/>
      <c r="I10" s="97"/>
      <c r="J10" s="97"/>
      <c r="K10" s="97"/>
      <c r="L10" s="96"/>
    </row>
    <row r="11" spans="2:12" s="26" customFormat="1">
      <c r="B11" s="396"/>
      <c r="C11" s="512"/>
      <c r="D11" s="512"/>
      <c r="E11" s="512"/>
      <c r="F11" s="512"/>
      <c r="G11" s="512"/>
      <c r="H11" s="97"/>
      <c r="I11" s="96"/>
    </row>
    <row r="12" spans="2:12" s="26" customFormat="1" ht="13.9" customHeight="1">
      <c r="B12" s="397" t="s">
        <v>357</v>
      </c>
      <c r="C12" s="235"/>
      <c r="D12" s="235"/>
      <c r="E12" s="235"/>
      <c r="F12" s="235"/>
      <c r="G12" s="235"/>
      <c r="H12" s="97"/>
      <c r="I12" s="96"/>
    </row>
    <row r="13" spans="2:12" s="26" customFormat="1" ht="13.9" customHeight="1">
      <c r="B13" s="610" t="s">
        <v>648</v>
      </c>
      <c r="C13" s="611"/>
      <c r="D13" s="611"/>
      <c r="E13" s="611"/>
      <c r="F13" s="611"/>
      <c r="G13" s="611"/>
      <c r="H13" s="97"/>
      <c r="I13" s="96"/>
    </row>
    <row r="14" spans="2:12" s="26" customFormat="1" ht="13.9" customHeight="1">
      <c r="B14" s="542"/>
      <c r="C14" s="235"/>
      <c r="D14" s="235"/>
      <c r="E14" s="235"/>
      <c r="F14" s="235"/>
      <c r="G14" s="235"/>
      <c r="H14" s="97"/>
      <c r="I14" s="96"/>
    </row>
    <row r="15" spans="2:12" s="26" customFormat="1">
      <c r="B15" s="396"/>
      <c r="C15" s="235"/>
      <c r="D15" s="235"/>
      <c r="E15" s="235"/>
      <c r="F15" s="235"/>
      <c r="G15" s="235"/>
      <c r="H15" s="97"/>
      <c r="I15" s="96"/>
    </row>
    <row r="16" spans="2:12" s="26" customFormat="1">
      <c r="B16" s="1261" t="s">
        <v>712</v>
      </c>
      <c r="C16" s="1261"/>
      <c r="D16" s="1261"/>
      <c r="E16" s="1261"/>
      <c r="F16" s="1261"/>
      <c r="G16" s="513"/>
      <c r="H16" s="97"/>
      <c r="I16" s="96"/>
    </row>
    <row r="17" spans="2:9" s="26" customFormat="1">
      <c r="B17" s="24"/>
      <c r="C17" s="212"/>
      <c r="D17" s="24"/>
      <c r="E17" s="24"/>
      <c r="F17" s="29"/>
      <c r="G17" s="24"/>
      <c r="H17" s="97"/>
      <c r="I17" s="96"/>
    </row>
    <row r="18" spans="2:9" s="26" customFormat="1">
      <c r="B18" s="1207" t="s">
        <v>224</v>
      </c>
      <c r="C18" s="1207" t="s">
        <v>4</v>
      </c>
      <c r="D18" s="1104" t="s">
        <v>681</v>
      </c>
      <c r="E18" s="798" t="s">
        <v>213</v>
      </c>
      <c r="F18" s="803"/>
      <c r="G18" s="803"/>
      <c r="H18" s="97"/>
      <c r="I18" s="96"/>
    </row>
    <row r="19" spans="2:9" s="26" customFormat="1" ht="28.5">
      <c r="B19" s="1262"/>
      <c r="C19" s="1262"/>
      <c r="D19" s="1105"/>
      <c r="E19" s="798" t="s">
        <v>308</v>
      </c>
      <c r="F19" s="803"/>
      <c r="G19" s="803"/>
      <c r="H19" s="97"/>
      <c r="I19" s="96"/>
    </row>
    <row r="20" spans="2:9" s="26" customFormat="1">
      <c r="B20" s="1262"/>
      <c r="C20" s="1262"/>
      <c r="D20" s="1254"/>
      <c r="E20" s="536" t="s">
        <v>56</v>
      </c>
      <c r="F20" s="803"/>
      <c r="G20" s="803"/>
      <c r="H20" s="97"/>
      <c r="I20" s="96"/>
    </row>
    <row r="21" spans="2:9" s="26" customFormat="1">
      <c r="B21" s="61">
        <v>1</v>
      </c>
      <c r="C21" s="239" t="s">
        <v>358</v>
      </c>
      <c r="D21" s="174">
        <v>1</v>
      </c>
      <c r="E21" s="174"/>
      <c r="F21" s="803"/>
      <c r="G21" s="803"/>
      <c r="H21" s="97"/>
      <c r="I21" s="96"/>
    </row>
    <row r="22" spans="2:9" s="26" customFormat="1">
      <c r="B22" s="61">
        <v>2</v>
      </c>
      <c r="C22" s="239" t="s">
        <v>359</v>
      </c>
      <c r="D22" s="174">
        <v>2</v>
      </c>
      <c r="E22" s="696">
        <f ca="1">F84</f>
        <v>0.11327751462872716</v>
      </c>
      <c r="F22" s="803"/>
      <c r="G22" s="803"/>
      <c r="H22" s="97"/>
      <c r="I22" s="96"/>
    </row>
    <row r="23" spans="2:9" s="26" customFormat="1">
      <c r="B23" s="61">
        <v>3</v>
      </c>
      <c r="C23" s="239" t="s">
        <v>360</v>
      </c>
      <c r="D23" s="174">
        <v>3</v>
      </c>
      <c r="E23" s="174"/>
      <c r="F23" s="803"/>
      <c r="G23" s="803"/>
      <c r="H23" s="97"/>
      <c r="I23" s="96"/>
    </row>
    <row r="24" spans="2:9" s="26" customFormat="1">
      <c r="B24" s="61">
        <v>4</v>
      </c>
      <c r="C24" s="239" t="s">
        <v>361</v>
      </c>
      <c r="D24" s="174" t="s">
        <v>362</v>
      </c>
      <c r="E24" s="697">
        <f ca="1">E21+E22-E23</f>
        <v>0.11327751462872716</v>
      </c>
      <c r="F24" s="803"/>
      <c r="G24" s="803"/>
      <c r="H24" s="97"/>
      <c r="I24" s="96"/>
    </row>
    <row r="25" spans="2:9" s="26" customFormat="1">
      <c r="B25" s="396"/>
      <c r="C25" s="512"/>
      <c r="D25" s="512"/>
      <c r="E25" s="512"/>
      <c r="F25" s="512"/>
      <c r="G25" s="512"/>
      <c r="H25" s="97"/>
      <c r="I25" s="96"/>
    </row>
    <row r="26" spans="2:9" s="26" customFormat="1">
      <c r="B26" s="396"/>
      <c r="C26" s="512"/>
      <c r="D26" s="512"/>
      <c r="E26" s="512"/>
      <c r="F26" s="512"/>
      <c r="G26" s="512"/>
      <c r="H26" s="97"/>
      <c r="I26" s="96"/>
    </row>
    <row r="27" spans="2:9" s="26" customFormat="1">
      <c r="B27" s="396"/>
      <c r="C27" s="512"/>
      <c r="D27" s="512"/>
      <c r="E27" s="512"/>
      <c r="F27" s="512"/>
      <c r="G27" s="512"/>
      <c r="H27" s="97"/>
      <c r="I27" s="96"/>
    </row>
    <row r="28" spans="2:9" s="26" customFormat="1">
      <c r="B28" s="1261" t="s">
        <v>713</v>
      </c>
      <c r="C28" s="1265"/>
      <c r="D28" s="1265"/>
      <c r="E28" s="1265"/>
      <c r="F28" s="1265"/>
      <c r="G28" s="1265"/>
      <c r="H28" s="184"/>
      <c r="I28" s="184"/>
    </row>
    <row r="29" spans="2:9" s="24" customFormat="1">
      <c r="C29" s="212"/>
    </row>
    <row r="30" spans="2:9" s="24" customFormat="1">
      <c r="B30" s="1207" t="s">
        <v>224</v>
      </c>
      <c r="C30" s="1207" t="s">
        <v>4</v>
      </c>
      <c r="D30" s="1104" t="s">
        <v>681</v>
      </c>
      <c r="E30" s="1109" t="s">
        <v>213</v>
      </c>
      <c r="F30" s="1110"/>
      <c r="G30" s="1111"/>
      <c r="H30" s="1218" t="s">
        <v>37</v>
      </c>
    </row>
    <row r="31" spans="2:9" s="24" customFormat="1" ht="28.5">
      <c r="B31" s="1262"/>
      <c r="C31" s="1262"/>
      <c r="D31" s="1105"/>
      <c r="E31" s="802" t="s">
        <v>782</v>
      </c>
      <c r="F31" s="536" t="s">
        <v>308</v>
      </c>
      <c r="G31" s="536" t="s">
        <v>309</v>
      </c>
      <c r="H31" s="1218"/>
    </row>
    <row r="32" spans="2:9" s="24" customFormat="1">
      <c r="B32" s="1262"/>
      <c r="C32" s="1262"/>
      <c r="D32" s="1254"/>
      <c r="E32" s="536" t="s">
        <v>56</v>
      </c>
      <c r="F32" s="536" t="s">
        <v>57</v>
      </c>
      <c r="G32" s="536" t="s">
        <v>313</v>
      </c>
      <c r="H32" s="561"/>
    </row>
    <row r="33" spans="2:8" s="24" customFormat="1">
      <c r="B33" s="61">
        <v>1</v>
      </c>
      <c r="C33" s="239" t="s">
        <v>261</v>
      </c>
      <c r="D33" s="174" t="s">
        <v>46</v>
      </c>
      <c r="E33" s="539"/>
      <c r="F33" s="967">
        <f ca="1">'F13'!E25-('F13'!J11-'F13'!D11)-('F13'!J14-'F13'!D14)-'F13'!J27</f>
        <v>4.5428749129143702</v>
      </c>
      <c r="G33" s="539"/>
      <c r="H33" s="31"/>
    </row>
    <row r="34" spans="2:8" s="24" customFormat="1">
      <c r="B34" s="61">
        <f>B33+1</f>
        <v>2</v>
      </c>
      <c r="C34" s="239" t="s">
        <v>262</v>
      </c>
      <c r="D34" s="174" t="s">
        <v>47</v>
      </c>
      <c r="E34" s="540"/>
      <c r="F34" s="961">
        <f ca="1">'F13'!E22-'F13'!E18</f>
        <v>3.8945374894440912</v>
      </c>
      <c r="G34" s="540"/>
      <c r="H34" s="31"/>
    </row>
    <row r="35" spans="2:8" s="24" customFormat="1">
      <c r="B35" s="61">
        <f>B34+1</f>
        <v>3</v>
      </c>
      <c r="C35" s="238" t="s">
        <v>263</v>
      </c>
      <c r="D35" s="176" t="s">
        <v>264</v>
      </c>
      <c r="E35" s="558"/>
      <c r="F35" s="961">
        <f ca="1">F33-F34</f>
        <v>0.64833742347027901</v>
      </c>
      <c r="G35" s="558"/>
      <c r="H35" s="31"/>
    </row>
    <row r="36" spans="2:8" s="24" customFormat="1">
      <c r="B36" s="61"/>
      <c r="C36" s="238"/>
      <c r="D36" s="176"/>
      <c r="E36" s="558"/>
      <c r="F36" s="961"/>
      <c r="G36" s="558"/>
      <c r="H36" s="31"/>
    </row>
    <row r="37" spans="2:8" s="24" customFormat="1">
      <c r="B37" s="61">
        <v>4</v>
      </c>
      <c r="C37" s="238" t="s">
        <v>265</v>
      </c>
      <c r="D37" s="174"/>
      <c r="E37" s="540"/>
      <c r="F37" s="961"/>
      <c r="G37" s="540"/>
      <c r="H37" s="31"/>
    </row>
    <row r="38" spans="2:8" s="24" customFormat="1">
      <c r="B38" s="61"/>
      <c r="C38" s="238" t="s">
        <v>266</v>
      </c>
      <c r="D38" s="174"/>
      <c r="E38" s="540"/>
      <c r="F38" s="961"/>
      <c r="G38" s="540"/>
      <c r="H38" s="31"/>
    </row>
    <row r="39" spans="2:8" s="24" customFormat="1">
      <c r="B39" s="61">
        <v>5</v>
      </c>
      <c r="C39" s="239" t="s">
        <v>267</v>
      </c>
      <c r="D39" s="174" t="s">
        <v>176</v>
      </c>
      <c r="E39" s="540"/>
      <c r="F39" s="961">
        <f>'F13'!J12</f>
        <v>1.2458890529391946</v>
      </c>
      <c r="G39" s="540"/>
      <c r="H39" s="31"/>
    </row>
    <row r="40" spans="2:8" s="24" customFormat="1">
      <c r="B40" s="61">
        <f t="shared" ref="B40:B80" si="0">B39+1</f>
        <v>6</v>
      </c>
      <c r="C40" s="239" t="s">
        <v>268</v>
      </c>
      <c r="D40" s="174" t="s">
        <v>83</v>
      </c>
      <c r="E40" s="540"/>
      <c r="F40" s="961"/>
      <c r="G40" s="540"/>
      <c r="H40" s="31"/>
    </row>
    <row r="41" spans="2:8" s="24" customFormat="1">
      <c r="B41" s="61">
        <f t="shared" si="0"/>
        <v>7</v>
      </c>
      <c r="C41" s="238" t="s">
        <v>269</v>
      </c>
      <c r="D41" s="176" t="s">
        <v>270</v>
      </c>
      <c r="E41" s="558"/>
      <c r="F41" s="961">
        <f>F39+F40</f>
        <v>1.2458890529391946</v>
      </c>
      <c r="G41" s="558"/>
      <c r="H41" s="31"/>
    </row>
    <row r="42" spans="2:8" s="24" customFormat="1">
      <c r="B42" s="61"/>
      <c r="C42" s="238" t="s">
        <v>271</v>
      </c>
      <c r="D42" s="176"/>
      <c r="E42" s="558"/>
      <c r="F42" s="961"/>
      <c r="G42" s="558"/>
      <c r="H42" s="31"/>
    </row>
    <row r="43" spans="2:8" s="24" customFormat="1">
      <c r="B43" s="61">
        <v>8</v>
      </c>
      <c r="C43" s="239" t="s">
        <v>272</v>
      </c>
      <c r="D43" s="174" t="s">
        <v>273</v>
      </c>
      <c r="E43" s="540"/>
      <c r="F43" s="967">
        <v>1.1499999999999999</v>
      </c>
      <c r="G43" s="540"/>
      <c r="H43" s="31"/>
    </row>
    <row r="44" spans="2:8" s="24" customFormat="1">
      <c r="B44" s="61">
        <f t="shared" si="0"/>
        <v>9</v>
      </c>
      <c r="C44" s="239" t="s">
        <v>274</v>
      </c>
      <c r="D44" s="174" t="s">
        <v>275</v>
      </c>
      <c r="E44" s="540"/>
      <c r="F44" s="961"/>
      <c r="G44" s="540"/>
      <c r="H44" s="31"/>
    </row>
    <row r="45" spans="2:8" s="24" customFormat="1">
      <c r="B45" s="61">
        <f t="shared" si="0"/>
        <v>10</v>
      </c>
      <c r="C45" s="239" t="s">
        <v>276</v>
      </c>
      <c r="D45" s="174" t="s">
        <v>277</v>
      </c>
      <c r="E45" s="540"/>
      <c r="F45" s="961"/>
      <c r="G45" s="540"/>
      <c r="H45" s="31"/>
    </row>
    <row r="46" spans="2:8" s="24" customFormat="1">
      <c r="B46" s="61">
        <f t="shared" si="0"/>
        <v>11</v>
      </c>
      <c r="C46" s="239" t="s">
        <v>278</v>
      </c>
      <c r="D46" s="177" t="s">
        <v>279</v>
      </c>
      <c r="E46" s="559"/>
      <c r="F46" s="961"/>
      <c r="G46" s="559"/>
      <c r="H46" s="31"/>
    </row>
    <row r="47" spans="2:8" s="24" customFormat="1">
      <c r="B47" s="61">
        <f t="shared" si="0"/>
        <v>12</v>
      </c>
      <c r="C47" s="239" t="s">
        <v>280</v>
      </c>
      <c r="D47" s="177" t="s">
        <v>281</v>
      </c>
      <c r="E47" s="559"/>
      <c r="F47" s="961"/>
      <c r="G47" s="559"/>
      <c r="H47" s="31"/>
    </row>
    <row r="48" spans="2:8" s="24" customFormat="1">
      <c r="B48" s="61">
        <f t="shared" si="0"/>
        <v>13</v>
      </c>
      <c r="C48" s="238" t="s">
        <v>282</v>
      </c>
      <c r="D48" s="176" t="s">
        <v>283</v>
      </c>
      <c r="E48" s="558"/>
      <c r="F48" s="961">
        <f>SUM(F43:F47)</f>
        <v>1.1499999999999999</v>
      </c>
      <c r="G48" s="558"/>
      <c r="H48" s="31"/>
    </row>
    <row r="49" spans="2:8" s="24" customFormat="1">
      <c r="B49" s="61">
        <f t="shared" si="0"/>
        <v>14</v>
      </c>
      <c r="C49" s="238" t="s">
        <v>284</v>
      </c>
      <c r="D49" s="176" t="s">
        <v>285</v>
      </c>
      <c r="E49" s="558"/>
      <c r="F49" s="962">
        <f ca="1">F35+F41-F48</f>
        <v>0.7442264764094737</v>
      </c>
      <c r="G49" s="558"/>
      <c r="H49" s="31"/>
    </row>
    <row r="50" spans="2:8" s="24" customFormat="1">
      <c r="B50" s="61"/>
      <c r="C50" s="239"/>
      <c r="D50" s="174"/>
      <c r="E50" s="540"/>
      <c r="F50" s="961"/>
      <c r="G50" s="540"/>
      <c r="H50" s="31"/>
    </row>
    <row r="51" spans="2:8" s="24" customFormat="1" ht="20.25" customHeight="1">
      <c r="B51" s="61">
        <v>15</v>
      </c>
      <c r="C51" s="238" t="s">
        <v>286</v>
      </c>
      <c r="D51" s="176" t="s">
        <v>287</v>
      </c>
      <c r="E51" s="558"/>
      <c r="F51" s="967">
        <f ca="1">F49*25%</f>
        <v>0.18605661910236843</v>
      </c>
      <c r="G51" s="558"/>
      <c r="H51" s="31"/>
    </row>
    <row r="52" spans="2:8" s="24" customFormat="1">
      <c r="B52" s="61"/>
      <c r="C52" s="238"/>
      <c r="D52" s="176"/>
      <c r="E52" s="558"/>
      <c r="F52" s="961"/>
      <c r="G52" s="558"/>
      <c r="H52" s="31"/>
    </row>
    <row r="53" spans="2:8" s="24" customFormat="1" ht="28.5">
      <c r="B53" s="61">
        <v>16</v>
      </c>
      <c r="C53" s="238" t="s">
        <v>363</v>
      </c>
      <c r="D53" s="178" t="s">
        <v>288</v>
      </c>
      <c r="E53" s="560"/>
      <c r="F53" s="961">
        <f ca="1">F84</f>
        <v>0.11327751462872716</v>
      </c>
      <c r="G53" s="560"/>
      <c r="H53" s="31"/>
    </row>
    <row r="54" spans="2:8" s="24" customFormat="1">
      <c r="B54" s="61"/>
      <c r="C54" s="239"/>
      <c r="D54" s="174"/>
      <c r="E54" s="540"/>
      <c r="F54" s="961"/>
      <c r="G54" s="540"/>
      <c r="H54" s="31"/>
    </row>
    <row r="55" spans="2:8" s="24" customFormat="1">
      <c r="B55" s="61">
        <v>17</v>
      </c>
      <c r="C55" s="238" t="s">
        <v>289</v>
      </c>
      <c r="D55" s="176" t="s">
        <v>290</v>
      </c>
      <c r="E55" s="558"/>
      <c r="F55" s="961">
        <f ca="1">MAX(F51,F53)</f>
        <v>0.18605661910236843</v>
      </c>
      <c r="G55" s="558"/>
      <c r="H55" s="31"/>
    </row>
    <row r="56" spans="2:8" s="24" customFormat="1">
      <c r="B56" s="61"/>
      <c r="C56" s="238"/>
      <c r="D56" s="176"/>
      <c r="E56" s="558"/>
      <c r="F56" s="961"/>
      <c r="G56" s="558"/>
      <c r="H56" s="31"/>
    </row>
    <row r="57" spans="2:8" s="24" customFormat="1">
      <c r="B57" s="61">
        <v>18</v>
      </c>
      <c r="C57" s="238" t="s">
        <v>291</v>
      </c>
      <c r="D57" s="176" t="s">
        <v>292</v>
      </c>
      <c r="E57" s="558"/>
      <c r="F57" s="961"/>
      <c r="G57" s="558"/>
      <c r="H57" s="31"/>
    </row>
    <row r="58" spans="2:8" s="24" customFormat="1">
      <c r="B58" s="61"/>
      <c r="C58" s="239"/>
      <c r="D58" s="174"/>
      <c r="E58" s="540"/>
      <c r="F58" s="961"/>
      <c r="G58" s="540"/>
      <c r="H58" s="31"/>
    </row>
    <row r="59" spans="2:8" s="24" customFormat="1">
      <c r="B59" s="61">
        <v>19</v>
      </c>
      <c r="C59" s="239" t="s">
        <v>293</v>
      </c>
      <c r="D59" s="174" t="s">
        <v>294</v>
      </c>
      <c r="E59" s="541"/>
      <c r="F59" s="961"/>
      <c r="G59" s="541"/>
      <c r="H59" s="31"/>
    </row>
    <row r="60" spans="2:8" s="24" customFormat="1">
      <c r="B60" s="61">
        <f t="shared" si="0"/>
        <v>20</v>
      </c>
      <c r="C60" s="238" t="s">
        <v>295</v>
      </c>
      <c r="D60" s="176" t="s">
        <v>296</v>
      </c>
      <c r="E60" s="176"/>
      <c r="F60" s="963">
        <f ca="1">F55</f>
        <v>0.18605661910236843</v>
      </c>
      <c r="G60" s="176"/>
      <c r="H60" s="31"/>
    </row>
    <row r="61" spans="2:8" s="24" customFormat="1">
      <c r="B61" s="61"/>
      <c r="C61" s="239"/>
      <c r="D61" s="174"/>
      <c r="E61" s="174"/>
      <c r="F61" s="964"/>
      <c r="G61" s="174"/>
      <c r="H61" s="31"/>
    </row>
    <row r="62" spans="2:8" s="24" customFormat="1">
      <c r="B62" s="179"/>
      <c r="C62" s="240" t="s">
        <v>297</v>
      </c>
      <c r="D62" s="180"/>
      <c r="E62" s="180"/>
      <c r="F62" s="965"/>
      <c r="G62" s="180"/>
    </row>
    <row r="63" spans="2:8" s="24" customFormat="1">
      <c r="B63" s="61">
        <v>21</v>
      </c>
      <c r="C63" s="239" t="s">
        <v>261</v>
      </c>
      <c r="D63" s="174" t="s">
        <v>46</v>
      </c>
      <c r="E63" s="539"/>
      <c r="F63" s="966">
        <f ca="1">F33</f>
        <v>4.5428749129143702</v>
      </c>
      <c r="G63" s="539"/>
      <c r="H63" s="31"/>
    </row>
    <row r="64" spans="2:8" s="24" customFormat="1">
      <c r="B64" s="61">
        <f t="shared" si="0"/>
        <v>22</v>
      </c>
      <c r="C64" s="239" t="s">
        <v>262</v>
      </c>
      <c r="D64" s="174" t="s">
        <v>47</v>
      </c>
      <c r="E64" s="540"/>
      <c r="F64" s="961">
        <f ca="1">F34</f>
        <v>3.8945374894440912</v>
      </c>
      <c r="G64" s="540"/>
      <c r="H64" s="31"/>
    </row>
    <row r="65" spans="2:8" s="24" customFormat="1">
      <c r="B65" s="61">
        <f>B64+1</f>
        <v>23</v>
      </c>
      <c r="C65" s="238" t="s">
        <v>263</v>
      </c>
      <c r="D65" s="176" t="s">
        <v>264</v>
      </c>
      <c r="E65" s="558"/>
      <c r="F65" s="961">
        <f ca="1">F63-F64</f>
        <v>0.64833742347027901</v>
      </c>
      <c r="G65" s="558"/>
      <c r="H65" s="31"/>
    </row>
    <row r="66" spans="2:8" s="24" customFormat="1">
      <c r="B66" s="61"/>
      <c r="C66" s="238"/>
      <c r="D66" s="176"/>
      <c r="E66" s="558"/>
      <c r="F66" s="961"/>
      <c r="G66" s="558"/>
      <c r="H66" s="31"/>
    </row>
    <row r="67" spans="2:8" s="24" customFormat="1">
      <c r="B67" s="61">
        <v>24</v>
      </c>
      <c r="C67" s="238" t="s">
        <v>298</v>
      </c>
      <c r="D67" s="174"/>
      <c r="E67" s="540"/>
      <c r="F67" s="961"/>
      <c r="G67" s="540"/>
      <c r="H67" s="31"/>
    </row>
    <row r="68" spans="2:8" s="24" customFormat="1">
      <c r="B68" s="61">
        <f t="shared" si="0"/>
        <v>25</v>
      </c>
      <c r="C68" s="239" t="s">
        <v>267</v>
      </c>
      <c r="D68" s="174"/>
      <c r="E68" s="540"/>
      <c r="F68" s="961"/>
      <c r="G68" s="540"/>
      <c r="H68" s="31"/>
    </row>
    <row r="69" spans="2:8" s="24" customFormat="1">
      <c r="B69" s="61">
        <f t="shared" si="0"/>
        <v>26</v>
      </c>
      <c r="C69" s="239" t="s">
        <v>364</v>
      </c>
      <c r="D69" s="174"/>
      <c r="E69" s="540"/>
      <c r="F69" s="961"/>
      <c r="G69" s="540"/>
      <c r="H69" s="31"/>
    </row>
    <row r="70" spans="2:8" s="24" customFormat="1">
      <c r="B70" s="61">
        <f t="shared" si="0"/>
        <v>27</v>
      </c>
      <c r="C70" s="239"/>
      <c r="D70" s="174"/>
      <c r="E70" s="540"/>
      <c r="F70" s="961"/>
      <c r="G70" s="540"/>
      <c r="H70" s="31"/>
    </row>
    <row r="71" spans="2:8" s="24" customFormat="1">
      <c r="B71" s="61">
        <f t="shared" si="0"/>
        <v>28</v>
      </c>
      <c r="C71" s="239"/>
      <c r="D71" s="174"/>
      <c r="E71" s="540"/>
      <c r="F71" s="961"/>
      <c r="G71" s="540"/>
      <c r="H71" s="31"/>
    </row>
    <row r="72" spans="2:8" s="24" customFormat="1">
      <c r="B72" s="61">
        <f t="shared" si="0"/>
        <v>29</v>
      </c>
      <c r="C72" s="239"/>
      <c r="D72" s="174"/>
      <c r="E72" s="540"/>
      <c r="F72" s="961"/>
      <c r="G72" s="540"/>
      <c r="H72" s="31"/>
    </row>
    <row r="73" spans="2:8" s="24" customFormat="1">
      <c r="B73" s="61">
        <f t="shared" si="0"/>
        <v>30</v>
      </c>
      <c r="C73" s="241" t="s">
        <v>299</v>
      </c>
      <c r="D73" s="176" t="s">
        <v>176</v>
      </c>
      <c r="E73" s="558"/>
      <c r="F73" s="961">
        <f>SUM(F67:F72)</f>
        <v>0</v>
      </c>
      <c r="G73" s="558"/>
      <c r="H73" s="31"/>
    </row>
    <row r="74" spans="2:8" s="24" customFormat="1">
      <c r="B74" s="61"/>
      <c r="C74" s="239"/>
      <c r="D74" s="174"/>
      <c r="E74" s="540"/>
      <c r="F74" s="961"/>
      <c r="G74" s="540"/>
      <c r="H74" s="31"/>
    </row>
    <row r="75" spans="2:8" s="24" customFormat="1">
      <c r="B75" s="61">
        <v>31</v>
      </c>
      <c r="C75" s="238" t="s">
        <v>300</v>
      </c>
      <c r="D75" s="176"/>
      <c r="E75" s="558"/>
      <c r="F75" s="961"/>
      <c r="G75" s="558"/>
      <c r="H75" s="31"/>
    </row>
    <row r="76" spans="2:8" s="24" customFormat="1">
      <c r="B76" s="61">
        <f t="shared" si="0"/>
        <v>32</v>
      </c>
      <c r="C76" s="239" t="s">
        <v>272</v>
      </c>
      <c r="D76" s="174"/>
      <c r="E76" s="540"/>
      <c r="F76" s="961"/>
      <c r="G76" s="540"/>
      <c r="H76" s="31"/>
    </row>
    <row r="77" spans="2:8" s="24" customFormat="1">
      <c r="B77" s="61">
        <f t="shared" si="0"/>
        <v>33</v>
      </c>
      <c r="C77" s="239" t="s">
        <v>84</v>
      </c>
      <c r="D77" s="174"/>
      <c r="E77" s="540"/>
      <c r="F77" s="961"/>
      <c r="G77" s="540"/>
      <c r="H77" s="31"/>
    </row>
    <row r="78" spans="2:8" s="24" customFormat="1">
      <c r="B78" s="61">
        <f t="shared" si="0"/>
        <v>34</v>
      </c>
      <c r="C78" s="239"/>
      <c r="D78" s="174"/>
      <c r="E78" s="540"/>
      <c r="F78" s="961"/>
      <c r="G78" s="540"/>
      <c r="H78" s="31"/>
    </row>
    <row r="79" spans="2:8" s="24" customFormat="1">
      <c r="B79" s="61">
        <f t="shared" si="0"/>
        <v>35</v>
      </c>
      <c r="C79" s="239"/>
      <c r="D79" s="176"/>
      <c r="E79" s="558"/>
      <c r="F79" s="961"/>
      <c r="G79" s="558"/>
      <c r="H79" s="31"/>
    </row>
    <row r="80" spans="2:8" s="24" customFormat="1">
      <c r="B80" s="61">
        <f t="shared" si="0"/>
        <v>36</v>
      </c>
      <c r="C80" s="241" t="s">
        <v>299</v>
      </c>
      <c r="D80" s="176" t="s">
        <v>83</v>
      </c>
      <c r="E80" s="558"/>
      <c r="F80" s="961">
        <f>SUM(F75:F79)</f>
        <v>0</v>
      </c>
      <c r="G80" s="558"/>
      <c r="H80" s="31"/>
    </row>
    <row r="81" spans="2:10" s="24" customFormat="1">
      <c r="B81" s="61"/>
      <c r="C81" s="238"/>
      <c r="D81" s="176"/>
      <c r="E81" s="558"/>
      <c r="F81" s="961"/>
      <c r="G81" s="558"/>
      <c r="H81" s="31"/>
    </row>
    <row r="82" spans="2:10" s="24" customFormat="1">
      <c r="B82" s="61">
        <v>37</v>
      </c>
      <c r="C82" s="238" t="s">
        <v>301</v>
      </c>
      <c r="D82" s="176" t="s">
        <v>302</v>
      </c>
      <c r="E82" s="558"/>
      <c r="F82" s="962">
        <f ca="1">F65+F73-F80</f>
        <v>0.64833742347027901</v>
      </c>
      <c r="G82" s="558"/>
      <c r="H82" s="31"/>
    </row>
    <row r="83" spans="2:10" s="24" customFormat="1">
      <c r="B83" s="61"/>
      <c r="C83" s="239"/>
      <c r="D83" s="174"/>
      <c r="E83" s="541"/>
      <c r="F83" s="961"/>
      <c r="G83" s="541"/>
      <c r="H83" s="31"/>
    </row>
    <row r="84" spans="2:10" s="24" customFormat="1">
      <c r="B84" s="61">
        <v>38</v>
      </c>
      <c r="C84" s="238" t="s">
        <v>363</v>
      </c>
      <c r="D84" s="176"/>
      <c r="E84" s="176">
        <f>E10</f>
        <v>0.44</v>
      </c>
      <c r="F84" s="1043">
        <f ca="1">F82*17.472%</f>
        <v>0.11327751462872716</v>
      </c>
      <c r="G84" s="563"/>
      <c r="H84" s="31"/>
    </row>
    <row r="85" spans="2:10" s="24" customFormat="1">
      <c r="C85" s="212"/>
    </row>
    <row r="86" spans="2:10" s="24" customFormat="1">
      <c r="C86" s="236" t="s">
        <v>365</v>
      </c>
      <c r="D86" s="236"/>
      <c r="E86" s="236"/>
      <c r="F86" s="187"/>
      <c r="G86" s="187"/>
    </row>
    <row r="87" spans="2:10" s="24" customFormat="1">
      <c r="C87" s="1263" t="s">
        <v>648</v>
      </c>
      <c r="D87" s="1263"/>
      <c r="E87" s="1263"/>
      <c r="F87" s="1263"/>
      <c r="G87" s="1263"/>
    </row>
    <row r="88" spans="2:10" s="24" customFormat="1">
      <c r="C88" s="1264" t="s">
        <v>677</v>
      </c>
      <c r="D88" s="1264"/>
      <c r="E88" s="1264"/>
      <c r="F88" s="1264"/>
      <c r="G88" s="1264"/>
    </row>
    <row r="90" spans="2:10">
      <c r="B90" s="1260" t="s">
        <v>714</v>
      </c>
      <c r="C90" s="1260"/>
      <c r="D90" s="1260"/>
      <c r="E90" s="1260"/>
      <c r="F90" s="1260"/>
      <c r="G90" s="1260"/>
    </row>
    <row r="91" spans="2:10">
      <c r="B91" s="364"/>
      <c r="C91" s="364"/>
      <c r="D91" s="364"/>
      <c r="E91" s="364"/>
      <c r="F91" s="364"/>
      <c r="G91" s="364"/>
    </row>
    <row r="92" spans="2:10" ht="28.5">
      <c r="B92" s="536" t="s">
        <v>224</v>
      </c>
      <c r="C92" s="536" t="s">
        <v>4</v>
      </c>
      <c r="D92" s="537" t="s">
        <v>681</v>
      </c>
      <c r="E92" s="799" t="s">
        <v>213</v>
      </c>
      <c r="F92" s="537" t="s">
        <v>567</v>
      </c>
      <c r="G92" s="537" t="s">
        <v>568</v>
      </c>
      <c r="H92" s="536" t="s">
        <v>569</v>
      </c>
      <c r="I92" s="536" t="s">
        <v>570</v>
      </c>
      <c r="J92" s="536" t="s">
        <v>571</v>
      </c>
    </row>
    <row r="93" spans="2:10">
      <c r="B93" s="562">
        <v>1</v>
      </c>
      <c r="C93" s="173" t="s">
        <v>680</v>
      </c>
      <c r="D93" s="174" t="s">
        <v>56</v>
      </c>
      <c r="E93" s="954">
        <f ca="1">F65</f>
        <v>0.64833742347027901</v>
      </c>
      <c r="F93" s="954"/>
      <c r="G93" s="954"/>
      <c r="H93" s="954"/>
      <c r="I93" s="954"/>
      <c r="J93" s="954"/>
    </row>
    <row r="94" spans="2:10">
      <c r="B94" s="562">
        <f>B93+1</f>
        <v>2</v>
      </c>
      <c r="C94" s="173" t="s">
        <v>595</v>
      </c>
      <c r="D94" s="174" t="s">
        <v>57</v>
      </c>
      <c r="E94" s="955">
        <f ca="1">F84</f>
        <v>0.11327751462872716</v>
      </c>
      <c r="F94" s="956"/>
      <c r="G94" s="956"/>
      <c r="H94" s="956"/>
      <c r="I94" s="956"/>
      <c r="J94" s="956"/>
    </row>
    <row r="95" spans="2:10">
      <c r="B95" s="562">
        <f>B94+1</f>
        <v>3</v>
      </c>
      <c r="C95" s="173" t="s">
        <v>596</v>
      </c>
      <c r="D95" s="174" t="s">
        <v>597</v>
      </c>
      <c r="E95" s="957">
        <f ca="1">E94/E93</f>
        <v>0.17472000000000001</v>
      </c>
      <c r="F95" s="958"/>
      <c r="G95" s="958"/>
      <c r="H95" s="958"/>
      <c r="I95" s="958"/>
      <c r="J95" s="958"/>
    </row>
    <row r="96" spans="2:10">
      <c r="B96" s="562"/>
      <c r="C96" s="175"/>
      <c r="D96" s="175"/>
      <c r="E96" s="959"/>
      <c r="F96" s="959"/>
      <c r="G96" s="959"/>
      <c r="H96" s="959"/>
      <c r="I96" s="959"/>
      <c r="J96" s="959"/>
    </row>
    <row r="97" spans="2:10">
      <c r="B97" s="562">
        <v>4</v>
      </c>
      <c r="C97" s="173" t="s">
        <v>679</v>
      </c>
      <c r="D97" s="174" t="s">
        <v>314</v>
      </c>
      <c r="E97" s="973">
        <f>15.5%</f>
        <v>0.155</v>
      </c>
      <c r="F97" s="973">
        <v>0.14000000000000001</v>
      </c>
      <c r="G97" s="973">
        <v>0.14000000000000001</v>
      </c>
      <c r="H97" s="973">
        <v>0.14000000000000001</v>
      </c>
      <c r="I97" s="973">
        <v>0.14000000000000001</v>
      </c>
      <c r="J97" s="973">
        <v>0.14000000000000001</v>
      </c>
    </row>
    <row r="98" spans="2:10">
      <c r="B98" s="562">
        <v>5</v>
      </c>
      <c r="C98" s="175" t="s">
        <v>599</v>
      </c>
      <c r="D98" s="176" t="s">
        <v>678</v>
      </c>
      <c r="E98" s="957">
        <f t="shared" ref="E98" ca="1" si="1">E97/(1-E95)</f>
        <v>0.18781504459092671</v>
      </c>
      <c r="F98" s="957">
        <f ca="1">F97/(1-$E$95)</f>
        <v>0.16963939511438544</v>
      </c>
      <c r="G98" s="957">
        <f t="shared" ref="G98" ca="1" si="2">G97/(1-$E$95)</f>
        <v>0.16963939511438544</v>
      </c>
      <c r="H98" s="957">
        <f ca="1">H97/(1-$E$95)</f>
        <v>0.16963939511438544</v>
      </c>
      <c r="I98" s="957">
        <f ca="1">I97/(1-$E$95)</f>
        <v>0.16963939511438544</v>
      </c>
      <c r="J98" s="957">
        <f ca="1">J97/(1-$E$95)</f>
        <v>0.16963939511438544</v>
      </c>
    </row>
    <row r="99" spans="2:10">
      <c r="B99" s="364"/>
      <c r="C99" s="364"/>
      <c r="D99" s="364"/>
      <c r="E99" s="364"/>
      <c r="F99" s="364"/>
      <c r="G99" s="364"/>
    </row>
    <row r="100" spans="2:10">
      <c r="B100" s="364"/>
      <c r="C100" s="364" t="s">
        <v>600</v>
      </c>
      <c r="D100" s="364"/>
      <c r="E100" s="364"/>
      <c r="F100" s="364"/>
      <c r="G100" s="364"/>
    </row>
    <row r="101" spans="2:10" ht="31.5" customHeight="1">
      <c r="B101" s="364"/>
      <c r="C101" s="1256" t="s">
        <v>601</v>
      </c>
      <c r="D101" s="1256"/>
      <c r="E101" s="1256"/>
      <c r="F101" s="1256"/>
      <c r="G101" s="1256"/>
    </row>
    <row r="102" spans="2:10">
      <c r="B102" s="364"/>
      <c r="C102" s="364" t="s">
        <v>602</v>
      </c>
      <c r="D102" s="364"/>
      <c r="E102" s="364"/>
      <c r="F102" s="364"/>
      <c r="G102" s="364"/>
    </row>
    <row r="103" spans="2:10">
      <c r="B103" s="364"/>
      <c r="C103" s="364" t="s">
        <v>603</v>
      </c>
      <c r="D103" s="364"/>
      <c r="E103" s="364"/>
      <c r="F103" s="364"/>
      <c r="G103" s="364"/>
    </row>
  </sheetData>
  <mergeCells count="19">
    <mergeCell ref="H7:H9"/>
    <mergeCell ref="B28:G28"/>
    <mergeCell ref="B30:B32"/>
    <mergeCell ref="C30:C32"/>
    <mergeCell ref="D30:D32"/>
    <mergeCell ref="E30:G30"/>
    <mergeCell ref="H30:H31"/>
    <mergeCell ref="B7:B9"/>
    <mergeCell ref="C7:C9"/>
    <mergeCell ref="D7:D9"/>
    <mergeCell ref="E7:G7"/>
    <mergeCell ref="B90:G90"/>
    <mergeCell ref="C101:G101"/>
    <mergeCell ref="B16:F16"/>
    <mergeCell ref="B18:B20"/>
    <mergeCell ref="C18:C20"/>
    <mergeCell ref="D18:D20"/>
    <mergeCell ref="C87:G87"/>
    <mergeCell ref="C88:G88"/>
  </mergeCells>
  <pageMargins left="0.70866141732283472" right="0.70866141732283472" top="0.74803149606299213" bottom="0.74803149606299213" header="0.31496062992125984" footer="0.31496062992125984"/>
  <pageSetup paperSize="9" scale="30" orientation="landscape" r:id="rId1"/>
</worksheet>
</file>

<file path=xl/worksheets/sheet2.xml><?xml version="1.0" encoding="utf-8"?>
<worksheet xmlns="http://schemas.openxmlformats.org/spreadsheetml/2006/main" xmlns:r="http://schemas.openxmlformats.org/officeDocument/2006/relationships">
  <sheetPr codeName="Sheet10"/>
  <dimension ref="B1:M43"/>
  <sheetViews>
    <sheetView showGridLines="0" view="pageBreakPreview" topLeftCell="A19" zoomScale="90" zoomScaleSheetLayoutView="90" workbookViewId="0">
      <selection activeCell="E38" sqref="E38"/>
    </sheetView>
  </sheetViews>
  <sheetFormatPr defaultColWidth="9.140625" defaultRowHeight="15"/>
  <cols>
    <col min="1" max="1" width="6.28515625" style="3" customWidth="1"/>
    <col min="2" max="2" width="7" style="156" customWidth="1"/>
    <col min="3" max="3" width="69.7109375" style="3" customWidth="1"/>
    <col min="4" max="4" width="19.7109375" style="3" customWidth="1"/>
    <col min="5" max="13" width="18.7109375" style="3" customWidth="1"/>
    <col min="14" max="16384" width="9.140625" style="3"/>
  </cols>
  <sheetData>
    <row r="1" spans="2:13" ht="17.25" customHeight="1"/>
    <row r="2" spans="2:13" ht="15.75">
      <c r="B2" s="1094" t="s">
        <v>743</v>
      </c>
      <c r="C2" s="1094"/>
      <c r="D2" s="1094"/>
      <c r="E2" s="19"/>
      <c r="F2" s="19"/>
      <c r="G2" s="19"/>
      <c r="H2" s="19"/>
      <c r="I2" s="19"/>
      <c r="J2" s="19"/>
      <c r="K2" s="19"/>
      <c r="L2" s="19"/>
      <c r="M2" s="19"/>
    </row>
    <row r="3" spans="2:13" s="1" customFormat="1" ht="15" customHeight="1">
      <c r="B3" s="1095" t="s">
        <v>774</v>
      </c>
      <c r="C3" s="1095"/>
      <c r="D3" s="1095"/>
      <c r="E3" s="19"/>
      <c r="F3" s="19"/>
      <c r="G3" s="19"/>
      <c r="H3" s="19"/>
      <c r="I3" s="19"/>
      <c r="J3" s="19"/>
      <c r="K3" s="19"/>
      <c r="L3" s="19"/>
      <c r="M3" s="19"/>
    </row>
    <row r="4" spans="2:13" ht="15.75">
      <c r="B4" s="157"/>
      <c r="C4" s="20"/>
      <c r="D4" s="20"/>
      <c r="E4" s="20"/>
      <c r="F4" s="20"/>
      <c r="G4" s="20"/>
      <c r="H4" s="20"/>
      <c r="I4" s="20"/>
      <c r="J4" s="20"/>
      <c r="K4" s="20"/>
      <c r="L4" s="20"/>
      <c r="M4" s="20"/>
    </row>
    <row r="5" spans="2:13" ht="15.75">
      <c r="B5" s="157"/>
      <c r="C5" s="20"/>
      <c r="D5" s="20"/>
      <c r="E5" s="20"/>
      <c r="F5" s="20"/>
      <c r="G5" s="20"/>
      <c r="H5" s="20"/>
      <c r="I5" s="20"/>
      <c r="J5" s="20"/>
      <c r="K5" s="20"/>
      <c r="L5" s="21"/>
      <c r="M5" s="20"/>
    </row>
    <row r="6" spans="2:13" ht="12.75" customHeight="1">
      <c r="B6" s="1096" t="s">
        <v>224</v>
      </c>
      <c r="C6" s="1098" t="s">
        <v>77</v>
      </c>
      <c r="D6" s="1098" t="s">
        <v>18</v>
      </c>
    </row>
    <row r="7" spans="2:13" ht="15" customHeight="1">
      <c r="B7" s="1096"/>
      <c r="C7" s="1098"/>
      <c r="D7" s="1098"/>
    </row>
    <row r="8" spans="2:13">
      <c r="B8" s="1097"/>
      <c r="C8" s="1099"/>
      <c r="D8" s="1099"/>
    </row>
    <row r="9" spans="2:13" ht="18" customHeight="1">
      <c r="B9" s="158">
        <v>1</v>
      </c>
      <c r="C9" s="154" t="s">
        <v>69</v>
      </c>
      <c r="D9" s="384" t="s">
        <v>70</v>
      </c>
    </row>
    <row r="10" spans="2:13" ht="18" customHeight="1">
      <c r="B10" s="158">
        <f>B9+1</f>
        <v>2</v>
      </c>
      <c r="C10" s="154" t="s">
        <v>165</v>
      </c>
      <c r="D10" s="384" t="s">
        <v>63</v>
      </c>
    </row>
    <row r="11" spans="2:13" ht="18" customHeight="1">
      <c r="B11" s="158">
        <f t="shared" ref="B11:B29" si="0">B10+1</f>
        <v>3</v>
      </c>
      <c r="C11" s="154" t="s">
        <v>686</v>
      </c>
      <c r="D11" s="384" t="s">
        <v>93</v>
      </c>
    </row>
    <row r="12" spans="2:13" ht="18" customHeight="1">
      <c r="B12" s="158">
        <f t="shared" si="0"/>
        <v>4</v>
      </c>
      <c r="C12" s="154" t="s">
        <v>208</v>
      </c>
      <c r="D12" s="384" t="s">
        <v>207</v>
      </c>
    </row>
    <row r="13" spans="2:13" ht="18" customHeight="1">
      <c r="B13" s="158">
        <f t="shared" si="0"/>
        <v>5</v>
      </c>
      <c r="C13" s="154" t="s">
        <v>258</v>
      </c>
      <c r="D13" s="384" t="s">
        <v>96</v>
      </c>
    </row>
    <row r="14" spans="2:13" ht="18" customHeight="1">
      <c r="B14" s="158">
        <f t="shared" si="0"/>
        <v>6</v>
      </c>
      <c r="C14" s="154" t="s">
        <v>687</v>
      </c>
      <c r="D14" s="384" t="s">
        <v>98</v>
      </c>
    </row>
    <row r="15" spans="2:13" ht="18" customHeight="1">
      <c r="B15" s="158">
        <f t="shared" si="0"/>
        <v>7</v>
      </c>
      <c r="C15" s="154" t="s">
        <v>689</v>
      </c>
      <c r="D15" s="384" t="s">
        <v>164</v>
      </c>
    </row>
    <row r="16" spans="2:13" ht="18" customHeight="1">
      <c r="B16" s="158">
        <f t="shared" si="0"/>
        <v>8</v>
      </c>
      <c r="C16" s="363" t="s">
        <v>542</v>
      </c>
      <c r="D16" s="384" t="s">
        <v>87</v>
      </c>
    </row>
    <row r="17" spans="2:4" ht="18" customHeight="1">
      <c r="B17" s="158">
        <f t="shared" si="0"/>
        <v>9</v>
      </c>
      <c r="C17" s="154" t="s">
        <v>73</v>
      </c>
      <c r="D17" s="384" t="s">
        <v>254</v>
      </c>
    </row>
    <row r="18" spans="2:4" ht="18" customHeight="1">
      <c r="B18" s="158">
        <f t="shared" si="0"/>
        <v>10</v>
      </c>
      <c r="C18" s="154" t="s">
        <v>171</v>
      </c>
      <c r="D18" s="384" t="s">
        <v>255</v>
      </c>
    </row>
    <row r="19" spans="2:4" ht="18" customHeight="1">
      <c r="B19" s="158">
        <f t="shared" si="0"/>
        <v>11</v>
      </c>
      <c r="C19" s="154" t="s">
        <v>209</v>
      </c>
      <c r="D19" s="384" t="s">
        <v>541</v>
      </c>
    </row>
    <row r="20" spans="2:4" ht="18" customHeight="1">
      <c r="B20" s="158">
        <f t="shared" si="0"/>
        <v>12</v>
      </c>
      <c r="C20" s="154" t="s">
        <v>71</v>
      </c>
      <c r="D20" s="384" t="s">
        <v>25</v>
      </c>
    </row>
    <row r="21" spans="2:4" ht="18" customHeight="1">
      <c r="B21" s="158">
        <f t="shared" si="0"/>
        <v>13</v>
      </c>
      <c r="C21" s="155" t="s">
        <v>225</v>
      </c>
      <c r="D21" s="384" t="s">
        <v>64</v>
      </c>
    </row>
    <row r="22" spans="2:4" ht="18" customHeight="1">
      <c r="B22" s="158">
        <f t="shared" si="0"/>
        <v>14</v>
      </c>
      <c r="C22" s="155" t="s">
        <v>305</v>
      </c>
      <c r="D22" s="384" t="s">
        <v>65</v>
      </c>
    </row>
    <row r="23" spans="2:4" ht="18" customHeight="1">
      <c r="B23" s="158">
        <f t="shared" si="0"/>
        <v>15</v>
      </c>
      <c r="C23" s="154" t="s">
        <v>74</v>
      </c>
      <c r="D23" s="384" t="s">
        <v>68</v>
      </c>
    </row>
    <row r="24" spans="2:4" ht="18" customHeight="1">
      <c r="B24" s="158">
        <f t="shared" si="0"/>
        <v>16</v>
      </c>
      <c r="C24" s="154" t="s">
        <v>76</v>
      </c>
      <c r="D24" s="384" t="s">
        <v>75</v>
      </c>
    </row>
    <row r="25" spans="2:4" ht="15.75">
      <c r="B25" s="158">
        <v>17</v>
      </c>
      <c r="C25" s="154" t="s">
        <v>0</v>
      </c>
      <c r="D25" s="384" t="s">
        <v>67</v>
      </c>
    </row>
    <row r="26" spans="2:4" ht="15.75">
      <c r="B26" s="158">
        <f t="shared" si="0"/>
        <v>18</v>
      </c>
      <c r="C26" s="154" t="s">
        <v>318</v>
      </c>
      <c r="D26" s="384" t="s">
        <v>210</v>
      </c>
    </row>
    <row r="27" spans="2:4" ht="15.75">
      <c r="B27" s="158">
        <f t="shared" si="0"/>
        <v>19</v>
      </c>
      <c r="C27" s="154" t="s">
        <v>515</v>
      </c>
      <c r="D27" s="384" t="s">
        <v>256</v>
      </c>
    </row>
    <row r="28" spans="2:4" ht="15.75">
      <c r="B28" s="158">
        <f t="shared" si="0"/>
        <v>20</v>
      </c>
      <c r="C28" s="154" t="s">
        <v>502</v>
      </c>
      <c r="D28" s="384" t="s">
        <v>304</v>
      </c>
    </row>
    <row r="29" spans="2:4" ht="15.75">
      <c r="B29" s="158">
        <f t="shared" si="0"/>
        <v>21</v>
      </c>
      <c r="C29" s="154" t="s">
        <v>306</v>
      </c>
      <c r="D29" s="384" t="s">
        <v>317</v>
      </c>
    </row>
    <row r="30" spans="2:4" ht="15.75">
      <c r="B30" s="368"/>
      <c r="C30" s="361" t="s">
        <v>555</v>
      </c>
      <c r="D30" s="385"/>
    </row>
    <row r="31" spans="2:4" ht="15.75">
      <c r="B31" s="362">
        <f>B29+1</f>
        <v>22</v>
      </c>
      <c r="C31" s="363" t="s">
        <v>493</v>
      </c>
      <c r="D31" s="386" t="s">
        <v>719</v>
      </c>
    </row>
    <row r="32" spans="2:4" ht="15.75">
      <c r="B32" s="362">
        <f t="shared" ref="B32:B39" si="1">B31+1</f>
        <v>23</v>
      </c>
      <c r="C32" s="363" t="s">
        <v>494</v>
      </c>
      <c r="D32" s="386" t="s">
        <v>721</v>
      </c>
    </row>
    <row r="33" spans="2:4" ht="15.75">
      <c r="B33" s="362">
        <f t="shared" si="1"/>
        <v>24</v>
      </c>
      <c r="C33" s="363" t="s">
        <v>495</v>
      </c>
      <c r="D33" s="386" t="s">
        <v>724</v>
      </c>
    </row>
    <row r="34" spans="2:4" ht="15.75">
      <c r="B34" s="362">
        <f t="shared" si="1"/>
        <v>25</v>
      </c>
      <c r="C34" s="363" t="s">
        <v>501</v>
      </c>
      <c r="D34" s="386" t="s">
        <v>725</v>
      </c>
    </row>
    <row r="35" spans="2:4" ht="15.75">
      <c r="B35" s="362">
        <f t="shared" si="1"/>
        <v>26</v>
      </c>
      <c r="C35" s="363" t="s">
        <v>496</v>
      </c>
      <c r="D35" s="386" t="s">
        <v>728</v>
      </c>
    </row>
    <row r="36" spans="2:4" ht="15.75">
      <c r="B36" s="362">
        <f t="shared" si="1"/>
        <v>27</v>
      </c>
      <c r="C36" s="363" t="s">
        <v>497</v>
      </c>
      <c r="D36" s="386" t="s">
        <v>729</v>
      </c>
    </row>
    <row r="37" spans="2:4" ht="15.75">
      <c r="B37" s="362">
        <f t="shared" si="1"/>
        <v>28</v>
      </c>
      <c r="C37" s="363" t="s">
        <v>498</v>
      </c>
      <c r="D37" s="386" t="s">
        <v>732</v>
      </c>
    </row>
    <row r="38" spans="2:4" ht="15.75">
      <c r="B38" s="362">
        <f t="shared" si="1"/>
        <v>29</v>
      </c>
      <c r="C38" s="363" t="s">
        <v>499</v>
      </c>
      <c r="D38" s="386" t="s">
        <v>733</v>
      </c>
    </row>
    <row r="39" spans="2:4" ht="15.75">
      <c r="B39" s="362">
        <f t="shared" si="1"/>
        <v>30</v>
      </c>
      <c r="C39" s="363" t="s">
        <v>500</v>
      </c>
      <c r="D39" s="386" t="s">
        <v>736</v>
      </c>
    </row>
    <row r="40" spans="2:4" ht="15.75">
      <c r="B40" s="600"/>
      <c r="C40" s="601"/>
      <c r="D40" s="602"/>
    </row>
    <row r="41" spans="2:4" ht="15.75">
      <c r="B41" s="621">
        <v>32</v>
      </c>
      <c r="C41" s="154" t="s">
        <v>644</v>
      </c>
      <c r="D41" s="384" t="s">
        <v>738</v>
      </c>
    </row>
    <row r="43" spans="2:4">
      <c r="B43" s="619" t="s">
        <v>566</v>
      </c>
      <c r="C43" s="620"/>
      <c r="D43" s="620"/>
    </row>
  </sheetData>
  <mergeCells count="5">
    <mergeCell ref="B2:D2"/>
    <mergeCell ref="B3:D3"/>
    <mergeCell ref="B6:B8"/>
    <mergeCell ref="C6:C8"/>
    <mergeCell ref="D6:D8"/>
  </mergeCells>
  <phoneticPr fontId="0" type="noConversion"/>
  <pageMargins left="1.02" right="0.25" top="1" bottom="1" header="0.25" footer="0.25"/>
  <pageSetup paperSize="9" scale="88" orientation="portrait" r:id="rId1"/>
  <headerFooter alignWithMargins="0">
    <oddHeader>&amp;F</oddHeader>
  </headerFooter>
</worksheet>
</file>

<file path=xl/worksheets/sheet20.xml><?xml version="1.0" encoding="utf-8"?>
<worksheet xmlns="http://schemas.openxmlformats.org/spreadsheetml/2006/main" xmlns:r="http://schemas.openxmlformats.org/officeDocument/2006/relationships">
  <sheetPr>
    <pageSetUpPr fitToPage="1"/>
  </sheetPr>
  <dimension ref="B2:T25"/>
  <sheetViews>
    <sheetView showGridLines="0" view="pageBreakPreview" topLeftCell="B1" zoomScale="90" zoomScaleNormal="75" zoomScaleSheetLayoutView="90" workbookViewId="0">
      <pane xSplit="2" ySplit="8" topLeftCell="D9" activePane="bottomRight" state="frozen"/>
      <selection activeCell="B1" sqref="B1"/>
      <selection pane="topRight" activeCell="D1" sqref="D1"/>
      <selection pane="bottomLeft" activeCell="B9" sqref="B9"/>
      <selection pane="bottomRight" activeCell="D9" sqref="D9"/>
    </sheetView>
  </sheetViews>
  <sheetFormatPr defaultColWidth="9.140625" defaultRowHeight="15"/>
  <cols>
    <col min="1" max="1" width="6.85546875" style="24" customWidth="1"/>
    <col min="2" max="2" width="7.42578125" style="166" customWidth="1"/>
    <col min="3" max="3" width="38.28515625" style="212" customWidth="1"/>
    <col min="4" max="5" width="15.42578125" style="212" customWidth="1"/>
    <col min="6" max="6" width="18.7109375" style="212" customWidth="1"/>
    <col min="7" max="7" width="11.7109375" style="24" customWidth="1"/>
    <col min="8" max="8" width="17" style="24" customWidth="1"/>
    <col min="9" max="9" width="16.5703125" style="24" customWidth="1"/>
    <col min="10" max="10" width="11.7109375" style="24" customWidth="1"/>
    <col min="11" max="11" width="17" style="24" customWidth="1"/>
    <col min="12" max="12" width="16.5703125" style="24" customWidth="1"/>
    <col min="13" max="13" width="13.85546875" style="24" customWidth="1"/>
    <col min="14" max="14" width="18.42578125" style="24" customWidth="1"/>
    <col min="15" max="15" width="17" style="24" customWidth="1"/>
    <col min="16" max="16" width="14" style="24" customWidth="1"/>
    <col min="17" max="18" width="13.85546875" style="24" customWidth="1"/>
    <col min="19" max="19" width="16" style="24" customWidth="1"/>
    <col min="20" max="20" width="13.42578125" style="24" customWidth="1"/>
    <col min="21" max="16384" width="9.140625" style="24"/>
  </cols>
  <sheetData>
    <row r="2" spans="2:20">
      <c r="C2" s="208"/>
      <c r="D2" s="911"/>
      <c r="E2" s="208"/>
      <c r="F2" s="208"/>
      <c r="G2" s="206"/>
      <c r="H2" s="206"/>
      <c r="I2" s="206"/>
      <c r="J2" s="206"/>
      <c r="K2" s="206"/>
      <c r="L2" s="206"/>
      <c r="M2" s="392" t="str">
        <f>Index!B2</f>
        <v xml:space="preserve">      Vidarbha Industries Power Limited - Transmission Business</v>
      </c>
      <c r="N2" s="187"/>
      <c r="O2" s="187"/>
      <c r="P2" s="187"/>
      <c r="Q2" s="187"/>
      <c r="R2" s="187"/>
      <c r="S2" s="187"/>
    </row>
    <row r="3" spans="2:20" s="26" customFormat="1">
      <c r="B3" s="213"/>
      <c r="C3" s="209"/>
      <c r="D3" s="209"/>
      <c r="E3" s="209"/>
      <c r="F3" s="209"/>
      <c r="G3" s="185"/>
      <c r="H3" s="185"/>
      <c r="I3" s="185"/>
      <c r="J3" s="185"/>
      <c r="K3" s="185"/>
      <c r="L3" s="185"/>
      <c r="M3" s="204" t="s">
        <v>774</v>
      </c>
      <c r="N3" s="97"/>
      <c r="O3" s="97"/>
      <c r="P3" s="97"/>
      <c r="Q3" s="97"/>
      <c r="R3" s="97"/>
      <c r="S3" s="96"/>
    </row>
    <row r="4" spans="2:20" s="26" customFormat="1">
      <c r="B4" s="213"/>
      <c r="C4" s="210"/>
      <c r="D4" s="210"/>
      <c r="E4" s="210"/>
      <c r="F4" s="210"/>
      <c r="G4" s="184"/>
      <c r="H4" s="184"/>
      <c r="I4" s="184"/>
      <c r="J4" s="184"/>
      <c r="K4" s="184"/>
      <c r="L4" s="184"/>
      <c r="M4" s="205" t="s">
        <v>715</v>
      </c>
      <c r="N4" s="184"/>
      <c r="O4" s="184"/>
      <c r="P4" s="184"/>
      <c r="Q4" s="184"/>
      <c r="R4" s="184"/>
      <c r="S4" s="184"/>
    </row>
    <row r="5" spans="2:20" s="26" customFormat="1">
      <c r="B5" s="393"/>
      <c r="C5" s="211"/>
      <c r="D5" s="211"/>
      <c r="E5" s="211"/>
      <c r="F5" s="211"/>
      <c r="G5" s="205"/>
      <c r="H5" s="205"/>
      <c r="I5" s="205"/>
      <c r="J5" s="205"/>
      <c r="K5" s="205"/>
      <c r="L5" s="205"/>
      <c r="M5" s="205"/>
      <c r="N5" s="184"/>
      <c r="O5" s="184"/>
      <c r="P5" s="184"/>
      <c r="Q5" s="184"/>
      <c r="R5" s="184"/>
      <c r="S5" s="184"/>
    </row>
    <row r="6" spans="2:20" s="26" customFormat="1" ht="15" customHeight="1">
      <c r="B6" s="1104" t="s">
        <v>224</v>
      </c>
      <c r="C6" s="1207" t="s">
        <v>4</v>
      </c>
      <c r="D6" s="1109" t="s">
        <v>213</v>
      </c>
      <c r="E6" s="1110"/>
      <c r="F6" s="1111"/>
      <c r="G6" s="1109" t="s">
        <v>567</v>
      </c>
      <c r="H6" s="1110"/>
      <c r="I6" s="1111"/>
      <c r="J6" s="1109" t="s">
        <v>568</v>
      </c>
      <c r="K6" s="1110"/>
      <c r="L6" s="1111"/>
      <c r="M6" s="1109" t="s">
        <v>569</v>
      </c>
      <c r="N6" s="1110"/>
      <c r="O6" s="1111"/>
      <c r="P6" s="1115" t="s">
        <v>570</v>
      </c>
      <c r="Q6" s="1116"/>
      <c r="R6" s="1115" t="s">
        <v>571</v>
      </c>
      <c r="S6" s="1116"/>
      <c r="T6" s="1207" t="s">
        <v>37</v>
      </c>
    </row>
    <row r="7" spans="2:20" ht="28.5">
      <c r="B7" s="1105"/>
      <c r="C7" s="1207"/>
      <c r="D7" s="798" t="s">
        <v>782</v>
      </c>
      <c r="E7" s="798" t="s">
        <v>308</v>
      </c>
      <c r="F7" s="798" t="s">
        <v>309</v>
      </c>
      <c r="G7" s="798" t="s">
        <v>782</v>
      </c>
      <c r="H7" s="798" t="s">
        <v>308</v>
      </c>
      <c r="I7" s="798" t="s">
        <v>309</v>
      </c>
      <c r="J7" s="798" t="s">
        <v>782</v>
      </c>
      <c r="K7" s="798" t="s">
        <v>308</v>
      </c>
      <c r="L7" s="798" t="s">
        <v>309</v>
      </c>
      <c r="M7" s="798" t="s">
        <v>782</v>
      </c>
      <c r="N7" s="798" t="s">
        <v>58</v>
      </c>
      <c r="O7" s="798" t="s">
        <v>312</v>
      </c>
      <c r="P7" s="798" t="s">
        <v>782</v>
      </c>
      <c r="Q7" s="798" t="s">
        <v>780</v>
      </c>
      <c r="R7" s="798" t="s">
        <v>782</v>
      </c>
      <c r="S7" s="798" t="s">
        <v>780</v>
      </c>
      <c r="T7" s="1207"/>
    </row>
    <row r="8" spans="2:20">
      <c r="B8" s="1210"/>
      <c r="C8" s="1262"/>
      <c r="D8" s="798" t="s">
        <v>56</v>
      </c>
      <c r="E8" s="798" t="s">
        <v>57</v>
      </c>
      <c r="F8" s="798" t="s">
        <v>313</v>
      </c>
      <c r="G8" s="798" t="s">
        <v>314</v>
      </c>
      <c r="H8" s="798" t="s">
        <v>315</v>
      </c>
      <c r="I8" s="798" t="s">
        <v>572</v>
      </c>
      <c r="J8" s="798" t="s">
        <v>573</v>
      </c>
      <c r="K8" s="798" t="s">
        <v>574</v>
      </c>
      <c r="L8" s="798" t="s">
        <v>783</v>
      </c>
      <c r="M8" s="798" t="s">
        <v>573</v>
      </c>
      <c r="N8" s="798" t="s">
        <v>574</v>
      </c>
      <c r="O8" s="798" t="s">
        <v>587</v>
      </c>
      <c r="P8" s="798"/>
      <c r="Q8" s="798"/>
      <c r="R8" s="798"/>
      <c r="S8" s="798"/>
      <c r="T8" s="1262"/>
    </row>
    <row r="9" spans="2:20">
      <c r="B9" s="214">
        <v>1</v>
      </c>
      <c r="C9" s="207" t="s">
        <v>525</v>
      </c>
      <c r="D9" s="914">
        <v>0.21</v>
      </c>
      <c r="E9" s="915">
        <f>D9</f>
        <v>0.21</v>
      </c>
      <c r="F9" s="916"/>
      <c r="G9" s="848">
        <f>D14</f>
        <v>0.27016132677553006</v>
      </c>
      <c r="H9" s="917">
        <f>E14</f>
        <v>0.27800000000000002</v>
      </c>
      <c r="I9" s="850"/>
      <c r="J9" s="848">
        <f>G14</f>
        <v>0.33032265355106011</v>
      </c>
      <c r="K9" s="917">
        <f>H14</f>
        <v>0.34600000000000003</v>
      </c>
      <c r="L9" s="850"/>
      <c r="M9" s="848">
        <f>J14</f>
        <v>0.39048398032659015</v>
      </c>
      <c r="N9" s="917">
        <f>K14</f>
        <v>0.40616132677553007</v>
      </c>
      <c r="O9" s="850"/>
      <c r="P9" s="850">
        <f>M14</f>
        <v>0.4506453071021202</v>
      </c>
      <c r="Q9" s="918">
        <f>N14</f>
        <v>0.46632265355106012</v>
      </c>
      <c r="R9" s="918">
        <f>P14</f>
        <v>0.51080663387765024</v>
      </c>
      <c r="S9" s="918">
        <f>Q14</f>
        <v>0.52648398032659016</v>
      </c>
      <c r="T9" s="11"/>
    </row>
    <row r="10" spans="2:20">
      <c r="B10" s="214">
        <f t="shared" ref="B10:B15" si="0">B9+1</f>
        <v>2</v>
      </c>
      <c r="C10" s="207" t="s">
        <v>523</v>
      </c>
      <c r="D10" s="916">
        <f>E10</f>
        <v>24.064530710212019</v>
      </c>
      <c r="E10" s="916">
        <f>'F4'!D22</f>
        <v>24.064530710212019</v>
      </c>
      <c r="F10" s="916"/>
      <c r="G10" s="848">
        <f>'F4'!I22</f>
        <v>24.064530710212019</v>
      </c>
      <c r="H10" s="850">
        <f>G10</f>
        <v>24.064530710212019</v>
      </c>
      <c r="I10" s="850"/>
      <c r="J10" s="848">
        <f>'F4'!N22</f>
        <v>24.064530710212019</v>
      </c>
      <c r="K10" s="850">
        <f>J10</f>
        <v>24.064530710212019</v>
      </c>
      <c r="L10" s="850"/>
      <c r="M10" s="848">
        <f>'F4'!S22</f>
        <v>24.064530710212019</v>
      </c>
      <c r="N10" s="850">
        <f>M10</f>
        <v>24.064530710212019</v>
      </c>
      <c r="O10" s="850"/>
      <c r="P10" s="850">
        <f>'F4'!D38</f>
        <v>24.064530710212019</v>
      </c>
      <c r="Q10" s="918">
        <f>'F4'!W22</f>
        <v>24.064530710212019</v>
      </c>
      <c r="R10" s="918">
        <f>'F4'!I38</f>
        <v>24.064530710212019</v>
      </c>
      <c r="S10" s="918">
        <f>'F4'!H38</f>
        <v>24.064530710212019</v>
      </c>
      <c r="T10" s="11"/>
    </row>
    <row r="11" spans="2:20" ht="30">
      <c r="B11" s="214">
        <f t="shared" si="0"/>
        <v>3</v>
      </c>
      <c r="C11" s="207" t="s">
        <v>524</v>
      </c>
      <c r="D11" s="919">
        <f>D9/D10</f>
        <v>8.7265362673739754E-3</v>
      </c>
      <c r="E11" s="919">
        <f>E9/E10</f>
        <v>8.7265362673739754E-3</v>
      </c>
      <c r="F11" s="916"/>
      <c r="G11" s="919">
        <f>G9/G10</f>
        <v>1.1226536267373976E-2</v>
      </c>
      <c r="H11" s="919">
        <f>H9/H10</f>
        <v>1.1552271820618883E-2</v>
      </c>
      <c r="I11" s="850"/>
      <c r="J11" s="919">
        <f>J9/J10</f>
        <v>1.3726536267373976E-2</v>
      </c>
      <c r="K11" s="919">
        <f>K9/K10</f>
        <v>1.4378007373863791E-2</v>
      </c>
      <c r="L11" s="850"/>
      <c r="M11" s="919">
        <f>M9/M10</f>
        <v>1.6226536267373977E-2</v>
      </c>
      <c r="N11" s="919">
        <f>N9/N10</f>
        <v>1.6878007373863791E-2</v>
      </c>
      <c r="O11" s="850"/>
      <c r="P11" s="919">
        <f>P9/P10</f>
        <v>1.8726536267373976E-2</v>
      </c>
      <c r="Q11" s="919">
        <f>Q9/Q10</f>
        <v>1.937800737386379E-2</v>
      </c>
      <c r="R11" s="919">
        <f>R9/R10</f>
        <v>2.1226536267373978E-2</v>
      </c>
      <c r="S11" s="919">
        <f>S9/S10</f>
        <v>2.1878007373863789E-2</v>
      </c>
      <c r="T11" s="11"/>
    </row>
    <row r="12" spans="2:20" ht="30">
      <c r="B12" s="214">
        <f t="shared" si="0"/>
        <v>4</v>
      </c>
      <c r="C12" s="207" t="s">
        <v>521</v>
      </c>
      <c r="D12" s="916">
        <f>0.25%*D10</f>
        <v>6.0161326775530051E-2</v>
      </c>
      <c r="E12" s="920">
        <f>D24/10^7</f>
        <v>6.8000000000000005E-2</v>
      </c>
      <c r="F12" s="920">
        <f t="shared" ref="F12" si="1">E12-D12</f>
        <v>7.8386732244699539E-3</v>
      </c>
      <c r="G12" s="920">
        <f>0.25%*G10</f>
        <v>6.0161326775530051E-2</v>
      </c>
      <c r="H12" s="920">
        <f>D25/10^7</f>
        <v>6.8000000000000005E-2</v>
      </c>
      <c r="I12" s="917">
        <f t="shared" ref="I12" si="2">H12-G12</f>
        <v>7.8386732244699539E-3</v>
      </c>
      <c r="J12" s="920">
        <f>0.25%*J10</f>
        <v>6.0161326775530051E-2</v>
      </c>
      <c r="K12" s="920">
        <f>0.25%*K10</f>
        <v>6.0161326775530051E-2</v>
      </c>
      <c r="L12" s="917">
        <f t="shared" ref="L12" si="3">K12-J12</f>
        <v>0</v>
      </c>
      <c r="M12" s="920">
        <f>0.25%*M10</f>
        <v>6.0161326775530051E-2</v>
      </c>
      <c r="N12" s="920">
        <f>0.25%*N10</f>
        <v>6.0161326775530051E-2</v>
      </c>
      <c r="O12" s="917">
        <f t="shared" ref="O12" si="4">N12-M12</f>
        <v>0</v>
      </c>
      <c r="P12" s="920">
        <f>0.25%*P10</f>
        <v>6.0161326775530051E-2</v>
      </c>
      <c r="Q12" s="920">
        <f>0.25%*Q10</f>
        <v>6.0161326775530051E-2</v>
      </c>
      <c r="R12" s="920">
        <f>0.25%*R10</f>
        <v>6.0161326775530051E-2</v>
      </c>
      <c r="S12" s="920">
        <f>0.25%*S10</f>
        <v>6.0161326775530051E-2</v>
      </c>
      <c r="T12" s="11"/>
    </row>
    <row r="13" spans="2:20" ht="30">
      <c r="B13" s="214">
        <f t="shared" si="0"/>
        <v>5</v>
      </c>
      <c r="C13" s="207" t="s">
        <v>522</v>
      </c>
      <c r="D13" s="914">
        <v>0</v>
      </c>
      <c r="E13" s="914">
        <v>0</v>
      </c>
      <c r="F13" s="916"/>
      <c r="G13" s="914">
        <v>0</v>
      </c>
      <c r="H13" s="914">
        <v>0</v>
      </c>
      <c r="I13" s="850"/>
      <c r="J13" s="914">
        <v>0</v>
      </c>
      <c r="K13" s="914">
        <v>0</v>
      </c>
      <c r="L13" s="850"/>
      <c r="M13" s="914">
        <v>0</v>
      </c>
      <c r="N13" s="914">
        <v>0</v>
      </c>
      <c r="O13" s="850"/>
      <c r="P13" s="914">
        <v>0</v>
      </c>
      <c r="Q13" s="914">
        <v>0</v>
      </c>
      <c r="R13" s="914">
        <v>0</v>
      </c>
      <c r="S13" s="914">
        <v>0</v>
      </c>
      <c r="T13" s="11"/>
    </row>
    <row r="14" spans="2:20">
      <c r="B14" s="214">
        <f t="shared" si="0"/>
        <v>6</v>
      </c>
      <c r="C14" s="207" t="s">
        <v>526</v>
      </c>
      <c r="D14" s="916">
        <f>D9+D12</f>
        <v>0.27016132677553006</v>
      </c>
      <c r="E14" s="916">
        <f>E9+E12</f>
        <v>0.27800000000000002</v>
      </c>
      <c r="F14" s="916"/>
      <c r="G14" s="916">
        <f>G9+G12</f>
        <v>0.33032265355106011</v>
      </c>
      <c r="H14" s="916">
        <f>H9+H12</f>
        <v>0.34600000000000003</v>
      </c>
      <c r="I14" s="850"/>
      <c r="J14" s="916">
        <f>J9+J12</f>
        <v>0.39048398032659015</v>
      </c>
      <c r="K14" s="916">
        <f>K9+K12</f>
        <v>0.40616132677553007</v>
      </c>
      <c r="L14" s="850"/>
      <c r="M14" s="916">
        <f>M9+M12</f>
        <v>0.4506453071021202</v>
      </c>
      <c r="N14" s="916">
        <f>N9+N12</f>
        <v>0.46632265355106012</v>
      </c>
      <c r="O14" s="850"/>
      <c r="P14" s="916">
        <f>P9+P12</f>
        <v>0.51080663387765024</v>
      </c>
      <c r="Q14" s="916">
        <f>Q9+Q12</f>
        <v>0.52648398032659016</v>
      </c>
      <c r="R14" s="916">
        <f>R9+R12</f>
        <v>0.57096796065318034</v>
      </c>
      <c r="S14" s="916">
        <f>S9+S12</f>
        <v>0.58664530710212026</v>
      </c>
      <c r="T14" s="11"/>
    </row>
    <row r="15" spans="2:20" ht="30">
      <c r="B15" s="214">
        <f t="shared" si="0"/>
        <v>7</v>
      </c>
      <c r="C15" s="207" t="s">
        <v>527</v>
      </c>
      <c r="D15" s="919">
        <f>D14/D10</f>
        <v>1.1226536267373976E-2</v>
      </c>
      <c r="E15" s="919">
        <f>E14/E10</f>
        <v>1.1552271820618883E-2</v>
      </c>
      <c r="F15" s="916"/>
      <c r="G15" s="919">
        <f>G14/G10</f>
        <v>1.3726536267373976E-2</v>
      </c>
      <c r="H15" s="919">
        <f>H14/H10</f>
        <v>1.4378007373863791E-2</v>
      </c>
      <c r="I15" s="850"/>
      <c r="J15" s="919">
        <f>J14/J10</f>
        <v>1.6226536267373977E-2</v>
      </c>
      <c r="K15" s="919">
        <f>K14/K10</f>
        <v>1.6878007373863791E-2</v>
      </c>
      <c r="L15" s="850"/>
      <c r="M15" s="919">
        <f>M14/M10</f>
        <v>1.8726536267373976E-2</v>
      </c>
      <c r="N15" s="919">
        <f>N14/N10</f>
        <v>1.937800737386379E-2</v>
      </c>
      <c r="O15" s="850"/>
      <c r="P15" s="919">
        <f>P14/P10</f>
        <v>2.1226536267373978E-2</v>
      </c>
      <c r="Q15" s="919">
        <f>Q14/Q10</f>
        <v>2.1878007373863789E-2</v>
      </c>
      <c r="R15" s="919">
        <f>R14/R10</f>
        <v>2.372653626737398E-2</v>
      </c>
      <c r="S15" s="919">
        <f>S14/S10</f>
        <v>2.4378007373863791E-2</v>
      </c>
      <c r="T15" s="11"/>
    </row>
    <row r="16" spans="2:20">
      <c r="B16" s="509"/>
      <c r="C16" s="510"/>
      <c r="D16" s="510"/>
      <c r="E16" s="510"/>
      <c r="F16" s="510"/>
      <c r="G16" s="1"/>
      <c r="H16" s="1"/>
      <c r="I16" s="1"/>
      <c r="J16" s="1"/>
      <c r="K16" s="1"/>
      <c r="L16" s="1"/>
      <c r="M16" s="1"/>
      <c r="N16" s="1"/>
      <c r="O16" s="1"/>
      <c r="P16" s="1"/>
      <c r="Q16" s="1"/>
      <c r="R16" s="1"/>
      <c r="S16" s="1"/>
      <c r="T16" s="1"/>
    </row>
    <row r="17" spans="2:20">
      <c r="B17" s="187" t="s">
        <v>316</v>
      </c>
      <c r="C17" s="510"/>
      <c r="D17" s="510"/>
      <c r="E17" s="510"/>
      <c r="F17" s="510"/>
      <c r="G17" s="1"/>
      <c r="H17" s="1"/>
      <c r="I17" s="1"/>
      <c r="J17" s="1"/>
      <c r="K17" s="1"/>
      <c r="L17" s="1"/>
      <c r="M17" s="1"/>
      <c r="N17" s="1"/>
      <c r="O17" s="1"/>
      <c r="P17" s="1"/>
      <c r="Q17" s="1"/>
      <c r="R17" s="1"/>
      <c r="S17" s="1"/>
      <c r="T17" s="1"/>
    </row>
    <row r="18" spans="2:20">
      <c r="C18" s="1264" t="s">
        <v>535</v>
      </c>
      <c r="D18" s="1264"/>
      <c r="E18" s="1264"/>
      <c r="F18" s="1264"/>
      <c r="G18" s="1264"/>
      <c r="H18" s="1264"/>
      <c r="I18" s="1264"/>
      <c r="J18" s="1264"/>
      <c r="K18" s="1264"/>
      <c r="L18" s="1264"/>
      <c r="M18" s="1264"/>
    </row>
    <row r="19" spans="2:20">
      <c r="C19" s="1264"/>
      <c r="D19" s="1264"/>
      <c r="E19" s="1264"/>
      <c r="F19" s="1264"/>
      <c r="G19" s="1264"/>
      <c r="H19" s="1264"/>
      <c r="I19" s="1264"/>
      <c r="J19" s="1264"/>
      <c r="K19" s="1264"/>
      <c r="L19" s="1264"/>
      <c r="M19" s="1264"/>
      <c r="N19" s="1264"/>
      <c r="O19" s="1264"/>
      <c r="P19" s="795"/>
    </row>
    <row r="20" spans="2:20">
      <c r="C20" s="1264"/>
      <c r="D20" s="1264"/>
      <c r="E20" s="1264"/>
      <c r="F20" s="1264"/>
      <c r="G20" s="1264"/>
      <c r="H20" s="1264"/>
      <c r="I20" s="1264"/>
      <c r="J20" s="1264"/>
      <c r="K20" s="1264"/>
      <c r="L20" s="1264"/>
      <c r="M20" s="1264"/>
      <c r="N20" s="1264"/>
    </row>
    <row r="23" spans="2:20">
      <c r="D23" s="921" t="s">
        <v>816</v>
      </c>
      <c r="E23" s="187" t="s">
        <v>817</v>
      </c>
    </row>
    <row r="24" spans="2:20">
      <c r="C24" s="913" t="s">
        <v>814</v>
      </c>
      <c r="D24" s="921">
        <f>680000</f>
        <v>680000</v>
      </c>
      <c r="E24" s="912">
        <v>44600</v>
      </c>
    </row>
    <row r="25" spans="2:20">
      <c r="C25" s="913" t="s">
        <v>815</v>
      </c>
      <c r="D25" s="921">
        <f>680000</f>
        <v>680000</v>
      </c>
      <c r="E25" s="912">
        <v>44622</v>
      </c>
    </row>
  </sheetData>
  <mergeCells count="12">
    <mergeCell ref="B6:B8"/>
    <mergeCell ref="C6:C8"/>
    <mergeCell ref="G6:I6"/>
    <mergeCell ref="M6:O6"/>
    <mergeCell ref="D6:F6"/>
    <mergeCell ref="C19:O19"/>
    <mergeCell ref="C20:N20"/>
    <mergeCell ref="C18:M18"/>
    <mergeCell ref="T6:T8"/>
    <mergeCell ref="J6:L6"/>
    <mergeCell ref="P6:Q6"/>
    <mergeCell ref="R6:S6"/>
  </mergeCells>
  <pageMargins left="0.75" right="0.75" top="1" bottom="1" header="0.5" footer="0.5"/>
  <pageSetup paperSize="9" scale="42" orientation="landscape" r:id="rId1"/>
  <headerFooter alignWithMargins="0"/>
</worksheet>
</file>

<file path=xl/worksheets/sheet21.xml><?xml version="1.0" encoding="utf-8"?>
<worksheet xmlns="http://schemas.openxmlformats.org/spreadsheetml/2006/main" xmlns:r="http://schemas.openxmlformats.org/officeDocument/2006/relationships">
  <dimension ref="B1:V17"/>
  <sheetViews>
    <sheetView showGridLines="0" view="pageBreakPreview" topLeftCell="B1" zoomScale="82" zoomScaleNormal="75" zoomScaleSheetLayoutView="82" workbookViewId="0">
      <pane xSplit="2" ySplit="9" topLeftCell="G10" activePane="bottomRight" state="frozen"/>
      <selection activeCell="B1" sqref="B1"/>
      <selection pane="topRight" activeCell="D1" sqref="D1"/>
      <selection pane="bottomLeft" activeCell="B10" sqref="B10"/>
      <selection pane="bottomRight" activeCell="P10" sqref="P10"/>
    </sheetView>
  </sheetViews>
  <sheetFormatPr defaultColWidth="9.140625" defaultRowHeight="15"/>
  <cols>
    <col min="1" max="1" width="4.140625" style="1" customWidth="1"/>
    <col min="2" max="2" width="6.28515625" style="1" customWidth="1"/>
    <col min="3" max="3" width="57.42578125" style="1" customWidth="1"/>
    <col min="4" max="6" width="13.7109375" style="1" customWidth="1"/>
    <col min="7" max="13" width="16.28515625" style="1" customWidth="1"/>
    <col min="14" max="14" width="13.28515625" style="1" customWidth="1"/>
    <col min="15" max="15" width="16.85546875" style="1" customWidth="1"/>
    <col min="16" max="16" width="17" style="1" bestFit="1" customWidth="1"/>
    <col min="17" max="17" width="17.7109375" style="1" customWidth="1"/>
    <col min="18" max="18" width="12.28515625" style="1" customWidth="1"/>
    <col min="19" max="19" width="15.7109375" style="1" customWidth="1"/>
    <col min="20" max="20" width="12.42578125" style="1" customWidth="1"/>
    <col min="21" max="22" width="15.7109375" style="1" customWidth="1"/>
    <col min="23" max="16384" width="9.140625" style="1"/>
  </cols>
  <sheetData>
    <row r="1" spans="2:22">
      <c r="B1" s="6"/>
    </row>
    <row r="2" spans="2:22">
      <c r="C2" s="186"/>
      <c r="D2" s="186"/>
      <c r="E2" s="186"/>
      <c r="F2" s="186"/>
      <c r="G2" s="186"/>
      <c r="H2" s="186"/>
      <c r="I2" s="186"/>
      <c r="J2" s="186"/>
      <c r="K2" s="186"/>
      <c r="L2" s="186"/>
      <c r="M2" s="391" t="str">
        <f>Index!B2</f>
        <v xml:space="preserve">      Vidarbha Industries Power Limited - Transmission Business</v>
      </c>
      <c r="N2" s="186"/>
      <c r="O2" s="186"/>
      <c r="P2" s="186"/>
      <c r="Q2" s="186"/>
      <c r="R2" s="186"/>
      <c r="S2" s="186"/>
      <c r="T2" s="186"/>
      <c r="U2" s="186"/>
      <c r="V2" s="186"/>
    </row>
    <row r="3" spans="2:22">
      <c r="C3" s="186"/>
      <c r="D3" s="186"/>
      <c r="E3" s="186"/>
      <c r="F3" s="186"/>
      <c r="G3" s="186"/>
      <c r="H3" s="186"/>
      <c r="I3" s="186"/>
      <c r="J3" s="186"/>
      <c r="K3" s="186"/>
      <c r="L3" s="186"/>
      <c r="M3" s="784" t="s">
        <v>774</v>
      </c>
      <c r="N3" s="186"/>
      <c r="O3" s="186"/>
      <c r="P3" s="186"/>
      <c r="Q3" s="186"/>
      <c r="R3" s="186"/>
      <c r="S3" s="186"/>
      <c r="T3" s="186"/>
      <c r="U3" s="186"/>
      <c r="V3" s="186"/>
    </row>
    <row r="4" spans="2:22">
      <c r="C4" s="186"/>
      <c r="D4" s="186"/>
      <c r="E4" s="186"/>
      <c r="F4" s="186"/>
      <c r="G4" s="186"/>
      <c r="H4" s="186"/>
      <c r="I4" s="186"/>
      <c r="J4" s="186"/>
      <c r="K4" s="186"/>
      <c r="L4" s="186"/>
      <c r="M4" s="395" t="s">
        <v>716</v>
      </c>
      <c r="N4" s="186"/>
      <c r="O4" s="186"/>
      <c r="P4" s="186"/>
      <c r="Q4" s="186"/>
      <c r="R4" s="186"/>
      <c r="S4" s="186"/>
      <c r="T4" s="186"/>
      <c r="U4" s="186"/>
      <c r="V4" s="186"/>
    </row>
    <row r="5" spans="2:22">
      <c r="B5" s="2"/>
      <c r="C5" s="2"/>
    </row>
    <row r="6" spans="2:22">
      <c r="C6" s="7"/>
      <c r="M6" s="7"/>
      <c r="O6" s="9"/>
      <c r="V6" s="9" t="s">
        <v>33</v>
      </c>
    </row>
    <row r="7" spans="2:22" s="24" customFormat="1">
      <c r="B7" s="1104" t="s">
        <v>224</v>
      </c>
      <c r="C7" s="1107" t="s">
        <v>4</v>
      </c>
      <c r="D7" s="1109" t="s">
        <v>213</v>
      </c>
      <c r="E7" s="1110"/>
      <c r="F7" s="1111"/>
      <c r="G7" s="1109" t="s">
        <v>567</v>
      </c>
      <c r="H7" s="1110"/>
      <c r="I7" s="1111"/>
      <c r="J7" s="1109" t="s">
        <v>568</v>
      </c>
      <c r="K7" s="1110"/>
      <c r="L7" s="1111"/>
      <c r="M7" s="1109" t="s">
        <v>569</v>
      </c>
      <c r="N7" s="1110"/>
      <c r="O7" s="1110"/>
      <c r="P7" s="1110"/>
      <c r="Q7" s="1111"/>
      <c r="R7" s="1115" t="s">
        <v>570</v>
      </c>
      <c r="S7" s="1116"/>
      <c r="T7" s="1115" t="s">
        <v>571</v>
      </c>
      <c r="U7" s="1116"/>
      <c r="V7" s="1207" t="s">
        <v>37</v>
      </c>
    </row>
    <row r="8" spans="2:22" s="24" customFormat="1" ht="42.6" customHeight="1">
      <c r="B8" s="1105"/>
      <c r="C8" s="1107"/>
      <c r="D8" s="771" t="s">
        <v>782</v>
      </c>
      <c r="E8" s="536" t="s">
        <v>308</v>
      </c>
      <c r="F8" s="536" t="s">
        <v>309</v>
      </c>
      <c r="G8" s="771" t="s">
        <v>782</v>
      </c>
      <c r="H8" s="536" t="s">
        <v>308</v>
      </c>
      <c r="I8" s="536" t="s">
        <v>309</v>
      </c>
      <c r="J8" s="771" t="s">
        <v>782</v>
      </c>
      <c r="K8" s="771" t="s">
        <v>308</v>
      </c>
      <c r="L8" s="771" t="s">
        <v>309</v>
      </c>
      <c r="M8" s="771" t="s">
        <v>782</v>
      </c>
      <c r="N8" s="536" t="s">
        <v>310</v>
      </c>
      <c r="O8" s="536" t="s">
        <v>311</v>
      </c>
      <c r="P8" s="536" t="s">
        <v>58</v>
      </c>
      <c r="Q8" s="536" t="s">
        <v>312</v>
      </c>
      <c r="R8" s="771" t="s">
        <v>782</v>
      </c>
      <c r="S8" s="771" t="s">
        <v>780</v>
      </c>
      <c r="T8" s="771" t="s">
        <v>782</v>
      </c>
      <c r="U8" s="771" t="s">
        <v>780</v>
      </c>
      <c r="V8" s="1207"/>
    </row>
    <row r="9" spans="2:22" s="24" customFormat="1" ht="31.5" customHeight="1">
      <c r="B9" s="1120"/>
      <c r="C9" s="1121"/>
      <c r="D9" s="536" t="s">
        <v>56</v>
      </c>
      <c r="E9" s="536" t="s">
        <v>57</v>
      </c>
      <c r="F9" s="536" t="s">
        <v>313</v>
      </c>
      <c r="G9" s="536" t="s">
        <v>314</v>
      </c>
      <c r="H9" s="536" t="s">
        <v>315</v>
      </c>
      <c r="I9" s="536" t="s">
        <v>572</v>
      </c>
      <c r="J9" s="771" t="s">
        <v>573</v>
      </c>
      <c r="K9" s="771" t="s">
        <v>574</v>
      </c>
      <c r="L9" s="771" t="s">
        <v>783</v>
      </c>
      <c r="M9" s="771" t="s">
        <v>692</v>
      </c>
      <c r="N9" s="771" t="s">
        <v>665</v>
      </c>
      <c r="O9" s="771" t="s">
        <v>784</v>
      </c>
      <c r="P9" s="771" t="s">
        <v>785</v>
      </c>
      <c r="Q9" s="771" t="s">
        <v>786</v>
      </c>
      <c r="R9" s="771" t="s">
        <v>694</v>
      </c>
      <c r="S9" s="771" t="s">
        <v>669</v>
      </c>
      <c r="T9" s="771" t="s">
        <v>670</v>
      </c>
      <c r="U9" s="771" t="s">
        <v>671</v>
      </c>
      <c r="V9" s="1232"/>
    </row>
    <row r="10" spans="2:22" s="9" customFormat="1">
      <c r="B10" s="172">
        <v>1</v>
      </c>
      <c r="C10" s="15" t="s">
        <v>517</v>
      </c>
      <c r="D10" s="755">
        <v>4.6399999999999997</v>
      </c>
      <c r="E10" s="755">
        <f>0.39*12</f>
        <v>4.68</v>
      </c>
      <c r="F10" s="755">
        <f>E10-D10</f>
        <v>4.0000000000000036E-2</v>
      </c>
      <c r="G10" s="754">
        <v>4.4000000000000004</v>
      </c>
      <c r="H10" s="754">
        <f>0.37*12</f>
        <v>4.4399999999999995</v>
      </c>
      <c r="I10" s="755">
        <f>H10-G10</f>
        <v>3.9999999999999147E-2</v>
      </c>
      <c r="J10" s="755">
        <v>4.29</v>
      </c>
      <c r="K10" s="754">
        <f>0.3575*12</f>
        <v>4.29</v>
      </c>
      <c r="L10" s="755">
        <f>K10-J10</f>
        <v>0</v>
      </c>
      <c r="M10" s="755">
        <v>4.13</v>
      </c>
      <c r="N10" s="755">
        <f>0.34*6</f>
        <v>2.04</v>
      </c>
      <c r="O10" s="755">
        <f>M10-N10</f>
        <v>2.09</v>
      </c>
      <c r="P10" s="755">
        <f>N10+O10</f>
        <v>4.13</v>
      </c>
      <c r="Q10" s="863">
        <f>P10-M10</f>
        <v>0</v>
      </c>
      <c r="R10" s="754">
        <v>3.98</v>
      </c>
      <c r="S10" s="754">
        <f ca="1">'F1 '!T30</f>
        <v>4.928598237858683</v>
      </c>
      <c r="T10" s="754">
        <v>3.82</v>
      </c>
      <c r="U10" s="754">
        <f ca="1">'F1 '!V30</f>
        <v>3.8291791714149057</v>
      </c>
      <c r="V10" s="181"/>
    </row>
    <row r="11" spans="2:22" s="9" customFormat="1">
      <c r="B11" s="172">
        <v>2</v>
      </c>
      <c r="C11" s="15" t="s">
        <v>516</v>
      </c>
      <c r="D11" s="688"/>
      <c r="E11" s="688"/>
      <c r="F11" s="688"/>
      <c r="G11" s="688"/>
      <c r="H11" s="688"/>
      <c r="I11" s="688"/>
      <c r="J11" s="688"/>
      <c r="K11" s="688"/>
      <c r="L11" s="688"/>
      <c r="M11" s="755"/>
      <c r="N11" s="755"/>
      <c r="O11" s="755"/>
      <c r="P11" s="755"/>
      <c r="Q11" s="863"/>
      <c r="R11" s="863"/>
      <c r="S11" s="755"/>
      <c r="T11" s="755"/>
      <c r="U11" s="864"/>
      <c r="V11" s="181"/>
    </row>
    <row r="12" spans="2:22" hidden="1">
      <c r="B12" s="172">
        <v>3</v>
      </c>
      <c r="C12" s="11" t="s">
        <v>84</v>
      </c>
      <c r="D12" s="688"/>
      <c r="E12" s="688"/>
      <c r="F12" s="688"/>
      <c r="G12" s="688"/>
      <c r="H12" s="688"/>
      <c r="I12" s="688"/>
      <c r="J12" s="688"/>
      <c r="K12" s="688"/>
      <c r="L12" s="688"/>
      <c r="M12" s="755"/>
      <c r="N12" s="755"/>
      <c r="O12" s="755"/>
      <c r="P12" s="755"/>
      <c r="Q12" s="863"/>
      <c r="R12" s="863"/>
      <c r="S12" s="755"/>
      <c r="T12" s="755"/>
      <c r="U12" s="865"/>
      <c r="V12" s="181"/>
    </row>
    <row r="13" spans="2:22" hidden="1">
      <c r="B13" s="172">
        <v>4</v>
      </c>
      <c r="C13" s="11" t="s">
        <v>84</v>
      </c>
      <c r="D13" s="688"/>
      <c r="E13" s="688"/>
      <c r="F13" s="688"/>
      <c r="G13" s="688"/>
      <c r="H13" s="688"/>
      <c r="I13" s="688"/>
      <c r="J13" s="688"/>
      <c r="K13" s="688"/>
      <c r="L13" s="688"/>
      <c r="M13" s="755"/>
      <c r="N13" s="755"/>
      <c r="O13" s="755"/>
      <c r="P13" s="755"/>
      <c r="Q13" s="863"/>
      <c r="R13" s="863"/>
      <c r="S13" s="755"/>
      <c r="T13" s="755"/>
      <c r="U13" s="865"/>
      <c r="V13" s="181"/>
    </row>
    <row r="14" spans="2:22" s="5" customFormat="1">
      <c r="B14" s="172"/>
      <c r="C14" s="14" t="s">
        <v>23</v>
      </c>
      <c r="D14" s="689">
        <f>SUM(D10:D11)</f>
        <v>4.6399999999999997</v>
      </c>
      <c r="E14" s="689">
        <f>SUM(E10:E11)</f>
        <v>4.68</v>
      </c>
      <c r="F14" s="689">
        <f>E14-D14</f>
        <v>4.0000000000000036E-2</v>
      </c>
      <c r="G14" s="689">
        <f>SUM(G10:G11)</f>
        <v>4.4000000000000004</v>
      </c>
      <c r="H14" s="699">
        <f>SUM(H10:H11)</f>
        <v>4.4399999999999995</v>
      </c>
      <c r="I14" s="689">
        <f>H14-G14</f>
        <v>3.9999999999999147E-2</v>
      </c>
      <c r="J14" s="689">
        <f>SUM(J10:J11)</f>
        <v>4.29</v>
      </c>
      <c r="K14" s="699">
        <f>SUM(K10:K11)</f>
        <v>4.29</v>
      </c>
      <c r="L14" s="689">
        <f>K14-J14</f>
        <v>0</v>
      </c>
      <c r="M14" s="866">
        <f>SUM(M10:M11)</f>
        <v>4.13</v>
      </c>
      <c r="N14" s="866">
        <f>SUM(N10:N11)</f>
        <v>2.04</v>
      </c>
      <c r="O14" s="866">
        <f>SUM(O10:O11)</f>
        <v>2.09</v>
      </c>
      <c r="P14" s="866">
        <f>N14+O14</f>
        <v>4.13</v>
      </c>
      <c r="Q14" s="867">
        <f>P14-M14</f>
        <v>0</v>
      </c>
      <c r="R14" s="867"/>
      <c r="S14" s="868">
        <f ca="1">SUM(S10:S11)</f>
        <v>4.928598237858683</v>
      </c>
      <c r="T14" s="868"/>
      <c r="U14" s="868">
        <f ca="1">SUM(U10:U11)</f>
        <v>3.8291791714149057</v>
      </c>
      <c r="V14" s="181"/>
    </row>
    <row r="15" spans="2:22" s="5" customFormat="1">
      <c r="B15" s="1"/>
      <c r="C15" s="10"/>
    </row>
    <row r="16" spans="2:22">
      <c r="B16" s="24" t="s">
        <v>316</v>
      </c>
      <c r="I16" s="702"/>
      <c r="L16" s="702"/>
    </row>
    <row r="17" spans="2:2">
      <c r="B17" s="1" t="s">
        <v>518</v>
      </c>
    </row>
  </sheetData>
  <mergeCells count="9">
    <mergeCell ref="V7:V9"/>
    <mergeCell ref="B7:B9"/>
    <mergeCell ref="C7:C9"/>
    <mergeCell ref="G7:I7"/>
    <mergeCell ref="M7:Q7"/>
    <mergeCell ref="D7:F7"/>
    <mergeCell ref="J7:L7"/>
    <mergeCell ref="R7:S7"/>
    <mergeCell ref="T7:U7"/>
  </mergeCells>
  <pageMargins left="1.02" right="0.25" top="1" bottom="1" header="0.25" footer="0.25"/>
  <pageSetup paperSize="9" scale="37" orientation="landscape" r:id="rId1"/>
  <headerFooter alignWithMargins="0">
    <oddHeader>&amp;F</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2:U88"/>
  <sheetViews>
    <sheetView showGridLines="0" view="pageBreakPreview" zoomScale="90" zoomScaleNormal="75" zoomScaleSheetLayoutView="90" workbookViewId="0">
      <selection activeCell="D16" sqref="D16"/>
    </sheetView>
  </sheetViews>
  <sheetFormatPr defaultColWidth="9.140625" defaultRowHeight="15"/>
  <cols>
    <col min="1" max="1" width="6.85546875" style="364" customWidth="1"/>
    <col min="2" max="2" width="48.85546875" style="365" bestFit="1" customWidth="1"/>
    <col min="3" max="3" width="19.5703125" style="364" customWidth="1"/>
    <col min="4" max="4" width="12" style="364" customWidth="1"/>
    <col min="5" max="5" width="11.7109375" style="364" customWidth="1"/>
    <col min="6" max="6" width="17.85546875" style="364" customWidth="1"/>
    <col min="7" max="7" width="14.42578125" style="364" customWidth="1"/>
    <col min="8" max="8" width="13.85546875" style="364" customWidth="1"/>
    <col min="9" max="9" width="16" style="364" customWidth="1"/>
    <col min="10" max="10" width="14.28515625" style="364" customWidth="1"/>
    <col min="11" max="11" width="11.7109375" style="364" customWidth="1"/>
    <col min="12" max="12" width="11" style="364" customWidth="1"/>
    <col min="13" max="13" width="13.85546875" style="364" customWidth="1"/>
    <col min="14" max="14" width="16" style="364" customWidth="1"/>
    <col min="15" max="16384" width="9.140625" style="364"/>
  </cols>
  <sheetData>
    <row r="2" spans="2:14">
      <c r="C2" s="366"/>
      <c r="D2" s="366"/>
      <c r="E2" s="608" t="str">
        <f>Index!B2</f>
        <v xml:space="preserve">      Vidarbha Industries Power Limited - Transmission Business</v>
      </c>
      <c r="F2" s="366"/>
      <c r="G2" s="366"/>
      <c r="H2" s="366"/>
      <c r="I2" s="366"/>
    </row>
    <row r="3" spans="2:14" s="382" customFormat="1">
      <c r="C3" s="637"/>
      <c r="D3" s="637"/>
      <c r="E3" s="784" t="s">
        <v>774</v>
      </c>
      <c r="F3" s="637"/>
      <c r="G3" s="637"/>
      <c r="H3" s="637"/>
      <c r="I3" s="637"/>
      <c r="J3" s="638"/>
      <c r="K3" s="638"/>
      <c r="L3" s="638"/>
      <c r="M3" s="638"/>
    </row>
    <row r="4" spans="2:14" s="382" customFormat="1">
      <c r="C4" s="639"/>
      <c r="D4" s="639"/>
      <c r="E4" s="640" t="s">
        <v>717</v>
      </c>
      <c r="F4" s="639"/>
      <c r="G4" s="639"/>
      <c r="H4" s="639"/>
      <c r="I4" s="639"/>
      <c r="J4" s="639"/>
      <c r="K4" s="639"/>
      <c r="L4" s="639"/>
      <c r="M4" s="639"/>
      <c r="N4" s="639"/>
    </row>
    <row r="5" spans="2:14" s="382" customFormat="1">
      <c r="B5" s="640"/>
      <c r="C5" s="640"/>
      <c r="D5" s="640"/>
      <c r="E5" s="640"/>
      <c r="F5" s="640"/>
      <c r="G5" s="640"/>
      <c r="H5" s="640"/>
      <c r="I5" s="640"/>
      <c r="J5" s="639"/>
      <c r="K5" s="639"/>
      <c r="L5" s="639"/>
      <c r="M5" s="639"/>
      <c r="N5" s="639"/>
    </row>
    <row r="6" spans="2:14" s="382" customFormat="1">
      <c r="B6" s="641" t="s">
        <v>792</v>
      </c>
      <c r="C6" s="365"/>
      <c r="D6" s="365"/>
      <c r="E6" s="365"/>
      <c r="F6" s="365"/>
      <c r="G6" s="365"/>
      <c r="H6" s="365"/>
      <c r="I6" s="364"/>
      <c r="J6" s="364"/>
      <c r="K6" s="639"/>
      <c r="L6" s="639"/>
      <c r="M6" s="639"/>
      <c r="N6" s="639"/>
    </row>
    <row r="7" spans="2:14" s="382" customFormat="1">
      <c r="B7" s="641"/>
      <c r="C7" s="365"/>
      <c r="D7" s="365"/>
      <c r="E7" s="365"/>
      <c r="F7" s="365"/>
      <c r="G7" s="365"/>
      <c r="H7" s="365"/>
      <c r="I7" s="364"/>
      <c r="J7" s="364"/>
      <c r="K7" s="639"/>
      <c r="L7" s="639"/>
      <c r="M7" s="639"/>
      <c r="N7" s="639"/>
    </row>
    <row r="8" spans="2:14" s="382" customFormat="1">
      <c r="B8" s="366" t="s">
        <v>684</v>
      </c>
      <c r="C8" s="365"/>
      <c r="D8" s="365"/>
      <c r="E8" s="365"/>
      <c r="F8" s="365"/>
      <c r="G8" s="365"/>
      <c r="H8" s="365"/>
      <c r="I8" s="364"/>
      <c r="J8" s="364"/>
      <c r="K8" s="639"/>
      <c r="L8" s="639"/>
      <c r="M8" s="639"/>
      <c r="N8" s="639"/>
    </row>
    <row r="9" spans="2:14" s="382" customFormat="1">
      <c r="B9" s="364"/>
      <c r="C9" s="364"/>
      <c r="D9" s="364"/>
      <c r="E9" s="364"/>
      <c r="F9" s="364"/>
      <c r="G9" s="364"/>
      <c r="H9" s="364"/>
      <c r="I9" s="364"/>
      <c r="J9" s="364"/>
      <c r="K9" s="639"/>
      <c r="L9" s="639"/>
      <c r="M9" s="639"/>
      <c r="N9" s="639"/>
    </row>
    <row r="10" spans="2:14" s="382" customFormat="1">
      <c r="B10" s="1266" t="s">
        <v>4</v>
      </c>
      <c r="C10" s="1268" t="s">
        <v>503</v>
      </c>
      <c r="D10" s="1269"/>
      <c r="E10" s="1270"/>
      <c r="F10" s="1268" t="s">
        <v>504</v>
      </c>
      <c r="G10" s="1269"/>
      <c r="H10" s="1270"/>
      <c r="I10" s="1271" t="s">
        <v>505</v>
      </c>
      <c r="J10" s="1271" t="s">
        <v>506</v>
      </c>
      <c r="K10" s="639"/>
      <c r="L10" s="639"/>
      <c r="M10" s="639"/>
      <c r="N10" s="639"/>
    </row>
    <row r="11" spans="2:14" s="382" customFormat="1" ht="28.5">
      <c r="B11" s="1267"/>
      <c r="C11" s="642" t="s">
        <v>507</v>
      </c>
      <c r="D11" s="642" t="s">
        <v>508</v>
      </c>
      <c r="E11" s="642" t="s">
        <v>509</v>
      </c>
      <c r="F11" s="642" t="s">
        <v>530</v>
      </c>
      <c r="G11" s="642" t="s">
        <v>508</v>
      </c>
      <c r="H11" s="605" t="s">
        <v>510</v>
      </c>
      <c r="I11" s="1271"/>
      <c r="J11" s="1271"/>
      <c r="K11" s="639"/>
      <c r="L11" s="639"/>
      <c r="M11" s="639"/>
      <c r="N11" s="639"/>
    </row>
    <row r="12" spans="2:14" s="382" customFormat="1">
      <c r="B12" s="643"/>
      <c r="C12" s="644"/>
      <c r="D12" s="644"/>
      <c r="E12" s="644"/>
      <c r="F12" s="644"/>
      <c r="G12" s="644"/>
      <c r="H12" s="645"/>
      <c r="I12" s="645"/>
      <c r="J12" s="645"/>
      <c r="K12" s="639"/>
      <c r="L12" s="639"/>
      <c r="M12" s="639"/>
      <c r="N12" s="639"/>
    </row>
    <row r="13" spans="2:14" s="382" customFormat="1">
      <c r="B13" s="646" t="s">
        <v>528</v>
      </c>
      <c r="C13" s="562"/>
      <c r="D13" s="562"/>
      <c r="E13" s="562"/>
      <c r="F13" s="562"/>
      <c r="G13" s="562"/>
      <c r="H13" s="562"/>
      <c r="I13" s="554"/>
      <c r="J13" s="554"/>
      <c r="K13" s="639"/>
      <c r="L13" s="639"/>
      <c r="M13" s="639"/>
      <c r="N13" s="639"/>
    </row>
    <row r="14" spans="2:14" s="382" customFormat="1">
      <c r="B14" s="646"/>
      <c r="C14" s="562"/>
      <c r="D14" s="562"/>
      <c r="E14" s="562"/>
      <c r="F14" s="562"/>
      <c r="G14" s="562"/>
      <c r="H14" s="562"/>
      <c r="I14" s="554"/>
      <c r="J14" s="554"/>
      <c r="K14" s="639"/>
      <c r="L14" s="639"/>
      <c r="M14" s="639"/>
      <c r="N14" s="639"/>
    </row>
    <row r="15" spans="2:14" s="382" customFormat="1">
      <c r="B15" s="554" t="s">
        <v>765</v>
      </c>
      <c r="C15" s="562"/>
      <c r="D15" s="562"/>
      <c r="E15" s="562"/>
      <c r="F15" s="562"/>
      <c r="G15" s="562"/>
      <c r="H15" s="562"/>
      <c r="I15" s="554"/>
      <c r="J15" s="554"/>
      <c r="K15" s="639"/>
      <c r="L15" s="639"/>
      <c r="M15" s="639"/>
      <c r="N15" s="639"/>
    </row>
    <row r="16" spans="2:14" s="382" customFormat="1">
      <c r="B16" s="554"/>
      <c r="C16" s="740" t="s">
        <v>761</v>
      </c>
      <c r="D16" s="1044">
        <v>22.02</v>
      </c>
      <c r="E16" s="736">
        <v>43646</v>
      </c>
      <c r="F16" s="736"/>
      <c r="G16" s="735"/>
      <c r="H16" s="737">
        <f>+G16/D16</f>
        <v>0</v>
      </c>
      <c r="I16" s="738"/>
      <c r="J16" s="739">
        <f>+D16-G16</f>
        <v>22.02</v>
      </c>
      <c r="K16" s="639"/>
      <c r="L16" s="639"/>
      <c r="M16" s="639"/>
      <c r="N16" s="639"/>
    </row>
    <row r="17" spans="2:14" s="382" customFormat="1">
      <c r="B17" s="554"/>
      <c r="C17" s="740" t="s">
        <v>762</v>
      </c>
      <c r="D17" s="1044">
        <v>22.02</v>
      </c>
      <c r="E17" s="736">
        <v>43738</v>
      </c>
      <c r="F17" s="736"/>
      <c r="G17" s="735"/>
      <c r="H17" s="737">
        <f>+G17/D17</f>
        <v>0</v>
      </c>
      <c r="I17" s="738"/>
      <c r="J17" s="739">
        <f>+D17-G17</f>
        <v>22.02</v>
      </c>
      <c r="K17" s="639"/>
      <c r="L17" s="639"/>
      <c r="M17" s="639"/>
      <c r="N17" s="639"/>
    </row>
    <row r="18" spans="2:14" s="382" customFormat="1">
      <c r="B18" s="554"/>
      <c r="C18" s="740" t="s">
        <v>763</v>
      </c>
      <c r="D18" s="1044">
        <v>22.02</v>
      </c>
      <c r="E18" s="736">
        <v>43830</v>
      </c>
      <c r="F18" s="736"/>
      <c r="G18" s="735"/>
      <c r="H18" s="737">
        <f>+G18/D18</f>
        <v>0</v>
      </c>
      <c r="I18" s="738"/>
      <c r="J18" s="739">
        <f>+D18-G18</f>
        <v>22.02</v>
      </c>
      <c r="K18" s="639"/>
      <c r="L18" s="639"/>
      <c r="M18" s="639"/>
      <c r="N18" s="639"/>
    </row>
    <row r="19" spans="2:14" s="382" customFormat="1">
      <c r="B19" s="554"/>
      <c r="C19" s="740" t="s">
        <v>764</v>
      </c>
      <c r="D19" s="1044">
        <v>22.02</v>
      </c>
      <c r="E19" s="736">
        <v>43921</v>
      </c>
      <c r="F19" s="736"/>
      <c r="G19" s="735"/>
      <c r="H19" s="737">
        <f>+G19/D19</f>
        <v>0</v>
      </c>
      <c r="I19" s="738"/>
      <c r="J19" s="739">
        <f>+D19-G19</f>
        <v>22.02</v>
      </c>
      <c r="K19" s="639"/>
      <c r="L19" s="639"/>
      <c r="M19" s="639"/>
      <c r="N19" s="639"/>
    </row>
    <row r="20" spans="2:14" s="382" customFormat="1">
      <c r="B20" s="554"/>
      <c r="C20" s="562"/>
      <c r="D20" s="562"/>
      <c r="E20" s="562"/>
      <c r="F20" s="562"/>
      <c r="G20" s="562"/>
      <c r="H20" s="562"/>
      <c r="I20" s="554"/>
      <c r="J20" s="554"/>
      <c r="K20" s="639"/>
      <c r="L20" s="639"/>
      <c r="M20" s="639"/>
      <c r="N20" s="639"/>
    </row>
    <row r="21" spans="2:14" s="382" customFormat="1">
      <c r="B21" s="554"/>
      <c r="C21" s="562"/>
      <c r="D21" s="562"/>
      <c r="E21" s="562"/>
      <c r="F21" s="562"/>
      <c r="G21" s="562"/>
      <c r="H21" s="562"/>
      <c r="I21" s="554"/>
      <c r="J21" s="554"/>
      <c r="K21" s="639"/>
      <c r="L21" s="639"/>
      <c r="M21" s="639"/>
      <c r="N21" s="639"/>
    </row>
    <row r="22" spans="2:14" s="382" customFormat="1">
      <c r="B22" s="646" t="s">
        <v>23</v>
      </c>
      <c r="C22" s="562"/>
      <c r="D22" s="994">
        <f>SUM(D16:D19)</f>
        <v>88.08</v>
      </c>
      <c r="E22" s="995"/>
      <c r="F22" s="995"/>
      <c r="G22" s="994">
        <f>SUM(G16:G19)</f>
        <v>0</v>
      </c>
      <c r="H22" s="562"/>
      <c r="I22" s="554"/>
      <c r="J22" s="554"/>
      <c r="K22" s="639"/>
      <c r="L22" s="639"/>
      <c r="M22" s="639"/>
      <c r="N22" s="639"/>
    </row>
    <row r="23" spans="2:14" s="382" customFormat="1">
      <c r="B23" s="646"/>
      <c r="C23" s="562"/>
      <c r="D23" s="562"/>
      <c r="E23" s="562"/>
      <c r="F23" s="562"/>
      <c r="G23" s="562"/>
      <c r="H23" s="562"/>
      <c r="I23" s="554"/>
      <c r="J23" s="554"/>
      <c r="K23" s="639"/>
      <c r="L23" s="639"/>
      <c r="M23" s="639"/>
      <c r="N23" s="639"/>
    </row>
    <row r="24" spans="2:14" s="382" customFormat="1">
      <c r="B24" s="646"/>
      <c r="C24" s="562"/>
      <c r="D24" s="562"/>
      <c r="E24" s="562"/>
      <c r="F24" s="562"/>
      <c r="G24" s="562"/>
      <c r="H24" s="562"/>
      <c r="I24" s="554"/>
      <c r="J24" s="554"/>
      <c r="K24" s="639"/>
      <c r="L24" s="639"/>
      <c r="M24" s="639"/>
      <c r="N24" s="639"/>
    </row>
    <row r="25" spans="2:14" s="382" customFormat="1">
      <c r="B25" s="646" t="s">
        <v>529</v>
      </c>
      <c r="C25" s="562"/>
      <c r="D25" s="562"/>
      <c r="E25" s="562"/>
      <c r="F25" s="562"/>
      <c r="G25" s="562"/>
      <c r="H25" s="562"/>
      <c r="I25" s="554"/>
      <c r="J25" s="554"/>
      <c r="K25" s="639"/>
      <c r="L25" s="639"/>
      <c r="M25" s="639"/>
      <c r="N25" s="639"/>
    </row>
    <row r="26" spans="2:14" s="382" customFormat="1">
      <c r="B26" s="554"/>
      <c r="C26" s="562"/>
      <c r="D26" s="562"/>
      <c r="E26" s="562"/>
      <c r="F26" s="562"/>
      <c r="G26" s="562"/>
      <c r="H26" s="562"/>
      <c r="I26" s="554"/>
      <c r="J26" s="554"/>
      <c r="K26" s="639"/>
      <c r="L26" s="639"/>
      <c r="M26" s="639"/>
      <c r="N26" s="639"/>
    </row>
    <row r="27" spans="2:14" s="382" customFormat="1">
      <c r="B27" s="554" t="s">
        <v>512</v>
      </c>
      <c r="C27" s="562"/>
      <c r="D27" s="562"/>
      <c r="E27" s="562"/>
      <c r="F27" s="562"/>
      <c r="G27" s="562"/>
      <c r="H27" s="562"/>
      <c r="I27" s="554"/>
      <c r="J27" s="554"/>
      <c r="K27" s="639"/>
      <c r="L27" s="639"/>
      <c r="M27" s="639"/>
      <c r="N27" s="639"/>
    </row>
    <row r="28" spans="2:14" s="382" customFormat="1">
      <c r="B28" s="554" t="s">
        <v>513</v>
      </c>
      <c r="C28" s="562"/>
      <c r="D28" s="562"/>
      <c r="E28" s="562"/>
      <c r="F28" s="562"/>
      <c r="G28" s="562"/>
      <c r="H28" s="562"/>
      <c r="I28" s="554"/>
      <c r="J28" s="554"/>
      <c r="K28" s="639"/>
      <c r="L28" s="639"/>
      <c r="M28" s="639"/>
      <c r="N28" s="639"/>
    </row>
    <row r="29" spans="2:14" s="382" customFormat="1">
      <c r="B29" s="554" t="s">
        <v>514</v>
      </c>
      <c r="C29" s="562"/>
      <c r="D29" s="562"/>
      <c r="E29" s="562"/>
      <c r="F29" s="562"/>
      <c r="G29" s="562"/>
      <c r="H29" s="562"/>
      <c r="I29" s="554"/>
      <c r="J29" s="554"/>
      <c r="K29" s="639"/>
      <c r="L29" s="639"/>
      <c r="M29" s="639"/>
      <c r="N29" s="639"/>
    </row>
    <row r="30" spans="2:14" s="382" customFormat="1">
      <c r="B30" s="554" t="s">
        <v>456</v>
      </c>
      <c r="C30" s="562"/>
      <c r="D30" s="562"/>
      <c r="E30" s="562"/>
      <c r="F30" s="562"/>
      <c r="G30" s="562"/>
      <c r="H30" s="562"/>
      <c r="I30" s="554"/>
      <c r="J30" s="554"/>
      <c r="K30" s="639"/>
      <c r="L30" s="639"/>
      <c r="M30" s="639"/>
      <c r="N30" s="639"/>
    </row>
    <row r="31" spans="2:14" s="382" customFormat="1">
      <c r="B31" s="646" t="s">
        <v>23</v>
      </c>
      <c r="C31" s="562"/>
      <c r="D31" s="994">
        <f>D22</f>
        <v>88.08</v>
      </c>
      <c r="E31" s="995"/>
      <c r="F31" s="995"/>
      <c r="G31" s="994">
        <f>G22</f>
        <v>0</v>
      </c>
      <c r="H31" s="562"/>
      <c r="I31" s="554"/>
      <c r="J31" s="554"/>
      <c r="K31" s="639"/>
      <c r="L31" s="639"/>
      <c r="M31" s="639"/>
      <c r="N31" s="639"/>
    </row>
    <row r="32" spans="2:14" s="382" customFormat="1">
      <c r="B32" s="371"/>
      <c r="C32" s="827"/>
      <c r="D32" s="828"/>
      <c r="E32" s="827"/>
      <c r="F32" s="827"/>
      <c r="G32" s="828"/>
      <c r="H32" s="827"/>
      <c r="I32" s="829"/>
      <c r="J32" s="829"/>
      <c r="K32" s="639"/>
      <c r="L32" s="639"/>
      <c r="M32" s="639"/>
      <c r="N32" s="639"/>
    </row>
    <row r="33" spans="2:21" s="382" customFormat="1">
      <c r="B33" s="366"/>
      <c r="C33" s="365"/>
      <c r="D33" s="365"/>
      <c r="E33" s="365"/>
      <c r="F33" s="365"/>
      <c r="G33" s="365"/>
      <c r="H33" s="365"/>
      <c r="I33" s="364"/>
      <c r="J33" s="364"/>
      <c r="K33" s="639"/>
      <c r="L33" s="639"/>
      <c r="M33" s="639"/>
      <c r="N33" s="639"/>
    </row>
    <row r="34" spans="2:21">
      <c r="B34" s="641" t="s">
        <v>793</v>
      </c>
      <c r="C34" s="365"/>
      <c r="D34" s="365"/>
      <c r="E34" s="365"/>
      <c r="F34" s="365"/>
      <c r="G34" s="365"/>
      <c r="H34" s="365"/>
    </row>
    <row r="35" spans="2:21">
      <c r="B35" s="641"/>
      <c r="C35" s="365"/>
      <c r="D35" s="365"/>
      <c r="E35" s="365"/>
      <c r="F35" s="365"/>
      <c r="G35" s="365"/>
      <c r="H35" s="365"/>
    </row>
    <row r="36" spans="2:21">
      <c r="B36" s="366" t="s">
        <v>684</v>
      </c>
      <c r="C36" s="365"/>
      <c r="D36" s="365"/>
      <c r="E36" s="365"/>
      <c r="F36" s="365"/>
      <c r="G36" s="365"/>
      <c r="H36" s="365"/>
    </row>
    <row r="37" spans="2:21">
      <c r="B37" s="364"/>
    </row>
    <row r="38" spans="2:21">
      <c r="B38" s="1266" t="s">
        <v>4</v>
      </c>
      <c r="C38" s="1268" t="s">
        <v>503</v>
      </c>
      <c r="D38" s="1269"/>
      <c r="E38" s="1270"/>
      <c r="F38" s="1268" t="s">
        <v>504</v>
      </c>
      <c r="G38" s="1269"/>
      <c r="H38" s="1270"/>
      <c r="I38" s="1271" t="s">
        <v>505</v>
      </c>
      <c r="J38" s="1271" t="s">
        <v>506</v>
      </c>
    </row>
    <row r="39" spans="2:21" ht="28.5">
      <c r="B39" s="1267"/>
      <c r="C39" s="642" t="s">
        <v>507</v>
      </c>
      <c r="D39" s="642" t="s">
        <v>508</v>
      </c>
      <c r="E39" s="642" t="s">
        <v>509</v>
      </c>
      <c r="F39" s="642" t="s">
        <v>530</v>
      </c>
      <c r="G39" s="642" t="s">
        <v>508</v>
      </c>
      <c r="H39" s="773" t="s">
        <v>510</v>
      </c>
      <c r="I39" s="1271"/>
      <c r="J39" s="1271"/>
    </row>
    <row r="40" spans="2:21">
      <c r="B40" s="643"/>
      <c r="C40" s="644"/>
      <c r="D40" s="644"/>
      <c r="E40" s="644"/>
      <c r="F40" s="644"/>
      <c r="G40" s="644"/>
      <c r="H40" s="645"/>
      <c r="I40" s="645"/>
      <c r="J40" s="645"/>
    </row>
    <row r="41" spans="2:21" s="366" customFormat="1">
      <c r="B41" s="646" t="s">
        <v>528</v>
      </c>
      <c r="C41" s="562"/>
      <c r="D41" s="562"/>
      <c r="E41" s="562"/>
      <c r="F41" s="562"/>
      <c r="G41" s="562"/>
      <c r="H41" s="562"/>
      <c r="I41" s="554"/>
      <c r="J41" s="554"/>
      <c r="K41" s="364"/>
      <c r="L41" s="364"/>
      <c r="M41" s="364"/>
      <c r="N41" s="364"/>
      <c r="O41" s="364"/>
      <c r="P41" s="364"/>
      <c r="Q41" s="364"/>
      <c r="R41" s="364"/>
      <c r="S41" s="364"/>
      <c r="T41" s="364"/>
      <c r="U41" s="364"/>
    </row>
    <row r="42" spans="2:21" s="366" customFormat="1">
      <c r="B42" s="646"/>
      <c r="C42" s="562"/>
      <c r="D42" s="562"/>
      <c r="E42" s="562"/>
      <c r="F42" s="562"/>
      <c r="G42" s="562"/>
      <c r="H42" s="562"/>
      <c r="I42" s="554"/>
      <c r="J42" s="554"/>
      <c r="K42" s="364"/>
      <c r="L42" s="364"/>
      <c r="M42" s="364"/>
      <c r="N42" s="364"/>
      <c r="O42" s="364"/>
      <c r="P42" s="364"/>
      <c r="Q42" s="364"/>
      <c r="R42" s="364"/>
      <c r="S42" s="364"/>
      <c r="T42" s="364"/>
      <c r="U42" s="364"/>
    </row>
    <row r="43" spans="2:21" s="366" customFormat="1">
      <c r="B43" s="554" t="s">
        <v>511</v>
      </c>
      <c r="C43" s="562"/>
      <c r="D43" s="562"/>
      <c r="E43" s="562"/>
      <c r="F43" s="562"/>
      <c r="G43" s="562"/>
      <c r="H43" s="562"/>
      <c r="I43" s="554"/>
      <c r="J43" s="554"/>
      <c r="K43" s="364"/>
      <c r="L43" s="364"/>
      <c r="M43" s="364"/>
      <c r="N43" s="364"/>
      <c r="O43" s="364"/>
      <c r="P43" s="364"/>
      <c r="Q43" s="364"/>
      <c r="R43" s="364"/>
      <c r="S43" s="364"/>
      <c r="T43" s="364"/>
      <c r="U43" s="364"/>
    </row>
    <row r="44" spans="2:21" s="366" customFormat="1">
      <c r="B44" s="554"/>
      <c r="C44" s="740" t="s">
        <v>761</v>
      </c>
      <c r="D44" s="735">
        <v>22.02</v>
      </c>
      <c r="E44" s="736">
        <v>44012</v>
      </c>
      <c r="F44" s="736"/>
      <c r="G44" s="735"/>
      <c r="H44" s="737">
        <f>+G44/D44</f>
        <v>0</v>
      </c>
      <c r="I44" s="742"/>
      <c r="J44" s="739">
        <f>+D44-G44</f>
        <v>22.02</v>
      </c>
      <c r="K44" s="364"/>
      <c r="L44" s="364"/>
      <c r="M44" s="364"/>
      <c r="N44" s="364"/>
      <c r="O44" s="364"/>
      <c r="P44" s="364"/>
      <c r="Q44" s="364"/>
      <c r="R44" s="364"/>
      <c r="S44" s="364"/>
      <c r="T44" s="364"/>
      <c r="U44" s="364"/>
    </row>
    <row r="45" spans="2:21" s="366" customFormat="1">
      <c r="B45" s="554"/>
      <c r="C45" s="740" t="s">
        <v>762</v>
      </c>
      <c r="D45" s="735">
        <v>22.02</v>
      </c>
      <c r="E45" s="736">
        <v>44104</v>
      </c>
      <c r="F45" s="736"/>
      <c r="G45" s="735"/>
      <c r="H45" s="737">
        <f>+G45/D45</f>
        <v>0</v>
      </c>
      <c r="I45" s="742"/>
      <c r="J45" s="739">
        <f>+D45-G45</f>
        <v>22.02</v>
      </c>
      <c r="K45" s="364"/>
      <c r="L45" s="364"/>
      <c r="M45" s="364"/>
      <c r="N45" s="364"/>
      <c r="O45" s="364"/>
      <c r="P45" s="364"/>
      <c r="Q45" s="364"/>
      <c r="R45" s="364"/>
      <c r="S45" s="364"/>
      <c r="T45" s="364"/>
      <c r="U45" s="364"/>
    </row>
    <row r="46" spans="2:21" s="366" customFormat="1">
      <c r="B46" s="554"/>
      <c r="C46" s="740" t="s">
        <v>763</v>
      </c>
      <c r="D46" s="735">
        <v>22.02</v>
      </c>
      <c r="E46" s="736">
        <v>44196</v>
      </c>
      <c r="F46" s="736"/>
      <c r="G46" s="735"/>
      <c r="H46" s="737">
        <f>+G46/D46</f>
        <v>0</v>
      </c>
      <c r="I46" s="742"/>
      <c r="J46" s="739">
        <f>+D46-G46</f>
        <v>22.02</v>
      </c>
      <c r="K46" s="364"/>
      <c r="L46" s="364"/>
      <c r="M46" s="364"/>
      <c r="N46" s="364"/>
      <c r="O46" s="364"/>
      <c r="P46" s="364"/>
      <c r="Q46" s="364"/>
      <c r="R46" s="364"/>
      <c r="S46" s="364"/>
      <c r="T46" s="364"/>
      <c r="U46" s="364"/>
    </row>
    <row r="47" spans="2:21" s="366" customFormat="1">
      <c r="B47" s="554"/>
      <c r="C47" s="740" t="s">
        <v>764</v>
      </c>
      <c r="D47" s="735">
        <v>22.02</v>
      </c>
      <c r="E47" s="736">
        <v>44286</v>
      </c>
      <c r="F47" s="742"/>
      <c r="G47" s="743"/>
      <c r="H47" s="737">
        <f>+G47/D47</f>
        <v>0</v>
      </c>
      <c r="I47" s="742"/>
      <c r="J47" s="739">
        <f>+D47-G47</f>
        <v>22.02</v>
      </c>
      <c r="K47" s="364"/>
      <c r="L47" s="364"/>
      <c r="M47" s="364"/>
      <c r="N47" s="364"/>
      <c r="O47" s="364"/>
      <c r="P47" s="364"/>
      <c r="Q47" s="364"/>
      <c r="R47" s="364"/>
      <c r="S47" s="364"/>
      <c r="T47" s="364"/>
      <c r="U47" s="364"/>
    </row>
    <row r="48" spans="2:21" s="366" customFormat="1">
      <c r="B48" s="554" t="s">
        <v>456</v>
      </c>
      <c r="C48" s="562"/>
      <c r="D48" s="562"/>
      <c r="E48" s="562"/>
      <c r="F48" s="562"/>
      <c r="G48" s="562"/>
      <c r="H48" s="562"/>
      <c r="I48" s="554"/>
      <c r="J48" s="554"/>
      <c r="K48" s="364"/>
      <c r="L48" s="364"/>
      <c r="M48" s="364"/>
      <c r="N48" s="364"/>
      <c r="O48" s="364"/>
      <c r="P48" s="364"/>
      <c r="Q48" s="364"/>
      <c r="R48" s="364"/>
      <c r="S48" s="364"/>
      <c r="T48" s="364"/>
      <c r="U48" s="364"/>
    </row>
    <row r="49" spans="2:21">
      <c r="B49" s="646" t="s">
        <v>23</v>
      </c>
      <c r="C49" s="562"/>
      <c r="D49" s="994">
        <f>SUM(D44:D47)</f>
        <v>88.08</v>
      </c>
      <c r="E49" s="562"/>
      <c r="F49" s="562"/>
      <c r="G49" s="741">
        <f>SUM(G44:G47)</f>
        <v>0</v>
      </c>
      <c r="H49" s="562"/>
      <c r="I49" s="554"/>
      <c r="J49" s="994">
        <f>SUM(J44:J47)</f>
        <v>88.08</v>
      </c>
    </row>
    <row r="50" spans="2:21">
      <c r="B50" s="646"/>
      <c r="C50" s="562"/>
      <c r="D50" s="562"/>
      <c r="E50" s="562"/>
      <c r="F50" s="562"/>
      <c r="G50" s="562"/>
      <c r="H50" s="562"/>
      <c r="I50" s="554"/>
      <c r="J50" s="554"/>
    </row>
    <row r="51" spans="2:21">
      <c r="B51" s="646"/>
      <c r="C51" s="562"/>
      <c r="D51" s="562"/>
      <c r="E51" s="562"/>
      <c r="F51" s="562"/>
      <c r="G51" s="562"/>
      <c r="H51" s="562"/>
      <c r="I51" s="554"/>
      <c r="J51" s="554"/>
    </row>
    <row r="52" spans="2:21" s="366" customFormat="1">
      <c r="B52" s="646" t="s">
        <v>529</v>
      </c>
      <c r="C52" s="562"/>
      <c r="D52" s="562"/>
      <c r="E52" s="562"/>
      <c r="F52" s="562"/>
      <c r="G52" s="562"/>
      <c r="H52" s="562"/>
      <c r="I52" s="554"/>
      <c r="J52" s="554"/>
      <c r="K52" s="364"/>
      <c r="L52" s="364"/>
      <c r="M52" s="364"/>
      <c r="N52" s="364"/>
      <c r="O52" s="364"/>
      <c r="P52" s="364"/>
      <c r="Q52" s="364"/>
      <c r="R52" s="364"/>
      <c r="S52" s="364"/>
      <c r="T52" s="364"/>
      <c r="U52" s="364"/>
    </row>
    <row r="53" spans="2:21">
      <c r="B53" s="554"/>
      <c r="C53" s="562"/>
      <c r="D53" s="562"/>
      <c r="E53" s="562"/>
      <c r="F53" s="562"/>
      <c r="G53" s="562"/>
      <c r="H53" s="562"/>
      <c r="I53" s="554"/>
      <c r="J53" s="554"/>
    </row>
    <row r="54" spans="2:21">
      <c r="B54" s="554" t="s">
        <v>512</v>
      </c>
      <c r="C54" s="562"/>
      <c r="D54" s="562"/>
      <c r="E54" s="562"/>
      <c r="F54" s="562"/>
      <c r="G54" s="562"/>
      <c r="H54" s="562"/>
      <c r="I54" s="554"/>
      <c r="J54" s="554"/>
    </row>
    <row r="55" spans="2:21">
      <c r="B55" s="554" t="s">
        <v>513</v>
      </c>
      <c r="C55" s="562"/>
      <c r="D55" s="562"/>
      <c r="E55" s="562"/>
      <c r="F55" s="562"/>
      <c r="G55" s="562"/>
      <c r="H55" s="562"/>
      <c r="I55" s="554"/>
      <c r="J55" s="554"/>
    </row>
    <row r="56" spans="2:21">
      <c r="B56" s="554" t="s">
        <v>514</v>
      </c>
      <c r="C56" s="562"/>
      <c r="D56" s="562"/>
      <c r="E56" s="562"/>
      <c r="F56" s="562"/>
      <c r="G56" s="562"/>
      <c r="H56" s="562"/>
      <c r="I56" s="554"/>
      <c r="J56" s="554"/>
    </row>
    <row r="57" spans="2:21">
      <c r="B57" s="554" t="s">
        <v>456</v>
      </c>
      <c r="C57" s="562"/>
      <c r="D57" s="562"/>
      <c r="E57" s="562"/>
      <c r="F57" s="562"/>
      <c r="G57" s="562"/>
      <c r="H57" s="562"/>
      <c r="I57" s="554"/>
      <c r="J57" s="554"/>
    </row>
    <row r="58" spans="2:21">
      <c r="B58" s="646" t="s">
        <v>23</v>
      </c>
      <c r="C58" s="562"/>
      <c r="D58" s="994">
        <f>D49</f>
        <v>88.08</v>
      </c>
      <c r="E58" s="562"/>
      <c r="F58" s="562"/>
      <c r="G58" s="741">
        <f>G49</f>
        <v>0</v>
      </c>
      <c r="H58" s="562"/>
      <c r="I58" s="554"/>
      <c r="J58" s="554"/>
    </row>
    <row r="59" spans="2:21" s="382" customFormat="1">
      <c r="B59" s="640"/>
      <c r="C59" s="640"/>
      <c r="D59" s="640"/>
      <c r="E59" s="640"/>
      <c r="F59" s="640"/>
      <c r="G59" s="640"/>
      <c r="H59" s="640"/>
      <c r="I59" s="640"/>
      <c r="J59" s="639"/>
      <c r="K59" s="639"/>
      <c r="L59" s="639"/>
      <c r="M59" s="639"/>
      <c r="N59" s="639"/>
    </row>
    <row r="60" spans="2:21">
      <c r="B60" s="641" t="s">
        <v>794</v>
      </c>
      <c r="C60" s="365"/>
      <c r="D60" s="365"/>
      <c r="E60" s="365"/>
      <c r="F60" s="365"/>
      <c r="G60" s="365"/>
      <c r="H60" s="365"/>
    </row>
    <row r="61" spans="2:21">
      <c r="B61" s="641"/>
      <c r="C61" s="365"/>
      <c r="D61" s="365"/>
      <c r="E61" s="365"/>
      <c r="F61" s="365"/>
      <c r="G61" s="365"/>
      <c r="H61" s="365"/>
    </row>
    <row r="62" spans="2:21">
      <c r="B62" s="366" t="s">
        <v>684</v>
      </c>
      <c r="C62" s="365"/>
      <c r="D62" s="365"/>
      <c r="E62" s="365"/>
      <c r="F62" s="365"/>
      <c r="G62" s="365"/>
      <c r="H62" s="365"/>
    </row>
    <row r="63" spans="2:21">
      <c r="B63" s="364"/>
    </row>
    <row r="64" spans="2:21">
      <c r="B64" s="1266" t="s">
        <v>4</v>
      </c>
      <c r="C64" s="1268" t="s">
        <v>503</v>
      </c>
      <c r="D64" s="1269"/>
      <c r="E64" s="1270"/>
      <c r="F64" s="1268" t="s">
        <v>504</v>
      </c>
      <c r="G64" s="1269"/>
      <c r="H64" s="1270"/>
      <c r="I64" s="1271" t="s">
        <v>505</v>
      </c>
      <c r="J64" s="1271" t="s">
        <v>506</v>
      </c>
    </row>
    <row r="65" spans="2:21" ht="28.5">
      <c r="B65" s="1267"/>
      <c r="C65" s="642" t="s">
        <v>507</v>
      </c>
      <c r="D65" s="642" t="s">
        <v>508</v>
      </c>
      <c r="E65" s="642" t="s">
        <v>509</v>
      </c>
      <c r="F65" s="642" t="s">
        <v>530</v>
      </c>
      <c r="G65" s="642" t="s">
        <v>508</v>
      </c>
      <c r="H65" s="605" t="s">
        <v>510</v>
      </c>
      <c r="I65" s="1271"/>
      <c r="J65" s="1271"/>
    </row>
    <row r="66" spans="2:21">
      <c r="B66" s="643"/>
      <c r="C66" s="644"/>
      <c r="D66" s="644"/>
      <c r="E66" s="644"/>
      <c r="F66" s="644"/>
      <c r="G66" s="644"/>
      <c r="H66" s="645"/>
      <c r="I66" s="645"/>
      <c r="J66" s="645"/>
    </row>
    <row r="67" spans="2:21" s="366" customFormat="1">
      <c r="B67" s="646" t="s">
        <v>528</v>
      </c>
      <c r="C67" s="562"/>
      <c r="D67" s="562"/>
      <c r="E67" s="562"/>
      <c r="F67" s="562"/>
      <c r="G67" s="562"/>
      <c r="H67" s="562"/>
      <c r="I67" s="554"/>
      <c r="J67" s="554"/>
      <c r="K67" s="364"/>
      <c r="L67" s="364"/>
      <c r="M67" s="364"/>
      <c r="N67" s="364"/>
      <c r="O67" s="364"/>
      <c r="P67" s="364"/>
      <c r="Q67" s="364"/>
      <c r="R67" s="364"/>
      <c r="S67" s="364"/>
      <c r="T67" s="364"/>
      <c r="U67" s="364"/>
    </row>
    <row r="68" spans="2:21" s="366" customFormat="1">
      <c r="B68" s="646"/>
      <c r="C68" s="562"/>
      <c r="D68" s="562"/>
      <c r="E68" s="562"/>
      <c r="F68" s="562"/>
      <c r="G68" s="562"/>
      <c r="H68" s="562"/>
      <c r="I68" s="554"/>
      <c r="J68" s="554"/>
      <c r="K68" s="364"/>
      <c r="L68" s="364"/>
      <c r="M68" s="364"/>
      <c r="N68" s="364"/>
      <c r="O68" s="364"/>
      <c r="P68" s="364"/>
      <c r="Q68" s="364"/>
      <c r="R68" s="364"/>
      <c r="S68" s="364"/>
      <c r="T68" s="364"/>
      <c r="U68" s="364"/>
    </row>
    <row r="69" spans="2:21" s="366" customFormat="1">
      <c r="B69" s="554" t="s">
        <v>511</v>
      </c>
      <c r="C69" s="562"/>
      <c r="D69" s="562"/>
      <c r="E69" s="562"/>
      <c r="F69" s="562"/>
      <c r="G69" s="562"/>
      <c r="H69" s="562"/>
      <c r="I69" s="554"/>
      <c r="J69" s="554"/>
      <c r="K69" s="364"/>
      <c r="L69" s="364"/>
      <c r="M69" s="364"/>
      <c r="N69" s="364"/>
      <c r="O69" s="364"/>
      <c r="P69" s="364"/>
      <c r="Q69" s="364"/>
      <c r="R69" s="364"/>
      <c r="S69" s="364"/>
      <c r="T69" s="364"/>
      <c r="U69" s="364"/>
    </row>
    <row r="70" spans="2:21" s="366" customFormat="1">
      <c r="B70" s="554"/>
      <c r="C70" s="740" t="s">
        <v>761</v>
      </c>
      <c r="D70" s="735">
        <v>22.02</v>
      </c>
      <c r="E70" s="736">
        <v>44377</v>
      </c>
      <c r="F70" s="736"/>
      <c r="G70" s="735"/>
      <c r="H70" s="737">
        <f>+G70/D70</f>
        <v>0</v>
      </c>
      <c r="I70" s="742"/>
      <c r="J70" s="739">
        <f>+D70-G70</f>
        <v>22.02</v>
      </c>
      <c r="K70" s="364"/>
      <c r="L70" s="364"/>
      <c r="M70" s="364"/>
      <c r="N70" s="364"/>
      <c r="O70" s="364"/>
      <c r="P70" s="364"/>
      <c r="Q70" s="364"/>
      <c r="R70" s="364"/>
      <c r="S70" s="364"/>
      <c r="T70" s="364"/>
      <c r="U70" s="364"/>
    </row>
    <row r="71" spans="2:21" s="366" customFormat="1">
      <c r="B71" s="554"/>
      <c r="C71" s="740" t="s">
        <v>762</v>
      </c>
      <c r="D71" s="735">
        <v>22.02</v>
      </c>
      <c r="E71" s="736">
        <v>44469</v>
      </c>
      <c r="F71" s="736"/>
      <c r="G71" s="735"/>
      <c r="H71" s="737">
        <f>+G71/D71</f>
        <v>0</v>
      </c>
      <c r="I71" s="742"/>
      <c r="J71" s="739">
        <f>+D71-G71</f>
        <v>22.02</v>
      </c>
      <c r="K71" s="364"/>
      <c r="L71" s="364"/>
      <c r="M71" s="364"/>
      <c r="N71" s="364"/>
      <c r="O71" s="364"/>
      <c r="P71" s="364"/>
      <c r="Q71" s="364"/>
      <c r="R71" s="364"/>
      <c r="S71" s="364"/>
      <c r="T71" s="364"/>
      <c r="U71" s="364"/>
    </row>
    <row r="72" spans="2:21" s="366" customFormat="1">
      <c r="B72" s="554"/>
      <c r="C72" s="740" t="s">
        <v>763</v>
      </c>
      <c r="D72" s="735">
        <v>22.02</v>
      </c>
      <c r="E72" s="736">
        <v>44561</v>
      </c>
      <c r="F72" s="736"/>
      <c r="G72" s="735"/>
      <c r="H72" s="737">
        <f>+G72/D72</f>
        <v>0</v>
      </c>
      <c r="I72" s="742"/>
      <c r="J72" s="739">
        <f>+D72-G72</f>
        <v>22.02</v>
      </c>
      <c r="K72" s="364"/>
      <c r="L72" s="364"/>
      <c r="M72" s="364"/>
      <c r="N72" s="364"/>
      <c r="O72" s="364"/>
      <c r="P72" s="364"/>
      <c r="Q72" s="364"/>
      <c r="R72" s="364"/>
      <c r="S72" s="364"/>
      <c r="T72" s="364"/>
      <c r="U72" s="364"/>
    </row>
    <row r="73" spans="2:21" s="366" customFormat="1">
      <c r="B73" s="554"/>
      <c r="C73" s="740" t="s">
        <v>764</v>
      </c>
      <c r="D73" s="735">
        <v>22.02</v>
      </c>
      <c r="E73" s="736">
        <v>44286</v>
      </c>
      <c r="F73" s="742"/>
      <c r="G73" s="743"/>
      <c r="H73" s="737">
        <f>+G73/D73</f>
        <v>0</v>
      </c>
      <c r="I73" s="742"/>
      <c r="J73" s="739">
        <f>+D73-G73</f>
        <v>22.02</v>
      </c>
      <c r="K73" s="364"/>
      <c r="L73" s="364"/>
      <c r="M73" s="364"/>
      <c r="N73" s="364"/>
      <c r="O73" s="364"/>
      <c r="P73" s="364"/>
      <c r="Q73" s="364"/>
      <c r="R73" s="364"/>
      <c r="S73" s="364"/>
      <c r="T73" s="364"/>
      <c r="U73" s="364"/>
    </row>
    <row r="74" spans="2:21" s="366" customFormat="1">
      <c r="B74" s="554" t="s">
        <v>456</v>
      </c>
      <c r="C74" s="562"/>
      <c r="D74" s="562"/>
      <c r="E74" s="562"/>
      <c r="F74" s="562"/>
      <c r="G74" s="562"/>
      <c r="H74" s="562"/>
      <c r="I74" s="554"/>
      <c r="J74" s="554"/>
      <c r="K74" s="364"/>
      <c r="L74" s="364"/>
      <c r="M74" s="364"/>
      <c r="N74" s="364"/>
      <c r="O74" s="364"/>
      <c r="P74" s="364"/>
      <c r="Q74" s="364"/>
      <c r="R74" s="364"/>
      <c r="S74" s="364"/>
      <c r="T74" s="364"/>
      <c r="U74" s="364"/>
    </row>
    <row r="75" spans="2:21">
      <c r="B75" s="646" t="s">
        <v>23</v>
      </c>
      <c r="C75" s="562"/>
      <c r="D75" s="994">
        <f>SUM(D70:D73)</f>
        <v>88.08</v>
      </c>
      <c r="E75" s="995"/>
      <c r="F75" s="995"/>
      <c r="G75" s="994">
        <f>SUM(G70:G73)</f>
        <v>0</v>
      </c>
      <c r="H75" s="995"/>
      <c r="I75" s="646"/>
      <c r="J75" s="994">
        <f>SUM(J70:J73)</f>
        <v>88.08</v>
      </c>
    </row>
    <row r="76" spans="2:21">
      <c r="B76" s="646"/>
      <c r="C76" s="562"/>
      <c r="D76" s="562"/>
      <c r="E76" s="562"/>
      <c r="F76" s="562"/>
      <c r="G76" s="562"/>
      <c r="H76" s="562"/>
      <c r="I76" s="554"/>
      <c r="J76" s="554"/>
    </row>
    <row r="77" spans="2:21">
      <c r="B77" s="646"/>
      <c r="C77" s="562"/>
      <c r="D77" s="562"/>
      <c r="E77" s="562"/>
      <c r="F77" s="562"/>
      <c r="G77" s="562"/>
      <c r="H77" s="562"/>
      <c r="I77" s="554"/>
      <c r="J77" s="554"/>
    </row>
    <row r="78" spans="2:21" s="366" customFormat="1">
      <c r="B78" s="646" t="s">
        <v>529</v>
      </c>
      <c r="C78" s="562"/>
      <c r="D78" s="562"/>
      <c r="E78" s="562"/>
      <c r="F78" s="562"/>
      <c r="G78" s="562"/>
      <c r="H78" s="562"/>
      <c r="I78" s="554"/>
      <c r="J78" s="554"/>
      <c r="K78" s="364"/>
      <c r="L78" s="364"/>
      <c r="M78" s="364"/>
      <c r="N78" s="364"/>
      <c r="O78" s="364"/>
      <c r="P78" s="364"/>
      <c r="Q78" s="364"/>
      <c r="R78" s="364"/>
      <c r="S78" s="364"/>
      <c r="T78" s="364"/>
      <c r="U78" s="364"/>
    </row>
    <row r="79" spans="2:21">
      <c r="B79" s="554"/>
      <c r="C79" s="562"/>
      <c r="D79" s="562"/>
      <c r="E79" s="562"/>
      <c r="F79" s="562"/>
      <c r="G79" s="562"/>
      <c r="H79" s="562"/>
      <c r="I79" s="554"/>
      <c r="J79" s="554"/>
    </row>
    <row r="80" spans="2:21">
      <c r="B80" s="554" t="s">
        <v>512</v>
      </c>
      <c r="C80" s="562"/>
      <c r="D80" s="562"/>
      <c r="E80" s="562"/>
      <c r="F80" s="562"/>
      <c r="G80" s="562"/>
      <c r="H80" s="562"/>
      <c r="I80" s="554"/>
      <c r="J80" s="554"/>
    </row>
    <row r="81" spans="2:10">
      <c r="B81" s="554" t="s">
        <v>513</v>
      </c>
      <c r="C81" s="562"/>
      <c r="D81" s="562"/>
      <c r="E81" s="562"/>
      <c r="F81" s="562"/>
      <c r="G81" s="562"/>
      <c r="H81" s="562"/>
      <c r="I81" s="554"/>
      <c r="J81" s="554"/>
    </row>
    <row r="82" spans="2:10">
      <c r="B82" s="554" t="s">
        <v>514</v>
      </c>
      <c r="C82" s="562"/>
      <c r="D82" s="562"/>
      <c r="E82" s="562"/>
      <c r="F82" s="562"/>
      <c r="G82" s="562"/>
      <c r="H82" s="562"/>
      <c r="I82" s="554"/>
      <c r="J82" s="554"/>
    </row>
    <row r="83" spans="2:10">
      <c r="B83" s="554" t="s">
        <v>456</v>
      </c>
      <c r="C83" s="562"/>
      <c r="D83" s="562"/>
      <c r="E83" s="562"/>
      <c r="F83" s="562"/>
      <c r="G83" s="562"/>
      <c r="H83" s="562"/>
      <c r="I83" s="554"/>
      <c r="J83" s="554"/>
    </row>
    <row r="84" spans="2:10">
      <c r="B84" s="646" t="s">
        <v>23</v>
      </c>
      <c r="C84" s="562"/>
      <c r="D84" s="994">
        <f>D75</f>
        <v>88.08</v>
      </c>
      <c r="E84" s="562"/>
      <c r="F84" s="562"/>
      <c r="G84" s="741">
        <f>G75</f>
        <v>0</v>
      </c>
      <c r="H84" s="562"/>
      <c r="I84" s="554"/>
      <c r="J84" s="554"/>
    </row>
    <row r="85" spans="2:10">
      <c r="B85" s="364"/>
    </row>
    <row r="86" spans="2:10">
      <c r="B86" s="364"/>
    </row>
    <row r="87" spans="2:10">
      <c r="B87" s="604"/>
    </row>
    <row r="88" spans="2:10">
      <c r="B88" s="604"/>
    </row>
  </sheetData>
  <mergeCells count="15">
    <mergeCell ref="B64:B65"/>
    <mergeCell ref="C64:E64"/>
    <mergeCell ref="F64:H64"/>
    <mergeCell ref="I64:I65"/>
    <mergeCell ref="J64:J65"/>
    <mergeCell ref="B10:B11"/>
    <mergeCell ref="C10:E10"/>
    <mergeCell ref="F10:H10"/>
    <mergeCell ref="I10:I11"/>
    <mergeCell ref="J10:J11"/>
    <mergeCell ref="B38:B39"/>
    <mergeCell ref="C38:E38"/>
    <mergeCell ref="F38:H38"/>
    <mergeCell ref="I38:I39"/>
    <mergeCell ref="J38:J39"/>
  </mergeCells>
  <pageMargins left="0.75" right="0.75" top="1" bottom="1" header="0.5" footer="0.5"/>
  <pageSetup paperSize="9" scale="35" orientation="landscape" r:id="rId1"/>
  <headerFooter alignWithMargins="0"/>
</worksheet>
</file>

<file path=xl/worksheets/sheet23.xml><?xml version="1.0" encoding="utf-8"?>
<worksheet xmlns="http://schemas.openxmlformats.org/spreadsheetml/2006/main" xmlns:r="http://schemas.openxmlformats.org/officeDocument/2006/relationships">
  <sheetPr>
    <tabColor rgb="FFFF0000"/>
  </sheetPr>
  <dimension ref="B2:O108"/>
  <sheetViews>
    <sheetView showGridLines="0" tabSelected="1" view="pageBreakPreview" topLeftCell="B71" zoomScale="80" zoomScaleNormal="75" zoomScaleSheetLayoutView="80" workbookViewId="0">
      <pane xSplit="2" topLeftCell="D1" activePane="topRight" state="frozen"/>
      <selection activeCell="B3" sqref="B3"/>
      <selection pane="topRight" activeCell="I91" sqref="I91"/>
    </sheetView>
  </sheetViews>
  <sheetFormatPr defaultColWidth="9.140625" defaultRowHeight="15"/>
  <cols>
    <col min="1" max="1" width="6.85546875" style="24" customWidth="1"/>
    <col min="2" max="2" width="9.140625" style="166" customWidth="1"/>
    <col min="3" max="3" width="64.42578125" style="24" customWidth="1"/>
    <col min="4" max="4" width="12" style="24" customWidth="1"/>
    <col min="5" max="5" width="11.7109375" style="24" customWidth="1"/>
    <col min="6" max="6" width="11" style="24" customWidth="1"/>
    <col min="7" max="7" width="14.42578125" style="24" customWidth="1"/>
    <col min="8" max="8" width="13.85546875" style="24" customWidth="1"/>
    <col min="9" max="9" width="16" style="24" customWidth="1"/>
    <col min="10" max="10" width="17" style="24" customWidth="1"/>
    <col min="11" max="11" width="15.7109375" style="24" bestFit="1" customWidth="1"/>
    <col min="12" max="12" width="11" style="24" customWidth="1"/>
    <col min="13" max="13" width="13.85546875" style="24" customWidth="1"/>
    <col min="14" max="14" width="16" style="24" customWidth="1"/>
    <col min="15" max="16384" width="9.140625" style="24"/>
  </cols>
  <sheetData>
    <row r="2" spans="2:14">
      <c r="C2" s="206"/>
      <c r="D2" s="206"/>
      <c r="E2" s="392" t="str">
        <f>Index!B2</f>
        <v xml:space="preserve">      Vidarbha Industries Power Limited - Transmission Business</v>
      </c>
      <c r="F2" s="206"/>
      <c r="G2" s="206"/>
      <c r="H2" s="206"/>
      <c r="I2" s="206"/>
      <c r="J2" s="187"/>
      <c r="K2" s="187"/>
      <c r="L2" s="187"/>
      <c r="M2" s="187"/>
      <c r="N2" s="187"/>
    </row>
    <row r="3" spans="2:14" s="26" customFormat="1">
      <c r="C3" s="185"/>
      <c r="D3" s="185"/>
      <c r="E3" s="204" t="s">
        <v>774</v>
      </c>
      <c r="F3" s="185"/>
      <c r="G3" s="185"/>
      <c r="H3" s="185"/>
      <c r="I3" s="185"/>
      <c r="J3" s="97"/>
      <c r="K3" s="97"/>
      <c r="L3" s="97"/>
      <c r="M3" s="97"/>
      <c r="N3" s="96"/>
    </row>
    <row r="4" spans="2:14" s="26" customFormat="1">
      <c r="C4" s="184"/>
      <c r="D4" s="184"/>
      <c r="E4" s="205" t="s">
        <v>718</v>
      </c>
      <c r="F4" s="184"/>
      <c r="G4" s="184"/>
      <c r="H4" s="184"/>
      <c r="I4" s="184"/>
      <c r="J4" s="184"/>
      <c r="K4" s="184"/>
      <c r="L4" s="184"/>
      <c r="M4" s="184"/>
      <c r="N4" s="184"/>
    </row>
    <row r="5" spans="2:14" s="26" customFormat="1">
      <c r="B5" s="205"/>
      <c r="C5" s="205"/>
      <c r="D5" s="205"/>
      <c r="E5" s="205"/>
      <c r="F5" s="205"/>
      <c r="G5" s="205"/>
      <c r="H5" s="205"/>
      <c r="I5" s="205"/>
      <c r="J5" s="184"/>
      <c r="K5" s="184"/>
      <c r="L5" s="184"/>
      <c r="M5" s="184"/>
      <c r="N5" s="184"/>
    </row>
    <row r="6" spans="2:14" s="26" customFormat="1">
      <c r="C6" s="187"/>
      <c r="D6" s="187"/>
      <c r="E6" s="187"/>
      <c r="F6" s="187"/>
      <c r="G6" s="187"/>
      <c r="H6" s="187"/>
      <c r="I6" s="187"/>
      <c r="J6" s="187"/>
      <c r="K6" s="184"/>
      <c r="L6" s="184"/>
      <c r="M6" s="184"/>
      <c r="N6" s="184"/>
    </row>
    <row r="7" spans="2:14" s="26" customFormat="1">
      <c r="B7" s="94" t="s">
        <v>213</v>
      </c>
      <c r="C7" s="187"/>
      <c r="D7" s="187"/>
      <c r="E7" s="187"/>
      <c r="F7" s="187"/>
      <c r="G7" s="187"/>
      <c r="H7" s="187"/>
      <c r="I7" s="187"/>
      <c r="J7" s="187"/>
      <c r="K7" s="184"/>
      <c r="L7" s="184"/>
      <c r="M7" s="184"/>
      <c r="N7" s="184"/>
    </row>
    <row r="8" spans="2:14" s="26" customFormat="1">
      <c r="B8" s="166"/>
      <c r="C8" s="24"/>
      <c r="D8" s="24"/>
      <c r="E8" s="24"/>
      <c r="F8" s="24"/>
      <c r="G8" s="24"/>
      <c r="H8" s="24"/>
      <c r="J8" s="29" t="s">
        <v>33</v>
      </c>
      <c r="K8" s="184"/>
      <c r="L8" s="184"/>
      <c r="M8" s="184"/>
      <c r="N8" s="184"/>
    </row>
    <row r="9" spans="2:14" s="26" customFormat="1" ht="42.75">
      <c r="B9" s="530" t="s">
        <v>224</v>
      </c>
      <c r="C9" s="531" t="s">
        <v>4</v>
      </c>
      <c r="D9" s="789" t="s">
        <v>782</v>
      </c>
      <c r="E9" s="530" t="s">
        <v>26</v>
      </c>
      <c r="F9" s="530" t="s">
        <v>201</v>
      </c>
      <c r="G9" s="530" t="s">
        <v>202</v>
      </c>
      <c r="H9" s="530" t="s">
        <v>203</v>
      </c>
      <c r="I9" s="530" t="s">
        <v>204</v>
      </c>
      <c r="J9" s="999" t="s">
        <v>547</v>
      </c>
      <c r="K9" s="184"/>
      <c r="L9" s="184"/>
      <c r="M9" s="184"/>
      <c r="N9" s="184"/>
    </row>
    <row r="10" spans="2:14" s="26" customFormat="1">
      <c r="B10" s="61"/>
      <c r="C10" s="31"/>
      <c r="D10" s="31"/>
      <c r="E10" s="31"/>
      <c r="F10" s="31"/>
      <c r="G10" s="31"/>
      <c r="H10" s="31"/>
      <c r="I10" s="31"/>
      <c r="J10" s="31"/>
      <c r="K10" s="184"/>
      <c r="L10" s="184"/>
      <c r="M10" s="184"/>
      <c r="N10" s="184"/>
    </row>
    <row r="11" spans="2:14" s="26" customFormat="1">
      <c r="B11" s="188">
        <v>1</v>
      </c>
      <c r="C11" s="189" t="s">
        <v>34</v>
      </c>
      <c r="D11" s="719">
        <f>'F2.1 '!D56</f>
        <v>0.84158400000000011</v>
      </c>
      <c r="E11" s="719">
        <f>'F1 '!F10</f>
        <v>1.1424201970137666</v>
      </c>
      <c r="F11" s="745">
        <f>D11-E11</f>
        <v>-0.30083619701376652</v>
      </c>
      <c r="G11" s="717"/>
      <c r="H11" s="745">
        <f>F11</f>
        <v>-0.30083619701376652</v>
      </c>
      <c r="I11" s="717"/>
      <c r="J11" s="817">
        <f>D11-(H11*1/3)</f>
        <v>0.94186273233792228</v>
      </c>
      <c r="K11" s="747">
        <f>H11*1/3</f>
        <v>-0.10027873233792217</v>
      </c>
      <c r="L11" s="747"/>
      <c r="M11" s="747"/>
      <c r="N11" s="184"/>
    </row>
    <row r="12" spans="2:14" s="26" customFormat="1">
      <c r="B12" s="188">
        <v>2</v>
      </c>
      <c r="C12" s="31" t="s">
        <v>188</v>
      </c>
      <c r="D12" s="719">
        <f>'F1 '!E11</f>
        <v>1.25</v>
      </c>
      <c r="E12" s="719">
        <f>'F1 '!F11</f>
        <v>1.2458890529391946</v>
      </c>
      <c r="F12" s="719">
        <f t="shared" ref="F12:F22" si="0">D12-E12</f>
        <v>4.1109470608053922E-3</v>
      </c>
      <c r="G12" s="717"/>
      <c r="H12" s="717"/>
      <c r="I12" s="717"/>
      <c r="J12" s="817">
        <f>E12</f>
        <v>1.2458890529391946</v>
      </c>
      <c r="K12" s="184"/>
      <c r="L12" s="184"/>
      <c r="M12" s="747"/>
      <c r="N12" s="184"/>
    </row>
    <row r="13" spans="2:14" s="26" customFormat="1">
      <c r="B13" s="188">
        <v>3</v>
      </c>
      <c r="C13" s="189" t="s">
        <v>35</v>
      </c>
      <c r="D13" s="716">
        <f>'F1 '!E12</f>
        <v>1.2075020742480826</v>
      </c>
      <c r="E13" s="716">
        <f>'F1 '!F12</f>
        <v>1.2593333621027567</v>
      </c>
      <c r="F13" s="745">
        <f t="shared" si="0"/>
        <v>-5.1831287854674057E-2</v>
      </c>
      <c r="G13" s="717"/>
      <c r="H13" s="717"/>
      <c r="I13" s="717"/>
      <c r="J13" s="817">
        <f>E13</f>
        <v>1.2593333621027567</v>
      </c>
      <c r="K13" s="184"/>
      <c r="L13" s="184"/>
      <c r="M13" s="747"/>
      <c r="N13" s="184"/>
    </row>
    <row r="14" spans="2:14" s="26" customFormat="1">
      <c r="B14" s="188">
        <v>4</v>
      </c>
      <c r="C14" s="190" t="s">
        <v>531</v>
      </c>
      <c r="D14" s="719">
        <f>'F1 '!E13</f>
        <v>8.5949999999999999E-2</v>
      </c>
      <c r="E14" s="719">
        <f>'F1 '!F13</f>
        <v>8.6517362759646693E-2</v>
      </c>
      <c r="F14" s="745">
        <f t="shared" si="0"/>
        <v>-5.6736275964669458E-4</v>
      </c>
      <c r="G14" s="719"/>
      <c r="H14" s="745">
        <f>F14</f>
        <v>-5.6736275964669458E-4</v>
      </c>
      <c r="I14" s="717"/>
      <c r="J14" s="1069">
        <f>E14+(H14*1/3)</f>
        <v>8.6328241839764466E-2</v>
      </c>
      <c r="K14" s="96"/>
      <c r="L14" s="184"/>
      <c r="M14" s="747"/>
      <c r="N14" s="184"/>
    </row>
    <row r="15" spans="2:14" s="26" customFormat="1">
      <c r="B15" s="188">
        <v>5</v>
      </c>
      <c r="C15" s="189" t="s">
        <v>0</v>
      </c>
      <c r="D15" s="751">
        <f>'F1 '!E14</f>
        <v>0.44</v>
      </c>
      <c r="E15" s="817">
        <f ca="1">'F1 '!F14</f>
        <v>0.11327751462872716</v>
      </c>
      <c r="F15" s="745">
        <f t="shared" ca="1" si="0"/>
        <v>0.32672248537127285</v>
      </c>
      <c r="G15" s="717"/>
      <c r="H15" s="717"/>
      <c r="I15" s="717"/>
      <c r="J15" s="817">
        <f ca="1">E15</f>
        <v>0.11327751462872716</v>
      </c>
      <c r="K15" s="184"/>
      <c r="L15" s="184"/>
      <c r="M15" s="747"/>
      <c r="N15" s="184"/>
    </row>
    <row r="16" spans="2:14" s="26" customFormat="1">
      <c r="B16" s="188">
        <v>6</v>
      </c>
      <c r="C16" s="190" t="s">
        <v>257</v>
      </c>
      <c r="D16" s="719">
        <f>'F1 '!E15</f>
        <v>6.0161326775530051E-2</v>
      </c>
      <c r="E16" s="719">
        <f>'F1 '!F15</f>
        <v>6.8000000000000005E-2</v>
      </c>
      <c r="F16" s="745">
        <f t="shared" si="0"/>
        <v>-7.8386732244699539E-3</v>
      </c>
      <c r="G16" s="717"/>
      <c r="H16" s="717"/>
      <c r="I16" s="717"/>
      <c r="J16" s="817">
        <f>E16</f>
        <v>6.8000000000000005E-2</v>
      </c>
      <c r="K16" s="184"/>
      <c r="L16" s="184"/>
      <c r="M16" s="747"/>
      <c r="N16" s="184"/>
    </row>
    <row r="17" spans="2:15" s="26" customFormat="1">
      <c r="B17" s="191">
        <v>7</v>
      </c>
      <c r="C17" s="192" t="s">
        <v>36</v>
      </c>
      <c r="D17" s="744">
        <f>SUM(D11:D16)-0.01</f>
        <v>3.875197401023613</v>
      </c>
      <c r="E17" s="744">
        <f ca="1">SUM(E11:E16)</f>
        <v>3.9154374894440913</v>
      </c>
      <c r="F17" s="746">
        <f t="shared" ca="1" si="0"/>
        <v>-4.0240088420478326E-2</v>
      </c>
      <c r="G17" s="724"/>
      <c r="H17" s="724"/>
      <c r="I17" s="724"/>
      <c r="J17" s="744">
        <f ca="1">SUM(J11:J16)</f>
        <v>3.7146909038483651</v>
      </c>
      <c r="K17" s="1022"/>
      <c r="L17" s="184"/>
      <c r="M17" s="747"/>
      <c r="N17" s="184"/>
    </row>
    <row r="18" spans="2:15" s="26" customFormat="1">
      <c r="B18" s="188">
        <v>8</v>
      </c>
      <c r="C18" s="189" t="s">
        <v>91</v>
      </c>
      <c r="D18" s="719">
        <f>'F1 '!E17</f>
        <v>1.1200000000000001</v>
      </c>
      <c r="E18" s="719">
        <f>'F1 '!F17</f>
        <v>1.1200000000000001</v>
      </c>
      <c r="F18" s="719">
        <f t="shared" si="0"/>
        <v>0</v>
      </c>
      <c r="G18" s="717"/>
      <c r="H18" s="717"/>
      <c r="I18" s="717"/>
      <c r="J18" s="719">
        <f>E18</f>
        <v>1.1200000000000001</v>
      </c>
      <c r="K18" s="184"/>
      <c r="L18" s="184"/>
      <c r="M18" s="747"/>
      <c r="N18" s="184"/>
    </row>
    <row r="19" spans="2:15" s="26" customFormat="1">
      <c r="B19" s="191">
        <v>9</v>
      </c>
      <c r="C19" s="192" t="s">
        <v>32</v>
      </c>
      <c r="D19" s="744">
        <f>D17+D18</f>
        <v>4.9951974010236135</v>
      </c>
      <c r="E19" s="744">
        <f ca="1">E17+E18</f>
        <v>5.0354374894440914</v>
      </c>
      <c r="F19" s="746">
        <f t="shared" ca="1" si="0"/>
        <v>-4.0240088420477882E-2</v>
      </c>
      <c r="G19" s="724"/>
      <c r="H19" s="724"/>
      <c r="I19" s="724"/>
      <c r="J19" s="744">
        <f ca="1">J17+J18</f>
        <v>4.8346909038483652</v>
      </c>
      <c r="K19" s="184"/>
      <c r="L19" s="184"/>
      <c r="M19" s="747"/>
      <c r="N19" s="184"/>
    </row>
    <row r="20" spans="2:15" s="26" customFormat="1">
      <c r="B20" s="188">
        <v>10</v>
      </c>
      <c r="C20" s="189" t="s">
        <v>29</v>
      </c>
      <c r="D20" s="717">
        <f>'F1 '!E19</f>
        <v>0.01</v>
      </c>
      <c r="E20" s="719">
        <f>'F1 '!F19</f>
        <v>2.0899999999999998E-2</v>
      </c>
      <c r="F20" s="745">
        <f t="shared" si="0"/>
        <v>-1.0899999999999998E-2</v>
      </c>
      <c r="G20" s="717"/>
      <c r="H20" s="717"/>
      <c r="I20" s="717"/>
      <c r="J20" s="719">
        <f>E20</f>
        <v>2.0899999999999998E-2</v>
      </c>
      <c r="K20" s="184"/>
      <c r="L20" s="184"/>
      <c r="M20" s="747"/>
      <c r="N20" s="184"/>
    </row>
    <row r="21" spans="2:15" s="26" customFormat="1">
      <c r="B21" s="188">
        <v>11</v>
      </c>
      <c r="C21" s="189" t="s">
        <v>30</v>
      </c>
      <c r="D21" s="719">
        <f>'F1 '!E20</f>
        <v>0</v>
      </c>
      <c r="E21" s="719">
        <f>'F1 '!F20</f>
        <v>0</v>
      </c>
      <c r="F21" s="719">
        <f t="shared" si="0"/>
        <v>0</v>
      </c>
      <c r="G21" s="719"/>
      <c r="H21" s="719"/>
      <c r="I21" s="719"/>
      <c r="J21" s="719">
        <f>E21</f>
        <v>0</v>
      </c>
      <c r="K21" s="184"/>
      <c r="L21" s="747"/>
      <c r="M21" s="747"/>
      <c r="N21" s="184"/>
    </row>
    <row r="22" spans="2:15" s="26" customFormat="1" ht="16.5" customHeight="1">
      <c r="B22" s="191">
        <v>12</v>
      </c>
      <c r="C22" s="193" t="s">
        <v>532</v>
      </c>
      <c r="D22" s="744">
        <f>D19-SUM(D20:D21)-0.01</f>
        <v>4.975197401023614</v>
      </c>
      <c r="E22" s="744">
        <f ca="1">E19-SUM(E20:E21)</f>
        <v>5.0145374894440913</v>
      </c>
      <c r="F22" s="746">
        <f t="shared" ca="1" si="0"/>
        <v>-3.9340088420477315E-2</v>
      </c>
      <c r="G22" s="724"/>
      <c r="H22" s="724"/>
      <c r="I22" s="724"/>
      <c r="J22" s="744">
        <f ca="1">J19-SUM(J20:J21)</f>
        <v>4.8137909038483651</v>
      </c>
      <c r="K22" s="184"/>
      <c r="L22" s="184"/>
      <c r="M22" s="1329"/>
      <c r="N22" s="184"/>
    </row>
    <row r="23" spans="2:15" s="26" customFormat="1">
      <c r="B23" s="194"/>
      <c r="C23" s="192"/>
      <c r="D23" s="717"/>
      <c r="E23" s="717"/>
      <c r="F23" s="717"/>
      <c r="G23" s="717"/>
      <c r="H23" s="717"/>
      <c r="I23" s="717"/>
      <c r="J23" s="719"/>
      <c r="K23" s="184"/>
      <c r="L23" s="184"/>
      <c r="M23" s="1329"/>
      <c r="N23" s="184"/>
    </row>
    <row r="24" spans="2:15" s="26" customFormat="1">
      <c r="B24" s="194">
        <v>13</v>
      </c>
      <c r="C24" s="195" t="s">
        <v>205</v>
      </c>
      <c r="D24" s="717"/>
      <c r="E24" s="717"/>
      <c r="F24" s="717"/>
      <c r="G24" s="717"/>
      <c r="H24" s="717"/>
      <c r="I24" s="717"/>
      <c r="J24" s="719"/>
      <c r="K24" s="184"/>
      <c r="L24" s="184"/>
      <c r="M24" s="1329"/>
      <c r="N24" s="184"/>
    </row>
    <row r="25" spans="2:15" s="26" customFormat="1" ht="16.5" customHeight="1">
      <c r="B25" s="196" t="s">
        <v>46</v>
      </c>
      <c r="C25" s="197" t="s">
        <v>533</v>
      </c>
      <c r="D25" s="724">
        <f>'F11'!D14</f>
        <v>4.6399999999999997</v>
      </c>
      <c r="E25" s="1045">
        <f>'F11'!E14</f>
        <v>4.68</v>
      </c>
      <c r="F25" s="746">
        <f>D25-E25</f>
        <v>-4.0000000000000036E-2</v>
      </c>
      <c r="G25" s="717"/>
      <c r="H25" s="717"/>
      <c r="I25" s="717"/>
      <c r="J25" s="719">
        <f>E25</f>
        <v>4.68</v>
      </c>
      <c r="K25" s="184"/>
      <c r="L25" s="184"/>
      <c r="M25" s="1329"/>
      <c r="N25" s="184"/>
      <c r="O25" s="1007"/>
    </row>
    <row r="26" spans="2:15" s="26" customFormat="1">
      <c r="B26" s="196" t="s">
        <v>84</v>
      </c>
      <c r="C26" s="197" t="s">
        <v>84</v>
      </c>
      <c r="D26" s="717"/>
      <c r="E26" s="717"/>
      <c r="F26" s="717"/>
      <c r="G26" s="717"/>
      <c r="H26" s="717"/>
      <c r="I26" s="717"/>
      <c r="J26" s="719"/>
      <c r="K26" s="184"/>
      <c r="L26" s="184"/>
      <c r="M26" s="1329"/>
      <c r="N26" s="184"/>
    </row>
    <row r="27" spans="2:15" s="26" customFormat="1">
      <c r="B27" s="196">
        <v>14</v>
      </c>
      <c r="C27" s="197" t="s">
        <v>856</v>
      </c>
      <c r="D27" s="717"/>
      <c r="E27" s="817">
        <f ca="1">Incentive!D9</f>
        <v>3.6468112907942461E-2</v>
      </c>
      <c r="F27" s="717"/>
      <c r="G27" s="717"/>
      <c r="H27" s="717"/>
      <c r="I27" s="717"/>
      <c r="J27" s="719">
        <f ca="1">E27</f>
        <v>3.6468112907942461E-2</v>
      </c>
      <c r="K27" s="184"/>
      <c r="L27" s="184"/>
      <c r="M27" s="1329"/>
      <c r="N27" s="184"/>
    </row>
    <row r="28" spans="2:15" s="26" customFormat="1">
      <c r="B28" s="194">
        <v>15</v>
      </c>
      <c r="C28" s="195" t="s">
        <v>206</v>
      </c>
      <c r="D28" s="744"/>
      <c r="E28" s="744">
        <f ca="1">E22-E25+E27</f>
        <v>0.371005602352034</v>
      </c>
      <c r="F28" s="724"/>
      <c r="G28" s="724"/>
      <c r="H28" s="724"/>
      <c r="I28" s="724"/>
      <c r="J28" s="698">
        <f ca="1">J22-(J25)+J27</f>
        <v>0.17025901675630781</v>
      </c>
      <c r="K28" s="747"/>
      <c r="L28" s="184"/>
      <c r="M28" s="1329"/>
      <c r="N28" s="184"/>
    </row>
    <row r="29" spans="2:15" s="26" customFormat="1">
      <c r="B29" s="205"/>
      <c r="C29" s="205"/>
      <c r="D29" s="205"/>
      <c r="E29" s="205"/>
      <c r="F29" s="205"/>
      <c r="G29" s="205"/>
      <c r="H29" s="205"/>
      <c r="I29" s="205"/>
      <c r="J29" s="184"/>
      <c r="K29" s="184"/>
      <c r="L29" s="184"/>
      <c r="M29" s="184"/>
      <c r="N29" s="184"/>
    </row>
    <row r="30" spans="2:15" s="26" customFormat="1">
      <c r="B30" s="205"/>
      <c r="C30" s="205"/>
      <c r="D30" s="205"/>
      <c r="E30" s="205"/>
      <c r="F30" s="205"/>
      <c r="G30" s="205"/>
      <c r="H30" s="205"/>
      <c r="I30" s="205"/>
      <c r="J30" s="184"/>
      <c r="K30" s="184"/>
      <c r="L30" s="184"/>
      <c r="M30" s="184"/>
      <c r="N30" s="184"/>
      <c r="O30" s="1031"/>
    </row>
    <row r="31" spans="2:15">
      <c r="C31" s="187"/>
      <c r="D31" s="187"/>
      <c r="E31" s="187"/>
      <c r="F31" s="187"/>
      <c r="G31" s="187"/>
      <c r="H31" s="187"/>
      <c r="I31" s="187"/>
      <c r="J31" s="187"/>
      <c r="K31" s="187"/>
      <c r="L31" s="187"/>
      <c r="M31" s="187"/>
      <c r="N31" s="187"/>
      <c r="O31" s="1032"/>
    </row>
    <row r="32" spans="2:15">
      <c r="B32" s="94" t="s">
        <v>567</v>
      </c>
      <c r="C32" s="187"/>
      <c r="D32" s="187"/>
      <c r="E32" s="187"/>
      <c r="F32" s="187"/>
      <c r="G32" s="187"/>
      <c r="H32" s="187"/>
      <c r="I32" s="187"/>
      <c r="J32" s="187"/>
      <c r="K32" s="187"/>
      <c r="L32" s="187"/>
      <c r="M32" s="187"/>
      <c r="N32" s="187"/>
    </row>
    <row r="33" spans="2:13">
      <c r="J33" s="29" t="s">
        <v>33</v>
      </c>
    </row>
    <row r="34" spans="2:13" ht="48.75" customHeight="1">
      <c r="B34" s="388" t="s">
        <v>224</v>
      </c>
      <c r="C34" s="389" t="s">
        <v>4</v>
      </c>
      <c r="D34" s="801" t="s">
        <v>782</v>
      </c>
      <c r="E34" s="388" t="s">
        <v>26</v>
      </c>
      <c r="F34" s="388" t="s">
        <v>201</v>
      </c>
      <c r="G34" s="388" t="s">
        <v>202</v>
      </c>
      <c r="H34" s="388" t="s">
        <v>203</v>
      </c>
      <c r="I34" s="388" t="s">
        <v>204</v>
      </c>
      <c r="J34" s="999" t="s">
        <v>547</v>
      </c>
    </row>
    <row r="35" spans="2:13">
      <c r="B35" s="61"/>
      <c r="C35" s="31"/>
      <c r="D35" s="31"/>
      <c r="E35" s="31"/>
      <c r="F35" s="31"/>
      <c r="G35" s="31"/>
      <c r="H35" s="31"/>
      <c r="I35" s="31"/>
      <c r="J35" s="31"/>
    </row>
    <row r="36" spans="2:13">
      <c r="B36" s="188">
        <v>1</v>
      </c>
      <c r="C36" s="189" t="s">
        <v>34</v>
      </c>
      <c r="D36" s="687">
        <f>'F1 '!H10</f>
        <v>0.491844</v>
      </c>
      <c r="E36" s="687">
        <f>'F1 '!I10</f>
        <v>0.85966625393757745</v>
      </c>
      <c r="F36" s="745">
        <f>D36-E36</f>
        <v>-0.36782225393757745</v>
      </c>
      <c r="G36" s="31"/>
      <c r="H36" s="745">
        <f>F36</f>
        <v>-0.36782225393757745</v>
      </c>
      <c r="I36" s="57"/>
      <c r="J36" s="817">
        <f>D36-(H36*1/3)</f>
        <v>0.61445141797919245</v>
      </c>
      <c r="K36" s="748">
        <f>H36*1/3</f>
        <v>-0.12260741797919249</v>
      </c>
      <c r="M36" s="748"/>
    </row>
    <row r="37" spans="2:13">
      <c r="B37" s="188">
        <v>2</v>
      </c>
      <c r="C37" s="31" t="s">
        <v>188</v>
      </c>
      <c r="D37" s="31">
        <f>'F1 '!H11</f>
        <v>1.25</v>
      </c>
      <c r="E37" s="687">
        <f>'F1 '!I11</f>
        <v>1.2458890529391946</v>
      </c>
      <c r="F37" s="687">
        <f t="shared" ref="F37:F48" si="1">D37-E37</f>
        <v>4.1109470608053922E-3</v>
      </c>
      <c r="G37" s="31"/>
      <c r="H37" s="31"/>
      <c r="I37" s="57"/>
      <c r="J37" s="752">
        <f>E37</f>
        <v>1.2458890529391946</v>
      </c>
      <c r="M37" s="748"/>
    </row>
    <row r="38" spans="2:13">
      <c r="B38" s="188">
        <v>3</v>
      </c>
      <c r="C38" s="189" t="s">
        <v>35</v>
      </c>
      <c r="D38" s="667">
        <f>'F1 '!H12</f>
        <v>1.0568740877477341</v>
      </c>
      <c r="E38" s="687">
        <f>'F1 '!I12</f>
        <v>1.0967037838017875</v>
      </c>
      <c r="F38" s="745">
        <f t="shared" si="1"/>
        <v>-3.9829696054053398E-2</v>
      </c>
      <c r="G38" s="31"/>
      <c r="H38" s="31"/>
      <c r="I38" s="57"/>
      <c r="J38" s="752">
        <f>E38</f>
        <v>1.0967037838017875</v>
      </c>
      <c r="M38" s="748"/>
    </row>
    <row r="39" spans="2:13">
      <c r="B39" s="188">
        <v>4</v>
      </c>
      <c r="C39" s="190" t="s">
        <v>531</v>
      </c>
      <c r="D39" s="752">
        <f>'F1 '!H13</f>
        <v>7.9265000000000002E-2</v>
      </c>
      <c r="E39" s="752">
        <f>'F1 '!I13</f>
        <v>7.1707990847192718E-2</v>
      </c>
      <c r="F39" s="752">
        <f t="shared" si="1"/>
        <v>7.5570091528072841E-3</v>
      </c>
      <c r="G39" s="687"/>
      <c r="H39" s="745">
        <f>F39</f>
        <v>7.5570091528072841E-3</v>
      </c>
      <c r="I39" s="717"/>
      <c r="J39" s="1069">
        <f>E39+(H39*1/3)</f>
        <v>7.4226993898128479E-2</v>
      </c>
      <c r="M39" s="748"/>
    </row>
    <row r="40" spans="2:13">
      <c r="B40" s="188">
        <v>5</v>
      </c>
      <c r="C40" s="190" t="s">
        <v>257</v>
      </c>
      <c r="D40" s="687">
        <f>'F1 '!H15</f>
        <v>6.0161326775530051E-2</v>
      </c>
      <c r="E40" s="752">
        <f>'F1 '!I15</f>
        <v>6.8000000000000005E-2</v>
      </c>
      <c r="F40" s="745">
        <f t="shared" si="1"/>
        <v>-7.8386732244699539E-3</v>
      </c>
      <c r="G40" s="31"/>
      <c r="H40" s="31"/>
      <c r="I40" s="57"/>
      <c r="J40" s="687">
        <f>E40</f>
        <v>6.8000000000000005E-2</v>
      </c>
      <c r="M40" s="748"/>
    </row>
    <row r="41" spans="2:13">
      <c r="B41" s="191">
        <v>6</v>
      </c>
      <c r="C41" s="192" t="s">
        <v>36</v>
      </c>
      <c r="D41" s="698">
        <f>SUM(D36:D40)-0.01</f>
        <v>2.9281444145232642</v>
      </c>
      <c r="E41" s="698">
        <f>SUM(E36:E40)</f>
        <v>3.3419670815257523</v>
      </c>
      <c r="F41" s="746">
        <f>SUM(F36:F40)</f>
        <v>-0.40382266700248814</v>
      </c>
      <c r="G41" s="35"/>
      <c r="H41" s="35"/>
      <c r="I41" s="989"/>
      <c r="J41" s="698">
        <f>SUM(J36:J40)</f>
        <v>3.0992712486183032</v>
      </c>
      <c r="M41" s="748"/>
    </row>
    <row r="42" spans="2:13">
      <c r="B42" s="188">
        <v>7</v>
      </c>
      <c r="C42" s="189" t="s">
        <v>91</v>
      </c>
      <c r="D42" s="687">
        <f>'F1 '!H17</f>
        <v>1.2246580514102809</v>
      </c>
      <c r="E42" s="687">
        <f>'F1 '!I17</f>
        <v>1.3558745939121639</v>
      </c>
      <c r="F42" s="745">
        <f t="shared" si="1"/>
        <v>-0.13121654250188297</v>
      </c>
      <c r="G42" s="31"/>
      <c r="H42" s="31"/>
      <c r="I42" s="57"/>
      <c r="J42" s="687">
        <f>E42</f>
        <v>1.3558745939121639</v>
      </c>
      <c r="M42" s="748"/>
    </row>
    <row r="43" spans="2:13">
      <c r="B43" s="191">
        <v>8</v>
      </c>
      <c r="C43" s="192" t="s">
        <v>32</v>
      </c>
      <c r="D43" s="698">
        <f>D41+D42+0.01</f>
        <v>4.1628024659335452</v>
      </c>
      <c r="E43" s="698">
        <f>E41+E42</f>
        <v>4.6978416754379158</v>
      </c>
      <c r="F43" s="746">
        <f>F41+F42</f>
        <v>-0.53503920950437112</v>
      </c>
      <c r="G43" s="35"/>
      <c r="H43" s="35"/>
      <c r="I43" s="989"/>
      <c r="J43" s="698">
        <f>J41+J42</f>
        <v>4.4551458425304666</v>
      </c>
      <c r="M43" s="748"/>
    </row>
    <row r="44" spans="2:13">
      <c r="B44" s="188">
        <v>9</v>
      </c>
      <c r="C44" s="189" t="s">
        <v>29</v>
      </c>
      <c r="D44" s="31">
        <f>'F1 '!H19</f>
        <v>0.02</v>
      </c>
      <c r="E44" s="687">
        <f>'F1 '!I19</f>
        <v>2.0899999999999998E-2</v>
      </c>
      <c r="F44" s="687">
        <f t="shared" si="1"/>
        <v>-8.9999999999999802E-4</v>
      </c>
      <c r="G44" s="31"/>
      <c r="H44" s="31"/>
      <c r="I44" s="57"/>
      <c r="J44" s="687">
        <f>E44</f>
        <v>2.0899999999999998E-2</v>
      </c>
      <c r="K44" s="748"/>
      <c r="M44" s="748"/>
    </row>
    <row r="45" spans="2:13">
      <c r="B45" s="188">
        <v>10</v>
      </c>
      <c r="C45" s="189" t="s">
        <v>30</v>
      </c>
      <c r="D45" s="687">
        <f>'F1 '!H20</f>
        <v>0</v>
      </c>
      <c r="E45" s="687">
        <f>'F1 '!I20</f>
        <v>0</v>
      </c>
      <c r="F45" s="687">
        <f t="shared" si="1"/>
        <v>0</v>
      </c>
      <c r="G45" s="687"/>
      <c r="H45" s="687"/>
      <c r="I45" s="752"/>
      <c r="J45" s="687">
        <f>E45</f>
        <v>0</v>
      </c>
      <c r="K45" s="748"/>
      <c r="M45" s="748"/>
    </row>
    <row r="46" spans="2:13" ht="18" customHeight="1">
      <c r="B46" s="191">
        <v>11</v>
      </c>
      <c r="C46" s="193" t="s">
        <v>532</v>
      </c>
      <c r="D46" s="698">
        <f>D43-SUM(D44:D45)</f>
        <v>4.1428024659335456</v>
      </c>
      <c r="E46" s="698">
        <f>E43-SUM(E44:E45)</f>
        <v>4.6769416754379156</v>
      </c>
      <c r="F46" s="746">
        <f>F43-SUM(F44:F45)</f>
        <v>-0.5341392095043711</v>
      </c>
      <c r="G46" s="31"/>
      <c r="H46" s="31"/>
      <c r="I46" s="57"/>
      <c r="J46" s="698">
        <f>J43-SUM(J44:J45)</f>
        <v>4.4342458425304665</v>
      </c>
      <c r="M46" s="748"/>
    </row>
    <row r="47" spans="2:13">
      <c r="B47" s="196">
        <v>12</v>
      </c>
      <c r="C47" s="189" t="s">
        <v>859</v>
      </c>
      <c r="D47" s="687">
        <f>'F1 '!H24</f>
        <v>0.26</v>
      </c>
      <c r="E47" s="687">
        <f>D47</f>
        <v>0.26</v>
      </c>
      <c r="F47" s="687">
        <f t="shared" si="1"/>
        <v>0</v>
      </c>
      <c r="G47" s="31"/>
      <c r="H47" s="31"/>
      <c r="I47" s="31"/>
      <c r="J47" s="687">
        <f>E47</f>
        <v>0.26</v>
      </c>
      <c r="M47" s="748"/>
    </row>
    <row r="48" spans="2:13">
      <c r="B48" s="194">
        <v>13</v>
      </c>
      <c r="C48" s="193" t="s">
        <v>858</v>
      </c>
      <c r="D48" s="698">
        <f>D46+D47</f>
        <v>4.4028024659335454</v>
      </c>
      <c r="E48" s="698">
        <f>E46+E47</f>
        <v>4.9369416754379154</v>
      </c>
      <c r="F48" s="746">
        <f t="shared" si="1"/>
        <v>-0.53413920950436999</v>
      </c>
      <c r="G48" s="35"/>
      <c r="H48" s="35"/>
      <c r="I48" s="35"/>
      <c r="J48" s="698">
        <f>J46+J47</f>
        <v>4.6942458425304663</v>
      </c>
      <c r="M48" s="748"/>
    </row>
    <row r="49" spans="2:14">
      <c r="B49" s="194"/>
      <c r="C49" s="192"/>
      <c r="D49" s="31"/>
      <c r="E49" s="31"/>
      <c r="F49" s="31"/>
      <c r="G49" s="31"/>
      <c r="H49" s="31"/>
      <c r="I49" s="31"/>
      <c r="J49" s="31"/>
    </row>
    <row r="50" spans="2:14">
      <c r="B50" s="194">
        <v>14</v>
      </c>
      <c r="C50" s="195" t="s">
        <v>205</v>
      </c>
      <c r="D50" s="31"/>
      <c r="E50" s="31"/>
      <c r="F50" s="31"/>
      <c r="G50" s="31"/>
      <c r="H50" s="31"/>
      <c r="I50" s="31"/>
      <c r="J50" s="31"/>
    </row>
    <row r="51" spans="2:14" ht="16.5" customHeight="1">
      <c r="B51" s="196" t="s">
        <v>46</v>
      </c>
      <c r="C51" s="197" t="s">
        <v>533</v>
      </c>
      <c r="D51" s="698">
        <f>'F11'!G14</f>
        <v>4.4000000000000004</v>
      </c>
      <c r="E51" s="698">
        <f>'F11'!H14</f>
        <v>4.4399999999999995</v>
      </c>
      <c r="F51" s="746">
        <f>D51-E51</f>
        <v>-3.9999999999999147E-2</v>
      </c>
      <c r="G51" s="31"/>
      <c r="H51" s="31"/>
      <c r="I51" s="31"/>
      <c r="J51" s="698">
        <f>E51</f>
        <v>4.4399999999999995</v>
      </c>
      <c r="M51" s="748"/>
    </row>
    <row r="52" spans="2:14">
      <c r="B52" s="196"/>
      <c r="C52" s="197"/>
      <c r="D52" s="31"/>
      <c r="E52" s="752"/>
      <c r="F52" s="31"/>
      <c r="G52" s="31"/>
      <c r="H52" s="31"/>
      <c r="I52" s="31"/>
      <c r="J52" s="687"/>
      <c r="M52" s="748"/>
    </row>
    <row r="53" spans="2:14">
      <c r="B53" s="194">
        <v>15</v>
      </c>
      <c r="C53" s="195" t="s">
        <v>206</v>
      </c>
      <c r="D53" s="35"/>
      <c r="E53" s="746">
        <f>E48-E51</f>
        <v>0.4969416754379159</v>
      </c>
      <c r="F53" s="35"/>
      <c r="G53" s="35"/>
      <c r="H53" s="35"/>
      <c r="I53" s="35"/>
      <c r="J53" s="746">
        <f>J48-J51</f>
        <v>0.25424584253046678</v>
      </c>
      <c r="M53" s="1327"/>
    </row>
    <row r="54" spans="2:14">
      <c r="B54" s="198"/>
      <c r="C54" s="199"/>
      <c r="D54" s="200"/>
      <c r="E54" s="200"/>
      <c r="F54" s="200"/>
      <c r="G54" s="200"/>
      <c r="H54" s="200"/>
      <c r="I54" s="200"/>
    </row>
    <row r="55" spans="2:14">
      <c r="B55" s="201" t="s">
        <v>605</v>
      </c>
    </row>
    <row r="56" spans="2:14">
      <c r="B56" s="1272" t="s">
        <v>604</v>
      </c>
      <c r="C56" s="1272"/>
      <c r="D56" s="1272"/>
      <c r="E56" s="1272"/>
      <c r="F56" s="1272"/>
      <c r="G56" s="1272"/>
      <c r="H56" s="1272"/>
      <c r="I56" s="1272"/>
    </row>
    <row r="57" spans="2:14">
      <c r="B57" s="655"/>
      <c r="C57" s="655"/>
      <c r="D57" s="655"/>
      <c r="E57" s="655"/>
      <c r="F57" s="655"/>
      <c r="G57" s="655"/>
      <c r="H57" s="655"/>
      <c r="I57" s="655"/>
    </row>
    <row r="58" spans="2:14">
      <c r="C58" s="187"/>
      <c r="D58" s="187"/>
      <c r="E58" s="187"/>
      <c r="F58" s="187"/>
      <c r="G58" s="187"/>
      <c r="H58" s="187"/>
      <c r="I58" s="187"/>
      <c r="J58" s="187"/>
      <c r="K58" s="187"/>
      <c r="L58" s="187"/>
      <c r="M58" s="187"/>
      <c r="N58" s="187"/>
    </row>
    <row r="59" spans="2:14">
      <c r="B59" s="94" t="s">
        <v>568</v>
      </c>
      <c r="C59" s="187"/>
      <c r="D59" s="187"/>
      <c r="E59" s="187"/>
      <c r="F59" s="187"/>
      <c r="G59" s="187"/>
      <c r="H59" s="187"/>
      <c r="I59" s="187"/>
      <c r="J59" s="187"/>
      <c r="K59" s="187"/>
      <c r="L59" s="187"/>
      <c r="M59" s="187"/>
      <c r="N59" s="187"/>
    </row>
    <row r="60" spans="2:14">
      <c r="J60" s="29" t="s">
        <v>33</v>
      </c>
    </row>
    <row r="61" spans="2:14" ht="48.75" customHeight="1">
      <c r="B61" s="789" t="s">
        <v>224</v>
      </c>
      <c r="C61" s="772" t="s">
        <v>4</v>
      </c>
      <c r="D61" s="801" t="s">
        <v>832</v>
      </c>
      <c r="E61" s="789" t="s">
        <v>26</v>
      </c>
      <c r="F61" s="789" t="s">
        <v>201</v>
      </c>
      <c r="G61" s="789" t="s">
        <v>202</v>
      </c>
      <c r="H61" s="789" t="s">
        <v>203</v>
      </c>
      <c r="I61" s="789" t="s">
        <v>204</v>
      </c>
      <c r="J61" s="999" t="s">
        <v>547</v>
      </c>
    </row>
    <row r="62" spans="2:14">
      <c r="B62" s="61"/>
      <c r="C62" s="31"/>
      <c r="D62" s="31"/>
      <c r="E62" s="31"/>
      <c r="F62" s="31"/>
      <c r="G62" s="31"/>
      <c r="H62" s="31"/>
      <c r="I62" s="31"/>
      <c r="J62" s="31"/>
    </row>
    <row r="63" spans="2:14">
      <c r="B63" s="188">
        <v>1</v>
      </c>
      <c r="C63" s="189" t="s">
        <v>34</v>
      </c>
      <c r="D63" s="687">
        <f>'F1 '!K10</f>
        <v>0.51115599999999994</v>
      </c>
      <c r="E63" s="687">
        <f>'F1 '!L10</f>
        <v>1.0004856628068093</v>
      </c>
      <c r="F63" s="745">
        <f>D63-E63</f>
        <v>-0.48932966280680934</v>
      </c>
      <c r="G63" s="31"/>
      <c r="H63" s="745">
        <f>F63</f>
        <v>-0.48932966280680934</v>
      </c>
      <c r="I63" s="687"/>
      <c r="J63" s="817">
        <f>D63-(H63*1/3)</f>
        <v>0.67426588760226969</v>
      </c>
      <c r="K63" s="748">
        <f>H63*1/3</f>
        <v>-0.16310988760226977</v>
      </c>
      <c r="M63" s="748"/>
    </row>
    <row r="64" spans="2:14">
      <c r="B64" s="188">
        <v>2</v>
      </c>
      <c r="C64" s="31" t="s">
        <v>188</v>
      </c>
      <c r="D64" s="687">
        <f>'F1 '!K11</f>
        <v>1.25</v>
      </c>
      <c r="E64" s="687">
        <f>'F1 '!L11</f>
        <v>1.2458890529391946</v>
      </c>
      <c r="F64" s="687">
        <f t="shared" ref="F64:F67" si="2">D64-E64</f>
        <v>4.1109470608053922E-3</v>
      </c>
      <c r="G64" s="31"/>
      <c r="H64" s="687"/>
      <c r="I64" s="687"/>
      <c r="J64" s="752">
        <f>E64</f>
        <v>1.2458890529391946</v>
      </c>
      <c r="M64" s="748"/>
    </row>
    <row r="65" spans="2:13">
      <c r="B65" s="188">
        <v>3</v>
      </c>
      <c r="C65" s="189" t="s">
        <v>35</v>
      </c>
      <c r="D65" s="687">
        <f>'F1 '!K12</f>
        <v>0.90624610124738525</v>
      </c>
      <c r="E65" s="687">
        <f>'F1 '!L12</f>
        <v>0.92917187208174556</v>
      </c>
      <c r="F65" s="745">
        <f t="shared" si="2"/>
        <v>-2.2925770834360315E-2</v>
      </c>
      <c r="G65" s="31"/>
      <c r="H65" s="687"/>
      <c r="I65" s="687"/>
      <c r="J65" s="752">
        <f>E65</f>
        <v>0.92917187208174556</v>
      </c>
      <c r="M65" s="748"/>
    </row>
    <row r="66" spans="2:13">
      <c r="B66" s="188">
        <v>4</v>
      </c>
      <c r="C66" s="190" t="s">
        <v>531</v>
      </c>
      <c r="D66" s="687">
        <f>'F1 '!K13</f>
        <v>7.8310000000000005E-2</v>
      </c>
      <c r="E66" s="687">
        <f>'F1 '!L13</f>
        <v>6.9648601103680222E-2</v>
      </c>
      <c r="F66" s="745">
        <f t="shared" si="2"/>
        <v>8.661398896319783E-3</v>
      </c>
      <c r="G66" s="687"/>
      <c r="H66" s="745">
        <f>F66</f>
        <v>8.661398896319783E-3</v>
      </c>
      <c r="I66" s="717"/>
      <c r="J66" s="1069">
        <f>E66+(H66*1/3)</f>
        <v>7.2535734069120145E-2</v>
      </c>
      <c r="M66" s="748"/>
    </row>
    <row r="67" spans="2:13">
      <c r="B67" s="188">
        <v>5</v>
      </c>
      <c r="C67" s="190" t="s">
        <v>257</v>
      </c>
      <c r="D67" s="687">
        <f>'F1 '!K15</f>
        <v>6.0161326775530051E-2</v>
      </c>
      <c r="E67" s="687">
        <f>'F1 '!L15</f>
        <v>6.0161326775530051E-2</v>
      </c>
      <c r="F67" s="687">
        <f t="shared" si="2"/>
        <v>0</v>
      </c>
      <c r="G67" s="31"/>
      <c r="H67" s="687"/>
      <c r="I67" s="687"/>
      <c r="J67" s="752">
        <f>E67</f>
        <v>6.0161326775530051E-2</v>
      </c>
      <c r="M67" s="748"/>
    </row>
    <row r="68" spans="2:13">
      <c r="B68" s="191">
        <v>6</v>
      </c>
      <c r="C68" s="192" t="s">
        <v>36</v>
      </c>
      <c r="D68" s="698">
        <f>SUM(D63:D67)-0.01</f>
        <v>2.7958734280229156</v>
      </c>
      <c r="E68" s="698">
        <f>SUM(E63:E67)</f>
        <v>3.30535651570696</v>
      </c>
      <c r="F68" s="746">
        <f>SUM(F63:F67)</f>
        <v>-0.49948308768404448</v>
      </c>
      <c r="G68" s="35"/>
      <c r="H68" s="35"/>
      <c r="I68" s="35"/>
      <c r="J68" s="1041">
        <f>SUM(J63:J67)</f>
        <v>2.9820238734678601</v>
      </c>
      <c r="M68" s="748"/>
    </row>
    <row r="69" spans="2:13">
      <c r="B69" s="188">
        <v>7</v>
      </c>
      <c r="C69" s="189" t="s">
        <v>91</v>
      </c>
      <c r="D69" s="687">
        <f>'F1 '!K17</f>
        <v>1.2246580514102809</v>
      </c>
      <c r="E69" s="687">
        <f>'F1 '!L17</f>
        <v>1.3558745939121639</v>
      </c>
      <c r="F69" s="745">
        <f t="shared" ref="F69" si="3">D69-E69</f>
        <v>-0.13121654250188297</v>
      </c>
      <c r="G69" s="31"/>
      <c r="H69" s="31"/>
      <c r="I69" s="31"/>
      <c r="J69" s="687">
        <f>E69</f>
        <v>1.3558745939121639</v>
      </c>
      <c r="M69" s="748"/>
    </row>
    <row r="70" spans="2:13">
      <c r="B70" s="191">
        <v>8</v>
      </c>
      <c r="C70" s="192" t="s">
        <v>32</v>
      </c>
      <c r="D70" s="698">
        <f>D68+D69</f>
        <v>4.0205314794331963</v>
      </c>
      <c r="E70" s="698">
        <f>E68+E69</f>
        <v>4.6612311096191235</v>
      </c>
      <c r="F70" s="746">
        <f>F68+F69</f>
        <v>-0.63069963018592745</v>
      </c>
      <c r="G70" s="35"/>
      <c r="H70" s="35"/>
      <c r="I70" s="35"/>
      <c r="J70" s="698">
        <f>J68+J69</f>
        <v>4.3378984673800236</v>
      </c>
      <c r="M70" s="748"/>
    </row>
    <row r="71" spans="2:13">
      <c r="B71" s="188">
        <v>9</v>
      </c>
      <c r="C71" s="189" t="s">
        <v>29</v>
      </c>
      <c r="D71" s="31">
        <f>'F1 '!K19</f>
        <v>0.02</v>
      </c>
      <c r="E71" s="687">
        <f>'F1 '!L19</f>
        <v>2.7300000000000001E-2</v>
      </c>
      <c r="F71" s="745">
        <f t="shared" ref="F71:F75" si="4">D71-E71</f>
        <v>-7.3000000000000009E-3</v>
      </c>
      <c r="G71" s="31"/>
      <c r="H71" s="31"/>
      <c r="I71" s="31"/>
      <c r="J71" s="687">
        <f>E71</f>
        <v>2.7300000000000001E-2</v>
      </c>
      <c r="K71" s="748"/>
      <c r="M71" s="748"/>
    </row>
    <row r="72" spans="2:13">
      <c r="B72" s="188">
        <v>10</v>
      </c>
      <c r="C72" s="189" t="s">
        <v>30</v>
      </c>
      <c r="D72" s="687">
        <f>'F1 '!H57</f>
        <v>0</v>
      </c>
      <c r="E72" s="687">
        <f>'F1 '!I57</f>
        <v>0</v>
      </c>
      <c r="F72" s="687">
        <f t="shared" si="4"/>
        <v>0</v>
      </c>
      <c r="G72" s="687"/>
      <c r="H72" s="687"/>
      <c r="I72" s="687"/>
      <c r="J72" s="687">
        <f>E72</f>
        <v>0</v>
      </c>
      <c r="K72" s="748"/>
      <c r="M72" s="748"/>
    </row>
    <row r="73" spans="2:13">
      <c r="B73" s="191">
        <v>11</v>
      </c>
      <c r="C73" s="193" t="s">
        <v>532</v>
      </c>
      <c r="D73" s="698">
        <f>D70-SUM(D71:D72)+0.01</f>
        <v>4.0105314794331965</v>
      </c>
      <c r="E73" s="698">
        <f>E70-SUM(E71:E72)</f>
        <v>4.6339311096191231</v>
      </c>
      <c r="F73" s="746">
        <f>F70-SUM(F71:F72)</f>
        <v>-0.62339963018592748</v>
      </c>
      <c r="G73" s="31"/>
      <c r="H73" s="31"/>
      <c r="I73" s="31"/>
      <c r="J73" s="698">
        <f>J70-SUM(J71:J72)</f>
        <v>4.3105984673800233</v>
      </c>
      <c r="M73" s="748"/>
    </row>
    <row r="74" spans="2:13">
      <c r="B74" s="196">
        <v>12</v>
      </c>
      <c r="C74" s="189" t="s">
        <v>859</v>
      </c>
      <c r="D74" s="687">
        <f>'F1 '!K24</f>
        <v>0.28999999999999998</v>
      </c>
      <c r="E74" s="687">
        <f>D74</f>
        <v>0.28999999999999998</v>
      </c>
      <c r="F74" s="745">
        <f t="shared" si="4"/>
        <v>0</v>
      </c>
      <c r="G74" s="31"/>
      <c r="H74" s="31"/>
      <c r="I74" s="31"/>
      <c r="J74" s="687">
        <f>E74</f>
        <v>0.28999999999999998</v>
      </c>
      <c r="M74" s="748"/>
    </row>
    <row r="75" spans="2:13">
      <c r="B75" s="194">
        <v>13</v>
      </c>
      <c r="C75" s="193" t="s">
        <v>858</v>
      </c>
      <c r="D75" s="698">
        <f>D73+D74-0.01</f>
        <v>4.2905314794331968</v>
      </c>
      <c r="E75" s="698">
        <f>E73+E74</f>
        <v>4.9239311096191232</v>
      </c>
      <c r="F75" s="746">
        <f t="shared" si="4"/>
        <v>-0.63339963018592638</v>
      </c>
      <c r="G75" s="35"/>
      <c r="H75" s="35"/>
      <c r="I75" s="35"/>
      <c r="J75" s="698">
        <f>J73+J74</f>
        <v>4.6005984673800233</v>
      </c>
      <c r="M75" s="748"/>
    </row>
    <row r="76" spans="2:13">
      <c r="B76" s="194"/>
      <c r="C76" s="192"/>
      <c r="D76" s="31"/>
      <c r="E76" s="31"/>
      <c r="F76" s="31"/>
      <c r="G76" s="31"/>
      <c r="H76" s="31"/>
      <c r="I76" s="31"/>
      <c r="J76" s="31"/>
    </row>
    <row r="77" spans="2:13">
      <c r="B77" s="194">
        <v>14</v>
      </c>
      <c r="C77" s="195" t="s">
        <v>205</v>
      </c>
      <c r="D77" s="31"/>
      <c r="E77" s="31"/>
      <c r="F77" s="31"/>
      <c r="G77" s="31"/>
      <c r="H77" s="31"/>
      <c r="I77" s="31"/>
      <c r="J77" s="31"/>
    </row>
    <row r="78" spans="2:13" ht="16.5" customHeight="1">
      <c r="B78" s="196" t="s">
        <v>46</v>
      </c>
      <c r="C78" s="197" t="s">
        <v>533</v>
      </c>
      <c r="D78" s="35">
        <f>'F11'!J14</f>
        <v>4.29</v>
      </c>
      <c r="E78" s="35">
        <f>'F11'!K14</f>
        <v>4.29</v>
      </c>
      <c r="F78" s="31"/>
      <c r="G78" s="31"/>
      <c r="H78" s="31"/>
      <c r="I78" s="31"/>
      <c r="J78" s="698">
        <f>E78</f>
        <v>4.29</v>
      </c>
      <c r="M78" s="748"/>
    </row>
    <row r="79" spans="2:13">
      <c r="B79" s="196"/>
      <c r="C79" s="31"/>
      <c r="D79" s="31"/>
      <c r="E79" s="31"/>
      <c r="F79" s="31"/>
      <c r="G79" s="31"/>
      <c r="H79" s="31"/>
      <c r="I79" s="31"/>
      <c r="J79" s="31"/>
    </row>
    <row r="80" spans="2:13">
      <c r="B80" s="194">
        <v>15</v>
      </c>
      <c r="C80" s="195" t="s">
        <v>206</v>
      </c>
      <c r="D80" s="35"/>
      <c r="E80" s="746">
        <f>E75-E78</f>
        <v>0.63393110961912313</v>
      </c>
      <c r="F80" s="35"/>
      <c r="G80" s="35"/>
      <c r="H80" s="35"/>
      <c r="I80" s="35"/>
      <c r="J80" s="746">
        <f>J75-J78</f>
        <v>0.31059846738002328</v>
      </c>
      <c r="M80" s="1327"/>
    </row>
    <row r="81" spans="2:11">
      <c r="B81" s="198"/>
      <c r="C81" s="199"/>
      <c r="D81" s="200"/>
      <c r="E81" s="200"/>
      <c r="F81" s="200"/>
      <c r="G81" s="200"/>
      <c r="H81" s="200"/>
      <c r="I81" s="200"/>
    </row>
    <row r="82" spans="2:11">
      <c r="B82" s="797" t="s">
        <v>605</v>
      </c>
    </row>
    <row r="83" spans="2:11">
      <c r="B83" s="1272" t="s">
        <v>604</v>
      </c>
      <c r="C83" s="1272"/>
      <c r="D83" s="1272"/>
      <c r="E83" s="1272"/>
      <c r="F83" s="1272"/>
      <c r="G83" s="1272"/>
      <c r="H83" s="1272"/>
      <c r="I83" s="1272"/>
    </row>
    <row r="86" spans="2:11">
      <c r="B86" s="94" t="s">
        <v>795</v>
      </c>
    </row>
    <row r="87" spans="2:11">
      <c r="F87" s="29" t="s">
        <v>33</v>
      </c>
    </row>
    <row r="88" spans="2:11" ht="28.5">
      <c r="B88" s="654" t="s">
        <v>224</v>
      </c>
      <c r="C88" s="653" t="s">
        <v>4</v>
      </c>
      <c r="D88" s="801" t="s">
        <v>782</v>
      </c>
      <c r="E88" s="801" t="s">
        <v>59</v>
      </c>
      <c r="F88" s="654" t="s">
        <v>201</v>
      </c>
    </row>
    <row r="89" spans="2:11">
      <c r="B89" s="61"/>
      <c r="C89" s="31"/>
      <c r="D89" s="31"/>
      <c r="E89" s="31"/>
      <c r="F89" s="31"/>
    </row>
    <row r="90" spans="2:11">
      <c r="B90" s="188">
        <v>1</v>
      </c>
      <c r="C90" s="189" t="s">
        <v>34</v>
      </c>
      <c r="D90" s="687">
        <f>'F1 '!N10</f>
        <v>0.53080799999999995</v>
      </c>
      <c r="E90" s="687">
        <f>'F1 '!Q10</f>
        <v>0.53080799999999995</v>
      </c>
      <c r="F90" s="687">
        <f t="shared" ref="F90:F94" si="5">D90-E90</f>
        <v>0</v>
      </c>
      <c r="H90" s="748"/>
      <c r="K90" s="748"/>
    </row>
    <row r="91" spans="2:11">
      <c r="B91" s="188">
        <v>2</v>
      </c>
      <c r="C91" s="31" t="s">
        <v>188</v>
      </c>
      <c r="D91" s="687">
        <f>'F1 '!N11</f>
        <v>1.25</v>
      </c>
      <c r="E91" s="687">
        <f>'F1 '!Q11</f>
        <v>1.2458890529391946</v>
      </c>
      <c r="F91" s="687">
        <f t="shared" si="5"/>
        <v>4.1109470608053922E-3</v>
      </c>
      <c r="H91" s="748"/>
      <c r="K91" s="748"/>
    </row>
    <row r="92" spans="2:11">
      <c r="B92" s="188">
        <v>3</v>
      </c>
      <c r="C92" s="189" t="s">
        <v>35</v>
      </c>
      <c r="D92" s="687">
        <f>'F1 '!N12</f>
        <v>0.75561811474703666</v>
      </c>
      <c r="E92" s="687">
        <f>'F1 '!Q12</f>
        <v>0.77473337241615947</v>
      </c>
      <c r="F92" s="728">
        <f t="shared" si="5"/>
        <v>-1.9115257669122809E-2</v>
      </c>
      <c r="H92" s="748"/>
      <c r="K92" s="748"/>
    </row>
    <row r="93" spans="2:11">
      <c r="B93" s="188">
        <v>4</v>
      </c>
      <c r="C93" s="190" t="s">
        <v>531</v>
      </c>
      <c r="D93" s="687">
        <f>'F1 '!N13</f>
        <v>7.640000000000001E-2</v>
      </c>
      <c r="E93" s="687">
        <f>'F1 '!Q13</f>
        <v>7.5706719521150351E-2</v>
      </c>
      <c r="F93" s="728">
        <f t="shared" si="5"/>
        <v>6.9328047884965882E-4</v>
      </c>
      <c r="H93" s="748"/>
      <c r="K93" s="748"/>
    </row>
    <row r="94" spans="2:11">
      <c r="B94" s="188">
        <v>5</v>
      </c>
      <c r="C94" s="190" t="s">
        <v>257</v>
      </c>
      <c r="D94" s="687">
        <f>'F1 '!N15</f>
        <v>6.0161326775530051E-2</v>
      </c>
      <c r="E94" s="687">
        <f>'F1 '!Q15</f>
        <v>6.0161326775530051E-2</v>
      </c>
      <c r="F94" s="687">
        <f t="shared" si="5"/>
        <v>0</v>
      </c>
      <c r="H94" s="748"/>
      <c r="K94" s="748"/>
    </row>
    <row r="95" spans="2:11">
      <c r="B95" s="191">
        <v>6</v>
      </c>
      <c r="C95" s="192" t="s">
        <v>36</v>
      </c>
      <c r="D95" s="698">
        <f>SUM(D90:D94)</f>
        <v>2.6729874415225665</v>
      </c>
      <c r="E95" s="698">
        <f>SUM(E90:E94)</f>
        <v>2.6872984716520345</v>
      </c>
      <c r="F95" s="729">
        <f>SUM(F90:F94)</f>
        <v>-1.4311030129467758E-2</v>
      </c>
      <c r="H95" s="748"/>
      <c r="K95" s="748"/>
    </row>
    <row r="96" spans="2:11">
      <c r="B96" s="188">
        <v>7</v>
      </c>
      <c r="C96" s="189" t="s">
        <v>91</v>
      </c>
      <c r="D96" s="687">
        <f>'F1 '!N17</f>
        <v>1.2246580514102809</v>
      </c>
      <c r="E96" s="687">
        <f>'F1 '!Q17</f>
        <v>1.2246580514102809</v>
      </c>
      <c r="F96" s="687">
        <f>D96-E96</f>
        <v>0</v>
      </c>
      <c r="H96" s="748"/>
      <c r="K96" s="748"/>
    </row>
    <row r="97" spans="2:11">
      <c r="B97" s="191">
        <v>8</v>
      </c>
      <c r="C97" s="192" t="s">
        <v>32</v>
      </c>
      <c r="D97" s="698">
        <f>D95+D96-0.01</f>
        <v>3.8876454929328474</v>
      </c>
      <c r="E97" s="698">
        <f>E95+E96</f>
        <v>3.9119565230623152</v>
      </c>
      <c r="F97" s="729">
        <f>F95+F96</f>
        <v>-1.4311030129467758E-2</v>
      </c>
      <c r="H97" s="748"/>
      <c r="K97" s="748"/>
    </row>
    <row r="98" spans="2:11">
      <c r="B98" s="188">
        <v>9</v>
      </c>
      <c r="C98" s="189" t="s">
        <v>29</v>
      </c>
      <c r="D98" s="687">
        <f>'F1 '!N19</f>
        <v>0.02</v>
      </c>
      <c r="E98" s="687">
        <f>'F1 '!Q19</f>
        <v>3.2718149262247136E-2</v>
      </c>
      <c r="F98" s="728">
        <f>D98-E98</f>
        <v>-1.2718149262247135E-2</v>
      </c>
      <c r="H98" s="748"/>
      <c r="K98" s="748"/>
    </row>
    <row r="99" spans="2:11">
      <c r="B99" s="188">
        <v>10</v>
      </c>
      <c r="C99" s="189" t="s">
        <v>30</v>
      </c>
      <c r="D99" s="687">
        <f>'F1 '!N20</f>
        <v>0</v>
      </c>
      <c r="E99" s="687">
        <f>'F1 '!Q20</f>
        <v>0</v>
      </c>
      <c r="F99" s="687">
        <f>D99-E99</f>
        <v>0</v>
      </c>
      <c r="H99" s="748"/>
      <c r="K99" s="748"/>
    </row>
    <row r="100" spans="2:11" ht="17.25" customHeight="1">
      <c r="B100" s="191">
        <v>11</v>
      </c>
      <c r="C100" s="193" t="s">
        <v>532</v>
      </c>
      <c r="D100" s="698">
        <f>D97-SUM(D98:D99)</f>
        <v>3.8676454929328474</v>
      </c>
      <c r="E100" s="698">
        <f>E97-SUM(E98:E99)</f>
        <v>3.8792383738000682</v>
      </c>
      <c r="F100" s="729">
        <f>F97-SUM(F98:F99)</f>
        <v>-1.5928808672206231E-3</v>
      </c>
      <c r="H100" s="748"/>
      <c r="K100" s="748"/>
    </row>
    <row r="101" spans="2:11">
      <c r="B101" s="196">
        <v>12</v>
      </c>
      <c r="C101" s="189" t="s">
        <v>859</v>
      </c>
      <c r="D101" s="687">
        <f>'F1 '!N24</f>
        <v>0.27</v>
      </c>
      <c r="E101" s="687">
        <f>D101</f>
        <v>0.27</v>
      </c>
      <c r="F101" s="728">
        <f t="shared" ref="F101:F102" si="6">D101-E101</f>
        <v>0</v>
      </c>
      <c r="H101" s="748"/>
      <c r="K101" s="748"/>
    </row>
    <row r="102" spans="2:11">
      <c r="B102" s="194">
        <v>13</v>
      </c>
      <c r="C102" s="193" t="s">
        <v>858</v>
      </c>
      <c r="D102" s="698">
        <f>D100+D101-0.01</f>
        <v>4.1276454929328477</v>
      </c>
      <c r="E102" s="698">
        <f>E100+E101</f>
        <v>4.1492383738000687</v>
      </c>
      <c r="F102" s="729">
        <f t="shared" si="6"/>
        <v>-2.1592880867220998E-2</v>
      </c>
      <c r="H102" s="748"/>
      <c r="K102" s="748"/>
    </row>
    <row r="103" spans="2:11">
      <c r="B103" s="194"/>
      <c r="C103" s="192"/>
      <c r="D103" s="31"/>
      <c r="E103" s="31"/>
      <c r="F103" s="31"/>
    </row>
    <row r="104" spans="2:11">
      <c r="B104" s="194">
        <v>12</v>
      </c>
      <c r="C104" s="195" t="s">
        <v>205</v>
      </c>
      <c r="D104" s="31"/>
      <c r="E104" s="31"/>
      <c r="F104" s="31"/>
    </row>
    <row r="105" spans="2:11">
      <c r="B105" s="196" t="s">
        <v>46</v>
      </c>
      <c r="C105" s="197" t="s">
        <v>533</v>
      </c>
      <c r="D105" s="989">
        <f>'F11'!M14</f>
        <v>4.13</v>
      </c>
      <c r="E105" s="35">
        <f>'F11'!P14</f>
        <v>4.13</v>
      </c>
      <c r="F105" s="729">
        <f t="shared" ref="F105" si="7">D105-E105</f>
        <v>0</v>
      </c>
    </row>
    <row r="106" spans="2:11">
      <c r="B106" s="196"/>
      <c r="C106" s="31"/>
      <c r="D106" s="31"/>
      <c r="E106" s="31"/>
      <c r="F106" s="31"/>
    </row>
    <row r="107" spans="2:11">
      <c r="B107" s="196"/>
      <c r="C107" s="197"/>
      <c r="D107" s="31"/>
      <c r="E107" s="974"/>
      <c r="F107" s="31"/>
      <c r="H107" s="1328"/>
      <c r="K107" s="1328"/>
    </row>
    <row r="108" spans="2:11">
      <c r="B108" s="194">
        <v>13</v>
      </c>
      <c r="C108" s="195" t="s">
        <v>206</v>
      </c>
      <c r="D108" s="35"/>
      <c r="E108" s="975">
        <f>E102-E105</f>
        <v>1.9238373800068764E-2</v>
      </c>
      <c r="F108" s="35"/>
      <c r="H108" s="1328"/>
      <c r="K108" s="1328"/>
    </row>
  </sheetData>
  <mergeCells count="2">
    <mergeCell ref="B56:I56"/>
    <mergeCell ref="B83:I83"/>
  </mergeCells>
  <pageMargins left="0.75" right="0.75" top="1" bottom="1" header="0.5" footer="0.5"/>
  <pageSetup paperSize="9" scale="46" fitToHeight="2" orientation="landscape" r:id="rId1"/>
  <headerFooter alignWithMargins="0"/>
  <rowBreaks count="1" manualBreakCount="1">
    <brk id="56" max="16383" man="1"/>
  </rowBreaks>
</worksheet>
</file>

<file path=xl/worksheets/sheet24.xml><?xml version="1.0" encoding="utf-8"?>
<worksheet xmlns="http://schemas.openxmlformats.org/spreadsheetml/2006/main" xmlns:r="http://schemas.openxmlformats.org/officeDocument/2006/relationships">
  <dimension ref="A2:AF283"/>
  <sheetViews>
    <sheetView showGridLines="0" topLeftCell="B156" zoomScale="80" zoomScaleNormal="80" workbookViewId="0">
      <selection activeCell="V283" sqref="V283"/>
    </sheetView>
  </sheetViews>
  <sheetFormatPr defaultColWidth="9.140625" defaultRowHeight="12.75"/>
  <cols>
    <col min="1" max="1" width="12" style="565" customWidth="1"/>
    <col min="2" max="2" width="20.42578125" style="589" customWidth="1"/>
    <col min="3" max="3" width="21.7109375" style="565" customWidth="1"/>
    <col min="4" max="4" width="19.85546875" style="565" hidden="1" customWidth="1"/>
    <col min="5" max="5" width="16.140625" style="565" customWidth="1"/>
    <col min="6" max="14" width="22.28515625" style="565" hidden="1" customWidth="1"/>
    <col min="15" max="19" width="8.42578125" style="565" bestFit="1" customWidth="1"/>
    <col min="20" max="25" width="11.28515625" style="565" bestFit="1" customWidth="1"/>
    <col min="26" max="26" width="16.5703125" style="565" customWidth="1"/>
    <col min="27" max="27" width="18.42578125" style="565" customWidth="1"/>
    <col min="28" max="28" width="20.85546875" style="565" customWidth="1"/>
    <col min="29" max="29" width="9.140625" style="565"/>
    <col min="30" max="30" width="25.85546875" style="565" customWidth="1"/>
    <col min="31" max="31" width="22.140625" style="565" customWidth="1"/>
    <col min="32" max="16384" width="9.140625" style="565"/>
  </cols>
  <sheetData>
    <row r="2" spans="1:28" ht="14.25">
      <c r="A2" s="1278" t="str">
        <f>Index!B2</f>
        <v xml:space="preserve">      Vidarbha Industries Power Limited - Transmission Business</v>
      </c>
      <c r="B2" s="1279"/>
      <c r="C2" s="1279"/>
      <c r="D2" s="1279"/>
      <c r="E2" s="1279"/>
      <c r="F2" s="1279"/>
      <c r="G2" s="1279"/>
      <c r="H2" s="1279"/>
      <c r="I2" s="1279"/>
      <c r="J2" s="1279"/>
      <c r="K2" s="1279"/>
      <c r="L2" s="1279"/>
      <c r="M2" s="1279"/>
      <c r="N2" s="1279"/>
      <c r="O2" s="1279"/>
      <c r="P2" s="1279"/>
      <c r="Q2" s="1279"/>
      <c r="R2" s="1279"/>
      <c r="S2" s="1279"/>
      <c r="T2" s="1279"/>
    </row>
    <row r="3" spans="1:28" ht="14.25">
      <c r="A3" s="1278" t="s">
        <v>190</v>
      </c>
      <c r="B3" s="1279"/>
      <c r="C3" s="1279"/>
      <c r="D3" s="1279"/>
      <c r="E3" s="1279"/>
      <c r="F3" s="1279"/>
      <c r="G3" s="1279"/>
      <c r="H3" s="1279"/>
      <c r="I3" s="1279"/>
      <c r="J3" s="1279"/>
      <c r="K3" s="1279"/>
      <c r="L3" s="1279"/>
      <c r="M3" s="1279"/>
      <c r="N3" s="1279"/>
      <c r="O3" s="1279"/>
      <c r="P3" s="1279"/>
      <c r="Q3" s="1279"/>
      <c r="R3" s="1279"/>
      <c r="S3" s="1279"/>
      <c r="T3" s="1279"/>
    </row>
    <row r="4" spans="1:28" ht="14.25">
      <c r="A4" s="1280" t="s">
        <v>737</v>
      </c>
      <c r="B4" s="1281"/>
      <c r="C4" s="1281"/>
      <c r="D4" s="1281"/>
      <c r="E4" s="1281"/>
      <c r="F4" s="1281"/>
      <c r="G4" s="1281"/>
      <c r="H4" s="1281"/>
      <c r="I4" s="1281"/>
      <c r="J4" s="1281"/>
      <c r="K4" s="1281"/>
      <c r="L4" s="1281"/>
      <c r="M4" s="1281"/>
      <c r="N4" s="1281"/>
      <c r="O4" s="1281"/>
      <c r="P4" s="1281"/>
      <c r="Q4" s="1281"/>
      <c r="R4" s="1281"/>
      <c r="S4" s="1281"/>
      <c r="T4" s="1281"/>
    </row>
    <row r="5" spans="1:28">
      <c r="B5" s="566" t="s">
        <v>609</v>
      </c>
      <c r="C5" s="634" t="s">
        <v>33</v>
      </c>
    </row>
    <row r="6" spans="1:28" ht="25.5">
      <c r="A6" s="567"/>
      <c r="B6" s="1276" t="s">
        <v>447</v>
      </c>
      <c r="C6" s="1273" t="s">
        <v>739</v>
      </c>
      <c r="D6" s="1273" t="s">
        <v>611</v>
      </c>
      <c r="E6" s="1273" t="s">
        <v>682</v>
      </c>
      <c r="F6" s="1275" t="s">
        <v>683</v>
      </c>
      <c r="G6" s="1275"/>
      <c r="H6" s="1275"/>
      <c r="I6" s="1275"/>
      <c r="J6" s="1275"/>
      <c r="K6" s="1275"/>
      <c r="L6" s="1275"/>
      <c r="M6" s="1275"/>
      <c r="N6" s="1275"/>
      <c r="O6" s="1275"/>
      <c r="P6" s="1275"/>
      <c r="Q6" s="1275"/>
      <c r="R6" s="1275"/>
      <c r="S6" s="1275"/>
      <c r="T6" s="1275"/>
      <c r="U6" s="1275"/>
      <c r="V6" s="1275"/>
      <c r="W6" s="1275"/>
      <c r="X6" s="1275"/>
      <c r="Y6" s="1275"/>
      <c r="Z6" s="633" t="s">
        <v>626</v>
      </c>
      <c r="AA6" s="633" t="s">
        <v>627</v>
      </c>
      <c r="AB6" s="633" t="s">
        <v>628</v>
      </c>
    </row>
    <row r="7" spans="1:28">
      <c r="A7" s="567"/>
      <c r="B7" s="1277"/>
      <c r="C7" s="1274"/>
      <c r="D7" s="1274"/>
      <c r="E7" s="1274"/>
      <c r="F7" s="570" t="s">
        <v>612</v>
      </c>
      <c r="G7" s="570" t="s">
        <v>613</v>
      </c>
      <c r="H7" s="570" t="s">
        <v>614</v>
      </c>
      <c r="I7" s="570" t="s">
        <v>615</v>
      </c>
      <c r="J7" s="570" t="s">
        <v>616</v>
      </c>
      <c r="K7" s="570" t="s">
        <v>617</v>
      </c>
      <c r="L7" s="570" t="s">
        <v>618</v>
      </c>
      <c r="M7" s="570" t="s">
        <v>619</v>
      </c>
      <c r="N7" s="570" t="s">
        <v>620</v>
      </c>
      <c r="O7" s="570" t="s">
        <v>621</v>
      </c>
      <c r="P7" s="570" t="s">
        <v>622</v>
      </c>
      <c r="Q7" s="570" t="s">
        <v>623</v>
      </c>
      <c r="R7" s="570" t="s">
        <v>624</v>
      </c>
      <c r="S7" s="570" t="s">
        <v>625</v>
      </c>
      <c r="T7" s="570" t="s">
        <v>213</v>
      </c>
      <c r="U7" s="570" t="s">
        <v>567</v>
      </c>
      <c r="V7" s="570" t="s">
        <v>568</v>
      </c>
      <c r="W7" s="570" t="s">
        <v>569</v>
      </c>
      <c r="X7" s="570" t="s">
        <v>570</v>
      </c>
      <c r="Y7" s="570" t="s">
        <v>571</v>
      </c>
      <c r="Z7" s="633"/>
      <c r="AA7" s="633"/>
      <c r="AB7" s="633"/>
    </row>
    <row r="8" spans="1:28" hidden="1">
      <c r="A8" s="571" t="s">
        <v>629</v>
      </c>
      <c r="B8" s="572">
        <v>2005</v>
      </c>
      <c r="C8" s="573"/>
      <c r="D8" s="574"/>
      <c r="E8" s="574"/>
      <c r="F8" s="636"/>
      <c r="G8" s="636"/>
      <c r="H8" s="636"/>
      <c r="I8" s="636"/>
      <c r="J8" s="636"/>
      <c r="K8" s="636"/>
      <c r="L8" s="636"/>
      <c r="M8" s="636"/>
      <c r="N8" s="636"/>
      <c r="O8" s="636"/>
      <c r="P8" s="636"/>
      <c r="Q8" s="636"/>
      <c r="R8" s="636"/>
      <c r="S8" s="636"/>
      <c r="T8" s="636"/>
      <c r="U8" s="636"/>
      <c r="V8" s="636"/>
      <c r="W8" s="636"/>
      <c r="X8" s="636"/>
      <c r="Y8" s="636"/>
      <c r="Z8" s="575"/>
      <c r="AA8" s="575"/>
      <c r="AB8" s="575"/>
    </row>
    <row r="9" spans="1:28" hidden="1">
      <c r="A9" s="571" t="s">
        <v>226</v>
      </c>
      <c r="B9" s="572" t="s">
        <v>612</v>
      </c>
      <c r="C9" s="571"/>
      <c r="D9" s="574"/>
      <c r="E9" s="574"/>
      <c r="F9" s="576"/>
      <c r="G9" s="636"/>
      <c r="H9" s="636"/>
      <c r="I9" s="636"/>
      <c r="J9" s="636"/>
      <c r="K9" s="636"/>
      <c r="L9" s="636"/>
      <c r="M9" s="636"/>
      <c r="N9" s="636"/>
      <c r="O9" s="636"/>
      <c r="P9" s="636"/>
      <c r="Q9" s="636"/>
      <c r="R9" s="636"/>
      <c r="S9" s="636"/>
      <c r="T9" s="636"/>
      <c r="U9" s="636"/>
      <c r="V9" s="636"/>
      <c r="W9" s="636"/>
      <c r="X9" s="636"/>
      <c r="Y9" s="636"/>
      <c r="Z9" s="575"/>
      <c r="AA9" s="575"/>
      <c r="AB9" s="575"/>
    </row>
    <row r="10" spans="1:28" hidden="1">
      <c r="A10" s="571" t="s">
        <v>226</v>
      </c>
      <c r="B10" s="572" t="s">
        <v>613</v>
      </c>
      <c r="C10" s="571"/>
      <c r="D10" s="574"/>
      <c r="E10" s="574"/>
      <c r="F10" s="635"/>
      <c r="G10" s="576"/>
      <c r="H10" s="636"/>
      <c r="I10" s="636"/>
      <c r="J10" s="636"/>
      <c r="K10" s="636"/>
      <c r="L10" s="636"/>
      <c r="M10" s="636"/>
      <c r="N10" s="636"/>
      <c r="O10" s="636"/>
      <c r="P10" s="636"/>
      <c r="Q10" s="636"/>
      <c r="R10" s="636"/>
      <c r="S10" s="636"/>
      <c r="T10" s="636"/>
      <c r="U10" s="636"/>
      <c r="V10" s="636"/>
      <c r="W10" s="636"/>
      <c r="X10" s="636"/>
      <c r="Y10" s="636"/>
      <c r="Z10" s="575"/>
      <c r="AA10" s="575"/>
      <c r="AB10" s="575"/>
    </row>
    <row r="11" spans="1:28" hidden="1">
      <c r="A11" s="571" t="s">
        <v>226</v>
      </c>
      <c r="B11" s="572" t="s">
        <v>614</v>
      </c>
      <c r="C11" s="571"/>
      <c r="D11" s="574"/>
      <c r="E11" s="574"/>
      <c r="F11" s="635"/>
      <c r="G11" s="635"/>
      <c r="H11" s="576"/>
      <c r="I11" s="636"/>
      <c r="J11" s="636"/>
      <c r="K11" s="636"/>
      <c r="L11" s="636"/>
      <c r="M11" s="636"/>
      <c r="N11" s="636"/>
      <c r="O11" s="636"/>
      <c r="P11" s="636"/>
      <c r="Q11" s="636"/>
      <c r="R11" s="636"/>
      <c r="S11" s="636"/>
      <c r="T11" s="636"/>
      <c r="U11" s="636"/>
      <c r="V11" s="636"/>
      <c r="W11" s="636"/>
      <c r="X11" s="636"/>
      <c r="Y11" s="636"/>
      <c r="Z11" s="575"/>
      <c r="AA11" s="575"/>
      <c r="AB11" s="575"/>
    </row>
    <row r="12" spans="1:28" hidden="1">
      <c r="A12" s="571" t="s">
        <v>226</v>
      </c>
      <c r="B12" s="572" t="s">
        <v>615</v>
      </c>
      <c r="C12" s="571"/>
      <c r="D12" s="574"/>
      <c r="E12" s="574"/>
      <c r="F12" s="635"/>
      <c r="G12" s="635"/>
      <c r="H12" s="635"/>
      <c r="I12" s="576"/>
      <c r="J12" s="636"/>
      <c r="K12" s="636"/>
      <c r="L12" s="636"/>
      <c r="M12" s="636"/>
      <c r="N12" s="636"/>
      <c r="O12" s="636"/>
      <c r="P12" s="636"/>
      <c r="Q12" s="636"/>
      <c r="R12" s="636"/>
      <c r="S12" s="636"/>
      <c r="T12" s="636"/>
      <c r="U12" s="636"/>
      <c r="V12" s="636"/>
      <c r="W12" s="636"/>
      <c r="X12" s="636"/>
      <c r="Y12" s="636"/>
      <c r="Z12" s="575"/>
      <c r="AA12" s="575"/>
      <c r="AB12" s="575"/>
    </row>
    <row r="13" spans="1:28" hidden="1">
      <c r="A13" s="571" t="s">
        <v>226</v>
      </c>
      <c r="B13" s="572" t="s">
        <v>616</v>
      </c>
      <c r="C13" s="571"/>
      <c r="D13" s="574"/>
      <c r="E13" s="574"/>
      <c r="F13" s="635"/>
      <c r="G13" s="635"/>
      <c r="H13" s="635"/>
      <c r="I13" s="635"/>
      <c r="J13" s="576"/>
      <c r="K13" s="636"/>
      <c r="L13" s="636"/>
      <c r="M13" s="636"/>
      <c r="N13" s="636"/>
      <c r="O13" s="636"/>
      <c r="P13" s="636"/>
      <c r="Q13" s="636"/>
      <c r="R13" s="636"/>
      <c r="S13" s="636"/>
      <c r="T13" s="636"/>
      <c r="U13" s="636"/>
      <c r="V13" s="636"/>
      <c r="W13" s="636"/>
      <c r="X13" s="636"/>
      <c r="Y13" s="636"/>
      <c r="Z13" s="575"/>
      <c r="AA13" s="575"/>
      <c r="AB13" s="575"/>
    </row>
    <row r="14" spans="1:28" hidden="1">
      <c r="A14" s="571" t="s">
        <v>226</v>
      </c>
      <c r="B14" s="572" t="s">
        <v>617</v>
      </c>
      <c r="C14" s="571"/>
      <c r="D14" s="574"/>
      <c r="E14" s="574"/>
      <c r="F14" s="635"/>
      <c r="G14" s="635"/>
      <c r="H14" s="635"/>
      <c r="I14" s="635"/>
      <c r="J14" s="635"/>
      <c r="K14" s="576"/>
      <c r="L14" s="636"/>
      <c r="M14" s="636"/>
      <c r="N14" s="636"/>
      <c r="O14" s="636"/>
      <c r="P14" s="636"/>
      <c r="Q14" s="636"/>
      <c r="R14" s="636"/>
      <c r="S14" s="636"/>
      <c r="T14" s="636"/>
      <c r="U14" s="636"/>
      <c r="V14" s="636"/>
      <c r="W14" s="636"/>
      <c r="X14" s="636"/>
      <c r="Y14" s="636"/>
      <c r="Z14" s="575"/>
      <c r="AA14" s="575"/>
      <c r="AB14" s="575"/>
    </row>
    <row r="15" spans="1:28" hidden="1">
      <c r="A15" s="571" t="s">
        <v>226</v>
      </c>
      <c r="B15" s="572" t="s">
        <v>618</v>
      </c>
      <c r="C15" s="571"/>
      <c r="D15" s="574"/>
      <c r="E15" s="574"/>
      <c r="F15" s="635"/>
      <c r="G15" s="635"/>
      <c r="H15" s="635"/>
      <c r="I15" s="635"/>
      <c r="J15" s="635"/>
      <c r="K15" s="635"/>
      <c r="L15" s="576"/>
      <c r="M15" s="636"/>
      <c r="N15" s="636"/>
      <c r="O15" s="636"/>
      <c r="P15" s="636"/>
      <c r="Q15" s="636"/>
      <c r="R15" s="636"/>
      <c r="S15" s="636"/>
      <c r="T15" s="636"/>
      <c r="U15" s="636"/>
      <c r="V15" s="636"/>
      <c r="W15" s="636"/>
      <c r="X15" s="636"/>
      <c r="Y15" s="636"/>
      <c r="Z15" s="575"/>
      <c r="AA15" s="575"/>
      <c r="AB15" s="575"/>
    </row>
    <row r="16" spans="1:28" hidden="1">
      <c r="A16" s="571" t="s">
        <v>226</v>
      </c>
      <c r="B16" s="572" t="s">
        <v>619</v>
      </c>
      <c r="C16" s="571"/>
      <c r="D16" s="574"/>
      <c r="E16" s="574"/>
      <c r="F16" s="635"/>
      <c r="G16" s="635"/>
      <c r="H16" s="635"/>
      <c r="I16" s="635"/>
      <c r="J16" s="635"/>
      <c r="K16" s="635"/>
      <c r="L16" s="635"/>
      <c r="M16" s="576"/>
      <c r="N16" s="636"/>
      <c r="O16" s="636"/>
      <c r="P16" s="636"/>
      <c r="Q16" s="636"/>
      <c r="R16" s="636"/>
      <c r="S16" s="636"/>
      <c r="T16" s="636"/>
      <c r="U16" s="636"/>
      <c r="V16" s="636"/>
      <c r="W16" s="636"/>
      <c r="X16" s="636"/>
      <c r="Y16" s="636"/>
      <c r="Z16" s="575"/>
      <c r="AA16" s="575"/>
      <c r="AB16" s="575"/>
    </row>
    <row r="17" spans="1:32" hidden="1">
      <c r="A17" s="571" t="s">
        <v>226</v>
      </c>
      <c r="B17" s="572" t="s">
        <v>620</v>
      </c>
      <c r="C17" s="571"/>
      <c r="D17" s="574"/>
      <c r="E17" s="574"/>
      <c r="F17" s="635"/>
      <c r="G17" s="635"/>
      <c r="H17" s="635"/>
      <c r="I17" s="635"/>
      <c r="J17" s="635"/>
      <c r="K17" s="635"/>
      <c r="L17" s="635"/>
      <c r="M17" s="635"/>
      <c r="N17" s="576"/>
      <c r="O17" s="636"/>
      <c r="P17" s="636"/>
      <c r="Q17" s="636"/>
      <c r="R17" s="636"/>
      <c r="S17" s="636"/>
      <c r="T17" s="636"/>
      <c r="U17" s="636"/>
      <c r="V17" s="636"/>
      <c r="W17" s="636"/>
      <c r="X17" s="636"/>
      <c r="Y17" s="636"/>
      <c r="Z17" s="575"/>
      <c r="AA17" s="575"/>
      <c r="AB17" s="575"/>
    </row>
    <row r="18" spans="1:32" ht="15">
      <c r="A18" s="571" t="s">
        <v>226</v>
      </c>
      <c r="B18" s="597" t="s">
        <v>621</v>
      </c>
      <c r="C18" s="870">
        <v>1.2741324000000001</v>
      </c>
      <c r="D18" s="574"/>
      <c r="E18" s="1083">
        <v>3.3399999999999999E-2</v>
      </c>
      <c r="F18" s="635"/>
      <c r="G18" s="635"/>
      <c r="H18" s="635"/>
      <c r="I18" s="635"/>
      <c r="J18" s="635"/>
      <c r="K18" s="635"/>
      <c r="L18" s="635"/>
      <c r="M18" s="635"/>
      <c r="N18" s="635"/>
      <c r="O18" s="1084">
        <f>C18*E18</f>
        <v>4.2556022159999998E-2</v>
      </c>
      <c r="P18" s="1085">
        <f>$C$18*$E$18</f>
        <v>4.2556022159999998E-2</v>
      </c>
      <c r="Q18" s="1085">
        <f t="shared" ref="Q18:Y18" si="0">$C$18*$E$18</f>
        <v>4.2556022159999998E-2</v>
      </c>
      <c r="R18" s="1085">
        <f t="shared" si="0"/>
        <v>4.2556022159999998E-2</v>
      </c>
      <c r="S18" s="1085">
        <f t="shared" si="0"/>
        <v>4.2556022159999998E-2</v>
      </c>
      <c r="T18" s="1085">
        <f t="shared" si="0"/>
        <v>4.2556022159999998E-2</v>
      </c>
      <c r="U18" s="1085">
        <f t="shared" si="0"/>
        <v>4.2556022159999998E-2</v>
      </c>
      <c r="V18" s="1085">
        <f t="shared" si="0"/>
        <v>4.2556022159999998E-2</v>
      </c>
      <c r="W18" s="1085">
        <f t="shared" si="0"/>
        <v>4.2556022159999998E-2</v>
      </c>
      <c r="X18" s="1085">
        <f t="shared" si="0"/>
        <v>4.2556022159999998E-2</v>
      </c>
      <c r="Y18" s="1085">
        <f t="shared" si="0"/>
        <v>4.2556022159999998E-2</v>
      </c>
      <c r="Z18" s="1080">
        <f>SUM(O18:Y18)</f>
        <v>0.46811624375999988</v>
      </c>
      <c r="AA18" s="575"/>
      <c r="AB18" s="1080">
        <f>C18*0.9-Z18</f>
        <v>0.67860291624000024</v>
      </c>
    </row>
    <row r="19" spans="1:32">
      <c r="A19" s="571" t="s">
        <v>226</v>
      </c>
      <c r="B19" s="572" t="s">
        <v>622</v>
      </c>
      <c r="C19" s="1078">
        <v>0</v>
      </c>
      <c r="D19" s="574"/>
      <c r="E19" s="1083">
        <v>3.3399999999999999E-2</v>
      </c>
      <c r="F19" s="635"/>
      <c r="G19" s="635"/>
      <c r="H19" s="635"/>
      <c r="I19" s="635"/>
      <c r="J19" s="635"/>
      <c r="K19" s="635"/>
      <c r="L19" s="635"/>
      <c r="M19" s="635"/>
      <c r="N19" s="635"/>
      <c r="O19" s="635"/>
      <c r="P19" s="576">
        <f>C19*E19/2</f>
        <v>0</v>
      </c>
      <c r="Q19" s="636">
        <f>$C$19*$E$19</f>
        <v>0</v>
      </c>
      <c r="R19" s="636">
        <f t="shared" ref="R19:Y19" si="1">$C$19*$E$19</f>
        <v>0</v>
      </c>
      <c r="S19" s="636">
        <f t="shared" si="1"/>
        <v>0</v>
      </c>
      <c r="T19" s="636">
        <f t="shared" si="1"/>
        <v>0</v>
      </c>
      <c r="U19" s="636">
        <f t="shared" si="1"/>
        <v>0</v>
      </c>
      <c r="V19" s="636">
        <f t="shared" si="1"/>
        <v>0</v>
      </c>
      <c r="W19" s="636">
        <f t="shared" si="1"/>
        <v>0</v>
      </c>
      <c r="X19" s="636">
        <f t="shared" si="1"/>
        <v>0</v>
      </c>
      <c r="Y19" s="636">
        <f t="shared" si="1"/>
        <v>0</v>
      </c>
      <c r="Z19" s="1080">
        <f t="shared" ref="Z19:Z28" si="2">SUM(O19:Y19)</f>
        <v>0</v>
      </c>
      <c r="AA19" s="575"/>
      <c r="AB19" s="1080">
        <f t="shared" ref="AB19:AB28" si="3">C19*0.9-Z19</f>
        <v>0</v>
      </c>
    </row>
    <row r="20" spans="1:32">
      <c r="A20" s="571" t="s">
        <v>226</v>
      </c>
      <c r="B20" s="572" t="s">
        <v>623</v>
      </c>
      <c r="C20" s="1078">
        <v>0</v>
      </c>
      <c r="D20" s="574"/>
      <c r="E20" s="1083">
        <v>3.3399999999999999E-2</v>
      </c>
      <c r="F20" s="635"/>
      <c r="G20" s="635"/>
      <c r="H20" s="635"/>
      <c r="I20" s="635"/>
      <c r="J20" s="635"/>
      <c r="K20" s="635"/>
      <c r="L20" s="635"/>
      <c r="M20" s="635"/>
      <c r="N20" s="635"/>
      <c r="O20" s="635"/>
      <c r="P20" s="635"/>
      <c r="Q20" s="576">
        <f>C20*E20/2</f>
        <v>0</v>
      </c>
      <c r="R20" s="636">
        <f>$C$20*$E$20</f>
        <v>0</v>
      </c>
      <c r="S20" s="636">
        <f t="shared" ref="S20:Y20" si="4">$C$20*$E$20</f>
        <v>0</v>
      </c>
      <c r="T20" s="636">
        <f t="shared" si="4"/>
        <v>0</v>
      </c>
      <c r="U20" s="636">
        <f t="shared" si="4"/>
        <v>0</v>
      </c>
      <c r="V20" s="636">
        <f t="shared" si="4"/>
        <v>0</v>
      </c>
      <c r="W20" s="636">
        <f t="shared" si="4"/>
        <v>0</v>
      </c>
      <c r="X20" s="636">
        <f t="shared" si="4"/>
        <v>0</v>
      </c>
      <c r="Y20" s="636">
        <f t="shared" si="4"/>
        <v>0</v>
      </c>
      <c r="Z20" s="1080">
        <f t="shared" si="2"/>
        <v>0</v>
      </c>
      <c r="AA20" s="575"/>
      <c r="AB20" s="1080">
        <f t="shared" si="3"/>
        <v>0</v>
      </c>
    </row>
    <row r="21" spans="1:32">
      <c r="A21" s="571" t="s">
        <v>226</v>
      </c>
      <c r="B21" s="572" t="s">
        <v>624</v>
      </c>
      <c r="C21" s="1078">
        <v>0</v>
      </c>
      <c r="D21" s="574"/>
      <c r="E21" s="1083">
        <v>3.3399999999999999E-2</v>
      </c>
      <c r="F21" s="635"/>
      <c r="G21" s="635"/>
      <c r="H21" s="635"/>
      <c r="I21" s="635"/>
      <c r="J21" s="635"/>
      <c r="K21" s="635"/>
      <c r="L21" s="635"/>
      <c r="M21" s="635"/>
      <c r="N21" s="635"/>
      <c r="O21" s="635"/>
      <c r="P21" s="635"/>
      <c r="Q21" s="635"/>
      <c r="R21" s="576">
        <f>C21*E21/2</f>
        <v>0</v>
      </c>
      <c r="S21" s="636">
        <f>$C$21*$E$21</f>
        <v>0</v>
      </c>
      <c r="T21" s="636">
        <f t="shared" ref="T21:Y21" si="5">$C$21*$E$21</f>
        <v>0</v>
      </c>
      <c r="U21" s="636">
        <f t="shared" si="5"/>
        <v>0</v>
      </c>
      <c r="V21" s="636">
        <f t="shared" si="5"/>
        <v>0</v>
      </c>
      <c r="W21" s="636">
        <f t="shared" si="5"/>
        <v>0</v>
      </c>
      <c r="X21" s="636">
        <f t="shared" si="5"/>
        <v>0</v>
      </c>
      <c r="Y21" s="636">
        <f t="shared" si="5"/>
        <v>0</v>
      </c>
      <c r="Z21" s="1080">
        <f t="shared" si="2"/>
        <v>0</v>
      </c>
      <c r="AA21" s="575"/>
      <c r="AB21" s="1080">
        <f t="shared" si="3"/>
        <v>0</v>
      </c>
    </row>
    <row r="22" spans="1:32">
      <c r="A22" s="571" t="s">
        <v>226</v>
      </c>
      <c r="B22" s="572" t="s">
        <v>625</v>
      </c>
      <c r="C22" s="1078">
        <v>0</v>
      </c>
      <c r="D22" s="574"/>
      <c r="E22" s="1083">
        <v>3.3399999999999999E-2</v>
      </c>
      <c r="F22" s="635"/>
      <c r="G22" s="635"/>
      <c r="H22" s="635"/>
      <c r="I22" s="635"/>
      <c r="J22" s="635"/>
      <c r="K22" s="635"/>
      <c r="L22" s="635"/>
      <c r="M22" s="635"/>
      <c r="N22" s="635"/>
      <c r="O22" s="635"/>
      <c r="P22" s="635"/>
      <c r="Q22" s="635"/>
      <c r="R22" s="635"/>
      <c r="S22" s="576">
        <f>C22*E22/2</f>
        <v>0</v>
      </c>
      <c r="T22" s="636">
        <f>$C$22*$E$22</f>
        <v>0</v>
      </c>
      <c r="U22" s="636">
        <f t="shared" ref="U22:Y22" si="6">$C$22*$E$22</f>
        <v>0</v>
      </c>
      <c r="V22" s="636">
        <f t="shared" si="6"/>
        <v>0</v>
      </c>
      <c r="W22" s="636">
        <f t="shared" si="6"/>
        <v>0</v>
      </c>
      <c r="X22" s="636">
        <f t="shared" si="6"/>
        <v>0</v>
      </c>
      <c r="Y22" s="636">
        <f t="shared" si="6"/>
        <v>0</v>
      </c>
      <c r="Z22" s="1080">
        <f t="shared" si="2"/>
        <v>0</v>
      </c>
      <c r="AA22" s="575"/>
      <c r="AB22" s="1080">
        <f t="shared" si="3"/>
        <v>0</v>
      </c>
    </row>
    <row r="23" spans="1:32">
      <c r="A23" s="571" t="s">
        <v>226</v>
      </c>
      <c r="B23" s="572" t="s">
        <v>630</v>
      </c>
      <c r="C23" s="1078">
        <v>0</v>
      </c>
      <c r="D23" s="574"/>
      <c r="E23" s="1083">
        <v>3.3399999999999999E-2</v>
      </c>
      <c r="F23" s="635"/>
      <c r="G23" s="635"/>
      <c r="H23" s="635"/>
      <c r="I23" s="635"/>
      <c r="J23" s="635"/>
      <c r="K23" s="635"/>
      <c r="L23" s="635"/>
      <c r="M23" s="635"/>
      <c r="N23" s="635"/>
      <c r="O23" s="635"/>
      <c r="P23" s="635"/>
      <c r="Q23" s="635"/>
      <c r="R23" s="635"/>
      <c r="S23" s="635"/>
      <c r="T23" s="576">
        <f>C23*E23/2</f>
        <v>0</v>
      </c>
      <c r="U23" s="636">
        <f>$C$23*$E$23</f>
        <v>0</v>
      </c>
      <c r="V23" s="636">
        <f t="shared" ref="V23:Y23" si="7">$C$23*$E$23</f>
        <v>0</v>
      </c>
      <c r="W23" s="636">
        <f t="shared" si="7"/>
        <v>0</v>
      </c>
      <c r="X23" s="636">
        <f t="shared" si="7"/>
        <v>0</v>
      </c>
      <c r="Y23" s="636">
        <f t="shared" si="7"/>
        <v>0</v>
      </c>
      <c r="Z23" s="1080">
        <f t="shared" si="2"/>
        <v>0</v>
      </c>
      <c r="AA23" s="575"/>
      <c r="AB23" s="1080">
        <f t="shared" si="3"/>
        <v>0</v>
      </c>
    </row>
    <row r="24" spans="1:32">
      <c r="A24" s="571" t="s">
        <v>226</v>
      </c>
      <c r="B24" s="572" t="s">
        <v>631</v>
      </c>
      <c r="C24" s="1078">
        <v>0</v>
      </c>
      <c r="D24" s="574"/>
      <c r="E24" s="1083">
        <v>3.3399999999999999E-2</v>
      </c>
      <c r="F24" s="635"/>
      <c r="G24" s="635"/>
      <c r="H24" s="635"/>
      <c r="I24" s="635"/>
      <c r="J24" s="635"/>
      <c r="K24" s="635"/>
      <c r="L24" s="635"/>
      <c r="M24" s="635"/>
      <c r="N24" s="635"/>
      <c r="O24" s="635"/>
      <c r="P24" s="635"/>
      <c r="Q24" s="635"/>
      <c r="R24" s="635"/>
      <c r="S24" s="635"/>
      <c r="T24" s="635"/>
      <c r="U24" s="576">
        <f>C24*E24/2</f>
        <v>0</v>
      </c>
      <c r="V24" s="636">
        <f>$C$24*$E$24</f>
        <v>0</v>
      </c>
      <c r="W24" s="636">
        <f t="shared" ref="W24:Y24" si="8">$C$24*$E$24</f>
        <v>0</v>
      </c>
      <c r="X24" s="636">
        <f t="shared" si="8"/>
        <v>0</v>
      </c>
      <c r="Y24" s="636">
        <f t="shared" si="8"/>
        <v>0</v>
      </c>
      <c r="Z24" s="1080">
        <f t="shared" si="2"/>
        <v>0</v>
      </c>
      <c r="AA24" s="575"/>
      <c r="AB24" s="1080">
        <f t="shared" si="3"/>
        <v>0</v>
      </c>
    </row>
    <row r="25" spans="1:32">
      <c r="A25" s="571" t="s">
        <v>226</v>
      </c>
      <c r="B25" s="572" t="s">
        <v>632</v>
      </c>
      <c r="C25" s="1078">
        <v>0</v>
      </c>
      <c r="D25" s="574"/>
      <c r="E25" s="1083">
        <v>3.3399999999999999E-2</v>
      </c>
      <c r="F25" s="635"/>
      <c r="G25" s="635"/>
      <c r="H25" s="635"/>
      <c r="I25" s="635"/>
      <c r="J25" s="635"/>
      <c r="K25" s="635"/>
      <c r="L25" s="635"/>
      <c r="M25" s="635"/>
      <c r="N25" s="635"/>
      <c r="O25" s="635"/>
      <c r="P25" s="635"/>
      <c r="Q25" s="635"/>
      <c r="R25" s="635"/>
      <c r="S25" s="635"/>
      <c r="T25" s="635"/>
      <c r="U25" s="635"/>
      <c r="V25" s="576">
        <f>C25*E25/2</f>
        <v>0</v>
      </c>
      <c r="W25" s="636">
        <f>$C$25*$E$25</f>
        <v>0</v>
      </c>
      <c r="X25" s="636">
        <f t="shared" ref="X25:Y25" si="9">$C$25*$E$25</f>
        <v>0</v>
      </c>
      <c r="Y25" s="636">
        <f t="shared" si="9"/>
        <v>0</v>
      </c>
      <c r="Z25" s="1080">
        <f t="shared" si="2"/>
        <v>0</v>
      </c>
      <c r="AA25" s="575"/>
      <c r="AB25" s="1080">
        <f t="shared" si="3"/>
        <v>0</v>
      </c>
    </row>
    <row r="26" spans="1:32">
      <c r="A26" s="571" t="s">
        <v>226</v>
      </c>
      <c r="B26" s="572" t="s">
        <v>633</v>
      </c>
      <c r="C26" s="1078">
        <v>0</v>
      </c>
      <c r="D26" s="574"/>
      <c r="E26" s="1083">
        <v>3.3399999999999999E-2</v>
      </c>
      <c r="F26" s="635"/>
      <c r="G26" s="635"/>
      <c r="H26" s="635"/>
      <c r="I26" s="635"/>
      <c r="J26" s="635"/>
      <c r="K26" s="635"/>
      <c r="L26" s="635"/>
      <c r="M26" s="635"/>
      <c r="N26" s="635"/>
      <c r="O26" s="635"/>
      <c r="P26" s="635"/>
      <c r="Q26" s="635"/>
      <c r="R26" s="635"/>
      <c r="S26" s="635"/>
      <c r="T26" s="635"/>
      <c r="U26" s="635"/>
      <c r="V26" s="635"/>
      <c r="W26" s="576">
        <f>C26*E26/2</f>
        <v>0</v>
      </c>
      <c r="X26" s="636">
        <f>$C$26*$E$26</f>
        <v>0</v>
      </c>
      <c r="Y26" s="636">
        <f>$C$26*$E$26</f>
        <v>0</v>
      </c>
      <c r="Z26" s="1080">
        <f t="shared" si="2"/>
        <v>0</v>
      </c>
      <c r="AA26" s="575"/>
      <c r="AB26" s="1080">
        <f t="shared" si="3"/>
        <v>0</v>
      </c>
    </row>
    <row r="27" spans="1:32">
      <c r="A27" s="571" t="s">
        <v>226</v>
      </c>
      <c r="B27" s="572" t="s">
        <v>634</v>
      </c>
      <c r="C27" s="1078">
        <v>0</v>
      </c>
      <c r="D27" s="574"/>
      <c r="E27" s="1083">
        <v>3.3399999999999999E-2</v>
      </c>
      <c r="F27" s="635"/>
      <c r="G27" s="635"/>
      <c r="H27" s="635"/>
      <c r="I27" s="635"/>
      <c r="J27" s="635"/>
      <c r="K27" s="635"/>
      <c r="L27" s="635"/>
      <c r="M27" s="635"/>
      <c r="N27" s="635"/>
      <c r="O27" s="635"/>
      <c r="P27" s="635"/>
      <c r="Q27" s="635"/>
      <c r="R27" s="635"/>
      <c r="S27" s="635"/>
      <c r="T27" s="635"/>
      <c r="U27" s="635"/>
      <c r="V27" s="635"/>
      <c r="W27" s="635"/>
      <c r="X27" s="576">
        <f>C27*E27/2</f>
        <v>0</v>
      </c>
      <c r="Y27" s="636">
        <f>$C$27*$E$27</f>
        <v>0</v>
      </c>
      <c r="Z27" s="1080">
        <f t="shared" si="2"/>
        <v>0</v>
      </c>
      <c r="AA27" s="575"/>
      <c r="AB27" s="1080">
        <f t="shared" si="3"/>
        <v>0</v>
      </c>
    </row>
    <row r="28" spans="1:32">
      <c r="A28" s="571" t="s">
        <v>226</v>
      </c>
      <c r="B28" s="572" t="s">
        <v>635</v>
      </c>
      <c r="C28" s="1078">
        <v>0</v>
      </c>
      <c r="D28" s="574"/>
      <c r="E28" s="1083">
        <v>3.3399999999999999E-2</v>
      </c>
      <c r="F28" s="635"/>
      <c r="G28" s="635"/>
      <c r="H28" s="635"/>
      <c r="I28" s="635"/>
      <c r="J28" s="635"/>
      <c r="K28" s="635"/>
      <c r="L28" s="635"/>
      <c r="M28" s="635"/>
      <c r="N28" s="635"/>
      <c r="O28" s="635"/>
      <c r="P28" s="635"/>
      <c r="Q28" s="635"/>
      <c r="R28" s="635"/>
      <c r="S28" s="635"/>
      <c r="T28" s="635"/>
      <c r="U28" s="635"/>
      <c r="V28" s="635"/>
      <c r="W28" s="635"/>
      <c r="X28" s="635"/>
      <c r="Y28" s="576">
        <f>C28*E28/2</f>
        <v>0</v>
      </c>
      <c r="Z28" s="1080">
        <f t="shared" si="2"/>
        <v>0</v>
      </c>
      <c r="AA28" s="575"/>
      <c r="AB28" s="1080">
        <f t="shared" si="3"/>
        <v>0</v>
      </c>
    </row>
    <row r="29" spans="1:32">
      <c r="A29" s="577"/>
      <c r="B29" s="578" t="s">
        <v>23</v>
      </c>
      <c r="C29" s="1079">
        <f>SUM(C18:C28)</f>
        <v>1.2741324000000001</v>
      </c>
      <c r="D29" s="579"/>
      <c r="E29" s="579"/>
      <c r="F29" s="579"/>
      <c r="G29" s="579"/>
      <c r="H29" s="579"/>
      <c r="I29" s="579"/>
      <c r="J29" s="579"/>
      <c r="K29" s="579"/>
      <c r="L29" s="579"/>
      <c r="M29" s="579"/>
      <c r="N29" s="579"/>
      <c r="O29" s="579"/>
      <c r="P29" s="579"/>
      <c r="Q29" s="579"/>
      <c r="R29" s="579"/>
      <c r="S29" s="579"/>
      <c r="T29" s="579"/>
      <c r="U29" s="579"/>
      <c r="V29" s="579"/>
      <c r="W29" s="579"/>
      <c r="X29" s="579"/>
      <c r="Y29" s="579"/>
      <c r="Z29" s="1079">
        <f>SUM(Z18:Z28)</f>
        <v>0.46811624375999988</v>
      </c>
      <c r="AA29" s="579"/>
      <c r="AB29" s="1079">
        <f>SUM(AB18:AB28)</f>
        <v>0.67860291624000024</v>
      </c>
    </row>
    <row r="31" spans="1:32" hidden="1">
      <c r="B31" s="566" t="s">
        <v>636</v>
      </c>
      <c r="F31" s="634" t="s">
        <v>33</v>
      </c>
      <c r="H31" s="580"/>
      <c r="J31" s="580"/>
      <c r="K31" s="580"/>
    </row>
    <row r="32" spans="1:32" s="581" customFormat="1" ht="25.5" hidden="1">
      <c r="A32" s="569"/>
      <c r="B32" s="568" t="s">
        <v>447</v>
      </c>
      <c r="C32" s="1273" t="s">
        <v>610</v>
      </c>
      <c r="D32" s="1273" t="s">
        <v>611</v>
      </c>
      <c r="E32" s="1273" t="s">
        <v>682</v>
      </c>
      <c r="F32" s="1275" t="s">
        <v>683</v>
      </c>
      <c r="G32" s="1275"/>
      <c r="H32" s="1275"/>
      <c r="I32" s="1275"/>
      <c r="J32" s="1275"/>
      <c r="K32" s="1275"/>
      <c r="L32" s="1275"/>
      <c r="M32" s="1275"/>
      <c r="N32" s="1275"/>
      <c r="O32" s="1275"/>
      <c r="P32" s="1275"/>
      <c r="Q32" s="1275"/>
      <c r="R32" s="1275"/>
      <c r="S32" s="1275"/>
      <c r="T32" s="1275"/>
      <c r="U32" s="1275"/>
      <c r="V32" s="1275"/>
      <c r="W32" s="1275"/>
      <c r="X32" s="1275"/>
      <c r="Y32" s="1275"/>
      <c r="Z32" s="633" t="s">
        <v>626</v>
      </c>
      <c r="AA32" s="633" t="s">
        <v>627</v>
      </c>
      <c r="AB32" s="633" t="s">
        <v>628</v>
      </c>
      <c r="AD32" s="582"/>
      <c r="AE32" s="582"/>
      <c r="AF32" s="583"/>
    </row>
    <row r="33" spans="1:32" s="581" customFormat="1" hidden="1">
      <c r="A33" s="569"/>
      <c r="B33" s="568"/>
      <c r="C33" s="1274"/>
      <c r="D33" s="1274"/>
      <c r="E33" s="1274"/>
      <c r="F33" s="570" t="s">
        <v>612</v>
      </c>
      <c r="G33" s="570" t="s">
        <v>613</v>
      </c>
      <c r="H33" s="570" t="s">
        <v>614</v>
      </c>
      <c r="I33" s="570" t="s">
        <v>615</v>
      </c>
      <c r="J33" s="570" t="s">
        <v>616</v>
      </c>
      <c r="K33" s="570" t="s">
        <v>617</v>
      </c>
      <c r="L33" s="570" t="s">
        <v>618</v>
      </c>
      <c r="M33" s="570" t="s">
        <v>619</v>
      </c>
      <c r="N33" s="570" t="s">
        <v>620</v>
      </c>
      <c r="O33" s="570" t="s">
        <v>621</v>
      </c>
      <c r="P33" s="570" t="s">
        <v>622</v>
      </c>
      <c r="Q33" s="570" t="s">
        <v>623</v>
      </c>
      <c r="R33" s="570" t="s">
        <v>624</v>
      </c>
      <c r="S33" s="570" t="s">
        <v>625</v>
      </c>
      <c r="T33" s="570" t="s">
        <v>213</v>
      </c>
      <c r="U33" s="570" t="s">
        <v>567</v>
      </c>
      <c r="V33" s="570" t="s">
        <v>568</v>
      </c>
      <c r="W33" s="570" t="s">
        <v>569</v>
      </c>
      <c r="X33" s="570" t="s">
        <v>570</v>
      </c>
      <c r="Y33" s="570" t="s">
        <v>571</v>
      </c>
      <c r="Z33" s="633"/>
      <c r="AA33" s="633"/>
      <c r="AB33" s="633"/>
      <c r="AD33" s="582"/>
      <c r="AE33" s="582"/>
      <c r="AF33" s="583"/>
    </row>
    <row r="34" spans="1:32" hidden="1">
      <c r="A34" s="571" t="s">
        <v>629</v>
      </c>
      <c r="B34" s="572">
        <v>2005</v>
      </c>
      <c r="C34" s="571"/>
      <c r="D34" s="571"/>
      <c r="E34" s="584"/>
      <c r="F34" s="636"/>
      <c r="G34" s="636"/>
      <c r="H34" s="636"/>
      <c r="I34" s="636"/>
      <c r="J34" s="636"/>
      <c r="K34" s="636"/>
      <c r="L34" s="636"/>
      <c r="M34" s="636"/>
      <c r="N34" s="636"/>
      <c r="O34" s="636"/>
      <c r="P34" s="636"/>
      <c r="Q34" s="636"/>
      <c r="R34" s="636"/>
      <c r="S34" s="636"/>
      <c r="T34" s="636"/>
      <c r="U34" s="636"/>
      <c r="V34" s="636"/>
      <c r="W34" s="636"/>
      <c r="X34" s="636"/>
      <c r="Y34" s="636"/>
      <c r="Z34" s="575"/>
      <c r="AA34" s="575"/>
      <c r="AB34" s="585"/>
    </row>
    <row r="35" spans="1:32" hidden="1">
      <c r="A35" s="571" t="s">
        <v>226</v>
      </c>
      <c r="B35" s="572" t="s">
        <v>612</v>
      </c>
      <c r="C35" s="571"/>
      <c r="D35" s="571"/>
      <c r="E35" s="584"/>
      <c r="F35" s="576"/>
      <c r="G35" s="636"/>
      <c r="H35" s="636"/>
      <c r="I35" s="636"/>
      <c r="J35" s="636"/>
      <c r="K35" s="636"/>
      <c r="L35" s="636"/>
      <c r="M35" s="636"/>
      <c r="N35" s="636"/>
      <c r="O35" s="636"/>
      <c r="P35" s="636"/>
      <c r="Q35" s="636"/>
      <c r="R35" s="636"/>
      <c r="S35" s="636"/>
      <c r="T35" s="636"/>
      <c r="U35" s="636"/>
      <c r="V35" s="636"/>
      <c r="W35" s="636"/>
      <c r="X35" s="636"/>
      <c r="Y35" s="636"/>
      <c r="Z35" s="575"/>
      <c r="AA35" s="575"/>
      <c r="AB35" s="585"/>
    </row>
    <row r="36" spans="1:32" hidden="1">
      <c r="A36" s="571" t="s">
        <v>226</v>
      </c>
      <c r="B36" s="572" t="s">
        <v>613</v>
      </c>
      <c r="C36" s="571"/>
      <c r="D36" s="571"/>
      <c r="E36" s="584"/>
      <c r="F36" s="635"/>
      <c r="G36" s="576"/>
      <c r="H36" s="636"/>
      <c r="I36" s="636"/>
      <c r="J36" s="636"/>
      <c r="K36" s="636"/>
      <c r="L36" s="636"/>
      <c r="M36" s="636"/>
      <c r="N36" s="636"/>
      <c r="O36" s="636"/>
      <c r="P36" s="636"/>
      <c r="Q36" s="636"/>
      <c r="R36" s="636"/>
      <c r="S36" s="636"/>
      <c r="T36" s="636"/>
      <c r="U36" s="636"/>
      <c r="V36" s="636"/>
      <c r="W36" s="636"/>
      <c r="X36" s="636"/>
      <c r="Y36" s="636"/>
      <c r="Z36" s="575"/>
      <c r="AA36" s="575"/>
      <c r="AB36" s="585"/>
      <c r="AD36" s="580"/>
    </row>
    <row r="37" spans="1:32" hidden="1">
      <c r="A37" s="571" t="s">
        <v>226</v>
      </c>
      <c r="B37" s="572" t="s">
        <v>614</v>
      </c>
      <c r="C37" s="571"/>
      <c r="D37" s="571"/>
      <c r="E37" s="584"/>
      <c r="F37" s="635"/>
      <c r="G37" s="635"/>
      <c r="H37" s="576"/>
      <c r="I37" s="636"/>
      <c r="J37" s="636"/>
      <c r="K37" s="636"/>
      <c r="L37" s="636"/>
      <c r="M37" s="636"/>
      <c r="N37" s="636"/>
      <c r="O37" s="636"/>
      <c r="P37" s="636"/>
      <c r="Q37" s="636"/>
      <c r="R37" s="636"/>
      <c r="S37" s="636"/>
      <c r="T37" s="636"/>
      <c r="U37" s="636"/>
      <c r="V37" s="636"/>
      <c r="W37" s="636"/>
      <c r="X37" s="636"/>
      <c r="Y37" s="636"/>
      <c r="Z37" s="575"/>
      <c r="AA37" s="575"/>
      <c r="AB37" s="585"/>
    </row>
    <row r="38" spans="1:32" hidden="1">
      <c r="A38" s="571" t="s">
        <v>226</v>
      </c>
      <c r="B38" s="572" t="s">
        <v>615</v>
      </c>
      <c r="C38" s="571"/>
      <c r="D38" s="571"/>
      <c r="E38" s="584"/>
      <c r="F38" s="635"/>
      <c r="G38" s="635"/>
      <c r="H38" s="635"/>
      <c r="I38" s="576"/>
      <c r="J38" s="636"/>
      <c r="K38" s="636"/>
      <c r="L38" s="636"/>
      <c r="M38" s="636"/>
      <c r="N38" s="636"/>
      <c r="O38" s="636"/>
      <c r="P38" s="636"/>
      <c r="Q38" s="636"/>
      <c r="R38" s="636"/>
      <c r="S38" s="636"/>
      <c r="T38" s="636"/>
      <c r="U38" s="636"/>
      <c r="V38" s="636"/>
      <c r="W38" s="636"/>
      <c r="X38" s="636"/>
      <c r="Y38" s="636"/>
      <c r="Z38" s="575"/>
      <c r="AA38" s="575"/>
      <c r="AB38" s="585"/>
    </row>
    <row r="39" spans="1:32" hidden="1">
      <c r="A39" s="571" t="s">
        <v>226</v>
      </c>
      <c r="B39" s="572" t="s">
        <v>616</v>
      </c>
      <c r="C39" s="571"/>
      <c r="D39" s="571"/>
      <c r="E39" s="584"/>
      <c r="F39" s="635"/>
      <c r="G39" s="635"/>
      <c r="H39" s="635"/>
      <c r="I39" s="635"/>
      <c r="J39" s="576"/>
      <c r="K39" s="636"/>
      <c r="L39" s="636"/>
      <c r="M39" s="636"/>
      <c r="N39" s="636"/>
      <c r="O39" s="636"/>
      <c r="P39" s="636"/>
      <c r="Q39" s="636"/>
      <c r="R39" s="636"/>
      <c r="S39" s="636"/>
      <c r="T39" s="636"/>
      <c r="U39" s="636"/>
      <c r="V39" s="636"/>
      <c r="W39" s="636"/>
      <c r="X39" s="636"/>
      <c r="Y39" s="636"/>
      <c r="Z39" s="575"/>
      <c r="AA39" s="575"/>
      <c r="AB39" s="585"/>
    </row>
    <row r="40" spans="1:32" hidden="1">
      <c r="A40" s="571" t="s">
        <v>226</v>
      </c>
      <c r="B40" s="572" t="s">
        <v>617</v>
      </c>
      <c r="C40" s="571"/>
      <c r="D40" s="571"/>
      <c r="E40" s="584"/>
      <c r="F40" s="635"/>
      <c r="G40" s="635"/>
      <c r="H40" s="635"/>
      <c r="I40" s="635"/>
      <c r="J40" s="635"/>
      <c r="K40" s="576"/>
      <c r="L40" s="636"/>
      <c r="M40" s="636"/>
      <c r="N40" s="636"/>
      <c r="O40" s="636"/>
      <c r="P40" s="636"/>
      <c r="Q40" s="636"/>
      <c r="R40" s="636"/>
      <c r="S40" s="636"/>
      <c r="T40" s="636"/>
      <c r="U40" s="636"/>
      <c r="V40" s="636"/>
      <c r="W40" s="636"/>
      <c r="X40" s="636"/>
      <c r="Y40" s="636"/>
      <c r="Z40" s="575"/>
      <c r="AA40" s="575"/>
      <c r="AB40" s="585"/>
    </row>
    <row r="41" spans="1:32" hidden="1">
      <c r="A41" s="571" t="s">
        <v>226</v>
      </c>
      <c r="B41" s="572" t="s">
        <v>618</v>
      </c>
      <c r="C41" s="571"/>
      <c r="D41" s="571"/>
      <c r="E41" s="584"/>
      <c r="F41" s="635"/>
      <c r="G41" s="635"/>
      <c r="H41" s="635"/>
      <c r="I41" s="635"/>
      <c r="J41" s="635"/>
      <c r="K41" s="635"/>
      <c r="L41" s="576"/>
      <c r="M41" s="636"/>
      <c r="N41" s="636"/>
      <c r="O41" s="636"/>
      <c r="P41" s="636"/>
      <c r="Q41" s="636"/>
      <c r="R41" s="636"/>
      <c r="S41" s="636"/>
      <c r="T41" s="636"/>
      <c r="U41" s="636"/>
      <c r="V41" s="636"/>
      <c r="W41" s="636"/>
      <c r="X41" s="636"/>
      <c r="Y41" s="636"/>
      <c r="Z41" s="575"/>
      <c r="AA41" s="575"/>
      <c r="AB41" s="585"/>
    </row>
    <row r="42" spans="1:32" hidden="1">
      <c r="A42" s="571" t="s">
        <v>226</v>
      </c>
      <c r="B42" s="572" t="s">
        <v>619</v>
      </c>
      <c r="C42" s="571"/>
      <c r="D42" s="571"/>
      <c r="E42" s="584"/>
      <c r="F42" s="635"/>
      <c r="G42" s="635"/>
      <c r="H42" s="635"/>
      <c r="I42" s="635"/>
      <c r="J42" s="635"/>
      <c r="K42" s="635"/>
      <c r="L42" s="635"/>
      <c r="M42" s="576"/>
      <c r="N42" s="636"/>
      <c r="O42" s="636"/>
      <c r="P42" s="636"/>
      <c r="Q42" s="636"/>
      <c r="R42" s="636"/>
      <c r="S42" s="636"/>
      <c r="T42" s="636"/>
      <c r="U42" s="636"/>
      <c r="V42" s="636"/>
      <c r="W42" s="636"/>
      <c r="X42" s="636"/>
      <c r="Y42" s="636"/>
      <c r="Z42" s="575"/>
      <c r="AA42" s="575"/>
      <c r="AB42" s="585"/>
    </row>
    <row r="43" spans="1:32" hidden="1">
      <c r="A43" s="571" t="s">
        <v>226</v>
      </c>
      <c r="B43" s="572" t="s">
        <v>620</v>
      </c>
      <c r="C43" s="571"/>
      <c r="D43" s="571"/>
      <c r="E43" s="584"/>
      <c r="F43" s="635"/>
      <c r="G43" s="635"/>
      <c r="H43" s="635"/>
      <c r="I43" s="635"/>
      <c r="J43" s="635"/>
      <c r="K43" s="635"/>
      <c r="L43" s="635"/>
      <c r="M43" s="635"/>
      <c r="N43" s="576"/>
      <c r="O43" s="636"/>
      <c r="P43" s="636"/>
      <c r="Q43" s="636"/>
      <c r="R43" s="636"/>
      <c r="S43" s="636"/>
      <c r="T43" s="636"/>
      <c r="U43" s="636"/>
      <c r="V43" s="636"/>
      <c r="W43" s="636"/>
      <c r="X43" s="636"/>
      <c r="Y43" s="636"/>
      <c r="Z43" s="575"/>
      <c r="AA43" s="575"/>
      <c r="AB43" s="585"/>
    </row>
    <row r="44" spans="1:32" hidden="1">
      <c r="A44" s="571" t="s">
        <v>226</v>
      </c>
      <c r="B44" s="572" t="s">
        <v>621</v>
      </c>
      <c r="C44" s="575"/>
      <c r="D44" s="571"/>
      <c r="E44" s="584"/>
      <c r="F44" s="635"/>
      <c r="G44" s="635"/>
      <c r="H44" s="635"/>
      <c r="I44" s="635"/>
      <c r="J44" s="635"/>
      <c r="K44" s="635"/>
      <c r="L44" s="635"/>
      <c r="M44" s="635"/>
      <c r="N44" s="635"/>
      <c r="O44" s="576"/>
      <c r="P44" s="636"/>
      <c r="Q44" s="636"/>
      <c r="R44" s="636"/>
      <c r="S44" s="636"/>
      <c r="T44" s="636"/>
      <c r="U44" s="636"/>
      <c r="V44" s="636"/>
      <c r="W44" s="636"/>
      <c r="X44" s="636"/>
      <c r="Y44" s="636"/>
      <c r="Z44" s="575"/>
      <c r="AA44" s="575"/>
      <c r="AB44" s="585"/>
    </row>
    <row r="45" spans="1:32" hidden="1">
      <c r="A45" s="571" t="s">
        <v>226</v>
      </c>
      <c r="B45" s="572" t="s">
        <v>622</v>
      </c>
      <c r="C45" s="575"/>
      <c r="D45" s="571"/>
      <c r="E45" s="584"/>
      <c r="F45" s="635"/>
      <c r="G45" s="635"/>
      <c r="H45" s="635"/>
      <c r="I45" s="635"/>
      <c r="J45" s="635"/>
      <c r="K45" s="635"/>
      <c r="L45" s="635"/>
      <c r="M45" s="635"/>
      <c r="N45" s="635"/>
      <c r="O45" s="635"/>
      <c r="P45" s="576"/>
      <c r="Q45" s="636"/>
      <c r="R45" s="636"/>
      <c r="S45" s="636"/>
      <c r="T45" s="636"/>
      <c r="U45" s="636"/>
      <c r="V45" s="636"/>
      <c r="W45" s="636"/>
      <c r="X45" s="636"/>
      <c r="Y45" s="636"/>
      <c r="Z45" s="575"/>
      <c r="AA45" s="575"/>
      <c r="AB45" s="585"/>
    </row>
    <row r="46" spans="1:32" hidden="1">
      <c r="A46" s="571" t="s">
        <v>226</v>
      </c>
      <c r="B46" s="572" t="s">
        <v>623</v>
      </c>
      <c r="C46" s="586"/>
      <c r="D46" s="574"/>
      <c r="E46" s="584"/>
      <c r="F46" s="635"/>
      <c r="G46" s="635"/>
      <c r="H46" s="635"/>
      <c r="I46" s="635"/>
      <c r="J46" s="635"/>
      <c r="K46" s="635"/>
      <c r="L46" s="635"/>
      <c r="M46" s="635"/>
      <c r="N46" s="635"/>
      <c r="O46" s="635"/>
      <c r="P46" s="635"/>
      <c r="Q46" s="576"/>
      <c r="R46" s="636"/>
      <c r="S46" s="636"/>
      <c r="T46" s="636"/>
      <c r="U46" s="636"/>
      <c r="V46" s="636"/>
      <c r="W46" s="636"/>
      <c r="X46" s="636"/>
      <c r="Y46" s="636"/>
      <c r="Z46" s="575"/>
      <c r="AA46" s="575"/>
      <c r="AB46" s="585"/>
    </row>
    <row r="47" spans="1:32" hidden="1">
      <c r="A47" s="571" t="s">
        <v>226</v>
      </c>
      <c r="B47" s="572" t="s">
        <v>624</v>
      </c>
      <c r="C47" s="575"/>
      <c r="D47" s="574"/>
      <c r="E47" s="584"/>
      <c r="F47" s="635"/>
      <c r="G47" s="635"/>
      <c r="H47" s="635"/>
      <c r="I47" s="635"/>
      <c r="J47" s="635"/>
      <c r="K47" s="635"/>
      <c r="L47" s="635"/>
      <c r="M47" s="635"/>
      <c r="N47" s="635"/>
      <c r="O47" s="635"/>
      <c r="P47" s="635"/>
      <c r="Q47" s="635"/>
      <c r="R47" s="576"/>
      <c r="S47" s="636"/>
      <c r="T47" s="636"/>
      <c r="U47" s="636"/>
      <c r="V47" s="636"/>
      <c r="W47" s="636"/>
      <c r="X47" s="636"/>
      <c r="Y47" s="636"/>
      <c r="Z47" s="575"/>
      <c r="AA47" s="575"/>
      <c r="AB47" s="585"/>
    </row>
    <row r="48" spans="1:32" hidden="1">
      <c r="A48" s="571" t="s">
        <v>226</v>
      </c>
      <c r="B48" s="572" t="s">
        <v>625</v>
      </c>
      <c r="C48" s="575"/>
      <c r="D48" s="574"/>
      <c r="E48" s="584"/>
      <c r="F48" s="635"/>
      <c r="G48" s="635"/>
      <c r="H48" s="635"/>
      <c r="I48" s="635"/>
      <c r="J48" s="635"/>
      <c r="K48" s="635"/>
      <c r="L48" s="635"/>
      <c r="M48" s="635"/>
      <c r="N48" s="635"/>
      <c r="O48" s="635"/>
      <c r="P48" s="635"/>
      <c r="Q48" s="635"/>
      <c r="R48" s="635"/>
      <c r="S48" s="576"/>
      <c r="T48" s="636"/>
      <c r="U48" s="636"/>
      <c r="V48" s="636"/>
      <c r="W48" s="636"/>
      <c r="X48" s="636"/>
      <c r="Y48" s="636"/>
      <c r="Z48" s="575"/>
      <c r="AA48" s="575"/>
      <c r="AB48" s="585"/>
    </row>
    <row r="49" spans="1:28" hidden="1">
      <c r="A49" s="571" t="s">
        <v>226</v>
      </c>
      <c r="B49" s="572" t="s">
        <v>630</v>
      </c>
      <c r="C49" s="575"/>
      <c r="D49" s="574"/>
      <c r="E49" s="587"/>
      <c r="F49" s="635"/>
      <c r="G49" s="635"/>
      <c r="H49" s="635"/>
      <c r="I49" s="635"/>
      <c r="J49" s="635"/>
      <c r="K49" s="635"/>
      <c r="L49" s="635"/>
      <c r="M49" s="635"/>
      <c r="N49" s="635"/>
      <c r="O49" s="635"/>
      <c r="P49" s="635"/>
      <c r="Q49" s="635"/>
      <c r="R49" s="635"/>
      <c r="S49" s="635"/>
      <c r="T49" s="576"/>
      <c r="U49" s="636"/>
      <c r="V49" s="636"/>
      <c r="W49" s="636"/>
      <c r="X49" s="636"/>
      <c r="Y49" s="636"/>
      <c r="Z49" s="575"/>
      <c r="AA49" s="575"/>
      <c r="AB49" s="585"/>
    </row>
    <row r="50" spans="1:28" hidden="1">
      <c r="A50" s="571" t="s">
        <v>226</v>
      </c>
      <c r="B50" s="572" t="s">
        <v>631</v>
      </c>
      <c r="C50" s="575"/>
      <c r="D50" s="574"/>
      <c r="E50" s="587"/>
      <c r="F50" s="635"/>
      <c r="G50" s="635"/>
      <c r="H50" s="635"/>
      <c r="I50" s="635"/>
      <c r="J50" s="635"/>
      <c r="K50" s="635"/>
      <c r="L50" s="635"/>
      <c r="M50" s="635"/>
      <c r="N50" s="635"/>
      <c r="O50" s="635"/>
      <c r="P50" s="635"/>
      <c r="Q50" s="635"/>
      <c r="R50" s="635"/>
      <c r="S50" s="635"/>
      <c r="T50" s="635"/>
      <c r="U50" s="576"/>
      <c r="V50" s="636"/>
      <c r="W50" s="636"/>
      <c r="X50" s="636"/>
      <c r="Y50" s="636"/>
      <c r="Z50" s="575"/>
      <c r="AA50" s="575"/>
      <c r="AB50" s="585"/>
    </row>
    <row r="51" spans="1:28" hidden="1">
      <c r="A51" s="571" t="s">
        <v>226</v>
      </c>
      <c r="B51" s="572" t="s">
        <v>632</v>
      </c>
      <c r="C51" s="575"/>
      <c r="D51" s="574"/>
      <c r="E51" s="587"/>
      <c r="F51" s="635"/>
      <c r="G51" s="635"/>
      <c r="H51" s="635"/>
      <c r="I51" s="635"/>
      <c r="J51" s="635"/>
      <c r="K51" s="635"/>
      <c r="L51" s="635"/>
      <c r="M51" s="635"/>
      <c r="N51" s="635"/>
      <c r="O51" s="635"/>
      <c r="P51" s="635"/>
      <c r="Q51" s="635"/>
      <c r="R51" s="635"/>
      <c r="S51" s="635"/>
      <c r="T51" s="635"/>
      <c r="U51" s="635"/>
      <c r="V51" s="576"/>
      <c r="W51" s="636"/>
      <c r="X51" s="636"/>
      <c r="Y51" s="636"/>
      <c r="Z51" s="575"/>
      <c r="AA51" s="575"/>
      <c r="AB51" s="585"/>
    </row>
    <row r="52" spans="1:28" hidden="1">
      <c r="A52" s="571" t="s">
        <v>226</v>
      </c>
      <c r="B52" s="572" t="s">
        <v>633</v>
      </c>
      <c r="C52" s="575"/>
      <c r="D52" s="574"/>
      <c r="E52" s="587"/>
      <c r="F52" s="635"/>
      <c r="G52" s="635"/>
      <c r="H52" s="635"/>
      <c r="I52" s="635"/>
      <c r="J52" s="635"/>
      <c r="K52" s="635"/>
      <c r="L52" s="635"/>
      <c r="M52" s="635"/>
      <c r="N52" s="635"/>
      <c r="O52" s="635"/>
      <c r="P52" s="635"/>
      <c r="Q52" s="635"/>
      <c r="R52" s="635"/>
      <c r="S52" s="635"/>
      <c r="T52" s="635"/>
      <c r="U52" s="635"/>
      <c r="V52" s="635"/>
      <c r="W52" s="576"/>
      <c r="X52" s="636"/>
      <c r="Y52" s="636"/>
      <c r="Z52" s="575"/>
      <c r="AA52" s="575"/>
      <c r="AB52" s="585"/>
    </row>
    <row r="53" spans="1:28" hidden="1">
      <c r="A53" s="571" t="s">
        <v>226</v>
      </c>
      <c r="B53" s="572" t="s">
        <v>634</v>
      </c>
      <c r="C53" s="575"/>
      <c r="D53" s="574"/>
      <c r="E53" s="587"/>
      <c r="F53" s="635"/>
      <c r="G53" s="635"/>
      <c r="H53" s="635"/>
      <c r="I53" s="635"/>
      <c r="J53" s="635"/>
      <c r="K53" s="635"/>
      <c r="L53" s="635"/>
      <c r="M53" s="635"/>
      <c r="N53" s="635"/>
      <c r="O53" s="635"/>
      <c r="P53" s="635"/>
      <c r="Q53" s="635"/>
      <c r="R53" s="635"/>
      <c r="S53" s="635"/>
      <c r="T53" s="635"/>
      <c r="U53" s="635"/>
      <c r="V53" s="635"/>
      <c r="W53" s="635"/>
      <c r="X53" s="576"/>
      <c r="Y53" s="636"/>
      <c r="Z53" s="575"/>
      <c r="AA53" s="575"/>
      <c r="AB53" s="585"/>
    </row>
    <row r="54" spans="1:28" hidden="1">
      <c r="A54" s="571" t="s">
        <v>226</v>
      </c>
      <c r="B54" s="572" t="s">
        <v>635</v>
      </c>
      <c r="C54" s="575"/>
      <c r="D54" s="574"/>
      <c r="E54" s="587"/>
      <c r="F54" s="635"/>
      <c r="G54" s="635"/>
      <c r="H54" s="635"/>
      <c r="I54" s="635"/>
      <c r="J54" s="635"/>
      <c r="K54" s="635"/>
      <c r="L54" s="635"/>
      <c r="M54" s="635"/>
      <c r="N54" s="635"/>
      <c r="O54" s="635"/>
      <c r="P54" s="635"/>
      <c r="Q54" s="635"/>
      <c r="R54" s="635"/>
      <c r="S54" s="635"/>
      <c r="T54" s="635"/>
      <c r="U54" s="635"/>
      <c r="V54" s="635"/>
      <c r="W54" s="635"/>
      <c r="X54" s="635"/>
      <c r="Y54" s="576"/>
      <c r="Z54" s="575"/>
      <c r="AA54" s="575"/>
      <c r="AB54" s="585"/>
    </row>
    <row r="55" spans="1:28" hidden="1">
      <c r="A55" s="577"/>
      <c r="B55" s="578" t="s">
        <v>23</v>
      </c>
      <c r="C55" s="588"/>
      <c r="D55" s="588"/>
      <c r="E55" s="588"/>
      <c r="F55" s="579"/>
      <c r="G55" s="579"/>
      <c r="H55" s="579"/>
      <c r="I55" s="579"/>
      <c r="J55" s="579"/>
      <c r="K55" s="579"/>
      <c r="L55" s="579"/>
      <c r="M55" s="579"/>
      <c r="N55" s="579"/>
      <c r="O55" s="579"/>
      <c r="P55" s="579"/>
      <c r="Q55" s="579"/>
      <c r="R55" s="579"/>
      <c r="S55" s="579"/>
      <c r="T55" s="579"/>
      <c r="U55" s="579"/>
      <c r="V55" s="579"/>
      <c r="W55" s="579"/>
      <c r="X55" s="579"/>
      <c r="Y55" s="579"/>
      <c r="Z55" s="588"/>
      <c r="AA55" s="588"/>
      <c r="AB55" s="588"/>
    </row>
    <row r="56" spans="1:28" hidden="1">
      <c r="C56" s="590"/>
    </row>
    <row r="57" spans="1:28" hidden="1"/>
    <row r="58" spans="1:28" hidden="1"/>
    <row r="59" spans="1:28" hidden="1">
      <c r="B59" s="566" t="s">
        <v>637</v>
      </c>
      <c r="F59" s="634" t="s">
        <v>33</v>
      </c>
    </row>
    <row r="60" spans="1:28" s="591" customFormat="1" ht="25.5" hidden="1">
      <c r="A60" s="567"/>
      <c r="B60" s="568" t="s">
        <v>447</v>
      </c>
      <c r="C60" s="1273" t="s">
        <v>610</v>
      </c>
      <c r="D60" s="1273" t="s">
        <v>611</v>
      </c>
      <c r="E60" s="1273" t="s">
        <v>682</v>
      </c>
      <c r="F60" s="1275" t="s">
        <v>683</v>
      </c>
      <c r="G60" s="1275"/>
      <c r="H60" s="1275"/>
      <c r="I60" s="1275"/>
      <c r="J60" s="1275"/>
      <c r="K60" s="1275"/>
      <c r="L60" s="1275"/>
      <c r="M60" s="1275"/>
      <c r="N60" s="1275"/>
      <c r="O60" s="1275"/>
      <c r="P60" s="1275"/>
      <c r="Q60" s="1275"/>
      <c r="R60" s="1275"/>
      <c r="S60" s="1275"/>
      <c r="T60" s="1275"/>
      <c r="U60" s="1275"/>
      <c r="V60" s="1275"/>
      <c r="W60" s="1275"/>
      <c r="X60" s="1275"/>
      <c r="Y60" s="1275"/>
      <c r="Z60" s="633" t="s">
        <v>626</v>
      </c>
      <c r="AA60" s="633" t="s">
        <v>627</v>
      </c>
      <c r="AB60" s="633" t="s">
        <v>628</v>
      </c>
    </row>
    <row r="61" spans="1:28" s="591" customFormat="1" hidden="1">
      <c r="A61" s="567"/>
      <c r="B61" s="568"/>
      <c r="C61" s="1274"/>
      <c r="D61" s="1274"/>
      <c r="E61" s="1274"/>
      <c r="F61" s="570" t="s">
        <v>612</v>
      </c>
      <c r="G61" s="570" t="s">
        <v>613</v>
      </c>
      <c r="H61" s="570" t="s">
        <v>614</v>
      </c>
      <c r="I61" s="570" t="s">
        <v>615</v>
      </c>
      <c r="J61" s="570" t="s">
        <v>616</v>
      </c>
      <c r="K61" s="570" t="s">
        <v>617</v>
      </c>
      <c r="L61" s="570" t="s">
        <v>618</v>
      </c>
      <c r="M61" s="570" t="s">
        <v>619</v>
      </c>
      <c r="N61" s="570" t="s">
        <v>620</v>
      </c>
      <c r="O61" s="570" t="s">
        <v>621</v>
      </c>
      <c r="P61" s="570" t="s">
        <v>622</v>
      </c>
      <c r="Q61" s="570" t="s">
        <v>623</v>
      </c>
      <c r="R61" s="570" t="s">
        <v>624</v>
      </c>
      <c r="S61" s="570" t="s">
        <v>625</v>
      </c>
      <c r="T61" s="570" t="s">
        <v>213</v>
      </c>
      <c r="U61" s="570" t="s">
        <v>567</v>
      </c>
      <c r="V61" s="570" t="s">
        <v>568</v>
      </c>
      <c r="W61" s="570" t="s">
        <v>569</v>
      </c>
      <c r="X61" s="570" t="s">
        <v>570</v>
      </c>
      <c r="Y61" s="570" t="s">
        <v>571</v>
      </c>
      <c r="Z61" s="633"/>
      <c r="AA61" s="633"/>
      <c r="AB61" s="633"/>
    </row>
    <row r="62" spans="1:28" hidden="1">
      <c r="A62" s="571" t="s">
        <v>629</v>
      </c>
      <c r="B62" s="572">
        <v>2005</v>
      </c>
      <c r="C62" s="592"/>
      <c r="D62" s="592"/>
      <c r="E62" s="584"/>
      <c r="F62" s="636"/>
      <c r="G62" s="636"/>
      <c r="H62" s="636"/>
      <c r="I62" s="636"/>
      <c r="J62" s="636"/>
      <c r="K62" s="636"/>
      <c r="L62" s="636"/>
      <c r="M62" s="636"/>
      <c r="N62" s="636"/>
      <c r="O62" s="636"/>
      <c r="P62" s="636"/>
      <c r="Q62" s="636"/>
      <c r="R62" s="636"/>
      <c r="S62" s="636"/>
      <c r="T62" s="636"/>
      <c r="U62" s="636"/>
      <c r="V62" s="636"/>
      <c r="W62" s="636"/>
      <c r="X62" s="636"/>
      <c r="Y62" s="636"/>
      <c r="Z62" s="585"/>
      <c r="AA62" s="585"/>
      <c r="AB62" s="585"/>
    </row>
    <row r="63" spans="1:28" hidden="1">
      <c r="A63" s="571" t="s">
        <v>226</v>
      </c>
      <c r="B63" s="572" t="s">
        <v>612</v>
      </c>
      <c r="C63" s="592"/>
      <c r="D63" s="592"/>
      <c r="E63" s="584"/>
      <c r="F63" s="576"/>
      <c r="G63" s="636"/>
      <c r="H63" s="636"/>
      <c r="I63" s="636"/>
      <c r="J63" s="636"/>
      <c r="K63" s="636"/>
      <c r="L63" s="636"/>
      <c r="M63" s="636"/>
      <c r="N63" s="636"/>
      <c r="O63" s="636"/>
      <c r="P63" s="636"/>
      <c r="Q63" s="636"/>
      <c r="R63" s="636"/>
      <c r="S63" s="636"/>
      <c r="T63" s="636"/>
      <c r="U63" s="636"/>
      <c r="V63" s="636"/>
      <c r="W63" s="636"/>
      <c r="X63" s="636"/>
      <c r="Y63" s="636"/>
      <c r="Z63" s="585"/>
      <c r="AA63" s="585"/>
      <c r="AB63" s="585"/>
    </row>
    <row r="64" spans="1:28" hidden="1">
      <c r="A64" s="571" t="s">
        <v>226</v>
      </c>
      <c r="B64" s="572" t="s">
        <v>613</v>
      </c>
      <c r="C64" s="592"/>
      <c r="D64" s="592"/>
      <c r="E64" s="584"/>
      <c r="F64" s="635"/>
      <c r="G64" s="576"/>
      <c r="H64" s="636"/>
      <c r="I64" s="636"/>
      <c r="J64" s="636"/>
      <c r="K64" s="636"/>
      <c r="L64" s="636"/>
      <c r="M64" s="636"/>
      <c r="N64" s="636"/>
      <c r="O64" s="636"/>
      <c r="P64" s="636"/>
      <c r="Q64" s="636"/>
      <c r="R64" s="636"/>
      <c r="S64" s="636"/>
      <c r="T64" s="636"/>
      <c r="U64" s="636"/>
      <c r="V64" s="636"/>
      <c r="W64" s="636"/>
      <c r="X64" s="636"/>
      <c r="Y64" s="636"/>
      <c r="Z64" s="585"/>
      <c r="AA64" s="585"/>
      <c r="AB64" s="585"/>
    </row>
    <row r="65" spans="1:28" hidden="1">
      <c r="A65" s="571" t="s">
        <v>226</v>
      </c>
      <c r="B65" s="572" t="s">
        <v>614</v>
      </c>
      <c r="C65" s="592"/>
      <c r="D65" s="592"/>
      <c r="E65" s="584"/>
      <c r="F65" s="635"/>
      <c r="G65" s="635"/>
      <c r="H65" s="576"/>
      <c r="I65" s="636"/>
      <c r="J65" s="636"/>
      <c r="K65" s="636"/>
      <c r="L65" s="636"/>
      <c r="M65" s="636"/>
      <c r="N65" s="636"/>
      <c r="O65" s="636"/>
      <c r="P65" s="636"/>
      <c r="Q65" s="636"/>
      <c r="R65" s="636"/>
      <c r="S65" s="636"/>
      <c r="T65" s="636"/>
      <c r="U65" s="636"/>
      <c r="V65" s="636"/>
      <c r="W65" s="636"/>
      <c r="X65" s="636"/>
      <c r="Y65" s="636"/>
      <c r="Z65" s="585"/>
      <c r="AA65" s="585"/>
      <c r="AB65" s="585"/>
    </row>
    <row r="66" spans="1:28" hidden="1">
      <c r="A66" s="571" t="s">
        <v>226</v>
      </c>
      <c r="B66" s="572" t="s">
        <v>615</v>
      </c>
      <c r="C66" s="592"/>
      <c r="D66" s="592"/>
      <c r="E66" s="584"/>
      <c r="F66" s="635"/>
      <c r="G66" s="635"/>
      <c r="H66" s="635"/>
      <c r="I66" s="576"/>
      <c r="J66" s="636"/>
      <c r="K66" s="636"/>
      <c r="L66" s="636"/>
      <c r="M66" s="636"/>
      <c r="N66" s="636"/>
      <c r="O66" s="636"/>
      <c r="P66" s="636"/>
      <c r="Q66" s="636"/>
      <c r="R66" s="636"/>
      <c r="S66" s="636"/>
      <c r="T66" s="636"/>
      <c r="U66" s="636"/>
      <c r="V66" s="636"/>
      <c r="W66" s="636"/>
      <c r="X66" s="636"/>
      <c r="Y66" s="636"/>
      <c r="Z66" s="585"/>
      <c r="AA66" s="585"/>
      <c r="AB66" s="585"/>
    </row>
    <row r="67" spans="1:28" hidden="1">
      <c r="A67" s="571" t="s">
        <v>226</v>
      </c>
      <c r="B67" s="572" t="s">
        <v>616</v>
      </c>
      <c r="C67" s="592"/>
      <c r="D67" s="592"/>
      <c r="E67" s="584"/>
      <c r="F67" s="635"/>
      <c r="G67" s="635"/>
      <c r="H67" s="635"/>
      <c r="I67" s="635"/>
      <c r="J67" s="576"/>
      <c r="K67" s="636"/>
      <c r="L67" s="636"/>
      <c r="M67" s="636"/>
      <c r="N67" s="636"/>
      <c r="O67" s="636"/>
      <c r="P67" s="636"/>
      <c r="Q67" s="636"/>
      <c r="R67" s="636"/>
      <c r="S67" s="636"/>
      <c r="T67" s="636"/>
      <c r="U67" s="636"/>
      <c r="V67" s="636"/>
      <c r="W67" s="636"/>
      <c r="X67" s="636"/>
      <c r="Y67" s="636"/>
      <c r="Z67" s="585"/>
      <c r="AA67" s="585"/>
      <c r="AB67" s="585"/>
    </row>
    <row r="68" spans="1:28" hidden="1">
      <c r="A68" s="571" t="s">
        <v>226</v>
      </c>
      <c r="B68" s="572" t="s">
        <v>617</v>
      </c>
      <c r="C68" s="592"/>
      <c r="D68" s="592"/>
      <c r="E68" s="584"/>
      <c r="F68" s="635"/>
      <c r="G68" s="635"/>
      <c r="H68" s="635"/>
      <c r="I68" s="635"/>
      <c r="J68" s="635"/>
      <c r="K68" s="576"/>
      <c r="L68" s="636"/>
      <c r="M68" s="636"/>
      <c r="N68" s="636"/>
      <c r="O68" s="636"/>
      <c r="P68" s="636"/>
      <c r="Q68" s="636"/>
      <c r="R68" s="636"/>
      <c r="S68" s="636"/>
      <c r="T68" s="636"/>
      <c r="U68" s="636"/>
      <c r="V68" s="636"/>
      <c r="W68" s="636"/>
      <c r="X68" s="636"/>
      <c r="Y68" s="636"/>
      <c r="Z68" s="585"/>
      <c r="AA68" s="585"/>
      <c r="AB68" s="585"/>
    </row>
    <row r="69" spans="1:28" hidden="1">
      <c r="A69" s="571" t="s">
        <v>226</v>
      </c>
      <c r="B69" s="572" t="s">
        <v>618</v>
      </c>
      <c r="C69" s="592"/>
      <c r="D69" s="592"/>
      <c r="E69" s="584"/>
      <c r="F69" s="635"/>
      <c r="G69" s="635"/>
      <c r="H69" s="635"/>
      <c r="I69" s="635"/>
      <c r="J69" s="635"/>
      <c r="K69" s="635"/>
      <c r="L69" s="576"/>
      <c r="M69" s="636"/>
      <c r="N69" s="636"/>
      <c r="O69" s="636"/>
      <c r="P69" s="636"/>
      <c r="Q69" s="636"/>
      <c r="R69" s="636"/>
      <c r="S69" s="636"/>
      <c r="T69" s="636"/>
      <c r="U69" s="636"/>
      <c r="V69" s="636"/>
      <c r="W69" s="636"/>
      <c r="X69" s="636"/>
      <c r="Y69" s="636"/>
      <c r="Z69" s="585"/>
      <c r="AA69" s="585"/>
      <c r="AB69" s="585"/>
    </row>
    <row r="70" spans="1:28" hidden="1">
      <c r="A70" s="571" t="s">
        <v>226</v>
      </c>
      <c r="B70" s="572" t="s">
        <v>619</v>
      </c>
      <c r="C70" s="592"/>
      <c r="D70" s="592"/>
      <c r="E70" s="584"/>
      <c r="F70" s="635"/>
      <c r="G70" s="635"/>
      <c r="H70" s="635"/>
      <c r="I70" s="635"/>
      <c r="J70" s="635"/>
      <c r="K70" s="635"/>
      <c r="L70" s="635"/>
      <c r="M70" s="576"/>
      <c r="N70" s="636"/>
      <c r="O70" s="636"/>
      <c r="P70" s="636"/>
      <c r="Q70" s="636"/>
      <c r="R70" s="636"/>
      <c r="S70" s="636"/>
      <c r="T70" s="636"/>
      <c r="U70" s="636"/>
      <c r="V70" s="636"/>
      <c r="W70" s="636"/>
      <c r="X70" s="636"/>
      <c r="Y70" s="636"/>
      <c r="Z70" s="585"/>
      <c r="AA70" s="585"/>
      <c r="AB70" s="585"/>
    </row>
    <row r="71" spans="1:28" hidden="1">
      <c r="A71" s="571" t="s">
        <v>226</v>
      </c>
      <c r="B71" s="572" t="s">
        <v>620</v>
      </c>
      <c r="C71" s="592"/>
      <c r="D71" s="592"/>
      <c r="E71" s="584"/>
      <c r="F71" s="635"/>
      <c r="G71" s="635"/>
      <c r="H71" s="635"/>
      <c r="I71" s="635"/>
      <c r="J71" s="635"/>
      <c r="K71" s="635"/>
      <c r="L71" s="635"/>
      <c r="M71" s="635"/>
      <c r="N71" s="576"/>
      <c r="O71" s="636"/>
      <c r="P71" s="636"/>
      <c r="Q71" s="636"/>
      <c r="R71" s="636"/>
      <c r="S71" s="636"/>
      <c r="T71" s="636"/>
      <c r="U71" s="636"/>
      <c r="V71" s="636"/>
      <c r="W71" s="636"/>
      <c r="X71" s="636"/>
      <c r="Y71" s="636"/>
      <c r="Z71" s="585"/>
      <c r="AA71" s="585"/>
      <c r="AB71" s="585"/>
    </row>
    <row r="72" spans="1:28" hidden="1">
      <c r="A72" s="571" t="s">
        <v>226</v>
      </c>
      <c r="B72" s="572" t="s">
        <v>621</v>
      </c>
      <c r="C72" s="575"/>
      <c r="D72" s="571"/>
      <c r="E72" s="584"/>
      <c r="F72" s="635"/>
      <c r="G72" s="635"/>
      <c r="H72" s="635"/>
      <c r="I72" s="635"/>
      <c r="J72" s="635"/>
      <c r="K72" s="635"/>
      <c r="L72" s="635"/>
      <c r="M72" s="635"/>
      <c r="N72" s="635"/>
      <c r="O72" s="576"/>
      <c r="P72" s="636"/>
      <c r="Q72" s="636"/>
      <c r="R72" s="636"/>
      <c r="S72" s="636"/>
      <c r="T72" s="636"/>
      <c r="U72" s="636"/>
      <c r="V72" s="636"/>
      <c r="W72" s="636"/>
      <c r="X72" s="636"/>
      <c r="Y72" s="636"/>
      <c r="Z72" s="585"/>
      <c r="AA72" s="585"/>
      <c r="AB72" s="585"/>
    </row>
    <row r="73" spans="1:28" hidden="1">
      <c r="A73" s="571" t="s">
        <v>226</v>
      </c>
      <c r="B73" s="572" t="s">
        <v>622</v>
      </c>
      <c r="C73" s="575"/>
      <c r="D73" s="571"/>
      <c r="E73" s="584"/>
      <c r="F73" s="635"/>
      <c r="G73" s="635"/>
      <c r="H73" s="635"/>
      <c r="I73" s="635"/>
      <c r="J73" s="635"/>
      <c r="K73" s="635"/>
      <c r="L73" s="635"/>
      <c r="M73" s="635"/>
      <c r="N73" s="635"/>
      <c r="O73" s="635"/>
      <c r="P73" s="576"/>
      <c r="Q73" s="636"/>
      <c r="R73" s="636"/>
      <c r="S73" s="636"/>
      <c r="T73" s="636"/>
      <c r="U73" s="636"/>
      <c r="V73" s="636"/>
      <c r="W73" s="636"/>
      <c r="X73" s="636"/>
      <c r="Y73" s="636"/>
      <c r="Z73" s="585"/>
      <c r="AA73" s="585"/>
      <c r="AB73" s="585"/>
    </row>
    <row r="74" spans="1:28" hidden="1">
      <c r="A74" s="571" t="s">
        <v>226</v>
      </c>
      <c r="B74" s="572" t="s">
        <v>623</v>
      </c>
      <c r="C74" s="575"/>
      <c r="D74" s="574"/>
      <c r="E74" s="584"/>
      <c r="F74" s="635"/>
      <c r="G74" s="635"/>
      <c r="H74" s="635"/>
      <c r="I74" s="635"/>
      <c r="J74" s="635"/>
      <c r="K74" s="635"/>
      <c r="L74" s="635"/>
      <c r="M74" s="635"/>
      <c r="N74" s="635"/>
      <c r="O74" s="635"/>
      <c r="P74" s="635"/>
      <c r="Q74" s="576"/>
      <c r="R74" s="636"/>
      <c r="S74" s="636"/>
      <c r="T74" s="636"/>
      <c r="U74" s="636"/>
      <c r="V74" s="636"/>
      <c r="W74" s="636"/>
      <c r="X74" s="636"/>
      <c r="Y74" s="636"/>
      <c r="Z74" s="585"/>
      <c r="AA74" s="585"/>
      <c r="AB74" s="585"/>
    </row>
    <row r="75" spans="1:28" hidden="1">
      <c r="A75" s="571" t="s">
        <v>226</v>
      </c>
      <c r="B75" s="572" t="s">
        <v>624</v>
      </c>
      <c r="C75" s="575"/>
      <c r="D75" s="574"/>
      <c r="E75" s="584"/>
      <c r="F75" s="635"/>
      <c r="G75" s="635"/>
      <c r="H75" s="635"/>
      <c r="I75" s="635"/>
      <c r="J75" s="635"/>
      <c r="K75" s="635"/>
      <c r="L75" s="635"/>
      <c r="M75" s="635"/>
      <c r="N75" s="635"/>
      <c r="O75" s="635"/>
      <c r="P75" s="635"/>
      <c r="Q75" s="635"/>
      <c r="R75" s="576"/>
      <c r="S75" s="636"/>
      <c r="T75" s="636"/>
      <c r="U75" s="636"/>
      <c r="V75" s="636"/>
      <c r="W75" s="636"/>
      <c r="X75" s="636"/>
      <c r="Y75" s="636"/>
      <c r="Z75" s="585"/>
      <c r="AA75" s="585"/>
      <c r="AB75" s="585"/>
    </row>
    <row r="76" spans="1:28" hidden="1">
      <c r="A76" s="571" t="s">
        <v>226</v>
      </c>
      <c r="B76" s="572" t="s">
        <v>625</v>
      </c>
      <c r="C76" s="575"/>
      <c r="D76" s="574"/>
      <c r="E76" s="584"/>
      <c r="F76" s="635"/>
      <c r="G76" s="635"/>
      <c r="H76" s="635"/>
      <c r="I76" s="635"/>
      <c r="J76" s="635"/>
      <c r="K76" s="635"/>
      <c r="L76" s="635"/>
      <c r="M76" s="635"/>
      <c r="N76" s="635"/>
      <c r="O76" s="635"/>
      <c r="P76" s="635"/>
      <c r="Q76" s="635"/>
      <c r="R76" s="635"/>
      <c r="S76" s="576"/>
      <c r="T76" s="636"/>
      <c r="U76" s="636"/>
      <c r="V76" s="636"/>
      <c r="W76" s="636"/>
      <c r="X76" s="636"/>
      <c r="Y76" s="636"/>
      <c r="Z76" s="585"/>
      <c r="AA76" s="585"/>
      <c r="AB76" s="585"/>
    </row>
    <row r="77" spans="1:28" hidden="1">
      <c r="A77" s="571" t="s">
        <v>226</v>
      </c>
      <c r="B77" s="572" t="s">
        <v>630</v>
      </c>
      <c r="C77" s="575"/>
      <c r="D77" s="574"/>
      <c r="E77" s="587"/>
      <c r="F77" s="635"/>
      <c r="G77" s="635"/>
      <c r="H77" s="635"/>
      <c r="I77" s="635"/>
      <c r="J77" s="635"/>
      <c r="K77" s="635"/>
      <c r="L77" s="635"/>
      <c r="M77" s="635"/>
      <c r="N77" s="635"/>
      <c r="O77" s="635"/>
      <c r="P77" s="635"/>
      <c r="Q77" s="635"/>
      <c r="R77" s="635"/>
      <c r="S77" s="635"/>
      <c r="T77" s="576"/>
      <c r="U77" s="636"/>
      <c r="V77" s="636"/>
      <c r="W77" s="636"/>
      <c r="X77" s="636"/>
      <c r="Y77" s="636"/>
      <c r="Z77" s="585"/>
      <c r="AA77" s="585"/>
      <c r="AB77" s="585"/>
    </row>
    <row r="78" spans="1:28" hidden="1">
      <c r="A78" s="571" t="s">
        <v>226</v>
      </c>
      <c r="B78" s="572" t="s">
        <v>631</v>
      </c>
      <c r="C78" s="575"/>
      <c r="D78" s="574"/>
      <c r="E78" s="587"/>
      <c r="F78" s="635"/>
      <c r="G78" s="635"/>
      <c r="H78" s="635"/>
      <c r="I78" s="635"/>
      <c r="J78" s="635"/>
      <c r="K78" s="635"/>
      <c r="L78" s="635"/>
      <c r="M78" s="635"/>
      <c r="N78" s="635"/>
      <c r="O78" s="635"/>
      <c r="P78" s="635"/>
      <c r="Q78" s="635"/>
      <c r="R78" s="635"/>
      <c r="S78" s="635"/>
      <c r="T78" s="635"/>
      <c r="U78" s="576"/>
      <c r="V78" s="636"/>
      <c r="W78" s="636"/>
      <c r="X78" s="636"/>
      <c r="Y78" s="636"/>
      <c r="Z78" s="585"/>
      <c r="AA78" s="585"/>
      <c r="AB78" s="585"/>
    </row>
    <row r="79" spans="1:28" hidden="1">
      <c r="A79" s="571" t="s">
        <v>226</v>
      </c>
      <c r="B79" s="572" t="s">
        <v>632</v>
      </c>
      <c r="C79" s="575"/>
      <c r="D79" s="574"/>
      <c r="E79" s="587"/>
      <c r="F79" s="635"/>
      <c r="G79" s="635"/>
      <c r="H79" s="635"/>
      <c r="I79" s="635"/>
      <c r="J79" s="635"/>
      <c r="K79" s="635"/>
      <c r="L79" s="635"/>
      <c r="M79" s="635"/>
      <c r="N79" s="635"/>
      <c r="O79" s="635"/>
      <c r="P79" s="635"/>
      <c r="Q79" s="635"/>
      <c r="R79" s="635"/>
      <c r="S79" s="635"/>
      <c r="T79" s="635"/>
      <c r="U79" s="635"/>
      <c r="V79" s="576"/>
      <c r="W79" s="636"/>
      <c r="X79" s="636"/>
      <c r="Y79" s="636"/>
      <c r="Z79" s="585"/>
      <c r="AA79" s="585"/>
      <c r="AB79" s="585"/>
    </row>
    <row r="80" spans="1:28" hidden="1">
      <c r="A80" s="571" t="s">
        <v>226</v>
      </c>
      <c r="B80" s="572" t="s">
        <v>633</v>
      </c>
      <c r="C80" s="575"/>
      <c r="D80" s="574"/>
      <c r="E80" s="587"/>
      <c r="F80" s="635"/>
      <c r="G80" s="635"/>
      <c r="H80" s="635"/>
      <c r="I80" s="635"/>
      <c r="J80" s="635"/>
      <c r="K80" s="635"/>
      <c r="L80" s="635"/>
      <c r="M80" s="635"/>
      <c r="N80" s="635"/>
      <c r="O80" s="635"/>
      <c r="P80" s="635"/>
      <c r="Q80" s="635"/>
      <c r="R80" s="635"/>
      <c r="S80" s="635"/>
      <c r="T80" s="635"/>
      <c r="U80" s="635"/>
      <c r="V80" s="635"/>
      <c r="W80" s="576"/>
      <c r="X80" s="636"/>
      <c r="Y80" s="636"/>
      <c r="Z80" s="585"/>
      <c r="AA80" s="585"/>
      <c r="AB80" s="585"/>
    </row>
    <row r="81" spans="1:28" hidden="1">
      <c r="A81" s="571" t="s">
        <v>226</v>
      </c>
      <c r="B81" s="572" t="s">
        <v>634</v>
      </c>
      <c r="C81" s="575"/>
      <c r="D81" s="574"/>
      <c r="E81" s="587"/>
      <c r="F81" s="635"/>
      <c r="G81" s="635"/>
      <c r="H81" s="635"/>
      <c r="I81" s="635"/>
      <c r="J81" s="635"/>
      <c r="K81" s="635"/>
      <c r="L81" s="635"/>
      <c r="M81" s="635"/>
      <c r="N81" s="635"/>
      <c r="O81" s="635"/>
      <c r="P81" s="635"/>
      <c r="Q81" s="635"/>
      <c r="R81" s="635"/>
      <c r="S81" s="635"/>
      <c r="T81" s="635"/>
      <c r="U81" s="635"/>
      <c r="V81" s="635"/>
      <c r="W81" s="635"/>
      <c r="X81" s="576"/>
      <c r="Y81" s="636"/>
      <c r="Z81" s="585"/>
      <c r="AA81" s="585"/>
      <c r="AB81" s="585"/>
    </row>
    <row r="82" spans="1:28" hidden="1">
      <c r="A82" s="571" t="s">
        <v>226</v>
      </c>
      <c r="B82" s="572" t="s">
        <v>635</v>
      </c>
      <c r="C82" s="575"/>
      <c r="D82" s="574"/>
      <c r="E82" s="587"/>
      <c r="F82" s="635"/>
      <c r="G82" s="635"/>
      <c r="H82" s="635"/>
      <c r="I82" s="635"/>
      <c r="J82" s="635"/>
      <c r="K82" s="635"/>
      <c r="L82" s="635"/>
      <c r="M82" s="635"/>
      <c r="N82" s="635"/>
      <c r="O82" s="635"/>
      <c r="P82" s="635"/>
      <c r="Q82" s="635"/>
      <c r="R82" s="635"/>
      <c r="S82" s="635"/>
      <c r="T82" s="635"/>
      <c r="U82" s="635"/>
      <c r="V82" s="635"/>
      <c r="W82" s="635"/>
      <c r="X82" s="635"/>
      <c r="Y82" s="576"/>
      <c r="Z82" s="585"/>
      <c r="AA82" s="585"/>
      <c r="AB82" s="585"/>
    </row>
    <row r="83" spans="1:28" hidden="1">
      <c r="A83" s="577"/>
      <c r="B83" s="578" t="s">
        <v>23</v>
      </c>
      <c r="C83" s="579"/>
      <c r="D83" s="579"/>
      <c r="E83" s="588"/>
      <c r="F83" s="579"/>
      <c r="G83" s="579"/>
      <c r="H83" s="579"/>
      <c r="I83" s="579"/>
      <c r="J83" s="579"/>
      <c r="K83" s="579"/>
      <c r="L83" s="579"/>
      <c r="M83" s="579"/>
      <c r="N83" s="579"/>
      <c r="O83" s="579"/>
      <c r="P83" s="579"/>
      <c r="Q83" s="579"/>
      <c r="R83" s="579"/>
      <c r="S83" s="579"/>
      <c r="T83" s="579"/>
      <c r="U83" s="579"/>
      <c r="V83" s="579"/>
      <c r="W83" s="579"/>
      <c r="X83" s="579"/>
      <c r="Y83" s="579"/>
      <c r="Z83" s="579"/>
      <c r="AA83" s="579"/>
      <c r="AB83" s="579"/>
    </row>
    <row r="84" spans="1:28" hidden="1"/>
    <row r="85" spans="1:28" hidden="1"/>
    <row r="86" spans="1:28" hidden="1"/>
    <row r="87" spans="1:28" hidden="1">
      <c r="B87" s="566" t="s">
        <v>638</v>
      </c>
      <c r="F87" s="634" t="s">
        <v>33</v>
      </c>
    </row>
    <row r="88" spans="1:28" ht="25.5" hidden="1">
      <c r="A88" s="567"/>
      <c r="B88" s="568" t="s">
        <v>447</v>
      </c>
      <c r="C88" s="1273" t="s">
        <v>610</v>
      </c>
      <c r="D88" s="1273" t="s">
        <v>611</v>
      </c>
      <c r="E88" s="1273" t="s">
        <v>682</v>
      </c>
      <c r="F88" s="1275" t="s">
        <v>683</v>
      </c>
      <c r="G88" s="1275"/>
      <c r="H88" s="1275"/>
      <c r="I88" s="1275"/>
      <c r="J88" s="1275"/>
      <c r="K88" s="1275"/>
      <c r="L88" s="1275"/>
      <c r="M88" s="1275"/>
      <c r="N88" s="1275"/>
      <c r="O88" s="1275"/>
      <c r="P88" s="1275"/>
      <c r="Q88" s="1275"/>
      <c r="R88" s="1275"/>
      <c r="S88" s="1275"/>
      <c r="T88" s="1275"/>
      <c r="U88" s="1275"/>
      <c r="V88" s="1275"/>
      <c r="W88" s="1275"/>
      <c r="X88" s="1275"/>
      <c r="Y88" s="1275"/>
      <c r="Z88" s="633" t="s">
        <v>626</v>
      </c>
      <c r="AA88" s="633" t="s">
        <v>627</v>
      </c>
      <c r="AB88" s="633" t="s">
        <v>628</v>
      </c>
    </row>
    <row r="89" spans="1:28" hidden="1">
      <c r="A89" s="567"/>
      <c r="B89" s="568"/>
      <c r="C89" s="1274"/>
      <c r="D89" s="1274"/>
      <c r="E89" s="1274"/>
      <c r="F89" s="570" t="s">
        <v>612</v>
      </c>
      <c r="G89" s="570" t="s">
        <v>613</v>
      </c>
      <c r="H89" s="570" t="s">
        <v>614</v>
      </c>
      <c r="I89" s="570" t="s">
        <v>615</v>
      </c>
      <c r="J89" s="570" t="s">
        <v>616</v>
      </c>
      <c r="K89" s="570" t="s">
        <v>617</v>
      </c>
      <c r="L89" s="570" t="s">
        <v>618</v>
      </c>
      <c r="M89" s="570" t="s">
        <v>619</v>
      </c>
      <c r="N89" s="570" t="s">
        <v>620</v>
      </c>
      <c r="O89" s="570" t="s">
        <v>621</v>
      </c>
      <c r="P89" s="570" t="s">
        <v>622</v>
      </c>
      <c r="Q89" s="570" t="s">
        <v>623</v>
      </c>
      <c r="R89" s="570" t="s">
        <v>624</v>
      </c>
      <c r="S89" s="570" t="s">
        <v>625</v>
      </c>
      <c r="T89" s="570" t="s">
        <v>213</v>
      </c>
      <c r="U89" s="570" t="s">
        <v>567</v>
      </c>
      <c r="V89" s="570" t="s">
        <v>568</v>
      </c>
      <c r="W89" s="570" t="s">
        <v>569</v>
      </c>
      <c r="X89" s="570" t="s">
        <v>570</v>
      </c>
      <c r="Y89" s="570" t="s">
        <v>571</v>
      </c>
      <c r="Z89" s="633"/>
      <c r="AA89" s="633"/>
      <c r="AB89" s="633"/>
    </row>
    <row r="90" spans="1:28" hidden="1">
      <c r="A90" s="571" t="s">
        <v>629</v>
      </c>
      <c r="B90" s="572">
        <v>2005</v>
      </c>
      <c r="C90" s="571"/>
      <c r="D90" s="571"/>
      <c r="E90" s="584"/>
      <c r="F90" s="636"/>
      <c r="G90" s="636"/>
      <c r="H90" s="636"/>
      <c r="I90" s="636"/>
      <c r="J90" s="636"/>
      <c r="K90" s="636"/>
      <c r="L90" s="636"/>
      <c r="M90" s="636"/>
      <c r="N90" s="636"/>
      <c r="O90" s="636"/>
      <c r="P90" s="636"/>
      <c r="Q90" s="636"/>
      <c r="R90" s="636"/>
      <c r="S90" s="636"/>
      <c r="T90" s="636"/>
      <c r="U90" s="636"/>
      <c r="V90" s="636"/>
      <c r="W90" s="636"/>
      <c r="X90" s="636"/>
      <c r="Y90" s="636"/>
      <c r="Z90" s="585"/>
      <c r="AA90" s="585"/>
      <c r="AB90" s="585"/>
    </row>
    <row r="91" spans="1:28" hidden="1">
      <c r="A91" s="571" t="s">
        <v>226</v>
      </c>
      <c r="B91" s="572" t="s">
        <v>612</v>
      </c>
      <c r="C91" s="571"/>
      <c r="D91" s="571"/>
      <c r="E91" s="584"/>
      <c r="F91" s="576"/>
      <c r="G91" s="636"/>
      <c r="H91" s="636"/>
      <c r="I91" s="636"/>
      <c r="J91" s="636"/>
      <c r="K91" s="636"/>
      <c r="L91" s="636"/>
      <c r="M91" s="636"/>
      <c r="N91" s="636"/>
      <c r="O91" s="636"/>
      <c r="P91" s="636"/>
      <c r="Q91" s="636"/>
      <c r="R91" s="636"/>
      <c r="S91" s="636"/>
      <c r="T91" s="636"/>
      <c r="U91" s="636"/>
      <c r="V91" s="636"/>
      <c r="W91" s="636"/>
      <c r="X91" s="636"/>
      <c r="Y91" s="636"/>
      <c r="Z91" s="585"/>
      <c r="AA91" s="585"/>
      <c r="AB91" s="585"/>
    </row>
    <row r="92" spans="1:28" hidden="1">
      <c r="A92" s="571" t="s">
        <v>226</v>
      </c>
      <c r="B92" s="572" t="s">
        <v>613</v>
      </c>
      <c r="C92" s="571"/>
      <c r="D92" s="571"/>
      <c r="E92" s="584"/>
      <c r="F92" s="635"/>
      <c r="G92" s="576"/>
      <c r="H92" s="636"/>
      <c r="I92" s="636"/>
      <c r="J92" s="636"/>
      <c r="K92" s="636"/>
      <c r="L92" s="636"/>
      <c r="M92" s="636"/>
      <c r="N92" s="636"/>
      <c r="O92" s="636"/>
      <c r="P92" s="636"/>
      <c r="Q92" s="636"/>
      <c r="R92" s="636"/>
      <c r="S92" s="636"/>
      <c r="T92" s="636"/>
      <c r="U92" s="636"/>
      <c r="V92" s="636"/>
      <c r="W92" s="636"/>
      <c r="X92" s="636"/>
      <c r="Y92" s="636"/>
      <c r="Z92" s="585"/>
      <c r="AA92" s="585"/>
      <c r="AB92" s="585"/>
    </row>
    <row r="93" spans="1:28" hidden="1">
      <c r="A93" s="571" t="s">
        <v>226</v>
      </c>
      <c r="B93" s="572" t="s">
        <v>614</v>
      </c>
      <c r="C93" s="571"/>
      <c r="D93" s="571"/>
      <c r="E93" s="584"/>
      <c r="F93" s="635"/>
      <c r="G93" s="635"/>
      <c r="H93" s="576"/>
      <c r="I93" s="636"/>
      <c r="J93" s="636"/>
      <c r="K93" s="636"/>
      <c r="L93" s="636"/>
      <c r="M93" s="636"/>
      <c r="N93" s="636"/>
      <c r="O93" s="636"/>
      <c r="P93" s="636"/>
      <c r="Q93" s="636"/>
      <c r="R93" s="636"/>
      <c r="S93" s="636"/>
      <c r="T93" s="636"/>
      <c r="U93" s="636"/>
      <c r="V93" s="636"/>
      <c r="W93" s="636"/>
      <c r="X93" s="636"/>
      <c r="Y93" s="636"/>
      <c r="Z93" s="585"/>
      <c r="AA93" s="585"/>
      <c r="AB93" s="585"/>
    </row>
    <row r="94" spans="1:28" hidden="1">
      <c r="A94" s="571" t="s">
        <v>226</v>
      </c>
      <c r="B94" s="572" t="s">
        <v>615</v>
      </c>
      <c r="C94" s="571"/>
      <c r="D94" s="571"/>
      <c r="E94" s="584"/>
      <c r="F94" s="635"/>
      <c r="G94" s="635"/>
      <c r="H94" s="635"/>
      <c r="I94" s="576"/>
      <c r="J94" s="636"/>
      <c r="K94" s="636"/>
      <c r="L94" s="636"/>
      <c r="M94" s="636"/>
      <c r="N94" s="636"/>
      <c r="O94" s="636"/>
      <c r="P94" s="636"/>
      <c r="Q94" s="636"/>
      <c r="R94" s="636"/>
      <c r="S94" s="636"/>
      <c r="T94" s="636"/>
      <c r="U94" s="636"/>
      <c r="V94" s="636"/>
      <c r="W94" s="636"/>
      <c r="X94" s="636"/>
      <c r="Y94" s="636"/>
      <c r="Z94" s="585"/>
      <c r="AA94" s="585"/>
      <c r="AB94" s="585"/>
    </row>
    <row r="95" spans="1:28" hidden="1">
      <c r="A95" s="571" t="s">
        <v>226</v>
      </c>
      <c r="B95" s="572" t="s">
        <v>616</v>
      </c>
      <c r="C95" s="571"/>
      <c r="D95" s="571"/>
      <c r="E95" s="584"/>
      <c r="F95" s="635"/>
      <c r="G95" s="635"/>
      <c r="H95" s="635"/>
      <c r="I95" s="635"/>
      <c r="J95" s="576"/>
      <c r="K95" s="636"/>
      <c r="L95" s="636"/>
      <c r="M95" s="636"/>
      <c r="N95" s="636"/>
      <c r="O95" s="636"/>
      <c r="P95" s="636"/>
      <c r="Q95" s="636"/>
      <c r="R95" s="636"/>
      <c r="S95" s="636"/>
      <c r="T95" s="636"/>
      <c r="U95" s="636"/>
      <c r="V95" s="636"/>
      <c r="W95" s="636"/>
      <c r="X95" s="636"/>
      <c r="Y95" s="636"/>
      <c r="Z95" s="585"/>
      <c r="AA95" s="585"/>
      <c r="AB95" s="585"/>
    </row>
    <row r="96" spans="1:28" hidden="1">
      <c r="A96" s="571" t="s">
        <v>226</v>
      </c>
      <c r="B96" s="572" t="s">
        <v>617</v>
      </c>
      <c r="C96" s="571"/>
      <c r="D96" s="571"/>
      <c r="E96" s="584"/>
      <c r="F96" s="635"/>
      <c r="G96" s="635"/>
      <c r="H96" s="635"/>
      <c r="I96" s="635"/>
      <c r="J96" s="635"/>
      <c r="K96" s="576"/>
      <c r="L96" s="636"/>
      <c r="M96" s="636"/>
      <c r="N96" s="636"/>
      <c r="O96" s="636"/>
      <c r="P96" s="636"/>
      <c r="Q96" s="636"/>
      <c r="R96" s="636"/>
      <c r="S96" s="636"/>
      <c r="T96" s="636"/>
      <c r="U96" s="636"/>
      <c r="V96" s="636"/>
      <c r="W96" s="636"/>
      <c r="X96" s="636"/>
      <c r="Y96" s="636"/>
      <c r="Z96" s="585"/>
      <c r="AA96" s="585"/>
      <c r="AB96" s="585"/>
    </row>
    <row r="97" spans="1:28" hidden="1">
      <c r="A97" s="571" t="s">
        <v>226</v>
      </c>
      <c r="B97" s="572" t="s">
        <v>618</v>
      </c>
      <c r="C97" s="571"/>
      <c r="D97" s="571"/>
      <c r="E97" s="584"/>
      <c r="F97" s="635"/>
      <c r="G97" s="635"/>
      <c r="H97" s="635"/>
      <c r="I97" s="635"/>
      <c r="J97" s="635"/>
      <c r="K97" s="635"/>
      <c r="L97" s="576"/>
      <c r="M97" s="636"/>
      <c r="N97" s="636"/>
      <c r="O97" s="636"/>
      <c r="P97" s="636"/>
      <c r="Q97" s="636"/>
      <c r="R97" s="636"/>
      <c r="S97" s="636"/>
      <c r="T97" s="636"/>
      <c r="U97" s="636"/>
      <c r="V97" s="636"/>
      <c r="W97" s="636"/>
      <c r="X97" s="636"/>
      <c r="Y97" s="636"/>
      <c r="Z97" s="585"/>
      <c r="AA97" s="585"/>
      <c r="AB97" s="585"/>
    </row>
    <row r="98" spans="1:28" hidden="1">
      <c r="A98" s="571" t="s">
        <v>226</v>
      </c>
      <c r="B98" s="572" t="s">
        <v>619</v>
      </c>
      <c r="C98" s="571"/>
      <c r="D98" s="571"/>
      <c r="E98" s="584"/>
      <c r="F98" s="635"/>
      <c r="G98" s="635"/>
      <c r="H98" s="635"/>
      <c r="I98" s="635"/>
      <c r="J98" s="635"/>
      <c r="K98" s="635"/>
      <c r="L98" s="635"/>
      <c r="M98" s="576"/>
      <c r="N98" s="636"/>
      <c r="O98" s="636"/>
      <c r="P98" s="636"/>
      <c r="Q98" s="636"/>
      <c r="R98" s="636"/>
      <c r="S98" s="636"/>
      <c r="T98" s="636"/>
      <c r="U98" s="636"/>
      <c r="V98" s="636"/>
      <c r="W98" s="636"/>
      <c r="X98" s="636"/>
      <c r="Y98" s="636"/>
      <c r="Z98" s="585"/>
      <c r="AA98" s="585"/>
      <c r="AB98" s="585"/>
    </row>
    <row r="99" spans="1:28" hidden="1">
      <c r="A99" s="571" t="s">
        <v>226</v>
      </c>
      <c r="B99" s="572" t="s">
        <v>620</v>
      </c>
      <c r="C99" s="571"/>
      <c r="D99" s="571"/>
      <c r="E99" s="584"/>
      <c r="F99" s="635"/>
      <c r="G99" s="635"/>
      <c r="H99" s="635"/>
      <c r="I99" s="635"/>
      <c r="J99" s="635"/>
      <c r="K99" s="635"/>
      <c r="L99" s="635"/>
      <c r="M99" s="635"/>
      <c r="N99" s="576"/>
      <c r="O99" s="636"/>
      <c r="P99" s="636"/>
      <c r="Q99" s="636"/>
      <c r="R99" s="636"/>
      <c r="S99" s="636"/>
      <c r="T99" s="636"/>
      <c r="U99" s="636"/>
      <c r="V99" s="636"/>
      <c r="W99" s="636"/>
      <c r="X99" s="636"/>
      <c r="Y99" s="636"/>
      <c r="Z99" s="585"/>
      <c r="AA99" s="585"/>
      <c r="AB99" s="585"/>
    </row>
    <row r="100" spans="1:28" hidden="1">
      <c r="A100" s="571" t="s">
        <v>226</v>
      </c>
      <c r="B100" s="572" t="s">
        <v>621</v>
      </c>
      <c r="C100" s="575"/>
      <c r="D100" s="571"/>
      <c r="E100" s="584"/>
      <c r="F100" s="635"/>
      <c r="G100" s="635"/>
      <c r="H100" s="635"/>
      <c r="I100" s="635"/>
      <c r="J100" s="635"/>
      <c r="K100" s="635"/>
      <c r="L100" s="635"/>
      <c r="M100" s="635"/>
      <c r="N100" s="635"/>
      <c r="O100" s="576"/>
      <c r="P100" s="636"/>
      <c r="Q100" s="636"/>
      <c r="R100" s="636"/>
      <c r="S100" s="636"/>
      <c r="T100" s="636"/>
      <c r="U100" s="636"/>
      <c r="V100" s="636"/>
      <c r="W100" s="636"/>
      <c r="X100" s="636"/>
      <c r="Y100" s="636"/>
      <c r="Z100" s="585"/>
      <c r="AA100" s="585"/>
      <c r="AB100" s="585"/>
    </row>
    <row r="101" spans="1:28" hidden="1">
      <c r="A101" s="571" t="s">
        <v>226</v>
      </c>
      <c r="B101" s="572" t="s">
        <v>622</v>
      </c>
      <c r="C101" s="575"/>
      <c r="D101" s="571"/>
      <c r="E101" s="584"/>
      <c r="F101" s="635"/>
      <c r="G101" s="635"/>
      <c r="H101" s="635"/>
      <c r="I101" s="635"/>
      <c r="J101" s="635"/>
      <c r="K101" s="635"/>
      <c r="L101" s="635"/>
      <c r="M101" s="635"/>
      <c r="N101" s="635"/>
      <c r="O101" s="635"/>
      <c r="P101" s="576"/>
      <c r="Q101" s="636"/>
      <c r="R101" s="636"/>
      <c r="S101" s="636"/>
      <c r="T101" s="636"/>
      <c r="U101" s="636"/>
      <c r="V101" s="636"/>
      <c r="W101" s="636"/>
      <c r="X101" s="636"/>
      <c r="Y101" s="636"/>
      <c r="Z101" s="585"/>
      <c r="AA101" s="585"/>
      <c r="AB101" s="585"/>
    </row>
    <row r="102" spans="1:28" hidden="1">
      <c r="A102" s="571" t="s">
        <v>226</v>
      </c>
      <c r="B102" s="572" t="s">
        <v>623</v>
      </c>
      <c r="C102" s="575"/>
      <c r="D102" s="574"/>
      <c r="E102" s="584"/>
      <c r="F102" s="635"/>
      <c r="G102" s="635"/>
      <c r="H102" s="635"/>
      <c r="I102" s="635"/>
      <c r="J102" s="635"/>
      <c r="K102" s="635"/>
      <c r="L102" s="635"/>
      <c r="M102" s="635"/>
      <c r="N102" s="635"/>
      <c r="O102" s="635"/>
      <c r="P102" s="635"/>
      <c r="Q102" s="576"/>
      <c r="R102" s="636"/>
      <c r="S102" s="636"/>
      <c r="T102" s="636"/>
      <c r="U102" s="636"/>
      <c r="V102" s="636"/>
      <c r="W102" s="636"/>
      <c r="X102" s="636"/>
      <c r="Y102" s="636"/>
      <c r="Z102" s="585"/>
      <c r="AA102" s="585"/>
      <c r="AB102" s="585"/>
    </row>
    <row r="103" spans="1:28" hidden="1">
      <c r="A103" s="571" t="s">
        <v>226</v>
      </c>
      <c r="B103" s="572" t="s">
        <v>624</v>
      </c>
      <c r="C103" s="575"/>
      <c r="D103" s="574"/>
      <c r="E103" s="584"/>
      <c r="F103" s="635"/>
      <c r="G103" s="635"/>
      <c r="H103" s="635"/>
      <c r="I103" s="635"/>
      <c r="J103" s="635"/>
      <c r="K103" s="635"/>
      <c r="L103" s="635"/>
      <c r="M103" s="635"/>
      <c r="N103" s="635"/>
      <c r="O103" s="635"/>
      <c r="P103" s="635"/>
      <c r="Q103" s="635"/>
      <c r="R103" s="576"/>
      <c r="S103" s="636"/>
      <c r="T103" s="636"/>
      <c r="U103" s="636"/>
      <c r="V103" s="636"/>
      <c r="W103" s="636"/>
      <c r="X103" s="636"/>
      <c r="Y103" s="636"/>
      <c r="Z103" s="585"/>
      <c r="AA103" s="585"/>
      <c r="AB103" s="585"/>
    </row>
    <row r="104" spans="1:28" hidden="1">
      <c r="A104" s="571" t="s">
        <v>226</v>
      </c>
      <c r="B104" s="572" t="s">
        <v>625</v>
      </c>
      <c r="C104" s="575"/>
      <c r="D104" s="574"/>
      <c r="E104" s="584"/>
      <c r="F104" s="635"/>
      <c r="G104" s="635"/>
      <c r="H104" s="635"/>
      <c r="I104" s="635"/>
      <c r="J104" s="635"/>
      <c r="K104" s="635"/>
      <c r="L104" s="635"/>
      <c r="M104" s="635"/>
      <c r="N104" s="635"/>
      <c r="O104" s="635"/>
      <c r="P104" s="635"/>
      <c r="Q104" s="635"/>
      <c r="R104" s="635"/>
      <c r="S104" s="576"/>
      <c r="T104" s="636"/>
      <c r="U104" s="636"/>
      <c r="V104" s="636"/>
      <c r="W104" s="636"/>
      <c r="X104" s="636"/>
      <c r="Y104" s="636"/>
      <c r="Z104" s="585"/>
      <c r="AA104" s="585"/>
      <c r="AB104" s="585"/>
    </row>
    <row r="105" spans="1:28" hidden="1">
      <c r="A105" s="571" t="s">
        <v>226</v>
      </c>
      <c r="B105" s="572" t="s">
        <v>630</v>
      </c>
      <c r="C105" s="575"/>
      <c r="D105" s="574"/>
      <c r="E105" s="587"/>
      <c r="F105" s="635"/>
      <c r="G105" s="635"/>
      <c r="H105" s="635"/>
      <c r="I105" s="635"/>
      <c r="J105" s="635"/>
      <c r="K105" s="635"/>
      <c r="L105" s="635"/>
      <c r="M105" s="635"/>
      <c r="N105" s="635"/>
      <c r="O105" s="635"/>
      <c r="P105" s="635"/>
      <c r="Q105" s="635"/>
      <c r="R105" s="635"/>
      <c r="S105" s="635"/>
      <c r="T105" s="576"/>
      <c r="U105" s="636"/>
      <c r="V105" s="636"/>
      <c r="W105" s="636"/>
      <c r="X105" s="636"/>
      <c r="Y105" s="636"/>
      <c r="Z105" s="585"/>
      <c r="AA105" s="585"/>
      <c r="AB105" s="585"/>
    </row>
    <row r="106" spans="1:28" hidden="1">
      <c r="A106" s="571" t="s">
        <v>226</v>
      </c>
      <c r="B106" s="572" t="s">
        <v>631</v>
      </c>
      <c r="C106" s="575"/>
      <c r="D106" s="574"/>
      <c r="E106" s="587"/>
      <c r="F106" s="635"/>
      <c r="G106" s="635"/>
      <c r="H106" s="635"/>
      <c r="I106" s="635"/>
      <c r="J106" s="635"/>
      <c r="K106" s="635"/>
      <c r="L106" s="635"/>
      <c r="M106" s="635"/>
      <c r="N106" s="635"/>
      <c r="O106" s="635"/>
      <c r="P106" s="635"/>
      <c r="Q106" s="635"/>
      <c r="R106" s="635"/>
      <c r="S106" s="635"/>
      <c r="T106" s="635"/>
      <c r="U106" s="576"/>
      <c r="V106" s="636"/>
      <c r="W106" s="636"/>
      <c r="X106" s="636"/>
      <c r="Y106" s="636"/>
      <c r="Z106" s="585"/>
      <c r="AA106" s="585"/>
      <c r="AB106" s="585"/>
    </row>
    <row r="107" spans="1:28" hidden="1">
      <c r="A107" s="571" t="s">
        <v>226</v>
      </c>
      <c r="B107" s="572" t="s">
        <v>632</v>
      </c>
      <c r="C107" s="575"/>
      <c r="D107" s="574"/>
      <c r="E107" s="587"/>
      <c r="F107" s="635"/>
      <c r="G107" s="635"/>
      <c r="H107" s="635"/>
      <c r="I107" s="635"/>
      <c r="J107" s="635"/>
      <c r="K107" s="635"/>
      <c r="L107" s="635"/>
      <c r="M107" s="635"/>
      <c r="N107" s="635"/>
      <c r="O107" s="635"/>
      <c r="P107" s="635"/>
      <c r="Q107" s="635"/>
      <c r="R107" s="635"/>
      <c r="S107" s="635"/>
      <c r="T107" s="635"/>
      <c r="U107" s="635"/>
      <c r="V107" s="576"/>
      <c r="W107" s="636"/>
      <c r="X107" s="636"/>
      <c r="Y107" s="636"/>
      <c r="Z107" s="585"/>
      <c r="AA107" s="585"/>
      <c r="AB107" s="585"/>
    </row>
    <row r="108" spans="1:28" hidden="1">
      <c r="A108" s="571" t="s">
        <v>226</v>
      </c>
      <c r="B108" s="572" t="s">
        <v>633</v>
      </c>
      <c r="C108" s="575"/>
      <c r="D108" s="574"/>
      <c r="E108" s="587"/>
      <c r="F108" s="635"/>
      <c r="G108" s="635"/>
      <c r="H108" s="635"/>
      <c r="I108" s="635"/>
      <c r="J108" s="635"/>
      <c r="K108" s="635"/>
      <c r="L108" s="635"/>
      <c r="M108" s="635"/>
      <c r="N108" s="635"/>
      <c r="O108" s="635"/>
      <c r="P108" s="635"/>
      <c r="Q108" s="635"/>
      <c r="R108" s="635"/>
      <c r="S108" s="635"/>
      <c r="T108" s="635"/>
      <c r="U108" s="635"/>
      <c r="V108" s="635"/>
      <c r="W108" s="576"/>
      <c r="X108" s="636"/>
      <c r="Y108" s="636"/>
      <c r="Z108" s="585"/>
      <c r="AA108" s="585"/>
      <c r="AB108" s="585"/>
    </row>
    <row r="109" spans="1:28" hidden="1">
      <c r="A109" s="571" t="s">
        <v>226</v>
      </c>
      <c r="B109" s="572" t="s">
        <v>634</v>
      </c>
      <c r="C109" s="575"/>
      <c r="D109" s="574"/>
      <c r="E109" s="587"/>
      <c r="F109" s="635"/>
      <c r="G109" s="635"/>
      <c r="H109" s="635"/>
      <c r="I109" s="635"/>
      <c r="J109" s="635"/>
      <c r="K109" s="635"/>
      <c r="L109" s="635"/>
      <c r="M109" s="635"/>
      <c r="N109" s="635"/>
      <c r="O109" s="635"/>
      <c r="P109" s="635"/>
      <c r="Q109" s="635"/>
      <c r="R109" s="635"/>
      <c r="S109" s="635"/>
      <c r="T109" s="635"/>
      <c r="U109" s="635"/>
      <c r="V109" s="635"/>
      <c r="W109" s="635"/>
      <c r="X109" s="576"/>
      <c r="Y109" s="636"/>
      <c r="Z109" s="585"/>
      <c r="AA109" s="585"/>
      <c r="AB109" s="585"/>
    </row>
    <row r="110" spans="1:28" hidden="1">
      <c r="A110" s="571" t="s">
        <v>226</v>
      </c>
      <c r="B110" s="572" t="s">
        <v>635</v>
      </c>
      <c r="C110" s="575"/>
      <c r="D110" s="574"/>
      <c r="E110" s="587"/>
      <c r="F110" s="635"/>
      <c r="G110" s="635"/>
      <c r="H110" s="635"/>
      <c r="I110" s="635"/>
      <c r="J110" s="635"/>
      <c r="K110" s="635"/>
      <c r="L110" s="635"/>
      <c r="M110" s="635"/>
      <c r="N110" s="635"/>
      <c r="O110" s="635"/>
      <c r="P110" s="635"/>
      <c r="Q110" s="635"/>
      <c r="R110" s="635"/>
      <c r="S110" s="635"/>
      <c r="T110" s="635"/>
      <c r="U110" s="635"/>
      <c r="V110" s="635"/>
      <c r="W110" s="635"/>
      <c r="X110" s="635"/>
      <c r="Y110" s="576"/>
      <c r="Z110" s="585"/>
      <c r="AA110" s="585"/>
      <c r="AB110" s="585"/>
    </row>
    <row r="111" spans="1:28" hidden="1">
      <c r="A111" s="577"/>
      <c r="B111" s="578" t="s">
        <v>23</v>
      </c>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row>
    <row r="112" spans="1:28" hidden="1">
      <c r="C112" s="590"/>
    </row>
    <row r="114" spans="1:28" hidden="1">
      <c r="F114" s="580"/>
    </row>
    <row r="115" spans="1:28" hidden="1">
      <c r="B115" s="566" t="s">
        <v>639</v>
      </c>
      <c r="F115" s="634" t="s">
        <v>33</v>
      </c>
    </row>
    <row r="116" spans="1:28" ht="25.5" hidden="1">
      <c r="A116" s="567"/>
      <c r="B116" s="568" t="s">
        <v>447</v>
      </c>
      <c r="C116" s="1273" t="s">
        <v>610</v>
      </c>
      <c r="D116" s="1273" t="s">
        <v>611</v>
      </c>
      <c r="E116" s="1273" t="s">
        <v>682</v>
      </c>
      <c r="F116" s="1275" t="s">
        <v>683</v>
      </c>
      <c r="G116" s="1275"/>
      <c r="H116" s="1275"/>
      <c r="I116" s="1275"/>
      <c r="J116" s="1275"/>
      <c r="K116" s="1275"/>
      <c r="L116" s="1275"/>
      <c r="M116" s="1275"/>
      <c r="N116" s="1275"/>
      <c r="O116" s="1275"/>
      <c r="P116" s="1275"/>
      <c r="Q116" s="1275"/>
      <c r="R116" s="1275"/>
      <c r="S116" s="1275"/>
      <c r="T116" s="1275"/>
      <c r="U116" s="1275"/>
      <c r="V116" s="1275"/>
      <c r="W116" s="1275"/>
      <c r="X116" s="1275"/>
      <c r="Y116" s="1275"/>
      <c r="Z116" s="633" t="s">
        <v>626</v>
      </c>
      <c r="AA116" s="633" t="s">
        <v>627</v>
      </c>
      <c r="AB116" s="633" t="s">
        <v>628</v>
      </c>
    </row>
    <row r="117" spans="1:28" hidden="1">
      <c r="A117" s="567"/>
      <c r="B117" s="568"/>
      <c r="C117" s="1274"/>
      <c r="D117" s="1274"/>
      <c r="E117" s="1274"/>
      <c r="F117" s="570" t="s">
        <v>612</v>
      </c>
      <c r="G117" s="570" t="s">
        <v>613</v>
      </c>
      <c r="H117" s="570" t="s">
        <v>614</v>
      </c>
      <c r="I117" s="570" t="s">
        <v>615</v>
      </c>
      <c r="J117" s="570" t="s">
        <v>616</v>
      </c>
      <c r="K117" s="570" t="s">
        <v>617</v>
      </c>
      <c r="L117" s="570" t="s">
        <v>618</v>
      </c>
      <c r="M117" s="570" t="s">
        <v>619</v>
      </c>
      <c r="N117" s="570" t="s">
        <v>620</v>
      </c>
      <c r="O117" s="570" t="s">
        <v>621</v>
      </c>
      <c r="P117" s="570" t="s">
        <v>622</v>
      </c>
      <c r="Q117" s="570" t="s">
        <v>623</v>
      </c>
      <c r="R117" s="570" t="s">
        <v>624</v>
      </c>
      <c r="S117" s="570" t="s">
        <v>625</v>
      </c>
      <c r="T117" s="570" t="s">
        <v>213</v>
      </c>
      <c r="U117" s="570" t="s">
        <v>567</v>
      </c>
      <c r="V117" s="570" t="s">
        <v>568</v>
      </c>
      <c r="W117" s="570" t="s">
        <v>569</v>
      </c>
      <c r="X117" s="570" t="s">
        <v>570</v>
      </c>
      <c r="Y117" s="570" t="s">
        <v>571</v>
      </c>
      <c r="Z117" s="633"/>
      <c r="AA117" s="633"/>
      <c r="AB117" s="633"/>
    </row>
    <row r="118" spans="1:28" hidden="1">
      <c r="A118" s="571" t="s">
        <v>629</v>
      </c>
      <c r="B118" s="572">
        <v>2005</v>
      </c>
      <c r="C118" s="571"/>
      <c r="D118" s="571"/>
      <c r="E118" s="584"/>
      <c r="F118" s="636"/>
      <c r="G118" s="636"/>
      <c r="H118" s="636"/>
      <c r="I118" s="636"/>
      <c r="J118" s="636"/>
      <c r="K118" s="636"/>
      <c r="L118" s="636"/>
      <c r="M118" s="636"/>
      <c r="N118" s="636"/>
      <c r="O118" s="636"/>
      <c r="P118" s="636"/>
      <c r="Q118" s="636"/>
      <c r="R118" s="636"/>
      <c r="S118" s="636"/>
      <c r="T118" s="636"/>
      <c r="U118" s="636"/>
      <c r="V118" s="636"/>
      <c r="W118" s="636"/>
      <c r="X118" s="636"/>
      <c r="Y118" s="636"/>
      <c r="Z118" s="585"/>
      <c r="AA118" s="585"/>
      <c r="AB118" s="585"/>
    </row>
    <row r="119" spans="1:28" hidden="1">
      <c r="A119" s="571" t="s">
        <v>226</v>
      </c>
      <c r="B119" s="572" t="s">
        <v>612</v>
      </c>
      <c r="C119" s="571"/>
      <c r="D119" s="571"/>
      <c r="E119" s="584"/>
      <c r="F119" s="576"/>
      <c r="G119" s="636"/>
      <c r="H119" s="636"/>
      <c r="I119" s="636"/>
      <c r="J119" s="636"/>
      <c r="K119" s="636"/>
      <c r="L119" s="636"/>
      <c r="M119" s="636"/>
      <c r="N119" s="636"/>
      <c r="O119" s="636"/>
      <c r="P119" s="636"/>
      <c r="Q119" s="636"/>
      <c r="R119" s="636"/>
      <c r="S119" s="636"/>
      <c r="T119" s="636"/>
      <c r="U119" s="636"/>
      <c r="V119" s="636"/>
      <c r="W119" s="636"/>
      <c r="X119" s="636"/>
      <c r="Y119" s="636"/>
      <c r="Z119" s="585"/>
      <c r="AA119" s="585"/>
      <c r="AB119" s="585"/>
    </row>
    <row r="120" spans="1:28" hidden="1">
      <c r="A120" s="571" t="s">
        <v>226</v>
      </c>
      <c r="B120" s="572" t="s">
        <v>613</v>
      </c>
      <c r="C120" s="571"/>
      <c r="D120" s="571"/>
      <c r="E120" s="584"/>
      <c r="F120" s="635"/>
      <c r="G120" s="576"/>
      <c r="H120" s="636"/>
      <c r="I120" s="636"/>
      <c r="J120" s="636"/>
      <c r="K120" s="636"/>
      <c r="L120" s="636"/>
      <c r="M120" s="636"/>
      <c r="N120" s="636"/>
      <c r="O120" s="636"/>
      <c r="P120" s="636"/>
      <c r="Q120" s="636"/>
      <c r="R120" s="636"/>
      <c r="S120" s="636"/>
      <c r="T120" s="636"/>
      <c r="U120" s="636"/>
      <c r="V120" s="636"/>
      <c r="W120" s="636"/>
      <c r="X120" s="636"/>
      <c r="Y120" s="636"/>
      <c r="Z120" s="585"/>
      <c r="AA120" s="585"/>
      <c r="AB120" s="585"/>
    </row>
    <row r="121" spans="1:28" hidden="1">
      <c r="A121" s="571" t="s">
        <v>226</v>
      </c>
      <c r="B121" s="572" t="s">
        <v>614</v>
      </c>
      <c r="C121" s="571"/>
      <c r="D121" s="571"/>
      <c r="E121" s="584"/>
      <c r="F121" s="635"/>
      <c r="G121" s="635"/>
      <c r="H121" s="576"/>
      <c r="I121" s="636"/>
      <c r="J121" s="636"/>
      <c r="K121" s="636"/>
      <c r="L121" s="636"/>
      <c r="M121" s="636"/>
      <c r="N121" s="636"/>
      <c r="O121" s="636"/>
      <c r="P121" s="636"/>
      <c r="Q121" s="636"/>
      <c r="R121" s="636"/>
      <c r="S121" s="636"/>
      <c r="T121" s="636"/>
      <c r="U121" s="636"/>
      <c r="V121" s="636"/>
      <c r="W121" s="636"/>
      <c r="X121" s="636"/>
      <c r="Y121" s="636"/>
      <c r="Z121" s="585"/>
      <c r="AA121" s="585"/>
      <c r="AB121" s="585"/>
    </row>
    <row r="122" spans="1:28" hidden="1">
      <c r="A122" s="571" t="s">
        <v>226</v>
      </c>
      <c r="B122" s="572" t="s">
        <v>615</v>
      </c>
      <c r="C122" s="571"/>
      <c r="D122" s="571"/>
      <c r="E122" s="584"/>
      <c r="F122" s="635"/>
      <c r="G122" s="635"/>
      <c r="H122" s="635"/>
      <c r="I122" s="576"/>
      <c r="J122" s="636"/>
      <c r="K122" s="636"/>
      <c r="L122" s="636"/>
      <c r="M122" s="636"/>
      <c r="N122" s="636"/>
      <c r="O122" s="636"/>
      <c r="P122" s="636"/>
      <c r="Q122" s="636"/>
      <c r="R122" s="636"/>
      <c r="S122" s="636"/>
      <c r="T122" s="636"/>
      <c r="U122" s="636"/>
      <c r="V122" s="636"/>
      <c r="W122" s="636"/>
      <c r="X122" s="636"/>
      <c r="Y122" s="636"/>
      <c r="Z122" s="585"/>
      <c r="AA122" s="585"/>
      <c r="AB122" s="585"/>
    </row>
    <row r="123" spans="1:28" hidden="1">
      <c r="A123" s="571" t="s">
        <v>226</v>
      </c>
      <c r="B123" s="572" t="s">
        <v>616</v>
      </c>
      <c r="C123" s="571"/>
      <c r="D123" s="571"/>
      <c r="E123" s="584"/>
      <c r="F123" s="635"/>
      <c r="G123" s="635"/>
      <c r="H123" s="635"/>
      <c r="I123" s="635"/>
      <c r="J123" s="576"/>
      <c r="K123" s="636"/>
      <c r="L123" s="636"/>
      <c r="M123" s="636"/>
      <c r="N123" s="636"/>
      <c r="O123" s="636"/>
      <c r="P123" s="636"/>
      <c r="Q123" s="636"/>
      <c r="R123" s="636"/>
      <c r="S123" s="636"/>
      <c r="T123" s="636"/>
      <c r="U123" s="636"/>
      <c r="V123" s="636"/>
      <c r="W123" s="636"/>
      <c r="X123" s="636"/>
      <c r="Y123" s="636"/>
      <c r="Z123" s="585"/>
      <c r="AA123" s="585"/>
      <c r="AB123" s="585"/>
    </row>
    <row r="124" spans="1:28" hidden="1">
      <c r="A124" s="571" t="s">
        <v>226</v>
      </c>
      <c r="B124" s="572" t="s">
        <v>617</v>
      </c>
      <c r="C124" s="571"/>
      <c r="D124" s="571"/>
      <c r="E124" s="584"/>
      <c r="F124" s="635"/>
      <c r="G124" s="635"/>
      <c r="H124" s="635"/>
      <c r="I124" s="635"/>
      <c r="J124" s="635"/>
      <c r="K124" s="576"/>
      <c r="L124" s="636"/>
      <c r="M124" s="636"/>
      <c r="N124" s="636"/>
      <c r="O124" s="636"/>
      <c r="P124" s="636"/>
      <c r="Q124" s="636"/>
      <c r="R124" s="636"/>
      <c r="S124" s="636"/>
      <c r="T124" s="636"/>
      <c r="U124" s="636"/>
      <c r="V124" s="636"/>
      <c r="W124" s="636"/>
      <c r="X124" s="636"/>
      <c r="Y124" s="636"/>
      <c r="Z124" s="585"/>
      <c r="AA124" s="585"/>
      <c r="AB124" s="585"/>
    </row>
    <row r="125" spans="1:28" hidden="1">
      <c r="A125" s="571" t="s">
        <v>226</v>
      </c>
      <c r="B125" s="572" t="s">
        <v>618</v>
      </c>
      <c r="C125" s="571"/>
      <c r="D125" s="571"/>
      <c r="E125" s="584"/>
      <c r="F125" s="635"/>
      <c r="G125" s="635"/>
      <c r="H125" s="635"/>
      <c r="I125" s="635"/>
      <c r="J125" s="635"/>
      <c r="K125" s="635"/>
      <c r="L125" s="576"/>
      <c r="M125" s="636"/>
      <c r="N125" s="636"/>
      <c r="O125" s="636"/>
      <c r="P125" s="636"/>
      <c r="Q125" s="636"/>
      <c r="R125" s="636"/>
      <c r="S125" s="636"/>
      <c r="T125" s="636"/>
      <c r="U125" s="636"/>
      <c r="V125" s="636"/>
      <c r="W125" s="636"/>
      <c r="X125" s="636"/>
      <c r="Y125" s="636"/>
      <c r="Z125" s="585"/>
      <c r="AA125" s="585"/>
      <c r="AB125" s="585"/>
    </row>
    <row r="126" spans="1:28" hidden="1">
      <c r="A126" s="571" t="s">
        <v>226</v>
      </c>
      <c r="B126" s="572" t="s">
        <v>619</v>
      </c>
      <c r="C126" s="571"/>
      <c r="D126" s="571"/>
      <c r="E126" s="584"/>
      <c r="F126" s="635"/>
      <c r="G126" s="635"/>
      <c r="H126" s="635"/>
      <c r="I126" s="635"/>
      <c r="J126" s="635"/>
      <c r="K126" s="635"/>
      <c r="L126" s="635"/>
      <c r="M126" s="576"/>
      <c r="N126" s="636"/>
      <c r="O126" s="636"/>
      <c r="P126" s="636"/>
      <c r="Q126" s="636"/>
      <c r="R126" s="636"/>
      <c r="S126" s="636"/>
      <c r="T126" s="636"/>
      <c r="U126" s="636"/>
      <c r="V126" s="636"/>
      <c r="W126" s="636"/>
      <c r="X126" s="636"/>
      <c r="Y126" s="636"/>
      <c r="Z126" s="585"/>
      <c r="AA126" s="585"/>
      <c r="AB126" s="585"/>
    </row>
    <row r="127" spans="1:28" hidden="1">
      <c r="A127" s="571" t="s">
        <v>226</v>
      </c>
      <c r="B127" s="572" t="s">
        <v>620</v>
      </c>
      <c r="C127" s="571"/>
      <c r="D127" s="571"/>
      <c r="E127" s="584"/>
      <c r="F127" s="635"/>
      <c r="G127" s="635"/>
      <c r="H127" s="635"/>
      <c r="I127" s="635"/>
      <c r="J127" s="635"/>
      <c r="K127" s="635"/>
      <c r="L127" s="635"/>
      <c r="M127" s="635"/>
      <c r="N127" s="576"/>
      <c r="O127" s="636"/>
      <c r="P127" s="636"/>
      <c r="Q127" s="636"/>
      <c r="R127" s="636"/>
      <c r="S127" s="636"/>
      <c r="T127" s="636"/>
      <c r="U127" s="636"/>
      <c r="V127" s="636"/>
      <c r="W127" s="636"/>
      <c r="X127" s="636"/>
      <c r="Y127" s="636"/>
      <c r="Z127" s="585"/>
      <c r="AA127" s="585"/>
      <c r="AB127" s="585"/>
    </row>
    <row r="128" spans="1:28" hidden="1">
      <c r="A128" s="571" t="s">
        <v>629</v>
      </c>
      <c r="B128" s="572" t="s">
        <v>621</v>
      </c>
      <c r="C128" s="575"/>
      <c r="D128" s="571"/>
      <c r="E128" s="584"/>
      <c r="F128" s="635"/>
      <c r="G128" s="635"/>
      <c r="H128" s="635"/>
      <c r="I128" s="635"/>
      <c r="J128" s="635"/>
      <c r="K128" s="635"/>
      <c r="L128" s="635"/>
      <c r="M128" s="635"/>
      <c r="N128" s="635"/>
      <c r="O128" s="576"/>
      <c r="P128" s="636"/>
      <c r="Q128" s="636"/>
      <c r="R128" s="636"/>
      <c r="S128" s="636"/>
      <c r="T128" s="636"/>
      <c r="U128" s="636"/>
      <c r="V128" s="636"/>
      <c r="W128" s="636"/>
      <c r="X128" s="636"/>
      <c r="Y128" s="636"/>
      <c r="Z128" s="585"/>
      <c r="AA128" s="585"/>
      <c r="AB128" s="585"/>
    </row>
    <row r="129" spans="1:28" hidden="1">
      <c r="A129" s="571" t="s">
        <v>226</v>
      </c>
      <c r="B129" s="572" t="s">
        <v>622</v>
      </c>
      <c r="C129" s="575"/>
      <c r="D129" s="571"/>
      <c r="E129" s="584"/>
      <c r="F129" s="635"/>
      <c r="G129" s="635"/>
      <c r="H129" s="635"/>
      <c r="I129" s="635"/>
      <c r="J129" s="635"/>
      <c r="K129" s="635"/>
      <c r="L129" s="635"/>
      <c r="M129" s="635"/>
      <c r="N129" s="635"/>
      <c r="O129" s="635"/>
      <c r="P129" s="576"/>
      <c r="Q129" s="636"/>
      <c r="R129" s="636"/>
      <c r="S129" s="636"/>
      <c r="T129" s="636"/>
      <c r="U129" s="636"/>
      <c r="V129" s="636"/>
      <c r="W129" s="636"/>
      <c r="X129" s="636"/>
      <c r="Y129" s="636"/>
      <c r="Z129" s="585"/>
      <c r="AA129" s="585"/>
      <c r="AB129" s="585"/>
    </row>
    <row r="130" spans="1:28" hidden="1">
      <c r="A130" s="571" t="s">
        <v>226</v>
      </c>
      <c r="B130" s="572" t="s">
        <v>623</v>
      </c>
      <c r="C130" s="575"/>
      <c r="D130" s="574"/>
      <c r="E130" s="584"/>
      <c r="F130" s="635"/>
      <c r="G130" s="635"/>
      <c r="H130" s="635"/>
      <c r="I130" s="635"/>
      <c r="J130" s="635"/>
      <c r="K130" s="635"/>
      <c r="L130" s="635"/>
      <c r="M130" s="635"/>
      <c r="N130" s="635"/>
      <c r="O130" s="635"/>
      <c r="P130" s="635"/>
      <c r="Q130" s="576"/>
      <c r="R130" s="636"/>
      <c r="S130" s="636"/>
      <c r="T130" s="636"/>
      <c r="U130" s="636"/>
      <c r="V130" s="636"/>
      <c r="W130" s="636"/>
      <c r="X130" s="636"/>
      <c r="Y130" s="636"/>
      <c r="Z130" s="585"/>
      <c r="AA130" s="585"/>
      <c r="AB130" s="585"/>
    </row>
    <row r="131" spans="1:28" hidden="1">
      <c r="A131" s="571" t="s">
        <v>226</v>
      </c>
      <c r="B131" s="572" t="s">
        <v>624</v>
      </c>
      <c r="C131" s="575"/>
      <c r="D131" s="574"/>
      <c r="E131" s="584"/>
      <c r="F131" s="635"/>
      <c r="G131" s="635"/>
      <c r="H131" s="635"/>
      <c r="I131" s="635"/>
      <c r="J131" s="635"/>
      <c r="K131" s="635"/>
      <c r="L131" s="635"/>
      <c r="M131" s="635"/>
      <c r="N131" s="635"/>
      <c r="O131" s="635"/>
      <c r="P131" s="635"/>
      <c r="Q131" s="635"/>
      <c r="R131" s="576"/>
      <c r="S131" s="636"/>
      <c r="T131" s="636"/>
      <c r="U131" s="636"/>
      <c r="V131" s="636"/>
      <c r="W131" s="636"/>
      <c r="X131" s="636"/>
      <c r="Y131" s="636"/>
      <c r="Z131" s="585"/>
      <c r="AA131" s="585"/>
      <c r="AB131" s="585"/>
    </row>
    <row r="132" spans="1:28" hidden="1">
      <c r="A132" s="571" t="s">
        <v>226</v>
      </c>
      <c r="B132" s="572" t="s">
        <v>625</v>
      </c>
      <c r="C132" s="575"/>
      <c r="D132" s="574"/>
      <c r="E132" s="584"/>
      <c r="F132" s="635"/>
      <c r="G132" s="635"/>
      <c r="H132" s="635"/>
      <c r="I132" s="635"/>
      <c r="J132" s="635"/>
      <c r="K132" s="635"/>
      <c r="L132" s="635"/>
      <c r="M132" s="635"/>
      <c r="N132" s="635"/>
      <c r="O132" s="635"/>
      <c r="P132" s="635"/>
      <c r="Q132" s="635"/>
      <c r="R132" s="635"/>
      <c r="S132" s="576"/>
      <c r="T132" s="636"/>
      <c r="U132" s="636"/>
      <c r="V132" s="636"/>
      <c r="W132" s="636"/>
      <c r="X132" s="636"/>
      <c r="Y132" s="636"/>
      <c r="Z132" s="585"/>
      <c r="AA132" s="585"/>
      <c r="AB132" s="585"/>
    </row>
    <row r="133" spans="1:28" hidden="1">
      <c r="A133" s="571" t="s">
        <v>226</v>
      </c>
      <c r="B133" s="572" t="s">
        <v>630</v>
      </c>
      <c r="C133" s="575"/>
      <c r="D133" s="574"/>
      <c r="E133" s="587"/>
      <c r="F133" s="635"/>
      <c r="G133" s="635"/>
      <c r="H133" s="635"/>
      <c r="I133" s="635"/>
      <c r="J133" s="635"/>
      <c r="K133" s="635"/>
      <c r="L133" s="635"/>
      <c r="M133" s="635"/>
      <c r="N133" s="635"/>
      <c r="O133" s="635"/>
      <c r="P133" s="635"/>
      <c r="Q133" s="635"/>
      <c r="R133" s="635"/>
      <c r="S133" s="635"/>
      <c r="T133" s="576"/>
      <c r="U133" s="636"/>
      <c r="V133" s="636"/>
      <c r="W133" s="636"/>
      <c r="X133" s="636"/>
      <c r="Y133" s="636"/>
      <c r="Z133" s="585"/>
      <c r="AA133" s="585"/>
      <c r="AB133" s="585"/>
    </row>
    <row r="134" spans="1:28" hidden="1">
      <c r="A134" s="571" t="s">
        <v>226</v>
      </c>
      <c r="B134" s="572" t="s">
        <v>631</v>
      </c>
      <c r="C134" s="575"/>
      <c r="D134" s="574"/>
      <c r="E134" s="587"/>
      <c r="F134" s="635"/>
      <c r="G134" s="635"/>
      <c r="H134" s="635"/>
      <c r="I134" s="635"/>
      <c r="J134" s="635"/>
      <c r="K134" s="635"/>
      <c r="L134" s="635"/>
      <c r="M134" s="635"/>
      <c r="N134" s="635"/>
      <c r="O134" s="635"/>
      <c r="P134" s="635"/>
      <c r="Q134" s="635"/>
      <c r="R134" s="635"/>
      <c r="S134" s="635"/>
      <c r="T134" s="635"/>
      <c r="U134" s="576"/>
      <c r="V134" s="636"/>
      <c r="W134" s="636"/>
      <c r="X134" s="636"/>
      <c r="Y134" s="636"/>
      <c r="Z134" s="585"/>
      <c r="AA134" s="585"/>
      <c r="AB134" s="585"/>
    </row>
    <row r="135" spans="1:28" hidden="1">
      <c r="A135" s="571" t="s">
        <v>226</v>
      </c>
      <c r="B135" s="572" t="s">
        <v>632</v>
      </c>
      <c r="C135" s="575"/>
      <c r="D135" s="574"/>
      <c r="E135" s="587"/>
      <c r="F135" s="635"/>
      <c r="G135" s="635"/>
      <c r="H135" s="635"/>
      <c r="I135" s="635"/>
      <c r="J135" s="635"/>
      <c r="K135" s="635"/>
      <c r="L135" s="635"/>
      <c r="M135" s="635"/>
      <c r="N135" s="635"/>
      <c r="O135" s="635"/>
      <c r="P135" s="635"/>
      <c r="Q135" s="635"/>
      <c r="R135" s="635"/>
      <c r="S135" s="635"/>
      <c r="T135" s="635"/>
      <c r="U135" s="635"/>
      <c r="V135" s="576"/>
      <c r="W135" s="636"/>
      <c r="X135" s="636"/>
      <c r="Y135" s="636"/>
      <c r="Z135" s="585"/>
      <c r="AA135" s="585"/>
      <c r="AB135" s="585"/>
    </row>
    <row r="136" spans="1:28" hidden="1">
      <c r="A136" s="571" t="s">
        <v>226</v>
      </c>
      <c r="B136" s="572" t="s">
        <v>633</v>
      </c>
      <c r="C136" s="575"/>
      <c r="D136" s="574"/>
      <c r="E136" s="587"/>
      <c r="F136" s="635"/>
      <c r="G136" s="635"/>
      <c r="H136" s="635"/>
      <c r="I136" s="635"/>
      <c r="J136" s="635"/>
      <c r="K136" s="635"/>
      <c r="L136" s="635"/>
      <c r="M136" s="635"/>
      <c r="N136" s="635"/>
      <c r="O136" s="635"/>
      <c r="P136" s="635"/>
      <c r="Q136" s="635"/>
      <c r="R136" s="635"/>
      <c r="S136" s="635"/>
      <c r="T136" s="635"/>
      <c r="U136" s="635"/>
      <c r="V136" s="635"/>
      <c r="W136" s="576"/>
      <c r="X136" s="636"/>
      <c r="Y136" s="636"/>
      <c r="Z136" s="585"/>
      <c r="AA136" s="585"/>
      <c r="AB136" s="585"/>
    </row>
    <row r="137" spans="1:28" hidden="1">
      <c r="A137" s="571" t="s">
        <v>226</v>
      </c>
      <c r="B137" s="572" t="s">
        <v>634</v>
      </c>
      <c r="C137" s="575"/>
      <c r="D137" s="574"/>
      <c r="E137" s="587"/>
      <c r="F137" s="635"/>
      <c r="G137" s="635"/>
      <c r="H137" s="635"/>
      <c r="I137" s="635"/>
      <c r="J137" s="635"/>
      <c r="K137" s="635"/>
      <c r="L137" s="635"/>
      <c r="M137" s="635"/>
      <c r="N137" s="635"/>
      <c r="O137" s="635"/>
      <c r="P137" s="635"/>
      <c r="Q137" s="635"/>
      <c r="R137" s="635"/>
      <c r="S137" s="635"/>
      <c r="T137" s="635"/>
      <c r="U137" s="635"/>
      <c r="V137" s="635"/>
      <c r="W137" s="635"/>
      <c r="X137" s="576"/>
      <c r="Y137" s="636"/>
      <c r="Z137" s="585"/>
      <c r="AA137" s="585"/>
      <c r="AB137" s="585"/>
    </row>
    <row r="138" spans="1:28" hidden="1">
      <c r="A138" s="571" t="s">
        <v>226</v>
      </c>
      <c r="B138" s="572" t="s">
        <v>635</v>
      </c>
      <c r="C138" s="575"/>
      <c r="D138" s="574"/>
      <c r="E138" s="587"/>
      <c r="F138" s="635"/>
      <c r="G138" s="635"/>
      <c r="H138" s="635"/>
      <c r="I138" s="635"/>
      <c r="J138" s="635"/>
      <c r="K138" s="635"/>
      <c r="L138" s="635"/>
      <c r="M138" s="635"/>
      <c r="N138" s="635"/>
      <c r="O138" s="635"/>
      <c r="P138" s="635"/>
      <c r="Q138" s="635"/>
      <c r="R138" s="635"/>
      <c r="S138" s="635"/>
      <c r="T138" s="635"/>
      <c r="U138" s="635"/>
      <c r="V138" s="635"/>
      <c r="W138" s="635"/>
      <c r="X138" s="635"/>
      <c r="Y138" s="576"/>
      <c r="Z138" s="585"/>
      <c r="AA138" s="585"/>
      <c r="AB138" s="585"/>
    </row>
    <row r="139" spans="1:28" hidden="1">
      <c r="A139" s="577"/>
      <c r="B139" s="578" t="s">
        <v>23</v>
      </c>
      <c r="C139" s="579"/>
      <c r="D139" s="579"/>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row>
    <row r="140" spans="1:28" hidden="1">
      <c r="C140" s="590"/>
    </row>
    <row r="143" spans="1:28">
      <c r="B143" s="566" t="s">
        <v>640</v>
      </c>
      <c r="F143" s="634" t="s">
        <v>33</v>
      </c>
    </row>
    <row r="144" spans="1:28" ht="25.5">
      <c r="A144" s="567"/>
      <c r="B144" s="568" t="s">
        <v>447</v>
      </c>
      <c r="C144" s="1273" t="s">
        <v>739</v>
      </c>
      <c r="D144" s="1273" t="s">
        <v>611</v>
      </c>
      <c r="E144" s="1273" t="s">
        <v>682</v>
      </c>
      <c r="F144" s="1275" t="s">
        <v>683</v>
      </c>
      <c r="G144" s="1275"/>
      <c r="H144" s="1275"/>
      <c r="I144" s="1275"/>
      <c r="J144" s="1275"/>
      <c r="K144" s="1275"/>
      <c r="L144" s="1275"/>
      <c r="M144" s="1275"/>
      <c r="N144" s="1275"/>
      <c r="O144" s="1275"/>
      <c r="P144" s="1275"/>
      <c r="Q144" s="1275"/>
      <c r="R144" s="1275"/>
      <c r="S144" s="1275"/>
      <c r="T144" s="1275"/>
      <c r="U144" s="1275"/>
      <c r="V144" s="1275"/>
      <c r="W144" s="1275"/>
      <c r="X144" s="1275"/>
      <c r="Y144" s="1275"/>
      <c r="Z144" s="633" t="s">
        <v>626</v>
      </c>
      <c r="AA144" s="633" t="s">
        <v>627</v>
      </c>
      <c r="AB144" s="633" t="s">
        <v>628</v>
      </c>
    </row>
    <row r="145" spans="1:28">
      <c r="A145" s="567"/>
      <c r="B145" s="568"/>
      <c r="C145" s="1274"/>
      <c r="D145" s="1274"/>
      <c r="E145" s="1274"/>
      <c r="F145" s="570" t="s">
        <v>612</v>
      </c>
      <c r="G145" s="570" t="s">
        <v>613</v>
      </c>
      <c r="H145" s="570" t="s">
        <v>614</v>
      </c>
      <c r="I145" s="570" t="s">
        <v>615</v>
      </c>
      <c r="J145" s="570" t="s">
        <v>616</v>
      </c>
      <c r="K145" s="570" t="s">
        <v>617</v>
      </c>
      <c r="L145" s="570" t="s">
        <v>618</v>
      </c>
      <c r="M145" s="570" t="s">
        <v>619</v>
      </c>
      <c r="N145" s="570" t="s">
        <v>620</v>
      </c>
      <c r="O145" s="570" t="s">
        <v>621</v>
      </c>
      <c r="P145" s="570" t="s">
        <v>622</v>
      </c>
      <c r="Q145" s="570" t="s">
        <v>623</v>
      </c>
      <c r="R145" s="570" t="s">
        <v>624</v>
      </c>
      <c r="S145" s="570" t="s">
        <v>625</v>
      </c>
      <c r="T145" s="570" t="s">
        <v>213</v>
      </c>
      <c r="U145" s="570" t="s">
        <v>567</v>
      </c>
      <c r="V145" s="570" t="s">
        <v>568</v>
      </c>
      <c r="W145" s="570" t="s">
        <v>569</v>
      </c>
      <c r="X145" s="570" t="s">
        <v>570</v>
      </c>
      <c r="Y145" s="570" t="s">
        <v>571</v>
      </c>
      <c r="Z145" s="633"/>
      <c r="AA145" s="633"/>
      <c r="AB145" s="633"/>
    </row>
    <row r="146" spans="1:28" hidden="1">
      <c r="A146" s="571" t="s">
        <v>629</v>
      </c>
      <c r="B146" s="572">
        <v>2005</v>
      </c>
      <c r="C146" s="593"/>
      <c r="D146" s="593"/>
      <c r="E146" s="594"/>
      <c r="F146" s="636"/>
      <c r="G146" s="636"/>
      <c r="H146" s="636"/>
      <c r="I146" s="636"/>
      <c r="J146" s="636"/>
      <c r="K146" s="636"/>
      <c r="L146" s="636"/>
      <c r="M146" s="636"/>
      <c r="N146" s="636"/>
      <c r="O146" s="636"/>
      <c r="P146" s="636"/>
      <c r="Q146" s="636"/>
      <c r="R146" s="636"/>
      <c r="S146" s="636"/>
      <c r="T146" s="636"/>
      <c r="U146" s="636"/>
      <c r="V146" s="636"/>
      <c r="W146" s="636"/>
      <c r="X146" s="636"/>
      <c r="Y146" s="636"/>
      <c r="Z146" s="585"/>
      <c r="AA146" s="585"/>
      <c r="AB146" s="585"/>
    </row>
    <row r="147" spans="1:28" hidden="1">
      <c r="A147" s="571" t="s">
        <v>226</v>
      </c>
      <c r="B147" s="572" t="s">
        <v>612</v>
      </c>
      <c r="C147" s="593"/>
      <c r="D147" s="593"/>
      <c r="E147" s="594"/>
      <c r="F147" s="576"/>
      <c r="G147" s="636"/>
      <c r="H147" s="636"/>
      <c r="I147" s="636"/>
      <c r="J147" s="636"/>
      <c r="K147" s="636"/>
      <c r="L147" s="636"/>
      <c r="M147" s="636"/>
      <c r="N147" s="636"/>
      <c r="O147" s="636"/>
      <c r="P147" s="636"/>
      <c r="Q147" s="636"/>
      <c r="R147" s="636"/>
      <c r="S147" s="636"/>
      <c r="T147" s="636"/>
      <c r="U147" s="636"/>
      <c r="V147" s="636"/>
      <c r="W147" s="636"/>
      <c r="X147" s="636"/>
      <c r="Y147" s="636"/>
      <c r="Z147" s="585"/>
      <c r="AA147" s="585"/>
      <c r="AB147" s="585"/>
    </row>
    <row r="148" spans="1:28" hidden="1">
      <c r="A148" s="571" t="s">
        <v>226</v>
      </c>
      <c r="B148" s="572" t="s">
        <v>613</v>
      </c>
      <c r="C148" s="593"/>
      <c r="D148" s="593"/>
      <c r="E148" s="594"/>
      <c r="F148" s="635"/>
      <c r="G148" s="576"/>
      <c r="H148" s="636"/>
      <c r="I148" s="636"/>
      <c r="J148" s="636"/>
      <c r="K148" s="636"/>
      <c r="L148" s="636"/>
      <c r="M148" s="636"/>
      <c r="N148" s="636"/>
      <c r="O148" s="636"/>
      <c r="P148" s="636"/>
      <c r="Q148" s="636"/>
      <c r="R148" s="636"/>
      <c r="S148" s="636"/>
      <c r="T148" s="636"/>
      <c r="U148" s="636"/>
      <c r="V148" s="636"/>
      <c r="W148" s="636"/>
      <c r="X148" s="636"/>
      <c r="Y148" s="636"/>
      <c r="Z148" s="585"/>
      <c r="AA148" s="585"/>
      <c r="AB148" s="585"/>
    </row>
    <row r="149" spans="1:28" hidden="1">
      <c r="A149" s="571" t="s">
        <v>226</v>
      </c>
      <c r="B149" s="572" t="s">
        <v>614</v>
      </c>
      <c r="C149" s="593"/>
      <c r="D149" s="593"/>
      <c r="E149" s="594"/>
      <c r="F149" s="635"/>
      <c r="G149" s="635"/>
      <c r="H149" s="576"/>
      <c r="I149" s="636"/>
      <c r="J149" s="636"/>
      <c r="K149" s="636"/>
      <c r="L149" s="636"/>
      <c r="M149" s="636"/>
      <c r="N149" s="636"/>
      <c r="O149" s="636"/>
      <c r="P149" s="636"/>
      <c r="Q149" s="636"/>
      <c r="R149" s="636"/>
      <c r="S149" s="636"/>
      <c r="T149" s="636"/>
      <c r="U149" s="636"/>
      <c r="V149" s="636"/>
      <c r="W149" s="636"/>
      <c r="X149" s="636"/>
      <c r="Y149" s="636"/>
      <c r="Z149" s="585"/>
      <c r="AA149" s="585"/>
      <c r="AB149" s="585"/>
    </row>
    <row r="150" spans="1:28" hidden="1">
      <c r="A150" s="571" t="s">
        <v>226</v>
      </c>
      <c r="B150" s="572" t="s">
        <v>615</v>
      </c>
      <c r="C150" s="593"/>
      <c r="D150" s="593"/>
      <c r="E150" s="594"/>
      <c r="F150" s="635"/>
      <c r="G150" s="635"/>
      <c r="H150" s="635"/>
      <c r="I150" s="576"/>
      <c r="J150" s="636"/>
      <c r="K150" s="636"/>
      <c r="L150" s="636"/>
      <c r="M150" s="636"/>
      <c r="N150" s="636"/>
      <c r="O150" s="636"/>
      <c r="P150" s="636"/>
      <c r="Q150" s="636"/>
      <c r="R150" s="636"/>
      <c r="S150" s="636"/>
      <c r="T150" s="636"/>
      <c r="U150" s="636"/>
      <c r="V150" s="636"/>
      <c r="W150" s="636"/>
      <c r="X150" s="636"/>
      <c r="Y150" s="636"/>
      <c r="Z150" s="585"/>
      <c r="AA150" s="585"/>
      <c r="AB150" s="585"/>
    </row>
    <row r="151" spans="1:28" hidden="1">
      <c r="A151" s="571" t="s">
        <v>226</v>
      </c>
      <c r="B151" s="572" t="s">
        <v>616</v>
      </c>
      <c r="C151" s="593"/>
      <c r="D151" s="593"/>
      <c r="E151" s="594"/>
      <c r="F151" s="635"/>
      <c r="G151" s="635"/>
      <c r="H151" s="635"/>
      <c r="I151" s="635"/>
      <c r="J151" s="576"/>
      <c r="K151" s="636"/>
      <c r="L151" s="636"/>
      <c r="M151" s="636"/>
      <c r="N151" s="636"/>
      <c r="O151" s="636"/>
      <c r="P151" s="636"/>
      <c r="Q151" s="636"/>
      <c r="R151" s="636"/>
      <c r="S151" s="636"/>
      <c r="T151" s="636"/>
      <c r="U151" s="636"/>
      <c r="V151" s="636"/>
      <c r="W151" s="636"/>
      <c r="X151" s="636"/>
      <c r="Y151" s="636"/>
      <c r="Z151" s="585"/>
      <c r="AA151" s="585"/>
      <c r="AB151" s="585"/>
    </row>
    <row r="152" spans="1:28" hidden="1">
      <c r="A152" s="571" t="s">
        <v>226</v>
      </c>
      <c r="B152" s="572" t="s">
        <v>617</v>
      </c>
      <c r="C152" s="593"/>
      <c r="D152" s="593"/>
      <c r="E152" s="594"/>
      <c r="F152" s="635"/>
      <c r="G152" s="635"/>
      <c r="H152" s="635"/>
      <c r="I152" s="635"/>
      <c r="J152" s="635"/>
      <c r="K152" s="576"/>
      <c r="L152" s="636"/>
      <c r="M152" s="636"/>
      <c r="N152" s="636"/>
      <c r="O152" s="636"/>
      <c r="P152" s="636"/>
      <c r="Q152" s="636"/>
      <c r="R152" s="636"/>
      <c r="S152" s="636"/>
      <c r="T152" s="636"/>
      <c r="U152" s="636"/>
      <c r="V152" s="636"/>
      <c r="W152" s="636"/>
      <c r="X152" s="636"/>
      <c r="Y152" s="636"/>
      <c r="Z152" s="585"/>
      <c r="AA152" s="585"/>
      <c r="AB152" s="585"/>
    </row>
    <row r="153" spans="1:28" hidden="1">
      <c r="A153" s="571" t="s">
        <v>226</v>
      </c>
      <c r="B153" s="572" t="s">
        <v>618</v>
      </c>
      <c r="C153" s="593"/>
      <c r="D153" s="593"/>
      <c r="E153" s="594"/>
      <c r="F153" s="635"/>
      <c r="G153" s="635"/>
      <c r="H153" s="635"/>
      <c r="I153" s="635"/>
      <c r="J153" s="635"/>
      <c r="K153" s="635"/>
      <c r="L153" s="576"/>
      <c r="M153" s="636"/>
      <c r="N153" s="636"/>
      <c r="O153" s="636"/>
      <c r="P153" s="636"/>
      <c r="Q153" s="636"/>
      <c r="R153" s="636"/>
      <c r="S153" s="636"/>
      <c r="T153" s="636"/>
      <c r="U153" s="636"/>
      <c r="V153" s="636"/>
      <c r="W153" s="636"/>
      <c r="X153" s="636"/>
      <c r="Y153" s="636"/>
      <c r="Z153" s="585"/>
      <c r="AA153" s="585"/>
      <c r="AB153" s="585"/>
    </row>
    <row r="154" spans="1:28" hidden="1">
      <c r="A154" s="571" t="s">
        <v>226</v>
      </c>
      <c r="B154" s="572" t="s">
        <v>619</v>
      </c>
      <c r="C154" s="593"/>
      <c r="D154" s="593"/>
      <c r="E154" s="594"/>
      <c r="F154" s="635"/>
      <c r="G154" s="635"/>
      <c r="H154" s="635"/>
      <c r="I154" s="635"/>
      <c r="J154" s="635"/>
      <c r="K154" s="635"/>
      <c r="L154" s="635"/>
      <c r="M154" s="576"/>
      <c r="N154" s="636"/>
      <c r="O154" s="636"/>
      <c r="P154" s="636"/>
      <c r="Q154" s="636"/>
      <c r="R154" s="636"/>
      <c r="S154" s="636"/>
      <c r="T154" s="636"/>
      <c r="U154" s="636"/>
      <c r="V154" s="636"/>
      <c r="W154" s="636"/>
      <c r="X154" s="636"/>
      <c r="Y154" s="636"/>
      <c r="Z154" s="585"/>
      <c r="AA154" s="585"/>
      <c r="AB154" s="585"/>
    </row>
    <row r="155" spans="1:28" hidden="1">
      <c r="A155" s="571" t="s">
        <v>226</v>
      </c>
      <c r="B155" s="572" t="s">
        <v>620</v>
      </c>
      <c r="C155" s="593"/>
      <c r="D155" s="593"/>
      <c r="E155" s="594"/>
      <c r="F155" s="635"/>
      <c r="G155" s="635"/>
      <c r="H155" s="635"/>
      <c r="I155" s="635"/>
      <c r="J155" s="635"/>
      <c r="K155" s="635"/>
      <c r="L155" s="635"/>
      <c r="M155" s="635"/>
      <c r="N155" s="576"/>
      <c r="O155" s="636"/>
      <c r="P155" s="636"/>
      <c r="Q155" s="636"/>
      <c r="R155" s="636"/>
      <c r="S155" s="636"/>
      <c r="T155" s="636"/>
      <c r="U155" s="636"/>
      <c r="V155" s="636"/>
      <c r="W155" s="636"/>
      <c r="X155" s="636"/>
      <c r="Y155" s="636"/>
      <c r="Z155" s="585"/>
      <c r="AA155" s="585"/>
      <c r="AB155" s="585"/>
    </row>
    <row r="156" spans="1:28">
      <c r="A156" s="571" t="s">
        <v>226</v>
      </c>
      <c r="B156" s="572" t="s">
        <v>621</v>
      </c>
      <c r="C156" s="1081">
        <v>22.790398310212019</v>
      </c>
      <c r="D156" s="593"/>
      <c r="E156" s="594">
        <v>5.28E-2</v>
      </c>
      <c r="F156" s="635"/>
      <c r="G156" s="635"/>
      <c r="H156" s="635"/>
      <c r="I156" s="635"/>
      <c r="J156" s="635"/>
      <c r="K156" s="635"/>
      <c r="L156" s="635"/>
      <c r="M156" s="635"/>
      <c r="N156" s="635"/>
      <c r="O156" s="1084">
        <f>C156*E156</f>
        <v>1.2033330307791945</v>
      </c>
      <c r="P156" s="1085">
        <f>$C$156*$E$156</f>
        <v>1.2033330307791945</v>
      </c>
      <c r="Q156" s="1085">
        <f t="shared" ref="Q156:Y156" si="10">$C$156*$E$156</f>
        <v>1.2033330307791945</v>
      </c>
      <c r="R156" s="1085">
        <f t="shared" si="10"/>
        <v>1.2033330307791945</v>
      </c>
      <c r="S156" s="1085">
        <f t="shared" si="10"/>
        <v>1.2033330307791945</v>
      </c>
      <c r="T156" s="1085">
        <f t="shared" si="10"/>
        <v>1.2033330307791945</v>
      </c>
      <c r="U156" s="1085">
        <f t="shared" si="10"/>
        <v>1.2033330307791945</v>
      </c>
      <c r="V156" s="1085">
        <f t="shared" si="10"/>
        <v>1.2033330307791945</v>
      </c>
      <c r="W156" s="1085">
        <f t="shared" si="10"/>
        <v>1.2033330307791945</v>
      </c>
      <c r="X156" s="1085">
        <f t="shared" si="10"/>
        <v>1.2033330307791945</v>
      </c>
      <c r="Y156" s="1085">
        <f t="shared" si="10"/>
        <v>1.2033330307791945</v>
      </c>
      <c r="Z156" s="1080">
        <f>SUM(O156:Y156)</f>
        <v>13.236663338571143</v>
      </c>
      <c r="AA156" s="585"/>
      <c r="AB156" s="1080">
        <f>C156*0.9-Z156</f>
        <v>7.2746951406196754</v>
      </c>
    </row>
    <row r="157" spans="1:28">
      <c r="A157" s="571" t="s">
        <v>226</v>
      </c>
      <c r="B157" s="572" t="s">
        <v>622</v>
      </c>
      <c r="C157" s="1078">
        <v>0</v>
      </c>
      <c r="D157" s="593"/>
      <c r="E157" s="594">
        <v>5.28E-2</v>
      </c>
      <c r="F157" s="635"/>
      <c r="G157" s="635"/>
      <c r="H157" s="635"/>
      <c r="I157" s="635"/>
      <c r="J157" s="635"/>
      <c r="K157" s="635"/>
      <c r="L157" s="635"/>
      <c r="M157" s="635"/>
      <c r="N157" s="635"/>
      <c r="O157" s="635"/>
      <c r="P157" s="576">
        <f>C157*E157/2</f>
        <v>0</v>
      </c>
      <c r="Q157" s="636">
        <f>$C$157*$E$157</f>
        <v>0</v>
      </c>
      <c r="R157" s="636">
        <f t="shared" ref="R157:Y157" si="11">$C$157*$E$157</f>
        <v>0</v>
      </c>
      <c r="S157" s="636">
        <f t="shared" si="11"/>
        <v>0</v>
      </c>
      <c r="T157" s="636">
        <f t="shared" si="11"/>
        <v>0</v>
      </c>
      <c r="U157" s="636">
        <f t="shared" si="11"/>
        <v>0</v>
      </c>
      <c r="V157" s="636">
        <f t="shared" si="11"/>
        <v>0</v>
      </c>
      <c r="W157" s="636">
        <f t="shared" si="11"/>
        <v>0</v>
      </c>
      <c r="X157" s="636">
        <f t="shared" si="11"/>
        <v>0</v>
      </c>
      <c r="Y157" s="636">
        <f t="shared" si="11"/>
        <v>0</v>
      </c>
      <c r="Z157" s="1080">
        <f t="shared" ref="Z157:Z166" si="12">SUM(O157:Y157)</f>
        <v>0</v>
      </c>
      <c r="AA157" s="585"/>
      <c r="AB157" s="1080">
        <f t="shared" ref="AB157:AB166" si="13">C157*0.9-Z157</f>
        <v>0</v>
      </c>
    </row>
    <row r="158" spans="1:28">
      <c r="A158" s="571" t="s">
        <v>226</v>
      </c>
      <c r="B158" s="572" t="s">
        <v>623</v>
      </c>
      <c r="C158" s="1078">
        <v>0</v>
      </c>
      <c r="D158" s="575"/>
      <c r="E158" s="594">
        <v>5.28E-2</v>
      </c>
      <c r="F158" s="635"/>
      <c r="G158" s="635"/>
      <c r="H158" s="635"/>
      <c r="I158" s="635"/>
      <c r="J158" s="635"/>
      <c r="K158" s="635"/>
      <c r="L158" s="635"/>
      <c r="M158" s="635"/>
      <c r="N158" s="635"/>
      <c r="O158" s="635"/>
      <c r="P158" s="635"/>
      <c r="Q158" s="576">
        <f>C158*E158/2</f>
        <v>0</v>
      </c>
      <c r="R158" s="636">
        <f>$C$158*$E$158</f>
        <v>0</v>
      </c>
      <c r="S158" s="636">
        <f t="shared" ref="S158:Y158" si="14">$C$158*$E$158</f>
        <v>0</v>
      </c>
      <c r="T158" s="636">
        <f t="shared" si="14"/>
        <v>0</v>
      </c>
      <c r="U158" s="636">
        <f t="shared" si="14"/>
        <v>0</v>
      </c>
      <c r="V158" s="636">
        <f t="shared" si="14"/>
        <v>0</v>
      </c>
      <c r="W158" s="636">
        <f t="shared" si="14"/>
        <v>0</v>
      </c>
      <c r="X158" s="636">
        <f t="shared" si="14"/>
        <v>0</v>
      </c>
      <c r="Y158" s="636">
        <f t="shared" si="14"/>
        <v>0</v>
      </c>
      <c r="Z158" s="1080">
        <f t="shared" si="12"/>
        <v>0</v>
      </c>
      <c r="AA158" s="585"/>
      <c r="AB158" s="1080">
        <f t="shared" si="13"/>
        <v>0</v>
      </c>
    </row>
    <row r="159" spans="1:28">
      <c r="A159" s="571" t="s">
        <v>226</v>
      </c>
      <c r="B159" s="572" t="s">
        <v>624</v>
      </c>
      <c r="C159" s="1078">
        <v>0</v>
      </c>
      <c r="D159" s="575"/>
      <c r="E159" s="594">
        <v>5.28E-2</v>
      </c>
      <c r="F159" s="635"/>
      <c r="G159" s="635"/>
      <c r="H159" s="635"/>
      <c r="I159" s="635"/>
      <c r="J159" s="635"/>
      <c r="K159" s="635"/>
      <c r="L159" s="635"/>
      <c r="M159" s="635"/>
      <c r="N159" s="635"/>
      <c r="O159" s="635"/>
      <c r="P159" s="635"/>
      <c r="Q159" s="635"/>
      <c r="R159" s="576">
        <f>C159*E159/2</f>
        <v>0</v>
      </c>
      <c r="S159" s="636">
        <f>$C$159*$E$159</f>
        <v>0</v>
      </c>
      <c r="T159" s="636">
        <f t="shared" ref="T159:Y159" si="15">$C$159*$E$159</f>
        <v>0</v>
      </c>
      <c r="U159" s="636">
        <f t="shared" si="15"/>
        <v>0</v>
      </c>
      <c r="V159" s="636">
        <f t="shared" si="15"/>
        <v>0</v>
      </c>
      <c r="W159" s="636">
        <f t="shared" si="15"/>
        <v>0</v>
      </c>
      <c r="X159" s="636">
        <f t="shared" si="15"/>
        <v>0</v>
      </c>
      <c r="Y159" s="636">
        <f t="shared" si="15"/>
        <v>0</v>
      </c>
      <c r="Z159" s="1080">
        <f t="shared" si="12"/>
        <v>0</v>
      </c>
      <c r="AA159" s="585"/>
      <c r="AB159" s="1080">
        <f t="shared" si="13"/>
        <v>0</v>
      </c>
    </row>
    <row r="160" spans="1:28">
      <c r="A160" s="571" t="s">
        <v>226</v>
      </c>
      <c r="B160" s="572" t="s">
        <v>625</v>
      </c>
      <c r="C160" s="1078">
        <v>0</v>
      </c>
      <c r="D160" s="575"/>
      <c r="E160" s="594">
        <v>5.28E-2</v>
      </c>
      <c r="F160" s="635"/>
      <c r="G160" s="635"/>
      <c r="H160" s="635"/>
      <c r="I160" s="635"/>
      <c r="J160" s="635"/>
      <c r="K160" s="635"/>
      <c r="L160" s="635"/>
      <c r="M160" s="635"/>
      <c r="N160" s="635"/>
      <c r="O160" s="635"/>
      <c r="P160" s="635"/>
      <c r="Q160" s="635"/>
      <c r="R160" s="635"/>
      <c r="S160" s="576">
        <f>C160*E160/2</f>
        <v>0</v>
      </c>
      <c r="T160" s="636">
        <f>$C$160*$E$160</f>
        <v>0</v>
      </c>
      <c r="U160" s="636">
        <f t="shared" ref="U160:Y160" si="16">$C$160*$E$160</f>
        <v>0</v>
      </c>
      <c r="V160" s="636">
        <f t="shared" si="16"/>
        <v>0</v>
      </c>
      <c r="W160" s="636">
        <f t="shared" si="16"/>
        <v>0</v>
      </c>
      <c r="X160" s="636">
        <f t="shared" si="16"/>
        <v>0</v>
      </c>
      <c r="Y160" s="636">
        <f t="shared" si="16"/>
        <v>0</v>
      </c>
      <c r="Z160" s="1080">
        <f t="shared" si="12"/>
        <v>0</v>
      </c>
      <c r="AA160" s="585"/>
      <c r="AB160" s="1080">
        <f t="shared" si="13"/>
        <v>0</v>
      </c>
    </row>
    <row r="161" spans="1:28">
      <c r="A161" s="571" t="s">
        <v>226</v>
      </c>
      <c r="B161" s="572" t="s">
        <v>630</v>
      </c>
      <c r="C161" s="1078">
        <v>0</v>
      </c>
      <c r="D161" s="575"/>
      <c r="E161" s="594">
        <v>5.28E-2</v>
      </c>
      <c r="F161" s="635"/>
      <c r="G161" s="635"/>
      <c r="H161" s="635"/>
      <c r="I161" s="635"/>
      <c r="J161" s="635"/>
      <c r="K161" s="635"/>
      <c r="L161" s="635"/>
      <c r="M161" s="635"/>
      <c r="N161" s="635"/>
      <c r="O161" s="635"/>
      <c r="P161" s="635"/>
      <c r="Q161" s="635"/>
      <c r="R161" s="635"/>
      <c r="S161" s="635"/>
      <c r="T161" s="576">
        <f>C161*E161/2</f>
        <v>0</v>
      </c>
      <c r="U161" s="636">
        <f>$C$161*$E$161</f>
        <v>0</v>
      </c>
      <c r="V161" s="636">
        <f t="shared" ref="V161:Y161" si="17">$C$161*$E$161</f>
        <v>0</v>
      </c>
      <c r="W161" s="636">
        <f t="shared" si="17"/>
        <v>0</v>
      </c>
      <c r="X161" s="636">
        <f t="shared" si="17"/>
        <v>0</v>
      </c>
      <c r="Y161" s="636">
        <f t="shared" si="17"/>
        <v>0</v>
      </c>
      <c r="Z161" s="1080">
        <f t="shared" si="12"/>
        <v>0</v>
      </c>
      <c r="AA161" s="585"/>
      <c r="AB161" s="1080">
        <f t="shared" si="13"/>
        <v>0</v>
      </c>
    </row>
    <row r="162" spans="1:28">
      <c r="A162" s="571" t="s">
        <v>226</v>
      </c>
      <c r="B162" s="572" t="s">
        <v>631</v>
      </c>
      <c r="C162" s="1078">
        <v>0</v>
      </c>
      <c r="D162" s="575"/>
      <c r="E162" s="594">
        <v>5.28E-2</v>
      </c>
      <c r="F162" s="635"/>
      <c r="G162" s="635"/>
      <c r="H162" s="635"/>
      <c r="I162" s="635"/>
      <c r="J162" s="635"/>
      <c r="K162" s="635"/>
      <c r="L162" s="635"/>
      <c r="M162" s="635"/>
      <c r="N162" s="635"/>
      <c r="O162" s="635"/>
      <c r="P162" s="635"/>
      <c r="Q162" s="635"/>
      <c r="R162" s="635"/>
      <c r="S162" s="635"/>
      <c r="T162" s="635"/>
      <c r="U162" s="576">
        <f>C162*E162/2</f>
        <v>0</v>
      </c>
      <c r="V162" s="636">
        <f>$C$162*$E$162</f>
        <v>0</v>
      </c>
      <c r="W162" s="636">
        <f t="shared" ref="W162:Y162" si="18">$C$162*$E$162</f>
        <v>0</v>
      </c>
      <c r="X162" s="636">
        <f t="shared" si="18"/>
        <v>0</v>
      </c>
      <c r="Y162" s="636">
        <f t="shared" si="18"/>
        <v>0</v>
      </c>
      <c r="Z162" s="1080">
        <f t="shared" si="12"/>
        <v>0</v>
      </c>
      <c r="AA162" s="585"/>
      <c r="AB162" s="1080">
        <f t="shared" si="13"/>
        <v>0</v>
      </c>
    </row>
    <row r="163" spans="1:28">
      <c r="A163" s="571" t="s">
        <v>226</v>
      </c>
      <c r="B163" s="572" t="s">
        <v>632</v>
      </c>
      <c r="C163" s="1078">
        <v>0</v>
      </c>
      <c r="D163" s="575"/>
      <c r="E163" s="594">
        <v>5.28E-2</v>
      </c>
      <c r="F163" s="635"/>
      <c r="G163" s="635"/>
      <c r="H163" s="635"/>
      <c r="I163" s="635"/>
      <c r="J163" s="635"/>
      <c r="K163" s="635"/>
      <c r="L163" s="635"/>
      <c r="M163" s="635"/>
      <c r="N163" s="635"/>
      <c r="O163" s="635"/>
      <c r="P163" s="635"/>
      <c r="Q163" s="635"/>
      <c r="R163" s="635"/>
      <c r="S163" s="635"/>
      <c r="T163" s="635"/>
      <c r="U163" s="635"/>
      <c r="V163" s="576">
        <f>C163*E163/2</f>
        <v>0</v>
      </c>
      <c r="W163" s="636">
        <f>$C$163*$E$163</f>
        <v>0</v>
      </c>
      <c r="X163" s="636">
        <f t="shared" ref="X163:Y163" si="19">$C$163*$E$163</f>
        <v>0</v>
      </c>
      <c r="Y163" s="636">
        <f t="shared" si="19"/>
        <v>0</v>
      </c>
      <c r="Z163" s="1080">
        <f t="shared" si="12"/>
        <v>0</v>
      </c>
      <c r="AA163" s="585"/>
      <c r="AB163" s="1080">
        <f t="shared" si="13"/>
        <v>0</v>
      </c>
    </row>
    <row r="164" spans="1:28">
      <c r="A164" s="571" t="s">
        <v>226</v>
      </c>
      <c r="B164" s="572" t="s">
        <v>633</v>
      </c>
      <c r="C164" s="1078">
        <v>0</v>
      </c>
      <c r="D164" s="575"/>
      <c r="E164" s="594">
        <v>5.28E-2</v>
      </c>
      <c r="F164" s="635"/>
      <c r="G164" s="635"/>
      <c r="H164" s="635"/>
      <c r="I164" s="635"/>
      <c r="J164" s="635"/>
      <c r="K164" s="635"/>
      <c r="L164" s="635"/>
      <c r="M164" s="635"/>
      <c r="N164" s="635"/>
      <c r="O164" s="635"/>
      <c r="P164" s="635"/>
      <c r="Q164" s="635"/>
      <c r="R164" s="635"/>
      <c r="S164" s="635"/>
      <c r="T164" s="635"/>
      <c r="U164" s="635"/>
      <c r="V164" s="635"/>
      <c r="W164" s="576">
        <f>C164*E164/2</f>
        <v>0</v>
      </c>
      <c r="X164" s="636">
        <f>$C$164*$E$164</f>
        <v>0</v>
      </c>
      <c r="Y164" s="636">
        <f>$C$164*$E$164</f>
        <v>0</v>
      </c>
      <c r="Z164" s="1080">
        <f t="shared" si="12"/>
        <v>0</v>
      </c>
      <c r="AA164" s="585"/>
      <c r="AB164" s="1080">
        <f t="shared" si="13"/>
        <v>0</v>
      </c>
    </row>
    <row r="165" spans="1:28">
      <c r="A165" s="571" t="s">
        <v>226</v>
      </c>
      <c r="B165" s="572" t="s">
        <v>634</v>
      </c>
      <c r="C165" s="1078">
        <v>0</v>
      </c>
      <c r="D165" s="575"/>
      <c r="E165" s="594">
        <v>5.28E-2</v>
      </c>
      <c r="F165" s="635"/>
      <c r="G165" s="635"/>
      <c r="H165" s="635"/>
      <c r="I165" s="635"/>
      <c r="J165" s="635"/>
      <c r="K165" s="635"/>
      <c r="L165" s="635"/>
      <c r="M165" s="635"/>
      <c r="N165" s="635"/>
      <c r="O165" s="635"/>
      <c r="P165" s="635"/>
      <c r="Q165" s="635"/>
      <c r="R165" s="635"/>
      <c r="S165" s="635"/>
      <c r="T165" s="635"/>
      <c r="U165" s="635"/>
      <c r="V165" s="635"/>
      <c r="W165" s="635"/>
      <c r="X165" s="576">
        <f>C165*E165/2</f>
        <v>0</v>
      </c>
      <c r="Y165" s="636">
        <f>$C$165*$E$165</f>
        <v>0</v>
      </c>
      <c r="Z165" s="1080">
        <f t="shared" si="12"/>
        <v>0</v>
      </c>
      <c r="AA165" s="585"/>
      <c r="AB165" s="1080">
        <f t="shared" si="13"/>
        <v>0</v>
      </c>
    </row>
    <row r="166" spans="1:28">
      <c r="A166" s="571" t="s">
        <v>226</v>
      </c>
      <c r="B166" s="572" t="s">
        <v>635</v>
      </c>
      <c r="C166" s="1078">
        <v>0</v>
      </c>
      <c r="D166" s="575"/>
      <c r="E166" s="594">
        <v>5.28E-2</v>
      </c>
      <c r="F166" s="635"/>
      <c r="G166" s="635"/>
      <c r="H166" s="635"/>
      <c r="I166" s="635"/>
      <c r="J166" s="635"/>
      <c r="K166" s="635"/>
      <c r="L166" s="635"/>
      <c r="M166" s="635"/>
      <c r="N166" s="635"/>
      <c r="O166" s="635"/>
      <c r="P166" s="635"/>
      <c r="Q166" s="635"/>
      <c r="R166" s="635"/>
      <c r="S166" s="635"/>
      <c r="T166" s="635"/>
      <c r="U166" s="635"/>
      <c r="V166" s="635"/>
      <c r="W166" s="635"/>
      <c r="X166" s="635"/>
      <c r="Y166" s="576">
        <f>C166*E166/2</f>
        <v>0</v>
      </c>
      <c r="Z166" s="1080">
        <f t="shared" si="12"/>
        <v>0</v>
      </c>
      <c r="AA166" s="585"/>
      <c r="AB166" s="1080">
        <f t="shared" si="13"/>
        <v>0</v>
      </c>
    </row>
    <row r="167" spans="1:28">
      <c r="A167" s="577" t="s">
        <v>641</v>
      </c>
      <c r="B167" s="578" t="s">
        <v>23</v>
      </c>
      <c r="C167" s="1079">
        <f>SUM(C156:C166)</f>
        <v>22.790398310212019</v>
      </c>
      <c r="D167" s="579"/>
      <c r="E167" s="579"/>
      <c r="F167" s="579"/>
      <c r="G167" s="579"/>
      <c r="H167" s="579"/>
      <c r="I167" s="579"/>
      <c r="J167" s="579"/>
      <c r="K167" s="579"/>
      <c r="L167" s="579"/>
      <c r="M167" s="579"/>
      <c r="N167" s="579"/>
      <c r="O167" s="579"/>
      <c r="P167" s="579"/>
      <c r="Q167" s="579"/>
      <c r="R167" s="579"/>
      <c r="S167" s="579"/>
      <c r="T167" s="579"/>
      <c r="U167" s="579"/>
      <c r="V167" s="579"/>
      <c r="W167" s="579"/>
      <c r="X167" s="579"/>
      <c r="Y167" s="579"/>
      <c r="Z167" s="1079">
        <f>SUM(Z156:Z166)</f>
        <v>13.236663338571143</v>
      </c>
      <c r="AA167" s="579"/>
      <c r="AB167" s="1079">
        <f>SUM(AB156:AB166)</f>
        <v>7.2746951406196754</v>
      </c>
    </row>
    <row r="168" spans="1:28">
      <c r="C168" s="590"/>
    </row>
    <row r="169" spans="1:28">
      <c r="C169" s="595"/>
    </row>
    <row r="170" spans="1:28" hidden="1"/>
    <row r="171" spans="1:28" hidden="1">
      <c r="B171" s="566" t="s">
        <v>642</v>
      </c>
      <c r="F171" s="634" t="s">
        <v>33</v>
      </c>
    </row>
    <row r="172" spans="1:28" ht="25.5" hidden="1">
      <c r="A172" s="567"/>
      <c r="B172" s="568" t="s">
        <v>447</v>
      </c>
      <c r="C172" s="1273" t="s">
        <v>610</v>
      </c>
      <c r="D172" s="1273" t="s">
        <v>611</v>
      </c>
      <c r="E172" s="1273" t="s">
        <v>682</v>
      </c>
      <c r="F172" s="1275" t="s">
        <v>683</v>
      </c>
      <c r="G172" s="1275"/>
      <c r="H172" s="1275"/>
      <c r="I172" s="1275"/>
      <c r="J172" s="1275"/>
      <c r="K172" s="1275"/>
      <c r="L172" s="1275"/>
      <c r="M172" s="1275"/>
      <c r="N172" s="1275"/>
      <c r="O172" s="1275"/>
      <c r="P172" s="1275"/>
      <c r="Q172" s="1275"/>
      <c r="R172" s="1275"/>
      <c r="S172" s="1275"/>
      <c r="T172" s="1275"/>
      <c r="U172" s="1275"/>
      <c r="V172" s="1275"/>
      <c r="W172" s="1275"/>
      <c r="X172" s="1275"/>
      <c r="Y172" s="1275"/>
      <c r="Z172" s="633" t="s">
        <v>626</v>
      </c>
      <c r="AA172" s="633" t="s">
        <v>627</v>
      </c>
      <c r="AB172" s="633" t="s">
        <v>628</v>
      </c>
    </row>
    <row r="173" spans="1:28" hidden="1">
      <c r="A173" s="567"/>
      <c r="B173" s="568"/>
      <c r="C173" s="1274"/>
      <c r="D173" s="1274"/>
      <c r="E173" s="1274"/>
      <c r="F173" s="570" t="s">
        <v>612</v>
      </c>
      <c r="G173" s="570" t="s">
        <v>613</v>
      </c>
      <c r="H173" s="570" t="s">
        <v>614</v>
      </c>
      <c r="I173" s="570" t="s">
        <v>615</v>
      </c>
      <c r="J173" s="570" t="s">
        <v>616</v>
      </c>
      <c r="K173" s="570" t="s">
        <v>617</v>
      </c>
      <c r="L173" s="570" t="s">
        <v>618</v>
      </c>
      <c r="M173" s="570" t="s">
        <v>619</v>
      </c>
      <c r="N173" s="570" t="s">
        <v>620</v>
      </c>
      <c r="O173" s="570" t="s">
        <v>621</v>
      </c>
      <c r="P173" s="570" t="s">
        <v>622</v>
      </c>
      <c r="Q173" s="570" t="s">
        <v>623</v>
      </c>
      <c r="R173" s="570" t="s">
        <v>624</v>
      </c>
      <c r="S173" s="570" t="s">
        <v>625</v>
      </c>
      <c r="T173" s="570" t="s">
        <v>213</v>
      </c>
      <c r="U173" s="570" t="s">
        <v>567</v>
      </c>
      <c r="V173" s="570" t="s">
        <v>568</v>
      </c>
      <c r="W173" s="570" t="s">
        <v>569</v>
      </c>
      <c r="X173" s="570" t="s">
        <v>570</v>
      </c>
      <c r="Y173" s="570" t="s">
        <v>571</v>
      </c>
      <c r="Z173" s="633"/>
      <c r="AA173" s="633"/>
      <c r="AB173" s="633"/>
    </row>
    <row r="174" spans="1:28" hidden="1">
      <c r="A174" s="571" t="s">
        <v>629</v>
      </c>
      <c r="B174" s="572">
        <v>2005</v>
      </c>
      <c r="C174" s="571"/>
      <c r="D174" s="571"/>
      <c r="E174" s="584"/>
      <c r="F174" s="636"/>
      <c r="G174" s="636"/>
      <c r="H174" s="636"/>
      <c r="I174" s="636"/>
      <c r="J174" s="636"/>
      <c r="K174" s="636"/>
      <c r="L174" s="636"/>
      <c r="M174" s="636"/>
      <c r="N174" s="636"/>
      <c r="O174" s="636"/>
      <c r="P174" s="636"/>
      <c r="Q174" s="636"/>
      <c r="R174" s="636"/>
      <c r="S174" s="636"/>
      <c r="T174" s="636"/>
      <c r="U174" s="636"/>
      <c r="V174" s="636"/>
      <c r="W174" s="636"/>
      <c r="X174" s="636"/>
      <c r="Y174" s="636"/>
      <c r="Z174" s="585"/>
      <c r="AA174" s="585"/>
      <c r="AB174" s="585"/>
    </row>
    <row r="175" spans="1:28" hidden="1">
      <c r="A175" s="571" t="s">
        <v>226</v>
      </c>
      <c r="B175" s="572" t="s">
        <v>612</v>
      </c>
      <c r="C175" s="571"/>
      <c r="D175" s="571"/>
      <c r="E175" s="584"/>
      <c r="F175" s="576"/>
      <c r="G175" s="636"/>
      <c r="H175" s="636"/>
      <c r="I175" s="636"/>
      <c r="J175" s="636"/>
      <c r="K175" s="636"/>
      <c r="L175" s="636"/>
      <c r="M175" s="636"/>
      <c r="N175" s="636"/>
      <c r="O175" s="636"/>
      <c r="P175" s="636"/>
      <c r="Q175" s="636"/>
      <c r="R175" s="636"/>
      <c r="S175" s="636"/>
      <c r="T175" s="636"/>
      <c r="U175" s="636"/>
      <c r="V175" s="636"/>
      <c r="W175" s="636"/>
      <c r="X175" s="636"/>
      <c r="Y175" s="636"/>
      <c r="Z175" s="585"/>
      <c r="AA175" s="585"/>
      <c r="AB175" s="585"/>
    </row>
    <row r="176" spans="1:28" hidden="1">
      <c r="A176" s="571" t="s">
        <v>226</v>
      </c>
      <c r="B176" s="572" t="s">
        <v>613</v>
      </c>
      <c r="C176" s="571"/>
      <c r="D176" s="571"/>
      <c r="E176" s="584"/>
      <c r="F176" s="635"/>
      <c r="G176" s="576"/>
      <c r="H176" s="636"/>
      <c r="I176" s="636"/>
      <c r="J176" s="636"/>
      <c r="K176" s="636"/>
      <c r="L176" s="636"/>
      <c r="M176" s="636"/>
      <c r="N176" s="636"/>
      <c r="O176" s="636"/>
      <c r="P176" s="636"/>
      <c r="Q176" s="636"/>
      <c r="R176" s="636"/>
      <c r="S176" s="636"/>
      <c r="T176" s="636"/>
      <c r="U176" s="636"/>
      <c r="V176" s="636"/>
      <c r="W176" s="636"/>
      <c r="X176" s="636"/>
      <c r="Y176" s="636"/>
      <c r="Z176" s="585"/>
      <c r="AA176" s="585"/>
      <c r="AB176" s="585"/>
    </row>
    <row r="177" spans="1:28" hidden="1">
      <c r="A177" s="571" t="s">
        <v>226</v>
      </c>
      <c r="B177" s="572" t="s">
        <v>614</v>
      </c>
      <c r="C177" s="571"/>
      <c r="D177" s="571"/>
      <c r="E177" s="584"/>
      <c r="F177" s="635"/>
      <c r="G177" s="635"/>
      <c r="H177" s="576"/>
      <c r="I177" s="636"/>
      <c r="J177" s="636"/>
      <c r="K177" s="636"/>
      <c r="L177" s="636"/>
      <c r="M177" s="636"/>
      <c r="N177" s="636"/>
      <c r="O177" s="636"/>
      <c r="P177" s="636"/>
      <c r="Q177" s="636"/>
      <c r="R177" s="636"/>
      <c r="S177" s="636"/>
      <c r="T177" s="636"/>
      <c r="U177" s="636"/>
      <c r="V177" s="636"/>
      <c r="W177" s="636"/>
      <c r="X177" s="636"/>
      <c r="Y177" s="636"/>
      <c r="Z177" s="585"/>
      <c r="AA177" s="585"/>
      <c r="AB177" s="585"/>
    </row>
    <row r="178" spans="1:28" hidden="1">
      <c r="A178" s="571" t="s">
        <v>226</v>
      </c>
      <c r="B178" s="572" t="s">
        <v>615</v>
      </c>
      <c r="C178" s="571"/>
      <c r="D178" s="571"/>
      <c r="E178" s="584"/>
      <c r="F178" s="635"/>
      <c r="G178" s="635"/>
      <c r="H178" s="635"/>
      <c r="I178" s="576"/>
      <c r="J178" s="636"/>
      <c r="K178" s="636"/>
      <c r="L178" s="636"/>
      <c r="M178" s="636"/>
      <c r="N178" s="636"/>
      <c r="O178" s="636"/>
      <c r="P178" s="636"/>
      <c r="Q178" s="636"/>
      <c r="R178" s="636"/>
      <c r="S178" s="636"/>
      <c r="T178" s="636"/>
      <c r="U178" s="636"/>
      <c r="V178" s="636"/>
      <c r="W178" s="636"/>
      <c r="X178" s="636"/>
      <c r="Y178" s="636"/>
      <c r="Z178" s="585"/>
      <c r="AA178" s="585"/>
      <c r="AB178" s="585"/>
    </row>
    <row r="179" spans="1:28" hidden="1">
      <c r="A179" s="571" t="s">
        <v>226</v>
      </c>
      <c r="B179" s="572" t="s">
        <v>616</v>
      </c>
      <c r="C179" s="571"/>
      <c r="D179" s="571"/>
      <c r="E179" s="584"/>
      <c r="F179" s="635"/>
      <c r="G179" s="635"/>
      <c r="H179" s="635"/>
      <c r="I179" s="635"/>
      <c r="J179" s="576"/>
      <c r="K179" s="636"/>
      <c r="L179" s="636"/>
      <c r="M179" s="636"/>
      <c r="N179" s="636"/>
      <c r="O179" s="636"/>
      <c r="P179" s="636"/>
      <c r="Q179" s="636"/>
      <c r="R179" s="636"/>
      <c r="S179" s="636"/>
      <c r="T179" s="636"/>
      <c r="U179" s="636"/>
      <c r="V179" s="636"/>
      <c r="W179" s="636"/>
      <c r="X179" s="636"/>
      <c r="Y179" s="636"/>
      <c r="Z179" s="585"/>
      <c r="AA179" s="585"/>
      <c r="AB179" s="585"/>
    </row>
    <row r="180" spans="1:28" hidden="1">
      <c r="A180" s="571" t="s">
        <v>226</v>
      </c>
      <c r="B180" s="572" t="s">
        <v>617</v>
      </c>
      <c r="C180" s="571"/>
      <c r="D180" s="571"/>
      <c r="E180" s="584"/>
      <c r="F180" s="635"/>
      <c r="G180" s="635"/>
      <c r="H180" s="635"/>
      <c r="I180" s="635"/>
      <c r="J180" s="635"/>
      <c r="K180" s="576"/>
      <c r="L180" s="636"/>
      <c r="M180" s="636"/>
      <c r="N180" s="636"/>
      <c r="O180" s="636"/>
      <c r="P180" s="636"/>
      <c r="Q180" s="636"/>
      <c r="R180" s="636"/>
      <c r="S180" s="636"/>
      <c r="T180" s="636"/>
      <c r="U180" s="636"/>
      <c r="V180" s="636"/>
      <c r="W180" s="636"/>
      <c r="X180" s="636"/>
      <c r="Y180" s="636"/>
      <c r="Z180" s="585"/>
      <c r="AA180" s="585"/>
      <c r="AB180" s="585"/>
    </row>
    <row r="181" spans="1:28" hidden="1">
      <c r="A181" s="571" t="s">
        <v>226</v>
      </c>
      <c r="B181" s="572" t="s">
        <v>618</v>
      </c>
      <c r="C181" s="571"/>
      <c r="D181" s="571"/>
      <c r="E181" s="584"/>
      <c r="F181" s="635"/>
      <c r="G181" s="635"/>
      <c r="H181" s="635"/>
      <c r="I181" s="635"/>
      <c r="J181" s="635"/>
      <c r="K181" s="635"/>
      <c r="L181" s="576"/>
      <c r="M181" s="636"/>
      <c r="N181" s="636"/>
      <c r="O181" s="636"/>
      <c r="P181" s="636"/>
      <c r="Q181" s="636"/>
      <c r="R181" s="636"/>
      <c r="S181" s="636"/>
      <c r="T181" s="636"/>
      <c r="U181" s="636"/>
      <c r="V181" s="636"/>
      <c r="W181" s="636"/>
      <c r="X181" s="636"/>
      <c r="Y181" s="636"/>
      <c r="Z181" s="585"/>
      <c r="AA181" s="585"/>
      <c r="AB181" s="585"/>
    </row>
    <row r="182" spans="1:28" hidden="1">
      <c r="A182" s="571" t="s">
        <v>226</v>
      </c>
      <c r="B182" s="572" t="s">
        <v>619</v>
      </c>
      <c r="C182" s="571"/>
      <c r="D182" s="571"/>
      <c r="E182" s="584"/>
      <c r="F182" s="635"/>
      <c r="G182" s="635"/>
      <c r="H182" s="635"/>
      <c r="I182" s="635"/>
      <c r="J182" s="635"/>
      <c r="K182" s="635"/>
      <c r="L182" s="635"/>
      <c r="M182" s="576"/>
      <c r="N182" s="636"/>
      <c r="O182" s="636"/>
      <c r="P182" s="636"/>
      <c r="Q182" s="636"/>
      <c r="R182" s="636"/>
      <c r="S182" s="636"/>
      <c r="T182" s="636"/>
      <c r="U182" s="636"/>
      <c r="V182" s="636"/>
      <c r="W182" s="636"/>
      <c r="X182" s="636"/>
      <c r="Y182" s="636"/>
      <c r="Z182" s="585"/>
      <c r="AA182" s="585"/>
      <c r="AB182" s="585"/>
    </row>
    <row r="183" spans="1:28" hidden="1">
      <c r="A183" s="571" t="s">
        <v>226</v>
      </c>
      <c r="B183" s="572" t="s">
        <v>620</v>
      </c>
      <c r="C183" s="571"/>
      <c r="D183" s="571"/>
      <c r="E183" s="584"/>
      <c r="F183" s="635"/>
      <c r="G183" s="635"/>
      <c r="H183" s="635"/>
      <c r="I183" s="635"/>
      <c r="J183" s="635"/>
      <c r="K183" s="635"/>
      <c r="L183" s="635"/>
      <c r="M183" s="635"/>
      <c r="N183" s="576"/>
      <c r="O183" s="636"/>
      <c r="P183" s="636"/>
      <c r="Q183" s="636"/>
      <c r="R183" s="636"/>
      <c r="S183" s="636"/>
      <c r="T183" s="636"/>
      <c r="U183" s="636"/>
      <c r="V183" s="636"/>
      <c r="W183" s="636"/>
      <c r="X183" s="636"/>
      <c r="Y183" s="636"/>
      <c r="Z183" s="585"/>
      <c r="AA183" s="585"/>
      <c r="AB183" s="585"/>
    </row>
    <row r="184" spans="1:28" hidden="1">
      <c r="A184" s="571" t="s">
        <v>226</v>
      </c>
      <c r="B184" s="572" t="s">
        <v>621</v>
      </c>
      <c r="C184" s="575"/>
      <c r="D184" s="571"/>
      <c r="E184" s="584"/>
      <c r="F184" s="635"/>
      <c r="G184" s="635"/>
      <c r="H184" s="635"/>
      <c r="I184" s="635"/>
      <c r="J184" s="635"/>
      <c r="K184" s="635"/>
      <c r="L184" s="635"/>
      <c r="M184" s="635"/>
      <c r="N184" s="635"/>
      <c r="O184" s="576"/>
      <c r="P184" s="636"/>
      <c r="Q184" s="636"/>
      <c r="R184" s="636"/>
      <c r="S184" s="636"/>
      <c r="T184" s="636"/>
      <c r="U184" s="636"/>
      <c r="V184" s="636"/>
      <c r="W184" s="636"/>
      <c r="X184" s="636"/>
      <c r="Y184" s="636"/>
      <c r="Z184" s="585"/>
      <c r="AA184" s="585"/>
      <c r="AB184" s="585"/>
    </row>
    <row r="185" spans="1:28" hidden="1">
      <c r="A185" s="571" t="s">
        <v>226</v>
      </c>
      <c r="B185" s="572" t="s">
        <v>622</v>
      </c>
      <c r="C185" s="575"/>
      <c r="D185" s="571"/>
      <c r="E185" s="584"/>
      <c r="F185" s="635"/>
      <c r="G185" s="635"/>
      <c r="H185" s="635"/>
      <c r="I185" s="635"/>
      <c r="J185" s="635"/>
      <c r="K185" s="635"/>
      <c r="L185" s="635"/>
      <c r="M185" s="635"/>
      <c r="N185" s="635"/>
      <c r="O185" s="635"/>
      <c r="P185" s="576"/>
      <c r="Q185" s="636"/>
      <c r="R185" s="636"/>
      <c r="S185" s="636"/>
      <c r="T185" s="636"/>
      <c r="U185" s="636"/>
      <c r="V185" s="636"/>
      <c r="W185" s="636"/>
      <c r="X185" s="636"/>
      <c r="Y185" s="636"/>
      <c r="Z185" s="585"/>
      <c r="AA185" s="585"/>
      <c r="AB185" s="585"/>
    </row>
    <row r="186" spans="1:28" hidden="1">
      <c r="A186" s="571" t="s">
        <v>226</v>
      </c>
      <c r="B186" s="572" t="s">
        <v>623</v>
      </c>
      <c r="C186" s="575"/>
      <c r="D186" s="574"/>
      <c r="E186" s="584"/>
      <c r="F186" s="635"/>
      <c r="G186" s="635"/>
      <c r="H186" s="635"/>
      <c r="I186" s="635"/>
      <c r="J186" s="635"/>
      <c r="K186" s="635"/>
      <c r="L186" s="635"/>
      <c r="M186" s="635"/>
      <c r="N186" s="635"/>
      <c r="O186" s="635"/>
      <c r="P186" s="635"/>
      <c r="Q186" s="576"/>
      <c r="R186" s="636"/>
      <c r="S186" s="636"/>
      <c r="T186" s="636"/>
      <c r="U186" s="636"/>
      <c r="V186" s="636"/>
      <c r="W186" s="636"/>
      <c r="X186" s="636"/>
      <c r="Y186" s="636"/>
      <c r="Z186" s="585"/>
      <c r="AA186" s="585"/>
      <c r="AB186" s="585"/>
    </row>
    <row r="187" spans="1:28" hidden="1">
      <c r="A187" s="571" t="s">
        <v>226</v>
      </c>
      <c r="B187" s="572" t="s">
        <v>624</v>
      </c>
      <c r="C187" s="575"/>
      <c r="D187" s="574"/>
      <c r="E187" s="584"/>
      <c r="F187" s="635"/>
      <c r="G187" s="635"/>
      <c r="H187" s="635"/>
      <c r="I187" s="635"/>
      <c r="J187" s="635"/>
      <c r="K187" s="635"/>
      <c r="L187" s="635"/>
      <c r="M187" s="635"/>
      <c r="N187" s="635"/>
      <c r="O187" s="635"/>
      <c r="P187" s="635"/>
      <c r="Q187" s="635"/>
      <c r="R187" s="576"/>
      <c r="S187" s="636"/>
      <c r="T187" s="636"/>
      <c r="U187" s="636"/>
      <c r="V187" s="636"/>
      <c r="W187" s="636"/>
      <c r="X187" s="636"/>
      <c r="Y187" s="636"/>
      <c r="Z187" s="585"/>
      <c r="AA187" s="585"/>
      <c r="AB187" s="585"/>
    </row>
    <row r="188" spans="1:28" hidden="1">
      <c r="A188" s="571" t="s">
        <v>226</v>
      </c>
      <c r="B188" s="572" t="s">
        <v>625</v>
      </c>
      <c r="C188" s="575"/>
      <c r="D188" s="574"/>
      <c r="E188" s="584"/>
      <c r="F188" s="635"/>
      <c r="G188" s="635"/>
      <c r="H188" s="635"/>
      <c r="I188" s="635"/>
      <c r="J188" s="635"/>
      <c r="K188" s="635"/>
      <c r="L188" s="635"/>
      <c r="M188" s="635"/>
      <c r="N188" s="635"/>
      <c r="O188" s="635"/>
      <c r="P188" s="635"/>
      <c r="Q188" s="635"/>
      <c r="R188" s="635"/>
      <c r="S188" s="576"/>
      <c r="T188" s="636"/>
      <c r="U188" s="636"/>
      <c r="V188" s="636"/>
      <c r="W188" s="636"/>
      <c r="X188" s="636"/>
      <c r="Y188" s="636"/>
      <c r="Z188" s="585"/>
      <c r="AA188" s="585"/>
      <c r="AB188" s="585"/>
    </row>
    <row r="189" spans="1:28" hidden="1">
      <c r="A189" s="571" t="s">
        <v>226</v>
      </c>
      <c r="B189" s="572" t="s">
        <v>630</v>
      </c>
      <c r="C189" s="575"/>
      <c r="D189" s="574"/>
      <c r="E189" s="587"/>
      <c r="F189" s="635"/>
      <c r="G189" s="635"/>
      <c r="H189" s="635"/>
      <c r="I189" s="635"/>
      <c r="J189" s="635"/>
      <c r="K189" s="635"/>
      <c r="L189" s="635"/>
      <c r="M189" s="635"/>
      <c r="N189" s="635"/>
      <c r="O189" s="635"/>
      <c r="P189" s="635"/>
      <c r="Q189" s="635"/>
      <c r="R189" s="635"/>
      <c r="S189" s="635"/>
      <c r="T189" s="576"/>
      <c r="U189" s="636"/>
      <c r="V189" s="636"/>
      <c r="W189" s="636"/>
      <c r="X189" s="636"/>
      <c r="Y189" s="636"/>
      <c r="Z189" s="585"/>
      <c r="AA189" s="585"/>
      <c r="AB189" s="585"/>
    </row>
    <row r="190" spans="1:28" hidden="1">
      <c r="A190" s="571" t="s">
        <v>226</v>
      </c>
      <c r="B190" s="572" t="s">
        <v>631</v>
      </c>
      <c r="C190" s="575"/>
      <c r="D190" s="574"/>
      <c r="E190" s="587"/>
      <c r="F190" s="635"/>
      <c r="G190" s="635"/>
      <c r="H190" s="635"/>
      <c r="I190" s="635"/>
      <c r="J190" s="635"/>
      <c r="K190" s="635"/>
      <c r="L190" s="635"/>
      <c r="M190" s="635"/>
      <c r="N190" s="635"/>
      <c r="O190" s="635"/>
      <c r="P190" s="635"/>
      <c r="Q190" s="635"/>
      <c r="R190" s="635"/>
      <c r="S190" s="635"/>
      <c r="T190" s="635"/>
      <c r="U190" s="576"/>
      <c r="V190" s="636"/>
      <c r="W190" s="636"/>
      <c r="X190" s="636"/>
      <c r="Y190" s="636"/>
      <c r="Z190" s="585"/>
      <c r="AA190" s="585"/>
      <c r="AB190" s="585"/>
    </row>
    <row r="191" spans="1:28" hidden="1">
      <c r="A191" s="571" t="s">
        <v>226</v>
      </c>
      <c r="B191" s="572" t="s">
        <v>632</v>
      </c>
      <c r="C191" s="575"/>
      <c r="D191" s="574"/>
      <c r="E191" s="587"/>
      <c r="F191" s="635"/>
      <c r="G191" s="635"/>
      <c r="H191" s="635"/>
      <c r="I191" s="635"/>
      <c r="J191" s="635"/>
      <c r="K191" s="635"/>
      <c r="L191" s="635"/>
      <c r="M191" s="635"/>
      <c r="N191" s="635"/>
      <c r="O191" s="635"/>
      <c r="P191" s="635"/>
      <c r="Q191" s="635"/>
      <c r="R191" s="635"/>
      <c r="S191" s="635"/>
      <c r="T191" s="635"/>
      <c r="U191" s="635"/>
      <c r="V191" s="576"/>
      <c r="W191" s="636"/>
      <c r="X191" s="636"/>
      <c r="Y191" s="636"/>
      <c r="Z191" s="585"/>
      <c r="AA191" s="585"/>
      <c r="AB191" s="585"/>
    </row>
    <row r="192" spans="1:28" hidden="1">
      <c r="A192" s="571" t="s">
        <v>226</v>
      </c>
      <c r="B192" s="572" t="s">
        <v>633</v>
      </c>
      <c r="C192" s="575"/>
      <c r="D192" s="574"/>
      <c r="E192" s="587"/>
      <c r="F192" s="635"/>
      <c r="G192" s="635"/>
      <c r="H192" s="635"/>
      <c r="I192" s="635"/>
      <c r="J192" s="635"/>
      <c r="K192" s="635"/>
      <c r="L192" s="635"/>
      <c r="M192" s="635"/>
      <c r="N192" s="635"/>
      <c r="O192" s="635"/>
      <c r="P192" s="635"/>
      <c r="Q192" s="635"/>
      <c r="R192" s="635"/>
      <c r="S192" s="635"/>
      <c r="T192" s="635"/>
      <c r="U192" s="635"/>
      <c r="V192" s="635"/>
      <c r="W192" s="576"/>
      <c r="X192" s="636"/>
      <c r="Y192" s="636"/>
      <c r="Z192" s="585"/>
      <c r="AA192" s="585"/>
      <c r="AB192" s="585"/>
    </row>
    <row r="193" spans="1:28" hidden="1">
      <c r="A193" s="571" t="s">
        <v>226</v>
      </c>
      <c r="B193" s="572" t="s">
        <v>634</v>
      </c>
      <c r="C193" s="575"/>
      <c r="D193" s="574"/>
      <c r="E193" s="587"/>
      <c r="F193" s="635"/>
      <c r="G193" s="635"/>
      <c r="H193" s="635"/>
      <c r="I193" s="635"/>
      <c r="J193" s="635"/>
      <c r="K193" s="635"/>
      <c r="L193" s="635"/>
      <c r="M193" s="635"/>
      <c r="N193" s="635"/>
      <c r="O193" s="635"/>
      <c r="P193" s="635"/>
      <c r="Q193" s="635"/>
      <c r="R193" s="635"/>
      <c r="S193" s="635"/>
      <c r="T193" s="635"/>
      <c r="U193" s="635"/>
      <c r="V193" s="635"/>
      <c r="W193" s="635"/>
      <c r="X193" s="576"/>
      <c r="Y193" s="636"/>
      <c r="Z193" s="585"/>
      <c r="AA193" s="585"/>
      <c r="AB193" s="585"/>
    </row>
    <row r="194" spans="1:28" hidden="1">
      <c r="A194" s="571" t="s">
        <v>226</v>
      </c>
      <c r="B194" s="572" t="s">
        <v>635</v>
      </c>
      <c r="C194" s="575"/>
      <c r="D194" s="574"/>
      <c r="E194" s="587"/>
      <c r="F194" s="635"/>
      <c r="G194" s="635"/>
      <c r="H194" s="635"/>
      <c r="I194" s="635"/>
      <c r="J194" s="635"/>
      <c r="K194" s="635"/>
      <c r="L194" s="635"/>
      <c r="M194" s="635"/>
      <c r="N194" s="635"/>
      <c r="O194" s="635"/>
      <c r="P194" s="635"/>
      <c r="Q194" s="635"/>
      <c r="R194" s="635"/>
      <c r="S194" s="635"/>
      <c r="T194" s="635"/>
      <c r="U194" s="635"/>
      <c r="V194" s="635"/>
      <c r="W194" s="635"/>
      <c r="X194" s="635"/>
      <c r="Y194" s="576"/>
      <c r="Z194" s="585"/>
      <c r="AA194" s="585"/>
      <c r="AB194" s="585"/>
    </row>
    <row r="195" spans="1:28" hidden="1">
      <c r="A195" s="577"/>
      <c r="B195" s="578" t="s">
        <v>23</v>
      </c>
      <c r="C195" s="579"/>
      <c r="D195" s="579"/>
      <c r="E195" s="579"/>
      <c r="F195" s="579"/>
      <c r="G195" s="579"/>
      <c r="H195" s="579"/>
      <c r="I195" s="579"/>
      <c r="J195" s="579"/>
      <c r="K195" s="579"/>
      <c r="L195" s="579"/>
      <c r="M195" s="579"/>
      <c r="N195" s="579"/>
      <c r="O195" s="579"/>
      <c r="P195" s="579"/>
      <c r="Q195" s="579"/>
      <c r="R195" s="579"/>
      <c r="S195" s="579"/>
      <c r="T195" s="579"/>
      <c r="U195" s="579"/>
      <c r="V195" s="579"/>
      <c r="W195" s="579"/>
      <c r="X195" s="579"/>
      <c r="Y195" s="579"/>
      <c r="Z195" s="579"/>
      <c r="AA195" s="579"/>
      <c r="AB195" s="579"/>
    </row>
    <row r="196" spans="1:28" hidden="1">
      <c r="C196" s="590"/>
    </row>
    <row r="197" spans="1:28" hidden="1">
      <c r="C197" s="596"/>
    </row>
    <row r="198" spans="1:28" hidden="1"/>
    <row r="199" spans="1:28" hidden="1">
      <c r="B199" s="566" t="s">
        <v>643</v>
      </c>
      <c r="F199" s="634" t="s">
        <v>33</v>
      </c>
    </row>
    <row r="200" spans="1:28" ht="25.5" hidden="1">
      <c r="A200" s="567"/>
      <c r="B200" s="568" t="s">
        <v>447</v>
      </c>
      <c r="C200" s="1273" t="s">
        <v>610</v>
      </c>
      <c r="D200" s="1273" t="s">
        <v>611</v>
      </c>
      <c r="E200" s="1273" t="s">
        <v>682</v>
      </c>
      <c r="F200" s="1275" t="s">
        <v>683</v>
      </c>
      <c r="G200" s="1275"/>
      <c r="H200" s="1275"/>
      <c r="I200" s="1275"/>
      <c r="J200" s="1275"/>
      <c r="K200" s="1275"/>
      <c r="L200" s="1275"/>
      <c r="M200" s="1275"/>
      <c r="N200" s="1275"/>
      <c r="O200" s="1275"/>
      <c r="P200" s="1275"/>
      <c r="Q200" s="1275"/>
      <c r="R200" s="1275"/>
      <c r="S200" s="1275"/>
      <c r="T200" s="1275"/>
      <c r="U200" s="1275"/>
      <c r="V200" s="1275"/>
      <c r="W200" s="1275"/>
      <c r="X200" s="1275"/>
      <c r="Y200" s="1275"/>
      <c r="Z200" s="633" t="s">
        <v>626</v>
      </c>
      <c r="AA200" s="633" t="s">
        <v>627</v>
      </c>
      <c r="AB200" s="633" t="s">
        <v>628</v>
      </c>
    </row>
    <row r="201" spans="1:28" hidden="1">
      <c r="A201" s="567"/>
      <c r="B201" s="568"/>
      <c r="C201" s="1274"/>
      <c r="D201" s="1274"/>
      <c r="E201" s="1274"/>
      <c r="F201" s="570" t="s">
        <v>612</v>
      </c>
      <c r="G201" s="570" t="s">
        <v>613</v>
      </c>
      <c r="H201" s="570" t="s">
        <v>614</v>
      </c>
      <c r="I201" s="570" t="s">
        <v>615</v>
      </c>
      <c r="J201" s="570" t="s">
        <v>616</v>
      </c>
      <c r="K201" s="570" t="s">
        <v>617</v>
      </c>
      <c r="L201" s="570" t="s">
        <v>618</v>
      </c>
      <c r="M201" s="570" t="s">
        <v>619</v>
      </c>
      <c r="N201" s="570" t="s">
        <v>620</v>
      </c>
      <c r="O201" s="570" t="s">
        <v>621</v>
      </c>
      <c r="P201" s="570" t="s">
        <v>622</v>
      </c>
      <c r="Q201" s="570" t="s">
        <v>623</v>
      </c>
      <c r="R201" s="570" t="s">
        <v>624</v>
      </c>
      <c r="S201" s="570" t="s">
        <v>625</v>
      </c>
      <c r="T201" s="570" t="s">
        <v>213</v>
      </c>
      <c r="U201" s="570" t="s">
        <v>567</v>
      </c>
      <c r="V201" s="570" t="s">
        <v>568</v>
      </c>
      <c r="W201" s="570" t="s">
        <v>569</v>
      </c>
      <c r="X201" s="570" t="s">
        <v>570</v>
      </c>
      <c r="Y201" s="570" t="s">
        <v>571</v>
      </c>
      <c r="Z201" s="633"/>
      <c r="AA201" s="633"/>
      <c r="AB201" s="633"/>
    </row>
    <row r="202" spans="1:28" hidden="1">
      <c r="A202" s="571" t="s">
        <v>629</v>
      </c>
      <c r="B202" s="572">
        <v>2005</v>
      </c>
      <c r="C202" s="571"/>
      <c r="D202" s="571"/>
      <c r="E202" s="584"/>
      <c r="F202" s="636"/>
      <c r="G202" s="636"/>
      <c r="H202" s="636"/>
      <c r="I202" s="636"/>
      <c r="J202" s="636"/>
      <c r="K202" s="636"/>
      <c r="L202" s="636"/>
      <c r="M202" s="636"/>
      <c r="N202" s="636"/>
      <c r="O202" s="636"/>
      <c r="P202" s="636"/>
      <c r="Q202" s="636"/>
      <c r="R202" s="636"/>
      <c r="S202" s="636"/>
      <c r="T202" s="636"/>
      <c r="U202" s="636"/>
      <c r="V202" s="636"/>
      <c r="W202" s="636"/>
      <c r="X202" s="636"/>
      <c r="Y202" s="636"/>
      <c r="Z202" s="585"/>
      <c r="AA202" s="585"/>
      <c r="AB202" s="585"/>
    </row>
    <row r="203" spans="1:28" hidden="1">
      <c r="A203" s="571" t="s">
        <v>226</v>
      </c>
      <c r="B203" s="572" t="s">
        <v>612</v>
      </c>
      <c r="C203" s="571"/>
      <c r="D203" s="571"/>
      <c r="E203" s="584"/>
      <c r="F203" s="576"/>
      <c r="G203" s="636"/>
      <c r="H203" s="636"/>
      <c r="I203" s="636"/>
      <c r="J203" s="636"/>
      <c r="K203" s="636"/>
      <c r="L203" s="636"/>
      <c r="M203" s="636"/>
      <c r="N203" s="636"/>
      <c r="O203" s="636"/>
      <c r="P203" s="636"/>
      <c r="Q203" s="636"/>
      <c r="R203" s="636"/>
      <c r="S203" s="636"/>
      <c r="T203" s="636"/>
      <c r="U203" s="636"/>
      <c r="V203" s="636"/>
      <c r="W203" s="636"/>
      <c r="X203" s="636"/>
      <c r="Y203" s="636"/>
      <c r="Z203" s="585"/>
      <c r="AA203" s="585"/>
      <c r="AB203" s="585"/>
    </row>
    <row r="204" spans="1:28" hidden="1">
      <c r="A204" s="571" t="s">
        <v>226</v>
      </c>
      <c r="B204" s="572" t="s">
        <v>613</v>
      </c>
      <c r="C204" s="571"/>
      <c r="D204" s="571"/>
      <c r="E204" s="584"/>
      <c r="F204" s="635"/>
      <c r="G204" s="576"/>
      <c r="H204" s="636"/>
      <c r="I204" s="636"/>
      <c r="J204" s="636"/>
      <c r="K204" s="636"/>
      <c r="L204" s="636"/>
      <c r="M204" s="636"/>
      <c r="N204" s="636"/>
      <c r="O204" s="636"/>
      <c r="P204" s="636"/>
      <c r="Q204" s="636"/>
      <c r="R204" s="636"/>
      <c r="S204" s="636"/>
      <c r="T204" s="636"/>
      <c r="U204" s="636"/>
      <c r="V204" s="636"/>
      <c r="W204" s="636"/>
      <c r="X204" s="636"/>
      <c r="Y204" s="636"/>
      <c r="Z204" s="585"/>
      <c r="AA204" s="585"/>
      <c r="AB204" s="585"/>
    </row>
    <row r="205" spans="1:28" hidden="1">
      <c r="A205" s="571" t="s">
        <v>226</v>
      </c>
      <c r="B205" s="572" t="s">
        <v>614</v>
      </c>
      <c r="C205" s="571"/>
      <c r="D205" s="571"/>
      <c r="E205" s="584"/>
      <c r="F205" s="635"/>
      <c r="G205" s="635"/>
      <c r="H205" s="576"/>
      <c r="I205" s="636"/>
      <c r="J205" s="636"/>
      <c r="K205" s="636"/>
      <c r="L205" s="636"/>
      <c r="M205" s="636"/>
      <c r="N205" s="636"/>
      <c r="O205" s="636"/>
      <c r="P205" s="636"/>
      <c r="Q205" s="636"/>
      <c r="R205" s="636"/>
      <c r="S205" s="636"/>
      <c r="T205" s="636"/>
      <c r="U205" s="636"/>
      <c r="V205" s="636"/>
      <c r="W205" s="636"/>
      <c r="X205" s="636"/>
      <c r="Y205" s="636"/>
      <c r="Z205" s="585"/>
      <c r="AA205" s="585"/>
      <c r="AB205" s="585"/>
    </row>
    <row r="206" spans="1:28" hidden="1">
      <c r="A206" s="571" t="s">
        <v>226</v>
      </c>
      <c r="B206" s="572" t="s">
        <v>615</v>
      </c>
      <c r="C206" s="571"/>
      <c r="D206" s="571"/>
      <c r="E206" s="584"/>
      <c r="F206" s="635"/>
      <c r="G206" s="635"/>
      <c r="H206" s="635"/>
      <c r="I206" s="576"/>
      <c r="J206" s="636"/>
      <c r="K206" s="636"/>
      <c r="L206" s="636"/>
      <c r="M206" s="636"/>
      <c r="N206" s="636"/>
      <c r="O206" s="636"/>
      <c r="P206" s="636"/>
      <c r="Q206" s="636"/>
      <c r="R206" s="636"/>
      <c r="S206" s="636"/>
      <c r="T206" s="636"/>
      <c r="U206" s="636"/>
      <c r="V206" s="636"/>
      <c r="W206" s="636"/>
      <c r="X206" s="636"/>
      <c r="Y206" s="636"/>
      <c r="Z206" s="585"/>
      <c r="AA206" s="585"/>
      <c r="AB206" s="585"/>
    </row>
    <row r="207" spans="1:28" hidden="1">
      <c r="A207" s="571" t="s">
        <v>226</v>
      </c>
      <c r="B207" s="572" t="s">
        <v>616</v>
      </c>
      <c r="C207" s="571"/>
      <c r="D207" s="571"/>
      <c r="E207" s="584"/>
      <c r="F207" s="635"/>
      <c r="G207" s="635"/>
      <c r="H207" s="635"/>
      <c r="I207" s="635"/>
      <c r="J207" s="576"/>
      <c r="K207" s="636"/>
      <c r="L207" s="636"/>
      <c r="M207" s="636"/>
      <c r="N207" s="636"/>
      <c r="O207" s="636"/>
      <c r="P207" s="636"/>
      <c r="Q207" s="636"/>
      <c r="R207" s="636"/>
      <c r="S207" s="636"/>
      <c r="T207" s="636"/>
      <c r="U207" s="636"/>
      <c r="V207" s="636"/>
      <c r="W207" s="636"/>
      <c r="X207" s="636"/>
      <c r="Y207" s="636"/>
      <c r="Z207" s="585"/>
      <c r="AA207" s="585"/>
      <c r="AB207" s="585"/>
    </row>
    <row r="208" spans="1:28" hidden="1">
      <c r="A208" s="571" t="s">
        <v>226</v>
      </c>
      <c r="B208" s="572" t="s">
        <v>617</v>
      </c>
      <c r="C208" s="571"/>
      <c r="D208" s="571"/>
      <c r="E208" s="584"/>
      <c r="F208" s="635"/>
      <c r="G208" s="635"/>
      <c r="H208" s="635"/>
      <c r="I208" s="635"/>
      <c r="J208" s="635"/>
      <c r="K208" s="576"/>
      <c r="L208" s="636"/>
      <c r="M208" s="636"/>
      <c r="N208" s="636"/>
      <c r="O208" s="636"/>
      <c r="P208" s="636"/>
      <c r="Q208" s="636"/>
      <c r="R208" s="636"/>
      <c r="S208" s="636"/>
      <c r="T208" s="636"/>
      <c r="U208" s="636"/>
      <c r="V208" s="636"/>
      <c r="W208" s="636"/>
      <c r="X208" s="636"/>
      <c r="Y208" s="636"/>
      <c r="Z208" s="585"/>
      <c r="AA208" s="585"/>
      <c r="AB208" s="585"/>
    </row>
    <row r="209" spans="1:28" hidden="1">
      <c r="A209" s="571" t="s">
        <v>226</v>
      </c>
      <c r="B209" s="572" t="s">
        <v>618</v>
      </c>
      <c r="C209" s="571"/>
      <c r="D209" s="571"/>
      <c r="E209" s="584"/>
      <c r="F209" s="635"/>
      <c r="G209" s="635"/>
      <c r="H209" s="635"/>
      <c r="I209" s="635"/>
      <c r="J209" s="635"/>
      <c r="K209" s="635"/>
      <c r="L209" s="576"/>
      <c r="M209" s="636"/>
      <c r="N209" s="636"/>
      <c r="O209" s="636"/>
      <c r="P209" s="636"/>
      <c r="Q209" s="636"/>
      <c r="R209" s="636"/>
      <c r="S209" s="636"/>
      <c r="T209" s="636"/>
      <c r="U209" s="636"/>
      <c r="V209" s="636"/>
      <c r="W209" s="636"/>
      <c r="X209" s="636"/>
      <c r="Y209" s="636"/>
      <c r="Z209" s="585"/>
      <c r="AA209" s="585"/>
      <c r="AB209" s="585"/>
    </row>
    <row r="210" spans="1:28" hidden="1">
      <c r="A210" s="571" t="s">
        <v>226</v>
      </c>
      <c r="B210" s="572" t="s">
        <v>619</v>
      </c>
      <c r="C210" s="571"/>
      <c r="D210" s="571"/>
      <c r="E210" s="584"/>
      <c r="F210" s="635"/>
      <c r="G210" s="635"/>
      <c r="H210" s="635"/>
      <c r="I210" s="635"/>
      <c r="J210" s="635"/>
      <c r="K210" s="635"/>
      <c r="L210" s="635"/>
      <c r="M210" s="576"/>
      <c r="N210" s="636"/>
      <c r="O210" s="636"/>
      <c r="P210" s="636"/>
      <c r="Q210" s="636"/>
      <c r="R210" s="636"/>
      <c r="S210" s="636"/>
      <c r="T210" s="636"/>
      <c r="U210" s="636"/>
      <c r="V210" s="636"/>
      <c r="W210" s="636"/>
      <c r="X210" s="636"/>
      <c r="Y210" s="636"/>
      <c r="Z210" s="585"/>
      <c r="AA210" s="585"/>
      <c r="AB210" s="585"/>
    </row>
    <row r="211" spans="1:28" hidden="1">
      <c r="A211" s="571" t="s">
        <v>226</v>
      </c>
      <c r="B211" s="572" t="s">
        <v>620</v>
      </c>
      <c r="C211" s="571"/>
      <c r="D211" s="571"/>
      <c r="E211" s="584"/>
      <c r="F211" s="635"/>
      <c r="G211" s="635"/>
      <c r="H211" s="635"/>
      <c r="I211" s="635"/>
      <c r="J211" s="635"/>
      <c r="K211" s="635"/>
      <c r="L211" s="635"/>
      <c r="M211" s="635"/>
      <c r="N211" s="576"/>
      <c r="O211" s="636"/>
      <c r="P211" s="636"/>
      <c r="Q211" s="636"/>
      <c r="R211" s="636"/>
      <c r="S211" s="636"/>
      <c r="T211" s="636"/>
      <c r="U211" s="636"/>
      <c r="V211" s="636"/>
      <c r="W211" s="636"/>
      <c r="X211" s="636"/>
      <c r="Y211" s="636"/>
      <c r="Z211" s="585"/>
      <c r="AA211" s="585"/>
      <c r="AB211" s="585"/>
    </row>
    <row r="212" spans="1:28" hidden="1">
      <c r="A212" s="571" t="s">
        <v>226</v>
      </c>
      <c r="B212" s="572" t="s">
        <v>621</v>
      </c>
      <c r="C212" s="575"/>
      <c r="D212" s="571"/>
      <c r="E212" s="584"/>
      <c r="F212" s="635"/>
      <c r="G212" s="635"/>
      <c r="H212" s="635"/>
      <c r="I212" s="635"/>
      <c r="J212" s="635"/>
      <c r="K212" s="635"/>
      <c r="L212" s="635"/>
      <c r="M212" s="635"/>
      <c r="N212" s="635"/>
      <c r="O212" s="576"/>
      <c r="P212" s="636"/>
      <c r="Q212" s="636"/>
      <c r="R212" s="636"/>
      <c r="S212" s="636"/>
      <c r="T212" s="636"/>
      <c r="U212" s="636"/>
      <c r="V212" s="636"/>
      <c r="W212" s="636"/>
      <c r="X212" s="636"/>
      <c r="Y212" s="636"/>
      <c r="Z212" s="585"/>
      <c r="AA212" s="585"/>
      <c r="AB212" s="585"/>
    </row>
    <row r="213" spans="1:28" hidden="1">
      <c r="A213" s="571" t="s">
        <v>226</v>
      </c>
      <c r="B213" s="572" t="s">
        <v>622</v>
      </c>
      <c r="C213" s="575"/>
      <c r="D213" s="571"/>
      <c r="E213" s="584"/>
      <c r="F213" s="635"/>
      <c r="G213" s="635"/>
      <c r="H213" s="635"/>
      <c r="I213" s="635"/>
      <c r="J213" s="635"/>
      <c r="K213" s="635"/>
      <c r="L213" s="635"/>
      <c r="M213" s="635"/>
      <c r="N213" s="635"/>
      <c r="O213" s="635"/>
      <c r="P213" s="576"/>
      <c r="Q213" s="636"/>
      <c r="R213" s="636"/>
      <c r="S213" s="636"/>
      <c r="T213" s="636"/>
      <c r="U213" s="636"/>
      <c r="V213" s="636"/>
      <c r="W213" s="636"/>
      <c r="X213" s="636"/>
      <c r="Y213" s="636"/>
      <c r="Z213" s="585"/>
      <c r="AA213" s="585"/>
      <c r="AB213" s="585"/>
    </row>
    <row r="214" spans="1:28" hidden="1">
      <c r="A214" s="571" t="s">
        <v>226</v>
      </c>
      <c r="B214" s="572" t="s">
        <v>623</v>
      </c>
      <c r="C214" s="575"/>
      <c r="D214" s="574"/>
      <c r="E214" s="584"/>
      <c r="F214" s="635"/>
      <c r="G214" s="635"/>
      <c r="H214" s="635"/>
      <c r="I214" s="635"/>
      <c r="J214" s="635"/>
      <c r="K214" s="635"/>
      <c r="L214" s="635"/>
      <c r="M214" s="635"/>
      <c r="N214" s="635"/>
      <c r="O214" s="635"/>
      <c r="P214" s="635"/>
      <c r="Q214" s="576"/>
      <c r="R214" s="636"/>
      <c r="S214" s="636"/>
      <c r="T214" s="636"/>
      <c r="U214" s="636"/>
      <c r="V214" s="636"/>
      <c r="W214" s="636"/>
      <c r="X214" s="636"/>
      <c r="Y214" s="636"/>
      <c r="Z214" s="585"/>
      <c r="AA214" s="585"/>
      <c r="AB214" s="585"/>
    </row>
    <row r="215" spans="1:28" hidden="1">
      <c r="A215" s="571" t="s">
        <v>226</v>
      </c>
      <c r="B215" s="572" t="s">
        <v>624</v>
      </c>
      <c r="C215" s="575"/>
      <c r="D215" s="574"/>
      <c r="E215" s="584"/>
      <c r="F215" s="635"/>
      <c r="G215" s="635"/>
      <c r="H215" s="635"/>
      <c r="I215" s="635"/>
      <c r="J215" s="635"/>
      <c r="K215" s="635"/>
      <c r="L215" s="635"/>
      <c r="M215" s="635"/>
      <c r="N215" s="635"/>
      <c r="O215" s="635"/>
      <c r="P215" s="635"/>
      <c r="Q215" s="635"/>
      <c r="R215" s="576"/>
      <c r="S215" s="636"/>
      <c r="T215" s="636"/>
      <c r="U215" s="636"/>
      <c r="V215" s="636"/>
      <c r="W215" s="636"/>
      <c r="X215" s="636"/>
      <c r="Y215" s="636"/>
      <c r="Z215" s="585"/>
      <c r="AA215" s="585"/>
      <c r="AB215" s="585"/>
    </row>
    <row r="216" spans="1:28" hidden="1">
      <c r="A216" s="571" t="s">
        <v>226</v>
      </c>
      <c r="B216" s="572" t="s">
        <v>625</v>
      </c>
      <c r="C216" s="575"/>
      <c r="D216" s="574"/>
      <c r="E216" s="584"/>
      <c r="F216" s="635"/>
      <c r="G216" s="635"/>
      <c r="H216" s="635"/>
      <c r="I216" s="635"/>
      <c r="J216" s="635"/>
      <c r="K216" s="635"/>
      <c r="L216" s="635"/>
      <c r="M216" s="635"/>
      <c r="N216" s="635"/>
      <c r="O216" s="635"/>
      <c r="P216" s="635"/>
      <c r="Q216" s="635"/>
      <c r="R216" s="635"/>
      <c r="S216" s="576"/>
      <c r="T216" s="636"/>
      <c r="U216" s="636"/>
      <c r="V216" s="636"/>
      <c r="W216" s="636"/>
      <c r="X216" s="636"/>
      <c r="Y216" s="636"/>
      <c r="Z216" s="585"/>
      <c r="AA216" s="585"/>
      <c r="AB216" s="585"/>
    </row>
    <row r="217" spans="1:28" hidden="1">
      <c r="A217" s="571" t="s">
        <v>226</v>
      </c>
      <c r="B217" s="572" t="s">
        <v>630</v>
      </c>
      <c r="C217" s="575"/>
      <c r="D217" s="574"/>
      <c r="E217" s="587"/>
      <c r="F217" s="635"/>
      <c r="G217" s="635"/>
      <c r="H217" s="635"/>
      <c r="I217" s="635"/>
      <c r="J217" s="635"/>
      <c r="K217" s="635"/>
      <c r="L217" s="635"/>
      <c r="M217" s="635"/>
      <c r="N217" s="635"/>
      <c r="O217" s="635"/>
      <c r="P217" s="635"/>
      <c r="Q217" s="635"/>
      <c r="R217" s="635"/>
      <c r="S217" s="635"/>
      <c r="T217" s="576"/>
      <c r="U217" s="636"/>
      <c r="V217" s="636"/>
      <c r="W217" s="636"/>
      <c r="X217" s="636"/>
      <c r="Y217" s="636"/>
      <c r="Z217" s="585"/>
      <c r="AA217" s="585"/>
      <c r="AB217" s="585"/>
    </row>
    <row r="218" spans="1:28" hidden="1">
      <c r="A218" s="571" t="s">
        <v>226</v>
      </c>
      <c r="B218" s="572" t="s">
        <v>631</v>
      </c>
      <c r="C218" s="575"/>
      <c r="D218" s="574"/>
      <c r="E218" s="587"/>
      <c r="F218" s="635"/>
      <c r="G218" s="635"/>
      <c r="H218" s="635"/>
      <c r="I218" s="635"/>
      <c r="J218" s="635"/>
      <c r="K218" s="635"/>
      <c r="L218" s="635"/>
      <c r="M218" s="635"/>
      <c r="N218" s="635"/>
      <c r="O218" s="635"/>
      <c r="P218" s="635"/>
      <c r="Q218" s="635"/>
      <c r="R218" s="635"/>
      <c r="S218" s="635"/>
      <c r="T218" s="635"/>
      <c r="U218" s="576"/>
      <c r="V218" s="636"/>
      <c r="W218" s="636"/>
      <c r="X218" s="636"/>
      <c r="Y218" s="636"/>
      <c r="Z218" s="585"/>
      <c r="AA218" s="585"/>
      <c r="AB218" s="585"/>
    </row>
    <row r="219" spans="1:28" hidden="1">
      <c r="A219" s="571" t="s">
        <v>226</v>
      </c>
      <c r="B219" s="572" t="s">
        <v>632</v>
      </c>
      <c r="C219" s="575"/>
      <c r="D219" s="574"/>
      <c r="E219" s="587"/>
      <c r="F219" s="635"/>
      <c r="G219" s="635"/>
      <c r="H219" s="635"/>
      <c r="I219" s="635"/>
      <c r="J219" s="635"/>
      <c r="K219" s="635"/>
      <c r="L219" s="635"/>
      <c r="M219" s="635"/>
      <c r="N219" s="635"/>
      <c r="O219" s="635"/>
      <c r="P219" s="635"/>
      <c r="Q219" s="635"/>
      <c r="R219" s="635"/>
      <c r="S219" s="635"/>
      <c r="T219" s="635"/>
      <c r="U219" s="635"/>
      <c r="V219" s="576"/>
      <c r="W219" s="636"/>
      <c r="X219" s="636"/>
      <c r="Y219" s="636"/>
      <c r="Z219" s="585"/>
      <c r="AA219" s="585"/>
      <c r="AB219" s="585"/>
    </row>
    <row r="220" spans="1:28" hidden="1">
      <c r="A220" s="571" t="s">
        <v>226</v>
      </c>
      <c r="B220" s="572" t="s">
        <v>633</v>
      </c>
      <c r="C220" s="575"/>
      <c r="D220" s="574"/>
      <c r="E220" s="587"/>
      <c r="F220" s="635"/>
      <c r="G220" s="635"/>
      <c r="H220" s="635"/>
      <c r="I220" s="635"/>
      <c r="J220" s="635"/>
      <c r="K220" s="635"/>
      <c r="L220" s="635"/>
      <c r="M220" s="635"/>
      <c r="N220" s="635"/>
      <c r="O220" s="635"/>
      <c r="P220" s="635"/>
      <c r="Q220" s="635"/>
      <c r="R220" s="635"/>
      <c r="S220" s="635"/>
      <c r="T220" s="635"/>
      <c r="U220" s="635"/>
      <c r="V220" s="635"/>
      <c r="W220" s="576"/>
      <c r="X220" s="636"/>
      <c r="Y220" s="636"/>
      <c r="Z220" s="585"/>
      <c r="AA220" s="585"/>
      <c r="AB220" s="585"/>
    </row>
    <row r="221" spans="1:28" hidden="1">
      <c r="A221" s="571" t="s">
        <v>226</v>
      </c>
      <c r="B221" s="572" t="s">
        <v>634</v>
      </c>
      <c r="C221" s="575"/>
      <c r="D221" s="574"/>
      <c r="E221" s="587"/>
      <c r="F221" s="635"/>
      <c r="G221" s="635"/>
      <c r="H221" s="635"/>
      <c r="I221" s="635"/>
      <c r="J221" s="635"/>
      <c r="K221" s="635"/>
      <c r="L221" s="635"/>
      <c r="M221" s="635"/>
      <c r="N221" s="635"/>
      <c r="O221" s="635"/>
      <c r="P221" s="635"/>
      <c r="Q221" s="635"/>
      <c r="R221" s="635"/>
      <c r="S221" s="635"/>
      <c r="T221" s="635"/>
      <c r="U221" s="635"/>
      <c r="V221" s="635"/>
      <c r="W221" s="635"/>
      <c r="X221" s="576"/>
      <c r="Y221" s="636"/>
      <c r="Z221" s="585"/>
      <c r="AA221" s="585"/>
      <c r="AB221" s="585"/>
    </row>
    <row r="222" spans="1:28" hidden="1">
      <c r="A222" s="571" t="s">
        <v>226</v>
      </c>
      <c r="B222" s="572" t="s">
        <v>635</v>
      </c>
      <c r="C222" s="575"/>
      <c r="D222" s="574"/>
      <c r="E222" s="587"/>
      <c r="F222" s="635"/>
      <c r="G222" s="635"/>
      <c r="H222" s="635"/>
      <c r="I222" s="635"/>
      <c r="J222" s="635"/>
      <c r="K222" s="635"/>
      <c r="L222" s="635"/>
      <c r="M222" s="635"/>
      <c r="N222" s="635"/>
      <c r="O222" s="635"/>
      <c r="P222" s="635"/>
      <c r="Q222" s="635"/>
      <c r="R222" s="635"/>
      <c r="S222" s="635"/>
      <c r="T222" s="635"/>
      <c r="U222" s="635"/>
      <c r="V222" s="635"/>
      <c r="W222" s="635"/>
      <c r="X222" s="635"/>
      <c r="Y222" s="576"/>
      <c r="Z222" s="585"/>
      <c r="AA222" s="585"/>
      <c r="AB222" s="585"/>
    </row>
    <row r="223" spans="1:28" hidden="1">
      <c r="A223" s="577"/>
      <c r="B223" s="578" t="s">
        <v>23</v>
      </c>
      <c r="C223" s="579"/>
      <c r="D223" s="579"/>
      <c r="E223" s="579"/>
      <c r="F223" s="579"/>
      <c r="G223" s="579"/>
      <c r="H223" s="579"/>
      <c r="I223" s="579"/>
      <c r="J223" s="579"/>
      <c r="K223" s="579"/>
      <c r="L223" s="579"/>
      <c r="M223" s="579"/>
      <c r="N223" s="579"/>
      <c r="O223" s="579"/>
      <c r="P223" s="579"/>
      <c r="Q223" s="579"/>
      <c r="R223" s="579"/>
      <c r="S223" s="579"/>
      <c r="T223" s="579"/>
      <c r="U223" s="579"/>
      <c r="V223" s="579"/>
      <c r="W223" s="579"/>
      <c r="X223" s="579"/>
      <c r="Y223" s="579"/>
      <c r="Z223" s="579"/>
      <c r="AA223" s="579"/>
      <c r="AB223" s="579"/>
    </row>
    <row r="224" spans="1:28" hidden="1">
      <c r="C224" s="590"/>
    </row>
    <row r="225" spans="1:28" hidden="1"/>
    <row r="226" spans="1:28" hidden="1"/>
    <row r="227" spans="1:28" hidden="1">
      <c r="B227" s="566" t="s">
        <v>161</v>
      </c>
      <c r="F227" s="634" t="s">
        <v>33</v>
      </c>
    </row>
    <row r="228" spans="1:28" ht="25.5" hidden="1">
      <c r="A228" s="567"/>
      <c r="B228" s="568" t="s">
        <v>447</v>
      </c>
      <c r="C228" s="1273" t="s">
        <v>610</v>
      </c>
      <c r="D228" s="1273" t="s">
        <v>611</v>
      </c>
      <c r="E228" s="1273" t="s">
        <v>682</v>
      </c>
      <c r="F228" s="1275" t="s">
        <v>683</v>
      </c>
      <c r="G228" s="1275"/>
      <c r="H228" s="1275"/>
      <c r="I228" s="1275"/>
      <c r="J228" s="1275"/>
      <c r="K228" s="1275"/>
      <c r="L228" s="1275"/>
      <c r="M228" s="1275"/>
      <c r="N228" s="1275"/>
      <c r="O228" s="1275"/>
      <c r="P228" s="1275"/>
      <c r="Q228" s="1275"/>
      <c r="R228" s="1275"/>
      <c r="S228" s="1275"/>
      <c r="T228" s="1275"/>
      <c r="U228" s="1275"/>
      <c r="V228" s="1275"/>
      <c r="W228" s="1275"/>
      <c r="X228" s="1275"/>
      <c r="Y228" s="1275"/>
      <c r="Z228" s="633" t="s">
        <v>626</v>
      </c>
      <c r="AA228" s="633" t="s">
        <v>627</v>
      </c>
      <c r="AB228" s="633" t="s">
        <v>628</v>
      </c>
    </row>
    <row r="229" spans="1:28" hidden="1">
      <c r="A229" s="567"/>
      <c r="B229" s="568"/>
      <c r="C229" s="1274"/>
      <c r="D229" s="1274"/>
      <c r="E229" s="1274"/>
      <c r="F229" s="570" t="s">
        <v>612</v>
      </c>
      <c r="G229" s="570" t="s">
        <v>613</v>
      </c>
      <c r="H229" s="570" t="s">
        <v>614</v>
      </c>
      <c r="I229" s="570" t="s">
        <v>615</v>
      </c>
      <c r="J229" s="570" t="s">
        <v>616</v>
      </c>
      <c r="K229" s="570" t="s">
        <v>617</v>
      </c>
      <c r="L229" s="570" t="s">
        <v>618</v>
      </c>
      <c r="M229" s="570" t="s">
        <v>619</v>
      </c>
      <c r="N229" s="570" t="s">
        <v>620</v>
      </c>
      <c r="O229" s="570" t="s">
        <v>621</v>
      </c>
      <c r="P229" s="570" t="s">
        <v>622</v>
      </c>
      <c r="Q229" s="570" t="s">
        <v>623</v>
      </c>
      <c r="R229" s="570" t="s">
        <v>624</v>
      </c>
      <c r="S229" s="570" t="s">
        <v>625</v>
      </c>
      <c r="T229" s="570" t="s">
        <v>213</v>
      </c>
      <c r="U229" s="570" t="s">
        <v>567</v>
      </c>
      <c r="V229" s="570" t="s">
        <v>568</v>
      </c>
      <c r="W229" s="570" t="s">
        <v>569</v>
      </c>
      <c r="X229" s="570" t="s">
        <v>570</v>
      </c>
      <c r="Y229" s="570" t="s">
        <v>571</v>
      </c>
      <c r="Z229" s="633"/>
      <c r="AA229" s="633"/>
      <c r="AB229" s="633"/>
    </row>
    <row r="230" spans="1:28" hidden="1">
      <c r="A230" s="593" t="s">
        <v>629</v>
      </c>
      <c r="B230" s="597">
        <v>2005</v>
      </c>
      <c r="C230" s="571"/>
      <c r="D230" s="571"/>
      <c r="E230" s="584"/>
      <c r="F230" s="636"/>
      <c r="G230" s="636"/>
      <c r="H230" s="636"/>
      <c r="I230" s="636"/>
      <c r="J230" s="636"/>
      <c r="K230" s="636"/>
      <c r="L230" s="636"/>
      <c r="M230" s="636"/>
      <c r="N230" s="636"/>
      <c r="O230" s="636"/>
      <c r="P230" s="636"/>
      <c r="Q230" s="636"/>
      <c r="R230" s="636"/>
      <c r="S230" s="636"/>
      <c r="T230" s="636"/>
      <c r="U230" s="636"/>
      <c r="V230" s="636"/>
      <c r="W230" s="636"/>
      <c r="X230" s="636"/>
      <c r="Y230" s="636"/>
      <c r="Z230" s="585"/>
      <c r="AA230" s="585"/>
      <c r="AB230" s="585"/>
    </row>
    <row r="231" spans="1:28" hidden="1">
      <c r="A231" s="593" t="s">
        <v>226</v>
      </c>
      <c r="B231" s="597" t="s">
        <v>612</v>
      </c>
      <c r="C231" s="571"/>
      <c r="D231" s="571"/>
      <c r="E231" s="584"/>
      <c r="F231" s="576"/>
      <c r="G231" s="636"/>
      <c r="H231" s="636"/>
      <c r="I231" s="636"/>
      <c r="J231" s="636"/>
      <c r="K231" s="636"/>
      <c r="L231" s="636"/>
      <c r="M231" s="636"/>
      <c r="N231" s="636"/>
      <c r="O231" s="636"/>
      <c r="P231" s="636"/>
      <c r="Q231" s="636"/>
      <c r="R231" s="636"/>
      <c r="S231" s="636"/>
      <c r="T231" s="636"/>
      <c r="U231" s="636"/>
      <c r="V231" s="636"/>
      <c r="W231" s="636"/>
      <c r="X231" s="636"/>
      <c r="Y231" s="636"/>
      <c r="Z231" s="585"/>
      <c r="AA231" s="585"/>
      <c r="AB231" s="585"/>
    </row>
    <row r="232" spans="1:28" hidden="1">
      <c r="A232" s="593" t="s">
        <v>226</v>
      </c>
      <c r="B232" s="597" t="s">
        <v>613</v>
      </c>
      <c r="C232" s="571"/>
      <c r="D232" s="571"/>
      <c r="E232" s="584"/>
      <c r="F232" s="635"/>
      <c r="G232" s="576"/>
      <c r="H232" s="636"/>
      <c r="I232" s="636"/>
      <c r="J232" s="636"/>
      <c r="K232" s="636"/>
      <c r="L232" s="636"/>
      <c r="M232" s="636"/>
      <c r="N232" s="636"/>
      <c r="O232" s="636"/>
      <c r="P232" s="636"/>
      <c r="Q232" s="636"/>
      <c r="R232" s="636"/>
      <c r="S232" s="636"/>
      <c r="T232" s="636"/>
      <c r="U232" s="636"/>
      <c r="V232" s="636"/>
      <c r="W232" s="636"/>
      <c r="X232" s="636"/>
      <c r="Y232" s="636"/>
      <c r="Z232" s="585"/>
      <c r="AA232" s="585"/>
      <c r="AB232" s="585"/>
    </row>
    <row r="233" spans="1:28" hidden="1">
      <c r="A233" s="593" t="s">
        <v>226</v>
      </c>
      <c r="B233" s="597" t="s">
        <v>614</v>
      </c>
      <c r="C233" s="571"/>
      <c r="D233" s="571"/>
      <c r="E233" s="584"/>
      <c r="F233" s="635"/>
      <c r="G233" s="635"/>
      <c r="H233" s="576"/>
      <c r="I233" s="636"/>
      <c r="J233" s="636"/>
      <c r="K233" s="636"/>
      <c r="L233" s="636"/>
      <c r="M233" s="636"/>
      <c r="N233" s="636"/>
      <c r="O233" s="636"/>
      <c r="P233" s="636"/>
      <c r="Q233" s="636"/>
      <c r="R233" s="636"/>
      <c r="S233" s="636"/>
      <c r="T233" s="636"/>
      <c r="U233" s="636"/>
      <c r="V233" s="636"/>
      <c r="W233" s="636"/>
      <c r="X233" s="636"/>
      <c r="Y233" s="636"/>
      <c r="Z233" s="585"/>
      <c r="AA233" s="585"/>
      <c r="AB233" s="585"/>
    </row>
    <row r="234" spans="1:28" hidden="1">
      <c r="A234" s="593" t="s">
        <v>226</v>
      </c>
      <c r="B234" s="597" t="s">
        <v>615</v>
      </c>
      <c r="C234" s="571"/>
      <c r="D234" s="571"/>
      <c r="E234" s="584"/>
      <c r="F234" s="635"/>
      <c r="G234" s="635"/>
      <c r="H234" s="635"/>
      <c r="I234" s="576"/>
      <c r="J234" s="636"/>
      <c r="K234" s="636"/>
      <c r="L234" s="636"/>
      <c r="M234" s="636"/>
      <c r="N234" s="636"/>
      <c r="O234" s="636"/>
      <c r="P234" s="636"/>
      <c r="Q234" s="636"/>
      <c r="R234" s="636"/>
      <c r="S234" s="636"/>
      <c r="T234" s="636"/>
      <c r="U234" s="636"/>
      <c r="V234" s="636"/>
      <c r="W234" s="636"/>
      <c r="X234" s="636"/>
      <c r="Y234" s="636"/>
      <c r="Z234" s="585"/>
      <c r="AA234" s="585"/>
      <c r="AB234" s="585"/>
    </row>
    <row r="235" spans="1:28" hidden="1">
      <c r="A235" s="593" t="s">
        <v>226</v>
      </c>
      <c r="B235" s="597" t="s">
        <v>616</v>
      </c>
      <c r="C235" s="571"/>
      <c r="D235" s="571"/>
      <c r="E235" s="584"/>
      <c r="F235" s="635"/>
      <c r="G235" s="635"/>
      <c r="H235" s="635"/>
      <c r="I235" s="635"/>
      <c r="J235" s="576"/>
      <c r="K235" s="636"/>
      <c r="L235" s="636"/>
      <c r="M235" s="636"/>
      <c r="N235" s="636"/>
      <c r="O235" s="636"/>
      <c r="P235" s="636"/>
      <c r="Q235" s="636"/>
      <c r="R235" s="636"/>
      <c r="S235" s="636"/>
      <c r="T235" s="636"/>
      <c r="U235" s="636"/>
      <c r="V235" s="636"/>
      <c r="W235" s="636"/>
      <c r="X235" s="636"/>
      <c r="Y235" s="636"/>
      <c r="Z235" s="585"/>
      <c r="AA235" s="585"/>
      <c r="AB235" s="585"/>
    </row>
    <row r="236" spans="1:28" hidden="1">
      <c r="A236" s="593" t="s">
        <v>226</v>
      </c>
      <c r="B236" s="597" t="s">
        <v>617</v>
      </c>
      <c r="C236" s="571"/>
      <c r="D236" s="571"/>
      <c r="E236" s="584"/>
      <c r="F236" s="635"/>
      <c r="G236" s="635"/>
      <c r="H236" s="635"/>
      <c r="I236" s="635"/>
      <c r="J236" s="635"/>
      <c r="K236" s="576"/>
      <c r="L236" s="636"/>
      <c r="M236" s="636"/>
      <c r="N236" s="636"/>
      <c r="O236" s="636"/>
      <c r="P236" s="636"/>
      <c r="Q236" s="636"/>
      <c r="R236" s="636"/>
      <c r="S236" s="636"/>
      <c r="T236" s="636"/>
      <c r="U236" s="636"/>
      <c r="V236" s="636"/>
      <c r="W236" s="636"/>
      <c r="X236" s="636"/>
      <c r="Y236" s="636"/>
      <c r="Z236" s="585"/>
      <c r="AA236" s="585"/>
      <c r="AB236" s="585"/>
    </row>
    <row r="237" spans="1:28" hidden="1">
      <c r="A237" s="593" t="s">
        <v>226</v>
      </c>
      <c r="B237" s="597" t="s">
        <v>618</v>
      </c>
      <c r="C237" s="571"/>
      <c r="D237" s="571"/>
      <c r="E237" s="584"/>
      <c r="F237" s="635"/>
      <c r="G237" s="635"/>
      <c r="H237" s="635"/>
      <c r="I237" s="635"/>
      <c r="J237" s="635"/>
      <c r="K237" s="635"/>
      <c r="L237" s="576"/>
      <c r="M237" s="636"/>
      <c r="N237" s="636"/>
      <c r="O237" s="636"/>
      <c r="P237" s="636"/>
      <c r="Q237" s="636"/>
      <c r="R237" s="636"/>
      <c r="S237" s="636"/>
      <c r="T237" s="636"/>
      <c r="U237" s="636"/>
      <c r="V237" s="636"/>
      <c r="W237" s="636"/>
      <c r="X237" s="636"/>
      <c r="Y237" s="636"/>
      <c r="Z237" s="585"/>
      <c r="AA237" s="585"/>
      <c r="AB237" s="585"/>
    </row>
    <row r="238" spans="1:28" hidden="1">
      <c r="A238" s="593" t="s">
        <v>226</v>
      </c>
      <c r="B238" s="597" t="s">
        <v>619</v>
      </c>
      <c r="C238" s="571"/>
      <c r="D238" s="571"/>
      <c r="E238" s="584"/>
      <c r="F238" s="635"/>
      <c r="G238" s="635"/>
      <c r="H238" s="635"/>
      <c r="I238" s="635"/>
      <c r="J238" s="635"/>
      <c r="K238" s="635"/>
      <c r="L238" s="635"/>
      <c r="M238" s="576"/>
      <c r="N238" s="636"/>
      <c r="O238" s="636"/>
      <c r="P238" s="636"/>
      <c r="Q238" s="636"/>
      <c r="R238" s="636"/>
      <c r="S238" s="636"/>
      <c r="T238" s="636"/>
      <c r="U238" s="636"/>
      <c r="V238" s="636"/>
      <c r="W238" s="636"/>
      <c r="X238" s="636"/>
      <c r="Y238" s="636"/>
      <c r="Z238" s="585"/>
      <c r="AA238" s="585"/>
      <c r="AB238" s="585"/>
    </row>
    <row r="239" spans="1:28" hidden="1">
      <c r="A239" s="593" t="s">
        <v>226</v>
      </c>
      <c r="B239" s="597" t="s">
        <v>620</v>
      </c>
      <c r="C239" s="571"/>
      <c r="D239" s="571"/>
      <c r="E239" s="584"/>
      <c r="F239" s="635"/>
      <c r="G239" s="635"/>
      <c r="H239" s="635"/>
      <c r="I239" s="635"/>
      <c r="J239" s="635"/>
      <c r="K239" s="635"/>
      <c r="L239" s="635"/>
      <c r="M239" s="635"/>
      <c r="N239" s="576"/>
      <c r="O239" s="636"/>
      <c r="P239" s="636"/>
      <c r="Q239" s="636"/>
      <c r="R239" s="636"/>
      <c r="S239" s="636"/>
      <c r="T239" s="636"/>
      <c r="U239" s="636"/>
      <c r="V239" s="636"/>
      <c r="W239" s="636"/>
      <c r="X239" s="636"/>
      <c r="Y239" s="636"/>
      <c r="Z239" s="585"/>
      <c r="AA239" s="585"/>
      <c r="AB239" s="585"/>
    </row>
    <row r="240" spans="1:28" hidden="1">
      <c r="A240" s="593" t="s">
        <v>226</v>
      </c>
      <c r="B240" s="597" t="s">
        <v>621</v>
      </c>
      <c r="C240" s="575"/>
      <c r="D240" s="593"/>
      <c r="E240" s="584"/>
      <c r="F240" s="635"/>
      <c r="G240" s="635"/>
      <c r="H240" s="635"/>
      <c r="I240" s="635"/>
      <c r="J240" s="635"/>
      <c r="K240" s="635"/>
      <c r="L240" s="635"/>
      <c r="M240" s="635"/>
      <c r="N240" s="635"/>
      <c r="O240" s="576"/>
      <c r="P240" s="636"/>
      <c r="Q240" s="636"/>
      <c r="R240" s="636"/>
      <c r="S240" s="636"/>
      <c r="T240" s="636"/>
      <c r="U240" s="636"/>
      <c r="V240" s="636"/>
      <c r="W240" s="636"/>
      <c r="X240" s="636"/>
      <c r="Y240" s="636"/>
      <c r="Z240" s="585"/>
      <c r="AA240" s="585"/>
      <c r="AB240" s="585"/>
    </row>
    <row r="241" spans="1:28" hidden="1">
      <c r="A241" s="593" t="s">
        <v>226</v>
      </c>
      <c r="B241" s="597" t="s">
        <v>622</v>
      </c>
      <c r="C241" s="575"/>
      <c r="D241" s="593"/>
      <c r="E241" s="584"/>
      <c r="F241" s="635"/>
      <c r="G241" s="635"/>
      <c r="H241" s="635"/>
      <c r="I241" s="635"/>
      <c r="J241" s="635"/>
      <c r="K241" s="635"/>
      <c r="L241" s="635"/>
      <c r="M241" s="635"/>
      <c r="N241" s="635"/>
      <c r="O241" s="635"/>
      <c r="P241" s="576"/>
      <c r="Q241" s="636"/>
      <c r="R241" s="636"/>
      <c r="S241" s="636"/>
      <c r="T241" s="636"/>
      <c r="U241" s="636"/>
      <c r="V241" s="636"/>
      <c r="W241" s="636"/>
      <c r="X241" s="636"/>
      <c r="Y241" s="636"/>
      <c r="Z241" s="585"/>
      <c r="AA241" s="585"/>
      <c r="AB241" s="585"/>
    </row>
    <row r="242" spans="1:28" hidden="1">
      <c r="A242" s="571" t="s">
        <v>226</v>
      </c>
      <c r="B242" s="572" t="s">
        <v>623</v>
      </c>
      <c r="C242" s="575"/>
      <c r="D242" s="574"/>
      <c r="E242" s="584"/>
      <c r="F242" s="635"/>
      <c r="G242" s="635"/>
      <c r="H242" s="635"/>
      <c r="I242" s="635"/>
      <c r="J242" s="635"/>
      <c r="K242" s="635"/>
      <c r="L242" s="635"/>
      <c r="M242" s="635"/>
      <c r="N242" s="635"/>
      <c r="O242" s="635"/>
      <c r="P242" s="635"/>
      <c r="Q242" s="576"/>
      <c r="R242" s="636"/>
      <c r="S242" s="636"/>
      <c r="T242" s="636"/>
      <c r="U242" s="636"/>
      <c r="V242" s="636"/>
      <c r="W242" s="636"/>
      <c r="X242" s="636"/>
      <c r="Y242" s="636"/>
      <c r="Z242" s="585"/>
      <c r="AA242" s="585"/>
      <c r="AB242" s="585"/>
    </row>
    <row r="243" spans="1:28" hidden="1">
      <c r="A243" s="571" t="s">
        <v>226</v>
      </c>
      <c r="B243" s="572" t="s">
        <v>624</v>
      </c>
      <c r="C243" s="575"/>
      <c r="D243" s="574"/>
      <c r="E243" s="584"/>
      <c r="F243" s="635"/>
      <c r="G243" s="635"/>
      <c r="H243" s="635"/>
      <c r="I243" s="635"/>
      <c r="J243" s="635"/>
      <c r="K243" s="635"/>
      <c r="L243" s="635"/>
      <c r="M243" s="635"/>
      <c r="N243" s="635"/>
      <c r="O243" s="635"/>
      <c r="P243" s="635"/>
      <c r="Q243" s="635"/>
      <c r="R243" s="576"/>
      <c r="S243" s="636"/>
      <c r="T243" s="636"/>
      <c r="U243" s="636"/>
      <c r="V243" s="636"/>
      <c r="W243" s="636"/>
      <c r="X243" s="636"/>
      <c r="Y243" s="636"/>
      <c r="Z243" s="585"/>
      <c r="AA243" s="585"/>
      <c r="AB243" s="585"/>
    </row>
    <row r="244" spans="1:28" hidden="1">
      <c r="A244" s="571" t="s">
        <v>226</v>
      </c>
      <c r="B244" s="572" t="s">
        <v>625</v>
      </c>
      <c r="C244" s="575"/>
      <c r="D244" s="574"/>
      <c r="E244" s="584"/>
      <c r="F244" s="635"/>
      <c r="G244" s="635"/>
      <c r="H244" s="635"/>
      <c r="I244" s="635"/>
      <c r="J244" s="635"/>
      <c r="K244" s="635"/>
      <c r="L244" s="635"/>
      <c r="M244" s="635"/>
      <c r="N244" s="635"/>
      <c r="O244" s="635"/>
      <c r="P244" s="635"/>
      <c r="Q244" s="635"/>
      <c r="R244" s="635"/>
      <c r="S244" s="576"/>
      <c r="T244" s="636"/>
      <c r="U244" s="636"/>
      <c r="V244" s="636"/>
      <c r="W244" s="636"/>
      <c r="X244" s="636"/>
      <c r="Y244" s="636"/>
      <c r="Z244" s="585"/>
      <c r="AA244" s="585"/>
      <c r="AB244" s="585"/>
    </row>
    <row r="245" spans="1:28" hidden="1">
      <c r="A245" s="571" t="s">
        <v>226</v>
      </c>
      <c r="B245" s="572" t="s">
        <v>630</v>
      </c>
      <c r="C245" s="575"/>
      <c r="D245" s="574"/>
      <c r="E245" s="587"/>
      <c r="F245" s="635"/>
      <c r="G245" s="635"/>
      <c r="H245" s="635"/>
      <c r="I245" s="635"/>
      <c r="J245" s="635"/>
      <c r="K245" s="635"/>
      <c r="L245" s="635"/>
      <c r="M245" s="635"/>
      <c r="N245" s="635"/>
      <c r="O245" s="635"/>
      <c r="P245" s="635"/>
      <c r="Q245" s="635"/>
      <c r="R245" s="635"/>
      <c r="S245" s="635"/>
      <c r="T245" s="576"/>
      <c r="U245" s="636"/>
      <c r="V245" s="636"/>
      <c r="W245" s="636"/>
      <c r="X245" s="636"/>
      <c r="Y245" s="636"/>
      <c r="Z245" s="585"/>
      <c r="AA245" s="585"/>
      <c r="AB245" s="585"/>
    </row>
    <row r="246" spans="1:28" hidden="1">
      <c r="A246" s="571" t="s">
        <v>226</v>
      </c>
      <c r="B246" s="572" t="s">
        <v>631</v>
      </c>
      <c r="C246" s="575"/>
      <c r="D246" s="574"/>
      <c r="E246" s="587"/>
      <c r="F246" s="635"/>
      <c r="G246" s="635"/>
      <c r="H246" s="635"/>
      <c r="I246" s="635"/>
      <c r="J246" s="635"/>
      <c r="K246" s="635"/>
      <c r="L246" s="635"/>
      <c r="M246" s="635"/>
      <c r="N246" s="635"/>
      <c r="O246" s="635"/>
      <c r="P246" s="635"/>
      <c r="Q246" s="635"/>
      <c r="R246" s="635"/>
      <c r="S246" s="635"/>
      <c r="T246" s="635"/>
      <c r="U246" s="576"/>
      <c r="V246" s="636"/>
      <c r="W246" s="636"/>
      <c r="X246" s="636"/>
      <c r="Y246" s="636"/>
      <c r="Z246" s="585"/>
      <c r="AA246" s="585"/>
      <c r="AB246" s="585"/>
    </row>
    <row r="247" spans="1:28" hidden="1">
      <c r="A247" s="571" t="s">
        <v>226</v>
      </c>
      <c r="B247" s="572" t="s">
        <v>632</v>
      </c>
      <c r="C247" s="575"/>
      <c r="D247" s="574"/>
      <c r="E247" s="587"/>
      <c r="F247" s="635"/>
      <c r="G247" s="635"/>
      <c r="H247" s="635"/>
      <c r="I247" s="635"/>
      <c r="J247" s="635"/>
      <c r="K247" s="635"/>
      <c r="L247" s="635"/>
      <c r="M247" s="635"/>
      <c r="N247" s="635"/>
      <c r="O247" s="635"/>
      <c r="P247" s="635"/>
      <c r="Q247" s="635"/>
      <c r="R247" s="635"/>
      <c r="S247" s="635"/>
      <c r="T247" s="635"/>
      <c r="U247" s="635"/>
      <c r="V247" s="576"/>
      <c r="W247" s="636"/>
      <c r="X247" s="636"/>
      <c r="Y247" s="636"/>
      <c r="Z247" s="585"/>
      <c r="AA247" s="585"/>
      <c r="AB247" s="585"/>
    </row>
    <row r="248" spans="1:28" hidden="1">
      <c r="A248" s="571" t="s">
        <v>226</v>
      </c>
      <c r="B248" s="572" t="s">
        <v>633</v>
      </c>
      <c r="C248" s="575"/>
      <c r="D248" s="574"/>
      <c r="E248" s="587"/>
      <c r="F248" s="635"/>
      <c r="G248" s="635"/>
      <c r="H248" s="635"/>
      <c r="I248" s="635"/>
      <c r="J248" s="635"/>
      <c r="K248" s="635"/>
      <c r="L248" s="635"/>
      <c r="M248" s="635"/>
      <c r="N248" s="635"/>
      <c r="O248" s="635"/>
      <c r="P248" s="635"/>
      <c r="Q248" s="635"/>
      <c r="R248" s="635"/>
      <c r="S248" s="635"/>
      <c r="T248" s="635"/>
      <c r="U248" s="635"/>
      <c r="V248" s="635"/>
      <c r="W248" s="576"/>
      <c r="X248" s="636"/>
      <c r="Y248" s="636"/>
      <c r="Z248" s="585"/>
      <c r="AA248" s="585"/>
      <c r="AB248" s="585"/>
    </row>
    <row r="249" spans="1:28" hidden="1">
      <c r="A249" s="571" t="s">
        <v>226</v>
      </c>
      <c r="B249" s="572" t="s">
        <v>634</v>
      </c>
      <c r="C249" s="575"/>
      <c r="D249" s="574"/>
      <c r="E249" s="587"/>
      <c r="F249" s="635"/>
      <c r="G249" s="635"/>
      <c r="H249" s="635"/>
      <c r="I249" s="635"/>
      <c r="J249" s="635"/>
      <c r="K249" s="635"/>
      <c r="L249" s="635"/>
      <c r="M249" s="635"/>
      <c r="N249" s="635"/>
      <c r="O249" s="635"/>
      <c r="P249" s="635"/>
      <c r="Q249" s="635"/>
      <c r="R249" s="635"/>
      <c r="S249" s="635"/>
      <c r="T249" s="635"/>
      <c r="U249" s="635"/>
      <c r="V249" s="635"/>
      <c r="W249" s="635"/>
      <c r="X249" s="576"/>
      <c r="Y249" s="636"/>
      <c r="Z249" s="585"/>
      <c r="AA249" s="585"/>
      <c r="AB249" s="585"/>
    </row>
    <row r="250" spans="1:28" hidden="1">
      <c r="A250" s="571" t="s">
        <v>226</v>
      </c>
      <c r="B250" s="572" t="s">
        <v>635</v>
      </c>
      <c r="C250" s="575"/>
      <c r="D250" s="574"/>
      <c r="E250" s="587"/>
      <c r="F250" s="635"/>
      <c r="G250" s="635"/>
      <c r="H250" s="635"/>
      <c r="I250" s="635"/>
      <c r="J250" s="635"/>
      <c r="K250" s="635"/>
      <c r="L250" s="635"/>
      <c r="M250" s="635"/>
      <c r="N250" s="635"/>
      <c r="O250" s="635"/>
      <c r="P250" s="635"/>
      <c r="Q250" s="635"/>
      <c r="R250" s="635"/>
      <c r="S250" s="635"/>
      <c r="T250" s="635"/>
      <c r="U250" s="635"/>
      <c r="V250" s="635"/>
      <c r="W250" s="635"/>
      <c r="X250" s="635"/>
      <c r="Y250" s="576"/>
      <c r="Z250" s="585"/>
      <c r="AA250" s="585"/>
      <c r="AB250" s="585"/>
    </row>
    <row r="251" spans="1:28" hidden="1">
      <c r="A251" s="577"/>
      <c r="B251" s="578" t="s">
        <v>23</v>
      </c>
      <c r="C251" s="579"/>
      <c r="D251" s="579"/>
      <c r="E251" s="579"/>
      <c r="F251" s="579"/>
      <c r="G251" s="579"/>
      <c r="H251" s="579"/>
      <c r="I251" s="579"/>
      <c r="J251" s="579"/>
      <c r="K251" s="579"/>
      <c r="L251" s="579"/>
      <c r="M251" s="579"/>
      <c r="N251" s="579"/>
      <c r="O251" s="579"/>
      <c r="P251" s="579"/>
      <c r="Q251" s="579"/>
      <c r="R251" s="579"/>
      <c r="S251" s="579"/>
      <c r="T251" s="579"/>
      <c r="U251" s="579"/>
      <c r="V251" s="579"/>
      <c r="W251" s="579"/>
      <c r="X251" s="579"/>
      <c r="Y251" s="579"/>
      <c r="Z251" s="579"/>
      <c r="AA251" s="579"/>
      <c r="AB251" s="579"/>
    </row>
    <row r="252" spans="1:28" hidden="1">
      <c r="C252" s="590"/>
    </row>
    <row r="255" spans="1:28">
      <c r="B255" s="566" t="s">
        <v>23</v>
      </c>
      <c r="F255" s="634" t="s">
        <v>33</v>
      </c>
    </row>
    <row r="256" spans="1:28" ht="25.5">
      <c r="A256" s="567"/>
      <c r="B256" s="568" t="s">
        <v>447</v>
      </c>
      <c r="C256" s="1273" t="s">
        <v>739</v>
      </c>
      <c r="D256" s="1273" t="s">
        <v>611</v>
      </c>
      <c r="E256" s="1273" t="s">
        <v>682</v>
      </c>
      <c r="F256" s="1275" t="s">
        <v>683</v>
      </c>
      <c r="G256" s="1275"/>
      <c r="H256" s="1275"/>
      <c r="I256" s="1275"/>
      <c r="J256" s="1275"/>
      <c r="K256" s="1275"/>
      <c r="L256" s="1275"/>
      <c r="M256" s="1275"/>
      <c r="N256" s="1275"/>
      <c r="O256" s="1275"/>
      <c r="P256" s="1275"/>
      <c r="Q256" s="1275"/>
      <c r="R256" s="1275"/>
      <c r="S256" s="1275"/>
      <c r="T256" s="1275"/>
      <c r="U256" s="1275"/>
      <c r="V256" s="1275"/>
      <c r="W256" s="1275"/>
      <c r="X256" s="1275"/>
      <c r="Y256" s="1275"/>
      <c r="Z256" s="633" t="s">
        <v>626</v>
      </c>
      <c r="AA256" s="633" t="s">
        <v>627</v>
      </c>
      <c r="AB256" s="633" t="s">
        <v>628</v>
      </c>
    </row>
    <row r="257" spans="1:28">
      <c r="A257" s="567"/>
      <c r="B257" s="568"/>
      <c r="C257" s="1274"/>
      <c r="D257" s="1274"/>
      <c r="E257" s="1274"/>
      <c r="F257" s="570" t="s">
        <v>612</v>
      </c>
      <c r="G257" s="570" t="s">
        <v>613</v>
      </c>
      <c r="H257" s="570" t="s">
        <v>614</v>
      </c>
      <c r="I257" s="570" t="s">
        <v>615</v>
      </c>
      <c r="J257" s="570" t="s">
        <v>616</v>
      </c>
      <c r="K257" s="570" t="s">
        <v>617</v>
      </c>
      <c r="L257" s="570" t="s">
        <v>618</v>
      </c>
      <c r="M257" s="570" t="s">
        <v>619</v>
      </c>
      <c r="N257" s="570" t="s">
        <v>620</v>
      </c>
      <c r="O257" s="570" t="s">
        <v>621</v>
      </c>
      <c r="P257" s="570" t="s">
        <v>622</v>
      </c>
      <c r="Q257" s="570" t="s">
        <v>623</v>
      </c>
      <c r="R257" s="570" t="s">
        <v>624</v>
      </c>
      <c r="S257" s="570" t="s">
        <v>625</v>
      </c>
      <c r="T257" s="570" t="s">
        <v>213</v>
      </c>
      <c r="U257" s="570" t="s">
        <v>567</v>
      </c>
      <c r="V257" s="570" t="s">
        <v>568</v>
      </c>
      <c r="W257" s="570" t="s">
        <v>569</v>
      </c>
      <c r="X257" s="570" t="s">
        <v>570</v>
      </c>
      <c r="Y257" s="570" t="s">
        <v>571</v>
      </c>
      <c r="Z257" s="633"/>
      <c r="AA257" s="633"/>
      <c r="AB257" s="633"/>
    </row>
    <row r="258" spans="1:28" hidden="1">
      <c r="A258" s="593" t="s">
        <v>629</v>
      </c>
      <c r="B258" s="597">
        <v>2005</v>
      </c>
      <c r="C258" s="598"/>
      <c r="D258" s="598"/>
      <c r="E258" s="594"/>
      <c r="F258" s="636"/>
      <c r="G258" s="636"/>
      <c r="H258" s="636"/>
      <c r="I258" s="636"/>
      <c r="J258" s="636"/>
      <c r="K258" s="636"/>
      <c r="L258" s="636"/>
      <c r="M258" s="636"/>
      <c r="N258" s="636"/>
      <c r="O258" s="636"/>
      <c r="P258" s="636"/>
      <c r="Q258" s="636"/>
      <c r="R258" s="636"/>
      <c r="S258" s="636"/>
      <c r="T258" s="636"/>
      <c r="U258" s="636"/>
      <c r="V258" s="636"/>
      <c r="W258" s="636"/>
      <c r="X258" s="636"/>
      <c r="Y258" s="636"/>
      <c r="Z258" s="585"/>
      <c r="AA258" s="585"/>
      <c r="AB258" s="585"/>
    </row>
    <row r="259" spans="1:28" hidden="1">
      <c r="A259" s="593" t="s">
        <v>226</v>
      </c>
      <c r="B259" s="597" t="s">
        <v>612</v>
      </c>
      <c r="C259" s="598"/>
      <c r="D259" s="598"/>
      <c r="E259" s="594"/>
      <c r="F259" s="576"/>
      <c r="G259" s="636"/>
      <c r="H259" s="636"/>
      <c r="I259" s="636"/>
      <c r="J259" s="636"/>
      <c r="K259" s="636"/>
      <c r="L259" s="636"/>
      <c r="M259" s="636"/>
      <c r="N259" s="636"/>
      <c r="O259" s="636"/>
      <c r="P259" s="636"/>
      <c r="Q259" s="636"/>
      <c r="R259" s="636"/>
      <c r="S259" s="636"/>
      <c r="T259" s="636"/>
      <c r="U259" s="636"/>
      <c r="V259" s="636"/>
      <c r="W259" s="636"/>
      <c r="X259" s="636"/>
      <c r="Y259" s="636"/>
      <c r="Z259" s="585"/>
      <c r="AA259" s="585"/>
      <c r="AB259" s="585"/>
    </row>
    <row r="260" spans="1:28" hidden="1">
      <c r="A260" s="593" t="s">
        <v>226</v>
      </c>
      <c r="B260" s="597" t="s">
        <v>613</v>
      </c>
      <c r="C260" s="598"/>
      <c r="D260" s="598"/>
      <c r="E260" s="594"/>
      <c r="F260" s="635"/>
      <c r="G260" s="576"/>
      <c r="H260" s="636"/>
      <c r="I260" s="636"/>
      <c r="J260" s="636"/>
      <c r="K260" s="636"/>
      <c r="L260" s="636"/>
      <c r="M260" s="636"/>
      <c r="N260" s="636"/>
      <c r="O260" s="636"/>
      <c r="P260" s="636"/>
      <c r="Q260" s="636"/>
      <c r="R260" s="636"/>
      <c r="S260" s="636"/>
      <c r="T260" s="636"/>
      <c r="U260" s="636"/>
      <c r="V260" s="636"/>
      <c r="W260" s="636"/>
      <c r="X260" s="636"/>
      <c r="Y260" s="636"/>
      <c r="Z260" s="585"/>
      <c r="AA260" s="585"/>
      <c r="AB260" s="585"/>
    </row>
    <row r="261" spans="1:28" hidden="1">
      <c r="A261" s="593" t="s">
        <v>226</v>
      </c>
      <c r="B261" s="597" t="s">
        <v>614</v>
      </c>
      <c r="C261" s="598"/>
      <c r="D261" s="598"/>
      <c r="E261" s="594"/>
      <c r="F261" s="635"/>
      <c r="G261" s="635"/>
      <c r="H261" s="576"/>
      <c r="I261" s="636"/>
      <c r="J261" s="636"/>
      <c r="K261" s="636"/>
      <c r="L261" s="636"/>
      <c r="M261" s="636"/>
      <c r="N261" s="636"/>
      <c r="O261" s="636"/>
      <c r="P261" s="636"/>
      <c r="Q261" s="636"/>
      <c r="R261" s="636"/>
      <c r="S261" s="636"/>
      <c r="T261" s="636"/>
      <c r="U261" s="636"/>
      <c r="V261" s="636"/>
      <c r="W261" s="636"/>
      <c r="X261" s="636"/>
      <c r="Y261" s="636"/>
      <c r="Z261" s="585"/>
      <c r="AA261" s="585"/>
      <c r="AB261" s="585"/>
    </row>
    <row r="262" spans="1:28" hidden="1">
      <c r="A262" s="593" t="s">
        <v>226</v>
      </c>
      <c r="B262" s="597" t="s">
        <v>615</v>
      </c>
      <c r="C262" s="598"/>
      <c r="D262" s="598"/>
      <c r="E262" s="594"/>
      <c r="F262" s="635"/>
      <c r="G262" s="635"/>
      <c r="H262" s="635"/>
      <c r="I262" s="576"/>
      <c r="J262" s="636"/>
      <c r="K262" s="636"/>
      <c r="L262" s="636"/>
      <c r="M262" s="636"/>
      <c r="N262" s="636"/>
      <c r="O262" s="636"/>
      <c r="P262" s="636"/>
      <c r="Q262" s="636"/>
      <c r="R262" s="636"/>
      <c r="S262" s="636"/>
      <c r="T262" s="636"/>
      <c r="U262" s="636"/>
      <c r="V262" s="636"/>
      <c r="W262" s="636"/>
      <c r="X262" s="636"/>
      <c r="Y262" s="636"/>
      <c r="Z262" s="585"/>
      <c r="AA262" s="585"/>
      <c r="AB262" s="585"/>
    </row>
    <row r="263" spans="1:28" hidden="1">
      <c r="A263" s="593" t="s">
        <v>226</v>
      </c>
      <c r="B263" s="597" t="s">
        <v>616</v>
      </c>
      <c r="C263" s="598"/>
      <c r="D263" s="598"/>
      <c r="E263" s="594"/>
      <c r="F263" s="635"/>
      <c r="G263" s="635"/>
      <c r="H263" s="635"/>
      <c r="I263" s="635"/>
      <c r="J263" s="576"/>
      <c r="K263" s="636"/>
      <c r="L263" s="636"/>
      <c r="M263" s="636"/>
      <c r="N263" s="636"/>
      <c r="O263" s="636"/>
      <c r="P263" s="636"/>
      <c r="Q263" s="636"/>
      <c r="R263" s="636"/>
      <c r="S263" s="636"/>
      <c r="T263" s="636"/>
      <c r="U263" s="636"/>
      <c r="V263" s="636"/>
      <c r="W263" s="636"/>
      <c r="X263" s="636"/>
      <c r="Y263" s="636"/>
      <c r="Z263" s="585"/>
      <c r="AA263" s="585"/>
      <c r="AB263" s="585"/>
    </row>
    <row r="264" spans="1:28" hidden="1">
      <c r="A264" s="593" t="s">
        <v>226</v>
      </c>
      <c r="B264" s="597" t="s">
        <v>617</v>
      </c>
      <c r="C264" s="598"/>
      <c r="D264" s="598"/>
      <c r="E264" s="594"/>
      <c r="F264" s="635"/>
      <c r="G264" s="635"/>
      <c r="H264" s="635"/>
      <c r="I264" s="635"/>
      <c r="J264" s="635"/>
      <c r="K264" s="576"/>
      <c r="L264" s="636"/>
      <c r="M264" s="636"/>
      <c r="N264" s="636"/>
      <c r="O264" s="636"/>
      <c r="P264" s="636"/>
      <c r="Q264" s="636"/>
      <c r="R264" s="636"/>
      <c r="S264" s="636"/>
      <c r="T264" s="636"/>
      <c r="U264" s="636"/>
      <c r="V264" s="636"/>
      <c r="W264" s="636"/>
      <c r="X264" s="636"/>
      <c r="Y264" s="636"/>
      <c r="Z264" s="585"/>
      <c r="AA264" s="585"/>
      <c r="AB264" s="585"/>
    </row>
    <row r="265" spans="1:28" hidden="1">
      <c r="A265" s="593" t="s">
        <v>226</v>
      </c>
      <c r="B265" s="597" t="s">
        <v>618</v>
      </c>
      <c r="C265" s="598"/>
      <c r="D265" s="598"/>
      <c r="E265" s="594"/>
      <c r="F265" s="635"/>
      <c r="G265" s="635"/>
      <c r="H265" s="635"/>
      <c r="I265" s="635"/>
      <c r="J265" s="635"/>
      <c r="K265" s="635"/>
      <c r="L265" s="576"/>
      <c r="M265" s="636"/>
      <c r="N265" s="636"/>
      <c r="O265" s="636"/>
      <c r="P265" s="636"/>
      <c r="Q265" s="636"/>
      <c r="R265" s="636"/>
      <c r="S265" s="636"/>
      <c r="T265" s="636"/>
      <c r="U265" s="636"/>
      <c r="V265" s="636"/>
      <c r="W265" s="636"/>
      <c r="X265" s="636"/>
      <c r="Y265" s="636"/>
      <c r="Z265" s="585"/>
      <c r="AA265" s="585"/>
      <c r="AB265" s="585"/>
    </row>
    <row r="266" spans="1:28" hidden="1">
      <c r="A266" s="593" t="s">
        <v>226</v>
      </c>
      <c r="B266" s="597" t="s">
        <v>619</v>
      </c>
      <c r="C266" s="598"/>
      <c r="D266" s="598"/>
      <c r="E266" s="594"/>
      <c r="F266" s="635"/>
      <c r="G266" s="635"/>
      <c r="H266" s="635"/>
      <c r="I266" s="635"/>
      <c r="J266" s="635"/>
      <c r="K266" s="635"/>
      <c r="L266" s="635"/>
      <c r="M266" s="576"/>
      <c r="N266" s="636"/>
      <c r="O266" s="636"/>
      <c r="P266" s="636"/>
      <c r="Q266" s="636"/>
      <c r="R266" s="636"/>
      <c r="S266" s="636"/>
      <c r="T266" s="636"/>
      <c r="U266" s="636"/>
      <c r="V266" s="636"/>
      <c r="W266" s="636"/>
      <c r="X266" s="636"/>
      <c r="Y266" s="636"/>
      <c r="Z266" s="585"/>
      <c r="AA266" s="585"/>
      <c r="AB266" s="585"/>
    </row>
    <row r="267" spans="1:28" hidden="1">
      <c r="A267" s="593" t="s">
        <v>226</v>
      </c>
      <c r="B267" s="597" t="s">
        <v>620</v>
      </c>
      <c r="C267" s="598"/>
      <c r="D267" s="598"/>
      <c r="E267" s="594"/>
      <c r="F267" s="635"/>
      <c r="G267" s="635"/>
      <c r="H267" s="635"/>
      <c r="I267" s="635"/>
      <c r="J267" s="635"/>
      <c r="K267" s="635"/>
      <c r="L267" s="635"/>
      <c r="M267" s="635"/>
      <c r="N267" s="576"/>
      <c r="O267" s="636"/>
      <c r="P267" s="636"/>
      <c r="Q267" s="636"/>
      <c r="R267" s="636"/>
      <c r="S267" s="636"/>
      <c r="T267" s="636"/>
      <c r="U267" s="636"/>
      <c r="V267" s="636"/>
      <c r="W267" s="636"/>
      <c r="X267" s="636"/>
      <c r="Y267" s="636"/>
      <c r="Z267" s="585"/>
      <c r="AA267" s="585"/>
      <c r="AB267" s="585"/>
    </row>
    <row r="268" spans="1:28">
      <c r="A268" s="571" t="s">
        <v>226</v>
      </c>
      <c r="B268" s="597" t="s">
        <v>621</v>
      </c>
      <c r="C268" s="1082">
        <f>C18+C156</f>
        <v>24.064530710212019</v>
      </c>
      <c r="D268" s="598"/>
      <c r="E268" s="594"/>
      <c r="F268" s="635"/>
      <c r="G268" s="635"/>
      <c r="H268" s="635"/>
      <c r="I268" s="635"/>
      <c r="J268" s="635"/>
      <c r="K268" s="635"/>
      <c r="L268" s="635"/>
      <c r="M268" s="635"/>
      <c r="N268" s="635"/>
      <c r="O268" s="1084">
        <f>O18+O156</f>
        <v>1.2458890529391946</v>
      </c>
      <c r="P268" s="1082">
        <f t="shared" ref="P268:Y268" si="20">P18+P156</f>
        <v>1.2458890529391946</v>
      </c>
      <c r="Q268" s="1082">
        <f t="shared" si="20"/>
        <v>1.2458890529391946</v>
      </c>
      <c r="R268" s="1082">
        <f t="shared" si="20"/>
        <v>1.2458890529391946</v>
      </c>
      <c r="S268" s="1082">
        <f t="shared" si="20"/>
        <v>1.2458890529391946</v>
      </c>
      <c r="T268" s="1082">
        <f t="shared" si="20"/>
        <v>1.2458890529391946</v>
      </c>
      <c r="U268" s="1082">
        <f t="shared" si="20"/>
        <v>1.2458890529391946</v>
      </c>
      <c r="V268" s="1082">
        <f t="shared" si="20"/>
        <v>1.2458890529391946</v>
      </c>
      <c r="W268" s="1082">
        <f t="shared" si="20"/>
        <v>1.2458890529391946</v>
      </c>
      <c r="X268" s="1082">
        <f t="shared" si="20"/>
        <v>1.2458890529391946</v>
      </c>
      <c r="Y268" s="1082">
        <f t="shared" si="20"/>
        <v>1.2458890529391946</v>
      </c>
      <c r="Z268" s="1080">
        <f>SUM(O268:Y268)</f>
        <v>13.70477958233114</v>
      </c>
      <c r="AA268" s="585"/>
      <c r="AB268" s="1080">
        <f>C268*0.9-Z268</f>
        <v>7.9532980568596781</v>
      </c>
    </row>
    <row r="269" spans="1:28">
      <c r="A269" s="593" t="s">
        <v>226</v>
      </c>
      <c r="B269" s="597" t="s">
        <v>622</v>
      </c>
      <c r="C269" s="1082">
        <f t="shared" ref="C269:C278" si="21">C19+C157</f>
        <v>0</v>
      </c>
      <c r="D269" s="598"/>
      <c r="E269" s="594"/>
      <c r="F269" s="635"/>
      <c r="G269" s="635"/>
      <c r="H269" s="635"/>
      <c r="I269" s="635"/>
      <c r="J269" s="635"/>
      <c r="K269" s="635"/>
      <c r="L269" s="635"/>
      <c r="M269" s="635"/>
      <c r="N269" s="635"/>
      <c r="O269" s="635"/>
      <c r="P269" s="1084">
        <f t="shared" ref="P269:Y269" si="22">P19+P157</f>
        <v>0</v>
      </c>
      <c r="Q269" s="1082">
        <f t="shared" si="22"/>
        <v>0</v>
      </c>
      <c r="R269" s="1082">
        <f t="shared" si="22"/>
        <v>0</v>
      </c>
      <c r="S269" s="1082">
        <f t="shared" si="22"/>
        <v>0</v>
      </c>
      <c r="T269" s="1082">
        <f t="shared" si="22"/>
        <v>0</v>
      </c>
      <c r="U269" s="1082">
        <f t="shared" si="22"/>
        <v>0</v>
      </c>
      <c r="V269" s="1082">
        <f t="shared" si="22"/>
        <v>0</v>
      </c>
      <c r="W269" s="1082">
        <f t="shared" si="22"/>
        <v>0</v>
      </c>
      <c r="X269" s="1082">
        <f t="shared" si="22"/>
        <v>0</v>
      </c>
      <c r="Y269" s="1082">
        <f t="shared" si="22"/>
        <v>0</v>
      </c>
      <c r="Z269" s="1080">
        <f t="shared" ref="Z269:Z278" si="23">SUM(O269:Y269)</f>
        <v>0</v>
      </c>
      <c r="AA269" s="585"/>
      <c r="AB269" s="1080">
        <f t="shared" ref="AB269:AB278" si="24">C269*0.9-Z269</f>
        <v>0</v>
      </c>
    </row>
    <row r="270" spans="1:28">
      <c r="A270" s="571" t="s">
        <v>226</v>
      </c>
      <c r="B270" s="572" t="s">
        <v>623</v>
      </c>
      <c r="C270" s="1082">
        <f t="shared" si="21"/>
        <v>0</v>
      </c>
      <c r="D270" s="598"/>
      <c r="E270" s="584"/>
      <c r="F270" s="635"/>
      <c r="G270" s="635"/>
      <c r="H270" s="635"/>
      <c r="I270" s="635"/>
      <c r="J270" s="635"/>
      <c r="K270" s="635"/>
      <c r="L270" s="635"/>
      <c r="M270" s="635"/>
      <c r="N270" s="635"/>
      <c r="O270" s="635"/>
      <c r="P270" s="635"/>
      <c r="Q270" s="1084">
        <f t="shared" ref="Q270:Y270" si="25">Q20+Q158</f>
        <v>0</v>
      </c>
      <c r="R270" s="1082">
        <f t="shared" si="25"/>
        <v>0</v>
      </c>
      <c r="S270" s="1082">
        <f t="shared" si="25"/>
        <v>0</v>
      </c>
      <c r="T270" s="1082">
        <f t="shared" si="25"/>
        <v>0</v>
      </c>
      <c r="U270" s="1082">
        <f t="shared" si="25"/>
        <v>0</v>
      </c>
      <c r="V270" s="1082">
        <f t="shared" si="25"/>
        <v>0</v>
      </c>
      <c r="W270" s="1082">
        <f t="shared" si="25"/>
        <v>0</v>
      </c>
      <c r="X270" s="1082">
        <f t="shared" si="25"/>
        <v>0</v>
      </c>
      <c r="Y270" s="1082">
        <f t="shared" si="25"/>
        <v>0</v>
      </c>
      <c r="Z270" s="1080">
        <f t="shared" si="23"/>
        <v>0</v>
      </c>
      <c r="AA270" s="585"/>
      <c r="AB270" s="1080">
        <f t="shared" si="24"/>
        <v>0</v>
      </c>
    </row>
    <row r="271" spans="1:28">
      <c r="A271" s="571" t="s">
        <v>226</v>
      </c>
      <c r="B271" s="572" t="s">
        <v>624</v>
      </c>
      <c r="C271" s="1082">
        <f t="shared" si="21"/>
        <v>0</v>
      </c>
      <c r="D271" s="598"/>
      <c r="E271" s="584"/>
      <c r="F271" s="635"/>
      <c r="G271" s="635"/>
      <c r="H271" s="635"/>
      <c r="I271" s="635"/>
      <c r="J271" s="635"/>
      <c r="K271" s="635"/>
      <c r="L271" s="635"/>
      <c r="M271" s="635"/>
      <c r="N271" s="635"/>
      <c r="O271" s="635"/>
      <c r="P271" s="635"/>
      <c r="Q271" s="635"/>
      <c r="R271" s="1084">
        <f t="shared" ref="R271:Y278" si="26">R21+R159</f>
        <v>0</v>
      </c>
      <c r="S271" s="1082">
        <f t="shared" si="26"/>
        <v>0</v>
      </c>
      <c r="T271" s="1082">
        <f t="shared" si="26"/>
        <v>0</v>
      </c>
      <c r="U271" s="1082">
        <f t="shared" si="26"/>
        <v>0</v>
      </c>
      <c r="V271" s="1082">
        <f t="shared" si="26"/>
        <v>0</v>
      </c>
      <c r="W271" s="1082">
        <f t="shared" si="26"/>
        <v>0</v>
      </c>
      <c r="X271" s="1082">
        <f t="shared" si="26"/>
        <v>0</v>
      </c>
      <c r="Y271" s="1082">
        <f t="shared" si="26"/>
        <v>0</v>
      </c>
      <c r="Z271" s="1080">
        <f t="shared" si="23"/>
        <v>0</v>
      </c>
      <c r="AA271" s="585"/>
      <c r="AB271" s="1080">
        <f t="shared" si="24"/>
        <v>0</v>
      </c>
    </row>
    <row r="272" spans="1:28">
      <c r="A272" s="571" t="s">
        <v>226</v>
      </c>
      <c r="B272" s="572" t="s">
        <v>625</v>
      </c>
      <c r="C272" s="1082">
        <f t="shared" si="21"/>
        <v>0</v>
      </c>
      <c r="D272" s="598"/>
      <c r="E272" s="584"/>
      <c r="F272" s="635"/>
      <c r="G272" s="635"/>
      <c r="H272" s="635"/>
      <c r="I272" s="635"/>
      <c r="J272" s="635"/>
      <c r="K272" s="635"/>
      <c r="L272" s="635"/>
      <c r="M272" s="635"/>
      <c r="N272" s="635"/>
      <c r="O272" s="635"/>
      <c r="P272" s="635"/>
      <c r="Q272" s="635"/>
      <c r="R272" s="635"/>
      <c r="S272" s="1084">
        <f t="shared" si="26"/>
        <v>0</v>
      </c>
      <c r="T272" s="1082">
        <f t="shared" ref="T272:Y272" si="27">T22+T160</f>
        <v>0</v>
      </c>
      <c r="U272" s="1082">
        <f t="shared" si="27"/>
        <v>0</v>
      </c>
      <c r="V272" s="1082">
        <f t="shared" si="27"/>
        <v>0</v>
      </c>
      <c r="W272" s="1082">
        <f t="shared" si="27"/>
        <v>0</v>
      </c>
      <c r="X272" s="1082">
        <f t="shared" si="27"/>
        <v>0</v>
      </c>
      <c r="Y272" s="1082">
        <f t="shared" si="27"/>
        <v>0</v>
      </c>
      <c r="Z272" s="1080">
        <f t="shared" si="23"/>
        <v>0</v>
      </c>
      <c r="AA272" s="585"/>
      <c r="AB272" s="1080">
        <f t="shared" si="24"/>
        <v>0</v>
      </c>
    </row>
    <row r="273" spans="1:28">
      <c r="A273" s="571" t="s">
        <v>226</v>
      </c>
      <c r="B273" s="572" t="s">
        <v>630</v>
      </c>
      <c r="C273" s="1082">
        <f t="shared" si="21"/>
        <v>0</v>
      </c>
      <c r="D273" s="598"/>
      <c r="E273" s="584"/>
      <c r="F273" s="635"/>
      <c r="G273" s="635"/>
      <c r="H273" s="635"/>
      <c r="I273" s="635"/>
      <c r="J273" s="635"/>
      <c r="K273" s="635"/>
      <c r="L273" s="635"/>
      <c r="M273" s="635"/>
      <c r="N273" s="635"/>
      <c r="O273" s="635"/>
      <c r="P273" s="635"/>
      <c r="Q273" s="635"/>
      <c r="R273" s="635"/>
      <c r="S273" s="635"/>
      <c r="T273" s="1084">
        <f t="shared" si="26"/>
        <v>0</v>
      </c>
      <c r="U273" s="1082">
        <f t="shared" ref="U273:Y273" si="28">U23+U161</f>
        <v>0</v>
      </c>
      <c r="V273" s="1082">
        <f t="shared" si="28"/>
        <v>0</v>
      </c>
      <c r="W273" s="1082">
        <f t="shared" si="28"/>
        <v>0</v>
      </c>
      <c r="X273" s="1082">
        <f t="shared" si="28"/>
        <v>0</v>
      </c>
      <c r="Y273" s="1082">
        <f t="shared" si="28"/>
        <v>0</v>
      </c>
      <c r="Z273" s="1080">
        <f t="shared" si="23"/>
        <v>0</v>
      </c>
      <c r="AA273" s="585"/>
      <c r="AB273" s="1080">
        <f t="shared" si="24"/>
        <v>0</v>
      </c>
    </row>
    <row r="274" spans="1:28">
      <c r="A274" s="571" t="s">
        <v>226</v>
      </c>
      <c r="B274" s="572" t="s">
        <v>631</v>
      </c>
      <c r="C274" s="1082">
        <f t="shared" si="21"/>
        <v>0</v>
      </c>
      <c r="D274" s="598"/>
      <c r="E274" s="584"/>
      <c r="F274" s="635"/>
      <c r="G274" s="635"/>
      <c r="H274" s="635"/>
      <c r="I274" s="635"/>
      <c r="J274" s="635"/>
      <c r="K274" s="635"/>
      <c r="L274" s="635"/>
      <c r="M274" s="635"/>
      <c r="N274" s="635"/>
      <c r="O274" s="635"/>
      <c r="P274" s="635"/>
      <c r="Q274" s="635"/>
      <c r="R274" s="635"/>
      <c r="S274" s="635"/>
      <c r="T274" s="635"/>
      <c r="U274" s="1084">
        <f t="shared" si="26"/>
        <v>0</v>
      </c>
      <c r="V274" s="1082">
        <f t="shared" ref="V274:Y274" si="29">V24+V162</f>
        <v>0</v>
      </c>
      <c r="W274" s="1082">
        <f t="shared" si="29"/>
        <v>0</v>
      </c>
      <c r="X274" s="1082">
        <f t="shared" si="29"/>
        <v>0</v>
      </c>
      <c r="Y274" s="1082">
        <f t="shared" si="29"/>
        <v>0</v>
      </c>
      <c r="Z274" s="1080">
        <f t="shared" si="23"/>
        <v>0</v>
      </c>
      <c r="AA274" s="585"/>
      <c r="AB274" s="1080">
        <f t="shared" si="24"/>
        <v>0</v>
      </c>
    </row>
    <row r="275" spans="1:28">
      <c r="A275" s="571" t="s">
        <v>226</v>
      </c>
      <c r="B275" s="572" t="s">
        <v>632</v>
      </c>
      <c r="C275" s="1082">
        <f t="shared" si="21"/>
        <v>0</v>
      </c>
      <c r="D275" s="598"/>
      <c r="E275" s="584"/>
      <c r="F275" s="635"/>
      <c r="G275" s="635"/>
      <c r="H275" s="635"/>
      <c r="I275" s="635"/>
      <c r="J275" s="635"/>
      <c r="K275" s="635"/>
      <c r="L275" s="635"/>
      <c r="M275" s="635"/>
      <c r="N275" s="635"/>
      <c r="O275" s="635"/>
      <c r="P275" s="635"/>
      <c r="Q275" s="635"/>
      <c r="R275" s="635"/>
      <c r="S275" s="635"/>
      <c r="T275" s="635"/>
      <c r="U275" s="635"/>
      <c r="V275" s="1084">
        <f t="shared" si="26"/>
        <v>0</v>
      </c>
      <c r="W275" s="1082">
        <f t="shared" ref="W275:Y275" si="30">W25+W163</f>
        <v>0</v>
      </c>
      <c r="X275" s="1082">
        <f t="shared" si="30"/>
        <v>0</v>
      </c>
      <c r="Y275" s="1082">
        <f t="shared" si="30"/>
        <v>0</v>
      </c>
      <c r="Z275" s="1080">
        <f t="shared" si="23"/>
        <v>0</v>
      </c>
      <c r="AA275" s="585"/>
      <c r="AB275" s="1080">
        <f t="shared" si="24"/>
        <v>0</v>
      </c>
    </row>
    <row r="276" spans="1:28">
      <c r="A276" s="571" t="s">
        <v>226</v>
      </c>
      <c r="B276" s="572" t="s">
        <v>633</v>
      </c>
      <c r="C276" s="1082">
        <f t="shared" si="21"/>
        <v>0</v>
      </c>
      <c r="D276" s="598"/>
      <c r="E276" s="584"/>
      <c r="F276" s="635"/>
      <c r="G276" s="635"/>
      <c r="H276" s="635"/>
      <c r="I276" s="635"/>
      <c r="J276" s="635"/>
      <c r="K276" s="635"/>
      <c r="L276" s="635"/>
      <c r="M276" s="635"/>
      <c r="N276" s="635"/>
      <c r="O276" s="635"/>
      <c r="P276" s="635"/>
      <c r="Q276" s="635"/>
      <c r="R276" s="635"/>
      <c r="S276" s="635"/>
      <c r="T276" s="635"/>
      <c r="U276" s="635"/>
      <c r="V276" s="635"/>
      <c r="W276" s="1084">
        <f t="shared" si="26"/>
        <v>0</v>
      </c>
      <c r="X276" s="1082">
        <f t="shared" ref="X276:Y276" si="31">X26+X164</f>
        <v>0</v>
      </c>
      <c r="Y276" s="1082">
        <f t="shared" si="31"/>
        <v>0</v>
      </c>
      <c r="Z276" s="1080">
        <f t="shared" si="23"/>
        <v>0</v>
      </c>
      <c r="AA276" s="585"/>
      <c r="AB276" s="1080">
        <f t="shared" si="24"/>
        <v>0</v>
      </c>
    </row>
    <row r="277" spans="1:28">
      <c r="A277" s="571" t="s">
        <v>226</v>
      </c>
      <c r="B277" s="572" t="s">
        <v>634</v>
      </c>
      <c r="C277" s="1082">
        <f t="shared" si="21"/>
        <v>0</v>
      </c>
      <c r="D277" s="598"/>
      <c r="E277" s="584"/>
      <c r="F277" s="635"/>
      <c r="G277" s="635"/>
      <c r="H277" s="635"/>
      <c r="I277" s="635"/>
      <c r="J277" s="635"/>
      <c r="K277" s="635"/>
      <c r="L277" s="635"/>
      <c r="M277" s="635"/>
      <c r="N277" s="635"/>
      <c r="O277" s="635"/>
      <c r="P277" s="635"/>
      <c r="Q277" s="635"/>
      <c r="R277" s="635"/>
      <c r="S277" s="635"/>
      <c r="T277" s="635"/>
      <c r="U277" s="635"/>
      <c r="V277" s="635"/>
      <c r="W277" s="635"/>
      <c r="X277" s="1084">
        <f t="shared" si="26"/>
        <v>0</v>
      </c>
      <c r="Y277" s="1082">
        <f t="shared" ref="Y277" si="32">Y27+Y165</f>
        <v>0</v>
      </c>
      <c r="Z277" s="1080">
        <f t="shared" si="23"/>
        <v>0</v>
      </c>
      <c r="AA277" s="585"/>
      <c r="AB277" s="1080">
        <f t="shared" si="24"/>
        <v>0</v>
      </c>
    </row>
    <row r="278" spans="1:28">
      <c r="A278" s="571" t="s">
        <v>226</v>
      </c>
      <c r="B278" s="572" t="s">
        <v>635</v>
      </c>
      <c r="C278" s="1082">
        <f t="shared" si="21"/>
        <v>0</v>
      </c>
      <c r="D278" s="598"/>
      <c r="E278" s="584"/>
      <c r="F278" s="635"/>
      <c r="G278" s="635"/>
      <c r="H278" s="635"/>
      <c r="I278" s="635"/>
      <c r="J278" s="635"/>
      <c r="K278" s="635"/>
      <c r="L278" s="635"/>
      <c r="M278" s="635"/>
      <c r="N278" s="635"/>
      <c r="O278" s="635"/>
      <c r="P278" s="635"/>
      <c r="Q278" s="635"/>
      <c r="R278" s="635"/>
      <c r="S278" s="635"/>
      <c r="T278" s="635"/>
      <c r="U278" s="635"/>
      <c r="V278" s="635"/>
      <c r="W278" s="635"/>
      <c r="X278" s="635"/>
      <c r="Y278" s="1084">
        <f t="shared" si="26"/>
        <v>0</v>
      </c>
      <c r="Z278" s="1080">
        <f t="shared" si="23"/>
        <v>0</v>
      </c>
      <c r="AA278" s="585"/>
      <c r="AB278" s="1080">
        <f t="shared" si="24"/>
        <v>0</v>
      </c>
    </row>
    <row r="279" spans="1:28">
      <c r="A279" s="577"/>
      <c r="B279" s="578" t="s">
        <v>23</v>
      </c>
      <c r="C279" s="1079">
        <f>SUM(C268:C278)</f>
        <v>24.064530710212019</v>
      </c>
      <c r="D279" s="579"/>
      <c r="E279" s="579"/>
      <c r="F279" s="579"/>
      <c r="G279" s="579"/>
      <c r="H279" s="579"/>
      <c r="I279" s="579"/>
      <c r="J279" s="579"/>
      <c r="K279" s="579"/>
      <c r="L279" s="579"/>
      <c r="M279" s="579"/>
      <c r="N279" s="579"/>
      <c r="O279" s="579"/>
      <c r="P279" s="579"/>
      <c r="Q279" s="579"/>
      <c r="R279" s="579"/>
      <c r="S279" s="579"/>
      <c r="T279" s="579"/>
      <c r="U279" s="579"/>
      <c r="V279" s="579"/>
      <c r="W279" s="579"/>
      <c r="X279" s="579"/>
      <c r="Y279" s="579"/>
      <c r="Z279" s="1079">
        <f>SUM(Z268:Z278)</f>
        <v>13.70477958233114</v>
      </c>
      <c r="AA279" s="579"/>
      <c r="AB279" s="1079">
        <f>SUM(AB268:AB278)</f>
        <v>7.9532980568596781</v>
      </c>
    </row>
    <row r="283" spans="1:28">
      <c r="F283" s="599"/>
    </row>
  </sheetData>
  <mergeCells count="44">
    <mergeCell ref="A2:T2"/>
    <mergeCell ref="A3:T3"/>
    <mergeCell ref="A4:T4"/>
    <mergeCell ref="F6:Y6"/>
    <mergeCell ref="F32:Y32"/>
    <mergeCell ref="F60:Y60"/>
    <mergeCell ref="F88:Y88"/>
    <mergeCell ref="F116:Y116"/>
    <mergeCell ref="F144:Y144"/>
    <mergeCell ref="F172:Y172"/>
    <mergeCell ref="F200:Y200"/>
    <mergeCell ref="F228:Y228"/>
    <mergeCell ref="F256:Y256"/>
    <mergeCell ref="B6:B7"/>
    <mergeCell ref="C6:C7"/>
    <mergeCell ref="D6:D7"/>
    <mergeCell ref="E6:E7"/>
    <mergeCell ref="C32:C33"/>
    <mergeCell ref="D32:D33"/>
    <mergeCell ref="E32:E33"/>
    <mergeCell ref="C60:C61"/>
    <mergeCell ref="D60:D61"/>
    <mergeCell ref="E60:E61"/>
    <mergeCell ref="C88:C89"/>
    <mergeCell ref="D88:D89"/>
    <mergeCell ref="E88:E89"/>
    <mergeCell ref="C116:C117"/>
    <mergeCell ref="D116:D117"/>
    <mergeCell ref="E116:E117"/>
    <mergeCell ref="C144:C145"/>
    <mergeCell ref="D144:D145"/>
    <mergeCell ref="E144:E145"/>
    <mergeCell ref="C172:C173"/>
    <mergeCell ref="D172:D173"/>
    <mergeCell ref="E172:E173"/>
    <mergeCell ref="C200:C201"/>
    <mergeCell ref="D200:D201"/>
    <mergeCell ref="E200:E201"/>
    <mergeCell ref="C228:C229"/>
    <mergeCell ref="D228:D229"/>
    <mergeCell ref="E228:E229"/>
    <mergeCell ref="C256:C257"/>
    <mergeCell ref="D256:D257"/>
    <mergeCell ref="E256:E257"/>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B3:P24"/>
  <sheetViews>
    <sheetView topLeftCell="B1" workbookViewId="0">
      <selection activeCell="F11" sqref="F11"/>
    </sheetView>
  </sheetViews>
  <sheetFormatPr defaultRowHeight="12.75"/>
  <cols>
    <col min="1" max="1" width="9.140625" style="763"/>
    <col min="2" max="2" width="43.28515625" style="763" customWidth="1"/>
    <col min="3" max="16384" width="9.140625" style="763"/>
  </cols>
  <sheetData>
    <row r="3" spans="2:16">
      <c r="B3" s="976" t="s">
        <v>835</v>
      </c>
    </row>
    <row r="4" spans="2:16">
      <c r="G4" s="976" t="s">
        <v>844</v>
      </c>
    </row>
    <row r="5" spans="2:16">
      <c r="B5" s="761" t="s">
        <v>4</v>
      </c>
      <c r="C5" s="762" t="s">
        <v>756</v>
      </c>
      <c r="D5" s="762" t="s">
        <v>757</v>
      </c>
      <c r="E5" s="762" t="s">
        <v>758</v>
      </c>
      <c r="F5" s="762" t="s">
        <v>759</v>
      </c>
      <c r="G5" s="762" t="s">
        <v>760</v>
      </c>
    </row>
    <row r="6" spans="2:16" ht="15">
      <c r="B6" s="764" t="s">
        <v>766</v>
      </c>
      <c r="C6" s="765">
        <v>0</v>
      </c>
      <c r="D6" s="765">
        <f ca="1">C9</f>
        <v>0.13379090384836534</v>
      </c>
      <c r="E6" s="765">
        <f ca="1">D9</f>
        <v>0.38803674637883212</v>
      </c>
      <c r="F6" s="765">
        <f ca="1">E9</f>
        <v>0.6986352137588554</v>
      </c>
      <c r="G6" s="765">
        <f ca="1">F9</f>
        <v>0.6986352137588554</v>
      </c>
    </row>
    <row r="7" spans="2:16" ht="15">
      <c r="B7" s="764" t="s">
        <v>767</v>
      </c>
      <c r="C7" s="1046">
        <f ca="1">'F13'!J28-'F13'!J27</f>
        <v>0.13379090384836534</v>
      </c>
      <c r="D7" s="765">
        <f>'F13'!J53</f>
        <v>0.25424584253046678</v>
      </c>
      <c r="E7" s="765">
        <f>'F13'!J80</f>
        <v>0.31059846738002328</v>
      </c>
      <c r="F7" s="765"/>
      <c r="G7" s="765"/>
      <c r="H7" s="1008"/>
    </row>
    <row r="8" spans="2:16" ht="15">
      <c r="B8" s="764" t="s">
        <v>768</v>
      </c>
      <c r="C8" s="765">
        <v>0</v>
      </c>
      <c r="D8" s="765">
        <v>0</v>
      </c>
      <c r="E8" s="765">
        <v>0</v>
      </c>
      <c r="F8" s="765">
        <v>0</v>
      </c>
      <c r="G8" s="765">
        <f ca="1">G6</f>
        <v>0.6986352137588554</v>
      </c>
    </row>
    <row r="9" spans="2:16" ht="15">
      <c r="B9" s="764" t="s">
        <v>769</v>
      </c>
      <c r="C9" s="765">
        <f ca="1">C6+C7-C8</f>
        <v>0.13379090384836534</v>
      </c>
      <c r="D9" s="765">
        <f t="shared" ref="D9:E9" ca="1" si="0">D6+D7-D8</f>
        <v>0.38803674637883212</v>
      </c>
      <c r="E9" s="765">
        <f t="shared" ca="1" si="0"/>
        <v>0.6986352137588554</v>
      </c>
      <c r="F9" s="765">
        <f t="shared" ref="F9:G9" ca="1" si="1">F6+F7-F8</f>
        <v>0.6986352137588554</v>
      </c>
      <c r="G9" s="765">
        <f t="shared" ca="1" si="1"/>
        <v>0</v>
      </c>
    </row>
    <row r="10" spans="2:16" ht="15">
      <c r="B10" s="764" t="s">
        <v>770</v>
      </c>
      <c r="C10" s="765">
        <f ca="1">(C6+C9)/2</f>
        <v>6.689545192418267E-2</v>
      </c>
      <c r="D10" s="765">
        <f t="shared" ref="D10:E10" ca="1" si="2">(D6+D9)/2</f>
        <v>0.26091382511359873</v>
      </c>
      <c r="E10" s="765">
        <f t="shared" ca="1" si="2"/>
        <v>0.54333598006884376</v>
      </c>
      <c r="F10" s="765">
        <f t="shared" ref="F10:G10" ca="1" si="3">(F6+F9)/2</f>
        <v>0.6986352137588554</v>
      </c>
      <c r="G10" s="765">
        <f t="shared" ca="1" si="3"/>
        <v>0.3493176068794277</v>
      </c>
    </row>
    <row r="11" spans="2:16" ht="15">
      <c r="B11" s="764" t="s">
        <v>771</v>
      </c>
      <c r="C11" s="766">
        <f>'F6'!F17</f>
        <v>9.6583561643835608E-2</v>
      </c>
      <c r="D11" s="766">
        <f>'F6'!F40</f>
        <v>8.5726027397260277E-2</v>
      </c>
      <c r="E11" s="766">
        <f>'F6'!I40</f>
        <v>8.5000000000000006E-2</v>
      </c>
      <c r="F11" s="766">
        <f>'F6'!L40</f>
        <v>9.4500000000000001E-2</v>
      </c>
      <c r="G11" s="766">
        <f>'F6'!O40</f>
        <v>9.4500000000000001E-2</v>
      </c>
    </row>
    <row r="12" spans="2:16" ht="15">
      <c r="B12" s="764" t="s">
        <v>772</v>
      </c>
      <c r="C12" s="765">
        <f ca="1">C10*C11</f>
        <v>6.4610010046115378E-3</v>
      </c>
      <c r="D12" s="765">
        <f t="shared" ref="D12:G12" ca="1" si="4">D10*D11</f>
        <v>2.236710572001234E-2</v>
      </c>
      <c r="E12" s="765">
        <f t="shared" ca="1" si="4"/>
        <v>4.6183558305851725E-2</v>
      </c>
      <c r="F12" s="765">
        <f t="shared" ca="1" si="4"/>
        <v>6.6021027700211829E-2</v>
      </c>
      <c r="G12" s="765">
        <f t="shared" ca="1" si="4"/>
        <v>3.3010513850105914E-2</v>
      </c>
    </row>
    <row r="13" spans="2:16" ht="14.25">
      <c r="B13" s="767" t="s">
        <v>855</v>
      </c>
      <c r="C13" s="768"/>
      <c r="D13" s="768"/>
      <c r="E13" s="768"/>
      <c r="F13" s="768"/>
      <c r="G13" s="1047">
        <f ca="1">SUM(C12:G12)</f>
        <v>0.17404320658079334</v>
      </c>
      <c r="H13" s="1008"/>
    </row>
    <row r="14" spans="2:16">
      <c r="I14" s="976"/>
      <c r="O14" s="1009"/>
      <c r="P14" s="1008"/>
    </row>
    <row r="16" spans="2:16">
      <c r="B16" s="976" t="s">
        <v>851</v>
      </c>
    </row>
    <row r="18" spans="2:3">
      <c r="B18" s="767" t="s">
        <v>4</v>
      </c>
      <c r="C18" s="767" t="s">
        <v>848</v>
      </c>
    </row>
    <row r="19" spans="2:3">
      <c r="B19" s="764" t="s">
        <v>838</v>
      </c>
      <c r="C19" s="1025">
        <f ca="1">'F13'!J28</f>
        <v>0.17025901675630781</v>
      </c>
    </row>
    <row r="20" spans="2:3">
      <c r="B20" s="764" t="s">
        <v>839</v>
      </c>
      <c r="C20" s="1025">
        <f>'F13'!J53</f>
        <v>0.25424584253046678</v>
      </c>
    </row>
    <row r="21" spans="2:3">
      <c r="B21" s="764" t="s">
        <v>840</v>
      </c>
      <c r="C21" s="1025">
        <f>'F13'!J80</f>
        <v>0.31059846738002328</v>
      </c>
    </row>
    <row r="22" spans="2:3">
      <c r="B22" s="1023" t="s">
        <v>849</v>
      </c>
      <c r="C22" s="1025">
        <f>'F13'!E108</f>
        <v>1.9238373800068764E-2</v>
      </c>
    </row>
    <row r="23" spans="2:3" ht="25.5">
      <c r="B23" s="1023" t="s">
        <v>850</v>
      </c>
      <c r="C23" s="1024">
        <f ca="1">G13</f>
        <v>0.17404320658079334</v>
      </c>
    </row>
    <row r="24" spans="2:3">
      <c r="B24" s="767" t="s">
        <v>23</v>
      </c>
      <c r="C24" s="1026">
        <f ca="1">SUM(C19:C23)</f>
        <v>0.92838490704765997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C1:P45"/>
  <sheetViews>
    <sheetView workbookViewId="0">
      <selection activeCell="O22" sqref="O22"/>
    </sheetView>
  </sheetViews>
  <sheetFormatPr defaultRowHeight="15"/>
  <cols>
    <col min="1" max="2" width="9.140625" style="757"/>
    <col min="3" max="3" width="10.7109375" style="757" bestFit="1" customWidth="1"/>
    <col min="4" max="4" width="10.42578125" style="757" customWidth="1"/>
    <col min="5" max="5" width="11.85546875" style="757" customWidth="1"/>
    <col min="6" max="6" width="9.140625" style="757"/>
    <col min="7" max="7" width="10.5703125" style="757" customWidth="1"/>
    <col min="8" max="10" width="9.140625" style="757"/>
    <col min="11" max="11" width="13.28515625" style="757" customWidth="1"/>
    <col min="12" max="16384" width="9.140625" style="757"/>
  </cols>
  <sheetData>
    <row r="1" spans="3:16">
      <c r="C1" s="759" t="s">
        <v>801</v>
      </c>
    </row>
    <row r="3" spans="3:16">
      <c r="D3" s="759" t="s">
        <v>800</v>
      </c>
      <c r="E3" s="759" t="s">
        <v>802</v>
      </c>
      <c r="L3" s="759" t="s">
        <v>842</v>
      </c>
      <c r="M3" s="759" t="s">
        <v>802</v>
      </c>
    </row>
    <row r="4" spans="3:16">
      <c r="C4" s="1048">
        <v>43556</v>
      </c>
      <c r="D4" s="1049">
        <v>9.0499999999999997E-2</v>
      </c>
      <c r="E4" s="1050">
        <f>C5-C4</f>
        <v>162</v>
      </c>
      <c r="F4" s="1051">
        <f>SUMPRODUCT(D4:D7,E4:E7)/365</f>
        <v>8.8319178082191779E-2</v>
      </c>
      <c r="G4" s="1052">
        <f>F4+1.5%</f>
        <v>0.10331917808219178</v>
      </c>
      <c r="H4" s="1053" t="s">
        <v>756</v>
      </c>
      <c r="I4" s="1050"/>
      <c r="J4" s="1050"/>
      <c r="K4" s="1048">
        <v>43556</v>
      </c>
      <c r="L4" s="758">
        <v>8.5500000000000007E-2</v>
      </c>
      <c r="M4" s="757">
        <f>K5-K4</f>
        <v>9</v>
      </c>
      <c r="N4" s="877">
        <f>SUMPRODUCT(L4:L15,M4:M15)/365</f>
        <v>8.1583561643835609E-2</v>
      </c>
      <c r="O4" s="878">
        <f>N4+1.5%</f>
        <v>9.6583561643835608E-2</v>
      </c>
      <c r="P4" s="759" t="s">
        <v>756</v>
      </c>
    </row>
    <row r="5" spans="3:16">
      <c r="C5" s="1048">
        <v>43718</v>
      </c>
      <c r="D5" s="1049">
        <v>8.9499999999999996E-2</v>
      </c>
      <c r="E5" s="1050">
        <f t="shared" ref="E5:E18" si="0">C6-C5</f>
        <v>97</v>
      </c>
      <c r="F5" s="1050"/>
      <c r="G5" s="1050"/>
      <c r="H5" s="1050"/>
      <c r="I5" s="1050"/>
      <c r="J5" s="1050"/>
      <c r="K5" s="1048">
        <v>43565</v>
      </c>
      <c r="L5" s="758">
        <v>8.5000000000000006E-2</v>
      </c>
      <c r="M5" s="757">
        <f t="shared" ref="M5:M22" si="1">K6-K5</f>
        <v>30</v>
      </c>
    </row>
    <row r="6" spans="3:16">
      <c r="C6" s="1048">
        <v>43815</v>
      </c>
      <c r="D6" s="1049">
        <v>8.4500000000000006E-2</v>
      </c>
      <c r="E6" s="1050">
        <f t="shared" si="0"/>
        <v>85</v>
      </c>
      <c r="F6" s="1050"/>
      <c r="G6" s="1050"/>
      <c r="H6" s="1050"/>
      <c r="I6" s="1050"/>
      <c r="J6" s="1050"/>
      <c r="K6" s="1048">
        <v>43595</v>
      </c>
      <c r="L6" s="758">
        <v>8.4500000000000006E-2</v>
      </c>
      <c r="M6" s="757">
        <f t="shared" si="1"/>
        <v>61</v>
      </c>
    </row>
    <row r="7" spans="3:16">
      <c r="C7" s="1048">
        <v>43900</v>
      </c>
      <c r="D7" s="1049">
        <v>8.1500000000000003E-2</v>
      </c>
      <c r="E7" s="1050">
        <f t="shared" si="0"/>
        <v>21</v>
      </c>
      <c r="F7" s="1050"/>
      <c r="G7" s="1050"/>
      <c r="H7" s="1050"/>
      <c r="I7" s="1050"/>
      <c r="J7" s="1050"/>
      <c r="K7" s="1048">
        <v>43656</v>
      </c>
      <c r="L7" s="758">
        <v>8.4000000000000005E-2</v>
      </c>
      <c r="M7" s="757">
        <f t="shared" si="1"/>
        <v>31</v>
      </c>
    </row>
    <row r="8" spans="3:16">
      <c r="C8" s="1048">
        <v>43921</v>
      </c>
      <c r="D8" s="1049"/>
      <c r="E8" s="1050"/>
      <c r="F8" s="1050"/>
      <c r="G8" s="1050"/>
      <c r="H8" s="1050"/>
      <c r="I8" s="1050"/>
      <c r="J8" s="1050"/>
      <c r="K8" s="1048">
        <v>43687</v>
      </c>
      <c r="L8" s="758">
        <v>8.2500000000000004E-2</v>
      </c>
      <c r="M8" s="757">
        <f t="shared" si="1"/>
        <v>31</v>
      </c>
    </row>
    <row r="9" spans="3:16">
      <c r="C9" s="1048">
        <v>43922</v>
      </c>
      <c r="D9" s="1049">
        <f>D7</f>
        <v>8.1500000000000003E-2</v>
      </c>
      <c r="E9" s="1050">
        <f>C10-C9+1</f>
        <v>71</v>
      </c>
      <c r="F9" s="1051">
        <f>SUMPRODUCT(D9:D13,E9:E13)/365</f>
        <v>7.5212328767123277E-2</v>
      </c>
      <c r="G9" s="1052">
        <f>F9+1.5%</f>
        <v>9.0212328767123276E-2</v>
      </c>
      <c r="H9" s="1053" t="s">
        <v>757</v>
      </c>
      <c r="I9" s="1050"/>
      <c r="J9" s="1050"/>
      <c r="K9" s="1048">
        <v>43718</v>
      </c>
      <c r="L9" s="758">
        <v>8.1500000000000003E-2</v>
      </c>
      <c r="M9" s="757">
        <f t="shared" si="1"/>
        <v>30</v>
      </c>
    </row>
    <row r="10" spans="3:16">
      <c r="C10" s="1048">
        <v>43992</v>
      </c>
      <c r="D10" s="1049">
        <v>7.3999999999999996E-2</v>
      </c>
      <c r="E10" s="1050">
        <f t="shared" si="0"/>
        <v>92</v>
      </c>
      <c r="F10" s="1050"/>
      <c r="G10" s="1050"/>
      <c r="H10" s="1050"/>
      <c r="I10" s="1050"/>
      <c r="J10" s="1050"/>
      <c r="K10" s="1048">
        <v>43748</v>
      </c>
      <c r="L10" s="758">
        <v>8.0500000000000002E-2</v>
      </c>
      <c r="M10" s="757">
        <f t="shared" si="1"/>
        <v>31</v>
      </c>
    </row>
    <row r="11" spans="3:16">
      <c r="C11" s="1048">
        <v>44084</v>
      </c>
      <c r="D11" s="1049">
        <v>7.3999999999999996E-2</v>
      </c>
      <c r="E11" s="1050">
        <f t="shared" si="0"/>
        <v>91</v>
      </c>
      <c r="F11" s="1050"/>
      <c r="G11" s="1050"/>
      <c r="H11" s="1050"/>
      <c r="I11" s="1050"/>
      <c r="J11" s="1050"/>
      <c r="K11" s="1048">
        <v>43779</v>
      </c>
      <c r="L11" s="1006">
        <v>0.08</v>
      </c>
      <c r="M11" s="757">
        <f t="shared" si="1"/>
        <v>30</v>
      </c>
    </row>
    <row r="12" spans="3:16">
      <c r="C12" s="1048">
        <v>44175</v>
      </c>
      <c r="D12" s="1049">
        <v>7.2999999999999995E-2</v>
      </c>
      <c r="E12" s="1050">
        <f t="shared" si="0"/>
        <v>90</v>
      </c>
      <c r="F12" s="1050"/>
      <c r="G12" s="1050"/>
      <c r="H12" s="1050"/>
      <c r="I12" s="1050"/>
      <c r="J12" s="1050"/>
      <c r="K12" s="1048">
        <v>43809</v>
      </c>
      <c r="L12" s="758">
        <v>7.9000000000000001E-2</v>
      </c>
      <c r="M12" s="757">
        <f t="shared" si="1"/>
        <v>31</v>
      </c>
    </row>
    <row r="13" spans="3:16">
      <c r="C13" s="1048">
        <v>44265</v>
      </c>
      <c r="D13" s="1049">
        <v>7.3999999999999996E-2</v>
      </c>
      <c r="E13" s="1050">
        <f t="shared" si="0"/>
        <v>21</v>
      </c>
      <c r="F13" s="1050"/>
      <c r="G13" s="1050"/>
      <c r="H13" s="1050"/>
      <c r="I13" s="1050"/>
      <c r="J13" s="1050"/>
      <c r="K13" s="1048">
        <v>43840</v>
      </c>
      <c r="L13" s="758">
        <v>7.9000000000000001E-2</v>
      </c>
      <c r="M13" s="757">
        <f t="shared" si="1"/>
        <v>31</v>
      </c>
    </row>
    <row r="14" spans="3:16">
      <c r="C14" s="1048">
        <v>44286</v>
      </c>
      <c r="D14" s="1049"/>
      <c r="E14" s="1050"/>
      <c r="F14" s="1050"/>
      <c r="G14" s="1050"/>
      <c r="H14" s="1050"/>
      <c r="I14" s="1050"/>
      <c r="J14" s="1050"/>
      <c r="K14" s="1048">
        <v>43871</v>
      </c>
      <c r="L14" s="758">
        <v>7.85E-2</v>
      </c>
      <c r="M14" s="757">
        <f t="shared" si="1"/>
        <v>29</v>
      </c>
    </row>
    <row r="15" spans="3:16">
      <c r="C15" s="1048">
        <v>44287</v>
      </c>
      <c r="D15" s="1049">
        <f>D13</f>
        <v>7.3999999999999996E-2</v>
      </c>
      <c r="E15" s="1050">
        <f>C16-C15+1</f>
        <v>76</v>
      </c>
      <c r="F15" s="1051">
        <f>SUMPRODUCT(D15:D19,E15:E19)/365</f>
        <v>7.4812328767123293E-2</v>
      </c>
      <c r="G15" s="1052">
        <f>F15+1.5%</f>
        <v>8.9812328767123292E-2</v>
      </c>
      <c r="H15" s="1053" t="s">
        <v>758</v>
      </c>
      <c r="I15" s="1050"/>
      <c r="J15" s="1050"/>
      <c r="K15" s="1048">
        <v>43900</v>
      </c>
      <c r="L15" s="758">
        <v>7.7499999999999999E-2</v>
      </c>
      <c r="M15" s="757">
        <f t="shared" si="1"/>
        <v>21</v>
      </c>
    </row>
    <row r="16" spans="3:16">
      <c r="C16" s="1048">
        <v>44362</v>
      </c>
      <c r="D16" s="1049">
        <v>7.4999999999999997E-2</v>
      </c>
      <c r="E16" s="1050">
        <f t="shared" si="0"/>
        <v>92</v>
      </c>
      <c r="F16" s="1054"/>
      <c r="G16" s="1055"/>
      <c r="H16" s="1053"/>
      <c r="I16" s="1050"/>
      <c r="J16" s="1050"/>
      <c r="K16" s="1048">
        <v>43921</v>
      </c>
    </row>
    <row r="17" spans="3:16">
      <c r="C17" s="1048">
        <v>44454</v>
      </c>
      <c r="D17" s="1049">
        <v>7.4499999999999997E-2</v>
      </c>
      <c r="E17" s="1050">
        <f t="shared" si="0"/>
        <v>91</v>
      </c>
      <c r="F17" s="1050"/>
      <c r="G17" s="1050"/>
      <c r="H17" s="1050"/>
      <c r="I17" s="1050"/>
      <c r="J17" s="1050"/>
      <c r="K17" s="1048">
        <v>43922</v>
      </c>
      <c r="L17" s="758">
        <v>7.7499999999999999E-2</v>
      </c>
      <c r="M17" s="757">
        <f t="shared" si="1"/>
        <v>9</v>
      </c>
      <c r="N17" s="1051">
        <f>SUMPRODUCT(L17:L20,M17:M20)/365</f>
        <v>7.0726027397260277E-2</v>
      </c>
      <c r="O17" s="1052">
        <f>N17+1.5%</f>
        <v>8.5726027397260277E-2</v>
      </c>
      <c r="P17" s="1053" t="s">
        <v>757</v>
      </c>
    </row>
    <row r="18" spans="3:16">
      <c r="C18" s="760">
        <v>44545</v>
      </c>
      <c r="D18" s="758">
        <v>7.5499999999999998E-2</v>
      </c>
      <c r="E18" s="757">
        <f t="shared" si="0"/>
        <v>90</v>
      </c>
      <c r="K18" s="1048">
        <v>43931</v>
      </c>
      <c r="L18" s="758">
        <v>7.3999999999999996E-2</v>
      </c>
      <c r="M18" s="757">
        <f t="shared" si="1"/>
        <v>30</v>
      </c>
    </row>
    <row r="19" spans="3:16">
      <c r="C19" s="760">
        <v>44635</v>
      </c>
      <c r="D19" s="758">
        <v>7.5499999999999998E-2</v>
      </c>
      <c r="E19" s="757">
        <f>C20-C19</f>
        <v>16</v>
      </c>
      <c r="K19" s="1048">
        <v>43961</v>
      </c>
      <c r="L19" s="758">
        <v>7.2499999999999995E-2</v>
      </c>
      <c r="M19" s="757">
        <f t="shared" si="1"/>
        <v>31</v>
      </c>
    </row>
    <row r="20" spans="3:16">
      <c r="C20" s="760">
        <v>44651</v>
      </c>
      <c r="D20" s="758"/>
      <c r="K20" s="1048">
        <v>43992</v>
      </c>
      <c r="L20" s="1072">
        <v>7.0000000000000007E-2</v>
      </c>
      <c r="M20" s="757">
        <f>K21-K20+1</f>
        <v>295</v>
      </c>
    </row>
    <row r="21" spans="3:16">
      <c r="C21" s="760"/>
      <c r="D21" s="758"/>
      <c r="K21" s="1048">
        <v>44286</v>
      </c>
    </row>
    <row r="22" spans="3:16">
      <c r="C22" s="760"/>
      <c r="D22" s="758"/>
      <c r="K22" s="1048">
        <v>44287</v>
      </c>
      <c r="L22" s="1006">
        <v>7.0000000000000007E-2</v>
      </c>
      <c r="M22" s="757">
        <f t="shared" si="1"/>
        <v>365</v>
      </c>
      <c r="N22" s="1006">
        <f>L22</f>
        <v>7.0000000000000007E-2</v>
      </c>
      <c r="O22" s="1052">
        <f>N22+1.5%</f>
        <v>8.5000000000000006E-2</v>
      </c>
      <c r="P22" s="1053" t="s">
        <v>758</v>
      </c>
    </row>
    <row r="23" spans="3:16">
      <c r="C23" s="760"/>
      <c r="D23" s="758"/>
      <c r="K23" s="1048">
        <v>44652</v>
      </c>
    </row>
    <row r="24" spans="3:16">
      <c r="C24" s="760"/>
      <c r="D24" s="758"/>
    </row>
    <row r="25" spans="3:16">
      <c r="C25" s="760"/>
      <c r="D25" s="758"/>
    </row>
    <row r="26" spans="3:16">
      <c r="C26" s="760"/>
      <c r="D26" s="758"/>
    </row>
    <row r="27" spans="3:16">
      <c r="C27" s="760"/>
      <c r="D27" s="758"/>
    </row>
    <row r="28" spans="3:16">
      <c r="C28" s="760"/>
      <c r="D28" s="758"/>
    </row>
    <row r="29" spans="3:16">
      <c r="C29" s="760"/>
      <c r="D29" s="758"/>
    </row>
    <row r="30" spans="3:16">
      <c r="C30" s="876"/>
      <c r="D30" s="758"/>
    </row>
    <row r="31" spans="3:16">
      <c r="C31" s="760"/>
      <c r="D31" s="758"/>
    </row>
    <row r="32" spans="3:16">
      <c r="C32" s="760"/>
      <c r="D32" s="758"/>
    </row>
    <row r="33" spans="3:4">
      <c r="C33" s="760"/>
      <c r="D33" s="758"/>
    </row>
    <row r="34" spans="3:4">
      <c r="C34" s="760"/>
      <c r="D34" s="758"/>
    </row>
    <row r="35" spans="3:4">
      <c r="C35" s="760"/>
      <c r="D35" s="758"/>
    </row>
    <row r="36" spans="3:4">
      <c r="C36" s="760"/>
      <c r="D36" s="758"/>
    </row>
    <row r="37" spans="3:4">
      <c r="C37" s="760"/>
      <c r="D37" s="758"/>
    </row>
    <row r="38" spans="3:4">
      <c r="C38" s="760"/>
      <c r="D38" s="758"/>
    </row>
    <row r="39" spans="3:4">
      <c r="C39" s="760"/>
      <c r="D39" s="758"/>
    </row>
    <row r="40" spans="3:4">
      <c r="C40" s="760"/>
      <c r="D40" s="758"/>
    </row>
    <row r="41" spans="3:4">
      <c r="C41" s="760"/>
      <c r="D41" s="758"/>
    </row>
    <row r="42" spans="3:4">
      <c r="C42" s="760"/>
      <c r="D42" s="758"/>
    </row>
    <row r="43" spans="3:4">
      <c r="C43" s="760"/>
    </row>
    <row r="44" spans="3:4">
      <c r="C44" s="760"/>
    </row>
    <row r="45" spans="3:4">
      <c r="C45" s="760"/>
    </row>
  </sheetData>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sheetPr>
    <pageSetUpPr fitToPage="1"/>
  </sheetPr>
  <dimension ref="B1:L15"/>
  <sheetViews>
    <sheetView showGridLines="0" view="pageBreakPreview" zoomScale="80" zoomScaleSheetLayoutView="80" workbookViewId="0">
      <selection activeCell="E3" sqref="E3"/>
    </sheetView>
  </sheetViews>
  <sheetFormatPr defaultColWidth="9.140625" defaultRowHeight="15"/>
  <cols>
    <col min="1" max="1" width="9.140625" style="242"/>
    <col min="2" max="2" width="21.7109375" style="242" customWidth="1"/>
    <col min="3" max="3" width="23" style="242" customWidth="1"/>
    <col min="4" max="4" width="22.28515625" style="242" customWidth="1"/>
    <col min="5" max="5" width="21.7109375" style="242" customWidth="1"/>
    <col min="6" max="6" width="38" style="242" customWidth="1"/>
    <col min="7" max="7" width="24.42578125" style="242" customWidth="1"/>
    <col min="8" max="8" width="10.7109375" style="242" bestFit="1" customWidth="1"/>
    <col min="9" max="257" width="9.140625" style="242"/>
    <col min="258" max="258" width="21.7109375" style="242" customWidth="1"/>
    <col min="259" max="259" width="27.85546875" style="242" customWidth="1"/>
    <col min="260" max="260" width="33.85546875" style="242" customWidth="1"/>
    <col min="261" max="261" width="60" style="242" customWidth="1"/>
    <col min="262" max="262" width="164.140625" style="242" customWidth="1"/>
    <col min="263" max="263" width="24.42578125" style="242" customWidth="1"/>
    <col min="264" max="264" width="10.7109375" style="242" bestFit="1" customWidth="1"/>
    <col min="265" max="513" width="9.140625" style="242"/>
    <col min="514" max="514" width="21.7109375" style="242" customWidth="1"/>
    <col min="515" max="515" width="27.85546875" style="242" customWidth="1"/>
    <col min="516" max="516" width="33.85546875" style="242" customWidth="1"/>
    <col min="517" max="517" width="60" style="242" customWidth="1"/>
    <col min="518" max="518" width="164.140625" style="242" customWidth="1"/>
    <col min="519" max="519" width="24.42578125" style="242" customWidth="1"/>
    <col min="520" max="520" width="10.7109375" style="242" bestFit="1" customWidth="1"/>
    <col min="521" max="769" width="9.140625" style="242"/>
    <col min="770" max="770" width="21.7109375" style="242" customWidth="1"/>
    <col min="771" max="771" width="27.85546875" style="242" customWidth="1"/>
    <col min="772" max="772" width="33.85546875" style="242" customWidth="1"/>
    <col min="773" max="773" width="60" style="242" customWidth="1"/>
    <col min="774" max="774" width="164.140625" style="242" customWidth="1"/>
    <col min="775" max="775" width="24.42578125" style="242" customWidth="1"/>
    <col min="776" max="776" width="10.7109375" style="242" bestFit="1" customWidth="1"/>
    <col min="777" max="1025" width="9.140625" style="242"/>
    <col min="1026" max="1026" width="21.7109375" style="242" customWidth="1"/>
    <col min="1027" max="1027" width="27.85546875" style="242" customWidth="1"/>
    <col min="1028" max="1028" width="33.85546875" style="242" customWidth="1"/>
    <col min="1029" max="1029" width="60" style="242" customWidth="1"/>
    <col min="1030" max="1030" width="164.140625" style="242" customWidth="1"/>
    <col min="1031" max="1031" width="24.42578125" style="242" customWidth="1"/>
    <col min="1032" max="1032" width="10.7109375" style="242" bestFit="1" customWidth="1"/>
    <col min="1033" max="1281" width="9.140625" style="242"/>
    <col min="1282" max="1282" width="21.7109375" style="242" customWidth="1"/>
    <col min="1283" max="1283" width="27.85546875" style="242" customWidth="1"/>
    <col min="1284" max="1284" width="33.85546875" style="242" customWidth="1"/>
    <col min="1285" max="1285" width="60" style="242" customWidth="1"/>
    <col min="1286" max="1286" width="164.140625" style="242" customWidth="1"/>
    <col min="1287" max="1287" width="24.42578125" style="242" customWidth="1"/>
    <col min="1288" max="1288" width="10.7109375" style="242" bestFit="1" customWidth="1"/>
    <col min="1289" max="1537" width="9.140625" style="242"/>
    <col min="1538" max="1538" width="21.7109375" style="242" customWidth="1"/>
    <col min="1539" max="1539" width="27.85546875" style="242" customWidth="1"/>
    <col min="1540" max="1540" width="33.85546875" style="242" customWidth="1"/>
    <col min="1541" max="1541" width="60" style="242" customWidth="1"/>
    <col min="1542" max="1542" width="164.140625" style="242" customWidth="1"/>
    <col min="1543" max="1543" width="24.42578125" style="242" customWidth="1"/>
    <col min="1544" max="1544" width="10.7109375" style="242" bestFit="1" customWidth="1"/>
    <col min="1545" max="1793" width="9.140625" style="242"/>
    <col min="1794" max="1794" width="21.7109375" style="242" customWidth="1"/>
    <col min="1795" max="1795" width="27.85546875" style="242" customWidth="1"/>
    <col min="1796" max="1796" width="33.85546875" style="242" customWidth="1"/>
    <col min="1797" max="1797" width="60" style="242" customWidth="1"/>
    <col min="1798" max="1798" width="164.140625" style="242" customWidth="1"/>
    <col min="1799" max="1799" width="24.42578125" style="242" customWidth="1"/>
    <col min="1800" max="1800" width="10.7109375" style="242" bestFit="1" customWidth="1"/>
    <col min="1801" max="2049" width="9.140625" style="242"/>
    <col min="2050" max="2050" width="21.7109375" style="242" customWidth="1"/>
    <col min="2051" max="2051" width="27.85546875" style="242" customWidth="1"/>
    <col min="2052" max="2052" width="33.85546875" style="242" customWidth="1"/>
    <col min="2053" max="2053" width="60" style="242" customWidth="1"/>
    <col min="2054" max="2054" width="164.140625" style="242" customWidth="1"/>
    <col min="2055" max="2055" width="24.42578125" style="242" customWidth="1"/>
    <col min="2056" max="2056" width="10.7109375" style="242" bestFit="1" customWidth="1"/>
    <col min="2057" max="2305" width="9.140625" style="242"/>
    <col min="2306" max="2306" width="21.7109375" style="242" customWidth="1"/>
    <col min="2307" max="2307" width="27.85546875" style="242" customWidth="1"/>
    <col min="2308" max="2308" width="33.85546875" style="242" customWidth="1"/>
    <col min="2309" max="2309" width="60" style="242" customWidth="1"/>
    <col min="2310" max="2310" width="164.140625" style="242" customWidth="1"/>
    <col min="2311" max="2311" width="24.42578125" style="242" customWidth="1"/>
    <col min="2312" max="2312" width="10.7109375" style="242" bestFit="1" customWidth="1"/>
    <col min="2313" max="2561" width="9.140625" style="242"/>
    <col min="2562" max="2562" width="21.7109375" style="242" customWidth="1"/>
    <col min="2563" max="2563" width="27.85546875" style="242" customWidth="1"/>
    <col min="2564" max="2564" width="33.85546875" style="242" customWidth="1"/>
    <col min="2565" max="2565" width="60" style="242" customWidth="1"/>
    <col min="2566" max="2566" width="164.140625" style="242" customWidth="1"/>
    <col min="2567" max="2567" width="24.42578125" style="242" customWidth="1"/>
    <col min="2568" max="2568" width="10.7109375" style="242" bestFit="1" customWidth="1"/>
    <col min="2569" max="2817" width="9.140625" style="242"/>
    <col min="2818" max="2818" width="21.7109375" style="242" customWidth="1"/>
    <col min="2819" max="2819" width="27.85546875" style="242" customWidth="1"/>
    <col min="2820" max="2820" width="33.85546875" style="242" customWidth="1"/>
    <col min="2821" max="2821" width="60" style="242" customWidth="1"/>
    <col min="2822" max="2822" width="164.140625" style="242" customWidth="1"/>
    <col min="2823" max="2823" width="24.42578125" style="242" customWidth="1"/>
    <col min="2824" max="2824" width="10.7109375" style="242" bestFit="1" customWidth="1"/>
    <col min="2825" max="3073" width="9.140625" style="242"/>
    <col min="3074" max="3074" width="21.7109375" style="242" customWidth="1"/>
    <col min="3075" max="3075" width="27.85546875" style="242" customWidth="1"/>
    <col min="3076" max="3076" width="33.85546875" style="242" customWidth="1"/>
    <col min="3077" max="3077" width="60" style="242" customWidth="1"/>
    <col min="3078" max="3078" width="164.140625" style="242" customWidth="1"/>
    <col min="3079" max="3079" width="24.42578125" style="242" customWidth="1"/>
    <col min="3080" max="3080" width="10.7109375" style="242" bestFit="1" customWidth="1"/>
    <col min="3081" max="3329" width="9.140625" style="242"/>
    <col min="3330" max="3330" width="21.7109375" style="242" customWidth="1"/>
    <col min="3331" max="3331" width="27.85546875" style="242" customWidth="1"/>
    <col min="3332" max="3332" width="33.85546875" style="242" customWidth="1"/>
    <col min="3333" max="3333" width="60" style="242" customWidth="1"/>
    <col min="3334" max="3334" width="164.140625" style="242" customWidth="1"/>
    <col min="3335" max="3335" width="24.42578125" style="242" customWidth="1"/>
    <col min="3336" max="3336" width="10.7109375" style="242" bestFit="1" customWidth="1"/>
    <col min="3337" max="3585" width="9.140625" style="242"/>
    <col min="3586" max="3586" width="21.7109375" style="242" customWidth="1"/>
    <col min="3587" max="3587" width="27.85546875" style="242" customWidth="1"/>
    <col min="3588" max="3588" width="33.85546875" style="242" customWidth="1"/>
    <col min="3589" max="3589" width="60" style="242" customWidth="1"/>
    <col min="3590" max="3590" width="164.140625" style="242" customWidth="1"/>
    <col min="3591" max="3591" width="24.42578125" style="242" customWidth="1"/>
    <col min="3592" max="3592" width="10.7109375" style="242" bestFit="1" customWidth="1"/>
    <col min="3593" max="3841" width="9.140625" style="242"/>
    <col min="3842" max="3842" width="21.7109375" style="242" customWidth="1"/>
    <col min="3843" max="3843" width="27.85546875" style="242" customWidth="1"/>
    <col min="3844" max="3844" width="33.85546875" style="242" customWidth="1"/>
    <col min="3845" max="3845" width="60" style="242" customWidth="1"/>
    <col min="3846" max="3846" width="164.140625" style="242" customWidth="1"/>
    <col min="3847" max="3847" width="24.42578125" style="242" customWidth="1"/>
    <col min="3848" max="3848" width="10.7109375" style="242" bestFit="1" customWidth="1"/>
    <col min="3849" max="4097" width="9.140625" style="242"/>
    <col min="4098" max="4098" width="21.7109375" style="242" customWidth="1"/>
    <col min="4099" max="4099" width="27.85546875" style="242" customWidth="1"/>
    <col min="4100" max="4100" width="33.85546875" style="242" customWidth="1"/>
    <col min="4101" max="4101" width="60" style="242" customWidth="1"/>
    <col min="4102" max="4102" width="164.140625" style="242" customWidth="1"/>
    <col min="4103" max="4103" width="24.42578125" style="242" customWidth="1"/>
    <col min="4104" max="4104" width="10.7109375" style="242" bestFit="1" customWidth="1"/>
    <col min="4105" max="4353" width="9.140625" style="242"/>
    <col min="4354" max="4354" width="21.7109375" style="242" customWidth="1"/>
    <col min="4355" max="4355" width="27.85546875" style="242" customWidth="1"/>
    <col min="4356" max="4356" width="33.85546875" style="242" customWidth="1"/>
    <col min="4357" max="4357" width="60" style="242" customWidth="1"/>
    <col min="4358" max="4358" width="164.140625" style="242" customWidth="1"/>
    <col min="4359" max="4359" width="24.42578125" style="242" customWidth="1"/>
    <col min="4360" max="4360" width="10.7109375" style="242" bestFit="1" customWidth="1"/>
    <col min="4361" max="4609" width="9.140625" style="242"/>
    <col min="4610" max="4610" width="21.7109375" style="242" customWidth="1"/>
    <col min="4611" max="4611" width="27.85546875" style="242" customWidth="1"/>
    <col min="4612" max="4612" width="33.85546875" style="242" customWidth="1"/>
    <col min="4613" max="4613" width="60" style="242" customWidth="1"/>
    <col min="4614" max="4614" width="164.140625" style="242" customWidth="1"/>
    <col min="4615" max="4615" width="24.42578125" style="242" customWidth="1"/>
    <col min="4616" max="4616" width="10.7109375" style="242" bestFit="1" customWidth="1"/>
    <col min="4617" max="4865" width="9.140625" style="242"/>
    <col min="4866" max="4866" width="21.7109375" style="242" customWidth="1"/>
    <col min="4867" max="4867" width="27.85546875" style="242" customWidth="1"/>
    <col min="4868" max="4868" width="33.85546875" style="242" customWidth="1"/>
    <col min="4869" max="4869" width="60" style="242" customWidth="1"/>
    <col min="4870" max="4870" width="164.140625" style="242" customWidth="1"/>
    <col min="4871" max="4871" width="24.42578125" style="242" customWidth="1"/>
    <col min="4872" max="4872" width="10.7109375" style="242" bestFit="1" customWidth="1"/>
    <col min="4873" max="5121" width="9.140625" style="242"/>
    <col min="5122" max="5122" width="21.7109375" style="242" customWidth="1"/>
    <col min="5123" max="5123" width="27.85546875" style="242" customWidth="1"/>
    <col min="5124" max="5124" width="33.85546875" style="242" customWidth="1"/>
    <col min="5125" max="5125" width="60" style="242" customWidth="1"/>
    <col min="5126" max="5126" width="164.140625" style="242" customWidth="1"/>
    <col min="5127" max="5127" width="24.42578125" style="242" customWidth="1"/>
    <col min="5128" max="5128" width="10.7109375" style="242" bestFit="1" customWidth="1"/>
    <col min="5129" max="5377" width="9.140625" style="242"/>
    <col min="5378" max="5378" width="21.7109375" style="242" customWidth="1"/>
    <col min="5379" max="5379" width="27.85546875" style="242" customWidth="1"/>
    <col min="5380" max="5380" width="33.85546875" style="242" customWidth="1"/>
    <col min="5381" max="5381" width="60" style="242" customWidth="1"/>
    <col min="5382" max="5382" width="164.140625" style="242" customWidth="1"/>
    <col min="5383" max="5383" width="24.42578125" style="242" customWidth="1"/>
    <col min="5384" max="5384" width="10.7109375" style="242" bestFit="1" customWidth="1"/>
    <col min="5385" max="5633" width="9.140625" style="242"/>
    <col min="5634" max="5634" width="21.7109375" style="242" customWidth="1"/>
    <col min="5635" max="5635" width="27.85546875" style="242" customWidth="1"/>
    <col min="5636" max="5636" width="33.85546875" style="242" customWidth="1"/>
    <col min="5637" max="5637" width="60" style="242" customWidth="1"/>
    <col min="5638" max="5638" width="164.140625" style="242" customWidth="1"/>
    <col min="5639" max="5639" width="24.42578125" style="242" customWidth="1"/>
    <col min="5640" max="5640" width="10.7109375" style="242" bestFit="1" customWidth="1"/>
    <col min="5641" max="5889" width="9.140625" style="242"/>
    <col min="5890" max="5890" width="21.7109375" style="242" customWidth="1"/>
    <col min="5891" max="5891" width="27.85546875" style="242" customWidth="1"/>
    <col min="5892" max="5892" width="33.85546875" style="242" customWidth="1"/>
    <col min="5893" max="5893" width="60" style="242" customWidth="1"/>
    <col min="5894" max="5894" width="164.140625" style="242" customWidth="1"/>
    <col min="5895" max="5895" width="24.42578125" style="242" customWidth="1"/>
    <col min="5896" max="5896" width="10.7109375" style="242" bestFit="1" customWidth="1"/>
    <col min="5897" max="6145" width="9.140625" style="242"/>
    <col min="6146" max="6146" width="21.7109375" style="242" customWidth="1"/>
    <col min="6147" max="6147" width="27.85546875" style="242" customWidth="1"/>
    <col min="6148" max="6148" width="33.85546875" style="242" customWidth="1"/>
    <col min="6149" max="6149" width="60" style="242" customWidth="1"/>
    <col min="6150" max="6150" width="164.140625" style="242" customWidth="1"/>
    <col min="6151" max="6151" width="24.42578125" style="242" customWidth="1"/>
    <col min="6152" max="6152" width="10.7109375" style="242" bestFit="1" customWidth="1"/>
    <col min="6153" max="6401" width="9.140625" style="242"/>
    <col min="6402" max="6402" width="21.7109375" style="242" customWidth="1"/>
    <col min="6403" max="6403" width="27.85546875" style="242" customWidth="1"/>
    <col min="6404" max="6404" width="33.85546875" style="242" customWidth="1"/>
    <col min="6405" max="6405" width="60" style="242" customWidth="1"/>
    <col min="6406" max="6406" width="164.140625" style="242" customWidth="1"/>
    <col min="6407" max="6407" width="24.42578125" style="242" customWidth="1"/>
    <col min="6408" max="6408" width="10.7109375" style="242" bestFit="1" customWidth="1"/>
    <col min="6409" max="6657" width="9.140625" style="242"/>
    <col min="6658" max="6658" width="21.7109375" style="242" customWidth="1"/>
    <col min="6659" max="6659" width="27.85546875" style="242" customWidth="1"/>
    <col min="6660" max="6660" width="33.85546875" style="242" customWidth="1"/>
    <col min="6661" max="6661" width="60" style="242" customWidth="1"/>
    <col min="6662" max="6662" width="164.140625" style="242" customWidth="1"/>
    <col min="6663" max="6663" width="24.42578125" style="242" customWidth="1"/>
    <col min="6664" max="6664" width="10.7109375" style="242" bestFit="1" customWidth="1"/>
    <col min="6665" max="6913" width="9.140625" style="242"/>
    <col min="6914" max="6914" width="21.7109375" style="242" customWidth="1"/>
    <col min="6915" max="6915" width="27.85546875" style="242" customWidth="1"/>
    <col min="6916" max="6916" width="33.85546875" style="242" customWidth="1"/>
    <col min="6917" max="6917" width="60" style="242" customWidth="1"/>
    <col min="6918" max="6918" width="164.140625" style="242" customWidth="1"/>
    <col min="6919" max="6919" width="24.42578125" style="242" customWidth="1"/>
    <col min="6920" max="6920" width="10.7109375" style="242" bestFit="1" customWidth="1"/>
    <col min="6921" max="7169" width="9.140625" style="242"/>
    <col min="7170" max="7170" width="21.7109375" style="242" customWidth="1"/>
    <col min="7171" max="7171" width="27.85546875" style="242" customWidth="1"/>
    <col min="7172" max="7172" width="33.85546875" style="242" customWidth="1"/>
    <col min="7173" max="7173" width="60" style="242" customWidth="1"/>
    <col min="7174" max="7174" width="164.140625" style="242" customWidth="1"/>
    <col min="7175" max="7175" width="24.42578125" style="242" customWidth="1"/>
    <col min="7176" max="7176" width="10.7109375" style="242" bestFit="1" customWidth="1"/>
    <col min="7177" max="7425" width="9.140625" style="242"/>
    <col min="7426" max="7426" width="21.7109375" style="242" customWidth="1"/>
    <col min="7427" max="7427" width="27.85546875" style="242" customWidth="1"/>
    <col min="7428" max="7428" width="33.85546875" style="242" customWidth="1"/>
    <col min="7429" max="7429" width="60" style="242" customWidth="1"/>
    <col min="7430" max="7430" width="164.140625" style="242" customWidth="1"/>
    <col min="7431" max="7431" width="24.42578125" style="242" customWidth="1"/>
    <col min="7432" max="7432" width="10.7109375" style="242" bestFit="1" customWidth="1"/>
    <col min="7433" max="7681" width="9.140625" style="242"/>
    <col min="7682" max="7682" width="21.7109375" style="242" customWidth="1"/>
    <col min="7683" max="7683" width="27.85546875" style="242" customWidth="1"/>
    <col min="7684" max="7684" width="33.85546875" style="242" customWidth="1"/>
    <col min="7685" max="7685" width="60" style="242" customWidth="1"/>
    <col min="7686" max="7686" width="164.140625" style="242" customWidth="1"/>
    <col min="7687" max="7687" width="24.42578125" style="242" customWidth="1"/>
    <col min="7688" max="7688" width="10.7109375" style="242" bestFit="1" customWidth="1"/>
    <col min="7689" max="7937" width="9.140625" style="242"/>
    <col min="7938" max="7938" width="21.7109375" style="242" customWidth="1"/>
    <col min="7939" max="7939" width="27.85546875" style="242" customWidth="1"/>
    <col min="7940" max="7940" width="33.85546875" style="242" customWidth="1"/>
    <col min="7941" max="7941" width="60" style="242" customWidth="1"/>
    <col min="7942" max="7942" width="164.140625" style="242" customWidth="1"/>
    <col min="7943" max="7943" width="24.42578125" style="242" customWidth="1"/>
    <col min="7944" max="7944" width="10.7109375" style="242" bestFit="1" customWidth="1"/>
    <col min="7945" max="8193" width="9.140625" style="242"/>
    <col min="8194" max="8194" width="21.7109375" style="242" customWidth="1"/>
    <col min="8195" max="8195" width="27.85546875" style="242" customWidth="1"/>
    <col min="8196" max="8196" width="33.85546875" style="242" customWidth="1"/>
    <col min="8197" max="8197" width="60" style="242" customWidth="1"/>
    <col min="8198" max="8198" width="164.140625" style="242" customWidth="1"/>
    <col min="8199" max="8199" width="24.42578125" style="242" customWidth="1"/>
    <col min="8200" max="8200" width="10.7109375" style="242" bestFit="1" customWidth="1"/>
    <col min="8201" max="8449" width="9.140625" style="242"/>
    <col min="8450" max="8450" width="21.7109375" style="242" customWidth="1"/>
    <col min="8451" max="8451" width="27.85546875" style="242" customWidth="1"/>
    <col min="8452" max="8452" width="33.85546875" style="242" customWidth="1"/>
    <col min="8453" max="8453" width="60" style="242" customWidth="1"/>
    <col min="8454" max="8454" width="164.140625" style="242" customWidth="1"/>
    <col min="8455" max="8455" width="24.42578125" style="242" customWidth="1"/>
    <col min="8456" max="8456" width="10.7109375" style="242" bestFit="1" customWidth="1"/>
    <col min="8457" max="8705" width="9.140625" style="242"/>
    <col min="8706" max="8706" width="21.7109375" style="242" customWidth="1"/>
    <col min="8707" max="8707" width="27.85546875" style="242" customWidth="1"/>
    <col min="8708" max="8708" width="33.85546875" style="242" customWidth="1"/>
    <col min="8709" max="8709" width="60" style="242" customWidth="1"/>
    <col min="8710" max="8710" width="164.140625" style="242" customWidth="1"/>
    <col min="8711" max="8711" width="24.42578125" style="242" customWidth="1"/>
    <col min="8712" max="8712" width="10.7109375" style="242" bestFit="1" customWidth="1"/>
    <col min="8713" max="8961" width="9.140625" style="242"/>
    <col min="8962" max="8962" width="21.7109375" style="242" customWidth="1"/>
    <col min="8963" max="8963" width="27.85546875" style="242" customWidth="1"/>
    <col min="8964" max="8964" width="33.85546875" style="242" customWidth="1"/>
    <col min="8965" max="8965" width="60" style="242" customWidth="1"/>
    <col min="8966" max="8966" width="164.140625" style="242" customWidth="1"/>
    <col min="8967" max="8967" width="24.42578125" style="242" customWidth="1"/>
    <col min="8968" max="8968" width="10.7109375" style="242" bestFit="1" customWidth="1"/>
    <col min="8969" max="9217" width="9.140625" style="242"/>
    <col min="9218" max="9218" width="21.7109375" style="242" customWidth="1"/>
    <col min="9219" max="9219" width="27.85546875" style="242" customWidth="1"/>
    <col min="9220" max="9220" width="33.85546875" style="242" customWidth="1"/>
    <col min="9221" max="9221" width="60" style="242" customWidth="1"/>
    <col min="9222" max="9222" width="164.140625" style="242" customWidth="1"/>
    <col min="9223" max="9223" width="24.42578125" style="242" customWidth="1"/>
    <col min="9224" max="9224" width="10.7109375" style="242" bestFit="1" customWidth="1"/>
    <col min="9225" max="9473" width="9.140625" style="242"/>
    <col min="9474" max="9474" width="21.7109375" style="242" customWidth="1"/>
    <col min="9475" max="9475" width="27.85546875" style="242" customWidth="1"/>
    <col min="9476" max="9476" width="33.85546875" style="242" customWidth="1"/>
    <col min="9477" max="9477" width="60" style="242" customWidth="1"/>
    <col min="9478" max="9478" width="164.140625" style="242" customWidth="1"/>
    <col min="9479" max="9479" width="24.42578125" style="242" customWidth="1"/>
    <col min="9480" max="9480" width="10.7109375" style="242" bestFit="1" customWidth="1"/>
    <col min="9481" max="9729" width="9.140625" style="242"/>
    <col min="9730" max="9730" width="21.7109375" style="242" customWidth="1"/>
    <col min="9731" max="9731" width="27.85546875" style="242" customWidth="1"/>
    <col min="9732" max="9732" width="33.85546875" style="242" customWidth="1"/>
    <col min="9733" max="9733" width="60" style="242" customWidth="1"/>
    <col min="9734" max="9734" width="164.140625" style="242" customWidth="1"/>
    <col min="9735" max="9735" width="24.42578125" style="242" customWidth="1"/>
    <col min="9736" max="9736" width="10.7109375" style="242" bestFit="1" customWidth="1"/>
    <col min="9737" max="9985" width="9.140625" style="242"/>
    <col min="9986" max="9986" width="21.7109375" style="242" customWidth="1"/>
    <col min="9987" max="9987" width="27.85546875" style="242" customWidth="1"/>
    <col min="9988" max="9988" width="33.85546875" style="242" customWidth="1"/>
    <col min="9989" max="9989" width="60" style="242" customWidth="1"/>
    <col min="9990" max="9990" width="164.140625" style="242" customWidth="1"/>
    <col min="9991" max="9991" width="24.42578125" style="242" customWidth="1"/>
    <col min="9992" max="9992" width="10.7109375" style="242" bestFit="1" customWidth="1"/>
    <col min="9993" max="10241" width="9.140625" style="242"/>
    <col min="10242" max="10242" width="21.7109375" style="242" customWidth="1"/>
    <col min="10243" max="10243" width="27.85546875" style="242" customWidth="1"/>
    <col min="10244" max="10244" width="33.85546875" style="242" customWidth="1"/>
    <col min="10245" max="10245" width="60" style="242" customWidth="1"/>
    <col min="10246" max="10246" width="164.140625" style="242" customWidth="1"/>
    <col min="10247" max="10247" width="24.42578125" style="242" customWidth="1"/>
    <col min="10248" max="10248" width="10.7109375" style="242" bestFit="1" customWidth="1"/>
    <col min="10249" max="10497" width="9.140625" style="242"/>
    <col min="10498" max="10498" width="21.7109375" style="242" customWidth="1"/>
    <col min="10499" max="10499" width="27.85546875" style="242" customWidth="1"/>
    <col min="10500" max="10500" width="33.85546875" style="242" customWidth="1"/>
    <col min="10501" max="10501" width="60" style="242" customWidth="1"/>
    <col min="10502" max="10502" width="164.140625" style="242" customWidth="1"/>
    <col min="10503" max="10503" width="24.42578125" style="242" customWidth="1"/>
    <col min="10504" max="10504" width="10.7109375" style="242" bestFit="1" customWidth="1"/>
    <col min="10505" max="10753" width="9.140625" style="242"/>
    <col min="10754" max="10754" width="21.7109375" style="242" customWidth="1"/>
    <col min="10755" max="10755" width="27.85546875" style="242" customWidth="1"/>
    <col min="10756" max="10756" width="33.85546875" style="242" customWidth="1"/>
    <col min="10757" max="10757" width="60" style="242" customWidth="1"/>
    <col min="10758" max="10758" width="164.140625" style="242" customWidth="1"/>
    <col min="10759" max="10759" width="24.42578125" style="242" customWidth="1"/>
    <col min="10760" max="10760" width="10.7109375" style="242" bestFit="1" customWidth="1"/>
    <col min="10761" max="11009" width="9.140625" style="242"/>
    <col min="11010" max="11010" width="21.7109375" style="242" customWidth="1"/>
    <col min="11011" max="11011" width="27.85546875" style="242" customWidth="1"/>
    <col min="11012" max="11012" width="33.85546875" style="242" customWidth="1"/>
    <col min="11013" max="11013" width="60" style="242" customWidth="1"/>
    <col min="11014" max="11014" width="164.140625" style="242" customWidth="1"/>
    <col min="11015" max="11015" width="24.42578125" style="242" customWidth="1"/>
    <col min="11016" max="11016" width="10.7109375" style="242" bestFit="1" customWidth="1"/>
    <col min="11017" max="11265" width="9.140625" style="242"/>
    <col min="11266" max="11266" width="21.7109375" style="242" customWidth="1"/>
    <col min="11267" max="11267" width="27.85546875" style="242" customWidth="1"/>
    <col min="11268" max="11268" width="33.85546875" style="242" customWidth="1"/>
    <col min="11269" max="11269" width="60" style="242" customWidth="1"/>
    <col min="11270" max="11270" width="164.140625" style="242" customWidth="1"/>
    <col min="11271" max="11271" width="24.42578125" style="242" customWidth="1"/>
    <col min="11272" max="11272" width="10.7109375" style="242" bestFit="1" customWidth="1"/>
    <col min="11273" max="11521" width="9.140625" style="242"/>
    <col min="11522" max="11522" width="21.7109375" style="242" customWidth="1"/>
    <col min="11523" max="11523" width="27.85546875" style="242" customWidth="1"/>
    <col min="11524" max="11524" width="33.85546875" style="242" customWidth="1"/>
    <col min="11525" max="11525" width="60" style="242" customWidth="1"/>
    <col min="11526" max="11526" width="164.140625" style="242" customWidth="1"/>
    <col min="11527" max="11527" width="24.42578125" style="242" customWidth="1"/>
    <col min="11528" max="11528" width="10.7109375" style="242" bestFit="1" customWidth="1"/>
    <col min="11529" max="11777" width="9.140625" style="242"/>
    <col min="11778" max="11778" width="21.7109375" style="242" customWidth="1"/>
    <col min="11779" max="11779" width="27.85546875" style="242" customWidth="1"/>
    <col min="11780" max="11780" width="33.85546875" style="242" customWidth="1"/>
    <col min="11781" max="11781" width="60" style="242" customWidth="1"/>
    <col min="11782" max="11782" width="164.140625" style="242" customWidth="1"/>
    <col min="11783" max="11783" width="24.42578125" style="242" customWidth="1"/>
    <col min="11784" max="11784" width="10.7109375" style="242" bestFit="1" customWidth="1"/>
    <col min="11785" max="12033" width="9.140625" style="242"/>
    <col min="12034" max="12034" width="21.7109375" style="242" customWidth="1"/>
    <col min="12035" max="12035" width="27.85546875" style="242" customWidth="1"/>
    <col min="12036" max="12036" width="33.85546875" style="242" customWidth="1"/>
    <col min="12037" max="12037" width="60" style="242" customWidth="1"/>
    <col min="12038" max="12038" width="164.140625" style="242" customWidth="1"/>
    <col min="12039" max="12039" width="24.42578125" style="242" customWidth="1"/>
    <col min="12040" max="12040" width="10.7109375" style="242" bestFit="1" customWidth="1"/>
    <col min="12041" max="12289" width="9.140625" style="242"/>
    <col min="12290" max="12290" width="21.7109375" style="242" customWidth="1"/>
    <col min="12291" max="12291" width="27.85546875" style="242" customWidth="1"/>
    <col min="12292" max="12292" width="33.85546875" style="242" customWidth="1"/>
    <col min="12293" max="12293" width="60" style="242" customWidth="1"/>
    <col min="12294" max="12294" width="164.140625" style="242" customWidth="1"/>
    <col min="12295" max="12295" width="24.42578125" style="242" customWidth="1"/>
    <col min="12296" max="12296" width="10.7109375" style="242" bestFit="1" customWidth="1"/>
    <col min="12297" max="12545" width="9.140625" style="242"/>
    <col min="12546" max="12546" width="21.7109375" style="242" customWidth="1"/>
    <col min="12547" max="12547" width="27.85546875" style="242" customWidth="1"/>
    <col min="12548" max="12548" width="33.85546875" style="242" customWidth="1"/>
    <col min="12549" max="12549" width="60" style="242" customWidth="1"/>
    <col min="12550" max="12550" width="164.140625" style="242" customWidth="1"/>
    <col min="12551" max="12551" width="24.42578125" style="242" customWidth="1"/>
    <col min="12552" max="12552" width="10.7109375" style="242" bestFit="1" customWidth="1"/>
    <col min="12553" max="12801" width="9.140625" style="242"/>
    <col min="12802" max="12802" width="21.7109375" style="242" customWidth="1"/>
    <col min="12803" max="12803" width="27.85546875" style="242" customWidth="1"/>
    <col min="12804" max="12804" width="33.85546875" style="242" customWidth="1"/>
    <col min="12805" max="12805" width="60" style="242" customWidth="1"/>
    <col min="12806" max="12806" width="164.140625" style="242" customWidth="1"/>
    <col min="12807" max="12807" width="24.42578125" style="242" customWidth="1"/>
    <col min="12808" max="12808" width="10.7109375" style="242" bestFit="1" customWidth="1"/>
    <col min="12809" max="13057" width="9.140625" style="242"/>
    <col min="13058" max="13058" width="21.7109375" style="242" customWidth="1"/>
    <col min="13059" max="13059" width="27.85546875" style="242" customWidth="1"/>
    <col min="13060" max="13060" width="33.85546875" style="242" customWidth="1"/>
    <col min="13061" max="13061" width="60" style="242" customWidth="1"/>
    <col min="13062" max="13062" width="164.140625" style="242" customWidth="1"/>
    <col min="13063" max="13063" width="24.42578125" style="242" customWidth="1"/>
    <col min="13064" max="13064" width="10.7109375" style="242" bestFit="1" customWidth="1"/>
    <col min="13065" max="13313" width="9.140625" style="242"/>
    <col min="13314" max="13314" width="21.7109375" style="242" customWidth="1"/>
    <col min="13315" max="13315" width="27.85546875" style="242" customWidth="1"/>
    <col min="13316" max="13316" width="33.85546875" style="242" customWidth="1"/>
    <col min="13317" max="13317" width="60" style="242" customWidth="1"/>
    <col min="13318" max="13318" width="164.140625" style="242" customWidth="1"/>
    <col min="13319" max="13319" width="24.42578125" style="242" customWidth="1"/>
    <col min="13320" max="13320" width="10.7109375" style="242" bestFit="1" customWidth="1"/>
    <col min="13321" max="13569" width="9.140625" style="242"/>
    <col min="13570" max="13570" width="21.7109375" style="242" customWidth="1"/>
    <col min="13571" max="13571" width="27.85546875" style="242" customWidth="1"/>
    <col min="13572" max="13572" width="33.85546875" style="242" customWidth="1"/>
    <col min="13573" max="13573" width="60" style="242" customWidth="1"/>
    <col min="13574" max="13574" width="164.140625" style="242" customWidth="1"/>
    <col min="13575" max="13575" width="24.42578125" style="242" customWidth="1"/>
    <col min="13576" max="13576" width="10.7109375" style="242" bestFit="1" customWidth="1"/>
    <col min="13577" max="13825" width="9.140625" style="242"/>
    <col min="13826" max="13826" width="21.7109375" style="242" customWidth="1"/>
    <col min="13827" max="13827" width="27.85546875" style="242" customWidth="1"/>
    <col min="13828" max="13828" width="33.85546875" style="242" customWidth="1"/>
    <col min="13829" max="13829" width="60" style="242" customWidth="1"/>
    <col min="13830" max="13830" width="164.140625" style="242" customWidth="1"/>
    <col min="13831" max="13831" width="24.42578125" style="242" customWidth="1"/>
    <col min="13832" max="13832" width="10.7109375" style="242" bestFit="1" customWidth="1"/>
    <col min="13833" max="14081" width="9.140625" style="242"/>
    <col min="14082" max="14082" width="21.7109375" style="242" customWidth="1"/>
    <col min="14083" max="14083" width="27.85546875" style="242" customWidth="1"/>
    <col min="14084" max="14084" width="33.85546875" style="242" customWidth="1"/>
    <col min="14085" max="14085" width="60" style="242" customWidth="1"/>
    <col min="14086" max="14086" width="164.140625" style="242" customWidth="1"/>
    <col min="14087" max="14087" width="24.42578125" style="242" customWidth="1"/>
    <col min="14088" max="14088" width="10.7109375" style="242" bestFit="1" customWidth="1"/>
    <col min="14089" max="14337" width="9.140625" style="242"/>
    <col min="14338" max="14338" width="21.7109375" style="242" customWidth="1"/>
    <col min="14339" max="14339" width="27.85546875" style="242" customWidth="1"/>
    <col min="14340" max="14340" width="33.85546875" style="242" customWidth="1"/>
    <col min="14341" max="14341" width="60" style="242" customWidth="1"/>
    <col min="14342" max="14342" width="164.140625" style="242" customWidth="1"/>
    <col min="14343" max="14343" width="24.42578125" style="242" customWidth="1"/>
    <col min="14344" max="14344" width="10.7109375" style="242" bestFit="1" customWidth="1"/>
    <col min="14345" max="14593" width="9.140625" style="242"/>
    <col min="14594" max="14594" width="21.7109375" style="242" customWidth="1"/>
    <col min="14595" max="14595" width="27.85546875" style="242" customWidth="1"/>
    <col min="14596" max="14596" width="33.85546875" style="242" customWidth="1"/>
    <col min="14597" max="14597" width="60" style="242" customWidth="1"/>
    <col min="14598" max="14598" width="164.140625" style="242" customWidth="1"/>
    <col min="14599" max="14599" width="24.42578125" style="242" customWidth="1"/>
    <col min="14600" max="14600" width="10.7109375" style="242" bestFit="1" customWidth="1"/>
    <col min="14601" max="14849" width="9.140625" style="242"/>
    <col min="14850" max="14850" width="21.7109375" style="242" customWidth="1"/>
    <col min="14851" max="14851" width="27.85546875" style="242" customWidth="1"/>
    <col min="14852" max="14852" width="33.85546875" style="242" customWidth="1"/>
    <col min="14853" max="14853" width="60" style="242" customWidth="1"/>
    <col min="14854" max="14854" width="164.140625" style="242" customWidth="1"/>
    <col min="14855" max="14855" width="24.42578125" style="242" customWidth="1"/>
    <col min="14856" max="14856" width="10.7109375" style="242" bestFit="1" customWidth="1"/>
    <col min="14857" max="15105" width="9.140625" style="242"/>
    <col min="15106" max="15106" width="21.7109375" style="242" customWidth="1"/>
    <col min="15107" max="15107" width="27.85546875" style="242" customWidth="1"/>
    <col min="15108" max="15108" width="33.85546875" style="242" customWidth="1"/>
    <col min="15109" max="15109" width="60" style="242" customWidth="1"/>
    <col min="15110" max="15110" width="164.140625" style="242" customWidth="1"/>
    <col min="15111" max="15111" width="24.42578125" style="242" customWidth="1"/>
    <col min="15112" max="15112" width="10.7109375" style="242" bestFit="1" customWidth="1"/>
    <col min="15113" max="15361" width="9.140625" style="242"/>
    <col min="15362" max="15362" width="21.7109375" style="242" customWidth="1"/>
    <col min="15363" max="15363" width="27.85546875" style="242" customWidth="1"/>
    <col min="15364" max="15364" width="33.85546875" style="242" customWidth="1"/>
    <col min="15365" max="15365" width="60" style="242" customWidth="1"/>
    <col min="15366" max="15366" width="164.140625" style="242" customWidth="1"/>
    <col min="15367" max="15367" width="24.42578125" style="242" customWidth="1"/>
    <col min="15368" max="15368" width="10.7109375" style="242" bestFit="1" customWidth="1"/>
    <col min="15369" max="15617" width="9.140625" style="242"/>
    <col min="15618" max="15618" width="21.7109375" style="242" customWidth="1"/>
    <col min="15619" max="15619" width="27.85546875" style="242" customWidth="1"/>
    <col min="15620" max="15620" width="33.85546875" style="242" customWidth="1"/>
    <col min="15621" max="15621" width="60" style="242" customWidth="1"/>
    <col min="15622" max="15622" width="164.140625" style="242" customWidth="1"/>
    <col min="15623" max="15623" width="24.42578125" style="242" customWidth="1"/>
    <col min="15624" max="15624" width="10.7109375" style="242" bestFit="1" customWidth="1"/>
    <col min="15625" max="15873" width="9.140625" style="242"/>
    <col min="15874" max="15874" width="21.7109375" style="242" customWidth="1"/>
    <col min="15875" max="15875" width="27.85546875" style="242" customWidth="1"/>
    <col min="15876" max="15876" width="33.85546875" style="242" customWidth="1"/>
    <col min="15877" max="15877" width="60" style="242" customWidth="1"/>
    <col min="15878" max="15878" width="164.140625" style="242" customWidth="1"/>
    <col min="15879" max="15879" width="24.42578125" style="242" customWidth="1"/>
    <col min="15880" max="15880" width="10.7109375" style="242" bestFit="1" customWidth="1"/>
    <col min="15881" max="16129" width="9.140625" style="242"/>
    <col min="16130" max="16130" width="21.7109375" style="242" customWidth="1"/>
    <col min="16131" max="16131" width="27.85546875" style="242" customWidth="1"/>
    <col min="16132" max="16132" width="33.85546875" style="242" customWidth="1"/>
    <col min="16133" max="16133" width="60" style="242" customWidth="1"/>
    <col min="16134" max="16134" width="164.140625" style="242" customWidth="1"/>
    <col min="16135" max="16135" width="24.42578125" style="242" customWidth="1"/>
    <col min="16136" max="16136" width="10.7109375" style="242" bestFit="1" customWidth="1"/>
    <col min="16137" max="16384" width="9.140625" style="242"/>
  </cols>
  <sheetData>
    <row r="1" spans="2:12">
      <c r="C1" s="243"/>
      <c r="D1" s="243"/>
    </row>
    <row r="2" spans="2:12">
      <c r="C2" s="244"/>
      <c r="D2" s="244"/>
      <c r="E2" s="392" t="str">
        <f>Index!B2</f>
        <v xml:space="preserve">      Vidarbha Industries Power Limited - Transmission Business</v>
      </c>
      <c r="F2" s="244"/>
      <c r="G2" s="244"/>
      <c r="H2" s="244"/>
      <c r="I2" s="244"/>
    </row>
    <row r="3" spans="2:12">
      <c r="C3" s="246"/>
      <c r="D3" s="246"/>
      <c r="E3" s="398" t="s">
        <v>451</v>
      </c>
      <c r="F3" s="246"/>
      <c r="G3" s="246"/>
      <c r="H3" s="246"/>
      <c r="I3" s="246"/>
    </row>
    <row r="4" spans="2:12">
      <c r="C4" s="246"/>
      <c r="D4" s="246"/>
      <c r="E4" s="398" t="s">
        <v>720</v>
      </c>
      <c r="F4" s="246"/>
      <c r="G4" s="246"/>
      <c r="H4" s="246"/>
      <c r="I4" s="246"/>
    </row>
    <row r="5" spans="2:12">
      <c r="B5" s="247"/>
      <c r="C5" s="247"/>
      <c r="D5" s="247"/>
    </row>
    <row r="6" spans="2:12" s="250" customFormat="1" ht="57">
      <c r="B6" s="248" t="s">
        <v>4</v>
      </c>
      <c r="C6" s="249" t="s">
        <v>366</v>
      </c>
      <c r="D6" s="249" t="s">
        <v>452</v>
      </c>
      <c r="E6" s="249" t="s">
        <v>367</v>
      </c>
      <c r="F6" s="249" t="s">
        <v>368</v>
      </c>
    </row>
    <row r="7" spans="2:12" s="250" customFormat="1">
      <c r="B7" s="251"/>
      <c r="C7" s="251"/>
      <c r="D7" s="251"/>
      <c r="E7" s="251"/>
      <c r="F7" s="251"/>
    </row>
    <row r="8" spans="2:12" s="250" customFormat="1">
      <c r="B8" s="251"/>
      <c r="C8" s="251"/>
      <c r="D8" s="251"/>
      <c r="E8" s="251"/>
      <c r="F8" s="251"/>
    </row>
    <row r="9" spans="2:12" s="250" customFormat="1">
      <c r="B9" s="251"/>
      <c r="C9" s="251"/>
      <c r="D9" s="251"/>
      <c r="E9" s="251"/>
      <c r="F9" s="251"/>
    </row>
    <row r="10" spans="2:12" s="250" customFormat="1">
      <c r="B10" s="251"/>
      <c r="C10" s="252"/>
      <c r="D10" s="252"/>
      <c r="E10" s="251"/>
      <c r="F10" s="253"/>
    </row>
    <row r="11" spans="2:12" s="250" customFormat="1">
      <c r="B11" s="251"/>
      <c r="C11" s="252"/>
      <c r="D11" s="252"/>
      <c r="E11" s="251"/>
      <c r="F11" s="253"/>
    </row>
    <row r="12" spans="2:12" s="250" customFormat="1">
      <c r="B12" s="251"/>
      <c r="C12" s="252"/>
      <c r="D12" s="252"/>
      <c r="E12" s="251"/>
      <c r="F12" s="253"/>
    </row>
    <row r="13" spans="2:12" s="250" customFormat="1">
      <c r="B13" s="254"/>
      <c r="C13" s="255"/>
      <c r="D13" s="256"/>
      <c r="E13" s="254"/>
      <c r="F13" s="257"/>
      <c r="G13" s="258"/>
      <c r="H13" s="259"/>
      <c r="I13" s="256"/>
      <c r="J13" s="260"/>
      <c r="L13" s="261"/>
    </row>
    <row r="14" spans="2:12">
      <c r="B14" s="242" t="s">
        <v>556</v>
      </c>
    </row>
    <row r="15" spans="2:12">
      <c r="B15" s="242" t="s">
        <v>561</v>
      </c>
    </row>
  </sheetData>
  <printOptions horizontalCentered="1" verticalCentered="1"/>
  <pageMargins left="1.1023622047244099" right="0.59055118110236204" top="0.78740157480314998" bottom="0.27559055118110198" header="0.511811023622047" footer="0.15748031496063"/>
  <pageSetup paperSize="9" scale="95"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B2:D21"/>
  <sheetViews>
    <sheetView showGridLines="0" view="pageBreakPreview" zoomScale="70" zoomScaleNormal="75" zoomScaleSheetLayoutView="70" workbookViewId="0">
      <selection activeCell="C3" sqref="C3"/>
    </sheetView>
  </sheetViews>
  <sheetFormatPr defaultColWidth="9.140625" defaultRowHeight="15"/>
  <cols>
    <col min="1" max="1" width="9.140625" style="262"/>
    <col min="2" max="2" width="62.140625" style="262" customWidth="1"/>
    <col min="3" max="3" width="24.5703125" style="262" customWidth="1"/>
    <col min="4" max="4" width="26.85546875" style="262" customWidth="1"/>
    <col min="5" max="255" width="9.140625" style="262"/>
    <col min="256" max="256" width="110.28515625" style="262" customWidth="1"/>
    <col min="257" max="257" width="43.5703125" style="262" customWidth="1"/>
    <col min="258" max="258" width="35.5703125" style="262" customWidth="1"/>
    <col min="259" max="259" width="36" style="262" customWidth="1"/>
    <col min="260" max="260" width="34.85546875" style="262" customWidth="1"/>
    <col min="261" max="511" width="9.140625" style="262"/>
    <col min="512" max="512" width="110.28515625" style="262" customWidth="1"/>
    <col min="513" max="513" width="43.5703125" style="262" customWidth="1"/>
    <col min="514" max="514" width="35.5703125" style="262" customWidth="1"/>
    <col min="515" max="515" width="36" style="262" customWidth="1"/>
    <col min="516" max="516" width="34.85546875" style="262" customWidth="1"/>
    <col min="517" max="767" width="9.140625" style="262"/>
    <col min="768" max="768" width="110.28515625" style="262" customWidth="1"/>
    <col min="769" max="769" width="43.5703125" style="262" customWidth="1"/>
    <col min="770" max="770" width="35.5703125" style="262" customWidth="1"/>
    <col min="771" max="771" width="36" style="262" customWidth="1"/>
    <col min="772" max="772" width="34.85546875" style="262" customWidth="1"/>
    <col min="773" max="1023" width="9.140625" style="262"/>
    <col min="1024" max="1024" width="110.28515625" style="262" customWidth="1"/>
    <col min="1025" max="1025" width="43.5703125" style="262" customWidth="1"/>
    <col min="1026" max="1026" width="35.5703125" style="262" customWidth="1"/>
    <col min="1027" max="1027" width="36" style="262" customWidth="1"/>
    <col min="1028" max="1028" width="34.85546875" style="262" customWidth="1"/>
    <col min="1029" max="1279" width="9.140625" style="262"/>
    <col min="1280" max="1280" width="110.28515625" style="262" customWidth="1"/>
    <col min="1281" max="1281" width="43.5703125" style="262" customWidth="1"/>
    <col min="1282" max="1282" width="35.5703125" style="262" customWidth="1"/>
    <col min="1283" max="1283" width="36" style="262" customWidth="1"/>
    <col min="1284" max="1284" width="34.85546875" style="262" customWidth="1"/>
    <col min="1285" max="1535" width="9.140625" style="262"/>
    <col min="1536" max="1536" width="110.28515625" style="262" customWidth="1"/>
    <col min="1537" max="1537" width="43.5703125" style="262" customWidth="1"/>
    <col min="1538" max="1538" width="35.5703125" style="262" customWidth="1"/>
    <col min="1539" max="1539" width="36" style="262" customWidth="1"/>
    <col min="1540" max="1540" width="34.85546875" style="262" customWidth="1"/>
    <col min="1541" max="1791" width="9.140625" style="262"/>
    <col min="1792" max="1792" width="110.28515625" style="262" customWidth="1"/>
    <col min="1793" max="1793" width="43.5703125" style="262" customWidth="1"/>
    <col min="1794" max="1794" width="35.5703125" style="262" customWidth="1"/>
    <col min="1795" max="1795" width="36" style="262" customWidth="1"/>
    <col min="1796" max="1796" width="34.85546875" style="262" customWidth="1"/>
    <col min="1797" max="2047" width="9.140625" style="262"/>
    <col min="2048" max="2048" width="110.28515625" style="262" customWidth="1"/>
    <col min="2049" max="2049" width="43.5703125" style="262" customWidth="1"/>
    <col min="2050" max="2050" width="35.5703125" style="262" customWidth="1"/>
    <col min="2051" max="2051" width="36" style="262" customWidth="1"/>
    <col min="2052" max="2052" width="34.85546875" style="262" customWidth="1"/>
    <col min="2053" max="2303" width="9.140625" style="262"/>
    <col min="2304" max="2304" width="110.28515625" style="262" customWidth="1"/>
    <col min="2305" max="2305" width="43.5703125" style="262" customWidth="1"/>
    <col min="2306" max="2306" width="35.5703125" style="262" customWidth="1"/>
    <col min="2307" max="2307" width="36" style="262" customWidth="1"/>
    <col min="2308" max="2308" width="34.85546875" style="262" customWidth="1"/>
    <col min="2309" max="2559" width="9.140625" style="262"/>
    <col min="2560" max="2560" width="110.28515625" style="262" customWidth="1"/>
    <col min="2561" max="2561" width="43.5703125" style="262" customWidth="1"/>
    <col min="2562" max="2562" width="35.5703125" style="262" customWidth="1"/>
    <col min="2563" max="2563" width="36" style="262" customWidth="1"/>
    <col min="2564" max="2564" width="34.85546875" style="262" customWidth="1"/>
    <col min="2565" max="2815" width="9.140625" style="262"/>
    <col min="2816" max="2816" width="110.28515625" style="262" customWidth="1"/>
    <col min="2817" max="2817" width="43.5703125" style="262" customWidth="1"/>
    <col min="2818" max="2818" width="35.5703125" style="262" customWidth="1"/>
    <col min="2819" max="2819" width="36" style="262" customWidth="1"/>
    <col min="2820" max="2820" width="34.85546875" style="262" customWidth="1"/>
    <col min="2821" max="3071" width="9.140625" style="262"/>
    <col min="3072" max="3072" width="110.28515625" style="262" customWidth="1"/>
    <col min="3073" max="3073" width="43.5703125" style="262" customWidth="1"/>
    <col min="3074" max="3074" width="35.5703125" style="262" customWidth="1"/>
    <col min="3075" max="3075" width="36" style="262" customWidth="1"/>
    <col min="3076" max="3076" width="34.85546875" style="262" customWidth="1"/>
    <col min="3077" max="3327" width="9.140625" style="262"/>
    <col min="3328" max="3328" width="110.28515625" style="262" customWidth="1"/>
    <col min="3329" max="3329" width="43.5703125" style="262" customWidth="1"/>
    <col min="3330" max="3330" width="35.5703125" style="262" customWidth="1"/>
    <col min="3331" max="3331" width="36" style="262" customWidth="1"/>
    <col min="3332" max="3332" width="34.85546875" style="262" customWidth="1"/>
    <col min="3333" max="3583" width="9.140625" style="262"/>
    <col min="3584" max="3584" width="110.28515625" style="262" customWidth="1"/>
    <col min="3585" max="3585" width="43.5703125" style="262" customWidth="1"/>
    <col min="3586" max="3586" width="35.5703125" style="262" customWidth="1"/>
    <col min="3587" max="3587" width="36" style="262" customWidth="1"/>
    <col min="3588" max="3588" width="34.85546875" style="262" customWidth="1"/>
    <col min="3589" max="3839" width="9.140625" style="262"/>
    <col min="3840" max="3840" width="110.28515625" style="262" customWidth="1"/>
    <col min="3841" max="3841" width="43.5703125" style="262" customWidth="1"/>
    <col min="3842" max="3842" width="35.5703125" style="262" customWidth="1"/>
    <col min="3843" max="3843" width="36" style="262" customWidth="1"/>
    <col min="3844" max="3844" width="34.85546875" style="262" customWidth="1"/>
    <col min="3845" max="4095" width="9.140625" style="262"/>
    <col min="4096" max="4096" width="110.28515625" style="262" customWidth="1"/>
    <col min="4097" max="4097" width="43.5703125" style="262" customWidth="1"/>
    <col min="4098" max="4098" width="35.5703125" style="262" customWidth="1"/>
    <col min="4099" max="4099" width="36" style="262" customWidth="1"/>
    <col min="4100" max="4100" width="34.85546875" style="262" customWidth="1"/>
    <col min="4101" max="4351" width="9.140625" style="262"/>
    <col min="4352" max="4352" width="110.28515625" style="262" customWidth="1"/>
    <col min="4353" max="4353" width="43.5703125" style="262" customWidth="1"/>
    <col min="4354" max="4354" width="35.5703125" style="262" customWidth="1"/>
    <col min="4355" max="4355" width="36" style="262" customWidth="1"/>
    <col min="4356" max="4356" width="34.85546875" style="262" customWidth="1"/>
    <col min="4357" max="4607" width="9.140625" style="262"/>
    <col min="4608" max="4608" width="110.28515625" style="262" customWidth="1"/>
    <col min="4609" max="4609" width="43.5703125" style="262" customWidth="1"/>
    <col min="4610" max="4610" width="35.5703125" style="262" customWidth="1"/>
    <col min="4611" max="4611" width="36" style="262" customWidth="1"/>
    <col min="4612" max="4612" width="34.85546875" style="262" customWidth="1"/>
    <col min="4613" max="4863" width="9.140625" style="262"/>
    <col min="4864" max="4864" width="110.28515625" style="262" customWidth="1"/>
    <col min="4865" max="4865" width="43.5703125" style="262" customWidth="1"/>
    <col min="4866" max="4866" width="35.5703125" style="262" customWidth="1"/>
    <col min="4867" max="4867" width="36" style="262" customWidth="1"/>
    <col min="4868" max="4868" width="34.85546875" style="262" customWidth="1"/>
    <col min="4869" max="5119" width="9.140625" style="262"/>
    <col min="5120" max="5120" width="110.28515625" style="262" customWidth="1"/>
    <col min="5121" max="5121" width="43.5703125" style="262" customWidth="1"/>
    <col min="5122" max="5122" width="35.5703125" style="262" customWidth="1"/>
    <col min="5123" max="5123" width="36" style="262" customWidth="1"/>
    <col min="5124" max="5124" width="34.85546875" style="262" customWidth="1"/>
    <col min="5125" max="5375" width="9.140625" style="262"/>
    <col min="5376" max="5376" width="110.28515625" style="262" customWidth="1"/>
    <col min="5377" max="5377" width="43.5703125" style="262" customWidth="1"/>
    <col min="5378" max="5378" width="35.5703125" style="262" customWidth="1"/>
    <col min="5379" max="5379" width="36" style="262" customWidth="1"/>
    <col min="5380" max="5380" width="34.85546875" style="262" customWidth="1"/>
    <col min="5381" max="5631" width="9.140625" style="262"/>
    <col min="5632" max="5632" width="110.28515625" style="262" customWidth="1"/>
    <col min="5633" max="5633" width="43.5703125" style="262" customWidth="1"/>
    <col min="5634" max="5634" width="35.5703125" style="262" customWidth="1"/>
    <col min="5635" max="5635" width="36" style="262" customWidth="1"/>
    <col min="5636" max="5636" width="34.85546875" style="262" customWidth="1"/>
    <col min="5637" max="5887" width="9.140625" style="262"/>
    <col min="5888" max="5888" width="110.28515625" style="262" customWidth="1"/>
    <col min="5889" max="5889" width="43.5703125" style="262" customWidth="1"/>
    <col min="5890" max="5890" width="35.5703125" style="262" customWidth="1"/>
    <col min="5891" max="5891" width="36" style="262" customWidth="1"/>
    <col min="5892" max="5892" width="34.85546875" style="262" customWidth="1"/>
    <col min="5893" max="6143" width="9.140625" style="262"/>
    <col min="6144" max="6144" width="110.28515625" style="262" customWidth="1"/>
    <col min="6145" max="6145" width="43.5703125" style="262" customWidth="1"/>
    <col min="6146" max="6146" width="35.5703125" style="262" customWidth="1"/>
    <col min="6147" max="6147" width="36" style="262" customWidth="1"/>
    <col min="6148" max="6148" width="34.85546875" style="262" customWidth="1"/>
    <col min="6149" max="6399" width="9.140625" style="262"/>
    <col min="6400" max="6400" width="110.28515625" style="262" customWidth="1"/>
    <col min="6401" max="6401" width="43.5703125" style="262" customWidth="1"/>
    <col min="6402" max="6402" width="35.5703125" style="262" customWidth="1"/>
    <col min="6403" max="6403" width="36" style="262" customWidth="1"/>
    <col min="6404" max="6404" width="34.85546875" style="262" customWidth="1"/>
    <col min="6405" max="6655" width="9.140625" style="262"/>
    <col min="6656" max="6656" width="110.28515625" style="262" customWidth="1"/>
    <col min="6657" max="6657" width="43.5703125" style="262" customWidth="1"/>
    <col min="6658" max="6658" width="35.5703125" style="262" customWidth="1"/>
    <col min="6659" max="6659" width="36" style="262" customWidth="1"/>
    <col min="6660" max="6660" width="34.85546875" style="262" customWidth="1"/>
    <col min="6661" max="6911" width="9.140625" style="262"/>
    <col min="6912" max="6912" width="110.28515625" style="262" customWidth="1"/>
    <col min="6913" max="6913" width="43.5703125" style="262" customWidth="1"/>
    <col min="6914" max="6914" width="35.5703125" style="262" customWidth="1"/>
    <col min="6915" max="6915" width="36" style="262" customWidth="1"/>
    <col min="6916" max="6916" width="34.85546875" style="262" customWidth="1"/>
    <col min="6917" max="7167" width="9.140625" style="262"/>
    <col min="7168" max="7168" width="110.28515625" style="262" customWidth="1"/>
    <col min="7169" max="7169" width="43.5703125" style="262" customWidth="1"/>
    <col min="7170" max="7170" width="35.5703125" style="262" customWidth="1"/>
    <col min="7171" max="7171" width="36" style="262" customWidth="1"/>
    <col min="7172" max="7172" width="34.85546875" style="262" customWidth="1"/>
    <col min="7173" max="7423" width="9.140625" style="262"/>
    <col min="7424" max="7424" width="110.28515625" style="262" customWidth="1"/>
    <col min="7425" max="7425" width="43.5703125" style="262" customWidth="1"/>
    <col min="7426" max="7426" width="35.5703125" style="262" customWidth="1"/>
    <col min="7427" max="7427" width="36" style="262" customWidth="1"/>
    <col min="7428" max="7428" width="34.85546875" style="262" customWidth="1"/>
    <col min="7429" max="7679" width="9.140625" style="262"/>
    <col min="7680" max="7680" width="110.28515625" style="262" customWidth="1"/>
    <col min="7681" max="7681" width="43.5703125" style="262" customWidth="1"/>
    <col min="7682" max="7682" width="35.5703125" style="262" customWidth="1"/>
    <col min="7683" max="7683" width="36" style="262" customWidth="1"/>
    <col min="7684" max="7684" width="34.85546875" style="262" customWidth="1"/>
    <col min="7685" max="7935" width="9.140625" style="262"/>
    <col min="7936" max="7936" width="110.28515625" style="262" customWidth="1"/>
    <col min="7937" max="7937" width="43.5703125" style="262" customWidth="1"/>
    <col min="7938" max="7938" width="35.5703125" style="262" customWidth="1"/>
    <col min="7939" max="7939" width="36" style="262" customWidth="1"/>
    <col min="7940" max="7940" width="34.85546875" style="262" customWidth="1"/>
    <col min="7941" max="8191" width="9.140625" style="262"/>
    <col min="8192" max="8192" width="110.28515625" style="262" customWidth="1"/>
    <col min="8193" max="8193" width="43.5703125" style="262" customWidth="1"/>
    <col min="8194" max="8194" width="35.5703125" style="262" customWidth="1"/>
    <col min="8195" max="8195" width="36" style="262" customWidth="1"/>
    <col min="8196" max="8196" width="34.85546875" style="262" customWidth="1"/>
    <col min="8197" max="8447" width="9.140625" style="262"/>
    <col min="8448" max="8448" width="110.28515625" style="262" customWidth="1"/>
    <col min="8449" max="8449" width="43.5703125" style="262" customWidth="1"/>
    <col min="8450" max="8450" width="35.5703125" style="262" customWidth="1"/>
    <col min="8451" max="8451" width="36" style="262" customWidth="1"/>
    <col min="8452" max="8452" width="34.85546875" style="262" customWidth="1"/>
    <col min="8453" max="8703" width="9.140625" style="262"/>
    <col min="8704" max="8704" width="110.28515625" style="262" customWidth="1"/>
    <col min="8705" max="8705" width="43.5703125" style="262" customWidth="1"/>
    <col min="8706" max="8706" width="35.5703125" style="262" customWidth="1"/>
    <col min="8707" max="8707" width="36" style="262" customWidth="1"/>
    <col min="8708" max="8708" width="34.85546875" style="262" customWidth="1"/>
    <col min="8709" max="8959" width="9.140625" style="262"/>
    <col min="8960" max="8960" width="110.28515625" style="262" customWidth="1"/>
    <col min="8961" max="8961" width="43.5703125" style="262" customWidth="1"/>
    <col min="8962" max="8962" width="35.5703125" style="262" customWidth="1"/>
    <col min="8963" max="8963" width="36" style="262" customWidth="1"/>
    <col min="8964" max="8964" width="34.85546875" style="262" customWidth="1"/>
    <col min="8965" max="9215" width="9.140625" style="262"/>
    <col min="9216" max="9216" width="110.28515625" style="262" customWidth="1"/>
    <col min="9217" max="9217" width="43.5703125" style="262" customWidth="1"/>
    <col min="9218" max="9218" width="35.5703125" style="262" customWidth="1"/>
    <col min="9219" max="9219" width="36" style="262" customWidth="1"/>
    <col min="9220" max="9220" width="34.85546875" style="262" customWidth="1"/>
    <col min="9221" max="9471" width="9.140625" style="262"/>
    <col min="9472" max="9472" width="110.28515625" style="262" customWidth="1"/>
    <col min="9473" max="9473" width="43.5703125" style="262" customWidth="1"/>
    <col min="9474" max="9474" width="35.5703125" style="262" customWidth="1"/>
    <col min="9475" max="9475" width="36" style="262" customWidth="1"/>
    <col min="9476" max="9476" width="34.85546875" style="262" customWidth="1"/>
    <col min="9477" max="9727" width="9.140625" style="262"/>
    <col min="9728" max="9728" width="110.28515625" style="262" customWidth="1"/>
    <col min="9729" max="9729" width="43.5703125" style="262" customWidth="1"/>
    <col min="9730" max="9730" width="35.5703125" style="262" customWidth="1"/>
    <col min="9731" max="9731" width="36" style="262" customWidth="1"/>
    <col min="9732" max="9732" width="34.85546875" style="262" customWidth="1"/>
    <col min="9733" max="9983" width="9.140625" style="262"/>
    <col min="9984" max="9984" width="110.28515625" style="262" customWidth="1"/>
    <col min="9985" max="9985" width="43.5703125" style="262" customWidth="1"/>
    <col min="9986" max="9986" width="35.5703125" style="262" customWidth="1"/>
    <col min="9987" max="9987" width="36" style="262" customWidth="1"/>
    <col min="9988" max="9988" width="34.85546875" style="262" customWidth="1"/>
    <col min="9989" max="10239" width="9.140625" style="262"/>
    <col min="10240" max="10240" width="110.28515625" style="262" customWidth="1"/>
    <col min="10241" max="10241" width="43.5703125" style="262" customWidth="1"/>
    <col min="10242" max="10242" width="35.5703125" style="262" customWidth="1"/>
    <col min="10243" max="10243" width="36" style="262" customWidth="1"/>
    <col min="10244" max="10244" width="34.85546875" style="262" customWidth="1"/>
    <col min="10245" max="10495" width="9.140625" style="262"/>
    <col min="10496" max="10496" width="110.28515625" style="262" customWidth="1"/>
    <col min="10497" max="10497" width="43.5703125" style="262" customWidth="1"/>
    <col min="10498" max="10498" width="35.5703125" style="262" customWidth="1"/>
    <col min="10499" max="10499" width="36" style="262" customWidth="1"/>
    <col min="10500" max="10500" width="34.85546875" style="262" customWidth="1"/>
    <col min="10501" max="10751" width="9.140625" style="262"/>
    <col min="10752" max="10752" width="110.28515625" style="262" customWidth="1"/>
    <col min="10753" max="10753" width="43.5703125" style="262" customWidth="1"/>
    <col min="10754" max="10754" width="35.5703125" style="262" customWidth="1"/>
    <col min="10755" max="10755" width="36" style="262" customWidth="1"/>
    <col min="10756" max="10756" width="34.85546875" style="262" customWidth="1"/>
    <col min="10757" max="11007" width="9.140625" style="262"/>
    <col min="11008" max="11008" width="110.28515625" style="262" customWidth="1"/>
    <col min="11009" max="11009" width="43.5703125" style="262" customWidth="1"/>
    <col min="11010" max="11010" width="35.5703125" style="262" customWidth="1"/>
    <col min="11011" max="11011" width="36" style="262" customWidth="1"/>
    <col min="11012" max="11012" width="34.85546875" style="262" customWidth="1"/>
    <col min="11013" max="11263" width="9.140625" style="262"/>
    <col min="11264" max="11264" width="110.28515625" style="262" customWidth="1"/>
    <col min="11265" max="11265" width="43.5703125" style="262" customWidth="1"/>
    <col min="11266" max="11266" width="35.5703125" style="262" customWidth="1"/>
    <col min="11267" max="11267" width="36" style="262" customWidth="1"/>
    <col min="11268" max="11268" width="34.85546875" style="262" customWidth="1"/>
    <col min="11269" max="11519" width="9.140625" style="262"/>
    <col min="11520" max="11520" width="110.28515625" style="262" customWidth="1"/>
    <col min="11521" max="11521" width="43.5703125" style="262" customWidth="1"/>
    <col min="11522" max="11522" width="35.5703125" style="262" customWidth="1"/>
    <col min="11523" max="11523" width="36" style="262" customWidth="1"/>
    <col min="11524" max="11524" width="34.85546875" style="262" customWidth="1"/>
    <col min="11525" max="11775" width="9.140625" style="262"/>
    <col min="11776" max="11776" width="110.28515625" style="262" customWidth="1"/>
    <col min="11777" max="11777" width="43.5703125" style="262" customWidth="1"/>
    <col min="11778" max="11778" width="35.5703125" style="262" customWidth="1"/>
    <col min="11779" max="11779" width="36" style="262" customWidth="1"/>
    <col min="11780" max="11780" width="34.85546875" style="262" customWidth="1"/>
    <col min="11781" max="12031" width="9.140625" style="262"/>
    <col min="12032" max="12032" width="110.28515625" style="262" customWidth="1"/>
    <col min="12033" max="12033" width="43.5703125" style="262" customWidth="1"/>
    <col min="12034" max="12034" width="35.5703125" style="262" customWidth="1"/>
    <col min="12035" max="12035" width="36" style="262" customWidth="1"/>
    <col min="12036" max="12036" width="34.85546875" style="262" customWidth="1"/>
    <col min="12037" max="12287" width="9.140625" style="262"/>
    <col min="12288" max="12288" width="110.28515625" style="262" customWidth="1"/>
    <col min="12289" max="12289" width="43.5703125" style="262" customWidth="1"/>
    <col min="12290" max="12290" width="35.5703125" style="262" customWidth="1"/>
    <col min="12291" max="12291" width="36" style="262" customWidth="1"/>
    <col min="12292" max="12292" width="34.85546875" style="262" customWidth="1"/>
    <col min="12293" max="12543" width="9.140625" style="262"/>
    <col min="12544" max="12544" width="110.28515625" style="262" customWidth="1"/>
    <col min="12545" max="12545" width="43.5703125" style="262" customWidth="1"/>
    <col min="12546" max="12546" width="35.5703125" style="262" customWidth="1"/>
    <col min="12547" max="12547" width="36" style="262" customWidth="1"/>
    <col min="12548" max="12548" width="34.85546875" style="262" customWidth="1"/>
    <col min="12549" max="12799" width="9.140625" style="262"/>
    <col min="12800" max="12800" width="110.28515625" style="262" customWidth="1"/>
    <col min="12801" max="12801" width="43.5703125" style="262" customWidth="1"/>
    <col min="12802" max="12802" width="35.5703125" style="262" customWidth="1"/>
    <col min="12803" max="12803" width="36" style="262" customWidth="1"/>
    <col min="12804" max="12804" width="34.85546875" style="262" customWidth="1"/>
    <col min="12805" max="13055" width="9.140625" style="262"/>
    <col min="13056" max="13056" width="110.28515625" style="262" customWidth="1"/>
    <col min="13057" max="13057" width="43.5703125" style="262" customWidth="1"/>
    <col min="13058" max="13058" width="35.5703125" style="262" customWidth="1"/>
    <col min="13059" max="13059" width="36" style="262" customWidth="1"/>
    <col min="13060" max="13060" width="34.85546875" style="262" customWidth="1"/>
    <col min="13061" max="13311" width="9.140625" style="262"/>
    <col min="13312" max="13312" width="110.28515625" style="262" customWidth="1"/>
    <col min="13313" max="13313" width="43.5703125" style="262" customWidth="1"/>
    <col min="13314" max="13314" width="35.5703125" style="262" customWidth="1"/>
    <col min="13315" max="13315" width="36" style="262" customWidth="1"/>
    <col min="13316" max="13316" width="34.85546875" style="262" customWidth="1"/>
    <col min="13317" max="13567" width="9.140625" style="262"/>
    <col min="13568" max="13568" width="110.28515625" style="262" customWidth="1"/>
    <col min="13569" max="13569" width="43.5703125" style="262" customWidth="1"/>
    <col min="13570" max="13570" width="35.5703125" style="262" customWidth="1"/>
    <col min="13571" max="13571" width="36" style="262" customWidth="1"/>
    <col min="13572" max="13572" width="34.85546875" style="262" customWidth="1"/>
    <col min="13573" max="13823" width="9.140625" style="262"/>
    <col min="13824" max="13824" width="110.28515625" style="262" customWidth="1"/>
    <col min="13825" max="13825" width="43.5703125" style="262" customWidth="1"/>
    <col min="13826" max="13826" width="35.5703125" style="262" customWidth="1"/>
    <col min="13827" max="13827" width="36" style="262" customWidth="1"/>
    <col min="13828" max="13828" width="34.85546875" style="262" customWidth="1"/>
    <col min="13829" max="14079" width="9.140625" style="262"/>
    <col min="14080" max="14080" width="110.28515625" style="262" customWidth="1"/>
    <col min="14081" max="14081" width="43.5703125" style="262" customWidth="1"/>
    <col min="14082" max="14082" width="35.5703125" style="262" customWidth="1"/>
    <col min="14083" max="14083" width="36" style="262" customWidth="1"/>
    <col min="14084" max="14084" width="34.85546875" style="262" customWidth="1"/>
    <col min="14085" max="14335" width="9.140625" style="262"/>
    <col min="14336" max="14336" width="110.28515625" style="262" customWidth="1"/>
    <col min="14337" max="14337" width="43.5703125" style="262" customWidth="1"/>
    <col min="14338" max="14338" width="35.5703125" style="262" customWidth="1"/>
    <col min="14339" max="14339" width="36" style="262" customWidth="1"/>
    <col min="14340" max="14340" width="34.85546875" style="262" customWidth="1"/>
    <col min="14341" max="14591" width="9.140625" style="262"/>
    <col min="14592" max="14592" width="110.28515625" style="262" customWidth="1"/>
    <col min="14593" max="14593" width="43.5703125" style="262" customWidth="1"/>
    <col min="14594" max="14594" width="35.5703125" style="262" customWidth="1"/>
    <col min="14595" max="14595" width="36" style="262" customWidth="1"/>
    <col min="14596" max="14596" width="34.85546875" style="262" customWidth="1"/>
    <col min="14597" max="14847" width="9.140625" style="262"/>
    <col min="14848" max="14848" width="110.28515625" style="262" customWidth="1"/>
    <col min="14849" max="14849" width="43.5703125" style="262" customWidth="1"/>
    <col min="14850" max="14850" width="35.5703125" style="262" customWidth="1"/>
    <col min="14851" max="14851" width="36" style="262" customWidth="1"/>
    <col min="14852" max="14852" width="34.85546875" style="262" customWidth="1"/>
    <col min="14853" max="15103" width="9.140625" style="262"/>
    <col min="15104" max="15104" width="110.28515625" style="262" customWidth="1"/>
    <col min="15105" max="15105" width="43.5703125" style="262" customWidth="1"/>
    <col min="15106" max="15106" width="35.5703125" style="262" customWidth="1"/>
    <col min="15107" max="15107" width="36" style="262" customWidth="1"/>
    <col min="15108" max="15108" width="34.85546875" style="262" customWidth="1"/>
    <col min="15109" max="15359" width="9.140625" style="262"/>
    <col min="15360" max="15360" width="110.28515625" style="262" customWidth="1"/>
    <col min="15361" max="15361" width="43.5703125" style="262" customWidth="1"/>
    <col min="15362" max="15362" width="35.5703125" style="262" customWidth="1"/>
    <col min="15363" max="15363" width="36" style="262" customWidth="1"/>
    <col min="15364" max="15364" width="34.85546875" style="262" customWidth="1"/>
    <col min="15365" max="15615" width="9.140625" style="262"/>
    <col min="15616" max="15616" width="110.28515625" style="262" customWidth="1"/>
    <col min="15617" max="15617" width="43.5703125" style="262" customWidth="1"/>
    <col min="15618" max="15618" width="35.5703125" style="262" customWidth="1"/>
    <col min="15619" max="15619" width="36" style="262" customWidth="1"/>
    <col min="15620" max="15620" width="34.85546875" style="262" customWidth="1"/>
    <col min="15621" max="15871" width="9.140625" style="262"/>
    <col min="15872" max="15872" width="110.28515625" style="262" customWidth="1"/>
    <col min="15873" max="15873" width="43.5703125" style="262" customWidth="1"/>
    <col min="15874" max="15874" width="35.5703125" style="262" customWidth="1"/>
    <col min="15875" max="15875" width="36" style="262" customWidth="1"/>
    <col min="15876" max="15876" width="34.85546875" style="262" customWidth="1"/>
    <col min="15877" max="16127" width="9.140625" style="262"/>
    <col min="16128" max="16128" width="110.28515625" style="262" customWidth="1"/>
    <col min="16129" max="16129" width="43.5703125" style="262" customWidth="1"/>
    <col min="16130" max="16130" width="35.5703125" style="262" customWidth="1"/>
    <col min="16131" max="16131" width="36" style="262" customWidth="1"/>
    <col min="16132" max="16132" width="34.85546875" style="262" customWidth="1"/>
    <col min="16133" max="16384" width="9.140625" style="262"/>
  </cols>
  <sheetData>
    <row r="2" spans="2:4">
      <c r="B2" s="399"/>
      <c r="C2" s="392" t="str">
        <f>Index!B2</f>
        <v xml:space="preserve">      Vidarbha Industries Power Limited - Transmission Business</v>
      </c>
      <c r="D2" s="399"/>
    </row>
    <row r="3" spans="2:4">
      <c r="B3" s="400"/>
      <c r="C3" s="398" t="s">
        <v>451</v>
      </c>
      <c r="D3" s="400"/>
    </row>
    <row r="4" spans="2:4">
      <c r="B4" s="400"/>
      <c r="C4" s="398" t="s">
        <v>722</v>
      </c>
      <c r="D4" s="400"/>
    </row>
    <row r="5" spans="2:4">
      <c r="B5" s="399"/>
      <c r="C5" s="398"/>
      <c r="D5" s="503" t="s">
        <v>33</v>
      </c>
    </row>
    <row r="6" spans="2:4" s="263" customFormat="1" ht="61.5" customHeight="1">
      <c r="B6" s="504" t="s">
        <v>4</v>
      </c>
      <c r="C6" s="505" t="s">
        <v>453</v>
      </c>
      <c r="D6" s="505" t="s">
        <v>454</v>
      </c>
    </row>
    <row r="7" spans="2:4">
      <c r="B7" s="506" t="s">
        <v>369</v>
      </c>
      <c r="C7" s="283"/>
      <c r="D7" s="283"/>
    </row>
    <row r="8" spans="2:4">
      <c r="B8" s="507" t="s">
        <v>370</v>
      </c>
      <c r="C8" s="284"/>
      <c r="D8" s="284"/>
    </row>
    <row r="9" spans="2:4">
      <c r="B9" s="507" t="s">
        <v>371</v>
      </c>
      <c r="C9" s="284"/>
      <c r="D9" s="284"/>
    </row>
    <row r="10" spans="2:4">
      <c r="B10" s="507" t="s">
        <v>241</v>
      </c>
      <c r="C10" s="284"/>
      <c r="D10" s="284"/>
    </row>
    <row r="11" spans="2:4">
      <c r="B11" s="508" t="s">
        <v>372</v>
      </c>
      <c r="C11" s="284"/>
      <c r="D11" s="284"/>
    </row>
    <row r="12" spans="2:4">
      <c r="B12" s="507"/>
      <c r="C12" s="283"/>
      <c r="D12" s="283"/>
    </row>
    <row r="13" spans="2:4">
      <c r="B13" s="506" t="s">
        <v>373</v>
      </c>
      <c r="C13" s="283"/>
      <c r="D13" s="283"/>
    </row>
    <row r="14" spans="2:4">
      <c r="B14" s="507" t="s">
        <v>370</v>
      </c>
      <c r="C14" s="284"/>
      <c r="D14" s="284"/>
    </row>
    <row r="15" spans="2:4">
      <c r="B15" s="507" t="s">
        <v>371</v>
      </c>
      <c r="C15" s="284"/>
      <c r="D15" s="284"/>
    </row>
    <row r="16" spans="2:4">
      <c r="B16" s="507" t="s">
        <v>241</v>
      </c>
      <c r="C16" s="284"/>
      <c r="D16" s="284"/>
    </row>
    <row r="17" spans="2:4">
      <c r="B17" s="508" t="s">
        <v>374</v>
      </c>
      <c r="C17" s="284"/>
      <c r="D17" s="284"/>
    </row>
    <row r="18" spans="2:4">
      <c r="B18" s="507"/>
      <c r="C18" s="283"/>
      <c r="D18" s="283"/>
    </row>
    <row r="19" spans="2:4">
      <c r="B19" s="508" t="s">
        <v>375</v>
      </c>
      <c r="C19" s="283"/>
      <c r="D19" s="283"/>
    </row>
    <row r="21" spans="2:4">
      <c r="B21" s="242" t="s">
        <v>556</v>
      </c>
    </row>
  </sheetData>
  <printOptions horizontalCentered="1"/>
  <pageMargins left="1.14173228346457" right="0.35433070866141703" top="1.0629921259842501" bottom="0.98425196850393704" header="0.31496062992126" footer="0.31496062992126"/>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B1:M37"/>
  <sheetViews>
    <sheetView showGridLines="0" view="pageBreakPreview" zoomScale="60" zoomScaleNormal="60" workbookViewId="0">
      <selection activeCell="G3" sqref="G3"/>
    </sheetView>
  </sheetViews>
  <sheetFormatPr defaultColWidth="9.140625" defaultRowHeight="15"/>
  <cols>
    <col min="1" max="1" width="14.5703125" style="242" customWidth="1"/>
    <col min="2" max="2" width="14.42578125" style="274" customWidth="1"/>
    <col min="3" max="3" width="58.140625" style="275" customWidth="1"/>
    <col min="4" max="6" width="15.28515625" style="242" customWidth="1"/>
    <col min="7" max="7" width="24.140625" style="242" customWidth="1"/>
    <col min="8" max="8" width="15.28515625" style="242" customWidth="1"/>
    <col min="9" max="9" width="16.140625" style="242" customWidth="1"/>
    <col min="10" max="10" width="15.28515625" style="242" customWidth="1"/>
    <col min="11" max="11" width="18.85546875" style="260" customWidth="1"/>
    <col min="12" max="12" width="15.28515625" style="276" customWidth="1"/>
    <col min="13" max="13" width="19.42578125" style="264" customWidth="1"/>
    <col min="14" max="250" width="9.140625" style="242"/>
    <col min="251" max="251" width="14.5703125" style="242" customWidth="1"/>
    <col min="252" max="252" width="14.42578125" style="242" customWidth="1"/>
    <col min="253" max="253" width="58.140625" style="242" customWidth="1"/>
    <col min="254" max="254" width="30.42578125" style="242" customWidth="1"/>
    <col min="255" max="255" width="27.28515625" style="242" customWidth="1"/>
    <col min="256" max="256" width="30.85546875" style="242" customWidth="1"/>
    <col min="257" max="257" width="24.85546875" style="242" customWidth="1"/>
    <col min="258" max="258" width="27.28515625" style="242" customWidth="1"/>
    <col min="259" max="259" width="32" style="242" customWidth="1"/>
    <col min="260" max="260" width="25.5703125" style="242" customWidth="1"/>
    <col min="261" max="261" width="27.28515625" style="242" customWidth="1"/>
    <col min="262" max="262" width="31.42578125" style="242" customWidth="1"/>
    <col min="263" max="263" width="30.5703125" style="242" customWidth="1"/>
    <col min="264" max="264" width="27.28515625" style="242" customWidth="1"/>
    <col min="265" max="265" width="32.5703125" style="242" customWidth="1"/>
    <col min="266" max="266" width="30.42578125" style="242" customWidth="1"/>
    <col min="267" max="267" width="24.28515625" style="242" customWidth="1"/>
    <col min="268" max="268" width="28" style="242" customWidth="1"/>
    <col min="269" max="269" width="19.42578125" style="242" customWidth="1"/>
    <col min="270" max="506" width="9.140625" style="242"/>
    <col min="507" max="507" width="14.5703125" style="242" customWidth="1"/>
    <col min="508" max="508" width="14.42578125" style="242" customWidth="1"/>
    <col min="509" max="509" width="58.140625" style="242" customWidth="1"/>
    <col min="510" max="510" width="30.42578125" style="242" customWidth="1"/>
    <col min="511" max="511" width="27.28515625" style="242" customWidth="1"/>
    <col min="512" max="512" width="30.85546875" style="242" customWidth="1"/>
    <col min="513" max="513" width="24.85546875" style="242" customWidth="1"/>
    <col min="514" max="514" width="27.28515625" style="242" customWidth="1"/>
    <col min="515" max="515" width="32" style="242" customWidth="1"/>
    <col min="516" max="516" width="25.5703125" style="242" customWidth="1"/>
    <col min="517" max="517" width="27.28515625" style="242" customWidth="1"/>
    <col min="518" max="518" width="31.42578125" style="242" customWidth="1"/>
    <col min="519" max="519" width="30.5703125" style="242" customWidth="1"/>
    <col min="520" max="520" width="27.28515625" style="242" customWidth="1"/>
    <col min="521" max="521" width="32.5703125" style="242" customWidth="1"/>
    <col min="522" max="522" width="30.42578125" style="242" customWidth="1"/>
    <col min="523" max="523" width="24.28515625" style="242" customWidth="1"/>
    <col min="524" max="524" width="28" style="242" customWidth="1"/>
    <col min="525" max="525" width="19.42578125" style="242" customWidth="1"/>
    <col min="526" max="762" width="9.140625" style="242"/>
    <col min="763" max="763" width="14.5703125" style="242" customWidth="1"/>
    <col min="764" max="764" width="14.42578125" style="242" customWidth="1"/>
    <col min="765" max="765" width="58.140625" style="242" customWidth="1"/>
    <col min="766" max="766" width="30.42578125" style="242" customWidth="1"/>
    <col min="767" max="767" width="27.28515625" style="242" customWidth="1"/>
    <col min="768" max="768" width="30.85546875" style="242" customWidth="1"/>
    <col min="769" max="769" width="24.85546875" style="242" customWidth="1"/>
    <col min="770" max="770" width="27.28515625" style="242" customWidth="1"/>
    <col min="771" max="771" width="32" style="242" customWidth="1"/>
    <col min="772" max="772" width="25.5703125" style="242" customWidth="1"/>
    <col min="773" max="773" width="27.28515625" style="242" customWidth="1"/>
    <col min="774" max="774" width="31.42578125" style="242" customWidth="1"/>
    <col min="775" max="775" width="30.5703125" style="242" customWidth="1"/>
    <col min="776" max="776" width="27.28515625" style="242" customWidth="1"/>
    <col min="777" max="777" width="32.5703125" style="242" customWidth="1"/>
    <col min="778" max="778" width="30.42578125" style="242" customWidth="1"/>
    <col min="779" max="779" width="24.28515625" style="242" customWidth="1"/>
    <col min="780" max="780" width="28" style="242" customWidth="1"/>
    <col min="781" max="781" width="19.42578125" style="242" customWidth="1"/>
    <col min="782" max="1018" width="9.140625" style="242"/>
    <col min="1019" max="1019" width="14.5703125" style="242" customWidth="1"/>
    <col min="1020" max="1020" width="14.42578125" style="242" customWidth="1"/>
    <col min="1021" max="1021" width="58.140625" style="242" customWidth="1"/>
    <col min="1022" max="1022" width="30.42578125" style="242" customWidth="1"/>
    <col min="1023" max="1023" width="27.28515625" style="242" customWidth="1"/>
    <col min="1024" max="1024" width="30.85546875" style="242" customWidth="1"/>
    <col min="1025" max="1025" width="24.85546875" style="242" customWidth="1"/>
    <col min="1026" max="1026" width="27.28515625" style="242" customWidth="1"/>
    <col min="1027" max="1027" width="32" style="242" customWidth="1"/>
    <col min="1028" max="1028" width="25.5703125" style="242" customWidth="1"/>
    <col min="1029" max="1029" width="27.28515625" style="242" customWidth="1"/>
    <col min="1030" max="1030" width="31.42578125" style="242" customWidth="1"/>
    <col min="1031" max="1031" width="30.5703125" style="242" customWidth="1"/>
    <col min="1032" max="1032" width="27.28515625" style="242" customWidth="1"/>
    <col min="1033" max="1033" width="32.5703125" style="242" customWidth="1"/>
    <col min="1034" max="1034" width="30.42578125" style="242" customWidth="1"/>
    <col min="1035" max="1035" width="24.28515625" style="242" customWidth="1"/>
    <col min="1036" max="1036" width="28" style="242" customWidth="1"/>
    <col min="1037" max="1037" width="19.42578125" style="242" customWidth="1"/>
    <col min="1038" max="1274" width="9.140625" style="242"/>
    <col min="1275" max="1275" width="14.5703125" style="242" customWidth="1"/>
    <col min="1276" max="1276" width="14.42578125" style="242" customWidth="1"/>
    <col min="1277" max="1277" width="58.140625" style="242" customWidth="1"/>
    <col min="1278" max="1278" width="30.42578125" style="242" customWidth="1"/>
    <col min="1279" max="1279" width="27.28515625" style="242" customWidth="1"/>
    <col min="1280" max="1280" width="30.85546875" style="242" customWidth="1"/>
    <col min="1281" max="1281" width="24.85546875" style="242" customWidth="1"/>
    <col min="1282" max="1282" width="27.28515625" style="242" customWidth="1"/>
    <col min="1283" max="1283" width="32" style="242" customWidth="1"/>
    <col min="1284" max="1284" width="25.5703125" style="242" customWidth="1"/>
    <col min="1285" max="1285" width="27.28515625" style="242" customWidth="1"/>
    <col min="1286" max="1286" width="31.42578125" style="242" customWidth="1"/>
    <col min="1287" max="1287" width="30.5703125" style="242" customWidth="1"/>
    <col min="1288" max="1288" width="27.28515625" style="242" customWidth="1"/>
    <col min="1289" max="1289" width="32.5703125" style="242" customWidth="1"/>
    <col min="1290" max="1290" width="30.42578125" style="242" customWidth="1"/>
    <col min="1291" max="1291" width="24.28515625" style="242" customWidth="1"/>
    <col min="1292" max="1292" width="28" style="242" customWidth="1"/>
    <col min="1293" max="1293" width="19.42578125" style="242" customWidth="1"/>
    <col min="1294" max="1530" width="9.140625" style="242"/>
    <col min="1531" max="1531" width="14.5703125" style="242" customWidth="1"/>
    <col min="1532" max="1532" width="14.42578125" style="242" customWidth="1"/>
    <col min="1533" max="1533" width="58.140625" style="242" customWidth="1"/>
    <col min="1534" max="1534" width="30.42578125" style="242" customWidth="1"/>
    <col min="1535" max="1535" width="27.28515625" style="242" customWidth="1"/>
    <col min="1536" max="1536" width="30.85546875" style="242" customWidth="1"/>
    <col min="1537" max="1537" width="24.85546875" style="242" customWidth="1"/>
    <col min="1538" max="1538" width="27.28515625" style="242" customWidth="1"/>
    <col min="1539" max="1539" width="32" style="242" customWidth="1"/>
    <col min="1540" max="1540" width="25.5703125" style="242" customWidth="1"/>
    <col min="1541" max="1541" width="27.28515625" style="242" customWidth="1"/>
    <col min="1542" max="1542" width="31.42578125" style="242" customWidth="1"/>
    <col min="1543" max="1543" width="30.5703125" style="242" customWidth="1"/>
    <col min="1544" max="1544" width="27.28515625" style="242" customWidth="1"/>
    <col min="1545" max="1545" width="32.5703125" style="242" customWidth="1"/>
    <col min="1546" max="1546" width="30.42578125" style="242" customWidth="1"/>
    <col min="1547" max="1547" width="24.28515625" style="242" customWidth="1"/>
    <col min="1548" max="1548" width="28" style="242" customWidth="1"/>
    <col min="1549" max="1549" width="19.42578125" style="242" customWidth="1"/>
    <col min="1550" max="1786" width="9.140625" style="242"/>
    <col min="1787" max="1787" width="14.5703125" style="242" customWidth="1"/>
    <col min="1788" max="1788" width="14.42578125" style="242" customWidth="1"/>
    <col min="1789" max="1789" width="58.140625" style="242" customWidth="1"/>
    <col min="1790" max="1790" width="30.42578125" style="242" customWidth="1"/>
    <col min="1791" max="1791" width="27.28515625" style="242" customWidth="1"/>
    <col min="1792" max="1792" width="30.85546875" style="242" customWidth="1"/>
    <col min="1793" max="1793" width="24.85546875" style="242" customWidth="1"/>
    <col min="1794" max="1794" width="27.28515625" style="242" customWidth="1"/>
    <col min="1795" max="1795" width="32" style="242" customWidth="1"/>
    <col min="1796" max="1796" width="25.5703125" style="242" customWidth="1"/>
    <col min="1797" max="1797" width="27.28515625" style="242" customWidth="1"/>
    <col min="1798" max="1798" width="31.42578125" style="242" customWidth="1"/>
    <col min="1799" max="1799" width="30.5703125" style="242" customWidth="1"/>
    <col min="1800" max="1800" width="27.28515625" style="242" customWidth="1"/>
    <col min="1801" max="1801" width="32.5703125" style="242" customWidth="1"/>
    <col min="1802" max="1802" width="30.42578125" style="242" customWidth="1"/>
    <col min="1803" max="1803" width="24.28515625" style="242" customWidth="1"/>
    <col min="1804" max="1804" width="28" style="242" customWidth="1"/>
    <col min="1805" max="1805" width="19.42578125" style="242" customWidth="1"/>
    <col min="1806" max="2042" width="9.140625" style="242"/>
    <col min="2043" max="2043" width="14.5703125" style="242" customWidth="1"/>
    <col min="2044" max="2044" width="14.42578125" style="242" customWidth="1"/>
    <col min="2045" max="2045" width="58.140625" style="242" customWidth="1"/>
    <col min="2046" max="2046" width="30.42578125" style="242" customWidth="1"/>
    <col min="2047" max="2047" width="27.28515625" style="242" customWidth="1"/>
    <col min="2048" max="2048" width="30.85546875" style="242" customWidth="1"/>
    <col min="2049" max="2049" width="24.85546875" style="242" customWidth="1"/>
    <col min="2050" max="2050" width="27.28515625" style="242" customWidth="1"/>
    <col min="2051" max="2051" width="32" style="242" customWidth="1"/>
    <col min="2052" max="2052" width="25.5703125" style="242" customWidth="1"/>
    <col min="2053" max="2053" width="27.28515625" style="242" customWidth="1"/>
    <col min="2054" max="2054" width="31.42578125" style="242" customWidth="1"/>
    <col min="2055" max="2055" width="30.5703125" style="242" customWidth="1"/>
    <col min="2056" max="2056" width="27.28515625" style="242" customWidth="1"/>
    <col min="2057" max="2057" width="32.5703125" style="242" customWidth="1"/>
    <col min="2058" max="2058" width="30.42578125" style="242" customWidth="1"/>
    <col min="2059" max="2059" width="24.28515625" style="242" customWidth="1"/>
    <col min="2060" max="2060" width="28" style="242" customWidth="1"/>
    <col min="2061" max="2061" width="19.42578125" style="242" customWidth="1"/>
    <col min="2062" max="2298" width="9.140625" style="242"/>
    <col min="2299" max="2299" width="14.5703125" style="242" customWidth="1"/>
    <col min="2300" max="2300" width="14.42578125" style="242" customWidth="1"/>
    <col min="2301" max="2301" width="58.140625" style="242" customWidth="1"/>
    <col min="2302" max="2302" width="30.42578125" style="242" customWidth="1"/>
    <col min="2303" max="2303" width="27.28515625" style="242" customWidth="1"/>
    <col min="2304" max="2304" width="30.85546875" style="242" customWidth="1"/>
    <col min="2305" max="2305" width="24.85546875" style="242" customWidth="1"/>
    <col min="2306" max="2306" width="27.28515625" style="242" customWidth="1"/>
    <col min="2307" max="2307" width="32" style="242" customWidth="1"/>
    <col min="2308" max="2308" width="25.5703125" style="242" customWidth="1"/>
    <col min="2309" max="2309" width="27.28515625" style="242" customWidth="1"/>
    <col min="2310" max="2310" width="31.42578125" style="242" customWidth="1"/>
    <col min="2311" max="2311" width="30.5703125" style="242" customWidth="1"/>
    <col min="2312" max="2312" width="27.28515625" style="242" customWidth="1"/>
    <col min="2313" max="2313" width="32.5703125" style="242" customWidth="1"/>
    <col min="2314" max="2314" width="30.42578125" style="242" customWidth="1"/>
    <col min="2315" max="2315" width="24.28515625" style="242" customWidth="1"/>
    <col min="2316" max="2316" width="28" style="242" customWidth="1"/>
    <col min="2317" max="2317" width="19.42578125" style="242" customWidth="1"/>
    <col min="2318" max="2554" width="9.140625" style="242"/>
    <col min="2555" max="2555" width="14.5703125" style="242" customWidth="1"/>
    <col min="2556" max="2556" width="14.42578125" style="242" customWidth="1"/>
    <col min="2557" max="2557" width="58.140625" style="242" customWidth="1"/>
    <col min="2558" max="2558" width="30.42578125" style="242" customWidth="1"/>
    <col min="2559" max="2559" width="27.28515625" style="242" customWidth="1"/>
    <col min="2560" max="2560" width="30.85546875" style="242" customWidth="1"/>
    <col min="2561" max="2561" width="24.85546875" style="242" customWidth="1"/>
    <col min="2562" max="2562" width="27.28515625" style="242" customWidth="1"/>
    <col min="2563" max="2563" width="32" style="242" customWidth="1"/>
    <col min="2564" max="2564" width="25.5703125" style="242" customWidth="1"/>
    <col min="2565" max="2565" width="27.28515625" style="242" customWidth="1"/>
    <col min="2566" max="2566" width="31.42578125" style="242" customWidth="1"/>
    <col min="2567" max="2567" width="30.5703125" style="242" customWidth="1"/>
    <col min="2568" max="2568" width="27.28515625" style="242" customWidth="1"/>
    <col min="2569" max="2569" width="32.5703125" style="242" customWidth="1"/>
    <col min="2570" max="2570" width="30.42578125" style="242" customWidth="1"/>
    <col min="2571" max="2571" width="24.28515625" style="242" customWidth="1"/>
    <col min="2572" max="2572" width="28" style="242" customWidth="1"/>
    <col min="2573" max="2573" width="19.42578125" style="242" customWidth="1"/>
    <col min="2574" max="2810" width="9.140625" style="242"/>
    <col min="2811" max="2811" width="14.5703125" style="242" customWidth="1"/>
    <col min="2812" max="2812" width="14.42578125" style="242" customWidth="1"/>
    <col min="2813" max="2813" width="58.140625" style="242" customWidth="1"/>
    <col min="2814" max="2814" width="30.42578125" style="242" customWidth="1"/>
    <col min="2815" max="2815" width="27.28515625" style="242" customWidth="1"/>
    <col min="2816" max="2816" width="30.85546875" style="242" customWidth="1"/>
    <col min="2817" max="2817" width="24.85546875" style="242" customWidth="1"/>
    <col min="2818" max="2818" width="27.28515625" style="242" customWidth="1"/>
    <col min="2819" max="2819" width="32" style="242" customWidth="1"/>
    <col min="2820" max="2820" width="25.5703125" style="242" customWidth="1"/>
    <col min="2821" max="2821" width="27.28515625" style="242" customWidth="1"/>
    <col min="2822" max="2822" width="31.42578125" style="242" customWidth="1"/>
    <col min="2823" max="2823" width="30.5703125" style="242" customWidth="1"/>
    <col min="2824" max="2824" width="27.28515625" style="242" customWidth="1"/>
    <col min="2825" max="2825" width="32.5703125" style="242" customWidth="1"/>
    <col min="2826" max="2826" width="30.42578125" style="242" customWidth="1"/>
    <col min="2827" max="2827" width="24.28515625" style="242" customWidth="1"/>
    <col min="2828" max="2828" width="28" style="242" customWidth="1"/>
    <col min="2829" max="2829" width="19.42578125" style="242" customWidth="1"/>
    <col min="2830" max="3066" width="9.140625" style="242"/>
    <col min="3067" max="3067" width="14.5703125" style="242" customWidth="1"/>
    <col min="3068" max="3068" width="14.42578125" style="242" customWidth="1"/>
    <col min="3069" max="3069" width="58.140625" style="242" customWidth="1"/>
    <col min="3070" max="3070" width="30.42578125" style="242" customWidth="1"/>
    <col min="3071" max="3071" width="27.28515625" style="242" customWidth="1"/>
    <col min="3072" max="3072" width="30.85546875" style="242" customWidth="1"/>
    <col min="3073" max="3073" width="24.85546875" style="242" customWidth="1"/>
    <col min="3074" max="3074" width="27.28515625" style="242" customWidth="1"/>
    <col min="3075" max="3075" width="32" style="242" customWidth="1"/>
    <col min="3076" max="3076" width="25.5703125" style="242" customWidth="1"/>
    <col min="3077" max="3077" width="27.28515625" style="242" customWidth="1"/>
    <col min="3078" max="3078" width="31.42578125" style="242" customWidth="1"/>
    <col min="3079" max="3079" width="30.5703125" style="242" customWidth="1"/>
    <col min="3080" max="3080" width="27.28515625" style="242" customWidth="1"/>
    <col min="3081" max="3081" width="32.5703125" style="242" customWidth="1"/>
    <col min="3082" max="3082" width="30.42578125" style="242" customWidth="1"/>
    <col min="3083" max="3083" width="24.28515625" style="242" customWidth="1"/>
    <col min="3084" max="3084" width="28" style="242" customWidth="1"/>
    <col min="3085" max="3085" width="19.42578125" style="242" customWidth="1"/>
    <col min="3086" max="3322" width="9.140625" style="242"/>
    <col min="3323" max="3323" width="14.5703125" style="242" customWidth="1"/>
    <col min="3324" max="3324" width="14.42578125" style="242" customWidth="1"/>
    <col min="3325" max="3325" width="58.140625" style="242" customWidth="1"/>
    <col min="3326" max="3326" width="30.42578125" style="242" customWidth="1"/>
    <col min="3327" max="3327" width="27.28515625" style="242" customWidth="1"/>
    <col min="3328" max="3328" width="30.85546875" style="242" customWidth="1"/>
    <col min="3329" max="3329" width="24.85546875" style="242" customWidth="1"/>
    <col min="3330" max="3330" width="27.28515625" style="242" customWidth="1"/>
    <col min="3331" max="3331" width="32" style="242" customWidth="1"/>
    <col min="3332" max="3332" width="25.5703125" style="242" customWidth="1"/>
    <col min="3333" max="3333" width="27.28515625" style="242" customWidth="1"/>
    <col min="3334" max="3334" width="31.42578125" style="242" customWidth="1"/>
    <col min="3335" max="3335" width="30.5703125" style="242" customWidth="1"/>
    <col min="3336" max="3336" width="27.28515625" style="242" customWidth="1"/>
    <col min="3337" max="3337" width="32.5703125" style="242" customWidth="1"/>
    <col min="3338" max="3338" width="30.42578125" style="242" customWidth="1"/>
    <col min="3339" max="3339" width="24.28515625" style="242" customWidth="1"/>
    <col min="3340" max="3340" width="28" style="242" customWidth="1"/>
    <col min="3341" max="3341" width="19.42578125" style="242" customWidth="1"/>
    <col min="3342" max="3578" width="9.140625" style="242"/>
    <col min="3579" max="3579" width="14.5703125" style="242" customWidth="1"/>
    <col min="3580" max="3580" width="14.42578125" style="242" customWidth="1"/>
    <col min="3581" max="3581" width="58.140625" style="242" customWidth="1"/>
    <col min="3582" max="3582" width="30.42578125" style="242" customWidth="1"/>
    <col min="3583" max="3583" width="27.28515625" style="242" customWidth="1"/>
    <col min="3584" max="3584" width="30.85546875" style="242" customWidth="1"/>
    <col min="3585" max="3585" width="24.85546875" style="242" customWidth="1"/>
    <col min="3586" max="3586" width="27.28515625" style="242" customWidth="1"/>
    <col min="3587" max="3587" width="32" style="242" customWidth="1"/>
    <col min="3588" max="3588" width="25.5703125" style="242" customWidth="1"/>
    <col min="3589" max="3589" width="27.28515625" style="242" customWidth="1"/>
    <col min="3590" max="3590" width="31.42578125" style="242" customWidth="1"/>
    <col min="3591" max="3591" width="30.5703125" style="242" customWidth="1"/>
    <col min="3592" max="3592" width="27.28515625" style="242" customWidth="1"/>
    <col min="3593" max="3593" width="32.5703125" style="242" customWidth="1"/>
    <col min="3594" max="3594" width="30.42578125" style="242" customWidth="1"/>
    <col min="3595" max="3595" width="24.28515625" style="242" customWidth="1"/>
    <col min="3596" max="3596" width="28" style="242" customWidth="1"/>
    <col min="3597" max="3597" width="19.42578125" style="242" customWidth="1"/>
    <col min="3598" max="3834" width="9.140625" style="242"/>
    <col min="3835" max="3835" width="14.5703125" style="242" customWidth="1"/>
    <col min="3836" max="3836" width="14.42578125" style="242" customWidth="1"/>
    <col min="3837" max="3837" width="58.140625" style="242" customWidth="1"/>
    <col min="3838" max="3838" width="30.42578125" style="242" customWidth="1"/>
    <col min="3839" max="3839" width="27.28515625" style="242" customWidth="1"/>
    <col min="3840" max="3840" width="30.85546875" style="242" customWidth="1"/>
    <col min="3841" max="3841" width="24.85546875" style="242" customWidth="1"/>
    <col min="3842" max="3842" width="27.28515625" style="242" customWidth="1"/>
    <col min="3843" max="3843" width="32" style="242" customWidth="1"/>
    <col min="3844" max="3844" width="25.5703125" style="242" customWidth="1"/>
    <col min="3845" max="3845" width="27.28515625" style="242" customWidth="1"/>
    <col min="3846" max="3846" width="31.42578125" style="242" customWidth="1"/>
    <col min="3847" max="3847" width="30.5703125" style="242" customWidth="1"/>
    <col min="3848" max="3848" width="27.28515625" style="242" customWidth="1"/>
    <col min="3849" max="3849" width="32.5703125" style="242" customWidth="1"/>
    <col min="3850" max="3850" width="30.42578125" style="242" customWidth="1"/>
    <col min="3851" max="3851" width="24.28515625" style="242" customWidth="1"/>
    <col min="3852" max="3852" width="28" style="242" customWidth="1"/>
    <col min="3853" max="3853" width="19.42578125" style="242" customWidth="1"/>
    <col min="3854" max="4090" width="9.140625" style="242"/>
    <col min="4091" max="4091" width="14.5703125" style="242" customWidth="1"/>
    <col min="4092" max="4092" width="14.42578125" style="242" customWidth="1"/>
    <col min="4093" max="4093" width="58.140625" style="242" customWidth="1"/>
    <col min="4094" max="4094" width="30.42578125" style="242" customWidth="1"/>
    <col min="4095" max="4095" width="27.28515625" style="242" customWidth="1"/>
    <col min="4096" max="4096" width="30.85546875" style="242" customWidth="1"/>
    <col min="4097" max="4097" width="24.85546875" style="242" customWidth="1"/>
    <col min="4098" max="4098" width="27.28515625" style="242" customWidth="1"/>
    <col min="4099" max="4099" width="32" style="242" customWidth="1"/>
    <col min="4100" max="4100" width="25.5703125" style="242" customWidth="1"/>
    <col min="4101" max="4101" width="27.28515625" style="242" customWidth="1"/>
    <col min="4102" max="4102" width="31.42578125" style="242" customWidth="1"/>
    <col min="4103" max="4103" width="30.5703125" style="242" customWidth="1"/>
    <col min="4104" max="4104" width="27.28515625" style="242" customWidth="1"/>
    <col min="4105" max="4105" width="32.5703125" style="242" customWidth="1"/>
    <col min="4106" max="4106" width="30.42578125" style="242" customWidth="1"/>
    <col min="4107" max="4107" width="24.28515625" style="242" customWidth="1"/>
    <col min="4108" max="4108" width="28" style="242" customWidth="1"/>
    <col min="4109" max="4109" width="19.42578125" style="242" customWidth="1"/>
    <col min="4110" max="4346" width="9.140625" style="242"/>
    <col min="4347" max="4347" width="14.5703125" style="242" customWidth="1"/>
    <col min="4348" max="4348" width="14.42578125" style="242" customWidth="1"/>
    <col min="4349" max="4349" width="58.140625" style="242" customWidth="1"/>
    <col min="4350" max="4350" width="30.42578125" style="242" customWidth="1"/>
    <col min="4351" max="4351" width="27.28515625" style="242" customWidth="1"/>
    <col min="4352" max="4352" width="30.85546875" style="242" customWidth="1"/>
    <col min="4353" max="4353" width="24.85546875" style="242" customWidth="1"/>
    <col min="4354" max="4354" width="27.28515625" style="242" customWidth="1"/>
    <col min="4355" max="4355" width="32" style="242" customWidth="1"/>
    <col min="4356" max="4356" width="25.5703125" style="242" customWidth="1"/>
    <col min="4357" max="4357" width="27.28515625" style="242" customWidth="1"/>
    <col min="4358" max="4358" width="31.42578125" style="242" customWidth="1"/>
    <col min="4359" max="4359" width="30.5703125" style="242" customWidth="1"/>
    <col min="4360" max="4360" width="27.28515625" style="242" customWidth="1"/>
    <col min="4361" max="4361" width="32.5703125" style="242" customWidth="1"/>
    <col min="4362" max="4362" width="30.42578125" style="242" customWidth="1"/>
    <col min="4363" max="4363" width="24.28515625" style="242" customWidth="1"/>
    <col min="4364" max="4364" width="28" style="242" customWidth="1"/>
    <col min="4365" max="4365" width="19.42578125" style="242" customWidth="1"/>
    <col min="4366" max="4602" width="9.140625" style="242"/>
    <col min="4603" max="4603" width="14.5703125" style="242" customWidth="1"/>
    <col min="4604" max="4604" width="14.42578125" style="242" customWidth="1"/>
    <col min="4605" max="4605" width="58.140625" style="242" customWidth="1"/>
    <col min="4606" max="4606" width="30.42578125" style="242" customWidth="1"/>
    <col min="4607" max="4607" width="27.28515625" style="242" customWidth="1"/>
    <col min="4608" max="4608" width="30.85546875" style="242" customWidth="1"/>
    <col min="4609" max="4609" width="24.85546875" style="242" customWidth="1"/>
    <col min="4610" max="4610" width="27.28515625" style="242" customWidth="1"/>
    <col min="4611" max="4611" width="32" style="242" customWidth="1"/>
    <col min="4612" max="4612" width="25.5703125" style="242" customWidth="1"/>
    <col min="4613" max="4613" width="27.28515625" style="242" customWidth="1"/>
    <col min="4614" max="4614" width="31.42578125" style="242" customWidth="1"/>
    <col min="4615" max="4615" width="30.5703125" style="242" customWidth="1"/>
    <col min="4616" max="4616" width="27.28515625" style="242" customWidth="1"/>
    <col min="4617" max="4617" width="32.5703125" style="242" customWidth="1"/>
    <col min="4618" max="4618" width="30.42578125" style="242" customWidth="1"/>
    <col min="4619" max="4619" width="24.28515625" style="242" customWidth="1"/>
    <col min="4620" max="4620" width="28" style="242" customWidth="1"/>
    <col min="4621" max="4621" width="19.42578125" style="242" customWidth="1"/>
    <col min="4622" max="4858" width="9.140625" style="242"/>
    <col min="4859" max="4859" width="14.5703125" style="242" customWidth="1"/>
    <col min="4860" max="4860" width="14.42578125" style="242" customWidth="1"/>
    <col min="4861" max="4861" width="58.140625" style="242" customWidth="1"/>
    <col min="4862" max="4862" width="30.42578125" style="242" customWidth="1"/>
    <col min="4863" max="4863" width="27.28515625" style="242" customWidth="1"/>
    <col min="4864" max="4864" width="30.85546875" style="242" customWidth="1"/>
    <col min="4865" max="4865" width="24.85546875" style="242" customWidth="1"/>
    <col min="4866" max="4866" width="27.28515625" style="242" customWidth="1"/>
    <col min="4867" max="4867" width="32" style="242" customWidth="1"/>
    <col min="4868" max="4868" width="25.5703125" style="242" customWidth="1"/>
    <col min="4869" max="4869" width="27.28515625" style="242" customWidth="1"/>
    <col min="4870" max="4870" width="31.42578125" style="242" customWidth="1"/>
    <col min="4871" max="4871" width="30.5703125" style="242" customWidth="1"/>
    <col min="4872" max="4872" width="27.28515625" style="242" customWidth="1"/>
    <col min="4873" max="4873" width="32.5703125" style="242" customWidth="1"/>
    <col min="4874" max="4874" width="30.42578125" style="242" customWidth="1"/>
    <col min="4875" max="4875" width="24.28515625" style="242" customWidth="1"/>
    <col min="4876" max="4876" width="28" style="242" customWidth="1"/>
    <col min="4877" max="4877" width="19.42578125" style="242" customWidth="1"/>
    <col min="4878" max="5114" width="9.140625" style="242"/>
    <col min="5115" max="5115" width="14.5703125" style="242" customWidth="1"/>
    <col min="5116" max="5116" width="14.42578125" style="242" customWidth="1"/>
    <col min="5117" max="5117" width="58.140625" style="242" customWidth="1"/>
    <col min="5118" max="5118" width="30.42578125" style="242" customWidth="1"/>
    <col min="5119" max="5119" width="27.28515625" style="242" customWidth="1"/>
    <col min="5120" max="5120" width="30.85546875" style="242" customWidth="1"/>
    <col min="5121" max="5121" width="24.85546875" style="242" customWidth="1"/>
    <col min="5122" max="5122" width="27.28515625" style="242" customWidth="1"/>
    <col min="5123" max="5123" width="32" style="242" customWidth="1"/>
    <col min="5124" max="5124" width="25.5703125" style="242" customWidth="1"/>
    <col min="5125" max="5125" width="27.28515625" style="242" customWidth="1"/>
    <col min="5126" max="5126" width="31.42578125" style="242" customWidth="1"/>
    <col min="5127" max="5127" width="30.5703125" style="242" customWidth="1"/>
    <col min="5128" max="5128" width="27.28515625" style="242" customWidth="1"/>
    <col min="5129" max="5129" width="32.5703125" style="242" customWidth="1"/>
    <col min="5130" max="5130" width="30.42578125" style="242" customWidth="1"/>
    <col min="5131" max="5131" width="24.28515625" style="242" customWidth="1"/>
    <col min="5132" max="5132" width="28" style="242" customWidth="1"/>
    <col min="5133" max="5133" width="19.42578125" style="242" customWidth="1"/>
    <col min="5134" max="5370" width="9.140625" style="242"/>
    <col min="5371" max="5371" width="14.5703125" style="242" customWidth="1"/>
    <col min="5372" max="5372" width="14.42578125" style="242" customWidth="1"/>
    <col min="5373" max="5373" width="58.140625" style="242" customWidth="1"/>
    <col min="5374" max="5374" width="30.42578125" style="242" customWidth="1"/>
    <col min="5375" max="5375" width="27.28515625" style="242" customWidth="1"/>
    <col min="5376" max="5376" width="30.85546875" style="242" customWidth="1"/>
    <col min="5377" max="5377" width="24.85546875" style="242" customWidth="1"/>
    <col min="5378" max="5378" width="27.28515625" style="242" customWidth="1"/>
    <col min="5379" max="5379" width="32" style="242" customWidth="1"/>
    <col min="5380" max="5380" width="25.5703125" style="242" customWidth="1"/>
    <col min="5381" max="5381" width="27.28515625" style="242" customWidth="1"/>
    <col min="5382" max="5382" width="31.42578125" style="242" customWidth="1"/>
    <col min="5383" max="5383" width="30.5703125" style="242" customWidth="1"/>
    <col min="5384" max="5384" width="27.28515625" style="242" customWidth="1"/>
    <col min="5385" max="5385" width="32.5703125" style="242" customWidth="1"/>
    <col min="5386" max="5386" width="30.42578125" style="242" customWidth="1"/>
    <col min="5387" max="5387" width="24.28515625" style="242" customWidth="1"/>
    <col min="5388" max="5388" width="28" style="242" customWidth="1"/>
    <col min="5389" max="5389" width="19.42578125" style="242" customWidth="1"/>
    <col min="5390" max="5626" width="9.140625" style="242"/>
    <col min="5627" max="5627" width="14.5703125" style="242" customWidth="1"/>
    <col min="5628" max="5628" width="14.42578125" style="242" customWidth="1"/>
    <col min="5629" max="5629" width="58.140625" style="242" customWidth="1"/>
    <col min="5630" max="5630" width="30.42578125" style="242" customWidth="1"/>
    <col min="5631" max="5631" width="27.28515625" style="242" customWidth="1"/>
    <col min="5632" max="5632" width="30.85546875" style="242" customWidth="1"/>
    <col min="5633" max="5633" width="24.85546875" style="242" customWidth="1"/>
    <col min="5634" max="5634" width="27.28515625" style="242" customWidth="1"/>
    <col min="5635" max="5635" width="32" style="242" customWidth="1"/>
    <col min="5636" max="5636" width="25.5703125" style="242" customWidth="1"/>
    <col min="5637" max="5637" width="27.28515625" style="242" customWidth="1"/>
    <col min="5638" max="5638" width="31.42578125" style="242" customWidth="1"/>
    <col min="5639" max="5639" width="30.5703125" style="242" customWidth="1"/>
    <col min="5640" max="5640" width="27.28515625" style="242" customWidth="1"/>
    <col min="5641" max="5641" width="32.5703125" style="242" customWidth="1"/>
    <col min="5642" max="5642" width="30.42578125" style="242" customWidth="1"/>
    <col min="5643" max="5643" width="24.28515625" style="242" customWidth="1"/>
    <col min="5644" max="5644" width="28" style="242" customWidth="1"/>
    <col min="5645" max="5645" width="19.42578125" style="242" customWidth="1"/>
    <col min="5646" max="5882" width="9.140625" style="242"/>
    <col min="5883" max="5883" width="14.5703125" style="242" customWidth="1"/>
    <col min="5884" max="5884" width="14.42578125" style="242" customWidth="1"/>
    <col min="5885" max="5885" width="58.140625" style="242" customWidth="1"/>
    <col min="5886" max="5886" width="30.42578125" style="242" customWidth="1"/>
    <col min="5887" max="5887" width="27.28515625" style="242" customWidth="1"/>
    <col min="5888" max="5888" width="30.85546875" style="242" customWidth="1"/>
    <col min="5889" max="5889" width="24.85546875" style="242" customWidth="1"/>
    <col min="5890" max="5890" width="27.28515625" style="242" customWidth="1"/>
    <col min="5891" max="5891" width="32" style="242" customWidth="1"/>
    <col min="5892" max="5892" width="25.5703125" style="242" customWidth="1"/>
    <col min="5893" max="5893" width="27.28515625" style="242" customWidth="1"/>
    <col min="5894" max="5894" width="31.42578125" style="242" customWidth="1"/>
    <col min="5895" max="5895" width="30.5703125" style="242" customWidth="1"/>
    <col min="5896" max="5896" width="27.28515625" style="242" customWidth="1"/>
    <col min="5897" max="5897" width="32.5703125" style="242" customWidth="1"/>
    <col min="5898" max="5898" width="30.42578125" style="242" customWidth="1"/>
    <col min="5899" max="5899" width="24.28515625" style="242" customWidth="1"/>
    <col min="5900" max="5900" width="28" style="242" customWidth="1"/>
    <col min="5901" max="5901" width="19.42578125" style="242" customWidth="1"/>
    <col min="5902" max="6138" width="9.140625" style="242"/>
    <col min="6139" max="6139" width="14.5703125" style="242" customWidth="1"/>
    <col min="6140" max="6140" width="14.42578125" style="242" customWidth="1"/>
    <col min="6141" max="6141" width="58.140625" style="242" customWidth="1"/>
    <col min="6142" max="6142" width="30.42578125" style="242" customWidth="1"/>
    <col min="6143" max="6143" width="27.28515625" style="242" customWidth="1"/>
    <col min="6144" max="6144" width="30.85546875" style="242" customWidth="1"/>
    <col min="6145" max="6145" width="24.85546875" style="242" customWidth="1"/>
    <col min="6146" max="6146" width="27.28515625" style="242" customWidth="1"/>
    <col min="6147" max="6147" width="32" style="242" customWidth="1"/>
    <col min="6148" max="6148" width="25.5703125" style="242" customWidth="1"/>
    <col min="6149" max="6149" width="27.28515625" style="242" customWidth="1"/>
    <col min="6150" max="6150" width="31.42578125" style="242" customWidth="1"/>
    <col min="6151" max="6151" width="30.5703125" style="242" customWidth="1"/>
    <col min="6152" max="6152" width="27.28515625" style="242" customWidth="1"/>
    <col min="6153" max="6153" width="32.5703125" style="242" customWidth="1"/>
    <col min="6154" max="6154" width="30.42578125" style="242" customWidth="1"/>
    <col min="6155" max="6155" width="24.28515625" style="242" customWidth="1"/>
    <col min="6156" max="6156" width="28" style="242" customWidth="1"/>
    <col min="6157" max="6157" width="19.42578125" style="242" customWidth="1"/>
    <col min="6158" max="6394" width="9.140625" style="242"/>
    <col min="6395" max="6395" width="14.5703125" style="242" customWidth="1"/>
    <col min="6396" max="6396" width="14.42578125" style="242" customWidth="1"/>
    <col min="6397" max="6397" width="58.140625" style="242" customWidth="1"/>
    <col min="6398" max="6398" width="30.42578125" style="242" customWidth="1"/>
    <col min="6399" max="6399" width="27.28515625" style="242" customWidth="1"/>
    <col min="6400" max="6400" width="30.85546875" style="242" customWidth="1"/>
    <col min="6401" max="6401" width="24.85546875" style="242" customWidth="1"/>
    <col min="6402" max="6402" width="27.28515625" style="242" customWidth="1"/>
    <col min="6403" max="6403" width="32" style="242" customWidth="1"/>
    <col min="6404" max="6404" width="25.5703125" style="242" customWidth="1"/>
    <col min="6405" max="6405" width="27.28515625" style="242" customWidth="1"/>
    <col min="6406" max="6406" width="31.42578125" style="242" customWidth="1"/>
    <col min="6407" max="6407" width="30.5703125" style="242" customWidth="1"/>
    <col min="6408" max="6408" width="27.28515625" style="242" customWidth="1"/>
    <col min="6409" max="6409" width="32.5703125" style="242" customWidth="1"/>
    <col min="6410" max="6410" width="30.42578125" style="242" customWidth="1"/>
    <col min="6411" max="6411" width="24.28515625" style="242" customWidth="1"/>
    <col min="6412" max="6412" width="28" style="242" customWidth="1"/>
    <col min="6413" max="6413" width="19.42578125" style="242" customWidth="1"/>
    <col min="6414" max="6650" width="9.140625" style="242"/>
    <col min="6651" max="6651" width="14.5703125" style="242" customWidth="1"/>
    <col min="6652" max="6652" width="14.42578125" style="242" customWidth="1"/>
    <col min="6653" max="6653" width="58.140625" style="242" customWidth="1"/>
    <col min="6654" max="6654" width="30.42578125" style="242" customWidth="1"/>
    <col min="6655" max="6655" width="27.28515625" style="242" customWidth="1"/>
    <col min="6656" max="6656" width="30.85546875" style="242" customWidth="1"/>
    <col min="6657" max="6657" width="24.85546875" style="242" customWidth="1"/>
    <col min="6658" max="6658" width="27.28515625" style="242" customWidth="1"/>
    <col min="6659" max="6659" width="32" style="242" customWidth="1"/>
    <col min="6660" max="6660" width="25.5703125" style="242" customWidth="1"/>
    <col min="6661" max="6661" width="27.28515625" style="242" customWidth="1"/>
    <col min="6662" max="6662" width="31.42578125" style="242" customWidth="1"/>
    <col min="6663" max="6663" width="30.5703125" style="242" customWidth="1"/>
    <col min="6664" max="6664" width="27.28515625" style="242" customWidth="1"/>
    <col min="6665" max="6665" width="32.5703125" style="242" customWidth="1"/>
    <col min="6666" max="6666" width="30.42578125" style="242" customWidth="1"/>
    <col min="6667" max="6667" width="24.28515625" style="242" customWidth="1"/>
    <col min="6668" max="6668" width="28" style="242" customWidth="1"/>
    <col min="6669" max="6669" width="19.42578125" style="242" customWidth="1"/>
    <col min="6670" max="6906" width="9.140625" style="242"/>
    <col min="6907" max="6907" width="14.5703125" style="242" customWidth="1"/>
    <col min="6908" max="6908" width="14.42578125" style="242" customWidth="1"/>
    <col min="6909" max="6909" width="58.140625" style="242" customWidth="1"/>
    <col min="6910" max="6910" width="30.42578125" style="242" customWidth="1"/>
    <col min="6911" max="6911" width="27.28515625" style="242" customWidth="1"/>
    <col min="6912" max="6912" width="30.85546875" style="242" customWidth="1"/>
    <col min="6913" max="6913" width="24.85546875" style="242" customWidth="1"/>
    <col min="6914" max="6914" width="27.28515625" style="242" customWidth="1"/>
    <col min="6915" max="6915" width="32" style="242" customWidth="1"/>
    <col min="6916" max="6916" width="25.5703125" style="242" customWidth="1"/>
    <col min="6917" max="6917" width="27.28515625" style="242" customWidth="1"/>
    <col min="6918" max="6918" width="31.42578125" style="242" customWidth="1"/>
    <col min="6919" max="6919" width="30.5703125" style="242" customWidth="1"/>
    <col min="6920" max="6920" width="27.28515625" style="242" customWidth="1"/>
    <col min="6921" max="6921" width="32.5703125" style="242" customWidth="1"/>
    <col min="6922" max="6922" width="30.42578125" style="242" customWidth="1"/>
    <col min="6923" max="6923" width="24.28515625" style="242" customWidth="1"/>
    <col min="6924" max="6924" width="28" style="242" customWidth="1"/>
    <col min="6925" max="6925" width="19.42578125" style="242" customWidth="1"/>
    <col min="6926" max="7162" width="9.140625" style="242"/>
    <col min="7163" max="7163" width="14.5703125" style="242" customWidth="1"/>
    <col min="7164" max="7164" width="14.42578125" style="242" customWidth="1"/>
    <col min="7165" max="7165" width="58.140625" style="242" customWidth="1"/>
    <col min="7166" max="7166" width="30.42578125" style="242" customWidth="1"/>
    <col min="7167" max="7167" width="27.28515625" style="242" customWidth="1"/>
    <col min="7168" max="7168" width="30.85546875" style="242" customWidth="1"/>
    <col min="7169" max="7169" width="24.85546875" style="242" customWidth="1"/>
    <col min="7170" max="7170" width="27.28515625" style="242" customWidth="1"/>
    <col min="7171" max="7171" width="32" style="242" customWidth="1"/>
    <col min="7172" max="7172" width="25.5703125" style="242" customWidth="1"/>
    <col min="7173" max="7173" width="27.28515625" style="242" customWidth="1"/>
    <col min="7174" max="7174" width="31.42578125" style="242" customWidth="1"/>
    <col min="7175" max="7175" width="30.5703125" style="242" customWidth="1"/>
    <col min="7176" max="7176" width="27.28515625" style="242" customWidth="1"/>
    <col min="7177" max="7177" width="32.5703125" style="242" customWidth="1"/>
    <col min="7178" max="7178" width="30.42578125" style="242" customWidth="1"/>
    <col min="7179" max="7179" width="24.28515625" style="242" customWidth="1"/>
    <col min="7180" max="7180" width="28" style="242" customWidth="1"/>
    <col min="7181" max="7181" width="19.42578125" style="242" customWidth="1"/>
    <col min="7182" max="7418" width="9.140625" style="242"/>
    <col min="7419" max="7419" width="14.5703125" style="242" customWidth="1"/>
    <col min="7420" max="7420" width="14.42578125" style="242" customWidth="1"/>
    <col min="7421" max="7421" width="58.140625" style="242" customWidth="1"/>
    <col min="7422" max="7422" width="30.42578125" style="242" customWidth="1"/>
    <col min="7423" max="7423" width="27.28515625" style="242" customWidth="1"/>
    <col min="7424" max="7424" width="30.85546875" style="242" customWidth="1"/>
    <col min="7425" max="7425" width="24.85546875" style="242" customWidth="1"/>
    <col min="7426" max="7426" width="27.28515625" style="242" customWidth="1"/>
    <col min="7427" max="7427" width="32" style="242" customWidth="1"/>
    <col min="7428" max="7428" width="25.5703125" style="242" customWidth="1"/>
    <col min="7429" max="7429" width="27.28515625" style="242" customWidth="1"/>
    <col min="7430" max="7430" width="31.42578125" style="242" customWidth="1"/>
    <col min="7431" max="7431" width="30.5703125" style="242" customWidth="1"/>
    <col min="7432" max="7432" width="27.28515625" style="242" customWidth="1"/>
    <col min="7433" max="7433" width="32.5703125" style="242" customWidth="1"/>
    <col min="7434" max="7434" width="30.42578125" style="242" customWidth="1"/>
    <col min="7435" max="7435" width="24.28515625" style="242" customWidth="1"/>
    <col min="7436" max="7436" width="28" style="242" customWidth="1"/>
    <col min="7437" max="7437" width="19.42578125" style="242" customWidth="1"/>
    <col min="7438" max="7674" width="9.140625" style="242"/>
    <col min="7675" max="7675" width="14.5703125" style="242" customWidth="1"/>
    <col min="7676" max="7676" width="14.42578125" style="242" customWidth="1"/>
    <col min="7677" max="7677" width="58.140625" style="242" customWidth="1"/>
    <col min="7678" max="7678" width="30.42578125" style="242" customWidth="1"/>
    <col min="7679" max="7679" width="27.28515625" style="242" customWidth="1"/>
    <col min="7680" max="7680" width="30.85546875" style="242" customWidth="1"/>
    <col min="7681" max="7681" width="24.85546875" style="242" customWidth="1"/>
    <col min="7682" max="7682" width="27.28515625" style="242" customWidth="1"/>
    <col min="7683" max="7683" width="32" style="242" customWidth="1"/>
    <col min="7684" max="7684" width="25.5703125" style="242" customWidth="1"/>
    <col min="7685" max="7685" width="27.28515625" style="242" customWidth="1"/>
    <col min="7686" max="7686" width="31.42578125" style="242" customWidth="1"/>
    <col min="7687" max="7687" width="30.5703125" style="242" customWidth="1"/>
    <col min="7688" max="7688" width="27.28515625" style="242" customWidth="1"/>
    <col min="7689" max="7689" width="32.5703125" style="242" customWidth="1"/>
    <col min="7690" max="7690" width="30.42578125" style="242" customWidth="1"/>
    <col min="7691" max="7691" width="24.28515625" style="242" customWidth="1"/>
    <col min="7692" max="7692" width="28" style="242" customWidth="1"/>
    <col min="7693" max="7693" width="19.42578125" style="242" customWidth="1"/>
    <col min="7694" max="7930" width="9.140625" style="242"/>
    <col min="7931" max="7931" width="14.5703125" style="242" customWidth="1"/>
    <col min="7932" max="7932" width="14.42578125" style="242" customWidth="1"/>
    <col min="7933" max="7933" width="58.140625" style="242" customWidth="1"/>
    <col min="7934" max="7934" width="30.42578125" style="242" customWidth="1"/>
    <col min="7935" max="7935" width="27.28515625" style="242" customWidth="1"/>
    <col min="7936" max="7936" width="30.85546875" style="242" customWidth="1"/>
    <col min="7937" max="7937" width="24.85546875" style="242" customWidth="1"/>
    <col min="7938" max="7938" width="27.28515625" style="242" customWidth="1"/>
    <col min="7939" max="7939" width="32" style="242" customWidth="1"/>
    <col min="7940" max="7940" width="25.5703125" style="242" customWidth="1"/>
    <col min="7941" max="7941" width="27.28515625" style="242" customWidth="1"/>
    <col min="7942" max="7942" width="31.42578125" style="242" customWidth="1"/>
    <col min="7943" max="7943" width="30.5703125" style="242" customWidth="1"/>
    <col min="7944" max="7944" width="27.28515625" style="242" customWidth="1"/>
    <col min="7945" max="7945" width="32.5703125" style="242" customWidth="1"/>
    <col min="7946" max="7946" width="30.42578125" style="242" customWidth="1"/>
    <col min="7947" max="7947" width="24.28515625" style="242" customWidth="1"/>
    <col min="7948" max="7948" width="28" style="242" customWidth="1"/>
    <col min="7949" max="7949" width="19.42578125" style="242" customWidth="1"/>
    <col min="7950" max="8186" width="9.140625" style="242"/>
    <col min="8187" max="8187" width="14.5703125" style="242" customWidth="1"/>
    <col min="8188" max="8188" width="14.42578125" style="242" customWidth="1"/>
    <col min="8189" max="8189" width="58.140625" style="242" customWidth="1"/>
    <col min="8190" max="8190" width="30.42578125" style="242" customWidth="1"/>
    <col min="8191" max="8191" width="27.28515625" style="242" customWidth="1"/>
    <col min="8192" max="8192" width="30.85546875" style="242" customWidth="1"/>
    <col min="8193" max="8193" width="24.85546875" style="242" customWidth="1"/>
    <col min="8194" max="8194" width="27.28515625" style="242" customWidth="1"/>
    <col min="8195" max="8195" width="32" style="242" customWidth="1"/>
    <col min="8196" max="8196" width="25.5703125" style="242" customWidth="1"/>
    <col min="8197" max="8197" width="27.28515625" style="242" customWidth="1"/>
    <col min="8198" max="8198" width="31.42578125" style="242" customWidth="1"/>
    <col min="8199" max="8199" width="30.5703125" style="242" customWidth="1"/>
    <col min="8200" max="8200" width="27.28515625" style="242" customWidth="1"/>
    <col min="8201" max="8201" width="32.5703125" style="242" customWidth="1"/>
    <col min="8202" max="8202" width="30.42578125" style="242" customWidth="1"/>
    <col min="8203" max="8203" width="24.28515625" style="242" customWidth="1"/>
    <col min="8204" max="8204" width="28" style="242" customWidth="1"/>
    <col min="8205" max="8205" width="19.42578125" style="242" customWidth="1"/>
    <col min="8206" max="8442" width="9.140625" style="242"/>
    <col min="8443" max="8443" width="14.5703125" style="242" customWidth="1"/>
    <col min="8444" max="8444" width="14.42578125" style="242" customWidth="1"/>
    <col min="8445" max="8445" width="58.140625" style="242" customWidth="1"/>
    <col min="8446" max="8446" width="30.42578125" style="242" customWidth="1"/>
    <col min="8447" max="8447" width="27.28515625" style="242" customWidth="1"/>
    <col min="8448" max="8448" width="30.85546875" style="242" customWidth="1"/>
    <col min="8449" max="8449" width="24.85546875" style="242" customWidth="1"/>
    <col min="8450" max="8450" width="27.28515625" style="242" customWidth="1"/>
    <col min="8451" max="8451" width="32" style="242" customWidth="1"/>
    <col min="8452" max="8452" width="25.5703125" style="242" customWidth="1"/>
    <col min="8453" max="8453" width="27.28515625" style="242" customWidth="1"/>
    <col min="8454" max="8454" width="31.42578125" style="242" customWidth="1"/>
    <col min="8455" max="8455" width="30.5703125" style="242" customWidth="1"/>
    <col min="8456" max="8456" width="27.28515625" style="242" customWidth="1"/>
    <col min="8457" max="8457" width="32.5703125" style="242" customWidth="1"/>
    <col min="8458" max="8458" width="30.42578125" style="242" customWidth="1"/>
    <col min="8459" max="8459" width="24.28515625" style="242" customWidth="1"/>
    <col min="8460" max="8460" width="28" style="242" customWidth="1"/>
    <col min="8461" max="8461" width="19.42578125" style="242" customWidth="1"/>
    <col min="8462" max="8698" width="9.140625" style="242"/>
    <col min="8699" max="8699" width="14.5703125" style="242" customWidth="1"/>
    <col min="8700" max="8700" width="14.42578125" style="242" customWidth="1"/>
    <col min="8701" max="8701" width="58.140625" style="242" customWidth="1"/>
    <col min="8702" max="8702" width="30.42578125" style="242" customWidth="1"/>
    <col min="8703" max="8703" width="27.28515625" style="242" customWidth="1"/>
    <col min="8704" max="8704" width="30.85546875" style="242" customWidth="1"/>
    <col min="8705" max="8705" width="24.85546875" style="242" customWidth="1"/>
    <col min="8706" max="8706" width="27.28515625" style="242" customWidth="1"/>
    <col min="8707" max="8707" width="32" style="242" customWidth="1"/>
    <col min="8708" max="8708" width="25.5703125" style="242" customWidth="1"/>
    <col min="8709" max="8709" width="27.28515625" style="242" customWidth="1"/>
    <col min="8710" max="8710" width="31.42578125" style="242" customWidth="1"/>
    <col min="8711" max="8711" width="30.5703125" style="242" customWidth="1"/>
    <col min="8712" max="8712" width="27.28515625" style="242" customWidth="1"/>
    <col min="8713" max="8713" width="32.5703125" style="242" customWidth="1"/>
    <col min="8714" max="8714" width="30.42578125" style="242" customWidth="1"/>
    <col min="8715" max="8715" width="24.28515625" style="242" customWidth="1"/>
    <col min="8716" max="8716" width="28" style="242" customWidth="1"/>
    <col min="8717" max="8717" width="19.42578125" style="242" customWidth="1"/>
    <col min="8718" max="8954" width="9.140625" style="242"/>
    <col min="8955" max="8955" width="14.5703125" style="242" customWidth="1"/>
    <col min="8956" max="8956" width="14.42578125" style="242" customWidth="1"/>
    <col min="8957" max="8957" width="58.140625" style="242" customWidth="1"/>
    <col min="8958" max="8958" width="30.42578125" style="242" customWidth="1"/>
    <col min="8959" max="8959" width="27.28515625" style="242" customWidth="1"/>
    <col min="8960" max="8960" width="30.85546875" style="242" customWidth="1"/>
    <col min="8961" max="8961" width="24.85546875" style="242" customWidth="1"/>
    <col min="8962" max="8962" width="27.28515625" style="242" customWidth="1"/>
    <col min="8963" max="8963" width="32" style="242" customWidth="1"/>
    <col min="8964" max="8964" width="25.5703125" style="242" customWidth="1"/>
    <col min="8965" max="8965" width="27.28515625" style="242" customWidth="1"/>
    <col min="8966" max="8966" width="31.42578125" style="242" customWidth="1"/>
    <col min="8967" max="8967" width="30.5703125" style="242" customWidth="1"/>
    <col min="8968" max="8968" width="27.28515625" style="242" customWidth="1"/>
    <col min="8969" max="8969" width="32.5703125" style="242" customWidth="1"/>
    <col min="8970" max="8970" width="30.42578125" style="242" customWidth="1"/>
    <col min="8971" max="8971" width="24.28515625" style="242" customWidth="1"/>
    <col min="8972" max="8972" width="28" style="242" customWidth="1"/>
    <col min="8973" max="8973" width="19.42578125" style="242" customWidth="1"/>
    <col min="8974" max="9210" width="9.140625" style="242"/>
    <col min="9211" max="9211" width="14.5703125" style="242" customWidth="1"/>
    <col min="9212" max="9212" width="14.42578125" style="242" customWidth="1"/>
    <col min="9213" max="9213" width="58.140625" style="242" customWidth="1"/>
    <col min="9214" max="9214" width="30.42578125" style="242" customWidth="1"/>
    <col min="9215" max="9215" width="27.28515625" style="242" customWidth="1"/>
    <col min="9216" max="9216" width="30.85546875" style="242" customWidth="1"/>
    <col min="9217" max="9217" width="24.85546875" style="242" customWidth="1"/>
    <col min="9218" max="9218" width="27.28515625" style="242" customWidth="1"/>
    <col min="9219" max="9219" width="32" style="242" customWidth="1"/>
    <col min="9220" max="9220" width="25.5703125" style="242" customWidth="1"/>
    <col min="9221" max="9221" width="27.28515625" style="242" customWidth="1"/>
    <col min="9222" max="9222" width="31.42578125" style="242" customWidth="1"/>
    <col min="9223" max="9223" width="30.5703125" style="242" customWidth="1"/>
    <col min="9224" max="9224" width="27.28515625" style="242" customWidth="1"/>
    <col min="9225" max="9225" width="32.5703125" style="242" customWidth="1"/>
    <col min="9226" max="9226" width="30.42578125" style="242" customWidth="1"/>
    <col min="9227" max="9227" width="24.28515625" style="242" customWidth="1"/>
    <col min="9228" max="9228" width="28" style="242" customWidth="1"/>
    <col min="9229" max="9229" width="19.42578125" style="242" customWidth="1"/>
    <col min="9230" max="9466" width="9.140625" style="242"/>
    <col min="9467" max="9467" width="14.5703125" style="242" customWidth="1"/>
    <col min="9468" max="9468" width="14.42578125" style="242" customWidth="1"/>
    <col min="9469" max="9469" width="58.140625" style="242" customWidth="1"/>
    <col min="9470" max="9470" width="30.42578125" style="242" customWidth="1"/>
    <col min="9471" max="9471" width="27.28515625" style="242" customWidth="1"/>
    <col min="9472" max="9472" width="30.85546875" style="242" customWidth="1"/>
    <col min="9473" max="9473" width="24.85546875" style="242" customWidth="1"/>
    <col min="9474" max="9474" width="27.28515625" style="242" customWidth="1"/>
    <col min="9475" max="9475" width="32" style="242" customWidth="1"/>
    <col min="9476" max="9476" width="25.5703125" style="242" customWidth="1"/>
    <col min="9477" max="9477" width="27.28515625" style="242" customWidth="1"/>
    <col min="9478" max="9478" width="31.42578125" style="242" customWidth="1"/>
    <col min="9479" max="9479" width="30.5703125" style="242" customWidth="1"/>
    <col min="9480" max="9480" width="27.28515625" style="242" customWidth="1"/>
    <col min="9481" max="9481" width="32.5703125" style="242" customWidth="1"/>
    <col min="9482" max="9482" width="30.42578125" style="242" customWidth="1"/>
    <col min="9483" max="9483" width="24.28515625" style="242" customWidth="1"/>
    <col min="9484" max="9484" width="28" style="242" customWidth="1"/>
    <col min="9485" max="9485" width="19.42578125" style="242" customWidth="1"/>
    <col min="9486" max="9722" width="9.140625" style="242"/>
    <col min="9723" max="9723" width="14.5703125" style="242" customWidth="1"/>
    <col min="9724" max="9724" width="14.42578125" style="242" customWidth="1"/>
    <col min="9725" max="9725" width="58.140625" style="242" customWidth="1"/>
    <col min="9726" max="9726" width="30.42578125" style="242" customWidth="1"/>
    <col min="9727" max="9727" width="27.28515625" style="242" customWidth="1"/>
    <col min="9728" max="9728" width="30.85546875" style="242" customWidth="1"/>
    <col min="9729" max="9729" width="24.85546875" style="242" customWidth="1"/>
    <col min="9730" max="9730" width="27.28515625" style="242" customWidth="1"/>
    <col min="9731" max="9731" width="32" style="242" customWidth="1"/>
    <col min="9732" max="9732" width="25.5703125" style="242" customWidth="1"/>
    <col min="9733" max="9733" width="27.28515625" style="242" customWidth="1"/>
    <col min="9734" max="9734" width="31.42578125" style="242" customWidth="1"/>
    <col min="9735" max="9735" width="30.5703125" style="242" customWidth="1"/>
    <col min="9736" max="9736" width="27.28515625" style="242" customWidth="1"/>
    <col min="9737" max="9737" width="32.5703125" style="242" customWidth="1"/>
    <col min="9738" max="9738" width="30.42578125" style="242" customWidth="1"/>
    <col min="9739" max="9739" width="24.28515625" style="242" customWidth="1"/>
    <col min="9740" max="9740" width="28" style="242" customWidth="1"/>
    <col min="9741" max="9741" width="19.42578125" style="242" customWidth="1"/>
    <col min="9742" max="9978" width="9.140625" style="242"/>
    <col min="9979" max="9979" width="14.5703125" style="242" customWidth="1"/>
    <col min="9980" max="9980" width="14.42578125" style="242" customWidth="1"/>
    <col min="9981" max="9981" width="58.140625" style="242" customWidth="1"/>
    <col min="9982" max="9982" width="30.42578125" style="242" customWidth="1"/>
    <col min="9983" max="9983" width="27.28515625" style="242" customWidth="1"/>
    <col min="9984" max="9984" width="30.85546875" style="242" customWidth="1"/>
    <col min="9985" max="9985" width="24.85546875" style="242" customWidth="1"/>
    <col min="9986" max="9986" width="27.28515625" style="242" customWidth="1"/>
    <col min="9987" max="9987" width="32" style="242" customWidth="1"/>
    <col min="9988" max="9988" width="25.5703125" style="242" customWidth="1"/>
    <col min="9989" max="9989" width="27.28515625" style="242" customWidth="1"/>
    <col min="9990" max="9990" width="31.42578125" style="242" customWidth="1"/>
    <col min="9991" max="9991" width="30.5703125" style="242" customWidth="1"/>
    <col min="9992" max="9992" width="27.28515625" style="242" customWidth="1"/>
    <col min="9993" max="9993" width="32.5703125" style="242" customWidth="1"/>
    <col min="9994" max="9994" width="30.42578125" style="242" customWidth="1"/>
    <col min="9995" max="9995" width="24.28515625" style="242" customWidth="1"/>
    <col min="9996" max="9996" width="28" style="242" customWidth="1"/>
    <col min="9997" max="9997" width="19.42578125" style="242" customWidth="1"/>
    <col min="9998" max="10234" width="9.140625" style="242"/>
    <col min="10235" max="10235" width="14.5703125" style="242" customWidth="1"/>
    <col min="10236" max="10236" width="14.42578125" style="242" customWidth="1"/>
    <col min="10237" max="10237" width="58.140625" style="242" customWidth="1"/>
    <col min="10238" max="10238" width="30.42578125" style="242" customWidth="1"/>
    <col min="10239" max="10239" width="27.28515625" style="242" customWidth="1"/>
    <col min="10240" max="10240" width="30.85546875" style="242" customWidth="1"/>
    <col min="10241" max="10241" width="24.85546875" style="242" customWidth="1"/>
    <col min="10242" max="10242" width="27.28515625" style="242" customWidth="1"/>
    <col min="10243" max="10243" width="32" style="242" customWidth="1"/>
    <col min="10244" max="10244" width="25.5703125" style="242" customWidth="1"/>
    <col min="10245" max="10245" width="27.28515625" style="242" customWidth="1"/>
    <col min="10246" max="10246" width="31.42578125" style="242" customWidth="1"/>
    <col min="10247" max="10247" width="30.5703125" style="242" customWidth="1"/>
    <col min="10248" max="10248" width="27.28515625" style="242" customWidth="1"/>
    <col min="10249" max="10249" width="32.5703125" style="242" customWidth="1"/>
    <col min="10250" max="10250" width="30.42578125" style="242" customWidth="1"/>
    <col min="10251" max="10251" width="24.28515625" style="242" customWidth="1"/>
    <col min="10252" max="10252" width="28" style="242" customWidth="1"/>
    <col min="10253" max="10253" width="19.42578125" style="242" customWidth="1"/>
    <col min="10254" max="10490" width="9.140625" style="242"/>
    <col min="10491" max="10491" width="14.5703125" style="242" customWidth="1"/>
    <col min="10492" max="10492" width="14.42578125" style="242" customWidth="1"/>
    <col min="10493" max="10493" width="58.140625" style="242" customWidth="1"/>
    <col min="10494" max="10494" width="30.42578125" style="242" customWidth="1"/>
    <col min="10495" max="10495" width="27.28515625" style="242" customWidth="1"/>
    <col min="10496" max="10496" width="30.85546875" style="242" customWidth="1"/>
    <col min="10497" max="10497" width="24.85546875" style="242" customWidth="1"/>
    <col min="10498" max="10498" width="27.28515625" style="242" customWidth="1"/>
    <col min="10499" max="10499" width="32" style="242" customWidth="1"/>
    <col min="10500" max="10500" width="25.5703125" style="242" customWidth="1"/>
    <col min="10501" max="10501" width="27.28515625" style="242" customWidth="1"/>
    <col min="10502" max="10502" width="31.42578125" style="242" customWidth="1"/>
    <col min="10503" max="10503" width="30.5703125" style="242" customWidth="1"/>
    <col min="10504" max="10504" width="27.28515625" style="242" customWidth="1"/>
    <col min="10505" max="10505" width="32.5703125" style="242" customWidth="1"/>
    <col min="10506" max="10506" width="30.42578125" style="242" customWidth="1"/>
    <col min="10507" max="10507" width="24.28515625" style="242" customWidth="1"/>
    <col min="10508" max="10508" width="28" style="242" customWidth="1"/>
    <col min="10509" max="10509" width="19.42578125" style="242" customWidth="1"/>
    <col min="10510" max="10746" width="9.140625" style="242"/>
    <col min="10747" max="10747" width="14.5703125" style="242" customWidth="1"/>
    <col min="10748" max="10748" width="14.42578125" style="242" customWidth="1"/>
    <col min="10749" max="10749" width="58.140625" style="242" customWidth="1"/>
    <col min="10750" max="10750" width="30.42578125" style="242" customWidth="1"/>
    <col min="10751" max="10751" width="27.28515625" style="242" customWidth="1"/>
    <col min="10752" max="10752" width="30.85546875" style="242" customWidth="1"/>
    <col min="10753" max="10753" width="24.85546875" style="242" customWidth="1"/>
    <col min="10754" max="10754" width="27.28515625" style="242" customWidth="1"/>
    <col min="10755" max="10755" width="32" style="242" customWidth="1"/>
    <col min="10756" max="10756" width="25.5703125" style="242" customWidth="1"/>
    <col min="10757" max="10757" width="27.28515625" style="242" customWidth="1"/>
    <col min="10758" max="10758" width="31.42578125" style="242" customWidth="1"/>
    <col min="10759" max="10759" width="30.5703125" style="242" customWidth="1"/>
    <col min="10760" max="10760" width="27.28515625" style="242" customWidth="1"/>
    <col min="10761" max="10761" width="32.5703125" style="242" customWidth="1"/>
    <col min="10762" max="10762" width="30.42578125" style="242" customWidth="1"/>
    <col min="10763" max="10763" width="24.28515625" style="242" customWidth="1"/>
    <col min="10764" max="10764" width="28" style="242" customWidth="1"/>
    <col min="10765" max="10765" width="19.42578125" style="242" customWidth="1"/>
    <col min="10766" max="11002" width="9.140625" style="242"/>
    <col min="11003" max="11003" width="14.5703125" style="242" customWidth="1"/>
    <col min="11004" max="11004" width="14.42578125" style="242" customWidth="1"/>
    <col min="11005" max="11005" width="58.140625" style="242" customWidth="1"/>
    <col min="11006" max="11006" width="30.42578125" style="242" customWidth="1"/>
    <col min="11007" max="11007" width="27.28515625" style="242" customWidth="1"/>
    <col min="11008" max="11008" width="30.85546875" style="242" customWidth="1"/>
    <col min="11009" max="11009" width="24.85546875" style="242" customWidth="1"/>
    <col min="11010" max="11010" width="27.28515625" style="242" customWidth="1"/>
    <col min="11011" max="11011" width="32" style="242" customWidth="1"/>
    <col min="11012" max="11012" width="25.5703125" style="242" customWidth="1"/>
    <col min="11013" max="11013" width="27.28515625" style="242" customWidth="1"/>
    <col min="11014" max="11014" width="31.42578125" style="242" customWidth="1"/>
    <col min="11015" max="11015" width="30.5703125" style="242" customWidth="1"/>
    <col min="11016" max="11016" width="27.28515625" style="242" customWidth="1"/>
    <col min="11017" max="11017" width="32.5703125" style="242" customWidth="1"/>
    <col min="11018" max="11018" width="30.42578125" style="242" customWidth="1"/>
    <col min="11019" max="11019" width="24.28515625" style="242" customWidth="1"/>
    <col min="11020" max="11020" width="28" style="242" customWidth="1"/>
    <col min="11021" max="11021" width="19.42578125" style="242" customWidth="1"/>
    <col min="11022" max="11258" width="9.140625" style="242"/>
    <col min="11259" max="11259" width="14.5703125" style="242" customWidth="1"/>
    <col min="11260" max="11260" width="14.42578125" style="242" customWidth="1"/>
    <col min="11261" max="11261" width="58.140625" style="242" customWidth="1"/>
    <col min="11262" max="11262" width="30.42578125" style="242" customWidth="1"/>
    <col min="11263" max="11263" width="27.28515625" style="242" customWidth="1"/>
    <col min="11264" max="11264" width="30.85546875" style="242" customWidth="1"/>
    <col min="11265" max="11265" width="24.85546875" style="242" customWidth="1"/>
    <col min="11266" max="11266" width="27.28515625" style="242" customWidth="1"/>
    <col min="11267" max="11267" width="32" style="242" customWidth="1"/>
    <col min="11268" max="11268" width="25.5703125" style="242" customWidth="1"/>
    <col min="11269" max="11269" width="27.28515625" style="242" customWidth="1"/>
    <col min="11270" max="11270" width="31.42578125" style="242" customWidth="1"/>
    <col min="11271" max="11271" width="30.5703125" style="242" customWidth="1"/>
    <col min="11272" max="11272" width="27.28515625" style="242" customWidth="1"/>
    <col min="11273" max="11273" width="32.5703125" style="242" customWidth="1"/>
    <col min="11274" max="11274" width="30.42578125" style="242" customWidth="1"/>
    <col min="11275" max="11275" width="24.28515625" style="242" customWidth="1"/>
    <col min="11276" max="11276" width="28" style="242" customWidth="1"/>
    <col min="11277" max="11277" width="19.42578125" style="242" customWidth="1"/>
    <col min="11278" max="11514" width="9.140625" style="242"/>
    <col min="11515" max="11515" width="14.5703125" style="242" customWidth="1"/>
    <col min="11516" max="11516" width="14.42578125" style="242" customWidth="1"/>
    <col min="11517" max="11517" width="58.140625" style="242" customWidth="1"/>
    <col min="11518" max="11518" width="30.42578125" style="242" customWidth="1"/>
    <col min="11519" max="11519" width="27.28515625" style="242" customWidth="1"/>
    <col min="11520" max="11520" width="30.85546875" style="242" customWidth="1"/>
    <col min="11521" max="11521" width="24.85546875" style="242" customWidth="1"/>
    <col min="11522" max="11522" width="27.28515625" style="242" customWidth="1"/>
    <col min="11523" max="11523" width="32" style="242" customWidth="1"/>
    <col min="11524" max="11524" width="25.5703125" style="242" customWidth="1"/>
    <col min="11525" max="11525" width="27.28515625" style="242" customWidth="1"/>
    <col min="11526" max="11526" width="31.42578125" style="242" customWidth="1"/>
    <col min="11527" max="11527" width="30.5703125" style="242" customWidth="1"/>
    <col min="11528" max="11528" width="27.28515625" style="242" customWidth="1"/>
    <col min="11529" max="11529" width="32.5703125" style="242" customWidth="1"/>
    <col min="11530" max="11530" width="30.42578125" style="242" customWidth="1"/>
    <col min="11531" max="11531" width="24.28515625" style="242" customWidth="1"/>
    <col min="11532" max="11532" width="28" style="242" customWidth="1"/>
    <col min="11533" max="11533" width="19.42578125" style="242" customWidth="1"/>
    <col min="11534" max="11770" width="9.140625" style="242"/>
    <col min="11771" max="11771" width="14.5703125" style="242" customWidth="1"/>
    <col min="11772" max="11772" width="14.42578125" style="242" customWidth="1"/>
    <col min="11773" max="11773" width="58.140625" style="242" customWidth="1"/>
    <col min="11774" max="11774" width="30.42578125" style="242" customWidth="1"/>
    <col min="11775" max="11775" width="27.28515625" style="242" customWidth="1"/>
    <col min="11776" max="11776" width="30.85546875" style="242" customWidth="1"/>
    <col min="11777" max="11777" width="24.85546875" style="242" customWidth="1"/>
    <col min="11778" max="11778" width="27.28515625" style="242" customWidth="1"/>
    <col min="11779" max="11779" width="32" style="242" customWidth="1"/>
    <col min="11780" max="11780" width="25.5703125" style="242" customWidth="1"/>
    <col min="11781" max="11781" width="27.28515625" style="242" customWidth="1"/>
    <col min="11782" max="11782" width="31.42578125" style="242" customWidth="1"/>
    <col min="11783" max="11783" width="30.5703125" style="242" customWidth="1"/>
    <col min="11784" max="11784" width="27.28515625" style="242" customWidth="1"/>
    <col min="11785" max="11785" width="32.5703125" style="242" customWidth="1"/>
    <col min="11786" max="11786" width="30.42578125" style="242" customWidth="1"/>
    <col min="11787" max="11787" width="24.28515625" style="242" customWidth="1"/>
    <col min="11788" max="11788" width="28" style="242" customWidth="1"/>
    <col min="11789" max="11789" width="19.42578125" style="242" customWidth="1"/>
    <col min="11790" max="12026" width="9.140625" style="242"/>
    <col min="12027" max="12027" width="14.5703125" style="242" customWidth="1"/>
    <col min="12028" max="12028" width="14.42578125" style="242" customWidth="1"/>
    <col min="12029" max="12029" width="58.140625" style="242" customWidth="1"/>
    <col min="12030" max="12030" width="30.42578125" style="242" customWidth="1"/>
    <col min="12031" max="12031" width="27.28515625" style="242" customWidth="1"/>
    <col min="12032" max="12032" width="30.85546875" style="242" customWidth="1"/>
    <col min="12033" max="12033" width="24.85546875" style="242" customWidth="1"/>
    <col min="12034" max="12034" width="27.28515625" style="242" customWidth="1"/>
    <col min="12035" max="12035" width="32" style="242" customWidth="1"/>
    <col min="12036" max="12036" width="25.5703125" style="242" customWidth="1"/>
    <col min="12037" max="12037" width="27.28515625" style="242" customWidth="1"/>
    <col min="12038" max="12038" width="31.42578125" style="242" customWidth="1"/>
    <col min="12039" max="12039" width="30.5703125" style="242" customWidth="1"/>
    <col min="12040" max="12040" width="27.28515625" style="242" customWidth="1"/>
    <col min="12041" max="12041" width="32.5703125" style="242" customWidth="1"/>
    <col min="12042" max="12042" width="30.42578125" style="242" customWidth="1"/>
    <col min="12043" max="12043" width="24.28515625" style="242" customWidth="1"/>
    <col min="12044" max="12044" width="28" style="242" customWidth="1"/>
    <col min="12045" max="12045" width="19.42578125" style="242" customWidth="1"/>
    <col min="12046" max="12282" width="9.140625" style="242"/>
    <col min="12283" max="12283" width="14.5703125" style="242" customWidth="1"/>
    <col min="12284" max="12284" width="14.42578125" style="242" customWidth="1"/>
    <col min="12285" max="12285" width="58.140625" style="242" customWidth="1"/>
    <col min="12286" max="12286" width="30.42578125" style="242" customWidth="1"/>
    <col min="12287" max="12287" width="27.28515625" style="242" customWidth="1"/>
    <col min="12288" max="12288" width="30.85546875" style="242" customWidth="1"/>
    <col min="12289" max="12289" width="24.85546875" style="242" customWidth="1"/>
    <col min="12290" max="12290" width="27.28515625" style="242" customWidth="1"/>
    <col min="12291" max="12291" width="32" style="242" customWidth="1"/>
    <col min="12292" max="12292" width="25.5703125" style="242" customWidth="1"/>
    <col min="12293" max="12293" width="27.28515625" style="242" customWidth="1"/>
    <col min="12294" max="12294" width="31.42578125" style="242" customWidth="1"/>
    <col min="12295" max="12295" width="30.5703125" style="242" customWidth="1"/>
    <col min="12296" max="12296" width="27.28515625" style="242" customWidth="1"/>
    <col min="12297" max="12297" width="32.5703125" style="242" customWidth="1"/>
    <col min="12298" max="12298" width="30.42578125" style="242" customWidth="1"/>
    <col min="12299" max="12299" width="24.28515625" style="242" customWidth="1"/>
    <col min="12300" max="12300" width="28" style="242" customWidth="1"/>
    <col min="12301" max="12301" width="19.42578125" style="242" customWidth="1"/>
    <col min="12302" max="12538" width="9.140625" style="242"/>
    <col min="12539" max="12539" width="14.5703125" style="242" customWidth="1"/>
    <col min="12540" max="12540" width="14.42578125" style="242" customWidth="1"/>
    <col min="12541" max="12541" width="58.140625" style="242" customWidth="1"/>
    <col min="12542" max="12542" width="30.42578125" style="242" customWidth="1"/>
    <col min="12543" max="12543" width="27.28515625" style="242" customWidth="1"/>
    <col min="12544" max="12544" width="30.85546875" style="242" customWidth="1"/>
    <col min="12545" max="12545" width="24.85546875" style="242" customWidth="1"/>
    <col min="12546" max="12546" width="27.28515625" style="242" customWidth="1"/>
    <col min="12547" max="12547" width="32" style="242" customWidth="1"/>
    <col min="12548" max="12548" width="25.5703125" style="242" customWidth="1"/>
    <col min="12549" max="12549" width="27.28515625" style="242" customWidth="1"/>
    <col min="12550" max="12550" width="31.42578125" style="242" customWidth="1"/>
    <col min="12551" max="12551" width="30.5703125" style="242" customWidth="1"/>
    <col min="12552" max="12552" width="27.28515625" style="242" customWidth="1"/>
    <col min="12553" max="12553" width="32.5703125" style="242" customWidth="1"/>
    <col min="12554" max="12554" width="30.42578125" style="242" customWidth="1"/>
    <col min="12555" max="12555" width="24.28515625" style="242" customWidth="1"/>
    <col min="12556" max="12556" width="28" style="242" customWidth="1"/>
    <col min="12557" max="12557" width="19.42578125" style="242" customWidth="1"/>
    <col min="12558" max="12794" width="9.140625" style="242"/>
    <col min="12795" max="12795" width="14.5703125" style="242" customWidth="1"/>
    <col min="12796" max="12796" width="14.42578125" style="242" customWidth="1"/>
    <col min="12797" max="12797" width="58.140625" style="242" customWidth="1"/>
    <col min="12798" max="12798" width="30.42578125" style="242" customWidth="1"/>
    <col min="12799" max="12799" width="27.28515625" style="242" customWidth="1"/>
    <col min="12800" max="12800" width="30.85546875" style="242" customWidth="1"/>
    <col min="12801" max="12801" width="24.85546875" style="242" customWidth="1"/>
    <col min="12802" max="12802" width="27.28515625" style="242" customWidth="1"/>
    <col min="12803" max="12803" width="32" style="242" customWidth="1"/>
    <col min="12804" max="12804" width="25.5703125" style="242" customWidth="1"/>
    <col min="12805" max="12805" width="27.28515625" style="242" customWidth="1"/>
    <col min="12806" max="12806" width="31.42578125" style="242" customWidth="1"/>
    <col min="12807" max="12807" width="30.5703125" style="242" customWidth="1"/>
    <col min="12808" max="12808" width="27.28515625" style="242" customWidth="1"/>
    <col min="12809" max="12809" width="32.5703125" style="242" customWidth="1"/>
    <col min="12810" max="12810" width="30.42578125" style="242" customWidth="1"/>
    <col min="12811" max="12811" width="24.28515625" style="242" customWidth="1"/>
    <col min="12812" max="12812" width="28" style="242" customWidth="1"/>
    <col min="12813" max="12813" width="19.42578125" style="242" customWidth="1"/>
    <col min="12814" max="13050" width="9.140625" style="242"/>
    <col min="13051" max="13051" width="14.5703125" style="242" customWidth="1"/>
    <col min="13052" max="13052" width="14.42578125" style="242" customWidth="1"/>
    <col min="13053" max="13053" width="58.140625" style="242" customWidth="1"/>
    <col min="13054" max="13054" width="30.42578125" style="242" customWidth="1"/>
    <col min="13055" max="13055" width="27.28515625" style="242" customWidth="1"/>
    <col min="13056" max="13056" width="30.85546875" style="242" customWidth="1"/>
    <col min="13057" max="13057" width="24.85546875" style="242" customWidth="1"/>
    <col min="13058" max="13058" width="27.28515625" style="242" customWidth="1"/>
    <col min="13059" max="13059" width="32" style="242" customWidth="1"/>
    <col min="13060" max="13060" width="25.5703125" style="242" customWidth="1"/>
    <col min="13061" max="13061" width="27.28515625" style="242" customWidth="1"/>
    <col min="13062" max="13062" width="31.42578125" style="242" customWidth="1"/>
    <col min="13063" max="13063" width="30.5703125" style="242" customWidth="1"/>
    <col min="13064" max="13064" width="27.28515625" style="242" customWidth="1"/>
    <col min="13065" max="13065" width="32.5703125" style="242" customWidth="1"/>
    <col min="13066" max="13066" width="30.42578125" style="242" customWidth="1"/>
    <col min="13067" max="13067" width="24.28515625" style="242" customWidth="1"/>
    <col min="13068" max="13068" width="28" style="242" customWidth="1"/>
    <col min="13069" max="13069" width="19.42578125" style="242" customWidth="1"/>
    <col min="13070" max="13306" width="9.140625" style="242"/>
    <col min="13307" max="13307" width="14.5703125" style="242" customWidth="1"/>
    <col min="13308" max="13308" width="14.42578125" style="242" customWidth="1"/>
    <col min="13309" max="13309" width="58.140625" style="242" customWidth="1"/>
    <col min="13310" max="13310" width="30.42578125" style="242" customWidth="1"/>
    <col min="13311" max="13311" width="27.28515625" style="242" customWidth="1"/>
    <col min="13312" max="13312" width="30.85546875" style="242" customWidth="1"/>
    <col min="13313" max="13313" width="24.85546875" style="242" customWidth="1"/>
    <col min="13314" max="13314" width="27.28515625" style="242" customWidth="1"/>
    <col min="13315" max="13315" width="32" style="242" customWidth="1"/>
    <col min="13316" max="13316" width="25.5703125" style="242" customWidth="1"/>
    <col min="13317" max="13317" width="27.28515625" style="242" customWidth="1"/>
    <col min="13318" max="13318" width="31.42578125" style="242" customWidth="1"/>
    <col min="13319" max="13319" width="30.5703125" style="242" customWidth="1"/>
    <col min="13320" max="13320" width="27.28515625" style="242" customWidth="1"/>
    <col min="13321" max="13321" width="32.5703125" style="242" customWidth="1"/>
    <col min="13322" max="13322" width="30.42578125" style="242" customWidth="1"/>
    <col min="13323" max="13323" width="24.28515625" style="242" customWidth="1"/>
    <col min="13324" max="13324" width="28" style="242" customWidth="1"/>
    <col min="13325" max="13325" width="19.42578125" style="242" customWidth="1"/>
    <col min="13326" max="13562" width="9.140625" style="242"/>
    <col min="13563" max="13563" width="14.5703125" style="242" customWidth="1"/>
    <col min="13564" max="13564" width="14.42578125" style="242" customWidth="1"/>
    <col min="13565" max="13565" width="58.140625" style="242" customWidth="1"/>
    <col min="13566" max="13566" width="30.42578125" style="242" customWidth="1"/>
    <col min="13567" max="13567" width="27.28515625" style="242" customWidth="1"/>
    <col min="13568" max="13568" width="30.85546875" style="242" customWidth="1"/>
    <col min="13569" max="13569" width="24.85546875" style="242" customWidth="1"/>
    <col min="13570" max="13570" width="27.28515625" style="242" customWidth="1"/>
    <col min="13571" max="13571" width="32" style="242" customWidth="1"/>
    <col min="13572" max="13572" width="25.5703125" style="242" customWidth="1"/>
    <col min="13573" max="13573" width="27.28515625" style="242" customWidth="1"/>
    <col min="13574" max="13574" width="31.42578125" style="242" customWidth="1"/>
    <col min="13575" max="13575" width="30.5703125" style="242" customWidth="1"/>
    <col min="13576" max="13576" width="27.28515625" style="242" customWidth="1"/>
    <col min="13577" max="13577" width="32.5703125" style="242" customWidth="1"/>
    <col min="13578" max="13578" width="30.42578125" style="242" customWidth="1"/>
    <col min="13579" max="13579" width="24.28515625" style="242" customWidth="1"/>
    <col min="13580" max="13580" width="28" style="242" customWidth="1"/>
    <col min="13581" max="13581" width="19.42578125" style="242" customWidth="1"/>
    <col min="13582" max="13818" width="9.140625" style="242"/>
    <col min="13819" max="13819" width="14.5703125" style="242" customWidth="1"/>
    <col min="13820" max="13820" width="14.42578125" style="242" customWidth="1"/>
    <col min="13821" max="13821" width="58.140625" style="242" customWidth="1"/>
    <col min="13822" max="13822" width="30.42578125" style="242" customWidth="1"/>
    <col min="13823" max="13823" width="27.28515625" style="242" customWidth="1"/>
    <col min="13824" max="13824" width="30.85546875" style="242" customWidth="1"/>
    <col min="13825" max="13825" width="24.85546875" style="242" customWidth="1"/>
    <col min="13826" max="13826" width="27.28515625" style="242" customWidth="1"/>
    <col min="13827" max="13827" width="32" style="242" customWidth="1"/>
    <col min="13828" max="13828" width="25.5703125" style="242" customWidth="1"/>
    <col min="13829" max="13829" width="27.28515625" style="242" customWidth="1"/>
    <col min="13830" max="13830" width="31.42578125" style="242" customWidth="1"/>
    <col min="13831" max="13831" width="30.5703125" style="242" customWidth="1"/>
    <col min="13832" max="13832" width="27.28515625" style="242" customWidth="1"/>
    <col min="13833" max="13833" width="32.5703125" style="242" customWidth="1"/>
    <col min="13834" max="13834" width="30.42578125" style="242" customWidth="1"/>
    <col min="13835" max="13835" width="24.28515625" style="242" customWidth="1"/>
    <col min="13836" max="13836" width="28" style="242" customWidth="1"/>
    <col min="13837" max="13837" width="19.42578125" style="242" customWidth="1"/>
    <col min="13838" max="14074" width="9.140625" style="242"/>
    <col min="14075" max="14075" width="14.5703125" style="242" customWidth="1"/>
    <col min="14076" max="14076" width="14.42578125" style="242" customWidth="1"/>
    <col min="14077" max="14077" width="58.140625" style="242" customWidth="1"/>
    <col min="14078" max="14078" width="30.42578125" style="242" customWidth="1"/>
    <col min="14079" max="14079" width="27.28515625" style="242" customWidth="1"/>
    <col min="14080" max="14080" width="30.85546875" style="242" customWidth="1"/>
    <col min="14081" max="14081" width="24.85546875" style="242" customWidth="1"/>
    <col min="14082" max="14082" width="27.28515625" style="242" customWidth="1"/>
    <col min="14083" max="14083" width="32" style="242" customWidth="1"/>
    <col min="14084" max="14084" width="25.5703125" style="242" customWidth="1"/>
    <col min="14085" max="14085" width="27.28515625" style="242" customWidth="1"/>
    <col min="14086" max="14086" width="31.42578125" style="242" customWidth="1"/>
    <col min="14087" max="14087" width="30.5703125" style="242" customWidth="1"/>
    <col min="14088" max="14088" width="27.28515625" style="242" customWidth="1"/>
    <col min="14089" max="14089" width="32.5703125" style="242" customWidth="1"/>
    <col min="14090" max="14090" width="30.42578125" style="242" customWidth="1"/>
    <col min="14091" max="14091" width="24.28515625" style="242" customWidth="1"/>
    <col min="14092" max="14092" width="28" style="242" customWidth="1"/>
    <col min="14093" max="14093" width="19.42578125" style="242" customWidth="1"/>
    <col min="14094" max="14330" width="9.140625" style="242"/>
    <col min="14331" max="14331" width="14.5703125" style="242" customWidth="1"/>
    <col min="14332" max="14332" width="14.42578125" style="242" customWidth="1"/>
    <col min="14333" max="14333" width="58.140625" style="242" customWidth="1"/>
    <col min="14334" max="14334" width="30.42578125" style="242" customWidth="1"/>
    <col min="14335" max="14335" width="27.28515625" style="242" customWidth="1"/>
    <col min="14336" max="14336" width="30.85546875" style="242" customWidth="1"/>
    <col min="14337" max="14337" width="24.85546875" style="242" customWidth="1"/>
    <col min="14338" max="14338" width="27.28515625" style="242" customWidth="1"/>
    <col min="14339" max="14339" width="32" style="242" customWidth="1"/>
    <col min="14340" max="14340" width="25.5703125" style="242" customWidth="1"/>
    <col min="14341" max="14341" width="27.28515625" style="242" customWidth="1"/>
    <col min="14342" max="14342" width="31.42578125" style="242" customWidth="1"/>
    <col min="14343" max="14343" width="30.5703125" style="242" customWidth="1"/>
    <col min="14344" max="14344" width="27.28515625" style="242" customWidth="1"/>
    <col min="14345" max="14345" width="32.5703125" style="242" customWidth="1"/>
    <col min="14346" max="14346" width="30.42578125" style="242" customWidth="1"/>
    <col min="14347" max="14347" width="24.28515625" style="242" customWidth="1"/>
    <col min="14348" max="14348" width="28" style="242" customWidth="1"/>
    <col min="14349" max="14349" width="19.42578125" style="242" customWidth="1"/>
    <col min="14350" max="14586" width="9.140625" style="242"/>
    <col min="14587" max="14587" width="14.5703125" style="242" customWidth="1"/>
    <col min="14588" max="14588" width="14.42578125" style="242" customWidth="1"/>
    <col min="14589" max="14589" width="58.140625" style="242" customWidth="1"/>
    <col min="14590" max="14590" width="30.42578125" style="242" customWidth="1"/>
    <col min="14591" max="14591" width="27.28515625" style="242" customWidth="1"/>
    <col min="14592" max="14592" width="30.85546875" style="242" customWidth="1"/>
    <col min="14593" max="14593" width="24.85546875" style="242" customWidth="1"/>
    <col min="14594" max="14594" width="27.28515625" style="242" customWidth="1"/>
    <col min="14595" max="14595" width="32" style="242" customWidth="1"/>
    <col min="14596" max="14596" width="25.5703125" style="242" customWidth="1"/>
    <col min="14597" max="14597" width="27.28515625" style="242" customWidth="1"/>
    <col min="14598" max="14598" width="31.42578125" style="242" customWidth="1"/>
    <col min="14599" max="14599" width="30.5703125" style="242" customWidth="1"/>
    <col min="14600" max="14600" width="27.28515625" style="242" customWidth="1"/>
    <col min="14601" max="14601" width="32.5703125" style="242" customWidth="1"/>
    <col min="14602" max="14602" width="30.42578125" style="242" customWidth="1"/>
    <col min="14603" max="14603" width="24.28515625" style="242" customWidth="1"/>
    <col min="14604" max="14604" width="28" style="242" customWidth="1"/>
    <col min="14605" max="14605" width="19.42578125" style="242" customWidth="1"/>
    <col min="14606" max="14842" width="9.140625" style="242"/>
    <col min="14843" max="14843" width="14.5703125" style="242" customWidth="1"/>
    <col min="14844" max="14844" width="14.42578125" style="242" customWidth="1"/>
    <col min="14845" max="14845" width="58.140625" style="242" customWidth="1"/>
    <col min="14846" max="14846" width="30.42578125" style="242" customWidth="1"/>
    <col min="14847" max="14847" width="27.28515625" style="242" customWidth="1"/>
    <col min="14848" max="14848" width="30.85546875" style="242" customWidth="1"/>
    <col min="14849" max="14849" width="24.85546875" style="242" customWidth="1"/>
    <col min="14850" max="14850" width="27.28515625" style="242" customWidth="1"/>
    <col min="14851" max="14851" width="32" style="242" customWidth="1"/>
    <col min="14852" max="14852" width="25.5703125" style="242" customWidth="1"/>
    <col min="14853" max="14853" width="27.28515625" style="242" customWidth="1"/>
    <col min="14854" max="14854" width="31.42578125" style="242" customWidth="1"/>
    <col min="14855" max="14855" width="30.5703125" style="242" customWidth="1"/>
    <col min="14856" max="14856" width="27.28515625" style="242" customWidth="1"/>
    <col min="14857" max="14857" width="32.5703125" style="242" customWidth="1"/>
    <col min="14858" max="14858" width="30.42578125" style="242" customWidth="1"/>
    <col min="14859" max="14859" width="24.28515625" style="242" customWidth="1"/>
    <col min="14860" max="14860" width="28" style="242" customWidth="1"/>
    <col min="14861" max="14861" width="19.42578125" style="242" customWidth="1"/>
    <col min="14862" max="15098" width="9.140625" style="242"/>
    <col min="15099" max="15099" width="14.5703125" style="242" customWidth="1"/>
    <col min="15100" max="15100" width="14.42578125" style="242" customWidth="1"/>
    <col min="15101" max="15101" width="58.140625" style="242" customWidth="1"/>
    <col min="15102" max="15102" width="30.42578125" style="242" customWidth="1"/>
    <col min="15103" max="15103" width="27.28515625" style="242" customWidth="1"/>
    <col min="15104" max="15104" width="30.85546875" style="242" customWidth="1"/>
    <col min="15105" max="15105" width="24.85546875" style="242" customWidth="1"/>
    <col min="15106" max="15106" width="27.28515625" style="242" customWidth="1"/>
    <col min="15107" max="15107" width="32" style="242" customWidth="1"/>
    <col min="15108" max="15108" width="25.5703125" style="242" customWidth="1"/>
    <col min="15109" max="15109" width="27.28515625" style="242" customWidth="1"/>
    <col min="15110" max="15110" width="31.42578125" style="242" customWidth="1"/>
    <col min="15111" max="15111" width="30.5703125" style="242" customWidth="1"/>
    <col min="15112" max="15112" width="27.28515625" style="242" customWidth="1"/>
    <col min="15113" max="15113" width="32.5703125" style="242" customWidth="1"/>
    <col min="15114" max="15114" width="30.42578125" style="242" customWidth="1"/>
    <col min="15115" max="15115" width="24.28515625" style="242" customWidth="1"/>
    <col min="15116" max="15116" width="28" style="242" customWidth="1"/>
    <col min="15117" max="15117" width="19.42578125" style="242" customWidth="1"/>
    <col min="15118" max="15354" width="9.140625" style="242"/>
    <col min="15355" max="15355" width="14.5703125" style="242" customWidth="1"/>
    <col min="15356" max="15356" width="14.42578125" style="242" customWidth="1"/>
    <col min="15357" max="15357" width="58.140625" style="242" customWidth="1"/>
    <col min="15358" max="15358" width="30.42578125" style="242" customWidth="1"/>
    <col min="15359" max="15359" width="27.28515625" style="242" customWidth="1"/>
    <col min="15360" max="15360" width="30.85546875" style="242" customWidth="1"/>
    <col min="15361" max="15361" width="24.85546875" style="242" customWidth="1"/>
    <col min="15362" max="15362" width="27.28515625" style="242" customWidth="1"/>
    <col min="15363" max="15363" width="32" style="242" customWidth="1"/>
    <col min="15364" max="15364" width="25.5703125" style="242" customWidth="1"/>
    <col min="15365" max="15365" width="27.28515625" style="242" customWidth="1"/>
    <col min="15366" max="15366" width="31.42578125" style="242" customWidth="1"/>
    <col min="15367" max="15367" width="30.5703125" style="242" customWidth="1"/>
    <col min="15368" max="15368" width="27.28515625" style="242" customWidth="1"/>
    <col min="15369" max="15369" width="32.5703125" style="242" customWidth="1"/>
    <col min="15370" max="15370" width="30.42578125" style="242" customWidth="1"/>
    <col min="15371" max="15371" width="24.28515625" style="242" customWidth="1"/>
    <col min="15372" max="15372" width="28" style="242" customWidth="1"/>
    <col min="15373" max="15373" width="19.42578125" style="242" customWidth="1"/>
    <col min="15374" max="15610" width="9.140625" style="242"/>
    <col min="15611" max="15611" width="14.5703125" style="242" customWidth="1"/>
    <col min="15612" max="15612" width="14.42578125" style="242" customWidth="1"/>
    <col min="15613" max="15613" width="58.140625" style="242" customWidth="1"/>
    <col min="15614" max="15614" width="30.42578125" style="242" customWidth="1"/>
    <col min="15615" max="15615" width="27.28515625" style="242" customWidth="1"/>
    <col min="15616" max="15616" width="30.85546875" style="242" customWidth="1"/>
    <col min="15617" max="15617" width="24.85546875" style="242" customWidth="1"/>
    <col min="15618" max="15618" width="27.28515625" style="242" customWidth="1"/>
    <col min="15619" max="15619" width="32" style="242" customWidth="1"/>
    <col min="15620" max="15620" width="25.5703125" style="242" customWidth="1"/>
    <col min="15621" max="15621" width="27.28515625" style="242" customWidth="1"/>
    <col min="15622" max="15622" width="31.42578125" style="242" customWidth="1"/>
    <col min="15623" max="15623" width="30.5703125" style="242" customWidth="1"/>
    <col min="15624" max="15624" width="27.28515625" style="242" customWidth="1"/>
    <col min="15625" max="15625" width="32.5703125" style="242" customWidth="1"/>
    <col min="15626" max="15626" width="30.42578125" style="242" customWidth="1"/>
    <col min="15627" max="15627" width="24.28515625" style="242" customWidth="1"/>
    <col min="15628" max="15628" width="28" style="242" customWidth="1"/>
    <col min="15629" max="15629" width="19.42578125" style="242" customWidth="1"/>
    <col min="15630" max="15866" width="9.140625" style="242"/>
    <col min="15867" max="15867" width="14.5703125" style="242" customWidth="1"/>
    <col min="15868" max="15868" width="14.42578125" style="242" customWidth="1"/>
    <col min="15869" max="15869" width="58.140625" style="242" customWidth="1"/>
    <col min="15870" max="15870" width="30.42578125" style="242" customWidth="1"/>
    <col min="15871" max="15871" width="27.28515625" style="242" customWidth="1"/>
    <col min="15872" max="15872" width="30.85546875" style="242" customWidth="1"/>
    <col min="15873" max="15873" width="24.85546875" style="242" customWidth="1"/>
    <col min="15874" max="15874" width="27.28515625" style="242" customWidth="1"/>
    <col min="15875" max="15875" width="32" style="242" customWidth="1"/>
    <col min="15876" max="15876" width="25.5703125" style="242" customWidth="1"/>
    <col min="15877" max="15877" width="27.28515625" style="242" customWidth="1"/>
    <col min="15878" max="15878" width="31.42578125" style="242" customWidth="1"/>
    <col min="15879" max="15879" width="30.5703125" style="242" customWidth="1"/>
    <col min="15880" max="15880" width="27.28515625" style="242" customWidth="1"/>
    <col min="15881" max="15881" width="32.5703125" style="242" customWidth="1"/>
    <col min="15882" max="15882" width="30.42578125" style="242" customWidth="1"/>
    <col min="15883" max="15883" width="24.28515625" style="242" customWidth="1"/>
    <col min="15884" max="15884" width="28" style="242" customWidth="1"/>
    <col min="15885" max="15885" width="19.42578125" style="242" customWidth="1"/>
    <col min="15886" max="16122" width="9.140625" style="242"/>
    <col min="16123" max="16123" width="14.5703125" style="242" customWidth="1"/>
    <col min="16124" max="16124" width="14.42578125" style="242" customWidth="1"/>
    <col min="16125" max="16125" width="58.140625" style="242" customWidth="1"/>
    <col min="16126" max="16126" width="30.42578125" style="242" customWidth="1"/>
    <col min="16127" max="16127" width="27.28515625" style="242" customWidth="1"/>
    <col min="16128" max="16128" width="30.85546875" style="242" customWidth="1"/>
    <col min="16129" max="16129" width="24.85546875" style="242" customWidth="1"/>
    <col min="16130" max="16130" width="27.28515625" style="242" customWidth="1"/>
    <col min="16131" max="16131" width="32" style="242" customWidth="1"/>
    <col min="16132" max="16132" width="25.5703125" style="242" customWidth="1"/>
    <col min="16133" max="16133" width="27.28515625" style="242" customWidth="1"/>
    <col min="16134" max="16134" width="31.42578125" style="242" customWidth="1"/>
    <col min="16135" max="16135" width="30.5703125" style="242" customWidth="1"/>
    <col min="16136" max="16136" width="27.28515625" style="242" customWidth="1"/>
    <col min="16137" max="16137" width="32.5703125" style="242" customWidth="1"/>
    <col min="16138" max="16138" width="30.42578125" style="242" customWidth="1"/>
    <col min="16139" max="16139" width="24.28515625" style="242" customWidth="1"/>
    <col min="16140" max="16140" width="28" style="242" customWidth="1"/>
    <col min="16141" max="16141" width="19.42578125" style="242" customWidth="1"/>
    <col min="16142" max="16384" width="9.140625" style="242"/>
  </cols>
  <sheetData>
    <row r="1" spans="2:13">
      <c r="C1" s="471"/>
      <c r="D1" s="243"/>
      <c r="E1" s="243"/>
      <c r="F1" s="243"/>
      <c r="G1" s="243"/>
    </row>
    <row r="2" spans="2:13" s="262" customFormat="1">
      <c r="B2" s="399"/>
      <c r="C2" s="265"/>
      <c r="D2" s="399"/>
      <c r="E2" s="399"/>
      <c r="F2" s="399"/>
      <c r="G2" s="392" t="str">
        <f>Index!B2</f>
        <v xml:space="preserve">      Vidarbha Industries Power Limited - Transmission Business</v>
      </c>
    </row>
    <row r="3" spans="2:13" s="262" customFormat="1">
      <c r="B3" s="445"/>
      <c r="C3" s="265"/>
      <c r="D3" s="400"/>
      <c r="E3" s="400"/>
      <c r="F3" s="400"/>
      <c r="G3" s="398" t="s">
        <v>451</v>
      </c>
    </row>
    <row r="4" spans="2:13" s="262" customFormat="1" ht="15" customHeight="1">
      <c r="B4" s="445"/>
      <c r="C4" s="265"/>
      <c r="D4" s="400"/>
      <c r="E4" s="400"/>
      <c r="F4" s="400"/>
      <c r="G4" s="398" t="s">
        <v>723</v>
      </c>
    </row>
    <row r="5" spans="2:13" ht="15" customHeight="1">
      <c r="C5" s="472"/>
      <c r="L5" s="473" t="s">
        <v>33</v>
      </c>
    </row>
    <row r="6" spans="2:13" s="267" customFormat="1">
      <c r="B6" s="1282" t="s">
        <v>224</v>
      </c>
      <c r="C6" s="1282" t="s">
        <v>376</v>
      </c>
      <c r="D6" s="1287" t="s">
        <v>377</v>
      </c>
      <c r="E6" s="1288"/>
      <c r="F6" s="1288"/>
      <c r="G6" s="1288"/>
      <c r="H6" s="1288"/>
      <c r="I6" s="1288"/>
      <c r="J6" s="1289"/>
      <c r="K6" s="1290" t="s">
        <v>378</v>
      </c>
      <c r="L6" s="1293" t="s">
        <v>379</v>
      </c>
      <c r="M6" s="266"/>
    </row>
    <row r="7" spans="2:13" s="269" customFormat="1" ht="14.45" customHeight="1">
      <c r="B7" s="1283"/>
      <c r="C7" s="1283"/>
      <c r="D7" s="1296" t="s">
        <v>380</v>
      </c>
      <c r="E7" s="1296"/>
      <c r="F7" s="1296"/>
      <c r="G7" s="1296"/>
      <c r="H7" s="1296" t="s">
        <v>455</v>
      </c>
      <c r="I7" s="1296"/>
      <c r="J7" s="1296"/>
      <c r="K7" s="1291"/>
      <c r="L7" s="1294"/>
      <c r="M7" s="268"/>
    </row>
    <row r="8" spans="2:13" s="271" customFormat="1" ht="71.25">
      <c r="B8" s="1284"/>
      <c r="C8" s="1283"/>
      <c r="D8" s="474" t="s">
        <v>381</v>
      </c>
      <c r="E8" s="474" t="s">
        <v>382</v>
      </c>
      <c r="F8" s="474" t="s">
        <v>383</v>
      </c>
      <c r="G8" s="474" t="s">
        <v>384</v>
      </c>
      <c r="H8" s="474" t="s">
        <v>382</v>
      </c>
      <c r="I8" s="474" t="s">
        <v>383</v>
      </c>
      <c r="J8" s="474" t="s">
        <v>384</v>
      </c>
      <c r="K8" s="1292"/>
      <c r="L8" s="1294"/>
      <c r="M8" s="270"/>
    </row>
    <row r="9" spans="2:13" s="271" customFormat="1">
      <c r="B9" s="1285"/>
      <c r="C9" s="1286"/>
      <c r="D9" s="474"/>
      <c r="E9" s="474" t="s">
        <v>56</v>
      </c>
      <c r="F9" s="474" t="s">
        <v>57</v>
      </c>
      <c r="G9" s="474" t="s">
        <v>385</v>
      </c>
      <c r="H9" s="474" t="s">
        <v>314</v>
      </c>
      <c r="I9" s="474" t="s">
        <v>315</v>
      </c>
      <c r="J9" s="474" t="s">
        <v>562</v>
      </c>
      <c r="K9" s="475" t="s">
        <v>563</v>
      </c>
      <c r="L9" s="1295"/>
      <c r="M9" s="270"/>
    </row>
    <row r="10" spans="2:13" s="272" customFormat="1" ht="14.25">
      <c r="B10" s="476">
        <v>1</v>
      </c>
      <c r="C10" s="477" t="s">
        <v>457</v>
      </c>
      <c r="D10" s="478"/>
      <c r="E10" s="479"/>
      <c r="F10" s="479"/>
      <c r="G10" s="479"/>
      <c r="H10" s="479"/>
      <c r="I10" s="479"/>
      <c r="J10" s="479"/>
      <c r="K10" s="479"/>
      <c r="L10" s="480"/>
    </row>
    <row r="11" spans="2:13" s="264" customFormat="1">
      <c r="B11" s="481">
        <v>1.1000000000000001</v>
      </c>
      <c r="C11" s="482" t="s">
        <v>386</v>
      </c>
      <c r="D11" s="483"/>
      <c r="E11" s="484"/>
      <c r="F11" s="484"/>
      <c r="G11" s="484"/>
      <c r="H11" s="484"/>
      <c r="I11" s="484"/>
      <c r="J11" s="484"/>
      <c r="K11" s="484"/>
      <c r="L11" s="485"/>
    </row>
    <row r="12" spans="2:13" s="264" customFormat="1">
      <c r="B12" s="481">
        <v>1.2</v>
      </c>
      <c r="C12" s="486" t="s">
        <v>456</v>
      </c>
      <c r="D12" s="487"/>
      <c r="E12" s="484"/>
      <c r="F12" s="484"/>
      <c r="G12" s="484"/>
      <c r="H12" s="484"/>
      <c r="I12" s="484"/>
      <c r="J12" s="484"/>
      <c r="K12" s="484"/>
      <c r="L12" s="485"/>
    </row>
    <row r="13" spans="2:13" s="264" customFormat="1">
      <c r="B13" s="488">
        <v>1.3</v>
      </c>
      <c r="C13" s="486" t="s">
        <v>23</v>
      </c>
      <c r="D13" s="483"/>
      <c r="E13" s="484"/>
      <c r="F13" s="484"/>
      <c r="G13" s="484"/>
      <c r="H13" s="484"/>
      <c r="I13" s="484"/>
      <c r="J13" s="484"/>
      <c r="K13" s="484"/>
      <c r="L13" s="485"/>
    </row>
    <row r="14" spans="2:13" s="272" customFormat="1">
      <c r="B14" s="481"/>
      <c r="C14" s="486"/>
      <c r="D14" s="489"/>
      <c r="E14" s="479"/>
      <c r="F14" s="479"/>
      <c r="G14" s="479"/>
      <c r="H14" s="479"/>
      <c r="I14" s="479"/>
      <c r="J14" s="479"/>
      <c r="K14" s="479"/>
      <c r="L14" s="490"/>
    </row>
    <row r="15" spans="2:13" s="272" customFormat="1" ht="14.25">
      <c r="B15" s="491">
        <v>2</v>
      </c>
      <c r="C15" s="492" t="s">
        <v>387</v>
      </c>
      <c r="D15" s="489"/>
      <c r="E15" s="479"/>
      <c r="F15" s="479"/>
      <c r="G15" s="479"/>
      <c r="H15" s="479"/>
      <c r="I15" s="479"/>
      <c r="J15" s="479"/>
      <c r="K15" s="479"/>
      <c r="L15" s="490"/>
    </row>
    <row r="16" spans="2:13" s="272" customFormat="1">
      <c r="B16" s="493">
        <v>2.1</v>
      </c>
      <c r="C16" s="494" t="s">
        <v>458</v>
      </c>
      <c r="D16" s="489"/>
      <c r="E16" s="479"/>
      <c r="F16" s="479"/>
      <c r="G16" s="479"/>
      <c r="H16" s="479"/>
      <c r="I16" s="479"/>
      <c r="J16" s="479"/>
      <c r="K16" s="479"/>
      <c r="L16" s="490"/>
    </row>
    <row r="17" spans="2:13" s="272" customFormat="1">
      <c r="B17" s="493">
        <v>2.2000000000000002</v>
      </c>
      <c r="C17" s="494" t="s">
        <v>459</v>
      </c>
      <c r="D17" s="489"/>
      <c r="E17" s="479"/>
      <c r="F17" s="479"/>
      <c r="G17" s="479"/>
      <c r="H17" s="479"/>
      <c r="I17" s="479"/>
      <c r="J17" s="479"/>
      <c r="K17" s="479"/>
      <c r="L17" s="490"/>
    </row>
    <row r="18" spans="2:13" s="272" customFormat="1">
      <c r="B18" s="493">
        <v>2.2999999999999998</v>
      </c>
      <c r="C18" s="494" t="s">
        <v>456</v>
      </c>
      <c r="D18" s="489"/>
      <c r="E18" s="479"/>
      <c r="F18" s="479"/>
      <c r="G18" s="479"/>
      <c r="H18" s="479"/>
      <c r="I18" s="479"/>
      <c r="J18" s="479"/>
      <c r="K18" s="479"/>
      <c r="L18" s="490"/>
    </row>
    <row r="19" spans="2:13" s="273" customFormat="1">
      <c r="B19" s="493">
        <v>2.4</v>
      </c>
      <c r="C19" s="486" t="s">
        <v>23</v>
      </c>
      <c r="D19" s="495"/>
      <c r="E19" s="496"/>
      <c r="F19" s="496"/>
      <c r="G19" s="479"/>
      <c r="H19" s="496"/>
      <c r="I19" s="496"/>
      <c r="J19" s="496"/>
      <c r="K19" s="479"/>
      <c r="L19" s="497"/>
      <c r="M19" s="272"/>
    </row>
    <row r="20" spans="2:13" s="273" customFormat="1">
      <c r="B20" s="493"/>
      <c r="C20" s="486"/>
      <c r="D20" s="495"/>
      <c r="E20" s="496"/>
      <c r="F20" s="496"/>
      <c r="G20" s="479"/>
      <c r="H20" s="496"/>
      <c r="I20" s="496"/>
      <c r="J20" s="496"/>
      <c r="K20" s="479"/>
      <c r="L20" s="497"/>
      <c r="M20" s="272"/>
    </row>
    <row r="21" spans="2:13" s="273" customFormat="1" ht="14.25">
      <c r="B21" s="491">
        <v>3</v>
      </c>
      <c r="C21" s="492" t="s">
        <v>388</v>
      </c>
      <c r="D21" s="495"/>
      <c r="E21" s="496"/>
      <c r="F21" s="496"/>
      <c r="G21" s="496"/>
      <c r="H21" s="496"/>
      <c r="I21" s="496"/>
      <c r="J21" s="496"/>
      <c r="K21" s="496"/>
      <c r="L21" s="497"/>
      <c r="M21" s="272"/>
    </row>
    <row r="22" spans="2:13">
      <c r="B22" s="493">
        <v>3.1</v>
      </c>
      <c r="C22" s="494" t="s">
        <v>389</v>
      </c>
      <c r="D22" s="294"/>
      <c r="E22" s="498"/>
      <c r="F22" s="498"/>
      <c r="G22" s="498"/>
      <c r="H22" s="484"/>
      <c r="I22" s="484"/>
      <c r="J22" s="498"/>
      <c r="K22" s="498"/>
      <c r="L22" s="298"/>
    </row>
    <row r="23" spans="2:13">
      <c r="B23" s="493">
        <v>3.2</v>
      </c>
      <c r="C23" s="494" t="s">
        <v>390</v>
      </c>
      <c r="D23" s="294"/>
      <c r="E23" s="498"/>
      <c r="F23" s="498"/>
      <c r="G23" s="498"/>
      <c r="H23" s="484"/>
      <c r="I23" s="484"/>
      <c r="J23" s="498"/>
      <c r="K23" s="498"/>
      <c r="L23" s="298"/>
    </row>
    <row r="24" spans="2:13">
      <c r="B24" s="493">
        <v>3.3</v>
      </c>
      <c r="C24" s="494" t="s">
        <v>456</v>
      </c>
      <c r="D24" s="294"/>
      <c r="E24" s="498"/>
      <c r="F24" s="498"/>
      <c r="G24" s="498"/>
      <c r="H24" s="484"/>
      <c r="I24" s="484"/>
      <c r="J24" s="498"/>
      <c r="K24" s="498"/>
      <c r="L24" s="298"/>
    </row>
    <row r="25" spans="2:13" s="273" customFormat="1">
      <c r="B25" s="493">
        <v>3.4</v>
      </c>
      <c r="C25" s="494" t="s">
        <v>391</v>
      </c>
      <c r="D25" s="495"/>
      <c r="E25" s="496"/>
      <c r="F25" s="496"/>
      <c r="G25" s="496"/>
      <c r="H25" s="496"/>
      <c r="I25" s="496"/>
      <c r="J25" s="496"/>
      <c r="K25" s="496"/>
      <c r="L25" s="497"/>
      <c r="M25" s="272"/>
    </row>
    <row r="26" spans="2:13" s="273" customFormat="1">
      <c r="B26" s="493"/>
      <c r="C26" s="494"/>
      <c r="D26" s="497"/>
      <c r="E26" s="497"/>
      <c r="F26" s="497"/>
      <c r="G26" s="497"/>
      <c r="H26" s="497"/>
      <c r="I26" s="497"/>
      <c r="J26" s="497"/>
      <c r="K26" s="497"/>
      <c r="L26" s="497"/>
      <c r="M26" s="272"/>
    </row>
    <row r="27" spans="2:13" s="273" customFormat="1" ht="14.25">
      <c r="B27" s="491">
        <v>4</v>
      </c>
      <c r="C27" s="492" t="s">
        <v>156</v>
      </c>
      <c r="D27" s="497"/>
      <c r="E27" s="497"/>
      <c r="F27" s="497"/>
      <c r="G27" s="497"/>
      <c r="H27" s="497"/>
      <c r="I27" s="497"/>
      <c r="J27" s="497"/>
      <c r="K27" s="497"/>
      <c r="L27" s="497"/>
      <c r="M27" s="272"/>
    </row>
    <row r="28" spans="2:13" s="273" customFormat="1">
      <c r="B28" s="493"/>
      <c r="C28" s="494"/>
      <c r="D28" s="495"/>
      <c r="E28" s="496"/>
      <c r="F28" s="496"/>
      <c r="G28" s="479"/>
      <c r="H28" s="496"/>
      <c r="I28" s="496"/>
      <c r="J28" s="496"/>
      <c r="K28" s="479"/>
      <c r="L28" s="497"/>
      <c r="M28" s="272"/>
    </row>
    <row r="29" spans="2:13" s="273" customFormat="1" ht="18" customHeight="1">
      <c r="B29" s="491">
        <v>5</v>
      </c>
      <c r="C29" s="492" t="s">
        <v>460</v>
      </c>
      <c r="D29" s="495"/>
      <c r="E29" s="496"/>
      <c r="F29" s="479"/>
      <c r="G29" s="496"/>
      <c r="H29" s="496"/>
      <c r="I29" s="496"/>
      <c r="J29" s="496"/>
      <c r="K29" s="479"/>
      <c r="L29" s="499"/>
      <c r="M29" s="272"/>
    </row>
    <row r="30" spans="2:13" s="273" customFormat="1" ht="18" customHeight="1">
      <c r="B30" s="493"/>
      <c r="C30" s="494"/>
      <c r="D30" s="495"/>
      <c r="E30" s="496"/>
      <c r="F30" s="479"/>
      <c r="G30" s="496"/>
      <c r="H30" s="496"/>
      <c r="I30" s="496"/>
      <c r="J30" s="496"/>
      <c r="K30" s="479"/>
      <c r="L30" s="499"/>
      <c r="M30" s="272"/>
    </row>
    <row r="31" spans="2:13">
      <c r="B31" s="491">
        <v>6</v>
      </c>
      <c r="C31" s="500" t="s">
        <v>392</v>
      </c>
      <c r="D31" s="294"/>
      <c r="E31" s="498"/>
      <c r="F31" s="498"/>
      <c r="G31" s="498"/>
      <c r="H31" s="498"/>
      <c r="I31" s="498"/>
      <c r="J31" s="498"/>
      <c r="K31" s="498"/>
      <c r="L31" s="298"/>
    </row>
    <row r="32" spans="2:13">
      <c r="B32" s="449"/>
      <c r="C32" s="501"/>
      <c r="D32" s="294"/>
      <c r="E32" s="498"/>
      <c r="F32" s="498"/>
      <c r="G32" s="498"/>
      <c r="H32" s="498"/>
      <c r="I32" s="498"/>
      <c r="J32" s="498"/>
      <c r="K32" s="498"/>
      <c r="L32" s="298"/>
    </row>
    <row r="33" spans="2:13">
      <c r="B33" s="491">
        <v>7</v>
      </c>
      <c r="C33" s="500" t="s">
        <v>456</v>
      </c>
      <c r="D33" s="294"/>
      <c r="E33" s="498"/>
      <c r="F33" s="498"/>
      <c r="G33" s="498"/>
      <c r="H33" s="498"/>
      <c r="I33" s="498"/>
      <c r="J33" s="498"/>
      <c r="K33" s="498"/>
      <c r="L33" s="298"/>
    </row>
    <row r="34" spans="2:13">
      <c r="B34" s="449"/>
      <c r="C34" s="501"/>
      <c r="D34" s="294"/>
      <c r="E34" s="498"/>
      <c r="F34" s="498"/>
      <c r="G34" s="498"/>
      <c r="H34" s="498"/>
      <c r="I34" s="498"/>
      <c r="J34" s="498"/>
      <c r="K34" s="498"/>
      <c r="L34" s="298"/>
    </row>
    <row r="35" spans="2:13" s="273" customFormat="1" ht="14.25">
      <c r="B35" s="491">
        <v>8</v>
      </c>
      <c r="C35" s="492" t="s">
        <v>393</v>
      </c>
      <c r="D35" s="502"/>
      <c r="E35" s="496"/>
      <c r="F35" s="496"/>
      <c r="G35" s="479"/>
      <c r="H35" s="496"/>
      <c r="I35" s="496"/>
      <c r="J35" s="496"/>
      <c r="K35" s="479"/>
      <c r="L35" s="499"/>
      <c r="M35" s="272"/>
    </row>
    <row r="37" spans="2:13">
      <c r="C37" s="242" t="s">
        <v>556</v>
      </c>
    </row>
  </sheetData>
  <mergeCells count="7">
    <mergeCell ref="B6:B9"/>
    <mergeCell ref="C6:C9"/>
    <mergeCell ref="D6:J6"/>
    <mergeCell ref="K6:K8"/>
    <mergeCell ref="L6:L9"/>
    <mergeCell ref="D7:G7"/>
    <mergeCell ref="H7:J7"/>
  </mergeCells>
  <printOptions horizontalCentered="1"/>
  <pageMargins left="0.35433070866141703" right="0.23622047244094499" top="0.82677165354330695" bottom="0.62992125984252001" header="0.31496062992126" footer="0.196850393700787"/>
  <pageSetup paperSize="9" scale="60" fitToHeight="2"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6">
    <pageSetUpPr fitToPage="1"/>
  </sheetPr>
  <dimension ref="B2:W33"/>
  <sheetViews>
    <sheetView showGridLines="0" view="pageBreakPreview" zoomScale="80" zoomScaleSheetLayoutView="80" workbookViewId="0">
      <pane xSplit="3" ySplit="9" topLeftCell="D11" activePane="bottomRight" state="frozen"/>
      <selection pane="topRight" activeCell="D1" sqref="D1"/>
      <selection pane="bottomLeft" activeCell="A10" sqref="A10"/>
      <selection pane="bottomRight" activeCell="T13" sqref="T13"/>
    </sheetView>
  </sheetViews>
  <sheetFormatPr defaultColWidth="9.140625" defaultRowHeight="15"/>
  <cols>
    <col min="1" max="1" width="6.85546875" style="3" customWidth="1"/>
    <col min="2" max="2" width="5.85546875" style="156" customWidth="1"/>
    <col min="3" max="3" width="67.42578125" style="3" customWidth="1"/>
    <col min="4" max="4" width="10.7109375" style="3" bestFit="1" customWidth="1"/>
    <col min="5" max="5" width="15.28515625" style="3" customWidth="1"/>
    <col min="6" max="6" width="14.85546875" style="3" customWidth="1"/>
    <col min="7" max="7" width="15.5703125" style="3" customWidth="1"/>
    <col min="8" max="8" width="13.140625" style="3" customWidth="1"/>
    <col min="9" max="9" width="14.5703125" style="3" customWidth="1"/>
    <col min="10" max="10" width="15" style="3" customWidth="1"/>
    <col min="11" max="11" width="14.140625" style="3" customWidth="1"/>
    <col min="12" max="12" width="14" style="3" customWidth="1"/>
    <col min="13" max="13" width="14.7109375" style="3" customWidth="1"/>
    <col min="14" max="14" width="14.140625" style="3" customWidth="1"/>
    <col min="15" max="15" width="12.85546875" style="3" customWidth="1"/>
    <col min="16" max="16" width="13.140625" style="3" customWidth="1"/>
    <col min="17" max="17" width="15.42578125" style="3" customWidth="1"/>
    <col min="18" max="18" width="18.7109375" style="3" customWidth="1"/>
    <col min="19" max="19" width="14.5703125" style="3" customWidth="1"/>
    <col min="20" max="20" width="15.42578125" style="3" customWidth="1"/>
    <col min="21" max="21" width="15.140625" style="3" customWidth="1"/>
    <col min="22" max="22" width="16" style="3" customWidth="1"/>
    <col min="23" max="23" width="13.7109375" style="3" customWidth="1"/>
    <col min="24" max="16384" width="9.140625" style="3"/>
  </cols>
  <sheetData>
    <row r="2" spans="2:23" s="55" customFormat="1" ht="15.75">
      <c r="B2" s="1100" t="str">
        <f>Index!B2</f>
        <v xml:space="preserve">      Vidarbha Industries Power Limited - Transmission Business</v>
      </c>
      <c r="C2" s="1100"/>
      <c r="D2" s="1100"/>
      <c r="E2" s="1100"/>
      <c r="F2" s="1100"/>
      <c r="G2" s="1100"/>
      <c r="H2" s="1100"/>
      <c r="I2" s="1100"/>
      <c r="J2" s="1100"/>
      <c r="K2" s="1100"/>
      <c r="L2" s="1100"/>
      <c r="M2" s="1100"/>
      <c r="N2" s="1100"/>
      <c r="O2" s="1100"/>
      <c r="P2" s="1100"/>
      <c r="Q2" s="1100"/>
      <c r="R2" s="1100"/>
      <c r="S2" s="1100"/>
      <c r="T2" s="1100"/>
      <c r="U2" s="1100"/>
      <c r="V2" s="1100"/>
      <c r="W2" s="1100"/>
    </row>
    <row r="3" spans="2:23" s="55" customFormat="1" ht="15.75">
      <c r="B3" s="1101" t="s">
        <v>774</v>
      </c>
      <c r="C3" s="1101"/>
      <c r="D3" s="1101"/>
      <c r="E3" s="1101"/>
      <c r="F3" s="1101"/>
      <c r="G3" s="1101"/>
      <c r="H3" s="1101"/>
      <c r="I3" s="1101"/>
      <c r="J3" s="1101"/>
      <c r="K3" s="1101"/>
      <c r="L3" s="1101"/>
      <c r="M3" s="1101"/>
      <c r="N3" s="1101"/>
      <c r="O3" s="1101"/>
      <c r="P3" s="1101"/>
      <c r="Q3" s="1101"/>
      <c r="R3" s="1101"/>
      <c r="S3" s="1101"/>
      <c r="T3" s="1101"/>
      <c r="U3" s="1101"/>
      <c r="V3" s="1101"/>
      <c r="W3" s="1101"/>
    </row>
    <row r="4" spans="2:23" s="55" customFormat="1" ht="15.75">
      <c r="B4" s="1100" t="s">
        <v>90</v>
      </c>
      <c r="C4" s="1100"/>
      <c r="D4" s="1100"/>
      <c r="E4" s="1100"/>
      <c r="F4" s="1100"/>
      <c r="G4" s="1100"/>
      <c r="H4" s="1100"/>
      <c r="I4" s="1100"/>
      <c r="J4" s="1100"/>
      <c r="K4" s="1100"/>
      <c r="L4" s="1100"/>
      <c r="M4" s="1100"/>
      <c r="N4" s="1100"/>
      <c r="O4" s="1100"/>
      <c r="P4" s="1100"/>
      <c r="Q4" s="1100"/>
      <c r="R4" s="1100"/>
      <c r="S4" s="1100"/>
      <c r="T4" s="1100"/>
      <c r="U4" s="1100"/>
      <c r="V4" s="1100"/>
      <c r="W4" s="1100"/>
    </row>
    <row r="6" spans="2:23" ht="20.25">
      <c r="C6" s="886"/>
      <c r="W6" s="4" t="s">
        <v>33</v>
      </c>
    </row>
    <row r="7" spans="2:23" s="24" customFormat="1">
      <c r="B7" s="1104" t="s">
        <v>224</v>
      </c>
      <c r="C7" s="1107" t="s">
        <v>4</v>
      </c>
      <c r="D7" s="1107" t="s">
        <v>18</v>
      </c>
      <c r="E7" s="1109" t="s">
        <v>796</v>
      </c>
      <c r="F7" s="1110"/>
      <c r="G7" s="1111"/>
      <c r="H7" s="1109" t="s">
        <v>567</v>
      </c>
      <c r="I7" s="1110"/>
      <c r="J7" s="1111"/>
      <c r="K7" s="1109" t="s">
        <v>568</v>
      </c>
      <c r="L7" s="1110"/>
      <c r="M7" s="1111"/>
      <c r="N7" s="1112" t="s">
        <v>569</v>
      </c>
      <c r="O7" s="1113"/>
      <c r="P7" s="1113"/>
      <c r="Q7" s="1113"/>
      <c r="R7" s="1114"/>
      <c r="S7" s="1115" t="s">
        <v>570</v>
      </c>
      <c r="T7" s="1116"/>
      <c r="U7" s="1115" t="s">
        <v>571</v>
      </c>
      <c r="V7" s="1116"/>
      <c r="W7" s="1102" t="s">
        <v>37</v>
      </c>
    </row>
    <row r="8" spans="2:23" s="24" customFormat="1" ht="28.5">
      <c r="B8" s="1105"/>
      <c r="C8" s="1107"/>
      <c r="D8" s="1107"/>
      <c r="E8" s="771" t="s">
        <v>782</v>
      </c>
      <c r="F8" s="536" t="s">
        <v>308</v>
      </c>
      <c r="G8" s="536" t="s">
        <v>309</v>
      </c>
      <c r="H8" s="771" t="s">
        <v>782</v>
      </c>
      <c r="I8" s="536" t="s">
        <v>308</v>
      </c>
      <c r="J8" s="536" t="s">
        <v>309</v>
      </c>
      <c r="K8" s="771" t="s">
        <v>782</v>
      </c>
      <c r="L8" s="771" t="s">
        <v>308</v>
      </c>
      <c r="M8" s="771" t="s">
        <v>309</v>
      </c>
      <c r="N8" s="771" t="s">
        <v>782</v>
      </c>
      <c r="O8" s="536" t="s">
        <v>310</v>
      </c>
      <c r="P8" s="536" t="s">
        <v>311</v>
      </c>
      <c r="Q8" s="536" t="s">
        <v>58</v>
      </c>
      <c r="R8" s="536" t="s">
        <v>312</v>
      </c>
      <c r="S8" s="771" t="s">
        <v>782</v>
      </c>
      <c r="T8" s="771" t="s">
        <v>780</v>
      </c>
      <c r="U8" s="771" t="s">
        <v>782</v>
      </c>
      <c r="V8" s="771" t="s">
        <v>780</v>
      </c>
      <c r="W8" s="1102"/>
    </row>
    <row r="9" spans="2:23" s="24" customFormat="1">
      <c r="B9" s="1106"/>
      <c r="C9" s="1108"/>
      <c r="D9" s="1108"/>
      <c r="E9" s="536" t="s">
        <v>56</v>
      </c>
      <c r="F9" s="536" t="s">
        <v>57</v>
      </c>
      <c r="G9" s="536" t="s">
        <v>313</v>
      </c>
      <c r="H9" s="536" t="s">
        <v>314</v>
      </c>
      <c r="I9" s="536" t="s">
        <v>315</v>
      </c>
      <c r="J9" s="536" t="s">
        <v>572</v>
      </c>
      <c r="K9" s="771" t="s">
        <v>314</v>
      </c>
      <c r="L9" s="771" t="s">
        <v>315</v>
      </c>
      <c r="M9" s="771" t="s">
        <v>572</v>
      </c>
      <c r="N9" s="536" t="s">
        <v>573</v>
      </c>
      <c r="O9" s="536" t="s">
        <v>574</v>
      </c>
      <c r="P9" s="536" t="s">
        <v>575</v>
      </c>
      <c r="Q9" s="536" t="s">
        <v>576</v>
      </c>
      <c r="R9" s="536" t="s">
        <v>577</v>
      </c>
      <c r="S9" s="771"/>
      <c r="T9" s="536"/>
      <c r="U9" s="771"/>
      <c r="V9" s="536"/>
      <c r="W9" s="1103"/>
    </row>
    <row r="10" spans="2:23" ht="15.75">
      <c r="B10" s="107">
        <v>1</v>
      </c>
      <c r="C10" s="102" t="s">
        <v>34</v>
      </c>
      <c r="D10" s="103" t="s">
        <v>63</v>
      </c>
      <c r="E10" s="879">
        <f>'F2'!E13</f>
        <v>0.84158400000000011</v>
      </c>
      <c r="F10" s="879">
        <f>'F2'!F13</f>
        <v>1.1424201970137666</v>
      </c>
      <c r="G10" s="879">
        <f>F10-E10</f>
        <v>0.30083619701376652</v>
      </c>
      <c r="H10" s="879">
        <f>'F2'!H13</f>
        <v>0.491844</v>
      </c>
      <c r="I10" s="879">
        <f>'F2'!I13</f>
        <v>0.85966625393757745</v>
      </c>
      <c r="J10" s="879">
        <f>I10-H10</f>
        <v>0.36782225393757745</v>
      </c>
      <c r="K10" s="879">
        <f>'F2'!K13</f>
        <v>0.51115599999999994</v>
      </c>
      <c r="L10" s="879">
        <f>'F2'!L13</f>
        <v>1.0004856628068093</v>
      </c>
      <c r="M10" s="879">
        <f>L10-K10</f>
        <v>0.48932966280680934</v>
      </c>
      <c r="N10" s="968">
        <f>'F2'!N13</f>
        <v>0.53080799999999995</v>
      </c>
      <c r="O10" s="968">
        <f>'F2'!O9</f>
        <v>0.26540399999999997</v>
      </c>
      <c r="P10" s="968">
        <f>'F2'!P9</f>
        <v>0.26540399999999997</v>
      </c>
      <c r="Q10" s="968">
        <f>O10+P10</f>
        <v>0.53080799999999995</v>
      </c>
      <c r="R10" s="968">
        <f>Q10-N10</f>
        <v>0</v>
      </c>
      <c r="S10" s="968">
        <f>'F2'!S13</f>
        <v>0.55113999999999996</v>
      </c>
      <c r="T10" s="969">
        <f>'F2'!T13</f>
        <v>0.55113999999999996</v>
      </c>
      <c r="U10" s="969">
        <f>'F2'!U13</f>
        <v>0.57187999999999994</v>
      </c>
      <c r="V10" s="969">
        <f>'F2'!V13</f>
        <v>0.57187999999999994</v>
      </c>
      <c r="W10" s="970"/>
    </row>
    <row r="11" spans="2:23" ht="15.75">
      <c r="B11" s="107">
        <v>2</v>
      </c>
      <c r="C11" s="102" t="s">
        <v>188</v>
      </c>
      <c r="D11" s="103" t="s">
        <v>25</v>
      </c>
      <c r="E11" s="879">
        <v>1.25</v>
      </c>
      <c r="F11" s="879">
        <f>'F4'!E55</f>
        <v>1.2458890529391946</v>
      </c>
      <c r="G11" s="879">
        <f t="shared" ref="G11:G21" si="0">F11-E11</f>
        <v>-4.1109470608053922E-3</v>
      </c>
      <c r="H11" s="880">
        <v>1.25</v>
      </c>
      <c r="I11" s="879">
        <f>'F4'!J55</f>
        <v>1.2458890529391946</v>
      </c>
      <c r="J11" s="879">
        <f t="shared" ref="J11:J21" si="1">I11-H11</f>
        <v>-4.1109470608053922E-3</v>
      </c>
      <c r="K11" s="880">
        <v>1.25</v>
      </c>
      <c r="L11" s="879">
        <f>'F4'!O55</f>
        <v>1.2458890529391946</v>
      </c>
      <c r="M11" s="879">
        <f t="shared" ref="M11:M15" si="2">L11-K11</f>
        <v>-4.1109470608053922E-3</v>
      </c>
      <c r="N11" s="970">
        <v>1.25</v>
      </c>
      <c r="O11" s="968">
        <f>'F4'!T55/2</f>
        <v>0.6229445264695973</v>
      </c>
      <c r="P11" s="968">
        <f>'F4'!T55/2</f>
        <v>0.6229445264695973</v>
      </c>
      <c r="Q11" s="968">
        <f t="shared" ref="Q11:Q19" si="3">O11+P11</f>
        <v>1.2458890529391946</v>
      </c>
      <c r="R11" s="968">
        <f t="shared" ref="R11:R21" si="4">Q11-N11</f>
        <v>-4.1109470608053922E-3</v>
      </c>
      <c r="S11" s="970">
        <v>1.25</v>
      </c>
      <c r="T11" s="968">
        <f>'F4'!E71</f>
        <v>1.2458890529391946</v>
      </c>
      <c r="U11" s="970">
        <v>1.25</v>
      </c>
      <c r="V11" s="968">
        <f>'F4'!J71</f>
        <v>1.2458890529391946</v>
      </c>
      <c r="W11" s="970"/>
    </row>
    <row r="12" spans="2:23" ht="15.75">
      <c r="B12" s="107">
        <v>3</v>
      </c>
      <c r="C12" s="102" t="s">
        <v>225</v>
      </c>
      <c r="D12" s="103" t="s">
        <v>64</v>
      </c>
      <c r="E12" s="881">
        <f>'F5'!D23</f>
        <v>1.2075020742480826</v>
      </c>
      <c r="F12" s="881">
        <f>'F5'!E23</f>
        <v>1.2593333621027567</v>
      </c>
      <c r="G12" s="879">
        <f t="shared" si="0"/>
        <v>5.1831287854674057E-2</v>
      </c>
      <c r="H12" s="881">
        <f>'F5'!G23</f>
        <v>1.0568740877477341</v>
      </c>
      <c r="I12" s="881">
        <f>'F5'!H23</f>
        <v>1.0967037838017875</v>
      </c>
      <c r="J12" s="879">
        <f t="shared" si="1"/>
        <v>3.9829696054053398E-2</v>
      </c>
      <c r="K12" s="881">
        <f>'F5'!J23</f>
        <v>0.90624610124738525</v>
      </c>
      <c r="L12" s="881">
        <f>'F5'!K23</f>
        <v>0.92917187208174556</v>
      </c>
      <c r="M12" s="879">
        <f t="shared" si="2"/>
        <v>2.2925770834360315E-2</v>
      </c>
      <c r="N12" s="969">
        <f>'F5'!M23</f>
        <v>0.75561811474703666</v>
      </c>
      <c r="O12" s="969">
        <f>'F5'!N23/2</f>
        <v>0.38736668620807974</v>
      </c>
      <c r="P12" s="969">
        <f>'F5'!N23/2</f>
        <v>0.38736668620807974</v>
      </c>
      <c r="Q12" s="968">
        <f t="shared" si="3"/>
        <v>0.77473337241615947</v>
      </c>
      <c r="R12" s="968">
        <f t="shared" si="4"/>
        <v>1.9115257669122809E-2</v>
      </c>
      <c r="S12" s="968">
        <f>'F5'!P23</f>
        <v>0.60499012824668807</v>
      </c>
      <c r="T12" s="969">
        <f>'F5'!Q23</f>
        <v>0.62029487275057371</v>
      </c>
      <c r="U12" s="969">
        <f>'F5'!R23</f>
        <v>0.45436214174633943</v>
      </c>
      <c r="V12" s="969">
        <f>'F5'!S23</f>
        <v>0.46585637308498784</v>
      </c>
      <c r="W12" s="970"/>
    </row>
    <row r="13" spans="2:23" ht="15.75">
      <c r="B13" s="107">
        <v>4</v>
      </c>
      <c r="C13" s="104" t="s">
        <v>242</v>
      </c>
      <c r="D13" s="103" t="s">
        <v>65</v>
      </c>
      <c r="E13" s="879">
        <f>'F6'!E18</f>
        <v>8.5949999999999999E-2</v>
      </c>
      <c r="F13" s="879">
        <f>'F6'!F18</f>
        <v>8.6517362759646693E-2</v>
      </c>
      <c r="G13" s="879">
        <f t="shared" si="0"/>
        <v>5.6736275964669458E-4</v>
      </c>
      <c r="H13" s="879">
        <f>'F6'!E41</f>
        <v>7.9265000000000002E-2</v>
      </c>
      <c r="I13" s="879">
        <f>'F6'!F41</f>
        <v>7.1707990847192718E-2</v>
      </c>
      <c r="J13" s="879">
        <f t="shared" si="1"/>
        <v>-7.5570091528072841E-3</v>
      </c>
      <c r="K13" s="879">
        <f>'F6'!H41</f>
        <v>7.8310000000000005E-2</v>
      </c>
      <c r="L13" s="879">
        <f>'F6'!I41</f>
        <v>6.9648601103680222E-2</v>
      </c>
      <c r="M13" s="879">
        <f t="shared" si="2"/>
        <v>-8.661398896319783E-3</v>
      </c>
      <c r="N13" s="968">
        <f>'F6'!K41</f>
        <v>7.640000000000001E-2</v>
      </c>
      <c r="O13" s="968">
        <f>'F6'!L41/2</f>
        <v>3.7853359760575175E-2</v>
      </c>
      <c r="P13" s="968">
        <f>O13</f>
        <v>3.7853359760575175E-2</v>
      </c>
      <c r="Q13" s="968">
        <f t="shared" si="3"/>
        <v>7.5706719521150351E-2</v>
      </c>
      <c r="R13" s="968">
        <f t="shared" si="4"/>
        <v>-6.9328047884965882E-4</v>
      </c>
      <c r="S13" s="968">
        <f>'F6'!N41</f>
        <v>7.4490000000000001E-2</v>
      </c>
      <c r="T13" s="968">
        <f ca="1">'F6'!O41</f>
        <v>8.5300275705856049E-2</v>
      </c>
      <c r="U13" s="968">
        <f>'F6'!P41</f>
        <v>7.3535000000000003E-2</v>
      </c>
      <c r="V13" s="968">
        <f ca="1">'F6'!Q41</f>
        <v>7.247671548348894E-2</v>
      </c>
      <c r="W13" s="970"/>
    </row>
    <row r="14" spans="2:23" ht="15.75">
      <c r="B14" s="107">
        <v>5</v>
      </c>
      <c r="C14" s="102" t="s">
        <v>0</v>
      </c>
      <c r="D14" s="58" t="s">
        <v>210</v>
      </c>
      <c r="E14" s="882">
        <f>'F9'!E10</f>
        <v>0.44</v>
      </c>
      <c r="F14" s="960">
        <f ca="1">'F9'!F10</f>
        <v>0.11327751462872716</v>
      </c>
      <c r="G14" s="879">
        <f t="shared" ca="1" si="0"/>
        <v>-0.32672248537127285</v>
      </c>
      <c r="H14" s="971"/>
      <c r="I14" s="971"/>
      <c r="J14" s="971"/>
      <c r="K14" s="971"/>
      <c r="L14" s="971"/>
      <c r="M14" s="971"/>
      <c r="N14" s="971"/>
      <c r="O14" s="971"/>
      <c r="P14" s="971"/>
      <c r="Q14" s="971"/>
      <c r="R14" s="971"/>
      <c r="S14" s="971"/>
      <c r="T14" s="971"/>
      <c r="U14" s="971"/>
      <c r="V14" s="971"/>
      <c r="W14" s="970"/>
    </row>
    <row r="15" spans="2:23" ht="15.75">
      <c r="B15" s="107">
        <v>6</v>
      </c>
      <c r="C15" s="104" t="s">
        <v>1</v>
      </c>
      <c r="D15" s="58" t="s">
        <v>256</v>
      </c>
      <c r="E15" s="883">
        <f>'F10'!D12</f>
        <v>6.0161326775530051E-2</v>
      </c>
      <c r="F15" s="883">
        <f>'F10'!E12</f>
        <v>6.8000000000000005E-2</v>
      </c>
      <c r="G15" s="879">
        <f t="shared" si="0"/>
        <v>7.8386732244699539E-3</v>
      </c>
      <c r="H15" s="879">
        <f>'F10'!G12</f>
        <v>6.0161326775530051E-2</v>
      </c>
      <c r="I15" s="879">
        <f>'F10'!H12</f>
        <v>6.8000000000000005E-2</v>
      </c>
      <c r="J15" s="879">
        <f t="shared" si="1"/>
        <v>7.8386732244699539E-3</v>
      </c>
      <c r="K15" s="879">
        <f>'F10'!J12</f>
        <v>6.0161326775530051E-2</v>
      </c>
      <c r="L15" s="879">
        <f>'F10'!K12</f>
        <v>6.0161326775530051E-2</v>
      </c>
      <c r="M15" s="879">
        <f t="shared" si="2"/>
        <v>0</v>
      </c>
      <c r="N15" s="968">
        <f>'F10'!M12</f>
        <v>6.0161326775530051E-2</v>
      </c>
      <c r="O15" s="968">
        <f>'F10'!N12/2</f>
        <v>3.0080663387765025E-2</v>
      </c>
      <c r="P15" s="968">
        <f>'F10'!N12/2</f>
        <v>3.0080663387765025E-2</v>
      </c>
      <c r="Q15" s="968">
        <f t="shared" si="3"/>
        <v>6.0161326775530051E-2</v>
      </c>
      <c r="R15" s="968">
        <f t="shared" si="4"/>
        <v>0</v>
      </c>
      <c r="S15" s="968">
        <f>'F10'!P12</f>
        <v>6.0161326775530051E-2</v>
      </c>
      <c r="T15" s="968">
        <f>'F10'!Q12</f>
        <v>6.0161326775530051E-2</v>
      </c>
      <c r="U15" s="968">
        <f>'F10'!R12</f>
        <v>6.0161326775530051E-2</v>
      </c>
      <c r="V15" s="968">
        <f>'F10'!S12</f>
        <v>6.0161326775530051E-2</v>
      </c>
      <c r="W15" s="970"/>
    </row>
    <row r="16" spans="2:23" s="18" customFormat="1" ht="15.75">
      <c r="B16" s="978">
        <v>7</v>
      </c>
      <c r="C16" s="105" t="s">
        <v>36</v>
      </c>
      <c r="D16" s="106"/>
      <c r="E16" s="884">
        <f>SUM(E10:E15)-0.01</f>
        <v>3.875197401023613</v>
      </c>
      <c r="F16" s="884">
        <f t="shared" ref="F16:V16" ca="1" si="5">SUM(F10:F15)</f>
        <v>3.9154374894440913</v>
      </c>
      <c r="G16" s="884">
        <f t="shared" ca="1" si="5"/>
        <v>3.0240088420478976E-2</v>
      </c>
      <c r="H16" s="884">
        <f>SUM(H10:H15)-0.01</f>
        <v>2.9281444145232642</v>
      </c>
      <c r="I16" s="884">
        <f t="shared" si="5"/>
        <v>3.3419670815257523</v>
      </c>
      <c r="J16" s="884">
        <f t="shared" si="5"/>
        <v>0.40382266700248814</v>
      </c>
      <c r="K16" s="884">
        <f>SUM(K10:K15)-0.01</f>
        <v>2.7958734280229156</v>
      </c>
      <c r="L16" s="884">
        <f t="shared" ref="L16:M16" si="6">SUM(L10:L15)</f>
        <v>3.30535651570696</v>
      </c>
      <c r="M16" s="884">
        <f t="shared" si="6"/>
        <v>0.49948308768404448</v>
      </c>
      <c r="N16" s="884">
        <f t="shared" si="5"/>
        <v>2.6729874415225665</v>
      </c>
      <c r="O16" s="884">
        <f t="shared" si="5"/>
        <v>1.3436492358260173</v>
      </c>
      <c r="P16" s="884">
        <f t="shared" si="5"/>
        <v>1.3436492358260173</v>
      </c>
      <c r="Q16" s="884">
        <f t="shared" si="5"/>
        <v>2.6872984716520345</v>
      </c>
      <c r="R16" s="884">
        <f t="shared" si="5"/>
        <v>1.4311030129467758E-2</v>
      </c>
      <c r="S16" s="884">
        <f>SUM(S10:S15)-0.01</f>
        <v>2.5307814550222183</v>
      </c>
      <c r="T16" s="884">
        <f t="shared" ca="1" si="5"/>
        <v>2.5627855281711542</v>
      </c>
      <c r="U16" s="884">
        <f>SUM(U10:U15)-0.01</f>
        <v>2.3999384685218699</v>
      </c>
      <c r="V16" s="884">
        <f t="shared" ca="1" si="5"/>
        <v>2.4162634682832014</v>
      </c>
      <c r="W16" s="970"/>
    </row>
    <row r="17" spans="2:23" ht="15.75">
      <c r="B17" s="107">
        <v>8</v>
      </c>
      <c r="C17" s="102" t="s">
        <v>319</v>
      </c>
      <c r="D17" s="103" t="s">
        <v>68</v>
      </c>
      <c r="E17" s="879">
        <f>'F7'!D22</f>
        <v>1.1200000000000001</v>
      </c>
      <c r="F17" s="879">
        <f>'F7'!E22</f>
        <v>1.1200000000000001</v>
      </c>
      <c r="G17" s="879">
        <f t="shared" si="0"/>
        <v>0</v>
      </c>
      <c r="H17" s="879">
        <f>'F7'!D44</f>
        <v>1.2246580514102809</v>
      </c>
      <c r="I17" s="879">
        <f>'F7'!E44+'F7'!E61</f>
        <v>1.3558745939121639</v>
      </c>
      <c r="J17" s="879">
        <f t="shared" si="1"/>
        <v>0.13121654250188297</v>
      </c>
      <c r="K17" s="879">
        <f>'F7'!G44</f>
        <v>1.2246580514102809</v>
      </c>
      <c r="L17" s="879">
        <f>'F7'!H44+'F7'!F61</f>
        <v>1.3558745939121639</v>
      </c>
      <c r="M17" s="879">
        <f t="shared" ref="M17" si="7">L17-K17</f>
        <v>0.13121654250188297</v>
      </c>
      <c r="N17" s="968">
        <f>'F7'!J44</f>
        <v>1.2246580514102809</v>
      </c>
      <c r="O17" s="968">
        <f>'F7'!K44/2</f>
        <v>0.61232902570514047</v>
      </c>
      <c r="P17" s="968">
        <f>O17</f>
        <v>0.61232902570514047</v>
      </c>
      <c r="Q17" s="968">
        <f t="shared" si="3"/>
        <v>1.2246580514102809</v>
      </c>
      <c r="R17" s="968">
        <f t="shared" si="4"/>
        <v>0</v>
      </c>
      <c r="S17" s="968">
        <f>'F7'!M44</f>
        <v>1.2246580514102809</v>
      </c>
      <c r="T17" s="968">
        <f>'F7'!N44</f>
        <v>1.2246580514102809</v>
      </c>
      <c r="U17" s="968">
        <f>'F7'!O44</f>
        <v>1.2246580514102809</v>
      </c>
      <c r="V17" s="968">
        <f>'F7'!P44</f>
        <v>1.2246580514102809</v>
      </c>
      <c r="W17" s="970"/>
    </row>
    <row r="18" spans="2:23" ht="15.75">
      <c r="B18" s="978">
        <v>9</v>
      </c>
      <c r="C18" s="105" t="s">
        <v>32</v>
      </c>
      <c r="D18" s="103"/>
      <c r="E18" s="884">
        <f t="shared" ref="E18:V18" si="8">E16+E17</f>
        <v>4.9951974010236135</v>
      </c>
      <c r="F18" s="884">
        <f t="shared" ca="1" si="8"/>
        <v>5.0354374894440914</v>
      </c>
      <c r="G18" s="884">
        <f t="shared" ca="1" si="8"/>
        <v>3.0240088420478976E-2</v>
      </c>
      <c r="H18" s="884">
        <f>H16+H17+0.01</f>
        <v>4.1628024659335452</v>
      </c>
      <c r="I18" s="884">
        <f t="shared" si="8"/>
        <v>4.6978416754379158</v>
      </c>
      <c r="J18" s="884">
        <f t="shared" si="8"/>
        <v>0.53503920950437112</v>
      </c>
      <c r="K18" s="884">
        <f t="shared" ref="K18:M18" si="9">K16+K17</f>
        <v>4.0205314794331963</v>
      </c>
      <c r="L18" s="884">
        <f t="shared" si="9"/>
        <v>4.6612311096191235</v>
      </c>
      <c r="M18" s="884">
        <f t="shared" si="9"/>
        <v>0.63069963018592745</v>
      </c>
      <c r="N18" s="884">
        <f>N16+N17-0.01</f>
        <v>3.8876454929328474</v>
      </c>
      <c r="O18" s="884">
        <f t="shared" si="8"/>
        <v>1.9559782615311576</v>
      </c>
      <c r="P18" s="884">
        <f t="shared" si="8"/>
        <v>1.9559782615311576</v>
      </c>
      <c r="Q18" s="884">
        <f t="shared" si="8"/>
        <v>3.9119565230623152</v>
      </c>
      <c r="R18" s="884">
        <f t="shared" si="8"/>
        <v>1.4311030129467758E-2</v>
      </c>
      <c r="S18" s="884">
        <f t="shared" si="8"/>
        <v>3.7554395064324995</v>
      </c>
      <c r="T18" s="884">
        <f t="shared" ca="1" si="8"/>
        <v>3.787443579581435</v>
      </c>
      <c r="U18" s="884">
        <f>U16+U17+0.01</f>
        <v>3.6345965199321508</v>
      </c>
      <c r="V18" s="884">
        <f t="shared" ca="1" si="8"/>
        <v>3.6409215196934825</v>
      </c>
      <c r="W18" s="970"/>
    </row>
    <row r="19" spans="2:23" ht="15.75">
      <c r="B19" s="107">
        <v>10</v>
      </c>
      <c r="C19" s="102" t="s">
        <v>29</v>
      </c>
      <c r="D19" s="103" t="s">
        <v>75</v>
      </c>
      <c r="E19" s="880">
        <f>'F8'!D22</f>
        <v>0.01</v>
      </c>
      <c r="F19" s="879">
        <f>'F8'!E22</f>
        <v>2.0899999999999998E-2</v>
      </c>
      <c r="G19" s="879">
        <f t="shared" si="0"/>
        <v>1.0899999999999998E-2</v>
      </c>
      <c r="H19" s="880">
        <f>'F8'!G12</f>
        <v>0.02</v>
      </c>
      <c r="I19" s="879">
        <f>'F8'!H22</f>
        <v>2.0899999999999998E-2</v>
      </c>
      <c r="J19" s="879">
        <f t="shared" si="1"/>
        <v>8.9999999999999802E-4</v>
      </c>
      <c r="K19" s="880">
        <f>'F8'!J12</f>
        <v>0.02</v>
      </c>
      <c r="L19" s="879">
        <f>'F8'!K22</f>
        <v>2.7300000000000001E-2</v>
      </c>
      <c r="M19" s="879">
        <f t="shared" ref="M19:M21" si="10">L19-K19</f>
        <v>7.3000000000000009E-3</v>
      </c>
      <c r="N19" s="968">
        <f>'F8'!M12</f>
        <v>0.02</v>
      </c>
      <c r="O19" s="968">
        <f>'F8'!N22</f>
        <v>1.6359074631123568E-2</v>
      </c>
      <c r="P19" s="968">
        <f>'F8'!O22</f>
        <v>1.6359074631123568E-2</v>
      </c>
      <c r="Q19" s="968">
        <f t="shared" si="3"/>
        <v>3.2718149262247136E-2</v>
      </c>
      <c r="R19" s="968">
        <f t="shared" si="4"/>
        <v>1.2718149262247135E-2</v>
      </c>
      <c r="S19" s="968">
        <f>'F8'!R22</f>
        <v>0.03</v>
      </c>
      <c r="T19" s="968">
        <f>'F8'!S22</f>
        <v>3.7230248770411881E-2</v>
      </c>
      <c r="U19" s="968">
        <f>'F8'!T22</f>
        <v>0.03</v>
      </c>
      <c r="V19" s="968">
        <f>'F8'!U22</f>
        <v>4.1742348278576639E-2</v>
      </c>
      <c r="W19" s="970"/>
    </row>
    <row r="20" spans="2:23" ht="15.75">
      <c r="B20" s="107">
        <v>11</v>
      </c>
      <c r="C20" s="102" t="s">
        <v>30</v>
      </c>
      <c r="D20" s="103"/>
      <c r="E20" s="879">
        <v>0</v>
      </c>
      <c r="F20" s="879">
        <v>0</v>
      </c>
      <c r="G20" s="879">
        <f t="shared" si="0"/>
        <v>0</v>
      </c>
      <c r="H20" s="879">
        <v>0</v>
      </c>
      <c r="I20" s="879">
        <v>0</v>
      </c>
      <c r="J20" s="879">
        <f t="shared" si="1"/>
        <v>0</v>
      </c>
      <c r="K20" s="879">
        <v>0</v>
      </c>
      <c r="L20" s="879">
        <v>0</v>
      </c>
      <c r="M20" s="879">
        <f t="shared" si="10"/>
        <v>0</v>
      </c>
      <c r="N20" s="879">
        <v>0</v>
      </c>
      <c r="O20" s="879">
        <v>0</v>
      </c>
      <c r="P20" s="879">
        <v>0</v>
      </c>
      <c r="Q20" s="968">
        <f>O20+P20</f>
        <v>0</v>
      </c>
      <c r="R20" s="968">
        <f t="shared" si="4"/>
        <v>0</v>
      </c>
      <c r="S20" s="879">
        <v>0</v>
      </c>
      <c r="T20" s="879">
        <v>0</v>
      </c>
      <c r="U20" s="879">
        <v>0</v>
      </c>
      <c r="V20" s="879">
        <v>0</v>
      </c>
      <c r="W20" s="970"/>
    </row>
    <row r="21" spans="2:23" ht="15.75">
      <c r="B21" s="107">
        <v>12</v>
      </c>
      <c r="C21" s="102" t="s">
        <v>223</v>
      </c>
      <c r="D21" s="107" t="s">
        <v>304</v>
      </c>
      <c r="E21" s="972">
        <v>0</v>
      </c>
      <c r="F21" s="972">
        <v>0</v>
      </c>
      <c r="G21" s="879">
        <f t="shared" si="0"/>
        <v>0</v>
      </c>
      <c r="H21" s="972">
        <v>0</v>
      </c>
      <c r="I21" s="972">
        <v>0</v>
      </c>
      <c r="J21" s="879">
        <f t="shared" si="1"/>
        <v>0</v>
      </c>
      <c r="K21" s="972">
        <v>0</v>
      </c>
      <c r="L21" s="972">
        <v>0</v>
      </c>
      <c r="M21" s="879">
        <f t="shared" si="10"/>
        <v>0</v>
      </c>
      <c r="N21" s="972">
        <v>0</v>
      </c>
      <c r="O21" s="972">
        <v>0</v>
      </c>
      <c r="P21" s="972">
        <v>0</v>
      </c>
      <c r="Q21" s="968">
        <f>O21+P21</f>
        <v>0</v>
      </c>
      <c r="R21" s="968">
        <f t="shared" si="4"/>
        <v>0</v>
      </c>
      <c r="S21" s="972">
        <v>0</v>
      </c>
      <c r="T21" s="972">
        <v>0</v>
      </c>
      <c r="U21" s="972">
        <v>0</v>
      </c>
      <c r="V21" s="972">
        <v>0</v>
      </c>
      <c r="W21" s="970"/>
    </row>
    <row r="22" spans="2:23" ht="15.75">
      <c r="B22" s="978">
        <v>13</v>
      </c>
      <c r="C22" s="105" t="s">
        <v>649</v>
      </c>
      <c r="D22" s="102"/>
      <c r="E22" s="885">
        <f>E18-E19-0.01</f>
        <v>4.975197401023614</v>
      </c>
      <c r="F22" s="885">
        <f t="shared" ref="F22:V22" ca="1" si="11">F18-F19</f>
        <v>5.0145374894440913</v>
      </c>
      <c r="G22" s="885">
        <f t="shared" ca="1" si="11"/>
        <v>1.9340088420478976E-2</v>
      </c>
      <c r="H22" s="885">
        <f t="shared" si="11"/>
        <v>4.1428024659335456</v>
      </c>
      <c r="I22" s="885">
        <f t="shared" si="11"/>
        <v>4.6769416754379156</v>
      </c>
      <c r="J22" s="885">
        <f t="shared" si="11"/>
        <v>0.5341392095043711</v>
      </c>
      <c r="K22" s="885">
        <f>K18-K19+0.01</f>
        <v>4.0105314794331965</v>
      </c>
      <c r="L22" s="885">
        <f t="shared" ref="L22:M22" si="12">L18-L19</f>
        <v>4.6339311096191231</v>
      </c>
      <c r="M22" s="885">
        <f t="shared" si="12"/>
        <v>0.62339963018592748</v>
      </c>
      <c r="N22" s="885">
        <f t="shared" si="11"/>
        <v>3.8676454929328474</v>
      </c>
      <c r="O22" s="885">
        <f t="shared" si="11"/>
        <v>1.9396191869000341</v>
      </c>
      <c r="P22" s="885">
        <f t="shared" si="11"/>
        <v>1.9396191869000341</v>
      </c>
      <c r="Q22" s="885">
        <f t="shared" si="11"/>
        <v>3.8792383738000682</v>
      </c>
      <c r="R22" s="885">
        <f t="shared" si="11"/>
        <v>1.5928808672206231E-3</v>
      </c>
      <c r="S22" s="885">
        <f t="shared" si="11"/>
        <v>3.7254395064324997</v>
      </c>
      <c r="T22" s="885">
        <f t="shared" ca="1" si="11"/>
        <v>3.750213330811023</v>
      </c>
      <c r="U22" s="885">
        <f t="shared" si="11"/>
        <v>3.604596519932151</v>
      </c>
      <c r="V22" s="885">
        <f t="shared" ca="1" si="11"/>
        <v>3.5991791714149057</v>
      </c>
      <c r="W22" s="970"/>
    </row>
    <row r="23" spans="2:23" ht="15.75">
      <c r="B23" s="978"/>
      <c r="C23" s="105"/>
      <c r="D23" s="102"/>
      <c r="E23" s="885"/>
      <c r="F23" s="885"/>
      <c r="G23" s="885"/>
      <c r="H23" s="885"/>
      <c r="I23" s="885"/>
      <c r="J23" s="885"/>
      <c r="K23" s="885"/>
      <c r="L23" s="885"/>
      <c r="M23" s="885"/>
      <c r="N23" s="885"/>
      <c r="O23" s="885"/>
      <c r="P23" s="885"/>
      <c r="Q23" s="885"/>
      <c r="R23" s="885"/>
      <c r="S23" s="885"/>
      <c r="T23" s="885"/>
      <c r="U23" s="885"/>
      <c r="V23" s="885"/>
      <c r="W23" s="970"/>
    </row>
    <row r="24" spans="2:23" ht="15.75">
      <c r="B24" s="107">
        <v>14</v>
      </c>
      <c r="C24" s="102" t="s">
        <v>857</v>
      </c>
      <c r="D24" s="102"/>
      <c r="E24" s="885"/>
      <c r="F24" s="885"/>
      <c r="G24" s="885"/>
      <c r="H24" s="972">
        <v>0.26</v>
      </c>
      <c r="I24" s="972">
        <f>H24</f>
        <v>0.26</v>
      </c>
      <c r="J24" s="972"/>
      <c r="K24" s="972">
        <v>0.28999999999999998</v>
      </c>
      <c r="L24" s="972">
        <f>K24</f>
        <v>0.28999999999999998</v>
      </c>
      <c r="M24" s="972"/>
      <c r="N24" s="972">
        <v>0.27</v>
      </c>
      <c r="O24" s="972">
        <f>Q24/2</f>
        <v>0.13500000000000001</v>
      </c>
      <c r="P24" s="972">
        <f>O24</f>
        <v>0.13500000000000001</v>
      </c>
      <c r="Q24" s="972">
        <f>N24</f>
        <v>0.27</v>
      </c>
      <c r="R24" s="972"/>
      <c r="S24" s="972">
        <v>0.25</v>
      </c>
      <c r="T24" s="972">
        <f>S24</f>
        <v>0.25</v>
      </c>
      <c r="U24" s="972">
        <v>0.23</v>
      </c>
      <c r="V24" s="972">
        <f>U24</f>
        <v>0.23</v>
      </c>
      <c r="W24" s="970"/>
    </row>
    <row r="25" spans="2:23" ht="15.75">
      <c r="B25" s="107">
        <v>15</v>
      </c>
      <c r="C25" s="102" t="s">
        <v>838</v>
      </c>
      <c r="D25" s="102"/>
      <c r="E25" s="885"/>
      <c r="F25" s="885"/>
      <c r="G25" s="885"/>
      <c r="H25" s="885"/>
      <c r="I25" s="885"/>
      <c r="J25" s="885"/>
      <c r="K25" s="885"/>
      <c r="L25" s="885"/>
      <c r="M25" s="885"/>
      <c r="N25" s="885"/>
      <c r="O25" s="885"/>
      <c r="P25" s="885"/>
      <c r="Q25" s="885"/>
      <c r="R25" s="885"/>
      <c r="S25" s="885"/>
      <c r="T25" s="972">
        <f ca="1">'F13'!J28</f>
        <v>0.17025901675630781</v>
      </c>
      <c r="U25" s="885"/>
      <c r="V25" s="885"/>
      <c r="W25" s="970"/>
    </row>
    <row r="26" spans="2:23" ht="15.75">
      <c r="B26" s="107">
        <v>16</v>
      </c>
      <c r="C26" s="102" t="s">
        <v>839</v>
      </c>
      <c r="D26" s="102"/>
      <c r="E26" s="885"/>
      <c r="F26" s="885"/>
      <c r="G26" s="885"/>
      <c r="H26" s="885"/>
      <c r="I26" s="885"/>
      <c r="J26" s="885"/>
      <c r="K26" s="885"/>
      <c r="L26" s="885"/>
      <c r="M26" s="885"/>
      <c r="N26" s="885"/>
      <c r="O26" s="885"/>
      <c r="P26" s="885"/>
      <c r="Q26" s="885"/>
      <c r="R26" s="885"/>
      <c r="S26" s="885"/>
      <c r="T26" s="972">
        <f>'F13'!J53</f>
        <v>0.25424584253046678</v>
      </c>
      <c r="U26" s="885"/>
      <c r="V26" s="885"/>
      <c r="W26" s="970"/>
    </row>
    <row r="27" spans="2:23" ht="15.75">
      <c r="B27" s="107">
        <v>17</v>
      </c>
      <c r="C27" s="102" t="s">
        <v>840</v>
      </c>
      <c r="D27" s="102"/>
      <c r="E27" s="885"/>
      <c r="F27" s="885"/>
      <c r="G27" s="885"/>
      <c r="H27" s="885"/>
      <c r="I27" s="885"/>
      <c r="J27" s="885"/>
      <c r="K27" s="885"/>
      <c r="L27" s="885"/>
      <c r="M27" s="885"/>
      <c r="N27" s="885"/>
      <c r="O27" s="885"/>
      <c r="P27" s="885"/>
      <c r="Q27" s="885"/>
      <c r="R27" s="885"/>
      <c r="S27" s="885"/>
      <c r="T27" s="972">
        <f>'F13'!J80</f>
        <v>0.31059846738002328</v>
      </c>
      <c r="U27" s="885"/>
      <c r="V27" s="885"/>
      <c r="W27" s="970"/>
    </row>
    <row r="28" spans="2:23" ht="15.75">
      <c r="B28" s="107">
        <v>18</v>
      </c>
      <c r="C28" s="102" t="s">
        <v>841</v>
      </c>
      <c r="D28" s="102"/>
      <c r="E28" s="885"/>
      <c r="F28" s="885"/>
      <c r="G28" s="885"/>
      <c r="H28" s="885"/>
      <c r="I28" s="885"/>
      <c r="J28" s="885"/>
      <c r="K28" s="885"/>
      <c r="L28" s="885"/>
      <c r="M28" s="885"/>
      <c r="N28" s="885"/>
      <c r="O28" s="885"/>
      <c r="P28" s="885"/>
      <c r="Q28" s="885"/>
      <c r="R28" s="885"/>
      <c r="S28" s="885"/>
      <c r="T28" s="972">
        <f>'F13'!E108</f>
        <v>1.9238373800068764E-2</v>
      </c>
      <c r="U28" s="885"/>
      <c r="V28" s="885"/>
      <c r="W28" s="970"/>
    </row>
    <row r="29" spans="2:23" ht="31.5">
      <c r="B29" s="107">
        <v>19</v>
      </c>
      <c r="C29" s="977" t="s">
        <v>836</v>
      </c>
      <c r="D29" s="102"/>
      <c r="E29" s="885"/>
      <c r="F29" s="885"/>
      <c r="G29" s="885"/>
      <c r="H29" s="885"/>
      <c r="I29" s="885"/>
      <c r="J29" s="885"/>
      <c r="K29" s="885"/>
      <c r="L29" s="885"/>
      <c r="M29" s="885"/>
      <c r="N29" s="885"/>
      <c r="O29" s="885"/>
      <c r="P29" s="885"/>
      <c r="Q29" s="885"/>
      <c r="R29" s="885"/>
      <c r="S29" s="885"/>
      <c r="T29" s="972">
        <f ca="1">'C or H cost'!G13</f>
        <v>0.17404320658079334</v>
      </c>
      <c r="U29" s="885"/>
      <c r="V29" s="885"/>
      <c r="W29" s="970"/>
    </row>
    <row r="30" spans="2:23" ht="15.75">
      <c r="B30" s="978">
        <v>20</v>
      </c>
      <c r="C30" s="105" t="s">
        <v>837</v>
      </c>
      <c r="D30" s="102"/>
      <c r="E30" s="885">
        <f>E22</f>
        <v>4.975197401023614</v>
      </c>
      <c r="F30" s="885">
        <f t="shared" ref="F30:R30" ca="1" si="13">F22</f>
        <v>5.0145374894440913</v>
      </c>
      <c r="G30" s="885">
        <f t="shared" ca="1" si="13"/>
        <v>1.9340088420478976E-2</v>
      </c>
      <c r="H30" s="885">
        <f>H22+H24</f>
        <v>4.4028024659335454</v>
      </c>
      <c r="I30" s="885">
        <f>I22+I24</f>
        <v>4.9369416754379154</v>
      </c>
      <c r="J30" s="884">
        <f t="shared" ref="J30" si="14">I30-H30</f>
        <v>0.53413920950436999</v>
      </c>
      <c r="K30" s="885">
        <f>K22+K24-0.01</f>
        <v>4.2905314794331968</v>
      </c>
      <c r="L30" s="885">
        <f>L22+L24</f>
        <v>4.9239311096191232</v>
      </c>
      <c r="M30" s="885">
        <f t="shared" si="13"/>
        <v>0.62339963018592748</v>
      </c>
      <c r="N30" s="885">
        <f>N22+N24-0.01</f>
        <v>4.1276454929328477</v>
      </c>
      <c r="O30" s="885">
        <f>O22+O24</f>
        <v>2.0746191869000343</v>
      </c>
      <c r="P30" s="885">
        <f>P22+P24</f>
        <v>2.0746191869000343</v>
      </c>
      <c r="Q30" s="885">
        <f>Q22+Q24</f>
        <v>4.1492383738000687</v>
      </c>
      <c r="R30" s="885">
        <f t="shared" si="13"/>
        <v>1.5928808672206231E-3</v>
      </c>
      <c r="S30" s="885">
        <f>S22+S24</f>
        <v>3.9754395064324997</v>
      </c>
      <c r="T30" s="884">
        <f ca="1">T22+SUM(T24:T29)</f>
        <v>4.928598237858683</v>
      </c>
      <c r="U30" s="885">
        <f>U22+U24-0.01</f>
        <v>3.8245965199321512</v>
      </c>
      <c r="V30" s="884">
        <f ca="1">V22+SUM(V24:V29)</f>
        <v>3.8291791714149057</v>
      </c>
      <c r="W30" s="970"/>
    </row>
    <row r="31" spans="2:23" ht="15.75">
      <c r="B31" s="979"/>
      <c r="C31" s="108"/>
      <c r="D31" s="109"/>
      <c r="E31" s="109"/>
      <c r="F31" s="109"/>
      <c r="G31" s="109"/>
      <c r="H31" s="109"/>
      <c r="I31" s="109"/>
      <c r="J31" s="109"/>
      <c r="K31" s="109"/>
      <c r="L31" s="109"/>
      <c r="M31" s="109"/>
      <c r="N31" s="109"/>
      <c r="O31" s="109"/>
      <c r="P31" s="109"/>
      <c r="Q31" s="109"/>
      <c r="R31" s="109"/>
      <c r="S31" s="109"/>
      <c r="T31" s="109"/>
      <c r="U31" s="109"/>
      <c r="V31" s="109"/>
    </row>
    <row r="32" spans="2:23" ht="15.75">
      <c r="B32" s="157" t="s">
        <v>78</v>
      </c>
    </row>
    <row r="33" spans="2:2" ht="15.75">
      <c r="B33" s="980" t="s">
        <v>797</v>
      </c>
    </row>
  </sheetData>
  <mergeCells count="13">
    <mergeCell ref="B2:W2"/>
    <mergeCell ref="B3:W3"/>
    <mergeCell ref="B4:W4"/>
    <mergeCell ref="W7:W9"/>
    <mergeCell ref="B7:B9"/>
    <mergeCell ref="C7:C9"/>
    <mergeCell ref="D7:D9"/>
    <mergeCell ref="H7:J7"/>
    <mergeCell ref="N7:R7"/>
    <mergeCell ref="E7:G7"/>
    <mergeCell ref="K7:M7"/>
    <mergeCell ref="S7:T7"/>
    <mergeCell ref="U7:V7"/>
  </mergeCells>
  <phoneticPr fontId="0" type="noConversion"/>
  <printOptions verticalCentered="1"/>
  <pageMargins left="0.25" right="0.25" top="0.25" bottom="0.25" header="0.25" footer="0.25"/>
  <pageSetup paperSize="9" scale="39" orientation="landscape" r:id="rId1"/>
  <headerFooter alignWithMargins="0">
    <oddHeader>&amp;F</oddHeader>
  </headerFooter>
</worksheet>
</file>

<file path=xl/worksheets/sheet30.xml><?xml version="1.0" encoding="utf-8"?>
<worksheet xmlns="http://schemas.openxmlformats.org/spreadsheetml/2006/main" xmlns:r="http://schemas.openxmlformats.org/officeDocument/2006/relationships">
  <sheetPr>
    <pageSetUpPr fitToPage="1"/>
  </sheetPr>
  <dimension ref="B1:O76"/>
  <sheetViews>
    <sheetView showGridLines="0" view="pageBreakPreview" zoomScale="70" zoomScaleNormal="60" zoomScaleSheetLayoutView="70" workbookViewId="0">
      <selection activeCell="H4" sqref="H4"/>
    </sheetView>
  </sheetViews>
  <sheetFormatPr defaultColWidth="9.140625" defaultRowHeight="15"/>
  <cols>
    <col min="1" max="1" width="4.7109375" style="440" customWidth="1"/>
    <col min="2" max="2" width="9.140625" style="440" customWidth="1"/>
    <col min="3" max="3" width="16.5703125" style="440" customWidth="1"/>
    <col min="4" max="4" width="18.42578125" style="440" customWidth="1"/>
    <col min="5" max="5" width="20.85546875" style="442" customWidth="1"/>
    <col min="6" max="6" width="16.5703125" style="442" customWidth="1"/>
    <col min="7" max="7" width="16.5703125" style="440" customWidth="1"/>
    <col min="8" max="10" width="16.5703125" style="442" customWidth="1"/>
    <col min="11" max="11" width="16.5703125" style="440" customWidth="1"/>
    <col min="12" max="12" width="16.5703125" style="442" customWidth="1"/>
    <col min="13" max="13" width="16.5703125" style="443" customWidth="1"/>
    <col min="14" max="14" width="23.140625" style="440" customWidth="1"/>
    <col min="15" max="256" width="9.140625" style="440"/>
    <col min="257" max="257" width="4.7109375" style="440" customWidth="1"/>
    <col min="258" max="258" width="10.5703125" style="440" customWidth="1"/>
    <col min="259" max="259" width="49.140625" style="440" customWidth="1"/>
    <col min="260" max="260" width="68.5703125" style="440" customWidth="1"/>
    <col min="261" max="261" width="35.42578125" style="440" customWidth="1"/>
    <col min="262" max="262" width="21" style="440" customWidth="1"/>
    <col min="263" max="263" width="28.42578125" style="440" customWidth="1"/>
    <col min="264" max="264" width="30.7109375" style="440" customWidth="1"/>
    <col min="265" max="265" width="29.5703125" style="440" customWidth="1"/>
    <col min="266" max="266" width="33.5703125" style="440" customWidth="1"/>
    <col min="267" max="267" width="26.5703125" style="440" customWidth="1"/>
    <col min="268" max="268" width="31.5703125" style="440" customWidth="1"/>
    <col min="269" max="269" width="34.28515625" style="440" customWidth="1"/>
    <col min="270" max="270" width="45.140625" style="440" customWidth="1"/>
    <col min="271" max="512" width="9.140625" style="440"/>
    <col min="513" max="513" width="4.7109375" style="440" customWidth="1"/>
    <col min="514" max="514" width="10.5703125" style="440" customWidth="1"/>
    <col min="515" max="515" width="49.140625" style="440" customWidth="1"/>
    <col min="516" max="516" width="68.5703125" style="440" customWidth="1"/>
    <col min="517" max="517" width="35.42578125" style="440" customWidth="1"/>
    <col min="518" max="518" width="21" style="440" customWidth="1"/>
    <col min="519" max="519" width="28.42578125" style="440" customWidth="1"/>
    <col min="520" max="520" width="30.7109375" style="440" customWidth="1"/>
    <col min="521" max="521" width="29.5703125" style="440" customWidth="1"/>
    <col min="522" max="522" width="33.5703125" style="440" customWidth="1"/>
    <col min="523" max="523" width="26.5703125" style="440" customWidth="1"/>
    <col min="524" max="524" width="31.5703125" style="440" customWidth="1"/>
    <col min="525" max="525" width="34.28515625" style="440" customWidth="1"/>
    <col min="526" max="526" width="45.140625" style="440" customWidth="1"/>
    <col min="527" max="768" width="9.140625" style="440"/>
    <col min="769" max="769" width="4.7109375" style="440" customWidth="1"/>
    <col min="770" max="770" width="10.5703125" style="440" customWidth="1"/>
    <col min="771" max="771" width="49.140625" style="440" customWidth="1"/>
    <col min="772" max="772" width="68.5703125" style="440" customWidth="1"/>
    <col min="773" max="773" width="35.42578125" style="440" customWidth="1"/>
    <col min="774" max="774" width="21" style="440" customWidth="1"/>
    <col min="775" max="775" width="28.42578125" style="440" customWidth="1"/>
    <col min="776" max="776" width="30.7109375" style="440" customWidth="1"/>
    <col min="777" max="777" width="29.5703125" style="440" customWidth="1"/>
    <col min="778" max="778" width="33.5703125" style="440" customWidth="1"/>
    <col min="779" max="779" width="26.5703125" style="440" customWidth="1"/>
    <col min="780" max="780" width="31.5703125" style="440" customWidth="1"/>
    <col min="781" max="781" width="34.28515625" style="440" customWidth="1"/>
    <col min="782" max="782" width="45.140625" style="440" customWidth="1"/>
    <col min="783" max="1024" width="9.140625" style="440"/>
    <col min="1025" max="1025" width="4.7109375" style="440" customWidth="1"/>
    <col min="1026" max="1026" width="10.5703125" style="440" customWidth="1"/>
    <col min="1027" max="1027" width="49.140625" style="440" customWidth="1"/>
    <col min="1028" max="1028" width="68.5703125" style="440" customWidth="1"/>
    <col min="1029" max="1029" width="35.42578125" style="440" customWidth="1"/>
    <col min="1030" max="1030" width="21" style="440" customWidth="1"/>
    <col min="1031" max="1031" width="28.42578125" style="440" customWidth="1"/>
    <col min="1032" max="1032" width="30.7109375" style="440" customWidth="1"/>
    <col min="1033" max="1033" width="29.5703125" style="440" customWidth="1"/>
    <col min="1034" max="1034" width="33.5703125" style="440" customWidth="1"/>
    <col min="1035" max="1035" width="26.5703125" style="440" customWidth="1"/>
    <col min="1036" max="1036" width="31.5703125" style="440" customWidth="1"/>
    <col min="1037" max="1037" width="34.28515625" style="440" customWidth="1"/>
    <col min="1038" max="1038" width="45.140625" style="440" customWidth="1"/>
    <col min="1039" max="1280" width="9.140625" style="440"/>
    <col min="1281" max="1281" width="4.7109375" style="440" customWidth="1"/>
    <col min="1282" max="1282" width="10.5703125" style="440" customWidth="1"/>
    <col min="1283" max="1283" width="49.140625" style="440" customWidth="1"/>
    <col min="1284" max="1284" width="68.5703125" style="440" customWidth="1"/>
    <col min="1285" max="1285" width="35.42578125" style="440" customWidth="1"/>
    <col min="1286" max="1286" width="21" style="440" customWidth="1"/>
    <col min="1287" max="1287" width="28.42578125" style="440" customWidth="1"/>
    <col min="1288" max="1288" width="30.7109375" style="440" customWidth="1"/>
    <col min="1289" max="1289" width="29.5703125" style="440" customWidth="1"/>
    <col min="1290" max="1290" width="33.5703125" style="440" customWidth="1"/>
    <col min="1291" max="1291" width="26.5703125" style="440" customWidth="1"/>
    <col min="1292" max="1292" width="31.5703125" style="440" customWidth="1"/>
    <col min="1293" max="1293" width="34.28515625" style="440" customWidth="1"/>
    <col min="1294" max="1294" width="45.140625" style="440" customWidth="1"/>
    <col min="1295" max="1536" width="9.140625" style="440"/>
    <col min="1537" max="1537" width="4.7109375" style="440" customWidth="1"/>
    <col min="1538" max="1538" width="10.5703125" style="440" customWidth="1"/>
    <col min="1539" max="1539" width="49.140625" style="440" customWidth="1"/>
    <col min="1540" max="1540" width="68.5703125" style="440" customWidth="1"/>
    <col min="1541" max="1541" width="35.42578125" style="440" customWidth="1"/>
    <col min="1542" max="1542" width="21" style="440" customWidth="1"/>
    <col min="1543" max="1543" width="28.42578125" style="440" customWidth="1"/>
    <col min="1544" max="1544" width="30.7109375" style="440" customWidth="1"/>
    <col min="1545" max="1545" width="29.5703125" style="440" customWidth="1"/>
    <col min="1546" max="1546" width="33.5703125" style="440" customWidth="1"/>
    <col min="1547" max="1547" width="26.5703125" style="440" customWidth="1"/>
    <col min="1548" max="1548" width="31.5703125" style="440" customWidth="1"/>
    <col min="1549" max="1549" width="34.28515625" style="440" customWidth="1"/>
    <col min="1550" max="1550" width="45.140625" style="440" customWidth="1"/>
    <col min="1551" max="1792" width="9.140625" style="440"/>
    <col min="1793" max="1793" width="4.7109375" style="440" customWidth="1"/>
    <col min="1794" max="1794" width="10.5703125" style="440" customWidth="1"/>
    <col min="1795" max="1795" width="49.140625" style="440" customWidth="1"/>
    <col min="1796" max="1796" width="68.5703125" style="440" customWidth="1"/>
    <col min="1797" max="1797" width="35.42578125" style="440" customWidth="1"/>
    <col min="1798" max="1798" width="21" style="440" customWidth="1"/>
    <col min="1799" max="1799" width="28.42578125" style="440" customWidth="1"/>
    <col min="1800" max="1800" width="30.7109375" style="440" customWidth="1"/>
    <col min="1801" max="1801" width="29.5703125" style="440" customWidth="1"/>
    <col min="1802" max="1802" width="33.5703125" style="440" customWidth="1"/>
    <col min="1803" max="1803" width="26.5703125" style="440" customWidth="1"/>
    <col min="1804" max="1804" width="31.5703125" style="440" customWidth="1"/>
    <col min="1805" max="1805" width="34.28515625" style="440" customWidth="1"/>
    <col min="1806" max="1806" width="45.140625" style="440" customWidth="1"/>
    <col min="1807" max="2048" width="9.140625" style="440"/>
    <col min="2049" max="2049" width="4.7109375" style="440" customWidth="1"/>
    <col min="2050" max="2050" width="10.5703125" style="440" customWidth="1"/>
    <col min="2051" max="2051" width="49.140625" style="440" customWidth="1"/>
    <col min="2052" max="2052" width="68.5703125" style="440" customWidth="1"/>
    <col min="2053" max="2053" width="35.42578125" style="440" customWidth="1"/>
    <col min="2054" max="2054" width="21" style="440" customWidth="1"/>
    <col min="2055" max="2055" width="28.42578125" style="440" customWidth="1"/>
    <col min="2056" max="2056" width="30.7109375" style="440" customWidth="1"/>
    <col min="2057" max="2057" width="29.5703125" style="440" customWidth="1"/>
    <col min="2058" max="2058" width="33.5703125" style="440" customWidth="1"/>
    <col min="2059" max="2059" width="26.5703125" style="440" customWidth="1"/>
    <col min="2060" max="2060" width="31.5703125" style="440" customWidth="1"/>
    <col min="2061" max="2061" width="34.28515625" style="440" customWidth="1"/>
    <col min="2062" max="2062" width="45.140625" style="440" customWidth="1"/>
    <col min="2063" max="2304" width="9.140625" style="440"/>
    <col min="2305" max="2305" width="4.7109375" style="440" customWidth="1"/>
    <col min="2306" max="2306" width="10.5703125" style="440" customWidth="1"/>
    <col min="2307" max="2307" width="49.140625" style="440" customWidth="1"/>
    <col min="2308" max="2308" width="68.5703125" style="440" customWidth="1"/>
    <col min="2309" max="2309" width="35.42578125" style="440" customWidth="1"/>
    <col min="2310" max="2310" width="21" style="440" customWidth="1"/>
    <col min="2311" max="2311" width="28.42578125" style="440" customWidth="1"/>
    <col min="2312" max="2312" width="30.7109375" style="440" customWidth="1"/>
    <col min="2313" max="2313" width="29.5703125" style="440" customWidth="1"/>
    <col min="2314" max="2314" width="33.5703125" style="440" customWidth="1"/>
    <col min="2315" max="2315" width="26.5703125" style="440" customWidth="1"/>
    <col min="2316" max="2316" width="31.5703125" style="440" customWidth="1"/>
    <col min="2317" max="2317" width="34.28515625" style="440" customWidth="1"/>
    <col min="2318" max="2318" width="45.140625" style="440" customWidth="1"/>
    <col min="2319" max="2560" width="9.140625" style="440"/>
    <col min="2561" max="2561" width="4.7109375" style="440" customWidth="1"/>
    <col min="2562" max="2562" width="10.5703125" style="440" customWidth="1"/>
    <col min="2563" max="2563" width="49.140625" style="440" customWidth="1"/>
    <col min="2564" max="2564" width="68.5703125" style="440" customWidth="1"/>
    <col min="2565" max="2565" width="35.42578125" style="440" customWidth="1"/>
    <col min="2566" max="2566" width="21" style="440" customWidth="1"/>
    <col min="2567" max="2567" width="28.42578125" style="440" customWidth="1"/>
    <col min="2568" max="2568" width="30.7109375" style="440" customWidth="1"/>
    <col min="2569" max="2569" width="29.5703125" style="440" customWidth="1"/>
    <col min="2570" max="2570" width="33.5703125" style="440" customWidth="1"/>
    <col min="2571" max="2571" width="26.5703125" style="440" customWidth="1"/>
    <col min="2572" max="2572" width="31.5703125" style="440" customWidth="1"/>
    <col min="2573" max="2573" width="34.28515625" style="440" customWidth="1"/>
    <col min="2574" max="2574" width="45.140625" style="440" customWidth="1"/>
    <col min="2575" max="2816" width="9.140625" style="440"/>
    <col min="2817" max="2817" width="4.7109375" style="440" customWidth="1"/>
    <col min="2818" max="2818" width="10.5703125" style="440" customWidth="1"/>
    <col min="2819" max="2819" width="49.140625" style="440" customWidth="1"/>
    <col min="2820" max="2820" width="68.5703125" style="440" customWidth="1"/>
    <col min="2821" max="2821" width="35.42578125" style="440" customWidth="1"/>
    <col min="2822" max="2822" width="21" style="440" customWidth="1"/>
    <col min="2823" max="2823" width="28.42578125" style="440" customWidth="1"/>
    <col min="2824" max="2824" width="30.7109375" style="440" customWidth="1"/>
    <col min="2825" max="2825" width="29.5703125" style="440" customWidth="1"/>
    <col min="2826" max="2826" width="33.5703125" style="440" customWidth="1"/>
    <col min="2827" max="2827" width="26.5703125" style="440" customWidth="1"/>
    <col min="2828" max="2828" width="31.5703125" style="440" customWidth="1"/>
    <col min="2829" max="2829" width="34.28515625" style="440" customWidth="1"/>
    <col min="2830" max="2830" width="45.140625" style="440" customWidth="1"/>
    <col min="2831" max="3072" width="9.140625" style="440"/>
    <col min="3073" max="3073" width="4.7109375" style="440" customWidth="1"/>
    <col min="3074" max="3074" width="10.5703125" style="440" customWidth="1"/>
    <col min="3075" max="3075" width="49.140625" style="440" customWidth="1"/>
    <col min="3076" max="3076" width="68.5703125" style="440" customWidth="1"/>
    <col min="3077" max="3077" width="35.42578125" style="440" customWidth="1"/>
    <col min="3078" max="3078" width="21" style="440" customWidth="1"/>
    <col min="3079" max="3079" width="28.42578125" style="440" customWidth="1"/>
    <col min="3080" max="3080" width="30.7109375" style="440" customWidth="1"/>
    <col min="3081" max="3081" width="29.5703125" style="440" customWidth="1"/>
    <col min="3082" max="3082" width="33.5703125" style="440" customWidth="1"/>
    <col min="3083" max="3083" width="26.5703125" style="440" customWidth="1"/>
    <col min="3084" max="3084" width="31.5703125" style="440" customWidth="1"/>
    <col min="3085" max="3085" width="34.28515625" style="440" customWidth="1"/>
    <col min="3086" max="3086" width="45.140625" style="440" customWidth="1"/>
    <col min="3087" max="3328" width="9.140625" style="440"/>
    <col min="3329" max="3329" width="4.7109375" style="440" customWidth="1"/>
    <col min="3330" max="3330" width="10.5703125" style="440" customWidth="1"/>
    <col min="3331" max="3331" width="49.140625" style="440" customWidth="1"/>
    <col min="3332" max="3332" width="68.5703125" style="440" customWidth="1"/>
    <col min="3333" max="3333" width="35.42578125" style="440" customWidth="1"/>
    <col min="3334" max="3334" width="21" style="440" customWidth="1"/>
    <col min="3335" max="3335" width="28.42578125" style="440" customWidth="1"/>
    <col min="3336" max="3336" width="30.7109375" style="440" customWidth="1"/>
    <col min="3337" max="3337" width="29.5703125" style="440" customWidth="1"/>
    <col min="3338" max="3338" width="33.5703125" style="440" customWidth="1"/>
    <col min="3339" max="3339" width="26.5703125" style="440" customWidth="1"/>
    <col min="3340" max="3340" width="31.5703125" style="440" customWidth="1"/>
    <col min="3341" max="3341" width="34.28515625" style="440" customWidth="1"/>
    <col min="3342" max="3342" width="45.140625" style="440" customWidth="1"/>
    <col min="3343" max="3584" width="9.140625" style="440"/>
    <col min="3585" max="3585" width="4.7109375" style="440" customWidth="1"/>
    <col min="3586" max="3586" width="10.5703125" style="440" customWidth="1"/>
    <col min="3587" max="3587" width="49.140625" style="440" customWidth="1"/>
    <col min="3588" max="3588" width="68.5703125" style="440" customWidth="1"/>
    <col min="3589" max="3589" width="35.42578125" style="440" customWidth="1"/>
    <col min="3590" max="3590" width="21" style="440" customWidth="1"/>
    <col min="3591" max="3591" width="28.42578125" style="440" customWidth="1"/>
    <col min="3592" max="3592" width="30.7109375" style="440" customWidth="1"/>
    <col min="3593" max="3593" width="29.5703125" style="440" customWidth="1"/>
    <col min="3594" max="3594" width="33.5703125" style="440" customWidth="1"/>
    <col min="3595" max="3595" width="26.5703125" style="440" customWidth="1"/>
    <col min="3596" max="3596" width="31.5703125" style="440" customWidth="1"/>
    <col min="3597" max="3597" width="34.28515625" style="440" customWidth="1"/>
    <col min="3598" max="3598" width="45.140625" style="440" customWidth="1"/>
    <col min="3599" max="3840" width="9.140625" style="440"/>
    <col min="3841" max="3841" width="4.7109375" style="440" customWidth="1"/>
    <col min="3842" max="3842" width="10.5703125" style="440" customWidth="1"/>
    <col min="3843" max="3843" width="49.140625" style="440" customWidth="1"/>
    <col min="3844" max="3844" width="68.5703125" style="440" customWidth="1"/>
    <col min="3845" max="3845" width="35.42578125" style="440" customWidth="1"/>
    <col min="3846" max="3846" width="21" style="440" customWidth="1"/>
    <col min="3847" max="3847" width="28.42578125" style="440" customWidth="1"/>
    <col min="3848" max="3848" width="30.7109375" style="440" customWidth="1"/>
    <col min="3849" max="3849" width="29.5703125" style="440" customWidth="1"/>
    <col min="3850" max="3850" width="33.5703125" style="440" customWidth="1"/>
    <col min="3851" max="3851" width="26.5703125" style="440" customWidth="1"/>
    <col min="3852" max="3852" width="31.5703125" style="440" customWidth="1"/>
    <col min="3853" max="3853" width="34.28515625" style="440" customWidth="1"/>
    <col min="3854" max="3854" width="45.140625" style="440" customWidth="1"/>
    <col min="3855" max="4096" width="9.140625" style="440"/>
    <col min="4097" max="4097" width="4.7109375" style="440" customWidth="1"/>
    <col min="4098" max="4098" width="10.5703125" style="440" customWidth="1"/>
    <col min="4099" max="4099" width="49.140625" style="440" customWidth="1"/>
    <col min="4100" max="4100" width="68.5703125" style="440" customWidth="1"/>
    <col min="4101" max="4101" width="35.42578125" style="440" customWidth="1"/>
    <col min="4102" max="4102" width="21" style="440" customWidth="1"/>
    <col min="4103" max="4103" width="28.42578125" style="440" customWidth="1"/>
    <col min="4104" max="4104" width="30.7109375" style="440" customWidth="1"/>
    <col min="4105" max="4105" width="29.5703125" style="440" customWidth="1"/>
    <col min="4106" max="4106" width="33.5703125" style="440" customWidth="1"/>
    <col min="4107" max="4107" width="26.5703125" style="440" customWidth="1"/>
    <col min="4108" max="4108" width="31.5703125" style="440" customWidth="1"/>
    <col min="4109" max="4109" width="34.28515625" style="440" customWidth="1"/>
    <col min="4110" max="4110" width="45.140625" style="440" customWidth="1"/>
    <col min="4111" max="4352" width="9.140625" style="440"/>
    <col min="4353" max="4353" width="4.7109375" style="440" customWidth="1"/>
    <col min="4354" max="4354" width="10.5703125" style="440" customWidth="1"/>
    <col min="4355" max="4355" width="49.140625" style="440" customWidth="1"/>
    <col min="4356" max="4356" width="68.5703125" style="440" customWidth="1"/>
    <col min="4357" max="4357" width="35.42578125" style="440" customWidth="1"/>
    <col min="4358" max="4358" width="21" style="440" customWidth="1"/>
    <col min="4359" max="4359" width="28.42578125" style="440" customWidth="1"/>
    <col min="4360" max="4360" width="30.7109375" style="440" customWidth="1"/>
    <col min="4361" max="4361" width="29.5703125" style="440" customWidth="1"/>
    <col min="4362" max="4362" width="33.5703125" style="440" customWidth="1"/>
    <col min="4363" max="4363" width="26.5703125" style="440" customWidth="1"/>
    <col min="4364" max="4364" width="31.5703125" style="440" customWidth="1"/>
    <col min="4365" max="4365" width="34.28515625" style="440" customWidth="1"/>
    <col min="4366" max="4366" width="45.140625" style="440" customWidth="1"/>
    <col min="4367" max="4608" width="9.140625" style="440"/>
    <col min="4609" max="4609" width="4.7109375" style="440" customWidth="1"/>
    <col min="4610" max="4610" width="10.5703125" style="440" customWidth="1"/>
    <col min="4611" max="4611" width="49.140625" style="440" customWidth="1"/>
    <col min="4612" max="4612" width="68.5703125" style="440" customWidth="1"/>
    <col min="4613" max="4613" width="35.42578125" style="440" customWidth="1"/>
    <col min="4614" max="4614" width="21" style="440" customWidth="1"/>
    <col min="4615" max="4615" width="28.42578125" style="440" customWidth="1"/>
    <col min="4616" max="4616" width="30.7109375" style="440" customWidth="1"/>
    <col min="4617" max="4617" width="29.5703125" style="440" customWidth="1"/>
    <col min="4618" max="4618" width="33.5703125" style="440" customWidth="1"/>
    <col min="4619" max="4619" width="26.5703125" style="440" customWidth="1"/>
    <col min="4620" max="4620" width="31.5703125" style="440" customWidth="1"/>
    <col min="4621" max="4621" width="34.28515625" style="440" customWidth="1"/>
    <col min="4622" max="4622" width="45.140625" style="440" customWidth="1"/>
    <col min="4623" max="4864" width="9.140625" style="440"/>
    <col min="4865" max="4865" width="4.7109375" style="440" customWidth="1"/>
    <col min="4866" max="4866" width="10.5703125" style="440" customWidth="1"/>
    <col min="4867" max="4867" width="49.140625" style="440" customWidth="1"/>
    <col min="4868" max="4868" width="68.5703125" style="440" customWidth="1"/>
    <col min="4869" max="4869" width="35.42578125" style="440" customWidth="1"/>
    <col min="4870" max="4870" width="21" style="440" customWidth="1"/>
    <col min="4871" max="4871" width="28.42578125" style="440" customWidth="1"/>
    <col min="4872" max="4872" width="30.7109375" style="440" customWidth="1"/>
    <col min="4873" max="4873" width="29.5703125" style="440" customWidth="1"/>
    <col min="4874" max="4874" width="33.5703125" style="440" customWidth="1"/>
    <col min="4875" max="4875" width="26.5703125" style="440" customWidth="1"/>
    <col min="4876" max="4876" width="31.5703125" style="440" customWidth="1"/>
    <col min="4877" max="4877" width="34.28515625" style="440" customWidth="1"/>
    <col min="4878" max="4878" width="45.140625" style="440" customWidth="1"/>
    <col min="4879" max="5120" width="9.140625" style="440"/>
    <col min="5121" max="5121" width="4.7109375" style="440" customWidth="1"/>
    <col min="5122" max="5122" width="10.5703125" style="440" customWidth="1"/>
    <col min="5123" max="5123" width="49.140625" style="440" customWidth="1"/>
    <col min="5124" max="5124" width="68.5703125" style="440" customWidth="1"/>
    <col min="5125" max="5125" width="35.42578125" style="440" customWidth="1"/>
    <col min="5126" max="5126" width="21" style="440" customWidth="1"/>
    <col min="5127" max="5127" width="28.42578125" style="440" customWidth="1"/>
    <col min="5128" max="5128" width="30.7109375" style="440" customWidth="1"/>
    <col min="5129" max="5129" width="29.5703125" style="440" customWidth="1"/>
    <col min="5130" max="5130" width="33.5703125" style="440" customWidth="1"/>
    <col min="5131" max="5131" width="26.5703125" style="440" customWidth="1"/>
    <col min="5132" max="5132" width="31.5703125" style="440" customWidth="1"/>
    <col min="5133" max="5133" width="34.28515625" style="440" customWidth="1"/>
    <col min="5134" max="5134" width="45.140625" style="440" customWidth="1"/>
    <col min="5135" max="5376" width="9.140625" style="440"/>
    <col min="5377" max="5377" width="4.7109375" style="440" customWidth="1"/>
    <col min="5378" max="5378" width="10.5703125" style="440" customWidth="1"/>
    <col min="5379" max="5379" width="49.140625" style="440" customWidth="1"/>
    <col min="5380" max="5380" width="68.5703125" style="440" customWidth="1"/>
    <col min="5381" max="5381" width="35.42578125" style="440" customWidth="1"/>
    <col min="5382" max="5382" width="21" style="440" customWidth="1"/>
    <col min="5383" max="5383" width="28.42578125" style="440" customWidth="1"/>
    <col min="5384" max="5384" width="30.7109375" style="440" customWidth="1"/>
    <col min="5385" max="5385" width="29.5703125" style="440" customWidth="1"/>
    <col min="5386" max="5386" width="33.5703125" style="440" customWidth="1"/>
    <col min="5387" max="5387" width="26.5703125" style="440" customWidth="1"/>
    <col min="5388" max="5388" width="31.5703125" style="440" customWidth="1"/>
    <col min="5389" max="5389" width="34.28515625" style="440" customWidth="1"/>
    <col min="5390" max="5390" width="45.140625" style="440" customWidth="1"/>
    <col min="5391" max="5632" width="9.140625" style="440"/>
    <col min="5633" max="5633" width="4.7109375" style="440" customWidth="1"/>
    <col min="5634" max="5634" width="10.5703125" style="440" customWidth="1"/>
    <col min="5635" max="5635" width="49.140625" style="440" customWidth="1"/>
    <col min="5636" max="5636" width="68.5703125" style="440" customWidth="1"/>
    <col min="5637" max="5637" width="35.42578125" style="440" customWidth="1"/>
    <col min="5638" max="5638" width="21" style="440" customWidth="1"/>
    <col min="5639" max="5639" width="28.42578125" style="440" customWidth="1"/>
    <col min="5640" max="5640" width="30.7109375" style="440" customWidth="1"/>
    <col min="5641" max="5641" width="29.5703125" style="440" customWidth="1"/>
    <col min="5642" max="5642" width="33.5703125" style="440" customWidth="1"/>
    <col min="5643" max="5643" width="26.5703125" style="440" customWidth="1"/>
    <col min="5644" max="5644" width="31.5703125" style="440" customWidth="1"/>
    <col min="5645" max="5645" width="34.28515625" style="440" customWidth="1"/>
    <col min="5646" max="5646" width="45.140625" style="440" customWidth="1"/>
    <col min="5647" max="5888" width="9.140625" style="440"/>
    <col min="5889" max="5889" width="4.7109375" style="440" customWidth="1"/>
    <col min="5890" max="5890" width="10.5703125" style="440" customWidth="1"/>
    <col min="5891" max="5891" width="49.140625" style="440" customWidth="1"/>
    <col min="5892" max="5892" width="68.5703125" style="440" customWidth="1"/>
    <col min="5893" max="5893" width="35.42578125" style="440" customWidth="1"/>
    <col min="5894" max="5894" width="21" style="440" customWidth="1"/>
    <col min="5895" max="5895" width="28.42578125" style="440" customWidth="1"/>
    <col min="5896" max="5896" width="30.7109375" style="440" customWidth="1"/>
    <col min="5897" max="5897" width="29.5703125" style="440" customWidth="1"/>
    <col min="5898" max="5898" width="33.5703125" style="440" customWidth="1"/>
    <col min="5899" max="5899" width="26.5703125" style="440" customWidth="1"/>
    <col min="5900" max="5900" width="31.5703125" style="440" customWidth="1"/>
    <col min="5901" max="5901" width="34.28515625" style="440" customWidth="1"/>
    <col min="5902" max="5902" width="45.140625" style="440" customWidth="1"/>
    <col min="5903" max="6144" width="9.140625" style="440"/>
    <col min="6145" max="6145" width="4.7109375" style="440" customWidth="1"/>
    <col min="6146" max="6146" width="10.5703125" style="440" customWidth="1"/>
    <col min="6147" max="6147" width="49.140625" style="440" customWidth="1"/>
    <col min="6148" max="6148" width="68.5703125" style="440" customWidth="1"/>
    <col min="6149" max="6149" width="35.42578125" style="440" customWidth="1"/>
    <col min="6150" max="6150" width="21" style="440" customWidth="1"/>
    <col min="6151" max="6151" width="28.42578125" style="440" customWidth="1"/>
    <col min="6152" max="6152" width="30.7109375" style="440" customWidth="1"/>
    <col min="6153" max="6153" width="29.5703125" style="440" customWidth="1"/>
    <col min="6154" max="6154" width="33.5703125" style="440" customWidth="1"/>
    <col min="6155" max="6155" width="26.5703125" style="440" customWidth="1"/>
    <col min="6156" max="6156" width="31.5703125" style="440" customWidth="1"/>
    <col min="6157" max="6157" width="34.28515625" style="440" customWidth="1"/>
    <col min="6158" max="6158" width="45.140625" style="440" customWidth="1"/>
    <col min="6159" max="6400" width="9.140625" style="440"/>
    <col min="6401" max="6401" width="4.7109375" style="440" customWidth="1"/>
    <col min="6402" max="6402" width="10.5703125" style="440" customWidth="1"/>
    <col min="6403" max="6403" width="49.140625" style="440" customWidth="1"/>
    <col min="6404" max="6404" width="68.5703125" style="440" customWidth="1"/>
    <col min="6405" max="6405" width="35.42578125" style="440" customWidth="1"/>
    <col min="6406" max="6406" width="21" style="440" customWidth="1"/>
    <col min="6407" max="6407" width="28.42578125" style="440" customWidth="1"/>
    <col min="6408" max="6408" width="30.7109375" style="440" customWidth="1"/>
    <col min="6409" max="6409" width="29.5703125" style="440" customWidth="1"/>
    <col min="6410" max="6410" width="33.5703125" style="440" customWidth="1"/>
    <col min="6411" max="6411" width="26.5703125" style="440" customWidth="1"/>
    <col min="6412" max="6412" width="31.5703125" style="440" customWidth="1"/>
    <col min="6413" max="6413" width="34.28515625" style="440" customWidth="1"/>
    <col min="6414" max="6414" width="45.140625" style="440" customWidth="1"/>
    <col min="6415" max="6656" width="9.140625" style="440"/>
    <col min="6657" max="6657" width="4.7109375" style="440" customWidth="1"/>
    <col min="6658" max="6658" width="10.5703125" style="440" customWidth="1"/>
    <col min="6659" max="6659" width="49.140625" style="440" customWidth="1"/>
    <col min="6660" max="6660" width="68.5703125" style="440" customWidth="1"/>
    <col min="6661" max="6661" width="35.42578125" style="440" customWidth="1"/>
    <col min="6662" max="6662" width="21" style="440" customWidth="1"/>
    <col min="6663" max="6663" width="28.42578125" style="440" customWidth="1"/>
    <col min="6664" max="6664" width="30.7109375" style="440" customWidth="1"/>
    <col min="6665" max="6665" width="29.5703125" style="440" customWidth="1"/>
    <col min="6666" max="6666" width="33.5703125" style="440" customWidth="1"/>
    <col min="6667" max="6667" width="26.5703125" style="440" customWidth="1"/>
    <col min="6668" max="6668" width="31.5703125" style="440" customWidth="1"/>
    <col min="6669" max="6669" width="34.28515625" style="440" customWidth="1"/>
    <col min="6670" max="6670" width="45.140625" style="440" customWidth="1"/>
    <col min="6671" max="6912" width="9.140625" style="440"/>
    <col min="6913" max="6913" width="4.7109375" style="440" customWidth="1"/>
    <col min="6914" max="6914" width="10.5703125" style="440" customWidth="1"/>
    <col min="6915" max="6915" width="49.140625" style="440" customWidth="1"/>
    <col min="6916" max="6916" width="68.5703125" style="440" customWidth="1"/>
    <col min="6917" max="6917" width="35.42578125" style="440" customWidth="1"/>
    <col min="6918" max="6918" width="21" style="440" customWidth="1"/>
    <col min="6919" max="6919" width="28.42578125" style="440" customWidth="1"/>
    <col min="6920" max="6920" width="30.7109375" style="440" customWidth="1"/>
    <col min="6921" max="6921" width="29.5703125" style="440" customWidth="1"/>
    <col min="6922" max="6922" width="33.5703125" style="440" customWidth="1"/>
    <col min="6923" max="6923" width="26.5703125" style="440" customWidth="1"/>
    <col min="6924" max="6924" width="31.5703125" style="440" customWidth="1"/>
    <col min="6925" max="6925" width="34.28515625" style="440" customWidth="1"/>
    <col min="6926" max="6926" width="45.140625" style="440" customWidth="1"/>
    <col min="6927" max="7168" width="9.140625" style="440"/>
    <col min="7169" max="7169" width="4.7109375" style="440" customWidth="1"/>
    <col min="7170" max="7170" width="10.5703125" style="440" customWidth="1"/>
    <col min="7171" max="7171" width="49.140625" style="440" customWidth="1"/>
    <col min="7172" max="7172" width="68.5703125" style="440" customWidth="1"/>
    <col min="7173" max="7173" width="35.42578125" style="440" customWidth="1"/>
    <col min="7174" max="7174" width="21" style="440" customWidth="1"/>
    <col min="7175" max="7175" width="28.42578125" style="440" customWidth="1"/>
    <col min="7176" max="7176" width="30.7109375" style="440" customWidth="1"/>
    <col min="7177" max="7177" width="29.5703125" style="440" customWidth="1"/>
    <col min="7178" max="7178" width="33.5703125" style="440" customWidth="1"/>
    <col min="7179" max="7179" width="26.5703125" style="440" customWidth="1"/>
    <col min="7180" max="7180" width="31.5703125" style="440" customWidth="1"/>
    <col min="7181" max="7181" width="34.28515625" style="440" customWidth="1"/>
    <col min="7182" max="7182" width="45.140625" style="440" customWidth="1"/>
    <col min="7183" max="7424" width="9.140625" style="440"/>
    <col min="7425" max="7425" width="4.7109375" style="440" customWidth="1"/>
    <col min="7426" max="7426" width="10.5703125" style="440" customWidth="1"/>
    <col min="7427" max="7427" width="49.140625" style="440" customWidth="1"/>
    <col min="7428" max="7428" width="68.5703125" style="440" customWidth="1"/>
    <col min="7429" max="7429" width="35.42578125" style="440" customWidth="1"/>
    <col min="7430" max="7430" width="21" style="440" customWidth="1"/>
    <col min="7431" max="7431" width="28.42578125" style="440" customWidth="1"/>
    <col min="7432" max="7432" width="30.7109375" style="440" customWidth="1"/>
    <col min="7433" max="7433" width="29.5703125" style="440" customWidth="1"/>
    <col min="7434" max="7434" width="33.5703125" style="440" customWidth="1"/>
    <col min="7435" max="7435" width="26.5703125" style="440" customWidth="1"/>
    <col min="7436" max="7436" width="31.5703125" style="440" customWidth="1"/>
    <col min="7437" max="7437" width="34.28515625" style="440" customWidth="1"/>
    <col min="7438" max="7438" width="45.140625" style="440" customWidth="1"/>
    <col min="7439" max="7680" width="9.140625" style="440"/>
    <col min="7681" max="7681" width="4.7109375" style="440" customWidth="1"/>
    <col min="7682" max="7682" width="10.5703125" style="440" customWidth="1"/>
    <col min="7683" max="7683" width="49.140625" style="440" customWidth="1"/>
    <col min="7684" max="7684" width="68.5703125" style="440" customWidth="1"/>
    <col min="7685" max="7685" width="35.42578125" style="440" customWidth="1"/>
    <col min="7686" max="7686" width="21" style="440" customWidth="1"/>
    <col min="7687" max="7687" width="28.42578125" style="440" customWidth="1"/>
    <col min="7688" max="7688" width="30.7109375" style="440" customWidth="1"/>
    <col min="7689" max="7689" width="29.5703125" style="440" customWidth="1"/>
    <col min="7690" max="7690" width="33.5703125" style="440" customWidth="1"/>
    <col min="7691" max="7691" width="26.5703125" style="440" customWidth="1"/>
    <col min="7692" max="7692" width="31.5703125" style="440" customWidth="1"/>
    <col min="7693" max="7693" width="34.28515625" style="440" customWidth="1"/>
    <col min="7694" max="7694" width="45.140625" style="440" customWidth="1"/>
    <col min="7695" max="7936" width="9.140625" style="440"/>
    <col min="7937" max="7937" width="4.7109375" style="440" customWidth="1"/>
    <col min="7938" max="7938" width="10.5703125" style="440" customWidth="1"/>
    <col min="7939" max="7939" width="49.140625" style="440" customWidth="1"/>
    <col min="7940" max="7940" width="68.5703125" style="440" customWidth="1"/>
    <col min="7941" max="7941" width="35.42578125" style="440" customWidth="1"/>
    <col min="7942" max="7942" width="21" style="440" customWidth="1"/>
    <col min="7943" max="7943" width="28.42578125" style="440" customWidth="1"/>
    <col min="7944" max="7944" width="30.7109375" style="440" customWidth="1"/>
    <col min="7945" max="7945" width="29.5703125" style="440" customWidth="1"/>
    <col min="7946" max="7946" width="33.5703125" style="440" customWidth="1"/>
    <col min="7947" max="7947" width="26.5703125" style="440" customWidth="1"/>
    <col min="7948" max="7948" width="31.5703125" style="440" customWidth="1"/>
    <col min="7949" max="7949" width="34.28515625" style="440" customWidth="1"/>
    <col min="7950" max="7950" width="45.140625" style="440" customWidth="1"/>
    <col min="7951" max="8192" width="9.140625" style="440"/>
    <col min="8193" max="8193" width="4.7109375" style="440" customWidth="1"/>
    <col min="8194" max="8194" width="10.5703125" style="440" customWidth="1"/>
    <col min="8195" max="8195" width="49.140625" style="440" customWidth="1"/>
    <col min="8196" max="8196" width="68.5703125" style="440" customWidth="1"/>
    <col min="8197" max="8197" width="35.42578125" style="440" customWidth="1"/>
    <col min="8198" max="8198" width="21" style="440" customWidth="1"/>
    <col min="8199" max="8199" width="28.42578125" style="440" customWidth="1"/>
    <col min="8200" max="8200" width="30.7109375" style="440" customWidth="1"/>
    <col min="8201" max="8201" width="29.5703125" style="440" customWidth="1"/>
    <col min="8202" max="8202" width="33.5703125" style="440" customWidth="1"/>
    <col min="8203" max="8203" width="26.5703125" style="440" customWidth="1"/>
    <col min="8204" max="8204" width="31.5703125" style="440" customWidth="1"/>
    <col min="8205" max="8205" width="34.28515625" style="440" customWidth="1"/>
    <col min="8206" max="8206" width="45.140625" style="440" customWidth="1"/>
    <col min="8207" max="8448" width="9.140625" style="440"/>
    <col min="8449" max="8449" width="4.7109375" style="440" customWidth="1"/>
    <col min="8450" max="8450" width="10.5703125" style="440" customWidth="1"/>
    <col min="8451" max="8451" width="49.140625" style="440" customWidth="1"/>
    <col min="8452" max="8452" width="68.5703125" style="440" customWidth="1"/>
    <col min="8453" max="8453" width="35.42578125" style="440" customWidth="1"/>
    <col min="8454" max="8454" width="21" style="440" customWidth="1"/>
    <col min="8455" max="8455" width="28.42578125" style="440" customWidth="1"/>
    <col min="8456" max="8456" width="30.7109375" style="440" customWidth="1"/>
    <col min="8457" max="8457" width="29.5703125" style="440" customWidth="1"/>
    <col min="8458" max="8458" width="33.5703125" style="440" customWidth="1"/>
    <col min="8459" max="8459" width="26.5703125" style="440" customWidth="1"/>
    <col min="8460" max="8460" width="31.5703125" style="440" customWidth="1"/>
    <col min="8461" max="8461" width="34.28515625" style="440" customWidth="1"/>
    <col min="8462" max="8462" width="45.140625" style="440" customWidth="1"/>
    <col min="8463" max="8704" width="9.140625" style="440"/>
    <col min="8705" max="8705" width="4.7109375" style="440" customWidth="1"/>
    <col min="8706" max="8706" width="10.5703125" style="440" customWidth="1"/>
    <col min="8707" max="8707" width="49.140625" style="440" customWidth="1"/>
    <col min="8708" max="8708" width="68.5703125" style="440" customWidth="1"/>
    <col min="8709" max="8709" width="35.42578125" style="440" customWidth="1"/>
    <col min="8710" max="8710" width="21" style="440" customWidth="1"/>
    <col min="8711" max="8711" width="28.42578125" style="440" customWidth="1"/>
    <col min="8712" max="8712" width="30.7109375" style="440" customWidth="1"/>
    <col min="8713" max="8713" width="29.5703125" style="440" customWidth="1"/>
    <col min="8714" max="8714" width="33.5703125" style="440" customWidth="1"/>
    <col min="8715" max="8715" width="26.5703125" style="440" customWidth="1"/>
    <col min="8716" max="8716" width="31.5703125" style="440" customWidth="1"/>
    <col min="8717" max="8717" width="34.28515625" style="440" customWidth="1"/>
    <col min="8718" max="8718" width="45.140625" style="440" customWidth="1"/>
    <col min="8719" max="8960" width="9.140625" style="440"/>
    <col min="8961" max="8961" width="4.7109375" style="440" customWidth="1"/>
    <col min="8962" max="8962" width="10.5703125" style="440" customWidth="1"/>
    <col min="8963" max="8963" width="49.140625" style="440" customWidth="1"/>
    <col min="8964" max="8964" width="68.5703125" style="440" customWidth="1"/>
    <col min="8965" max="8965" width="35.42578125" style="440" customWidth="1"/>
    <col min="8966" max="8966" width="21" style="440" customWidth="1"/>
    <col min="8967" max="8967" width="28.42578125" style="440" customWidth="1"/>
    <col min="8968" max="8968" width="30.7109375" style="440" customWidth="1"/>
    <col min="8969" max="8969" width="29.5703125" style="440" customWidth="1"/>
    <col min="8970" max="8970" width="33.5703125" style="440" customWidth="1"/>
    <col min="8971" max="8971" width="26.5703125" style="440" customWidth="1"/>
    <col min="8972" max="8972" width="31.5703125" style="440" customWidth="1"/>
    <col min="8973" max="8973" width="34.28515625" style="440" customWidth="1"/>
    <col min="8974" max="8974" width="45.140625" style="440" customWidth="1"/>
    <col min="8975" max="9216" width="9.140625" style="440"/>
    <col min="9217" max="9217" width="4.7109375" style="440" customWidth="1"/>
    <col min="9218" max="9218" width="10.5703125" style="440" customWidth="1"/>
    <col min="9219" max="9219" width="49.140625" style="440" customWidth="1"/>
    <col min="9220" max="9220" width="68.5703125" style="440" customWidth="1"/>
    <col min="9221" max="9221" width="35.42578125" style="440" customWidth="1"/>
    <col min="9222" max="9222" width="21" style="440" customWidth="1"/>
    <col min="9223" max="9223" width="28.42578125" style="440" customWidth="1"/>
    <col min="9224" max="9224" width="30.7109375" style="440" customWidth="1"/>
    <col min="9225" max="9225" width="29.5703125" style="440" customWidth="1"/>
    <col min="9226" max="9226" width="33.5703125" style="440" customWidth="1"/>
    <col min="9227" max="9227" width="26.5703125" style="440" customWidth="1"/>
    <col min="9228" max="9228" width="31.5703125" style="440" customWidth="1"/>
    <col min="9229" max="9229" width="34.28515625" style="440" customWidth="1"/>
    <col min="9230" max="9230" width="45.140625" style="440" customWidth="1"/>
    <col min="9231" max="9472" width="9.140625" style="440"/>
    <col min="9473" max="9473" width="4.7109375" style="440" customWidth="1"/>
    <col min="9474" max="9474" width="10.5703125" style="440" customWidth="1"/>
    <col min="9475" max="9475" width="49.140625" style="440" customWidth="1"/>
    <col min="9476" max="9476" width="68.5703125" style="440" customWidth="1"/>
    <col min="9477" max="9477" width="35.42578125" style="440" customWidth="1"/>
    <col min="9478" max="9478" width="21" style="440" customWidth="1"/>
    <col min="9479" max="9479" width="28.42578125" style="440" customWidth="1"/>
    <col min="9480" max="9480" width="30.7109375" style="440" customWidth="1"/>
    <col min="9481" max="9481" width="29.5703125" style="440" customWidth="1"/>
    <col min="9482" max="9482" width="33.5703125" style="440" customWidth="1"/>
    <col min="9483" max="9483" width="26.5703125" style="440" customWidth="1"/>
    <col min="9484" max="9484" width="31.5703125" style="440" customWidth="1"/>
    <col min="9485" max="9485" width="34.28515625" style="440" customWidth="1"/>
    <col min="9486" max="9486" width="45.140625" style="440" customWidth="1"/>
    <col min="9487" max="9728" width="9.140625" style="440"/>
    <col min="9729" max="9729" width="4.7109375" style="440" customWidth="1"/>
    <col min="9730" max="9730" width="10.5703125" style="440" customWidth="1"/>
    <col min="9731" max="9731" width="49.140625" style="440" customWidth="1"/>
    <col min="9732" max="9732" width="68.5703125" style="440" customWidth="1"/>
    <col min="9733" max="9733" width="35.42578125" style="440" customWidth="1"/>
    <col min="9734" max="9734" width="21" style="440" customWidth="1"/>
    <col min="9735" max="9735" width="28.42578125" style="440" customWidth="1"/>
    <col min="9736" max="9736" width="30.7109375" style="440" customWidth="1"/>
    <col min="9737" max="9737" width="29.5703125" style="440" customWidth="1"/>
    <col min="9738" max="9738" width="33.5703125" style="440" customWidth="1"/>
    <col min="9739" max="9739" width="26.5703125" style="440" customWidth="1"/>
    <col min="9740" max="9740" width="31.5703125" style="440" customWidth="1"/>
    <col min="9741" max="9741" width="34.28515625" style="440" customWidth="1"/>
    <col min="9742" max="9742" width="45.140625" style="440" customWidth="1"/>
    <col min="9743" max="9984" width="9.140625" style="440"/>
    <col min="9985" max="9985" width="4.7109375" style="440" customWidth="1"/>
    <col min="9986" max="9986" width="10.5703125" style="440" customWidth="1"/>
    <col min="9987" max="9987" width="49.140625" style="440" customWidth="1"/>
    <col min="9988" max="9988" width="68.5703125" style="440" customWidth="1"/>
    <col min="9989" max="9989" width="35.42578125" style="440" customWidth="1"/>
    <col min="9990" max="9990" width="21" style="440" customWidth="1"/>
    <col min="9991" max="9991" width="28.42578125" style="440" customWidth="1"/>
    <col min="9992" max="9992" width="30.7109375" style="440" customWidth="1"/>
    <col min="9993" max="9993" width="29.5703125" style="440" customWidth="1"/>
    <col min="9994" max="9994" width="33.5703125" style="440" customWidth="1"/>
    <col min="9995" max="9995" width="26.5703125" style="440" customWidth="1"/>
    <col min="9996" max="9996" width="31.5703125" style="440" customWidth="1"/>
    <col min="9997" max="9997" width="34.28515625" style="440" customWidth="1"/>
    <col min="9998" max="9998" width="45.140625" style="440" customWidth="1"/>
    <col min="9999" max="10240" width="9.140625" style="440"/>
    <col min="10241" max="10241" width="4.7109375" style="440" customWidth="1"/>
    <col min="10242" max="10242" width="10.5703125" style="440" customWidth="1"/>
    <col min="10243" max="10243" width="49.140625" style="440" customWidth="1"/>
    <col min="10244" max="10244" width="68.5703125" style="440" customWidth="1"/>
    <col min="10245" max="10245" width="35.42578125" style="440" customWidth="1"/>
    <col min="10246" max="10246" width="21" style="440" customWidth="1"/>
    <col min="10247" max="10247" width="28.42578125" style="440" customWidth="1"/>
    <col min="10248" max="10248" width="30.7109375" style="440" customWidth="1"/>
    <col min="10249" max="10249" width="29.5703125" style="440" customWidth="1"/>
    <col min="10250" max="10250" width="33.5703125" style="440" customWidth="1"/>
    <col min="10251" max="10251" width="26.5703125" style="440" customWidth="1"/>
    <col min="10252" max="10252" width="31.5703125" style="440" customWidth="1"/>
    <col min="10253" max="10253" width="34.28515625" style="440" customWidth="1"/>
    <col min="10254" max="10254" width="45.140625" style="440" customWidth="1"/>
    <col min="10255" max="10496" width="9.140625" style="440"/>
    <col min="10497" max="10497" width="4.7109375" style="440" customWidth="1"/>
    <col min="10498" max="10498" width="10.5703125" style="440" customWidth="1"/>
    <col min="10499" max="10499" width="49.140625" style="440" customWidth="1"/>
    <col min="10500" max="10500" width="68.5703125" style="440" customWidth="1"/>
    <col min="10501" max="10501" width="35.42578125" style="440" customWidth="1"/>
    <col min="10502" max="10502" width="21" style="440" customWidth="1"/>
    <col min="10503" max="10503" width="28.42578125" style="440" customWidth="1"/>
    <col min="10504" max="10504" width="30.7109375" style="440" customWidth="1"/>
    <col min="10505" max="10505" width="29.5703125" style="440" customWidth="1"/>
    <col min="10506" max="10506" width="33.5703125" style="440" customWidth="1"/>
    <col min="10507" max="10507" width="26.5703125" style="440" customWidth="1"/>
    <col min="10508" max="10508" width="31.5703125" style="440" customWidth="1"/>
    <col min="10509" max="10509" width="34.28515625" style="440" customWidth="1"/>
    <col min="10510" max="10510" width="45.140625" style="440" customWidth="1"/>
    <col min="10511" max="10752" width="9.140625" style="440"/>
    <col min="10753" max="10753" width="4.7109375" style="440" customWidth="1"/>
    <col min="10754" max="10754" width="10.5703125" style="440" customWidth="1"/>
    <col min="10755" max="10755" width="49.140625" style="440" customWidth="1"/>
    <col min="10756" max="10756" width="68.5703125" style="440" customWidth="1"/>
    <col min="10757" max="10757" width="35.42578125" style="440" customWidth="1"/>
    <col min="10758" max="10758" width="21" style="440" customWidth="1"/>
    <col min="10759" max="10759" width="28.42578125" style="440" customWidth="1"/>
    <col min="10760" max="10760" width="30.7109375" style="440" customWidth="1"/>
    <col min="10761" max="10761" width="29.5703125" style="440" customWidth="1"/>
    <col min="10762" max="10762" width="33.5703125" style="440" customWidth="1"/>
    <col min="10763" max="10763" width="26.5703125" style="440" customWidth="1"/>
    <col min="10764" max="10764" width="31.5703125" style="440" customWidth="1"/>
    <col min="10765" max="10765" width="34.28515625" style="440" customWidth="1"/>
    <col min="10766" max="10766" width="45.140625" style="440" customWidth="1"/>
    <col min="10767" max="11008" width="9.140625" style="440"/>
    <col min="11009" max="11009" width="4.7109375" style="440" customWidth="1"/>
    <col min="11010" max="11010" width="10.5703125" style="440" customWidth="1"/>
    <col min="11011" max="11011" width="49.140625" style="440" customWidth="1"/>
    <col min="11012" max="11012" width="68.5703125" style="440" customWidth="1"/>
    <col min="11013" max="11013" width="35.42578125" style="440" customWidth="1"/>
    <col min="11014" max="11014" width="21" style="440" customWidth="1"/>
    <col min="11015" max="11015" width="28.42578125" style="440" customWidth="1"/>
    <col min="11016" max="11016" width="30.7109375" style="440" customWidth="1"/>
    <col min="11017" max="11017" width="29.5703125" style="440" customWidth="1"/>
    <col min="11018" max="11018" width="33.5703125" style="440" customWidth="1"/>
    <col min="11019" max="11019" width="26.5703125" style="440" customWidth="1"/>
    <col min="11020" max="11020" width="31.5703125" style="440" customWidth="1"/>
    <col min="11021" max="11021" width="34.28515625" style="440" customWidth="1"/>
    <col min="11022" max="11022" width="45.140625" style="440" customWidth="1"/>
    <col min="11023" max="11264" width="9.140625" style="440"/>
    <col min="11265" max="11265" width="4.7109375" style="440" customWidth="1"/>
    <col min="11266" max="11266" width="10.5703125" style="440" customWidth="1"/>
    <col min="11267" max="11267" width="49.140625" style="440" customWidth="1"/>
    <col min="11268" max="11268" width="68.5703125" style="440" customWidth="1"/>
    <col min="11269" max="11269" width="35.42578125" style="440" customWidth="1"/>
    <col min="11270" max="11270" width="21" style="440" customWidth="1"/>
    <col min="11271" max="11271" width="28.42578125" style="440" customWidth="1"/>
    <col min="11272" max="11272" width="30.7109375" style="440" customWidth="1"/>
    <col min="11273" max="11273" width="29.5703125" style="440" customWidth="1"/>
    <col min="11274" max="11274" width="33.5703125" style="440" customWidth="1"/>
    <col min="11275" max="11275" width="26.5703125" style="440" customWidth="1"/>
    <col min="11276" max="11276" width="31.5703125" style="440" customWidth="1"/>
    <col min="11277" max="11277" width="34.28515625" style="440" customWidth="1"/>
    <col min="11278" max="11278" width="45.140625" style="440" customWidth="1"/>
    <col min="11279" max="11520" width="9.140625" style="440"/>
    <col min="11521" max="11521" width="4.7109375" style="440" customWidth="1"/>
    <col min="11522" max="11522" width="10.5703125" style="440" customWidth="1"/>
    <col min="11523" max="11523" width="49.140625" style="440" customWidth="1"/>
    <col min="11524" max="11524" width="68.5703125" style="440" customWidth="1"/>
    <col min="11525" max="11525" width="35.42578125" style="440" customWidth="1"/>
    <col min="11526" max="11526" width="21" style="440" customWidth="1"/>
    <col min="11527" max="11527" width="28.42578125" style="440" customWidth="1"/>
    <col min="11528" max="11528" width="30.7109375" style="440" customWidth="1"/>
    <col min="11529" max="11529" width="29.5703125" style="440" customWidth="1"/>
    <col min="11530" max="11530" width="33.5703125" style="440" customWidth="1"/>
    <col min="11531" max="11531" width="26.5703125" style="440" customWidth="1"/>
    <col min="11532" max="11532" width="31.5703125" style="440" customWidth="1"/>
    <col min="11533" max="11533" width="34.28515625" style="440" customWidth="1"/>
    <col min="11534" max="11534" width="45.140625" style="440" customWidth="1"/>
    <col min="11535" max="11776" width="9.140625" style="440"/>
    <col min="11777" max="11777" width="4.7109375" style="440" customWidth="1"/>
    <col min="11778" max="11778" width="10.5703125" style="440" customWidth="1"/>
    <col min="11779" max="11779" width="49.140625" style="440" customWidth="1"/>
    <col min="11780" max="11780" width="68.5703125" style="440" customWidth="1"/>
    <col min="11781" max="11781" width="35.42578125" style="440" customWidth="1"/>
    <col min="11782" max="11782" width="21" style="440" customWidth="1"/>
    <col min="11783" max="11783" width="28.42578125" style="440" customWidth="1"/>
    <col min="11784" max="11784" width="30.7109375" style="440" customWidth="1"/>
    <col min="11785" max="11785" width="29.5703125" style="440" customWidth="1"/>
    <col min="11786" max="11786" width="33.5703125" style="440" customWidth="1"/>
    <col min="11787" max="11787" width="26.5703125" style="440" customWidth="1"/>
    <col min="11788" max="11788" width="31.5703125" style="440" customWidth="1"/>
    <col min="11789" max="11789" width="34.28515625" style="440" customWidth="1"/>
    <col min="11790" max="11790" width="45.140625" style="440" customWidth="1"/>
    <col min="11791" max="12032" width="9.140625" style="440"/>
    <col min="12033" max="12033" width="4.7109375" style="440" customWidth="1"/>
    <col min="12034" max="12034" width="10.5703125" style="440" customWidth="1"/>
    <col min="12035" max="12035" width="49.140625" style="440" customWidth="1"/>
    <col min="12036" max="12036" width="68.5703125" style="440" customWidth="1"/>
    <col min="12037" max="12037" width="35.42578125" style="440" customWidth="1"/>
    <col min="12038" max="12038" width="21" style="440" customWidth="1"/>
    <col min="12039" max="12039" width="28.42578125" style="440" customWidth="1"/>
    <col min="12040" max="12040" width="30.7109375" style="440" customWidth="1"/>
    <col min="12041" max="12041" width="29.5703125" style="440" customWidth="1"/>
    <col min="12042" max="12042" width="33.5703125" style="440" customWidth="1"/>
    <col min="12043" max="12043" width="26.5703125" style="440" customWidth="1"/>
    <col min="12044" max="12044" width="31.5703125" style="440" customWidth="1"/>
    <col min="12045" max="12045" width="34.28515625" style="440" customWidth="1"/>
    <col min="12046" max="12046" width="45.140625" style="440" customWidth="1"/>
    <col min="12047" max="12288" width="9.140625" style="440"/>
    <col min="12289" max="12289" width="4.7109375" style="440" customWidth="1"/>
    <col min="12290" max="12290" width="10.5703125" style="440" customWidth="1"/>
    <col min="12291" max="12291" width="49.140625" style="440" customWidth="1"/>
    <col min="12292" max="12292" width="68.5703125" style="440" customWidth="1"/>
    <col min="12293" max="12293" width="35.42578125" style="440" customWidth="1"/>
    <col min="12294" max="12294" width="21" style="440" customWidth="1"/>
    <col min="12295" max="12295" width="28.42578125" style="440" customWidth="1"/>
    <col min="12296" max="12296" width="30.7109375" style="440" customWidth="1"/>
    <col min="12297" max="12297" width="29.5703125" style="440" customWidth="1"/>
    <col min="12298" max="12298" width="33.5703125" style="440" customWidth="1"/>
    <col min="12299" max="12299" width="26.5703125" style="440" customWidth="1"/>
    <col min="12300" max="12300" width="31.5703125" style="440" customWidth="1"/>
    <col min="12301" max="12301" width="34.28515625" style="440" customWidth="1"/>
    <col min="12302" max="12302" width="45.140625" style="440" customWidth="1"/>
    <col min="12303" max="12544" width="9.140625" style="440"/>
    <col min="12545" max="12545" width="4.7109375" style="440" customWidth="1"/>
    <col min="12546" max="12546" width="10.5703125" style="440" customWidth="1"/>
    <col min="12547" max="12547" width="49.140625" style="440" customWidth="1"/>
    <col min="12548" max="12548" width="68.5703125" style="440" customWidth="1"/>
    <col min="12549" max="12549" width="35.42578125" style="440" customWidth="1"/>
    <col min="12550" max="12550" width="21" style="440" customWidth="1"/>
    <col min="12551" max="12551" width="28.42578125" style="440" customWidth="1"/>
    <col min="12552" max="12552" width="30.7109375" style="440" customWidth="1"/>
    <col min="12553" max="12553" width="29.5703125" style="440" customWidth="1"/>
    <col min="12554" max="12554" width="33.5703125" style="440" customWidth="1"/>
    <col min="12555" max="12555" width="26.5703125" style="440" customWidth="1"/>
    <col min="12556" max="12556" width="31.5703125" style="440" customWidth="1"/>
    <col min="12557" max="12557" width="34.28515625" style="440" customWidth="1"/>
    <col min="12558" max="12558" width="45.140625" style="440" customWidth="1"/>
    <col min="12559" max="12800" width="9.140625" style="440"/>
    <col min="12801" max="12801" width="4.7109375" style="440" customWidth="1"/>
    <col min="12802" max="12802" width="10.5703125" style="440" customWidth="1"/>
    <col min="12803" max="12803" width="49.140625" style="440" customWidth="1"/>
    <col min="12804" max="12804" width="68.5703125" style="440" customWidth="1"/>
    <col min="12805" max="12805" width="35.42578125" style="440" customWidth="1"/>
    <col min="12806" max="12806" width="21" style="440" customWidth="1"/>
    <col min="12807" max="12807" width="28.42578125" style="440" customWidth="1"/>
    <col min="12808" max="12808" width="30.7109375" style="440" customWidth="1"/>
    <col min="12809" max="12809" width="29.5703125" style="440" customWidth="1"/>
    <col min="12810" max="12810" width="33.5703125" style="440" customWidth="1"/>
    <col min="12811" max="12811" width="26.5703125" style="440" customWidth="1"/>
    <col min="12812" max="12812" width="31.5703125" style="440" customWidth="1"/>
    <col min="12813" max="12813" width="34.28515625" style="440" customWidth="1"/>
    <col min="12814" max="12814" width="45.140625" style="440" customWidth="1"/>
    <col min="12815" max="13056" width="9.140625" style="440"/>
    <col min="13057" max="13057" width="4.7109375" style="440" customWidth="1"/>
    <col min="13058" max="13058" width="10.5703125" style="440" customWidth="1"/>
    <col min="13059" max="13059" width="49.140625" style="440" customWidth="1"/>
    <col min="13060" max="13060" width="68.5703125" style="440" customWidth="1"/>
    <col min="13061" max="13061" width="35.42578125" style="440" customWidth="1"/>
    <col min="13062" max="13062" width="21" style="440" customWidth="1"/>
    <col min="13063" max="13063" width="28.42578125" style="440" customWidth="1"/>
    <col min="13064" max="13064" width="30.7109375" style="440" customWidth="1"/>
    <col min="13065" max="13065" width="29.5703125" style="440" customWidth="1"/>
    <col min="13066" max="13066" width="33.5703125" style="440" customWidth="1"/>
    <col min="13067" max="13067" width="26.5703125" style="440" customWidth="1"/>
    <col min="13068" max="13068" width="31.5703125" style="440" customWidth="1"/>
    <col min="13069" max="13069" width="34.28515625" style="440" customWidth="1"/>
    <col min="13070" max="13070" width="45.140625" style="440" customWidth="1"/>
    <col min="13071" max="13312" width="9.140625" style="440"/>
    <col min="13313" max="13313" width="4.7109375" style="440" customWidth="1"/>
    <col min="13314" max="13314" width="10.5703125" style="440" customWidth="1"/>
    <col min="13315" max="13315" width="49.140625" style="440" customWidth="1"/>
    <col min="13316" max="13316" width="68.5703125" style="440" customWidth="1"/>
    <col min="13317" max="13317" width="35.42578125" style="440" customWidth="1"/>
    <col min="13318" max="13318" width="21" style="440" customWidth="1"/>
    <col min="13319" max="13319" width="28.42578125" style="440" customWidth="1"/>
    <col min="13320" max="13320" width="30.7109375" style="440" customWidth="1"/>
    <col min="13321" max="13321" width="29.5703125" style="440" customWidth="1"/>
    <col min="13322" max="13322" width="33.5703125" style="440" customWidth="1"/>
    <col min="13323" max="13323" width="26.5703125" style="440" customWidth="1"/>
    <col min="13324" max="13324" width="31.5703125" style="440" customWidth="1"/>
    <col min="13325" max="13325" width="34.28515625" style="440" customWidth="1"/>
    <col min="13326" max="13326" width="45.140625" style="440" customWidth="1"/>
    <col min="13327" max="13568" width="9.140625" style="440"/>
    <col min="13569" max="13569" width="4.7109375" style="440" customWidth="1"/>
    <col min="13570" max="13570" width="10.5703125" style="440" customWidth="1"/>
    <col min="13571" max="13571" width="49.140625" style="440" customWidth="1"/>
    <col min="13572" max="13572" width="68.5703125" style="440" customWidth="1"/>
    <col min="13573" max="13573" width="35.42578125" style="440" customWidth="1"/>
    <col min="13574" max="13574" width="21" style="440" customWidth="1"/>
    <col min="13575" max="13575" width="28.42578125" style="440" customWidth="1"/>
    <col min="13576" max="13576" width="30.7109375" style="440" customWidth="1"/>
    <col min="13577" max="13577" width="29.5703125" style="440" customWidth="1"/>
    <col min="13578" max="13578" width="33.5703125" style="440" customWidth="1"/>
    <col min="13579" max="13579" width="26.5703125" style="440" customWidth="1"/>
    <col min="13580" max="13580" width="31.5703125" style="440" customWidth="1"/>
    <col min="13581" max="13581" width="34.28515625" style="440" customWidth="1"/>
    <col min="13582" max="13582" width="45.140625" style="440" customWidth="1"/>
    <col min="13583" max="13824" width="9.140625" style="440"/>
    <col min="13825" max="13825" width="4.7109375" style="440" customWidth="1"/>
    <col min="13826" max="13826" width="10.5703125" style="440" customWidth="1"/>
    <col min="13827" max="13827" width="49.140625" style="440" customWidth="1"/>
    <col min="13828" max="13828" width="68.5703125" style="440" customWidth="1"/>
    <col min="13829" max="13829" width="35.42578125" style="440" customWidth="1"/>
    <col min="13830" max="13830" width="21" style="440" customWidth="1"/>
    <col min="13831" max="13831" width="28.42578125" style="440" customWidth="1"/>
    <col min="13832" max="13832" width="30.7109375" style="440" customWidth="1"/>
    <col min="13833" max="13833" width="29.5703125" style="440" customWidth="1"/>
    <col min="13834" max="13834" width="33.5703125" style="440" customWidth="1"/>
    <col min="13835" max="13835" width="26.5703125" style="440" customWidth="1"/>
    <col min="13836" max="13836" width="31.5703125" style="440" customWidth="1"/>
    <col min="13837" max="13837" width="34.28515625" style="440" customWidth="1"/>
    <col min="13838" max="13838" width="45.140625" style="440" customWidth="1"/>
    <col min="13839" max="14080" width="9.140625" style="440"/>
    <col min="14081" max="14081" width="4.7109375" style="440" customWidth="1"/>
    <col min="14082" max="14082" width="10.5703125" style="440" customWidth="1"/>
    <col min="14083" max="14083" width="49.140625" style="440" customWidth="1"/>
    <col min="14084" max="14084" width="68.5703125" style="440" customWidth="1"/>
    <col min="14085" max="14085" width="35.42578125" style="440" customWidth="1"/>
    <col min="14086" max="14086" width="21" style="440" customWidth="1"/>
    <col min="14087" max="14087" width="28.42578125" style="440" customWidth="1"/>
    <col min="14088" max="14088" width="30.7109375" style="440" customWidth="1"/>
    <col min="14089" max="14089" width="29.5703125" style="440" customWidth="1"/>
    <col min="14090" max="14090" width="33.5703125" style="440" customWidth="1"/>
    <col min="14091" max="14091" width="26.5703125" style="440" customWidth="1"/>
    <col min="14092" max="14092" width="31.5703125" style="440" customWidth="1"/>
    <col min="14093" max="14093" width="34.28515625" style="440" customWidth="1"/>
    <col min="14094" max="14094" width="45.140625" style="440" customWidth="1"/>
    <col min="14095" max="14336" width="9.140625" style="440"/>
    <col min="14337" max="14337" width="4.7109375" style="440" customWidth="1"/>
    <col min="14338" max="14338" width="10.5703125" style="440" customWidth="1"/>
    <col min="14339" max="14339" width="49.140625" style="440" customWidth="1"/>
    <col min="14340" max="14340" width="68.5703125" style="440" customWidth="1"/>
    <col min="14341" max="14341" width="35.42578125" style="440" customWidth="1"/>
    <col min="14342" max="14342" width="21" style="440" customWidth="1"/>
    <col min="14343" max="14343" width="28.42578125" style="440" customWidth="1"/>
    <col min="14344" max="14344" width="30.7109375" style="440" customWidth="1"/>
    <col min="14345" max="14345" width="29.5703125" style="440" customWidth="1"/>
    <col min="14346" max="14346" width="33.5703125" style="440" customWidth="1"/>
    <col min="14347" max="14347" width="26.5703125" style="440" customWidth="1"/>
    <col min="14348" max="14348" width="31.5703125" style="440" customWidth="1"/>
    <col min="14349" max="14349" width="34.28515625" style="440" customWidth="1"/>
    <col min="14350" max="14350" width="45.140625" style="440" customWidth="1"/>
    <col min="14351" max="14592" width="9.140625" style="440"/>
    <col min="14593" max="14593" width="4.7109375" style="440" customWidth="1"/>
    <col min="14594" max="14594" width="10.5703125" style="440" customWidth="1"/>
    <col min="14595" max="14595" width="49.140625" style="440" customWidth="1"/>
    <col min="14596" max="14596" width="68.5703125" style="440" customWidth="1"/>
    <col min="14597" max="14597" width="35.42578125" style="440" customWidth="1"/>
    <col min="14598" max="14598" width="21" style="440" customWidth="1"/>
    <col min="14599" max="14599" width="28.42578125" style="440" customWidth="1"/>
    <col min="14600" max="14600" width="30.7109375" style="440" customWidth="1"/>
    <col min="14601" max="14601" width="29.5703125" style="440" customWidth="1"/>
    <col min="14602" max="14602" width="33.5703125" style="440" customWidth="1"/>
    <col min="14603" max="14603" width="26.5703125" style="440" customWidth="1"/>
    <col min="14604" max="14604" width="31.5703125" style="440" customWidth="1"/>
    <col min="14605" max="14605" width="34.28515625" style="440" customWidth="1"/>
    <col min="14606" max="14606" width="45.140625" style="440" customWidth="1"/>
    <col min="14607" max="14848" width="9.140625" style="440"/>
    <col min="14849" max="14849" width="4.7109375" style="440" customWidth="1"/>
    <col min="14850" max="14850" width="10.5703125" style="440" customWidth="1"/>
    <col min="14851" max="14851" width="49.140625" style="440" customWidth="1"/>
    <col min="14852" max="14852" width="68.5703125" style="440" customWidth="1"/>
    <col min="14853" max="14853" width="35.42578125" style="440" customWidth="1"/>
    <col min="14854" max="14854" width="21" style="440" customWidth="1"/>
    <col min="14855" max="14855" width="28.42578125" style="440" customWidth="1"/>
    <col min="14856" max="14856" width="30.7109375" style="440" customWidth="1"/>
    <col min="14857" max="14857" width="29.5703125" style="440" customWidth="1"/>
    <col min="14858" max="14858" width="33.5703125" style="440" customWidth="1"/>
    <col min="14859" max="14859" width="26.5703125" style="440" customWidth="1"/>
    <col min="14860" max="14860" width="31.5703125" style="440" customWidth="1"/>
    <col min="14861" max="14861" width="34.28515625" style="440" customWidth="1"/>
    <col min="14862" max="14862" width="45.140625" style="440" customWidth="1"/>
    <col min="14863" max="15104" width="9.140625" style="440"/>
    <col min="15105" max="15105" width="4.7109375" style="440" customWidth="1"/>
    <col min="15106" max="15106" width="10.5703125" style="440" customWidth="1"/>
    <col min="15107" max="15107" width="49.140625" style="440" customWidth="1"/>
    <col min="15108" max="15108" width="68.5703125" style="440" customWidth="1"/>
    <col min="15109" max="15109" width="35.42578125" style="440" customWidth="1"/>
    <col min="15110" max="15110" width="21" style="440" customWidth="1"/>
    <col min="15111" max="15111" width="28.42578125" style="440" customWidth="1"/>
    <col min="15112" max="15112" width="30.7109375" style="440" customWidth="1"/>
    <col min="15113" max="15113" width="29.5703125" style="440" customWidth="1"/>
    <col min="15114" max="15114" width="33.5703125" style="440" customWidth="1"/>
    <col min="15115" max="15115" width="26.5703125" style="440" customWidth="1"/>
    <col min="15116" max="15116" width="31.5703125" style="440" customWidth="1"/>
    <col min="15117" max="15117" width="34.28515625" style="440" customWidth="1"/>
    <col min="15118" max="15118" width="45.140625" style="440" customWidth="1"/>
    <col min="15119" max="15360" width="9.140625" style="440"/>
    <col min="15361" max="15361" width="4.7109375" style="440" customWidth="1"/>
    <col min="15362" max="15362" width="10.5703125" style="440" customWidth="1"/>
    <col min="15363" max="15363" width="49.140625" style="440" customWidth="1"/>
    <col min="15364" max="15364" width="68.5703125" style="440" customWidth="1"/>
    <col min="15365" max="15365" width="35.42578125" style="440" customWidth="1"/>
    <col min="15366" max="15366" width="21" style="440" customWidth="1"/>
    <col min="15367" max="15367" width="28.42578125" style="440" customWidth="1"/>
    <col min="15368" max="15368" width="30.7109375" style="440" customWidth="1"/>
    <col min="15369" max="15369" width="29.5703125" style="440" customWidth="1"/>
    <col min="15370" max="15370" width="33.5703125" style="440" customWidth="1"/>
    <col min="15371" max="15371" width="26.5703125" style="440" customWidth="1"/>
    <col min="15372" max="15372" width="31.5703125" style="440" customWidth="1"/>
    <col min="15373" max="15373" width="34.28515625" style="440" customWidth="1"/>
    <col min="15374" max="15374" width="45.140625" style="440" customWidth="1"/>
    <col min="15375" max="15616" width="9.140625" style="440"/>
    <col min="15617" max="15617" width="4.7109375" style="440" customWidth="1"/>
    <col min="15618" max="15618" width="10.5703125" style="440" customWidth="1"/>
    <col min="15619" max="15619" width="49.140625" style="440" customWidth="1"/>
    <col min="15620" max="15620" width="68.5703125" style="440" customWidth="1"/>
    <col min="15621" max="15621" width="35.42578125" style="440" customWidth="1"/>
    <col min="15622" max="15622" width="21" style="440" customWidth="1"/>
    <col min="15623" max="15623" width="28.42578125" style="440" customWidth="1"/>
    <col min="15624" max="15624" width="30.7109375" style="440" customWidth="1"/>
    <col min="15625" max="15625" width="29.5703125" style="440" customWidth="1"/>
    <col min="15626" max="15626" width="33.5703125" style="440" customWidth="1"/>
    <col min="15627" max="15627" width="26.5703125" style="440" customWidth="1"/>
    <col min="15628" max="15628" width="31.5703125" style="440" customWidth="1"/>
    <col min="15629" max="15629" width="34.28515625" style="440" customWidth="1"/>
    <col min="15630" max="15630" width="45.140625" style="440" customWidth="1"/>
    <col min="15631" max="15872" width="9.140625" style="440"/>
    <col min="15873" max="15873" width="4.7109375" style="440" customWidth="1"/>
    <col min="15874" max="15874" width="10.5703125" style="440" customWidth="1"/>
    <col min="15875" max="15875" width="49.140625" style="440" customWidth="1"/>
    <col min="15876" max="15876" width="68.5703125" style="440" customWidth="1"/>
    <col min="15877" max="15877" width="35.42578125" style="440" customWidth="1"/>
    <col min="15878" max="15878" width="21" style="440" customWidth="1"/>
    <col min="15879" max="15879" width="28.42578125" style="440" customWidth="1"/>
    <col min="15880" max="15880" width="30.7109375" style="440" customWidth="1"/>
    <col min="15881" max="15881" width="29.5703125" style="440" customWidth="1"/>
    <col min="15882" max="15882" width="33.5703125" style="440" customWidth="1"/>
    <col min="15883" max="15883" width="26.5703125" style="440" customWidth="1"/>
    <col min="15884" max="15884" width="31.5703125" style="440" customWidth="1"/>
    <col min="15885" max="15885" width="34.28515625" style="440" customWidth="1"/>
    <col min="15886" max="15886" width="45.140625" style="440" customWidth="1"/>
    <col min="15887" max="16128" width="9.140625" style="440"/>
    <col min="16129" max="16129" width="4.7109375" style="440" customWidth="1"/>
    <col min="16130" max="16130" width="10.5703125" style="440" customWidth="1"/>
    <col min="16131" max="16131" width="49.140625" style="440" customWidth="1"/>
    <col min="16132" max="16132" width="68.5703125" style="440" customWidth="1"/>
    <col min="16133" max="16133" width="35.42578125" style="440" customWidth="1"/>
    <col min="16134" max="16134" width="21" style="440" customWidth="1"/>
    <col min="16135" max="16135" width="28.42578125" style="440" customWidth="1"/>
    <col min="16136" max="16136" width="30.7109375" style="440" customWidth="1"/>
    <col min="16137" max="16137" width="29.5703125" style="440" customWidth="1"/>
    <col min="16138" max="16138" width="33.5703125" style="440" customWidth="1"/>
    <col min="16139" max="16139" width="26.5703125" style="440" customWidth="1"/>
    <col min="16140" max="16140" width="31.5703125" style="440" customWidth="1"/>
    <col min="16141" max="16141" width="34.28515625" style="440" customWidth="1"/>
    <col min="16142" max="16142" width="45.140625" style="440" customWidth="1"/>
    <col min="16143" max="16384" width="9.140625" style="440"/>
  </cols>
  <sheetData>
    <row r="1" spans="2:15">
      <c r="C1" s="441"/>
      <c r="D1" s="441"/>
    </row>
    <row r="2" spans="2:15" ht="31.5" customHeight="1">
      <c r="C2" s="444"/>
      <c r="D2" s="444"/>
      <c r="E2" s="444"/>
      <c r="F2" s="444"/>
      <c r="G2" s="444"/>
      <c r="H2" s="444"/>
      <c r="I2" s="444"/>
      <c r="J2" s="444"/>
      <c r="K2" s="444"/>
      <c r="L2" s="444"/>
      <c r="M2" s="444"/>
      <c r="N2" s="444"/>
    </row>
    <row r="3" spans="2:15" s="262" customFormat="1">
      <c r="B3" s="399"/>
      <c r="C3" s="265"/>
      <c r="D3" s="399"/>
      <c r="E3" s="399"/>
      <c r="F3" s="399"/>
      <c r="G3" s="399"/>
      <c r="H3" s="392" t="str">
        <f>Index!B2</f>
        <v xml:space="preserve">      Vidarbha Industries Power Limited - Transmission Business</v>
      </c>
    </row>
    <row r="4" spans="2:15" s="262" customFormat="1">
      <c r="B4" s="445"/>
      <c r="C4" s="265"/>
      <c r="D4" s="400"/>
      <c r="E4" s="400"/>
      <c r="F4" s="400"/>
      <c r="G4" s="400"/>
      <c r="H4" s="398" t="s">
        <v>451</v>
      </c>
    </row>
    <row r="5" spans="2:15" s="262" customFormat="1">
      <c r="B5" s="445"/>
      <c r="C5" s="265"/>
      <c r="D5" s="400"/>
      <c r="E5" s="400"/>
      <c r="F5" s="400"/>
      <c r="G5" s="400"/>
      <c r="H5" s="401" t="s">
        <v>726</v>
      </c>
    </row>
    <row r="6" spans="2:15" s="262" customFormat="1">
      <c r="B6" s="445"/>
      <c r="C6" s="265"/>
      <c r="D6" s="400"/>
      <c r="E6" s="400"/>
      <c r="F6" s="400"/>
      <c r="G6" s="400"/>
      <c r="H6" s="401"/>
    </row>
    <row r="7" spans="2:15" ht="57">
      <c r="B7" s="446" t="s">
        <v>224</v>
      </c>
      <c r="C7" s="446" t="s">
        <v>394</v>
      </c>
      <c r="D7" s="446" t="s">
        <v>395</v>
      </c>
      <c r="E7" s="446" t="s">
        <v>534</v>
      </c>
      <c r="F7" s="446" t="s">
        <v>396</v>
      </c>
      <c r="G7" s="446" t="s">
        <v>397</v>
      </c>
      <c r="H7" s="446" t="s">
        <v>398</v>
      </c>
      <c r="I7" s="446" t="s">
        <v>399</v>
      </c>
      <c r="J7" s="446" t="s">
        <v>400</v>
      </c>
      <c r="K7" s="446" t="s">
        <v>401</v>
      </c>
      <c r="L7" s="446" t="s">
        <v>402</v>
      </c>
      <c r="M7" s="447" t="s">
        <v>403</v>
      </c>
      <c r="N7" s="446" t="s">
        <v>404</v>
      </c>
      <c r="O7" s="442"/>
    </row>
    <row r="8" spans="2:15">
      <c r="B8" s="448"/>
      <c r="C8" s="251"/>
      <c r="D8" s="251"/>
      <c r="E8" s="449"/>
      <c r="F8" s="449"/>
      <c r="G8" s="449"/>
      <c r="H8" s="449"/>
      <c r="I8" s="449"/>
      <c r="J8" s="449"/>
      <c r="K8" s="449"/>
      <c r="L8" s="449"/>
      <c r="M8" s="450"/>
      <c r="N8" s="451"/>
      <c r="O8" s="442"/>
    </row>
    <row r="9" spans="2:15" s="453" customFormat="1">
      <c r="B9" s="448"/>
      <c r="C9" s="251"/>
      <c r="D9" s="251"/>
      <c r="E9" s="449"/>
      <c r="F9" s="449"/>
      <c r="G9" s="449"/>
      <c r="H9" s="449"/>
      <c r="I9" s="449"/>
      <c r="J9" s="449"/>
      <c r="K9" s="449"/>
      <c r="L9" s="449"/>
      <c r="M9" s="450"/>
      <c r="N9" s="451"/>
      <c r="O9" s="452"/>
    </row>
    <row r="10" spans="2:15">
      <c r="B10" s="448"/>
      <c r="C10" s="251"/>
      <c r="D10" s="251"/>
      <c r="E10" s="449"/>
      <c r="F10" s="449"/>
      <c r="G10" s="449"/>
      <c r="H10" s="449"/>
      <c r="I10" s="449"/>
      <c r="J10" s="449"/>
      <c r="K10" s="449"/>
      <c r="L10" s="449"/>
      <c r="M10" s="450"/>
      <c r="N10" s="451"/>
      <c r="O10" s="442"/>
    </row>
    <row r="11" spans="2:15">
      <c r="B11" s="448"/>
      <c r="C11" s="251"/>
      <c r="D11" s="251"/>
      <c r="E11" s="449"/>
      <c r="F11" s="449"/>
      <c r="G11" s="449"/>
      <c r="H11" s="454"/>
      <c r="I11" s="449"/>
      <c r="J11" s="449"/>
      <c r="K11" s="455"/>
      <c r="L11" s="449"/>
      <c r="M11" s="450"/>
      <c r="N11" s="451"/>
      <c r="O11" s="442"/>
    </row>
    <row r="12" spans="2:15">
      <c r="B12" s="448"/>
      <c r="C12" s="251"/>
      <c r="D12" s="251"/>
      <c r="E12" s="449"/>
      <c r="F12" s="449"/>
      <c r="G12" s="449"/>
      <c r="H12" s="449"/>
      <c r="I12" s="449"/>
      <c r="J12" s="449"/>
      <c r="K12" s="449"/>
      <c r="L12" s="449"/>
      <c r="M12" s="450"/>
      <c r="N12" s="451"/>
      <c r="O12" s="442"/>
    </row>
    <row r="13" spans="2:15" ht="15.75" thickBot="1">
      <c r="B13" s="456"/>
      <c r="C13" s="457"/>
      <c r="D13" s="457"/>
      <c r="E13" s="458"/>
      <c r="F13" s="458"/>
      <c r="G13" s="459"/>
      <c r="H13" s="458"/>
      <c r="I13" s="458"/>
      <c r="J13" s="458"/>
      <c r="K13" s="458"/>
      <c r="L13" s="458"/>
      <c r="M13" s="460"/>
      <c r="N13" s="461"/>
      <c r="O13" s="442"/>
    </row>
    <row r="14" spans="2:15">
      <c r="B14" s="442"/>
      <c r="C14" s="442"/>
      <c r="D14" s="442"/>
      <c r="G14" s="442"/>
      <c r="K14" s="442"/>
      <c r="M14" s="442"/>
    </row>
    <row r="15" spans="2:15">
      <c r="B15" s="242" t="s">
        <v>556</v>
      </c>
      <c r="C15" s="442"/>
      <c r="D15" s="442"/>
      <c r="G15" s="442"/>
      <c r="K15" s="442"/>
      <c r="M15" s="442"/>
    </row>
    <row r="16" spans="2:15">
      <c r="B16" s="442"/>
      <c r="C16" s="442"/>
      <c r="D16" s="442"/>
      <c r="G16" s="442"/>
      <c r="K16" s="442"/>
      <c r="M16" s="442"/>
    </row>
    <row r="17" spans="2:13">
      <c r="B17" s="442"/>
      <c r="C17" s="442"/>
      <c r="D17" s="442"/>
      <c r="G17" s="442"/>
      <c r="K17" s="442"/>
      <c r="M17" s="442"/>
    </row>
    <row r="18" spans="2:13">
      <c r="B18" s="442"/>
      <c r="C18" s="442"/>
      <c r="D18" s="442"/>
      <c r="G18" s="442"/>
      <c r="K18" s="442"/>
      <c r="M18" s="442"/>
    </row>
    <row r="19" spans="2:13">
      <c r="B19" s="442"/>
      <c r="C19" s="442"/>
      <c r="D19" s="442"/>
      <c r="G19" s="442"/>
      <c r="K19" s="442"/>
      <c r="M19" s="442"/>
    </row>
    <row r="20" spans="2:13">
      <c r="B20" s="442"/>
      <c r="C20" s="442"/>
      <c r="D20" s="442"/>
      <c r="G20" s="442"/>
      <c r="K20" s="442"/>
      <c r="M20" s="442"/>
    </row>
    <row r="21" spans="2:13">
      <c r="B21" s="442"/>
      <c r="C21" s="442"/>
      <c r="D21" s="442"/>
      <c r="G21" s="442"/>
      <c r="K21" s="442"/>
      <c r="M21" s="442"/>
    </row>
    <row r="22" spans="2:13">
      <c r="B22" s="442"/>
      <c r="C22" s="442"/>
      <c r="D22" s="442"/>
      <c r="G22" s="442"/>
      <c r="K22" s="442"/>
      <c r="M22" s="442"/>
    </row>
    <row r="23" spans="2:13" ht="27.75" customHeight="1">
      <c r="B23" s="442"/>
      <c r="C23" s="442"/>
      <c r="D23" s="442"/>
      <c r="G23" s="442"/>
      <c r="K23" s="442"/>
      <c r="M23" s="442"/>
    </row>
    <row r="24" spans="2:13" ht="27.75" customHeight="1">
      <c r="B24" s="442"/>
      <c r="C24" s="442"/>
      <c r="D24" s="442"/>
      <c r="G24" s="442"/>
      <c r="K24" s="442"/>
      <c r="M24" s="442"/>
    </row>
    <row r="25" spans="2:13">
      <c r="B25" s="442"/>
      <c r="C25" s="442"/>
      <c r="D25" s="442"/>
      <c r="G25" s="442"/>
      <c r="K25" s="442"/>
      <c r="M25" s="442"/>
    </row>
    <row r="26" spans="2:13">
      <c r="B26" s="442"/>
      <c r="C26" s="442"/>
      <c r="D26" s="442"/>
      <c r="G26" s="442"/>
      <c r="K26" s="442"/>
      <c r="M26" s="442"/>
    </row>
    <row r="27" spans="2:13">
      <c r="B27" s="442"/>
      <c r="C27" s="442"/>
      <c r="D27" s="442"/>
      <c r="G27" s="442"/>
      <c r="K27" s="442"/>
      <c r="M27" s="442"/>
    </row>
    <row r="28" spans="2:13">
      <c r="B28" s="442"/>
      <c r="C28" s="442"/>
      <c r="D28" s="442"/>
      <c r="G28" s="442"/>
      <c r="K28" s="442"/>
      <c r="M28" s="442"/>
    </row>
    <row r="29" spans="2:13">
      <c r="B29" s="442"/>
      <c r="C29" s="442"/>
      <c r="D29" s="442"/>
      <c r="G29" s="442"/>
      <c r="K29" s="442"/>
      <c r="M29" s="442"/>
    </row>
    <row r="30" spans="2:13">
      <c r="B30" s="442"/>
      <c r="C30" s="442"/>
      <c r="D30" s="442"/>
      <c r="G30" s="442"/>
      <c r="K30" s="442"/>
      <c r="M30" s="442"/>
    </row>
    <row r="31" spans="2:13">
      <c r="B31" s="442"/>
      <c r="C31" s="442"/>
      <c r="D31" s="442"/>
      <c r="G31" s="442"/>
      <c r="K31" s="442"/>
      <c r="M31" s="442"/>
    </row>
    <row r="32" spans="2:13">
      <c r="B32" s="442"/>
      <c r="C32" s="442"/>
      <c r="D32" s="442"/>
      <c r="G32" s="442"/>
      <c r="K32" s="442"/>
      <c r="M32" s="442"/>
    </row>
    <row r="33" spans="2:14">
      <c r="B33" s="442"/>
      <c r="C33" s="442"/>
      <c r="D33" s="442"/>
      <c r="G33" s="442"/>
      <c r="K33" s="442"/>
      <c r="M33" s="442"/>
    </row>
    <row r="34" spans="2:14">
      <c r="B34" s="442"/>
      <c r="C34" s="442"/>
      <c r="D34" s="442"/>
      <c r="G34" s="442"/>
      <c r="K34" s="442"/>
      <c r="M34" s="442"/>
    </row>
    <row r="35" spans="2:14">
      <c r="B35" s="442"/>
      <c r="C35" s="442"/>
      <c r="D35" s="442"/>
      <c r="G35" s="442"/>
      <c r="K35" s="442"/>
      <c r="M35" s="442"/>
    </row>
    <row r="36" spans="2:14">
      <c r="B36" s="442"/>
      <c r="C36" s="442"/>
      <c r="D36" s="442"/>
      <c r="G36" s="442"/>
      <c r="K36" s="442"/>
      <c r="M36" s="442"/>
    </row>
    <row r="37" spans="2:14">
      <c r="B37" s="442"/>
      <c r="C37" s="442"/>
      <c r="D37" s="442"/>
      <c r="G37" s="442"/>
      <c r="K37" s="442"/>
      <c r="M37" s="442"/>
    </row>
    <row r="38" spans="2:14">
      <c r="B38" s="442"/>
      <c r="C38" s="442"/>
      <c r="D38" s="442"/>
      <c r="G38" s="442"/>
      <c r="K38" s="442"/>
      <c r="M38" s="442"/>
    </row>
    <row r="39" spans="2:14">
      <c r="B39" s="442"/>
      <c r="C39" s="442"/>
      <c r="D39" s="442"/>
      <c r="G39" s="442"/>
      <c r="K39" s="442"/>
      <c r="M39" s="442"/>
    </row>
    <row r="40" spans="2:14">
      <c r="B40" s="442"/>
      <c r="C40" s="442"/>
      <c r="D40" s="442"/>
      <c r="G40" s="442"/>
      <c r="K40" s="442"/>
      <c r="M40" s="442"/>
    </row>
    <row r="41" spans="2:14">
      <c r="B41" s="442"/>
      <c r="C41" s="442"/>
      <c r="D41" s="442"/>
      <c r="G41" s="442"/>
      <c r="K41" s="442"/>
      <c r="M41" s="442"/>
    </row>
    <row r="42" spans="2:14">
      <c r="B42" s="442"/>
      <c r="C42" s="442"/>
      <c r="D42" s="442"/>
      <c r="G42" s="442"/>
      <c r="K42" s="442"/>
      <c r="M42" s="442"/>
    </row>
    <row r="43" spans="2:14">
      <c r="B43" s="442"/>
      <c r="C43" s="442"/>
      <c r="D43" s="442"/>
      <c r="G43" s="442"/>
      <c r="K43" s="442"/>
      <c r="M43" s="442"/>
    </row>
    <row r="44" spans="2:14">
      <c r="B44" s="442"/>
      <c r="C44" s="442"/>
      <c r="D44" s="442"/>
      <c r="G44" s="442"/>
      <c r="K44" s="442"/>
      <c r="M44" s="442"/>
    </row>
    <row r="45" spans="2:14">
      <c r="B45" s="442"/>
      <c r="C45" s="442"/>
      <c r="D45" s="442"/>
      <c r="G45" s="442"/>
      <c r="K45" s="442"/>
      <c r="M45" s="442"/>
      <c r="N45" s="462"/>
    </row>
    <row r="46" spans="2:14">
      <c r="B46" s="442"/>
      <c r="C46" s="442"/>
      <c r="D46" s="442"/>
      <c r="G46" s="442"/>
      <c r="K46" s="442"/>
      <c r="M46" s="442"/>
    </row>
    <row r="47" spans="2:14">
      <c r="B47" s="442"/>
      <c r="C47" s="442"/>
      <c r="D47" s="442"/>
      <c r="G47" s="442"/>
      <c r="K47" s="442"/>
      <c r="M47" s="442"/>
    </row>
    <row r="48" spans="2:14">
      <c r="B48" s="442"/>
      <c r="C48" s="442"/>
      <c r="D48" s="442"/>
      <c r="G48" s="442"/>
      <c r="K48" s="442"/>
      <c r="M48" s="442"/>
    </row>
    <row r="49" spans="2:14">
      <c r="B49" s="442"/>
      <c r="C49" s="442"/>
      <c r="D49" s="442"/>
      <c r="G49" s="442"/>
      <c r="K49" s="442"/>
      <c r="M49" s="442"/>
    </row>
    <row r="50" spans="2:14">
      <c r="B50" s="442"/>
      <c r="C50" s="442"/>
      <c r="D50" s="442"/>
      <c r="G50" s="442"/>
      <c r="K50" s="442"/>
      <c r="M50" s="442"/>
    </row>
    <row r="51" spans="2:14">
      <c r="B51" s="442"/>
      <c r="C51" s="442"/>
      <c r="D51" s="442"/>
      <c r="G51" s="442"/>
      <c r="K51" s="442"/>
      <c r="M51" s="442"/>
    </row>
    <row r="52" spans="2:14">
      <c r="B52" s="442"/>
      <c r="C52" s="442"/>
      <c r="D52" s="442"/>
      <c r="G52" s="442"/>
      <c r="K52" s="442"/>
      <c r="M52" s="442"/>
    </row>
    <row r="53" spans="2:14">
      <c r="B53" s="442"/>
      <c r="C53" s="442"/>
      <c r="D53" s="442"/>
      <c r="G53" s="442"/>
      <c r="K53" s="442"/>
      <c r="M53" s="442"/>
    </row>
    <row r="54" spans="2:14">
      <c r="B54" s="442"/>
      <c r="C54" s="442"/>
      <c r="D54" s="442"/>
      <c r="G54" s="442"/>
      <c r="K54" s="442"/>
      <c r="M54" s="442"/>
    </row>
    <row r="55" spans="2:14">
      <c r="B55" s="442"/>
      <c r="C55" s="442"/>
      <c r="D55" s="442"/>
      <c r="G55" s="442"/>
      <c r="K55" s="442"/>
      <c r="M55" s="442"/>
    </row>
    <row r="56" spans="2:14">
      <c r="B56" s="442"/>
      <c r="C56" s="442"/>
      <c r="D56" s="442"/>
      <c r="G56" s="442"/>
      <c r="K56" s="442"/>
      <c r="M56" s="442"/>
    </row>
    <row r="57" spans="2:14">
      <c r="B57" s="442"/>
      <c r="C57" s="442"/>
      <c r="D57" s="442"/>
      <c r="G57" s="442"/>
      <c r="K57" s="442"/>
      <c r="M57" s="442"/>
    </row>
    <row r="58" spans="2:14">
      <c r="B58" s="442"/>
      <c r="C58" s="442"/>
      <c r="D58" s="442"/>
      <c r="G58" s="442"/>
      <c r="K58" s="442"/>
      <c r="M58" s="442"/>
    </row>
    <row r="59" spans="2:14">
      <c r="B59" s="442"/>
      <c r="C59" s="442"/>
      <c r="D59" s="442"/>
      <c r="G59" s="442"/>
      <c r="K59" s="442"/>
      <c r="M59" s="442"/>
      <c r="N59" s="462"/>
    </row>
    <row r="60" spans="2:14">
      <c r="B60" s="442"/>
      <c r="C60" s="442"/>
      <c r="D60" s="442"/>
      <c r="G60" s="442"/>
      <c r="K60" s="442"/>
      <c r="M60" s="442"/>
    </row>
    <row r="61" spans="2:14">
      <c r="B61" s="442"/>
      <c r="C61" s="442"/>
      <c r="D61" s="442"/>
      <c r="G61" s="442"/>
      <c r="K61" s="442"/>
      <c r="M61" s="442"/>
    </row>
    <row r="62" spans="2:14">
      <c r="B62" s="442"/>
      <c r="C62" s="442"/>
      <c r="M62" s="463"/>
    </row>
    <row r="63" spans="2:14">
      <c r="B63" s="442"/>
      <c r="C63" s="442"/>
      <c r="M63" s="464"/>
    </row>
    <row r="64" spans="2:14">
      <c r="B64" s="442"/>
      <c r="C64" s="442"/>
      <c r="D64" s="465"/>
      <c r="M64" s="466"/>
    </row>
    <row r="65" spans="2:13">
      <c r="B65" s="442"/>
      <c r="C65" s="442"/>
      <c r="M65" s="467"/>
    </row>
    <row r="66" spans="2:13">
      <c r="B66" s="442"/>
      <c r="C66" s="442"/>
      <c r="M66" s="466"/>
    </row>
    <row r="67" spans="2:13">
      <c r="B67" s="442"/>
      <c r="C67" s="442"/>
      <c r="M67" s="466"/>
    </row>
    <row r="68" spans="2:13">
      <c r="B68" s="442"/>
      <c r="C68" s="442"/>
      <c r="M68" s="466"/>
    </row>
    <row r="69" spans="2:13">
      <c r="B69" s="442"/>
      <c r="C69" s="442"/>
      <c r="M69" s="466"/>
    </row>
    <row r="70" spans="2:13">
      <c r="B70" s="442"/>
      <c r="C70" s="442"/>
      <c r="M70" s="468"/>
    </row>
    <row r="71" spans="2:13">
      <c r="B71" s="442"/>
      <c r="C71" s="442"/>
      <c r="M71" s="466"/>
    </row>
    <row r="72" spans="2:13">
      <c r="B72" s="442"/>
      <c r="C72" s="442"/>
      <c r="M72" s="466"/>
    </row>
    <row r="73" spans="2:13">
      <c r="B73" s="442"/>
      <c r="C73" s="442"/>
      <c r="M73" s="463"/>
    </row>
    <row r="75" spans="2:13">
      <c r="M75" s="469"/>
    </row>
    <row r="76" spans="2:13">
      <c r="M76" s="470"/>
    </row>
  </sheetData>
  <printOptions horizontalCentered="1"/>
  <pageMargins left="0.55118110236220497" right="0.511811023622047" top="1.1811023622047201" bottom="0.98425196850393704" header="0.39370078740157499" footer="0.31496062992126"/>
  <pageSetup paperSize="9" scale="61"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B2:K29"/>
  <sheetViews>
    <sheetView showGridLines="0" view="pageBreakPreview" zoomScale="70" zoomScaleSheetLayoutView="70" workbookViewId="0">
      <selection activeCell="E3" sqref="E3"/>
    </sheetView>
  </sheetViews>
  <sheetFormatPr defaultColWidth="9.140625" defaultRowHeight="15"/>
  <cols>
    <col min="1" max="1" width="9.140625" style="262"/>
    <col min="2" max="2" width="24.7109375" style="262" customWidth="1"/>
    <col min="3" max="3" width="12.42578125" style="262" customWidth="1"/>
    <col min="4" max="4" width="13.85546875" style="262" customWidth="1"/>
    <col min="5" max="5" width="13.28515625" style="262" customWidth="1"/>
    <col min="6" max="6" width="12.42578125" style="262" customWidth="1"/>
    <col min="7" max="7" width="14" style="262" customWidth="1"/>
    <col min="8" max="8" width="13.42578125" style="262" customWidth="1"/>
    <col min="9" max="10" width="16.7109375" style="262" customWidth="1"/>
    <col min="11" max="11" width="26.7109375" style="262" customWidth="1"/>
    <col min="12" max="251" width="9.140625" style="262"/>
    <col min="252" max="252" width="71" style="262" customWidth="1"/>
    <col min="253" max="253" width="22.7109375" style="262" bestFit="1" customWidth="1"/>
    <col min="254" max="254" width="33" style="262" bestFit="1" customWidth="1"/>
    <col min="255" max="255" width="26.5703125" style="262" bestFit="1" customWidth="1"/>
    <col min="256" max="256" width="22.7109375" style="262" bestFit="1" customWidth="1"/>
    <col min="257" max="257" width="33" style="262" bestFit="1" customWidth="1"/>
    <col min="258" max="258" width="26.5703125" style="262" customWidth="1"/>
    <col min="259" max="259" width="22.7109375" style="262" bestFit="1" customWidth="1"/>
    <col min="260" max="261" width="33" style="262" bestFit="1" customWidth="1"/>
    <col min="262" max="262" width="22.7109375" style="262" bestFit="1" customWidth="1"/>
    <col min="263" max="263" width="33" style="262" bestFit="1" customWidth="1"/>
    <col min="264" max="264" width="25.7109375" style="262" customWidth="1"/>
    <col min="265" max="266" width="16.7109375" style="262" customWidth="1"/>
    <col min="267" max="267" width="26.7109375" style="262" customWidth="1"/>
    <col min="268" max="507" width="9.140625" style="262"/>
    <col min="508" max="508" width="71" style="262" customWidth="1"/>
    <col min="509" max="509" width="22.7109375" style="262" bestFit="1" customWidth="1"/>
    <col min="510" max="510" width="33" style="262" bestFit="1" customWidth="1"/>
    <col min="511" max="511" width="26.5703125" style="262" bestFit="1" customWidth="1"/>
    <col min="512" max="512" width="22.7109375" style="262" bestFit="1" customWidth="1"/>
    <col min="513" max="513" width="33" style="262" bestFit="1" customWidth="1"/>
    <col min="514" max="514" width="26.5703125" style="262" customWidth="1"/>
    <col min="515" max="515" width="22.7109375" style="262" bestFit="1" customWidth="1"/>
    <col min="516" max="517" width="33" style="262" bestFit="1" customWidth="1"/>
    <col min="518" max="518" width="22.7109375" style="262" bestFit="1" customWidth="1"/>
    <col min="519" max="519" width="33" style="262" bestFit="1" customWidth="1"/>
    <col min="520" max="520" width="25.7109375" style="262" customWidth="1"/>
    <col min="521" max="522" width="16.7109375" style="262" customWidth="1"/>
    <col min="523" max="523" width="26.7109375" style="262" customWidth="1"/>
    <col min="524" max="763" width="9.140625" style="262"/>
    <col min="764" max="764" width="71" style="262" customWidth="1"/>
    <col min="765" max="765" width="22.7109375" style="262" bestFit="1" customWidth="1"/>
    <col min="766" max="766" width="33" style="262" bestFit="1" customWidth="1"/>
    <col min="767" max="767" width="26.5703125" style="262" bestFit="1" customWidth="1"/>
    <col min="768" max="768" width="22.7109375" style="262" bestFit="1" customWidth="1"/>
    <col min="769" max="769" width="33" style="262" bestFit="1" customWidth="1"/>
    <col min="770" max="770" width="26.5703125" style="262" customWidth="1"/>
    <col min="771" max="771" width="22.7109375" style="262" bestFit="1" customWidth="1"/>
    <col min="772" max="773" width="33" style="262" bestFit="1" customWidth="1"/>
    <col min="774" max="774" width="22.7109375" style="262" bestFit="1" customWidth="1"/>
    <col min="775" max="775" width="33" style="262" bestFit="1" customWidth="1"/>
    <col min="776" max="776" width="25.7109375" style="262" customWidth="1"/>
    <col min="777" max="778" width="16.7109375" style="262" customWidth="1"/>
    <col min="779" max="779" width="26.7109375" style="262" customWidth="1"/>
    <col min="780" max="1019" width="9.140625" style="262"/>
    <col min="1020" max="1020" width="71" style="262" customWidth="1"/>
    <col min="1021" max="1021" width="22.7109375" style="262" bestFit="1" customWidth="1"/>
    <col min="1022" max="1022" width="33" style="262" bestFit="1" customWidth="1"/>
    <col min="1023" max="1023" width="26.5703125" style="262" bestFit="1" customWidth="1"/>
    <col min="1024" max="1024" width="22.7109375" style="262" bestFit="1" customWidth="1"/>
    <col min="1025" max="1025" width="33" style="262" bestFit="1" customWidth="1"/>
    <col min="1026" max="1026" width="26.5703125" style="262" customWidth="1"/>
    <col min="1027" max="1027" width="22.7109375" style="262" bestFit="1" customWidth="1"/>
    <col min="1028" max="1029" width="33" style="262" bestFit="1" customWidth="1"/>
    <col min="1030" max="1030" width="22.7109375" style="262" bestFit="1" customWidth="1"/>
    <col min="1031" max="1031" width="33" style="262" bestFit="1" customWidth="1"/>
    <col min="1032" max="1032" width="25.7109375" style="262" customWidth="1"/>
    <col min="1033" max="1034" width="16.7109375" style="262" customWidth="1"/>
    <col min="1035" max="1035" width="26.7109375" style="262" customWidth="1"/>
    <col min="1036" max="1275" width="9.140625" style="262"/>
    <col min="1276" max="1276" width="71" style="262" customWidth="1"/>
    <col min="1277" max="1277" width="22.7109375" style="262" bestFit="1" customWidth="1"/>
    <col min="1278" max="1278" width="33" style="262" bestFit="1" customWidth="1"/>
    <col min="1279" max="1279" width="26.5703125" style="262" bestFit="1" customWidth="1"/>
    <col min="1280" max="1280" width="22.7109375" style="262" bestFit="1" customWidth="1"/>
    <col min="1281" max="1281" width="33" style="262" bestFit="1" customWidth="1"/>
    <col min="1282" max="1282" width="26.5703125" style="262" customWidth="1"/>
    <col min="1283" max="1283" width="22.7109375" style="262" bestFit="1" customWidth="1"/>
    <col min="1284" max="1285" width="33" style="262" bestFit="1" customWidth="1"/>
    <col min="1286" max="1286" width="22.7109375" style="262" bestFit="1" customWidth="1"/>
    <col min="1287" max="1287" width="33" style="262" bestFit="1" customWidth="1"/>
    <col min="1288" max="1288" width="25.7109375" style="262" customWidth="1"/>
    <col min="1289" max="1290" width="16.7109375" style="262" customWidth="1"/>
    <col min="1291" max="1291" width="26.7109375" style="262" customWidth="1"/>
    <col min="1292" max="1531" width="9.140625" style="262"/>
    <col min="1532" max="1532" width="71" style="262" customWidth="1"/>
    <col min="1533" max="1533" width="22.7109375" style="262" bestFit="1" customWidth="1"/>
    <col min="1534" max="1534" width="33" style="262" bestFit="1" customWidth="1"/>
    <col min="1535" max="1535" width="26.5703125" style="262" bestFit="1" customWidth="1"/>
    <col min="1536" max="1536" width="22.7109375" style="262" bestFit="1" customWidth="1"/>
    <col min="1537" max="1537" width="33" style="262" bestFit="1" customWidth="1"/>
    <col min="1538" max="1538" width="26.5703125" style="262" customWidth="1"/>
    <col min="1539" max="1539" width="22.7109375" style="262" bestFit="1" customWidth="1"/>
    <col min="1540" max="1541" width="33" style="262" bestFit="1" customWidth="1"/>
    <col min="1542" max="1542" width="22.7109375" style="262" bestFit="1" customWidth="1"/>
    <col min="1543" max="1543" width="33" style="262" bestFit="1" customWidth="1"/>
    <col min="1544" max="1544" width="25.7109375" style="262" customWidth="1"/>
    <col min="1545" max="1546" width="16.7109375" style="262" customWidth="1"/>
    <col min="1547" max="1547" width="26.7109375" style="262" customWidth="1"/>
    <col min="1548" max="1787" width="9.140625" style="262"/>
    <col min="1788" max="1788" width="71" style="262" customWidth="1"/>
    <col min="1789" max="1789" width="22.7109375" style="262" bestFit="1" customWidth="1"/>
    <col min="1790" max="1790" width="33" style="262" bestFit="1" customWidth="1"/>
    <col min="1791" max="1791" width="26.5703125" style="262" bestFit="1" customWidth="1"/>
    <col min="1792" max="1792" width="22.7109375" style="262" bestFit="1" customWidth="1"/>
    <col min="1793" max="1793" width="33" style="262" bestFit="1" customWidth="1"/>
    <col min="1794" max="1794" width="26.5703125" style="262" customWidth="1"/>
    <col min="1795" max="1795" width="22.7109375" style="262" bestFit="1" customWidth="1"/>
    <col min="1796" max="1797" width="33" style="262" bestFit="1" customWidth="1"/>
    <col min="1798" max="1798" width="22.7109375" style="262" bestFit="1" customWidth="1"/>
    <col min="1799" max="1799" width="33" style="262" bestFit="1" customWidth="1"/>
    <col min="1800" max="1800" width="25.7109375" style="262" customWidth="1"/>
    <col min="1801" max="1802" width="16.7109375" style="262" customWidth="1"/>
    <col min="1803" max="1803" width="26.7109375" style="262" customWidth="1"/>
    <col min="1804" max="2043" width="9.140625" style="262"/>
    <col min="2044" max="2044" width="71" style="262" customWidth="1"/>
    <col min="2045" max="2045" width="22.7109375" style="262" bestFit="1" customWidth="1"/>
    <col min="2046" max="2046" width="33" style="262" bestFit="1" customWidth="1"/>
    <col min="2047" max="2047" width="26.5703125" style="262" bestFit="1" customWidth="1"/>
    <col min="2048" max="2048" width="22.7109375" style="262" bestFit="1" customWidth="1"/>
    <col min="2049" max="2049" width="33" style="262" bestFit="1" customWidth="1"/>
    <col min="2050" max="2050" width="26.5703125" style="262" customWidth="1"/>
    <col min="2051" max="2051" width="22.7109375" style="262" bestFit="1" customWidth="1"/>
    <col min="2052" max="2053" width="33" style="262" bestFit="1" customWidth="1"/>
    <col min="2054" max="2054" width="22.7109375" style="262" bestFit="1" customWidth="1"/>
    <col min="2055" max="2055" width="33" style="262" bestFit="1" customWidth="1"/>
    <col min="2056" max="2056" width="25.7109375" style="262" customWidth="1"/>
    <col min="2057" max="2058" width="16.7109375" style="262" customWidth="1"/>
    <col min="2059" max="2059" width="26.7109375" style="262" customWidth="1"/>
    <col min="2060" max="2299" width="9.140625" style="262"/>
    <col min="2300" max="2300" width="71" style="262" customWidth="1"/>
    <col min="2301" max="2301" width="22.7109375" style="262" bestFit="1" customWidth="1"/>
    <col min="2302" max="2302" width="33" style="262" bestFit="1" customWidth="1"/>
    <col min="2303" max="2303" width="26.5703125" style="262" bestFit="1" customWidth="1"/>
    <col min="2304" max="2304" width="22.7109375" style="262" bestFit="1" customWidth="1"/>
    <col min="2305" max="2305" width="33" style="262" bestFit="1" customWidth="1"/>
    <col min="2306" max="2306" width="26.5703125" style="262" customWidth="1"/>
    <col min="2307" max="2307" width="22.7109375" style="262" bestFit="1" customWidth="1"/>
    <col min="2308" max="2309" width="33" style="262" bestFit="1" customWidth="1"/>
    <col min="2310" max="2310" width="22.7109375" style="262" bestFit="1" customWidth="1"/>
    <col min="2311" max="2311" width="33" style="262" bestFit="1" customWidth="1"/>
    <col min="2312" max="2312" width="25.7109375" style="262" customWidth="1"/>
    <col min="2313" max="2314" width="16.7109375" style="262" customWidth="1"/>
    <col min="2315" max="2315" width="26.7109375" style="262" customWidth="1"/>
    <col min="2316" max="2555" width="9.140625" style="262"/>
    <col min="2556" max="2556" width="71" style="262" customWidth="1"/>
    <col min="2557" max="2557" width="22.7109375" style="262" bestFit="1" customWidth="1"/>
    <col min="2558" max="2558" width="33" style="262" bestFit="1" customWidth="1"/>
    <col min="2559" max="2559" width="26.5703125" style="262" bestFit="1" customWidth="1"/>
    <col min="2560" max="2560" width="22.7109375" style="262" bestFit="1" customWidth="1"/>
    <col min="2561" max="2561" width="33" style="262" bestFit="1" customWidth="1"/>
    <col min="2562" max="2562" width="26.5703125" style="262" customWidth="1"/>
    <col min="2563" max="2563" width="22.7109375" style="262" bestFit="1" customWidth="1"/>
    <col min="2564" max="2565" width="33" style="262" bestFit="1" customWidth="1"/>
    <col min="2566" max="2566" width="22.7109375" style="262" bestFit="1" customWidth="1"/>
    <col min="2567" max="2567" width="33" style="262" bestFit="1" customWidth="1"/>
    <col min="2568" max="2568" width="25.7109375" style="262" customWidth="1"/>
    <col min="2569" max="2570" width="16.7109375" style="262" customWidth="1"/>
    <col min="2571" max="2571" width="26.7109375" style="262" customWidth="1"/>
    <col min="2572" max="2811" width="9.140625" style="262"/>
    <col min="2812" max="2812" width="71" style="262" customWidth="1"/>
    <col min="2813" max="2813" width="22.7109375" style="262" bestFit="1" customWidth="1"/>
    <col min="2814" max="2814" width="33" style="262" bestFit="1" customWidth="1"/>
    <col min="2815" max="2815" width="26.5703125" style="262" bestFit="1" customWidth="1"/>
    <col min="2816" max="2816" width="22.7109375" style="262" bestFit="1" customWidth="1"/>
    <col min="2817" max="2817" width="33" style="262" bestFit="1" customWidth="1"/>
    <col min="2818" max="2818" width="26.5703125" style="262" customWidth="1"/>
    <col min="2819" max="2819" width="22.7109375" style="262" bestFit="1" customWidth="1"/>
    <col min="2820" max="2821" width="33" style="262" bestFit="1" customWidth="1"/>
    <col min="2822" max="2822" width="22.7109375" style="262" bestFit="1" customWidth="1"/>
    <col min="2823" max="2823" width="33" style="262" bestFit="1" customWidth="1"/>
    <col min="2824" max="2824" width="25.7109375" style="262" customWidth="1"/>
    <col min="2825" max="2826" width="16.7109375" style="262" customWidth="1"/>
    <col min="2827" max="2827" width="26.7109375" style="262" customWidth="1"/>
    <col min="2828" max="3067" width="9.140625" style="262"/>
    <col min="3068" max="3068" width="71" style="262" customWidth="1"/>
    <col min="3069" max="3069" width="22.7109375" style="262" bestFit="1" customWidth="1"/>
    <col min="3070" max="3070" width="33" style="262" bestFit="1" customWidth="1"/>
    <col min="3071" max="3071" width="26.5703125" style="262" bestFit="1" customWidth="1"/>
    <col min="3072" max="3072" width="22.7109375" style="262" bestFit="1" customWidth="1"/>
    <col min="3073" max="3073" width="33" style="262" bestFit="1" customWidth="1"/>
    <col min="3074" max="3074" width="26.5703125" style="262" customWidth="1"/>
    <col min="3075" max="3075" width="22.7109375" style="262" bestFit="1" customWidth="1"/>
    <col min="3076" max="3077" width="33" style="262" bestFit="1" customWidth="1"/>
    <col min="3078" max="3078" width="22.7109375" style="262" bestFit="1" customWidth="1"/>
    <col min="3079" max="3079" width="33" style="262" bestFit="1" customWidth="1"/>
    <col min="3080" max="3080" width="25.7109375" style="262" customWidth="1"/>
    <col min="3081" max="3082" width="16.7109375" style="262" customWidth="1"/>
    <col min="3083" max="3083" width="26.7109375" style="262" customWidth="1"/>
    <col min="3084" max="3323" width="9.140625" style="262"/>
    <col min="3324" max="3324" width="71" style="262" customWidth="1"/>
    <col min="3325" max="3325" width="22.7109375" style="262" bestFit="1" customWidth="1"/>
    <col min="3326" max="3326" width="33" style="262" bestFit="1" customWidth="1"/>
    <col min="3327" max="3327" width="26.5703125" style="262" bestFit="1" customWidth="1"/>
    <col min="3328" max="3328" width="22.7109375" style="262" bestFit="1" customWidth="1"/>
    <col min="3329" max="3329" width="33" style="262" bestFit="1" customWidth="1"/>
    <col min="3330" max="3330" width="26.5703125" style="262" customWidth="1"/>
    <col min="3331" max="3331" width="22.7109375" style="262" bestFit="1" customWidth="1"/>
    <col min="3332" max="3333" width="33" style="262" bestFit="1" customWidth="1"/>
    <col min="3334" max="3334" width="22.7109375" style="262" bestFit="1" customWidth="1"/>
    <col min="3335" max="3335" width="33" style="262" bestFit="1" customWidth="1"/>
    <col min="3336" max="3336" width="25.7109375" style="262" customWidth="1"/>
    <col min="3337" max="3338" width="16.7109375" style="262" customWidth="1"/>
    <col min="3339" max="3339" width="26.7109375" style="262" customWidth="1"/>
    <col min="3340" max="3579" width="9.140625" style="262"/>
    <col min="3580" max="3580" width="71" style="262" customWidth="1"/>
    <col min="3581" max="3581" width="22.7109375" style="262" bestFit="1" customWidth="1"/>
    <col min="3582" max="3582" width="33" style="262" bestFit="1" customWidth="1"/>
    <col min="3583" max="3583" width="26.5703125" style="262" bestFit="1" customWidth="1"/>
    <col min="3584" max="3584" width="22.7109375" style="262" bestFit="1" customWidth="1"/>
    <col min="3585" max="3585" width="33" style="262" bestFit="1" customWidth="1"/>
    <col min="3586" max="3586" width="26.5703125" style="262" customWidth="1"/>
    <col min="3587" max="3587" width="22.7109375" style="262" bestFit="1" customWidth="1"/>
    <col min="3588" max="3589" width="33" style="262" bestFit="1" customWidth="1"/>
    <col min="3590" max="3590" width="22.7109375" style="262" bestFit="1" customWidth="1"/>
    <col min="3591" max="3591" width="33" style="262" bestFit="1" customWidth="1"/>
    <col min="3592" max="3592" width="25.7109375" style="262" customWidth="1"/>
    <col min="3593" max="3594" width="16.7109375" style="262" customWidth="1"/>
    <col min="3595" max="3595" width="26.7109375" style="262" customWidth="1"/>
    <col min="3596" max="3835" width="9.140625" style="262"/>
    <col min="3836" max="3836" width="71" style="262" customWidth="1"/>
    <col min="3837" max="3837" width="22.7109375" style="262" bestFit="1" customWidth="1"/>
    <col min="3838" max="3838" width="33" style="262" bestFit="1" customWidth="1"/>
    <col min="3839" max="3839" width="26.5703125" style="262" bestFit="1" customWidth="1"/>
    <col min="3840" max="3840" width="22.7109375" style="262" bestFit="1" customWidth="1"/>
    <col min="3841" max="3841" width="33" style="262" bestFit="1" customWidth="1"/>
    <col min="3842" max="3842" width="26.5703125" style="262" customWidth="1"/>
    <col min="3843" max="3843" width="22.7109375" style="262" bestFit="1" customWidth="1"/>
    <col min="3844" max="3845" width="33" style="262" bestFit="1" customWidth="1"/>
    <col min="3846" max="3846" width="22.7109375" style="262" bestFit="1" customWidth="1"/>
    <col min="3847" max="3847" width="33" style="262" bestFit="1" customWidth="1"/>
    <col min="3848" max="3848" width="25.7109375" style="262" customWidth="1"/>
    <col min="3849" max="3850" width="16.7109375" style="262" customWidth="1"/>
    <col min="3851" max="3851" width="26.7109375" style="262" customWidth="1"/>
    <col min="3852" max="4091" width="9.140625" style="262"/>
    <col min="4092" max="4092" width="71" style="262" customWidth="1"/>
    <col min="4093" max="4093" width="22.7109375" style="262" bestFit="1" customWidth="1"/>
    <col min="4094" max="4094" width="33" style="262" bestFit="1" customWidth="1"/>
    <col min="4095" max="4095" width="26.5703125" style="262" bestFit="1" customWidth="1"/>
    <col min="4096" max="4096" width="22.7109375" style="262" bestFit="1" customWidth="1"/>
    <col min="4097" max="4097" width="33" style="262" bestFit="1" customWidth="1"/>
    <col min="4098" max="4098" width="26.5703125" style="262" customWidth="1"/>
    <col min="4099" max="4099" width="22.7109375" style="262" bestFit="1" customWidth="1"/>
    <col min="4100" max="4101" width="33" style="262" bestFit="1" customWidth="1"/>
    <col min="4102" max="4102" width="22.7109375" style="262" bestFit="1" customWidth="1"/>
    <col min="4103" max="4103" width="33" style="262" bestFit="1" customWidth="1"/>
    <col min="4104" max="4104" width="25.7109375" style="262" customWidth="1"/>
    <col min="4105" max="4106" width="16.7109375" style="262" customWidth="1"/>
    <col min="4107" max="4107" width="26.7109375" style="262" customWidth="1"/>
    <col min="4108" max="4347" width="9.140625" style="262"/>
    <col min="4348" max="4348" width="71" style="262" customWidth="1"/>
    <col min="4349" max="4349" width="22.7109375" style="262" bestFit="1" customWidth="1"/>
    <col min="4350" max="4350" width="33" style="262" bestFit="1" customWidth="1"/>
    <col min="4351" max="4351" width="26.5703125" style="262" bestFit="1" customWidth="1"/>
    <col min="4352" max="4352" width="22.7109375" style="262" bestFit="1" customWidth="1"/>
    <col min="4353" max="4353" width="33" style="262" bestFit="1" customWidth="1"/>
    <col min="4354" max="4354" width="26.5703125" style="262" customWidth="1"/>
    <col min="4355" max="4355" width="22.7109375" style="262" bestFit="1" customWidth="1"/>
    <col min="4356" max="4357" width="33" style="262" bestFit="1" customWidth="1"/>
    <col min="4358" max="4358" width="22.7109375" style="262" bestFit="1" customWidth="1"/>
    <col min="4359" max="4359" width="33" style="262" bestFit="1" customWidth="1"/>
    <col min="4360" max="4360" width="25.7109375" style="262" customWidth="1"/>
    <col min="4361" max="4362" width="16.7109375" style="262" customWidth="1"/>
    <col min="4363" max="4363" width="26.7109375" style="262" customWidth="1"/>
    <col min="4364" max="4603" width="9.140625" style="262"/>
    <col min="4604" max="4604" width="71" style="262" customWidth="1"/>
    <col min="4605" max="4605" width="22.7109375" style="262" bestFit="1" customWidth="1"/>
    <col min="4606" max="4606" width="33" style="262" bestFit="1" customWidth="1"/>
    <col min="4607" max="4607" width="26.5703125" style="262" bestFit="1" customWidth="1"/>
    <col min="4608" max="4608" width="22.7109375" style="262" bestFit="1" customWidth="1"/>
    <col min="4609" max="4609" width="33" style="262" bestFit="1" customWidth="1"/>
    <col min="4610" max="4610" width="26.5703125" style="262" customWidth="1"/>
    <col min="4611" max="4611" width="22.7109375" style="262" bestFit="1" customWidth="1"/>
    <col min="4612" max="4613" width="33" style="262" bestFit="1" customWidth="1"/>
    <col min="4614" max="4614" width="22.7109375" style="262" bestFit="1" customWidth="1"/>
    <col min="4615" max="4615" width="33" style="262" bestFit="1" customWidth="1"/>
    <col min="4616" max="4616" width="25.7109375" style="262" customWidth="1"/>
    <col min="4617" max="4618" width="16.7109375" style="262" customWidth="1"/>
    <col min="4619" max="4619" width="26.7109375" style="262" customWidth="1"/>
    <col min="4620" max="4859" width="9.140625" style="262"/>
    <col min="4860" max="4860" width="71" style="262" customWidth="1"/>
    <col min="4861" max="4861" width="22.7109375" style="262" bestFit="1" customWidth="1"/>
    <col min="4862" max="4862" width="33" style="262" bestFit="1" customWidth="1"/>
    <col min="4863" max="4863" width="26.5703125" style="262" bestFit="1" customWidth="1"/>
    <col min="4864" max="4864" width="22.7109375" style="262" bestFit="1" customWidth="1"/>
    <col min="4865" max="4865" width="33" style="262" bestFit="1" customWidth="1"/>
    <col min="4866" max="4866" width="26.5703125" style="262" customWidth="1"/>
    <col min="4867" max="4867" width="22.7109375" style="262" bestFit="1" customWidth="1"/>
    <col min="4868" max="4869" width="33" style="262" bestFit="1" customWidth="1"/>
    <col min="4870" max="4870" width="22.7109375" style="262" bestFit="1" customWidth="1"/>
    <col min="4871" max="4871" width="33" style="262" bestFit="1" customWidth="1"/>
    <col min="4872" max="4872" width="25.7109375" style="262" customWidth="1"/>
    <col min="4873" max="4874" width="16.7109375" style="262" customWidth="1"/>
    <col min="4875" max="4875" width="26.7109375" style="262" customWidth="1"/>
    <col min="4876" max="5115" width="9.140625" style="262"/>
    <col min="5116" max="5116" width="71" style="262" customWidth="1"/>
    <col min="5117" max="5117" width="22.7109375" style="262" bestFit="1" customWidth="1"/>
    <col min="5118" max="5118" width="33" style="262" bestFit="1" customWidth="1"/>
    <col min="5119" max="5119" width="26.5703125" style="262" bestFit="1" customWidth="1"/>
    <col min="5120" max="5120" width="22.7109375" style="262" bestFit="1" customWidth="1"/>
    <col min="5121" max="5121" width="33" style="262" bestFit="1" customWidth="1"/>
    <col min="5122" max="5122" width="26.5703125" style="262" customWidth="1"/>
    <col min="5123" max="5123" width="22.7109375" style="262" bestFit="1" customWidth="1"/>
    <col min="5124" max="5125" width="33" style="262" bestFit="1" customWidth="1"/>
    <col min="5126" max="5126" width="22.7109375" style="262" bestFit="1" customWidth="1"/>
    <col min="5127" max="5127" width="33" style="262" bestFit="1" customWidth="1"/>
    <col min="5128" max="5128" width="25.7109375" style="262" customWidth="1"/>
    <col min="5129" max="5130" width="16.7109375" style="262" customWidth="1"/>
    <col min="5131" max="5131" width="26.7109375" style="262" customWidth="1"/>
    <col min="5132" max="5371" width="9.140625" style="262"/>
    <col min="5372" max="5372" width="71" style="262" customWidth="1"/>
    <col min="5373" max="5373" width="22.7109375" style="262" bestFit="1" customWidth="1"/>
    <col min="5374" max="5374" width="33" style="262" bestFit="1" customWidth="1"/>
    <col min="5375" max="5375" width="26.5703125" style="262" bestFit="1" customWidth="1"/>
    <col min="5376" max="5376" width="22.7109375" style="262" bestFit="1" customWidth="1"/>
    <col min="5377" max="5377" width="33" style="262" bestFit="1" customWidth="1"/>
    <col min="5378" max="5378" width="26.5703125" style="262" customWidth="1"/>
    <col min="5379" max="5379" width="22.7109375" style="262" bestFit="1" customWidth="1"/>
    <col min="5380" max="5381" width="33" style="262" bestFit="1" customWidth="1"/>
    <col min="5382" max="5382" width="22.7109375" style="262" bestFit="1" customWidth="1"/>
    <col min="5383" max="5383" width="33" style="262" bestFit="1" customWidth="1"/>
    <col min="5384" max="5384" width="25.7109375" style="262" customWidth="1"/>
    <col min="5385" max="5386" width="16.7109375" style="262" customWidth="1"/>
    <col min="5387" max="5387" width="26.7109375" style="262" customWidth="1"/>
    <col min="5388" max="5627" width="9.140625" style="262"/>
    <col min="5628" max="5628" width="71" style="262" customWidth="1"/>
    <col min="5629" max="5629" width="22.7109375" style="262" bestFit="1" customWidth="1"/>
    <col min="5630" max="5630" width="33" style="262" bestFit="1" customWidth="1"/>
    <col min="5631" max="5631" width="26.5703125" style="262" bestFit="1" customWidth="1"/>
    <col min="5632" max="5632" width="22.7109375" style="262" bestFit="1" customWidth="1"/>
    <col min="5633" max="5633" width="33" style="262" bestFit="1" customWidth="1"/>
    <col min="5634" max="5634" width="26.5703125" style="262" customWidth="1"/>
    <col min="5635" max="5635" width="22.7109375" style="262" bestFit="1" customWidth="1"/>
    <col min="5636" max="5637" width="33" style="262" bestFit="1" customWidth="1"/>
    <col min="5638" max="5638" width="22.7109375" style="262" bestFit="1" customWidth="1"/>
    <col min="5639" max="5639" width="33" style="262" bestFit="1" customWidth="1"/>
    <col min="5640" max="5640" width="25.7109375" style="262" customWidth="1"/>
    <col min="5641" max="5642" width="16.7109375" style="262" customWidth="1"/>
    <col min="5643" max="5643" width="26.7109375" style="262" customWidth="1"/>
    <col min="5644" max="5883" width="9.140625" style="262"/>
    <col min="5884" max="5884" width="71" style="262" customWidth="1"/>
    <col min="5885" max="5885" width="22.7109375" style="262" bestFit="1" customWidth="1"/>
    <col min="5886" max="5886" width="33" style="262" bestFit="1" customWidth="1"/>
    <col min="5887" max="5887" width="26.5703125" style="262" bestFit="1" customWidth="1"/>
    <col min="5888" max="5888" width="22.7109375" style="262" bestFit="1" customWidth="1"/>
    <col min="5889" max="5889" width="33" style="262" bestFit="1" customWidth="1"/>
    <col min="5890" max="5890" width="26.5703125" style="262" customWidth="1"/>
    <col min="5891" max="5891" width="22.7109375" style="262" bestFit="1" customWidth="1"/>
    <col min="5892" max="5893" width="33" style="262" bestFit="1" customWidth="1"/>
    <col min="5894" max="5894" width="22.7109375" style="262" bestFit="1" customWidth="1"/>
    <col min="5895" max="5895" width="33" style="262" bestFit="1" customWidth="1"/>
    <col min="5896" max="5896" width="25.7109375" style="262" customWidth="1"/>
    <col min="5897" max="5898" width="16.7109375" style="262" customWidth="1"/>
    <col min="5899" max="5899" width="26.7109375" style="262" customWidth="1"/>
    <col min="5900" max="6139" width="9.140625" style="262"/>
    <col min="6140" max="6140" width="71" style="262" customWidth="1"/>
    <col min="6141" max="6141" width="22.7109375" style="262" bestFit="1" customWidth="1"/>
    <col min="6142" max="6142" width="33" style="262" bestFit="1" customWidth="1"/>
    <col min="6143" max="6143" width="26.5703125" style="262" bestFit="1" customWidth="1"/>
    <col min="6144" max="6144" width="22.7109375" style="262" bestFit="1" customWidth="1"/>
    <col min="6145" max="6145" width="33" style="262" bestFit="1" customWidth="1"/>
    <col min="6146" max="6146" width="26.5703125" style="262" customWidth="1"/>
    <col min="6147" max="6147" width="22.7109375" style="262" bestFit="1" customWidth="1"/>
    <col min="6148" max="6149" width="33" style="262" bestFit="1" customWidth="1"/>
    <col min="6150" max="6150" width="22.7109375" style="262" bestFit="1" customWidth="1"/>
    <col min="6151" max="6151" width="33" style="262" bestFit="1" customWidth="1"/>
    <col min="6152" max="6152" width="25.7109375" style="262" customWidth="1"/>
    <col min="6153" max="6154" width="16.7109375" style="262" customWidth="1"/>
    <col min="6155" max="6155" width="26.7109375" style="262" customWidth="1"/>
    <col min="6156" max="6395" width="9.140625" style="262"/>
    <col min="6396" max="6396" width="71" style="262" customWidth="1"/>
    <col min="6397" max="6397" width="22.7109375" style="262" bestFit="1" customWidth="1"/>
    <col min="6398" max="6398" width="33" style="262" bestFit="1" customWidth="1"/>
    <col min="6399" max="6399" width="26.5703125" style="262" bestFit="1" customWidth="1"/>
    <col min="6400" max="6400" width="22.7109375" style="262" bestFit="1" customWidth="1"/>
    <col min="6401" max="6401" width="33" style="262" bestFit="1" customWidth="1"/>
    <col min="6402" max="6402" width="26.5703125" style="262" customWidth="1"/>
    <col min="6403" max="6403" width="22.7109375" style="262" bestFit="1" customWidth="1"/>
    <col min="6404" max="6405" width="33" style="262" bestFit="1" customWidth="1"/>
    <col min="6406" max="6406" width="22.7109375" style="262" bestFit="1" customWidth="1"/>
    <col min="6407" max="6407" width="33" style="262" bestFit="1" customWidth="1"/>
    <col min="6408" max="6408" width="25.7109375" style="262" customWidth="1"/>
    <col min="6409" max="6410" width="16.7109375" style="262" customWidth="1"/>
    <col min="6411" max="6411" width="26.7109375" style="262" customWidth="1"/>
    <col min="6412" max="6651" width="9.140625" style="262"/>
    <col min="6652" max="6652" width="71" style="262" customWidth="1"/>
    <col min="6653" max="6653" width="22.7109375" style="262" bestFit="1" customWidth="1"/>
    <col min="6654" max="6654" width="33" style="262" bestFit="1" customWidth="1"/>
    <col min="6655" max="6655" width="26.5703125" style="262" bestFit="1" customWidth="1"/>
    <col min="6656" max="6656" width="22.7109375" style="262" bestFit="1" customWidth="1"/>
    <col min="6657" max="6657" width="33" style="262" bestFit="1" customWidth="1"/>
    <col min="6658" max="6658" width="26.5703125" style="262" customWidth="1"/>
    <col min="6659" max="6659" width="22.7109375" style="262" bestFit="1" customWidth="1"/>
    <col min="6660" max="6661" width="33" style="262" bestFit="1" customWidth="1"/>
    <col min="6662" max="6662" width="22.7109375" style="262" bestFit="1" customWidth="1"/>
    <col min="6663" max="6663" width="33" style="262" bestFit="1" customWidth="1"/>
    <col min="6664" max="6664" width="25.7109375" style="262" customWidth="1"/>
    <col min="6665" max="6666" width="16.7109375" style="262" customWidth="1"/>
    <col min="6667" max="6667" width="26.7109375" style="262" customWidth="1"/>
    <col min="6668" max="6907" width="9.140625" style="262"/>
    <col min="6908" max="6908" width="71" style="262" customWidth="1"/>
    <col min="6909" max="6909" width="22.7109375" style="262" bestFit="1" customWidth="1"/>
    <col min="6910" max="6910" width="33" style="262" bestFit="1" customWidth="1"/>
    <col min="6911" max="6911" width="26.5703125" style="262" bestFit="1" customWidth="1"/>
    <col min="6912" max="6912" width="22.7109375" style="262" bestFit="1" customWidth="1"/>
    <col min="6913" max="6913" width="33" style="262" bestFit="1" customWidth="1"/>
    <col min="6914" max="6914" width="26.5703125" style="262" customWidth="1"/>
    <col min="6915" max="6915" width="22.7109375" style="262" bestFit="1" customWidth="1"/>
    <col min="6916" max="6917" width="33" style="262" bestFit="1" customWidth="1"/>
    <col min="6918" max="6918" width="22.7109375" style="262" bestFit="1" customWidth="1"/>
    <col min="6919" max="6919" width="33" style="262" bestFit="1" customWidth="1"/>
    <col min="6920" max="6920" width="25.7109375" style="262" customWidth="1"/>
    <col min="6921" max="6922" width="16.7109375" style="262" customWidth="1"/>
    <col min="6923" max="6923" width="26.7109375" style="262" customWidth="1"/>
    <col min="6924" max="7163" width="9.140625" style="262"/>
    <col min="7164" max="7164" width="71" style="262" customWidth="1"/>
    <col min="7165" max="7165" width="22.7109375" style="262" bestFit="1" customWidth="1"/>
    <col min="7166" max="7166" width="33" style="262" bestFit="1" customWidth="1"/>
    <col min="7167" max="7167" width="26.5703125" style="262" bestFit="1" customWidth="1"/>
    <col min="7168" max="7168" width="22.7109375" style="262" bestFit="1" customWidth="1"/>
    <col min="7169" max="7169" width="33" style="262" bestFit="1" customWidth="1"/>
    <col min="7170" max="7170" width="26.5703125" style="262" customWidth="1"/>
    <col min="7171" max="7171" width="22.7109375" style="262" bestFit="1" customWidth="1"/>
    <col min="7172" max="7173" width="33" style="262" bestFit="1" customWidth="1"/>
    <col min="7174" max="7174" width="22.7109375" style="262" bestFit="1" customWidth="1"/>
    <col min="7175" max="7175" width="33" style="262" bestFit="1" customWidth="1"/>
    <col min="7176" max="7176" width="25.7109375" style="262" customWidth="1"/>
    <col min="7177" max="7178" width="16.7109375" style="262" customWidth="1"/>
    <col min="7179" max="7179" width="26.7109375" style="262" customWidth="1"/>
    <col min="7180" max="7419" width="9.140625" style="262"/>
    <col min="7420" max="7420" width="71" style="262" customWidth="1"/>
    <col min="7421" max="7421" width="22.7109375" style="262" bestFit="1" customWidth="1"/>
    <col min="7422" max="7422" width="33" style="262" bestFit="1" customWidth="1"/>
    <col min="7423" max="7423" width="26.5703125" style="262" bestFit="1" customWidth="1"/>
    <col min="7424" max="7424" width="22.7109375" style="262" bestFit="1" customWidth="1"/>
    <col min="7425" max="7425" width="33" style="262" bestFit="1" customWidth="1"/>
    <col min="7426" max="7426" width="26.5703125" style="262" customWidth="1"/>
    <col min="7427" max="7427" width="22.7109375" style="262" bestFit="1" customWidth="1"/>
    <col min="7428" max="7429" width="33" style="262" bestFit="1" customWidth="1"/>
    <col min="7430" max="7430" width="22.7109375" style="262" bestFit="1" customWidth="1"/>
    <col min="7431" max="7431" width="33" style="262" bestFit="1" customWidth="1"/>
    <col min="7432" max="7432" width="25.7109375" style="262" customWidth="1"/>
    <col min="7433" max="7434" width="16.7109375" style="262" customWidth="1"/>
    <col min="7435" max="7435" width="26.7109375" style="262" customWidth="1"/>
    <col min="7436" max="7675" width="9.140625" style="262"/>
    <col min="7676" max="7676" width="71" style="262" customWidth="1"/>
    <col min="7677" max="7677" width="22.7109375" style="262" bestFit="1" customWidth="1"/>
    <col min="7678" max="7678" width="33" style="262" bestFit="1" customWidth="1"/>
    <col min="7679" max="7679" width="26.5703125" style="262" bestFit="1" customWidth="1"/>
    <col min="7680" max="7680" width="22.7109375" style="262" bestFit="1" customWidth="1"/>
    <col min="7681" max="7681" width="33" style="262" bestFit="1" customWidth="1"/>
    <col min="7682" max="7682" width="26.5703125" style="262" customWidth="1"/>
    <col min="7683" max="7683" width="22.7109375" style="262" bestFit="1" customWidth="1"/>
    <col min="7684" max="7685" width="33" style="262" bestFit="1" customWidth="1"/>
    <col min="7686" max="7686" width="22.7109375" style="262" bestFit="1" customWidth="1"/>
    <col min="7687" max="7687" width="33" style="262" bestFit="1" customWidth="1"/>
    <col min="7688" max="7688" width="25.7109375" style="262" customWidth="1"/>
    <col min="7689" max="7690" width="16.7109375" style="262" customWidth="1"/>
    <col min="7691" max="7691" width="26.7109375" style="262" customWidth="1"/>
    <col min="7692" max="7931" width="9.140625" style="262"/>
    <col min="7932" max="7932" width="71" style="262" customWidth="1"/>
    <col min="7933" max="7933" width="22.7109375" style="262" bestFit="1" customWidth="1"/>
    <col min="7934" max="7934" width="33" style="262" bestFit="1" customWidth="1"/>
    <col min="7935" max="7935" width="26.5703125" style="262" bestFit="1" customWidth="1"/>
    <col min="7936" max="7936" width="22.7109375" style="262" bestFit="1" customWidth="1"/>
    <col min="7937" max="7937" width="33" style="262" bestFit="1" customWidth="1"/>
    <col min="7938" max="7938" width="26.5703125" style="262" customWidth="1"/>
    <col min="7939" max="7939" width="22.7109375" style="262" bestFit="1" customWidth="1"/>
    <col min="7940" max="7941" width="33" style="262" bestFit="1" customWidth="1"/>
    <col min="7942" max="7942" width="22.7109375" style="262" bestFit="1" customWidth="1"/>
    <col min="7943" max="7943" width="33" style="262" bestFit="1" customWidth="1"/>
    <col min="7944" max="7944" width="25.7109375" style="262" customWidth="1"/>
    <col min="7945" max="7946" width="16.7109375" style="262" customWidth="1"/>
    <col min="7947" max="7947" width="26.7109375" style="262" customWidth="1"/>
    <col min="7948" max="8187" width="9.140625" style="262"/>
    <col min="8188" max="8188" width="71" style="262" customWidth="1"/>
    <col min="8189" max="8189" width="22.7109375" style="262" bestFit="1" customWidth="1"/>
    <col min="8190" max="8190" width="33" style="262" bestFit="1" customWidth="1"/>
    <col min="8191" max="8191" width="26.5703125" style="262" bestFit="1" customWidth="1"/>
    <col min="8192" max="8192" width="22.7109375" style="262" bestFit="1" customWidth="1"/>
    <col min="8193" max="8193" width="33" style="262" bestFit="1" customWidth="1"/>
    <col min="8194" max="8194" width="26.5703125" style="262" customWidth="1"/>
    <col min="8195" max="8195" width="22.7109375" style="262" bestFit="1" customWidth="1"/>
    <col min="8196" max="8197" width="33" style="262" bestFit="1" customWidth="1"/>
    <col min="8198" max="8198" width="22.7109375" style="262" bestFit="1" customWidth="1"/>
    <col min="8199" max="8199" width="33" style="262" bestFit="1" customWidth="1"/>
    <col min="8200" max="8200" width="25.7109375" style="262" customWidth="1"/>
    <col min="8201" max="8202" width="16.7109375" style="262" customWidth="1"/>
    <col min="8203" max="8203" width="26.7109375" style="262" customWidth="1"/>
    <col min="8204" max="8443" width="9.140625" style="262"/>
    <col min="8444" max="8444" width="71" style="262" customWidth="1"/>
    <col min="8445" max="8445" width="22.7109375" style="262" bestFit="1" customWidth="1"/>
    <col min="8446" max="8446" width="33" style="262" bestFit="1" customWidth="1"/>
    <col min="8447" max="8447" width="26.5703125" style="262" bestFit="1" customWidth="1"/>
    <col min="8448" max="8448" width="22.7109375" style="262" bestFit="1" customWidth="1"/>
    <col min="8449" max="8449" width="33" style="262" bestFit="1" customWidth="1"/>
    <col min="8450" max="8450" width="26.5703125" style="262" customWidth="1"/>
    <col min="8451" max="8451" width="22.7109375" style="262" bestFit="1" customWidth="1"/>
    <col min="8452" max="8453" width="33" style="262" bestFit="1" customWidth="1"/>
    <col min="8454" max="8454" width="22.7109375" style="262" bestFit="1" customWidth="1"/>
    <col min="8455" max="8455" width="33" style="262" bestFit="1" customWidth="1"/>
    <col min="8456" max="8456" width="25.7109375" style="262" customWidth="1"/>
    <col min="8457" max="8458" width="16.7109375" style="262" customWidth="1"/>
    <col min="8459" max="8459" width="26.7109375" style="262" customWidth="1"/>
    <col min="8460" max="8699" width="9.140625" style="262"/>
    <col min="8700" max="8700" width="71" style="262" customWidth="1"/>
    <col min="8701" max="8701" width="22.7109375" style="262" bestFit="1" customWidth="1"/>
    <col min="8702" max="8702" width="33" style="262" bestFit="1" customWidth="1"/>
    <col min="8703" max="8703" width="26.5703125" style="262" bestFit="1" customWidth="1"/>
    <col min="8704" max="8704" width="22.7109375" style="262" bestFit="1" customWidth="1"/>
    <col min="8705" max="8705" width="33" style="262" bestFit="1" customWidth="1"/>
    <col min="8706" max="8706" width="26.5703125" style="262" customWidth="1"/>
    <col min="8707" max="8707" width="22.7109375" style="262" bestFit="1" customWidth="1"/>
    <col min="8708" max="8709" width="33" style="262" bestFit="1" customWidth="1"/>
    <col min="8710" max="8710" width="22.7109375" style="262" bestFit="1" customWidth="1"/>
    <col min="8711" max="8711" width="33" style="262" bestFit="1" customWidth="1"/>
    <col min="8712" max="8712" width="25.7109375" style="262" customWidth="1"/>
    <col min="8713" max="8714" width="16.7109375" style="262" customWidth="1"/>
    <col min="8715" max="8715" width="26.7109375" style="262" customWidth="1"/>
    <col min="8716" max="8955" width="9.140625" style="262"/>
    <col min="8956" max="8956" width="71" style="262" customWidth="1"/>
    <col min="8957" max="8957" width="22.7109375" style="262" bestFit="1" customWidth="1"/>
    <col min="8958" max="8958" width="33" style="262" bestFit="1" customWidth="1"/>
    <col min="8959" max="8959" width="26.5703125" style="262" bestFit="1" customWidth="1"/>
    <col min="8960" max="8960" width="22.7109375" style="262" bestFit="1" customWidth="1"/>
    <col min="8961" max="8961" width="33" style="262" bestFit="1" customWidth="1"/>
    <col min="8962" max="8962" width="26.5703125" style="262" customWidth="1"/>
    <col min="8963" max="8963" width="22.7109375" style="262" bestFit="1" customWidth="1"/>
    <col min="8964" max="8965" width="33" style="262" bestFit="1" customWidth="1"/>
    <col min="8966" max="8966" width="22.7109375" style="262" bestFit="1" customWidth="1"/>
    <col min="8967" max="8967" width="33" style="262" bestFit="1" customWidth="1"/>
    <col min="8968" max="8968" width="25.7109375" style="262" customWidth="1"/>
    <col min="8969" max="8970" width="16.7109375" style="262" customWidth="1"/>
    <col min="8971" max="8971" width="26.7109375" style="262" customWidth="1"/>
    <col min="8972" max="9211" width="9.140625" style="262"/>
    <col min="9212" max="9212" width="71" style="262" customWidth="1"/>
    <col min="9213" max="9213" width="22.7109375" style="262" bestFit="1" customWidth="1"/>
    <col min="9214" max="9214" width="33" style="262" bestFit="1" customWidth="1"/>
    <col min="9215" max="9215" width="26.5703125" style="262" bestFit="1" customWidth="1"/>
    <col min="9216" max="9216" width="22.7109375" style="262" bestFit="1" customWidth="1"/>
    <col min="9217" max="9217" width="33" style="262" bestFit="1" customWidth="1"/>
    <col min="9218" max="9218" width="26.5703125" style="262" customWidth="1"/>
    <col min="9219" max="9219" width="22.7109375" style="262" bestFit="1" customWidth="1"/>
    <col min="9220" max="9221" width="33" style="262" bestFit="1" customWidth="1"/>
    <col min="9222" max="9222" width="22.7109375" style="262" bestFit="1" customWidth="1"/>
    <col min="9223" max="9223" width="33" style="262" bestFit="1" customWidth="1"/>
    <col min="9224" max="9224" width="25.7109375" style="262" customWidth="1"/>
    <col min="9225" max="9226" width="16.7109375" style="262" customWidth="1"/>
    <col min="9227" max="9227" width="26.7109375" style="262" customWidth="1"/>
    <col min="9228" max="9467" width="9.140625" style="262"/>
    <col min="9468" max="9468" width="71" style="262" customWidth="1"/>
    <col min="9469" max="9469" width="22.7109375" style="262" bestFit="1" customWidth="1"/>
    <col min="9470" max="9470" width="33" style="262" bestFit="1" customWidth="1"/>
    <col min="9471" max="9471" width="26.5703125" style="262" bestFit="1" customWidth="1"/>
    <col min="9472" max="9472" width="22.7109375" style="262" bestFit="1" customWidth="1"/>
    <col min="9473" max="9473" width="33" style="262" bestFit="1" customWidth="1"/>
    <col min="9474" max="9474" width="26.5703125" style="262" customWidth="1"/>
    <col min="9475" max="9475" width="22.7109375" style="262" bestFit="1" customWidth="1"/>
    <col min="9476" max="9477" width="33" style="262" bestFit="1" customWidth="1"/>
    <col min="9478" max="9478" width="22.7109375" style="262" bestFit="1" customWidth="1"/>
    <col min="9479" max="9479" width="33" style="262" bestFit="1" customWidth="1"/>
    <col min="9480" max="9480" width="25.7109375" style="262" customWidth="1"/>
    <col min="9481" max="9482" width="16.7109375" style="262" customWidth="1"/>
    <col min="9483" max="9483" width="26.7109375" style="262" customWidth="1"/>
    <col min="9484" max="9723" width="9.140625" style="262"/>
    <col min="9724" max="9724" width="71" style="262" customWidth="1"/>
    <col min="9725" max="9725" width="22.7109375" style="262" bestFit="1" customWidth="1"/>
    <col min="9726" max="9726" width="33" style="262" bestFit="1" customWidth="1"/>
    <col min="9727" max="9727" width="26.5703125" style="262" bestFit="1" customWidth="1"/>
    <col min="9728" max="9728" width="22.7109375" style="262" bestFit="1" customWidth="1"/>
    <col min="9729" max="9729" width="33" style="262" bestFit="1" customWidth="1"/>
    <col min="9730" max="9730" width="26.5703125" style="262" customWidth="1"/>
    <col min="9731" max="9731" width="22.7109375" style="262" bestFit="1" customWidth="1"/>
    <col min="9732" max="9733" width="33" style="262" bestFit="1" customWidth="1"/>
    <col min="9734" max="9734" width="22.7109375" style="262" bestFit="1" customWidth="1"/>
    <col min="9735" max="9735" width="33" style="262" bestFit="1" customWidth="1"/>
    <col min="9736" max="9736" width="25.7109375" style="262" customWidth="1"/>
    <col min="9737" max="9738" width="16.7109375" style="262" customWidth="1"/>
    <col min="9739" max="9739" width="26.7109375" style="262" customWidth="1"/>
    <col min="9740" max="9979" width="9.140625" style="262"/>
    <col min="9980" max="9980" width="71" style="262" customWidth="1"/>
    <col min="9981" max="9981" width="22.7109375" style="262" bestFit="1" customWidth="1"/>
    <col min="9982" max="9982" width="33" style="262" bestFit="1" customWidth="1"/>
    <col min="9983" max="9983" width="26.5703125" style="262" bestFit="1" customWidth="1"/>
    <col min="9984" max="9984" width="22.7109375" style="262" bestFit="1" customWidth="1"/>
    <col min="9985" max="9985" width="33" style="262" bestFit="1" customWidth="1"/>
    <col min="9986" max="9986" width="26.5703125" style="262" customWidth="1"/>
    <col min="9987" max="9987" width="22.7109375" style="262" bestFit="1" customWidth="1"/>
    <col min="9988" max="9989" width="33" style="262" bestFit="1" customWidth="1"/>
    <col min="9990" max="9990" width="22.7109375" style="262" bestFit="1" customWidth="1"/>
    <col min="9991" max="9991" width="33" style="262" bestFit="1" customWidth="1"/>
    <col min="9992" max="9992" width="25.7109375" style="262" customWidth="1"/>
    <col min="9993" max="9994" width="16.7109375" style="262" customWidth="1"/>
    <col min="9995" max="9995" width="26.7109375" style="262" customWidth="1"/>
    <col min="9996" max="10235" width="9.140625" style="262"/>
    <col min="10236" max="10236" width="71" style="262" customWidth="1"/>
    <col min="10237" max="10237" width="22.7109375" style="262" bestFit="1" customWidth="1"/>
    <col min="10238" max="10238" width="33" style="262" bestFit="1" customWidth="1"/>
    <col min="10239" max="10239" width="26.5703125" style="262" bestFit="1" customWidth="1"/>
    <col min="10240" max="10240" width="22.7109375" style="262" bestFit="1" customWidth="1"/>
    <col min="10241" max="10241" width="33" style="262" bestFit="1" customWidth="1"/>
    <col min="10242" max="10242" width="26.5703125" style="262" customWidth="1"/>
    <col min="10243" max="10243" width="22.7109375" style="262" bestFit="1" customWidth="1"/>
    <col min="10244" max="10245" width="33" style="262" bestFit="1" customWidth="1"/>
    <col min="10246" max="10246" width="22.7109375" style="262" bestFit="1" customWidth="1"/>
    <col min="10247" max="10247" width="33" style="262" bestFit="1" customWidth="1"/>
    <col min="10248" max="10248" width="25.7109375" style="262" customWidth="1"/>
    <col min="10249" max="10250" width="16.7109375" style="262" customWidth="1"/>
    <col min="10251" max="10251" width="26.7109375" style="262" customWidth="1"/>
    <col min="10252" max="10491" width="9.140625" style="262"/>
    <col min="10492" max="10492" width="71" style="262" customWidth="1"/>
    <col min="10493" max="10493" width="22.7109375" style="262" bestFit="1" customWidth="1"/>
    <col min="10494" max="10494" width="33" style="262" bestFit="1" customWidth="1"/>
    <col min="10495" max="10495" width="26.5703125" style="262" bestFit="1" customWidth="1"/>
    <col min="10496" max="10496" width="22.7109375" style="262" bestFit="1" customWidth="1"/>
    <col min="10497" max="10497" width="33" style="262" bestFit="1" customWidth="1"/>
    <col min="10498" max="10498" width="26.5703125" style="262" customWidth="1"/>
    <col min="10499" max="10499" width="22.7109375" style="262" bestFit="1" customWidth="1"/>
    <col min="10500" max="10501" width="33" style="262" bestFit="1" customWidth="1"/>
    <col min="10502" max="10502" width="22.7109375" style="262" bestFit="1" customWidth="1"/>
    <col min="10503" max="10503" width="33" style="262" bestFit="1" customWidth="1"/>
    <col min="10504" max="10504" width="25.7109375" style="262" customWidth="1"/>
    <col min="10505" max="10506" width="16.7109375" style="262" customWidth="1"/>
    <col min="10507" max="10507" width="26.7109375" style="262" customWidth="1"/>
    <col min="10508" max="10747" width="9.140625" style="262"/>
    <col min="10748" max="10748" width="71" style="262" customWidth="1"/>
    <col min="10749" max="10749" width="22.7109375" style="262" bestFit="1" customWidth="1"/>
    <col min="10750" max="10750" width="33" style="262" bestFit="1" customWidth="1"/>
    <col min="10751" max="10751" width="26.5703125" style="262" bestFit="1" customWidth="1"/>
    <col min="10752" max="10752" width="22.7109375" style="262" bestFit="1" customWidth="1"/>
    <col min="10753" max="10753" width="33" style="262" bestFit="1" customWidth="1"/>
    <col min="10754" max="10754" width="26.5703125" style="262" customWidth="1"/>
    <col min="10755" max="10755" width="22.7109375" style="262" bestFit="1" customWidth="1"/>
    <col min="10756" max="10757" width="33" style="262" bestFit="1" customWidth="1"/>
    <col min="10758" max="10758" width="22.7109375" style="262" bestFit="1" customWidth="1"/>
    <col min="10759" max="10759" width="33" style="262" bestFit="1" customWidth="1"/>
    <col min="10760" max="10760" width="25.7109375" style="262" customWidth="1"/>
    <col min="10761" max="10762" width="16.7109375" style="262" customWidth="1"/>
    <col min="10763" max="10763" width="26.7109375" style="262" customWidth="1"/>
    <col min="10764" max="11003" width="9.140625" style="262"/>
    <col min="11004" max="11004" width="71" style="262" customWidth="1"/>
    <col min="11005" max="11005" width="22.7109375" style="262" bestFit="1" customWidth="1"/>
    <col min="11006" max="11006" width="33" style="262" bestFit="1" customWidth="1"/>
    <col min="11007" max="11007" width="26.5703125" style="262" bestFit="1" customWidth="1"/>
    <col min="11008" max="11008" width="22.7109375" style="262" bestFit="1" customWidth="1"/>
    <col min="11009" max="11009" width="33" style="262" bestFit="1" customWidth="1"/>
    <col min="11010" max="11010" width="26.5703125" style="262" customWidth="1"/>
    <col min="11011" max="11011" width="22.7109375" style="262" bestFit="1" customWidth="1"/>
    <col min="11012" max="11013" width="33" style="262" bestFit="1" customWidth="1"/>
    <col min="11014" max="11014" width="22.7109375" style="262" bestFit="1" customWidth="1"/>
    <col min="11015" max="11015" width="33" style="262" bestFit="1" customWidth="1"/>
    <col min="11016" max="11016" width="25.7109375" style="262" customWidth="1"/>
    <col min="11017" max="11018" width="16.7109375" style="262" customWidth="1"/>
    <col min="11019" max="11019" width="26.7109375" style="262" customWidth="1"/>
    <col min="11020" max="11259" width="9.140625" style="262"/>
    <col min="11260" max="11260" width="71" style="262" customWidth="1"/>
    <col min="11261" max="11261" width="22.7109375" style="262" bestFit="1" customWidth="1"/>
    <col min="11262" max="11262" width="33" style="262" bestFit="1" customWidth="1"/>
    <col min="11263" max="11263" width="26.5703125" style="262" bestFit="1" customWidth="1"/>
    <col min="11264" max="11264" width="22.7109375" style="262" bestFit="1" customWidth="1"/>
    <col min="11265" max="11265" width="33" style="262" bestFit="1" customWidth="1"/>
    <col min="11266" max="11266" width="26.5703125" style="262" customWidth="1"/>
    <col min="11267" max="11267" width="22.7109375" style="262" bestFit="1" customWidth="1"/>
    <col min="11268" max="11269" width="33" style="262" bestFit="1" customWidth="1"/>
    <col min="11270" max="11270" width="22.7109375" style="262" bestFit="1" customWidth="1"/>
    <col min="11271" max="11271" width="33" style="262" bestFit="1" customWidth="1"/>
    <col min="11272" max="11272" width="25.7109375" style="262" customWidth="1"/>
    <col min="11273" max="11274" width="16.7109375" style="262" customWidth="1"/>
    <col min="11275" max="11275" width="26.7109375" style="262" customWidth="1"/>
    <col min="11276" max="11515" width="9.140625" style="262"/>
    <col min="11516" max="11516" width="71" style="262" customWidth="1"/>
    <col min="11517" max="11517" width="22.7109375" style="262" bestFit="1" customWidth="1"/>
    <col min="11518" max="11518" width="33" style="262" bestFit="1" customWidth="1"/>
    <col min="11519" max="11519" width="26.5703125" style="262" bestFit="1" customWidth="1"/>
    <col min="11520" max="11520" width="22.7109375" style="262" bestFit="1" customWidth="1"/>
    <col min="11521" max="11521" width="33" style="262" bestFit="1" customWidth="1"/>
    <col min="11522" max="11522" width="26.5703125" style="262" customWidth="1"/>
    <col min="11523" max="11523" width="22.7109375" style="262" bestFit="1" customWidth="1"/>
    <col min="11524" max="11525" width="33" style="262" bestFit="1" customWidth="1"/>
    <col min="11526" max="11526" width="22.7109375" style="262" bestFit="1" customWidth="1"/>
    <col min="11527" max="11527" width="33" style="262" bestFit="1" customWidth="1"/>
    <col min="11528" max="11528" width="25.7109375" style="262" customWidth="1"/>
    <col min="11529" max="11530" width="16.7109375" style="262" customWidth="1"/>
    <col min="11531" max="11531" width="26.7109375" style="262" customWidth="1"/>
    <col min="11532" max="11771" width="9.140625" style="262"/>
    <col min="11772" max="11772" width="71" style="262" customWidth="1"/>
    <col min="11773" max="11773" width="22.7109375" style="262" bestFit="1" customWidth="1"/>
    <col min="11774" max="11774" width="33" style="262" bestFit="1" customWidth="1"/>
    <col min="11775" max="11775" width="26.5703125" style="262" bestFit="1" customWidth="1"/>
    <col min="11776" max="11776" width="22.7109375" style="262" bestFit="1" customWidth="1"/>
    <col min="11777" max="11777" width="33" style="262" bestFit="1" customWidth="1"/>
    <col min="11778" max="11778" width="26.5703125" style="262" customWidth="1"/>
    <col min="11779" max="11779" width="22.7109375" style="262" bestFit="1" customWidth="1"/>
    <col min="11780" max="11781" width="33" style="262" bestFit="1" customWidth="1"/>
    <col min="11782" max="11782" width="22.7109375" style="262" bestFit="1" customWidth="1"/>
    <col min="11783" max="11783" width="33" style="262" bestFit="1" customWidth="1"/>
    <col min="11784" max="11784" width="25.7109375" style="262" customWidth="1"/>
    <col min="11785" max="11786" width="16.7109375" style="262" customWidth="1"/>
    <col min="11787" max="11787" width="26.7109375" style="262" customWidth="1"/>
    <col min="11788" max="12027" width="9.140625" style="262"/>
    <col min="12028" max="12028" width="71" style="262" customWidth="1"/>
    <col min="12029" max="12029" width="22.7109375" style="262" bestFit="1" customWidth="1"/>
    <col min="12030" max="12030" width="33" style="262" bestFit="1" customWidth="1"/>
    <col min="12031" max="12031" width="26.5703125" style="262" bestFit="1" customWidth="1"/>
    <col min="12032" max="12032" width="22.7109375" style="262" bestFit="1" customWidth="1"/>
    <col min="12033" max="12033" width="33" style="262" bestFit="1" customWidth="1"/>
    <col min="12034" max="12034" width="26.5703125" style="262" customWidth="1"/>
    <col min="12035" max="12035" width="22.7109375" style="262" bestFit="1" customWidth="1"/>
    <col min="12036" max="12037" width="33" style="262" bestFit="1" customWidth="1"/>
    <col min="12038" max="12038" width="22.7109375" style="262" bestFit="1" customWidth="1"/>
    <col min="12039" max="12039" width="33" style="262" bestFit="1" customWidth="1"/>
    <col min="12040" max="12040" width="25.7109375" style="262" customWidth="1"/>
    <col min="12041" max="12042" width="16.7109375" style="262" customWidth="1"/>
    <col min="12043" max="12043" width="26.7109375" style="262" customWidth="1"/>
    <col min="12044" max="12283" width="9.140625" style="262"/>
    <col min="12284" max="12284" width="71" style="262" customWidth="1"/>
    <col min="12285" max="12285" width="22.7109375" style="262" bestFit="1" customWidth="1"/>
    <col min="12286" max="12286" width="33" style="262" bestFit="1" customWidth="1"/>
    <col min="12287" max="12287" width="26.5703125" style="262" bestFit="1" customWidth="1"/>
    <col min="12288" max="12288" width="22.7109375" style="262" bestFit="1" customWidth="1"/>
    <col min="12289" max="12289" width="33" style="262" bestFit="1" customWidth="1"/>
    <col min="12290" max="12290" width="26.5703125" style="262" customWidth="1"/>
    <col min="12291" max="12291" width="22.7109375" style="262" bestFit="1" customWidth="1"/>
    <col min="12292" max="12293" width="33" style="262" bestFit="1" customWidth="1"/>
    <col min="12294" max="12294" width="22.7109375" style="262" bestFit="1" customWidth="1"/>
    <col min="12295" max="12295" width="33" style="262" bestFit="1" customWidth="1"/>
    <col min="12296" max="12296" width="25.7109375" style="262" customWidth="1"/>
    <col min="12297" max="12298" width="16.7109375" style="262" customWidth="1"/>
    <col min="12299" max="12299" width="26.7109375" style="262" customWidth="1"/>
    <col min="12300" max="12539" width="9.140625" style="262"/>
    <col min="12540" max="12540" width="71" style="262" customWidth="1"/>
    <col min="12541" max="12541" width="22.7109375" style="262" bestFit="1" customWidth="1"/>
    <col min="12542" max="12542" width="33" style="262" bestFit="1" customWidth="1"/>
    <col min="12543" max="12543" width="26.5703125" style="262" bestFit="1" customWidth="1"/>
    <col min="12544" max="12544" width="22.7109375" style="262" bestFit="1" customWidth="1"/>
    <col min="12545" max="12545" width="33" style="262" bestFit="1" customWidth="1"/>
    <col min="12546" max="12546" width="26.5703125" style="262" customWidth="1"/>
    <col min="12547" max="12547" width="22.7109375" style="262" bestFit="1" customWidth="1"/>
    <col min="12548" max="12549" width="33" style="262" bestFit="1" customWidth="1"/>
    <col min="12550" max="12550" width="22.7109375" style="262" bestFit="1" customWidth="1"/>
    <col min="12551" max="12551" width="33" style="262" bestFit="1" customWidth="1"/>
    <col min="12552" max="12552" width="25.7109375" style="262" customWidth="1"/>
    <col min="12553" max="12554" width="16.7109375" style="262" customWidth="1"/>
    <col min="12555" max="12555" width="26.7109375" style="262" customWidth="1"/>
    <col min="12556" max="12795" width="9.140625" style="262"/>
    <col min="12796" max="12796" width="71" style="262" customWidth="1"/>
    <col min="12797" max="12797" width="22.7109375" style="262" bestFit="1" customWidth="1"/>
    <col min="12798" max="12798" width="33" style="262" bestFit="1" customWidth="1"/>
    <col min="12799" max="12799" width="26.5703125" style="262" bestFit="1" customWidth="1"/>
    <col min="12800" max="12800" width="22.7109375" style="262" bestFit="1" customWidth="1"/>
    <col min="12801" max="12801" width="33" style="262" bestFit="1" customWidth="1"/>
    <col min="12802" max="12802" width="26.5703125" style="262" customWidth="1"/>
    <col min="12803" max="12803" width="22.7109375" style="262" bestFit="1" customWidth="1"/>
    <col min="12804" max="12805" width="33" style="262" bestFit="1" customWidth="1"/>
    <col min="12806" max="12806" width="22.7109375" style="262" bestFit="1" customWidth="1"/>
    <col min="12807" max="12807" width="33" style="262" bestFit="1" customWidth="1"/>
    <col min="12808" max="12808" width="25.7109375" style="262" customWidth="1"/>
    <col min="12809" max="12810" width="16.7109375" style="262" customWidth="1"/>
    <col min="12811" max="12811" width="26.7109375" style="262" customWidth="1"/>
    <col min="12812" max="13051" width="9.140625" style="262"/>
    <col min="13052" max="13052" width="71" style="262" customWidth="1"/>
    <col min="13053" max="13053" width="22.7109375" style="262" bestFit="1" customWidth="1"/>
    <col min="13054" max="13054" width="33" style="262" bestFit="1" customWidth="1"/>
    <col min="13055" max="13055" width="26.5703125" style="262" bestFit="1" customWidth="1"/>
    <col min="13056" max="13056" width="22.7109375" style="262" bestFit="1" customWidth="1"/>
    <col min="13057" max="13057" width="33" style="262" bestFit="1" customWidth="1"/>
    <col min="13058" max="13058" width="26.5703125" style="262" customWidth="1"/>
    <col min="13059" max="13059" width="22.7109375" style="262" bestFit="1" customWidth="1"/>
    <col min="13060" max="13061" width="33" style="262" bestFit="1" customWidth="1"/>
    <col min="13062" max="13062" width="22.7109375" style="262" bestFit="1" customWidth="1"/>
    <col min="13063" max="13063" width="33" style="262" bestFit="1" customWidth="1"/>
    <col min="13064" max="13064" width="25.7109375" style="262" customWidth="1"/>
    <col min="13065" max="13066" width="16.7109375" style="262" customWidth="1"/>
    <col min="13067" max="13067" width="26.7109375" style="262" customWidth="1"/>
    <col min="13068" max="13307" width="9.140625" style="262"/>
    <col min="13308" max="13308" width="71" style="262" customWidth="1"/>
    <col min="13309" max="13309" width="22.7109375" style="262" bestFit="1" customWidth="1"/>
    <col min="13310" max="13310" width="33" style="262" bestFit="1" customWidth="1"/>
    <col min="13311" max="13311" width="26.5703125" style="262" bestFit="1" customWidth="1"/>
    <col min="13312" max="13312" width="22.7109375" style="262" bestFit="1" customWidth="1"/>
    <col min="13313" max="13313" width="33" style="262" bestFit="1" customWidth="1"/>
    <col min="13314" max="13314" width="26.5703125" style="262" customWidth="1"/>
    <col min="13315" max="13315" width="22.7109375" style="262" bestFit="1" customWidth="1"/>
    <col min="13316" max="13317" width="33" style="262" bestFit="1" customWidth="1"/>
    <col min="13318" max="13318" width="22.7109375" style="262" bestFit="1" customWidth="1"/>
    <col min="13319" max="13319" width="33" style="262" bestFit="1" customWidth="1"/>
    <col min="13320" max="13320" width="25.7109375" style="262" customWidth="1"/>
    <col min="13321" max="13322" width="16.7109375" style="262" customWidth="1"/>
    <col min="13323" max="13323" width="26.7109375" style="262" customWidth="1"/>
    <col min="13324" max="13563" width="9.140625" style="262"/>
    <col min="13564" max="13564" width="71" style="262" customWidth="1"/>
    <col min="13565" max="13565" width="22.7109375" style="262" bestFit="1" customWidth="1"/>
    <col min="13566" max="13566" width="33" style="262" bestFit="1" customWidth="1"/>
    <col min="13567" max="13567" width="26.5703125" style="262" bestFit="1" customWidth="1"/>
    <col min="13568" max="13568" width="22.7109375" style="262" bestFit="1" customWidth="1"/>
    <col min="13569" max="13569" width="33" style="262" bestFit="1" customWidth="1"/>
    <col min="13570" max="13570" width="26.5703125" style="262" customWidth="1"/>
    <col min="13571" max="13571" width="22.7109375" style="262" bestFit="1" customWidth="1"/>
    <col min="13572" max="13573" width="33" style="262" bestFit="1" customWidth="1"/>
    <col min="13574" max="13574" width="22.7109375" style="262" bestFit="1" customWidth="1"/>
    <col min="13575" max="13575" width="33" style="262" bestFit="1" customWidth="1"/>
    <col min="13576" max="13576" width="25.7109375" style="262" customWidth="1"/>
    <col min="13577" max="13578" width="16.7109375" style="262" customWidth="1"/>
    <col min="13579" max="13579" width="26.7109375" style="262" customWidth="1"/>
    <col min="13580" max="13819" width="9.140625" style="262"/>
    <col min="13820" max="13820" width="71" style="262" customWidth="1"/>
    <col min="13821" max="13821" width="22.7109375" style="262" bestFit="1" customWidth="1"/>
    <col min="13822" max="13822" width="33" style="262" bestFit="1" customWidth="1"/>
    <col min="13823" max="13823" width="26.5703125" style="262" bestFit="1" customWidth="1"/>
    <col min="13824" max="13824" width="22.7109375" style="262" bestFit="1" customWidth="1"/>
    <col min="13825" max="13825" width="33" style="262" bestFit="1" customWidth="1"/>
    <col min="13826" max="13826" width="26.5703125" style="262" customWidth="1"/>
    <col min="13827" max="13827" width="22.7109375" style="262" bestFit="1" customWidth="1"/>
    <col min="13828" max="13829" width="33" style="262" bestFit="1" customWidth="1"/>
    <col min="13830" max="13830" width="22.7109375" style="262" bestFit="1" customWidth="1"/>
    <col min="13831" max="13831" width="33" style="262" bestFit="1" customWidth="1"/>
    <col min="13832" max="13832" width="25.7109375" style="262" customWidth="1"/>
    <col min="13833" max="13834" width="16.7109375" style="262" customWidth="1"/>
    <col min="13835" max="13835" width="26.7109375" style="262" customWidth="1"/>
    <col min="13836" max="14075" width="9.140625" style="262"/>
    <col min="14076" max="14076" width="71" style="262" customWidth="1"/>
    <col min="14077" max="14077" width="22.7109375" style="262" bestFit="1" customWidth="1"/>
    <col min="14078" max="14078" width="33" style="262" bestFit="1" customWidth="1"/>
    <col min="14079" max="14079" width="26.5703125" style="262" bestFit="1" customWidth="1"/>
    <col min="14080" max="14080" width="22.7109375" style="262" bestFit="1" customWidth="1"/>
    <col min="14081" max="14081" width="33" style="262" bestFit="1" customWidth="1"/>
    <col min="14082" max="14082" width="26.5703125" style="262" customWidth="1"/>
    <col min="14083" max="14083" width="22.7109375" style="262" bestFit="1" customWidth="1"/>
    <col min="14084" max="14085" width="33" style="262" bestFit="1" customWidth="1"/>
    <col min="14086" max="14086" width="22.7109375" style="262" bestFit="1" customWidth="1"/>
    <col min="14087" max="14087" width="33" style="262" bestFit="1" customWidth="1"/>
    <col min="14088" max="14088" width="25.7109375" style="262" customWidth="1"/>
    <col min="14089" max="14090" width="16.7109375" style="262" customWidth="1"/>
    <col min="14091" max="14091" width="26.7109375" style="262" customWidth="1"/>
    <col min="14092" max="14331" width="9.140625" style="262"/>
    <col min="14332" max="14332" width="71" style="262" customWidth="1"/>
    <col min="14333" max="14333" width="22.7109375" style="262" bestFit="1" customWidth="1"/>
    <col min="14334" max="14334" width="33" style="262" bestFit="1" customWidth="1"/>
    <col min="14335" max="14335" width="26.5703125" style="262" bestFit="1" customWidth="1"/>
    <col min="14336" max="14336" width="22.7109375" style="262" bestFit="1" customWidth="1"/>
    <col min="14337" max="14337" width="33" style="262" bestFit="1" customWidth="1"/>
    <col min="14338" max="14338" width="26.5703125" style="262" customWidth="1"/>
    <col min="14339" max="14339" width="22.7109375" style="262" bestFit="1" customWidth="1"/>
    <col min="14340" max="14341" width="33" style="262" bestFit="1" customWidth="1"/>
    <col min="14342" max="14342" width="22.7109375" style="262" bestFit="1" customWidth="1"/>
    <col min="14343" max="14343" width="33" style="262" bestFit="1" customWidth="1"/>
    <col min="14344" max="14344" width="25.7109375" style="262" customWidth="1"/>
    <col min="14345" max="14346" width="16.7109375" style="262" customWidth="1"/>
    <col min="14347" max="14347" width="26.7109375" style="262" customWidth="1"/>
    <col min="14348" max="14587" width="9.140625" style="262"/>
    <col min="14588" max="14588" width="71" style="262" customWidth="1"/>
    <col min="14589" max="14589" width="22.7109375" style="262" bestFit="1" customWidth="1"/>
    <col min="14590" max="14590" width="33" style="262" bestFit="1" customWidth="1"/>
    <col min="14591" max="14591" width="26.5703125" style="262" bestFit="1" customWidth="1"/>
    <col min="14592" max="14592" width="22.7109375" style="262" bestFit="1" customWidth="1"/>
    <col min="14593" max="14593" width="33" style="262" bestFit="1" customWidth="1"/>
    <col min="14594" max="14594" width="26.5703125" style="262" customWidth="1"/>
    <col min="14595" max="14595" width="22.7109375" style="262" bestFit="1" customWidth="1"/>
    <col min="14596" max="14597" width="33" style="262" bestFit="1" customWidth="1"/>
    <col min="14598" max="14598" width="22.7109375" style="262" bestFit="1" customWidth="1"/>
    <col min="14599" max="14599" width="33" style="262" bestFit="1" customWidth="1"/>
    <col min="14600" max="14600" width="25.7109375" style="262" customWidth="1"/>
    <col min="14601" max="14602" width="16.7109375" style="262" customWidth="1"/>
    <col min="14603" max="14603" width="26.7109375" style="262" customWidth="1"/>
    <col min="14604" max="14843" width="9.140625" style="262"/>
    <col min="14844" max="14844" width="71" style="262" customWidth="1"/>
    <col min="14845" max="14845" width="22.7109375" style="262" bestFit="1" customWidth="1"/>
    <col min="14846" max="14846" width="33" style="262" bestFit="1" customWidth="1"/>
    <col min="14847" max="14847" width="26.5703125" style="262" bestFit="1" customWidth="1"/>
    <col min="14848" max="14848" width="22.7109375" style="262" bestFit="1" customWidth="1"/>
    <col min="14849" max="14849" width="33" style="262" bestFit="1" customWidth="1"/>
    <col min="14850" max="14850" width="26.5703125" style="262" customWidth="1"/>
    <col min="14851" max="14851" width="22.7109375" style="262" bestFit="1" customWidth="1"/>
    <col min="14852" max="14853" width="33" style="262" bestFit="1" customWidth="1"/>
    <col min="14854" max="14854" width="22.7109375" style="262" bestFit="1" customWidth="1"/>
    <col min="14855" max="14855" width="33" style="262" bestFit="1" customWidth="1"/>
    <col min="14856" max="14856" width="25.7109375" style="262" customWidth="1"/>
    <col min="14857" max="14858" width="16.7109375" style="262" customWidth="1"/>
    <col min="14859" max="14859" width="26.7109375" style="262" customWidth="1"/>
    <col min="14860" max="15099" width="9.140625" style="262"/>
    <col min="15100" max="15100" width="71" style="262" customWidth="1"/>
    <col min="15101" max="15101" width="22.7109375" style="262" bestFit="1" customWidth="1"/>
    <col min="15102" max="15102" width="33" style="262" bestFit="1" customWidth="1"/>
    <col min="15103" max="15103" width="26.5703125" style="262" bestFit="1" customWidth="1"/>
    <col min="15104" max="15104" width="22.7109375" style="262" bestFit="1" customWidth="1"/>
    <col min="15105" max="15105" width="33" style="262" bestFit="1" customWidth="1"/>
    <col min="15106" max="15106" width="26.5703125" style="262" customWidth="1"/>
    <col min="15107" max="15107" width="22.7109375" style="262" bestFit="1" customWidth="1"/>
    <col min="15108" max="15109" width="33" style="262" bestFit="1" customWidth="1"/>
    <col min="15110" max="15110" width="22.7109375" style="262" bestFit="1" customWidth="1"/>
    <col min="15111" max="15111" width="33" style="262" bestFit="1" customWidth="1"/>
    <col min="15112" max="15112" width="25.7109375" style="262" customWidth="1"/>
    <col min="15113" max="15114" width="16.7109375" style="262" customWidth="1"/>
    <col min="15115" max="15115" width="26.7109375" style="262" customWidth="1"/>
    <col min="15116" max="15355" width="9.140625" style="262"/>
    <col min="15356" max="15356" width="71" style="262" customWidth="1"/>
    <col min="15357" max="15357" width="22.7109375" style="262" bestFit="1" customWidth="1"/>
    <col min="15358" max="15358" width="33" style="262" bestFit="1" customWidth="1"/>
    <col min="15359" max="15359" width="26.5703125" style="262" bestFit="1" customWidth="1"/>
    <col min="15360" max="15360" width="22.7109375" style="262" bestFit="1" customWidth="1"/>
    <col min="15361" max="15361" width="33" style="262" bestFit="1" customWidth="1"/>
    <col min="15362" max="15362" width="26.5703125" style="262" customWidth="1"/>
    <col min="15363" max="15363" width="22.7109375" style="262" bestFit="1" customWidth="1"/>
    <col min="15364" max="15365" width="33" style="262" bestFit="1" customWidth="1"/>
    <col min="15366" max="15366" width="22.7109375" style="262" bestFit="1" customWidth="1"/>
    <col min="15367" max="15367" width="33" style="262" bestFit="1" customWidth="1"/>
    <col min="15368" max="15368" width="25.7109375" style="262" customWidth="1"/>
    <col min="15369" max="15370" width="16.7109375" style="262" customWidth="1"/>
    <col min="15371" max="15371" width="26.7109375" style="262" customWidth="1"/>
    <col min="15372" max="15611" width="9.140625" style="262"/>
    <col min="15612" max="15612" width="71" style="262" customWidth="1"/>
    <col min="15613" max="15613" width="22.7109375" style="262" bestFit="1" customWidth="1"/>
    <col min="15614" max="15614" width="33" style="262" bestFit="1" customWidth="1"/>
    <col min="15615" max="15615" width="26.5703125" style="262" bestFit="1" customWidth="1"/>
    <col min="15616" max="15616" width="22.7109375" style="262" bestFit="1" customWidth="1"/>
    <col min="15617" max="15617" width="33" style="262" bestFit="1" customWidth="1"/>
    <col min="15618" max="15618" width="26.5703125" style="262" customWidth="1"/>
    <col min="15619" max="15619" width="22.7109375" style="262" bestFit="1" customWidth="1"/>
    <col min="15620" max="15621" width="33" style="262" bestFit="1" customWidth="1"/>
    <col min="15622" max="15622" width="22.7109375" style="262" bestFit="1" customWidth="1"/>
    <col min="15623" max="15623" width="33" style="262" bestFit="1" customWidth="1"/>
    <col min="15624" max="15624" width="25.7109375" style="262" customWidth="1"/>
    <col min="15625" max="15626" width="16.7109375" style="262" customWidth="1"/>
    <col min="15627" max="15627" width="26.7109375" style="262" customWidth="1"/>
    <col min="15628" max="15867" width="9.140625" style="262"/>
    <col min="15868" max="15868" width="71" style="262" customWidth="1"/>
    <col min="15869" max="15869" width="22.7109375" style="262" bestFit="1" customWidth="1"/>
    <col min="15870" max="15870" width="33" style="262" bestFit="1" customWidth="1"/>
    <col min="15871" max="15871" width="26.5703125" style="262" bestFit="1" customWidth="1"/>
    <col min="15872" max="15872" width="22.7109375" style="262" bestFit="1" customWidth="1"/>
    <col min="15873" max="15873" width="33" style="262" bestFit="1" customWidth="1"/>
    <col min="15874" max="15874" width="26.5703125" style="262" customWidth="1"/>
    <col min="15875" max="15875" width="22.7109375" style="262" bestFit="1" customWidth="1"/>
    <col min="15876" max="15877" width="33" style="262" bestFit="1" customWidth="1"/>
    <col min="15878" max="15878" width="22.7109375" style="262" bestFit="1" customWidth="1"/>
    <col min="15879" max="15879" width="33" style="262" bestFit="1" customWidth="1"/>
    <col min="15880" max="15880" width="25.7109375" style="262" customWidth="1"/>
    <col min="15881" max="15882" width="16.7109375" style="262" customWidth="1"/>
    <col min="15883" max="15883" width="26.7109375" style="262" customWidth="1"/>
    <col min="15884" max="16123" width="9.140625" style="262"/>
    <col min="16124" max="16124" width="71" style="262" customWidth="1"/>
    <col min="16125" max="16125" width="22.7109375" style="262" bestFit="1" customWidth="1"/>
    <col min="16126" max="16126" width="33" style="262" bestFit="1" customWidth="1"/>
    <col min="16127" max="16127" width="26.5703125" style="262" bestFit="1" customWidth="1"/>
    <col min="16128" max="16128" width="22.7109375" style="262" bestFit="1" customWidth="1"/>
    <col min="16129" max="16129" width="33" style="262" bestFit="1" customWidth="1"/>
    <col min="16130" max="16130" width="26.5703125" style="262" customWidth="1"/>
    <col min="16131" max="16131" width="22.7109375" style="262" bestFit="1" customWidth="1"/>
    <col min="16132" max="16133" width="33" style="262" bestFit="1" customWidth="1"/>
    <col min="16134" max="16134" width="22.7109375" style="262" bestFit="1" customWidth="1"/>
    <col min="16135" max="16135" width="33" style="262" bestFit="1" customWidth="1"/>
    <col min="16136" max="16136" width="25.7109375" style="262" customWidth="1"/>
    <col min="16137" max="16138" width="16.7109375" style="262" customWidth="1"/>
    <col min="16139" max="16139" width="26.7109375" style="262" customWidth="1"/>
    <col min="16140" max="16384" width="9.140625" style="262"/>
  </cols>
  <sheetData>
    <row r="2" spans="2:10">
      <c r="B2" s="399"/>
      <c r="C2" s="399"/>
      <c r="D2" s="399"/>
      <c r="E2" s="392" t="str">
        <f>Index!B2</f>
        <v xml:space="preserve">      Vidarbha Industries Power Limited - Transmission Business</v>
      </c>
      <c r="F2" s="399"/>
      <c r="H2" s="399"/>
      <c r="I2" s="399"/>
    </row>
    <row r="3" spans="2:10">
      <c r="B3" s="400"/>
      <c r="C3" s="400"/>
      <c r="D3" s="400"/>
      <c r="E3" s="398" t="s">
        <v>451</v>
      </c>
      <c r="F3" s="400"/>
      <c r="H3" s="400"/>
      <c r="I3" s="400"/>
    </row>
    <row r="4" spans="2:10">
      <c r="B4" s="399"/>
      <c r="C4" s="399"/>
      <c r="D4" s="399"/>
      <c r="E4" s="401" t="s">
        <v>727</v>
      </c>
      <c r="F4" s="399"/>
      <c r="H4" s="399"/>
      <c r="I4" s="399"/>
    </row>
    <row r="6" spans="2:10">
      <c r="B6" s="402" t="s">
        <v>461</v>
      </c>
      <c r="C6" s="402"/>
      <c r="D6" s="402"/>
      <c r="E6" s="402"/>
      <c r="F6" s="402"/>
      <c r="G6" s="402"/>
      <c r="H6" s="402"/>
    </row>
    <row r="7" spans="2:10">
      <c r="B7" s="402" t="s">
        <v>462</v>
      </c>
      <c r="C7" s="402"/>
      <c r="D7" s="402"/>
      <c r="E7" s="402"/>
      <c r="F7" s="402"/>
      <c r="G7" s="402"/>
      <c r="H7" s="402"/>
    </row>
    <row r="8" spans="2:10">
      <c r="B8" s="289"/>
      <c r="C8" s="289"/>
      <c r="D8" s="289"/>
      <c r="E8" s="289"/>
      <c r="F8" s="289"/>
      <c r="G8" s="289"/>
    </row>
    <row r="9" spans="2:10" ht="18" customHeight="1">
      <c r="B9" s="403"/>
      <c r="C9" s="1297" t="s">
        <v>405</v>
      </c>
      <c r="D9" s="1298"/>
      <c r="E9" s="1299"/>
      <c r="F9" s="1297" t="s">
        <v>463</v>
      </c>
      <c r="G9" s="1298"/>
      <c r="H9" s="1299"/>
    </row>
    <row r="10" spans="2:10" ht="57">
      <c r="B10" s="404"/>
      <c r="C10" s="405" t="s">
        <v>406</v>
      </c>
      <c r="D10" s="405" t="s">
        <v>407</v>
      </c>
      <c r="E10" s="405" t="s">
        <v>408</v>
      </c>
      <c r="F10" s="405" t="s">
        <v>409</v>
      </c>
      <c r="G10" s="405" t="s">
        <v>407</v>
      </c>
      <c r="H10" s="405" t="s">
        <v>408</v>
      </c>
    </row>
    <row r="11" spans="2:10">
      <c r="B11" s="406" t="s">
        <v>410</v>
      </c>
      <c r="C11" s="407"/>
      <c r="D11" s="407"/>
      <c r="E11" s="407"/>
      <c r="F11" s="407"/>
      <c r="G11" s="407"/>
      <c r="H11" s="407"/>
      <c r="I11" s="408"/>
    </row>
    <row r="12" spans="2:10">
      <c r="B12" s="282" t="s">
        <v>370</v>
      </c>
      <c r="C12" s="281"/>
      <c r="D12" s="284"/>
      <c r="E12" s="409"/>
      <c r="F12" s="281"/>
      <c r="G12" s="284"/>
      <c r="H12" s="284"/>
      <c r="I12" s="410"/>
    </row>
    <row r="13" spans="2:10">
      <c r="B13" s="282" t="s">
        <v>370</v>
      </c>
      <c r="C13" s="281"/>
      <c r="D13" s="283"/>
      <c r="E13" s="409"/>
      <c r="F13" s="281"/>
      <c r="G13" s="283"/>
      <c r="H13" s="284"/>
      <c r="I13" s="411"/>
    </row>
    <row r="14" spans="2:10">
      <c r="B14" s="412" t="s">
        <v>411</v>
      </c>
      <c r="C14" s="413"/>
      <c r="D14" s="414"/>
      <c r="E14" s="415"/>
      <c r="F14" s="413"/>
      <c r="G14" s="414"/>
      <c r="H14" s="414"/>
      <c r="I14" s="416"/>
    </row>
    <row r="15" spans="2:10">
      <c r="B15" s="282" t="s">
        <v>412</v>
      </c>
      <c r="C15" s="283"/>
      <c r="D15" s="283"/>
      <c r="E15" s="284"/>
      <c r="F15" s="283"/>
      <c r="G15" s="283"/>
      <c r="H15" s="283"/>
      <c r="I15" s="417"/>
    </row>
    <row r="16" spans="2:10">
      <c r="B16" s="418" t="s">
        <v>413</v>
      </c>
      <c r="C16" s="281"/>
      <c r="D16" s="283"/>
      <c r="E16" s="409"/>
      <c r="F16" s="281"/>
      <c r="G16" s="283"/>
      <c r="H16" s="283"/>
      <c r="I16" s="419"/>
      <c r="J16" s="420"/>
    </row>
    <row r="17" spans="2:11">
      <c r="B17" s="421" t="s">
        <v>414</v>
      </c>
      <c r="C17" s="281"/>
      <c r="D17" s="284"/>
      <c r="E17" s="409"/>
      <c r="F17" s="281"/>
      <c r="G17" s="284"/>
      <c r="H17" s="284"/>
      <c r="I17" s="422"/>
      <c r="J17" s="420"/>
    </row>
    <row r="18" spans="2:11">
      <c r="B18" s="418" t="s">
        <v>415</v>
      </c>
      <c r="C18" s="281"/>
      <c r="D18" s="284"/>
      <c r="E18" s="409"/>
      <c r="F18" s="281"/>
      <c r="G18" s="284"/>
      <c r="H18" s="284"/>
      <c r="I18" s="423"/>
      <c r="J18" s="420"/>
      <c r="K18" s="424"/>
    </row>
    <row r="19" spans="2:11">
      <c r="B19" s="412" t="s">
        <v>416</v>
      </c>
      <c r="C19" s="413"/>
      <c r="D19" s="414"/>
      <c r="E19" s="415"/>
      <c r="F19" s="413"/>
      <c r="G19" s="414"/>
      <c r="H19" s="414"/>
      <c r="I19" s="425"/>
      <c r="J19" s="420"/>
      <c r="K19" s="424"/>
    </row>
    <row r="20" spans="2:11" s="429" customFormat="1" ht="14.25">
      <c r="B20" s="412" t="s">
        <v>417</v>
      </c>
      <c r="C20" s="426"/>
      <c r="D20" s="427"/>
      <c r="E20" s="427"/>
      <c r="F20" s="279"/>
      <c r="G20" s="413"/>
      <c r="H20" s="414"/>
      <c r="I20" s="428"/>
      <c r="J20" s="428"/>
    </row>
    <row r="21" spans="2:11" ht="60.75" customHeight="1">
      <c r="B21" s="430" t="s">
        <v>418</v>
      </c>
      <c r="C21" s="1300"/>
      <c r="D21" s="1301"/>
      <c r="E21" s="1302"/>
      <c r="F21" s="1300"/>
      <c r="G21" s="1301"/>
      <c r="H21" s="1302"/>
      <c r="I21" s="419"/>
      <c r="J21" s="420"/>
    </row>
    <row r="22" spans="2:11">
      <c r="B22" s="431"/>
      <c r="C22" s="432"/>
      <c r="D22" s="433"/>
      <c r="E22" s="434"/>
      <c r="F22" s="435"/>
      <c r="G22" s="436"/>
      <c r="H22" s="437"/>
      <c r="I22" s="420"/>
      <c r="J22" s="420"/>
    </row>
    <row r="23" spans="2:11">
      <c r="B23" s="289" t="s">
        <v>419</v>
      </c>
      <c r="C23" s="289"/>
      <c r="D23" s="289"/>
      <c r="E23" s="289"/>
      <c r="F23" s="289"/>
      <c r="G23" s="424"/>
      <c r="H23" s="438"/>
      <c r="I23" s="330"/>
    </row>
    <row r="24" spans="2:11">
      <c r="B24" s="242" t="s">
        <v>556</v>
      </c>
      <c r="H24" s="439"/>
    </row>
    <row r="25" spans="2:11">
      <c r="C25" s="424"/>
      <c r="D25" s="424"/>
      <c r="E25" s="424"/>
      <c r="F25" s="424"/>
      <c r="G25" s="424"/>
      <c r="H25" s="424"/>
    </row>
    <row r="26" spans="2:11">
      <c r="H26" s="424"/>
      <c r="J26" s="424"/>
    </row>
    <row r="27" spans="2:11">
      <c r="C27" s="424"/>
      <c r="D27" s="424"/>
      <c r="F27" s="424"/>
      <c r="G27" s="424"/>
      <c r="H27" s="424"/>
    </row>
    <row r="29" spans="2:11">
      <c r="E29" s="424"/>
    </row>
  </sheetData>
  <mergeCells count="4">
    <mergeCell ref="C9:E9"/>
    <mergeCell ref="F9:H9"/>
    <mergeCell ref="C21:E21"/>
    <mergeCell ref="F21:H21"/>
  </mergeCells>
  <printOptions horizontalCentered="1" verticalCentered="1"/>
  <pageMargins left="0.39370078740157483" right="0.55118110236220474"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dimension ref="B1:C38"/>
  <sheetViews>
    <sheetView showGridLines="0" view="pageBreakPreview" zoomScale="67" zoomScaleNormal="75" zoomScaleSheetLayoutView="67" workbookViewId="0">
      <selection activeCell="B2" sqref="B2:C2"/>
    </sheetView>
  </sheetViews>
  <sheetFormatPr defaultColWidth="9.140625" defaultRowHeight="15"/>
  <cols>
    <col min="1" max="1" width="9.140625" style="262"/>
    <col min="2" max="2" width="51" style="262" customWidth="1"/>
    <col min="3" max="3" width="124" style="262" customWidth="1"/>
    <col min="4" max="257" width="9.140625" style="262"/>
    <col min="258" max="258" width="50.28515625" style="262" customWidth="1"/>
    <col min="259" max="259" width="90.5703125" style="262" customWidth="1"/>
    <col min="260" max="513" width="9.140625" style="262"/>
    <col min="514" max="514" width="50.28515625" style="262" customWidth="1"/>
    <col min="515" max="515" width="90.5703125" style="262" customWidth="1"/>
    <col min="516" max="769" width="9.140625" style="262"/>
    <col min="770" max="770" width="50.28515625" style="262" customWidth="1"/>
    <col min="771" max="771" width="90.5703125" style="262" customWidth="1"/>
    <col min="772" max="1025" width="9.140625" style="262"/>
    <col min="1026" max="1026" width="50.28515625" style="262" customWidth="1"/>
    <col min="1027" max="1027" width="90.5703125" style="262" customWidth="1"/>
    <col min="1028" max="1281" width="9.140625" style="262"/>
    <col min="1282" max="1282" width="50.28515625" style="262" customWidth="1"/>
    <col min="1283" max="1283" width="90.5703125" style="262" customWidth="1"/>
    <col min="1284" max="1537" width="9.140625" style="262"/>
    <col min="1538" max="1538" width="50.28515625" style="262" customWidth="1"/>
    <col min="1539" max="1539" width="90.5703125" style="262" customWidth="1"/>
    <col min="1540" max="1793" width="9.140625" style="262"/>
    <col min="1794" max="1794" width="50.28515625" style="262" customWidth="1"/>
    <col min="1795" max="1795" width="90.5703125" style="262" customWidth="1"/>
    <col min="1796" max="2049" width="9.140625" style="262"/>
    <col min="2050" max="2050" width="50.28515625" style="262" customWidth="1"/>
    <col min="2051" max="2051" width="90.5703125" style="262" customWidth="1"/>
    <col min="2052" max="2305" width="9.140625" style="262"/>
    <col min="2306" max="2306" width="50.28515625" style="262" customWidth="1"/>
    <col min="2307" max="2307" width="90.5703125" style="262" customWidth="1"/>
    <col min="2308" max="2561" width="9.140625" style="262"/>
    <col min="2562" max="2562" width="50.28515625" style="262" customWidth="1"/>
    <col min="2563" max="2563" width="90.5703125" style="262" customWidth="1"/>
    <col min="2564" max="2817" width="9.140625" style="262"/>
    <col min="2818" max="2818" width="50.28515625" style="262" customWidth="1"/>
    <col min="2819" max="2819" width="90.5703125" style="262" customWidth="1"/>
    <col min="2820" max="3073" width="9.140625" style="262"/>
    <col min="3074" max="3074" width="50.28515625" style="262" customWidth="1"/>
    <col min="3075" max="3075" width="90.5703125" style="262" customWidth="1"/>
    <col min="3076" max="3329" width="9.140625" style="262"/>
    <col min="3330" max="3330" width="50.28515625" style="262" customWidth="1"/>
    <col min="3331" max="3331" width="90.5703125" style="262" customWidth="1"/>
    <col min="3332" max="3585" width="9.140625" style="262"/>
    <col min="3586" max="3586" width="50.28515625" style="262" customWidth="1"/>
    <col min="3587" max="3587" width="90.5703125" style="262" customWidth="1"/>
    <col min="3588" max="3841" width="9.140625" style="262"/>
    <col min="3842" max="3842" width="50.28515625" style="262" customWidth="1"/>
    <col min="3843" max="3843" width="90.5703125" style="262" customWidth="1"/>
    <col min="3844" max="4097" width="9.140625" style="262"/>
    <col min="4098" max="4098" width="50.28515625" style="262" customWidth="1"/>
    <col min="4099" max="4099" width="90.5703125" style="262" customWidth="1"/>
    <col min="4100" max="4353" width="9.140625" style="262"/>
    <col min="4354" max="4354" width="50.28515625" style="262" customWidth="1"/>
    <col min="4355" max="4355" width="90.5703125" style="262" customWidth="1"/>
    <col min="4356" max="4609" width="9.140625" style="262"/>
    <col min="4610" max="4610" width="50.28515625" style="262" customWidth="1"/>
    <col min="4611" max="4611" width="90.5703125" style="262" customWidth="1"/>
    <col min="4612" max="4865" width="9.140625" style="262"/>
    <col min="4866" max="4866" width="50.28515625" style="262" customWidth="1"/>
    <col min="4867" max="4867" width="90.5703125" style="262" customWidth="1"/>
    <col min="4868" max="5121" width="9.140625" style="262"/>
    <col min="5122" max="5122" width="50.28515625" style="262" customWidth="1"/>
    <col min="5123" max="5123" width="90.5703125" style="262" customWidth="1"/>
    <col min="5124" max="5377" width="9.140625" style="262"/>
    <col min="5378" max="5378" width="50.28515625" style="262" customWidth="1"/>
    <col min="5379" max="5379" width="90.5703125" style="262" customWidth="1"/>
    <col min="5380" max="5633" width="9.140625" style="262"/>
    <col min="5634" max="5634" width="50.28515625" style="262" customWidth="1"/>
    <col min="5635" max="5635" width="90.5703125" style="262" customWidth="1"/>
    <col min="5636" max="5889" width="9.140625" style="262"/>
    <col min="5890" max="5890" width="50.28515625" style="262" customWidth="1"/>
    <col min="5891" max="5891" width="90.5703125" style="262" customWidth="1"/>
    <col min="5892" max="6145" width="9.140625" style="262"/>
    <col min="6146" max="6146" width="50.28515625" style="262" customWidth="1"/>
    <col min="6147" max="6147" width="90.5703125" style="262" customWidth="1"/>
    <col min="6148" max="6401" width="9.140625" style="262"/>
    <col min="6402" max="6402" width="50.28515625" style="262" customWidth="1"/>
    <col min="6403" max="6403" width="90.5703125" style="262" customWidth="1"/>
    <col min="6404" max="6657" width="9.140625" style="262"/>
    <col min="6658" max="6658" width="50.28515625" style="262" customWidth="1"/>
    <col min="6659" max="6659" width="90.5703125" style="262" customWidth="1"/>
    <col min="6660" max="6913" width="9.140625" style="262"/>
    <col min="6914" max="6914" width="50.28515625" style="262" customWidth="1"/>
    <col min="6915" max="6915" width="90.5703125" style="262" customWidth="1"/>
    <col min="6916" max="7169" width="9.140625" style="262"/>
    <col min="7170" max="7170" width="50.28515625" style="262" customWidth="1"/>
    <col min="7171" max="7171" width="90.5703125" style="262" customWidth="1"/>
    <col min="7172" max="7425" width="9.140625" style="262"/>
    <col min="7426" max="7426" width="50.28515625" style="262" customWidth="1"/>
    <col min="7427" max="7427" width="90.5703125" style="262" customWidth="1"/>
    <col min="7428" max="7681" width="9.140625" style="262"/>
    <col min="7682" max="7682" width="50.28515625" style="262" customWidth="1"/>
    <col min="7683" max="7683" width="90.5703125" style="262" customWidth="1"/>
    <col min="7684" max="7937" width="9.140625" style="262"/>
    <col min="7938" max="7938" width="50.28515625" style="262" customWidth="1"/>
    <col min="7939" max="7939" width="90.5703125" style="262" customWidth="1"/>
    <col min="7940" max="8193" width="9.140625" style="262"/>
    <col min="8194" max="8194" width="50.28515625" style="262" customWidth="1"/>
    <col min="8195" max="8195" width="90.5703125" style="262" customWidth="1"/>
    <col min="8196" max="8449" width="9.140625" style="262"/>
    <col min="8450" max="8450" width="50.28515625" style="262" customWidth="1"/>
    <col min="8451" max="8451" width="90.5703125" style="262" customWidth="1"/>
    <col min="8452" max="8705" width="9.140625" style="262"/>
    <col min="8706" max="8706" width="50.28515625" style="262" customWidth="1"/>
    <col min="8707" max="8707" width="90.5703125" style="262" customWidth="1"/>
    <col min="8708" max="8961" width="9.140625" style="262"/>
    <col min="8962" max="8962" width="50.28515625" style="262" customWidth="1"/>
    <col min="8963" max="8963" width="90.5703125" style="262" customWidth="1"/>
    <col min="8964" max="9217" width="9.140625" style="262"/>
    <col min="9218" max="9218" width="50.28515625" style="262" customWidth="1"/>
    <col min="9219" max="9219" width="90.5703125" style="262" customWidth="1"/>
    <col min="9220" max="9473" width="9.140625" style="262"/>
    <col min="9474" max="9474" width="50.28515625" style="262" customWidth="1"/>
    <col min="9475" max="9475" width="90.5703125" style="262" customWidth="1"/>
    <col min="9476" max="9729" width="9.140625" style="262"/>
    <col min="9730" max="9730" width="50.28515625" style="262" customWidth="1"/>
    <col min="9731" max="9731" width="90.5703125" style="262" customWidth="1"/>
    <col min="9732" max="9985" width="9.140625" style="262"/>
    <col min="9986" max="9986" width="50.28515625" style="262" customWidth="1"/>
    <col min="9987" max="9987" width="90.5703125" style="262" customWidth="1"/>
    <col min="9988" max="10241" width="9.140625" style="262"/>
    <col min="10242" max="10242" width="50.28515625" style="262" customWidth="1"/>
    <col min="10243" max="10243" width="90.5703125" style="262" customWidth="1"/>
    <col min="10244" max="10497" width="9.140625" style="262"/>
    <col min="10498" max="10498" width="50.28515625" style="262" customWidth="1"/>
    <col min="10499" max="10499" width="90.5703125" style="262" customWidth="1"/>
    <col min="10500" max="10753" width="9.140625" style="262"/>
    <col min="10754" max="10754" width="50.28515625" style="262" customWidth="1"/>
    <col min="10755" max="10755" width="90.5703125" style="262" customWidth="1"/>
    <col min="10756" max="11009" width="9.140625" style="262"/>
    <col min="11010" max="11010" width="50.28515625" style="262" customWidth="1"/>
    <col min="11011" max="11011" width="90.5703125" style="262" customWidth="1"/>
    <col min="11012" max="11265" width="9.140625" style="262"/>
    <col min="11266" max="11266" width="50.28515625" style="262" customWidth="1"/>
    <col min="11267" max="11267" width="90.5703125" style="262" customWidth="1"/>
    <col min="11268" max="11521" width="9.140625" style="262"/>
    <col min="11522" max="11522" width="50.28515625" style="262" customWidth="1"/>
    <col min="11523" max="11523" width="90.5703125" style="262" customWidth="1"/>
    <col min="11524" max="11777" width="9.140625" style="262"/>
    <col min="11778" max="11778" width="50.28515625" style="262" customWidth="1"/>
    <col min="11779" max="11779" width="90.5703125" style="262" customWidth="1"/>
    <col min="11780" max="12033" width="9.140625" style="262"/>
    <col min="12034" max="12034" width="50.28515625" style="262" customWidth="1"/>
    <col min="12035" max="12035" width="90.5703125" style="262" customWidth="1"/>
    <col min="12036" max="12289" width="9.140625" style="262"/>
    <col min="12290" max="12290" width="50.28515625" style="262" customWidth="1"/>
    <col min="12291" max="12291" width="90.5703125" style="262" customWidth="1"/>
    <col min="12292" max="12545" width="9.140625" style="262"/>
    <col min="12546" max="12546" width="50.28515625" style="262" customWidth="1"/>
    <col min="12547" max="12547" width="90.5703125" style="262" customWidth="1"/>
    <col min="12548" max="12801" width="9.140625" style="262"/>
    <col min="12802" max="12802" width="50.28515625" style="262" customWidth="1"/>
    <col min="12803" max="12803" width="90.5703125" style="262" customWidth="1"/>
    <col min="12804" max="13057" width="9.140625" style="262"/>
    <col min="13058" max="13058" width="50.28515625" style="262" customWidth="1"/>
    <col min="13059" max="13059" width="90.5703125" style="262" customWidth="1"/>
    <col min="13060" max="13313" width="9.140625" style="262"/>
    <col min="13314" max="13314" width="50.28515625" style="262" customWidth="1"/>
    <col min="13315" max="13315" width="90.5703125" style="262" customWidth="1"/>
    <col min="13316" max="13569" width="9.140625" style="262"/>
    <col min="13570" max="13570" width="50.28515625" style="262" customWidth="1"/>
    <col min="13571" max="13571" width="90.5703125" style="262" customWidth="1"/>
    <col min="13572" max="13825" width="9.140625" style="262"/>
    <col min="13826" max="13826" width="50.28515625" style="262" customWidth="1"/>
    <col min="13827" max="13827" width="90.5703125" style="262" customWidth="1"/>
    <col min="13828" max="14081" width="9.140625" style="262"/>
    <col min="14082" max="14082" width="50.28515625" style="262" customWidth="1"/>
    <col min="14083" max="14083" width="90.5703125" style="262" customWidth="1"/>
    <col min="14084" max="14337" width="9.140625" style="262"/>
    <col min="14338" max="14338" width="50.28515625" style="262" customWidth="1"/>
    <col min="14339" max="14339" width="90.5703125" style="262" customWidth="1"/>
    <col min="14340" max="14593" width="9.140625" style="262"/>
    <col min="14594" max="14594" width="50.28515625" style="262" customWidth="1"/>
    <col min="14595" max="14595" width="90.5703125" style="262" customWidth="1"/>
    <col min="14596" max="14849" width="9.140625" style="262"/>
    <col min="14850" max="14850" width="50.28515625" style="262" customWidth="1"/>
    <col min="14851" max="14851" width="90.5703125" style="262" customWidth="1"/>
    <col min="14852" max="15105" width="9.140625" style="262"/>
    <col min="15106" max="15106" width="50.28515625" style="262" customWidth="1"/>
    <col min="15107" max="15107" width="90.5703125" style="262" customWidth="1"/>
    <col min="15108" max="15361" width="9.140625" style="262"/>
    <col min="15362" max="15362" width="50.28515625" style="262" customWidth="1"/>
    <col min="15363" max="15363" width="90.5703125" style="262" customWidth="1"/>
    <col min="15364" max="15617" width="9.140625" style="262"/>
    <col min="15618" max="15618" width="50.28515625" style="262" customWidth="1"/>
    <col min="15619" max="15619" width="90.5703125" style="262" customWidth="1"/>
    <col min="15620" max="15873" width="9.140625" style="262"/>
    <col min="15874" max="15874" width="50.28515625" style="262" customWidth="1"/>
    <col min="15875" max="15875" width="90.5703125" style="262" customWidth="1"/>
    <col min="15876" max="16129" width="9.140625" style="262"/>
    <col min="16130" max="16130" width="50.28515625" style="262" customWidth="1"/>
    <col min="16131" max="16131" width="90.5703125" style="262" customWidth="1"/>
    <col min="16132" max="16384" width="9.140625" style="262"/>
  </cols>
  <sheetData>
    <row r="1" spans="2:3">
      <c r="C1" s="277"/>
    </row>
    <row r="2" spans="2:3">
      <c r="B2" s="1203" t="str">
        <f>Index!B2</f>
        <v xml:space="preserve">      Vidarbha Industries Power Limited - Transmission Business</v>
      </c>
      <c r="C2" s="1203"/>
    </row>
    <row r="3" spans="2:3" ht="16.5" customHeight="1">
      <c r="B3" s="1304" t="s">
        <v>451</v>
      </c>
      <c r="C3" s="1304"/>
    </row>
    <row r="4" spans="2:3" ht="13.9" customHeight="1">
      <c r="B4" s="1305" t="s">
        <v>730</v>
      </c>
      <c r="C4" s="1305"/>
    </row>
    <row r="7" spans="2:3">
      <c r="B7" s="278" t="s">
        <v>4</v>
      </c>
      <c r="C7" s="278" t="s">
        <v>12</v>
      </c>
    </row>
    <row r="8" spans="2:3">
      <c r="B8" s="279"/>
      <c r="C8" s="279"/>
    </row>
    <row r="9" spans="2:3">
      <c r="B9" s="280" t="s">
        <v>420</v>
      </c>
      <c r="C9" s="281"/>
    </row>
    <row r="10" spans="2:3">
      <c r="B10" s="282" t="s">
        <v>409</v>
      </c>
      <c r="C10" s="283"/>
    </row>
    <row r="11" spans="2:3">
      <c r="B11" s="282" t="s">
        <v>421</v>
      </c>
      <c r="C11" s="284"/>
    </row>
    <row r="12" spans="2:3" ht="18">
      <c r="B12" s="285" t="s">
        <v>422</v>
      </c>
      <c r="C12" s="284"/>
    </row>
    <row r="13" spans="2:3" ht="18">
      <c r="B13" s="282" t="s">
        <v>423</v>
      </c>
      <c r="C13" s="281"/>
    </row>
    <row r="14" spans="2:3">
      <c r="B14" s="286" t="s">
        <v>424</v>
      </c>
      <c r="C14" s="287"/>
    </row>
    <row r="15" spans="2:3" ht="18">
      <c r="B15" s="282" t="s">
        <v>425</v>
      </c>
      <c r="C15" s="283"/>
    </row>
    <row r="16" spans="2:3" ht="18">
      <c r="B16" s="282" t="s">
        <v>426</v>
      </c>
      <c r="C16" s="283"/>
    </row>
    <row r="17" spans="2:3" ht="18">
      <c r="B17" s="282" t="s">
        <v>427</v>
      </c>
      <c r="C17" s="283"/>
    </row>
    <row r="18" spans="2:3">
      <c r="B18" s="282" t="s">
        <v>428</v>
      </c>
      <c r="C18" s="283"/>
    </row>
    <row r="19" spans="2:3" ht="18">
      <c r="B19" s="282" t="s">
        <v>429</v>
      </c>
      <c r="C19" s="287"/>
    </row>
    <row r="20" spans="2:3">
      <c r="B20" s="282" t="s">
        <v>430</v>
      </c>
      <c r="C20" s="288"/>
    </row>
    <row r="21" spans="2:3" ht="18">
      <c r="B21" s="282" t="s">
        <v>431</v>
      </c>
      <c r="C21" s="283"/>
    </row>
    <row r="22" spans="2:3">
      <c r="B22" s="282" t="s">
        <v>432</v>
      </c>
      <c r="C22" s="288"/>
    </row>
    <row r="23" spans="2:3" ht="18">
      <c r="B23" s="282" t="s">
        <v>433</v>
      </c>
      <c r="C23" s="283"/>
    </row>
    <row r="24" spans="2:3" ht="18">
      <c r="B24" s="282" t="s">
        <v>434</v>
      </c>
      <c r="C24" s="283"/>
    </row>
    <row r="25" spans="2:3" ht="18">
      <c r="B25" s="282" t="s">
        <v>435</v>
      </c>
      <c r="C25" s="283"/>
    </row>
    <row r="26" spans="2:3">
      <c r="B26" s="289"/>
      <c r="C26" s="289"/>
    </row>
    <row r="27" spans="2:3">
      <c r="B27" s="242" t="s">
        <v>556</v>
      </c>
      <c r="C27" s="289"/>
    </row>
    <row r="28" spans="2:3" ht="18">
      <c r="B28" s="1303" t="s">
        <v>436</v>
      </c>
      <c r="C28" s="1303"/>
    </row>
    <row r="29" spans="2:3" ht="18">
      <c r="B29" s="1303" t="s">
        <v>437</v>
      </c>
      <c r="C29" s="1303"/>
    </row>
    <row r="30" spans="2:3" ht="18">
      <c r="B30" s="1303" t="s">
        <v>438</v>
      </c>
      <c r="C30" s="1303"/>
    </row>
    <row r="31" spans="2:3" ht="18">
      <c r="B31" s="1303" t="s">
        <v>439</v>
      </c>
      <c r="C31" s="1303"/>
    </row>
    <row r="32" spans="2:3" ht="18">
      <c r="B32" s="1303" t="s">
        <v>440</v>
      </c>
      <c r="C32" s="1303"/>
    </row>
    <row r="33" spans="2:3" ht="18">
      <c r="B33" s="1303" t="s">
        <v>441</v>
      </c>
      <c r="C33" s="1303"/>
    </row>
    <row r="34" spans="2:3" ht="18">
      <c r="B34" s="1303" t="s">
        <v>442</v>
      </c>
      <c r="C34" s="1303"/>
    </row>
    <row r="35" spans="2:3" ht="18">
      <c r="B35" s="1303" t="s">
        <v>443</v>
      </c>
      <c r="C35" s="1303"/>
    </row>
    <row r="36" spans="2:3" ht="18">
      <c r="B36" s="1303" t="s">
        <v>444</v>
      </c>
      <c r="C36" s="1303"/>
    </row>
    <row r="37" spans="2:3" ht="18">
      <c r="B37" s="1303" t="s">
        <v>445</v>
      </c>
      <c r="C37" s="1303"/>
    </row>
    <row r="38" spans="2:3" ht="18">
      <c r="B38" s="1303" t="s">
        <v>446</v>
      </c>
      <c r="C38" s="1303"/>
    </row>
  </sheetData>
  <mergeCells count="14">
    <mergeCell ref="B37:C37"/>
    <mergeCell ref="B38:C38"/>
    <mergeCell ref="B31:C31"/>
    <mergeCell ref="B32:C32"/>
    <mergeCell ref="B33:C33"/>
    <mergeCell ref="B34:C34"/>
    <mergeCell ref="B35:C35"/>
    <mergeCell ref="B36:C36"/>
    <mergeCell ref="B30:C30"/>
    <mergeCell ref="B2:C2"/>
    <mergeCell ref="B3:C3"/>
    <mergeCell ref="B4:C4"/>
    <mergeCell ref="B28:C28"/>
    <mergeCell ref="B29:C29"/>
  </mergeCells>
  <printOptions horizontalCentered="1" verticalCentered="1"/>
  <pageMargins left="0.96" right="0.47244094488188981" top="0.98425196850393704" bottom="0.49" header="0.51181102362204722" footer="0.44"/>
  <pageSetup paperSize="9" scale="75"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B1:N21"/>
  <sheetViews>
    <sheetView showGridLines="0" view="pageBreakPreview" zoomScale="90" zoomScaleSheetLayoutView="90" workbookViewId="0">
      <selection activeCell="A14" sqref="A14"/>
    </sheetView>
  </sheetViews>
  <sheetFormatPr defaultColWidth="9.140625" defaultRowHeight="15"/>
  <cols>
    <col min="1" max="1" width="9.140625" style="242"/>
    <col min="2" max="2" width="4.7109375" style="242" customWidth="1"/>
    <col min="3" max="3" width="17.42578125" style="242" customWidth="1"/>
    <col min="4" max="4" width="18.140625" style="242" customWidth="1"/>
    <col min="5" max="5" width="20.28515625" style="311" customWidth="1"/>
    <col min="6" max="6" width="16.140625" style="276" customWidth="1"/>
    <col min="7" max="7" width="19.7109375" style="311" customWidth="1"/>
    <col min="8" max="10" width="20" style="276" customWidth="1"/>
    <col min="11" max="11" width="20.7109375" style="311" customWidth="1"/>
    <col min="12" max="12" width="14.28515625" style="276" customWidth="1"/>
    <col min="13" max="13" width="19.7109375" style="242" customWidth="1"/>
    <col min="14" max="14" width="20.42578125" style="242" customWidth="1"/>
    <col min="15" max="259" width="9.140625" style="242"/>
    <col min="260" max="260" width="4.7109375" style="242" customWidth="1"/>
    <col min="261" max="261" width="11.140625" style="242" customWidth="1"/>
    <col min="262" max="262" width="23.42578125" style="242" customWidth="1"/>
    <col min="263" max="263" width="16.7109375" style="242" customWidth="1"/>
    <col min="264" max="264" width="16.140625" style="242" customWidth="1"/>
    <col min="265" max="265" width="15.140625" style="242" customWidth="1"/>
    <col min="266" max="266" width="20" style="242" customWidth="1"/>
    <col min="267" max="267" width="16.7109375" style="242" customWidth="1"/>
    <col min="268" max="268" width="12.140625" style="242" customWidth="1"/>
    <col min="269" max="515" width="9.140625" style="242"/>
    <col min="516" max="516" width="4.7109375" style="242" customWidth="1"/>
    <col min="517" max="517" width="11.140625" style="242" customWidth="1"/>
    <col min="518" max="518" width="23.42578125" style="242" customWidth="1"/>
    <col min="519" max="519" width="16.7109375" style="242" customWidth="1"/>
    <col min="520" max="520" width="16.140625" style="242" customWidth="1"/>
    <col min="521" max="521" width="15.140625" style="242" customWidth="1"/>
    <col min="522" max="522" width="20" style="242" customWidth="1"/>
    <col min="523" max="523" width="16.7109375" style="242" customWidth="1"/>
    <col min="524" max="524" width="12.140625" style="242" customWidth="1"/>
    <col min="525" max="771" width="9.140625" style="242"/>
    <col min="772" max="772" width="4.7109375" style="242" customWidth="1"/>
    <col min="773" max="773" width="11.140625" style="242" customWidth="1"/>
    <col min="774" max="774" width="23.42578125" style="242" customWidth="1"/>
    <col min="775" max="775" width="16.7109375" style="242" customWidth="1"/>
    <col min="776" max="776" width="16.140625" style="242" customWidth="1"/>
    <col min="777" max="777" width="15.140625" style="242" customWidth="1"/>
    <col min="778" max="778" width="20" style="242" customWidth="1"/>
    <col min="779" max="779" width="16.7109375" style="242" customWidth="1"/>
    <col min="780" max="780" width="12.140625" style="242" customWidth="1"/>
    <col min="781" max="1027" width="9.140625" style="242"/>
    <col min="1028" max="1028" width="4.7109375" style="242" customWidth="1"/>
    <col min="1029" max="1029" width="11.140625" style="242" customWidth="1"/>
    <col min="1030" max="1030" width="23.42578125" style="242" customWidth="1"/>
    <col min="1031" max="1031" width="16.7109375" style="242" customWidth="1"/>
    <col min="1032" max="1032" width="16.140625" style="242" customWidth="1"/>
    <col min="1033" max="1033" width="15.140625" style="242" customWidth="1"/>
    <col min="1034" max="1034" width="20" style="242" customWidth="1"/>
    <col min="1035" max="1035" width="16.7109375" style="242" customWidth="1"/>
    <col min="1036" max="1036" width="12.140625" style="242" customWidth="1"/>
    <col min="1037" max="1283" width="9.140625" style="242"/>
    <col min="1284" max="1284" width="4.7109375" style="242" customWidth="1"/>
    <col min="1285" max="1285" width="11.140625" style="242" customWidth="1"/>
    <col min="1286" max="1286" width="23.42578125" style="242" customWidth="1"/>
    <col min="1287" max="1287" width="16.7109375" style="242" customWidth="1"/>
    <col min="1288" max="1288" width="16.140625" style="242" customWidth="1"/>
    <col min="1289" max="1289" width="15.140625" style="242" customWidth="1"/>
    <col min="1290" max="1290" width="20" style="242" customWidth="1"/>
    <col min="1291" max="1291" width="16.7109375" style="242" customWidth="1"/>
    <col min="1292" max="1292" width="12.140625" style="242" customWidth="1"/>
    <col min="1293" max="1539" width="9.140625" style="242"/>
    <col min="1540" max="1540" width="4.7109375" style="242" customWidth="1"/>
    <col min="1541" max="1541" width="11.140625" style="242" customWidth="1"/>
    <col min="1542" max="1542" width="23.42578125" style="242" customWidth="1"/>
    <col min="1543" max="1543" width="16.7109375" style="242" customWidth="1"/>
    <col min="1544" max="1544" width="16.140625" style="242" customWidth="1"/>
    <col min="1545" max="1545" width="15.140625" style="242" customWidth="1"/>
    <col min="1546" max="1546" width="20" style="242" customWidth="1"/>
    <col min="1547" max="1547" width="16.7109375" style="242" customWidth="1"/>
    <col min="1548" max="1548" width="12.140625" style="242" customWidth="1"/>
    <col min="1549" max="1795" width="9.140625" style="242"/>
    <col min="1796" max="1796" width="4.7109375" style="242" customWidth="1"/>
    <col min="1797" max="1797" width="11.140625" style="242" customWidth="1"/>
    <col min="1798" max="1798" width="23.42578125" style="242" customWidth="1"/>
    <col min="1799" max="1799" width="16.7109375" style="242" customWidth="1"/>
    <col min="1800" max="1800" width="16.140625" style="242" customWidth="1"/>
    <col min="1801" max="1801" width="15.140625" style="242" customWidth="1"/>
    <col min="1802" max="1802" width="20" style="242" customWidth="1"/>
    <col min="1803" max="1803" width="16.7109375" style="242" customWidth="1"/>
    <col min="1804" max="1804" width="12.140625" style="242" customWidth="1"/>
    <col min="1805" max="2051" width="9.140625" style="242"/>
    <col min="2052" max="2052" width="4.7109375" style="242" customWidth="1"/>
    <col min="2053" max="2053" width="11.140625" style="242" customWidth="1"/>
    <col min="2054" max="2054" width="23.42578125" style="242" customWidth="1"/>
    <col min="2055" max="2055" width="16.7109375" style="242" customWidth="1"/>
    <col min="2056" max="2056" width="16.140625" style="242" customWidth="1"/>
    <col min="2057" max="2057" width="15.140625" style="242" customWidth="1"/>
    <col min="2058" max="2058" width="20" style="242" customWidth="1"/>
    <col min="2059" max="2059" width="16.7109375" style="242" customWidth="1"/>
    <col min="2060" max="2060" width="12.140625" style="242" customWidth="1"/>
    <col min="2061" max="2307" width="9.140625" style="242"/>
    <col min="2308" max="2308" width="4.7109375" style="242" customWidth="1"/>
    <col min="2309" max="2309" width="11.140625" style="242" customWidth="1"/>
    <col min="2310" max="2310" width="23.42578125" style="242" customWidth="1"/>
    <col min="2311" max="2311" width="16.7109375" style="242" customWidth="1"/>
    <col min="2312" max="2312" width="16.140625" style="242" customWidth="1"/>
    <col min="2313" max="2313" width="15.140625" style="242" customWidth="1"/>
    <col min="2314" max="2314" width="20" style="242" customWidth="1"/>
    <col min="2315" max="2315" width="16.7109375" style="242" customWidth="1"/>
    <col min="2316" max="2316" width="12.140625" style="242" customWidth="1"/>
    <col min="2317" max="2563" width="9.140625" style="242"/>
    <col min="2564" max="2564" width="4.7109375" style="242" customWidth="1"/>
    <col min="2565" max="2565" width="11.140625" style="242" customWidth="1"/>
    <col min="2566" max="2566" width="23.42578125" style="242" customWidth="1"/>
    <col min="2567" max="2567" width="16.7109375" style="242" customWidth="1"/>
    <col min="2568" max="2568" width="16.140625" style="242" customWidth="1"/>
    <col min="2569" max="2569" width="15.140625" style="242" customWidth="1"/>
    <col min="2570" max="2570" width="20" style="242" customWidth="1"/>
    <col min="2571" max="2571" width="16.7109375" style="242" customWidth="1"/>
    <col min="2572" max="2572" width="12.140625" style="242" customWidth="1"/>
    <col min="2573" max="2819" width="9.140625" style="242"/>
    <col min="2820" max="2820" width="4.7109375" style="242" customWidth="1"/>
    <col min="2821" max="2821" width="11.140625" style="242" customWidth="1"/>
    <col min="2822" max="2822" width="23.42578125" style="242" customWidth="1"/>
    <col min="2823" max="2823" width="16.7109375" style="242" customWidth="1"/>
    <col min="2824" max="2824" width="16.140625" style="242" customWidth="1"/>
    <col min="2825" max="2825" width="15.140625" style="242" customWidth="1"/>
    <col min="2826" max="2826" width="20" style="242" customWidth="1"/>
    <col min="2827" max="2827" width="16.7109375" style="242" customWidth="1"/>
    <col min="2828" max="2828" width="12.140625" style="242" customWidth="1"/>
    <col min="2829" max="3075" width="9.140625" style="242"/>
    <col min="3076" max="3076" width="4.7109375" style="242" customWidth="1"/>
    <col min="3077" max="3077" width="11.140625" style="242" customWidth="1"/>
    <col min="3078" max="3078" width="23.42578125" style="242" customWidth="1"/>
    <col min="3079" max="3079" width="16.7109375" style="242" customWidth="1"/>
    <col min="3080" max="3080" width="16.140625" style="242" customWidth="1"/>
    <col min="3081" max="3081" width="15.140625" style="242" customWidth="1"/>
    <col min="3082" max="3082" width="20" style="242" customWidth="1"/>
    <col min="3083" max="3083" width="16.7109375" style="242" customWidth="1"/>
    <col min="3084" max="3084" width="12.140625" style="242" customWidth="1"/>
    <col min="3085" max="3331" width="9.140625" style="242"/>
    <col min="3332" max="3332" width="4.7109375" style="242" customWidth="1"/>
    <col min="3333" max="3333" width="11.140625" style="242" customWidth="1"/>
    <col min="3334" max="3334" width="23.42578125" style="242" customWidth="1"/>
    <col min="3335" max="3335" width="16.7109375" style="242" customWidth="1"/>
    <col min="3336" max="3336" width="16.140625" style="242" customWidth="1"/>
    <col min="3337" max="3337" width="15.140625" style="242" customWidth="1"/>
    <col min="3338" max="3338" width="20" style="242" customWidth="1"/>
    <col min="3339" max="3339" width="16.7109375" style="242" customWidth="1"/>
    <col min="3340" max="3340" width="12.140625" style="242" customWidth="1"/>
    <col min="3341" max="3587" width="9.140625" style="242"/>
    <col min="3588" max="3588" width="4.7109375" style="242" customWidth="1"/>
    <col min="3589" max="3589" width="11.140625" style="242" customWidth="1"/>
    <col min="3590" max="3590" width="23.42578125" style="242" customWidth="1"/>
    <col min="3591" max="3591" width="16.7109375" style="242" customWidth="1"/>
    <col min="3592" max="3592" width="16.140625" style="242" customWidth="1"/>
    <col min="3593" max="3593" width="15.140625" style="242" customWidth="1"/>
    <col min="3594" max="3594" width="20" style="242" customWidth="1"/>
    <col min="3595" max="3595" width="16.7109375" style="242" customWidth="1"/>
    <col min="3596" max="3596" width="12.140625" style="242" customWidth="1"/>
    <col min="3597" max="3843" width="9.140625" style="242"/>
    <col min="3844" max="3844" width="4.7109375" style="242" customWidth="1"/>
    <col min="3845" max="3845" width="11.140625" style="242" customWidth="1"/>
    <col min="3846" max="3846" width="23.42578125" style="242" customWidth="1"/>
    <col min="3847" max="3847" width="16.7109375" style="242" customWidth="1"/>
    <col min="3848" max="3848" width="16.140625" style="242" customWidth="1"/>
    <col min="3849" max="3849" width="15.140625" style="242" customWidth="1"/>
    <col min="3850" max="3850" width="20" style="242" customWidth="1"/>
    <col min="3851" max="3851" width="16.7109375" style="242" customWidth="1"/>
    <col min="3852" max="3852" width="12.140625" style="242" customWidth="1"/>
    <col min="3853" max="4099" width="9.140625" style="242"/>
    <col min="4100" max="4100" width="4.7109375" style="242" customWidth="1"/>
    <col min="4101" max="4101" width="11.140625" style="242" customWidth="1"/>
    <col min="4102" max="4102" width="23.42578125" style="242" customWidth="1"/>
    <col min="4103" max="4103" width="16.7109375" style="242" customWidth="1"/>
    <col min="4104" max="4104" width="16.140625" style="242" customWidth="1"/>
    <col min="4105" max="4105" width="15.140625" style="242" customWidth="1"/>
    <col min="4106" max="4106" width="20" style="242" customWidth="1"/>
    <col min="4107" max="4107" width="16.7109375" style="242" customWidth="1"/>
    <col min="4108" max="4108" width="12.140625" style="242" customWidth="1"/>
    <col min="4109" max="4355" width="9.140625" style="242"/>
    <col min="4356" max="4356" width="4.7109375" style="242" customWidth="1"/>
    <col min="4357" max="4357" width="11.140625" style="242" customWidth="1"/>
    <col min="4358" max="4358" width="23.42578125" style="242" customWidth="1"/>
    <col min="4359" max="4359" width="16.7109375" style="242" customWidth="1"/>
    <col min="4360" max="4360" width="16.140625" style="242" customWidth="1"/>
    <col min="4361" max="4361" width="15.140625" style="242" customWidth="1"/>
    <col min="4362" max="4362" width="20" style="242" customWidth="1"/>
    <col min="4363" max="4363" width="16.7109375" style="242" customWidth="1"/>
    <col min="4364" max="4364" width="12.140625" style="242" customWidth="1"/>
    <col min="4365" max="4611" width="9.140625" style="242"/>
    <col min="4612" max="4612" width="4.7109375" style="242" customWidth="1"/>
    <col min="4613" max="4613" width="11.140625" style="242" customWidth="1"/>
    <col min="4614" max="4614" width="23.42578125" style="242" customWidth="1"/>
    <col min="4615" max="4615" width="16.7109375" style="242" customWidth="1"/>
    <col min="4616" max="4616" width="16.140625" style="242" customWidth="1"/>
    <col min="4617" max="4617" width="15.140625" style="242" customWidth="1"/>
    <col min="4618" max="4618" width="20" style="242" customWidth="1"/>
    <col min="4619" max="4619" width="16.7109375" style="242" customWidth="1"/>
    <col min="4620" max="4620" width="12.140625" style="242" customWidth="1"/>
    <col min="4621" max="4867" width="9.140625" style="242"/>
    <col min="4868" max="4868" width="4.7109375" style="242" customWidth="1"/>
    <col min="4869" max="4869" width="11.140625" style="242" customWidth="1"/>
    <col min="4870" max="4870" width="23.42578125" style="242" customWidth="1"/>
    <col min="4871" max="4871" width="16.7109375" style="242" customWidth="1"/>
    <col min="4872" max="4872" width="16.140625" style="242" customWidth="1"/>
    <col min="4873" max="4873" width="15.140625" style="242" customWidth="1"/>
    <col min="4874" max="4874" width="20" style="242" customWidth="1"/>
    <col min="4875" max="4875" width="16.7109375" style="242" customWidth="1"/>
    <col min="4876" max="4876" width="12.140625" style="242" customWidth="1"/>
    <col min="4877" max="5123" width="9.140625" style="242"/>
    <col min="5124" max="5124" width="4.7109375" style="242" customWidth="1"/>
    <col min="5125" max="5125" width="11.140625" style="242" customWidth="1"/>
    <col min="5126" max="5126" width="23.42578125" style="242" customWidth="1"/>
    <col min="5127" max="5127" width="16.7109375" style="242" customWidth="1"/>
    <col min="5128" max="5128" width="16.140625" style="242" customWidth="1"/>
    <col min="5129" max="5129" width="15.140625" style="242" customWidth="1"/>
    <col min="5130" max="5130" width="20" style="242" customWidth="1"/>
    <col min="5131" max="5131" width="16.7109375" style="242" customWidth="1"/>
    <col min="5132" max="5132" width="12.140625" style="242" customWidth="1"/>
    <col min="5133" max="5379" width="9.140625" style="242"/>
    <col min="5380" max="5380" width="4.7109375" style="242" customWidth="1"/>
    <col min="5381" max="5381" width="11.140625" style="242" customWidth="1"/>
    <col min="5382" max="5382" width="23.42578125" style="242" customWidth="1"/>
    <col min="5383" max="5383" width="16.7109375" style="242" customWidth="1"/>
    <col min="5384" max="5384" width="16.140625" style="242" customWidth="1"/>
    <col min="5385" max="5385" width="15.140625" style="242" customWidth="1"/>
    <col min="5386" max="5386" width="20" style="242" customWidth="1"/>
    <col min="5387" max="5387" width="16.7109375" style="242" customWidth="1"/>
    <col min="5388" max="5388" width="12.140625" style="242" customWidth="1"/>
    <col min="5389" max="5635" width="9.140625" style="242"/>
    <col min="5636" max="5636" width="4.7109375" style="242" customWidth="1"/>
    <col min="5637" max="5637" width="11.140625" style="242" customWidth="1"/>
    <col min="5638" max="5638" width="23.42578125" style="242" customWidth="1"/>
    <col min="5639" max="5639" width="16.7109375" style="242" customWidth="1"/>
    <col min="5640" max="5640" width="16.140625" style="242" customWidth="1"/>
    <col min="5641" max="5641" width="15.140625" style="242" customWidth="1"/>
    <col min="5642" max="5642" width="20" style="242" customWidth="1"/>
    <col min="5643" max="5643" width="16.7109375" style="242" customWidth="1"/>
    <col min="5644" max="5644" width="12.140625" style="242" customWidth="1"/>
    <col min="5645" max="5891" width="9.140625" style="242"/>
    <col min="5892" max="5892" width="4.7109375" style="242" customWidth="1"/>
    <col min="5893" max="5893" width="11.140625" style="242" customWidth="1"/>
    <col min="5894" max="5894" width="23.42578125" style="242" customWidth="1"/>
    <col min="5895" max="5895" width="16.7109375" style="242" customWidth="1"/>
    <col min="5896" max="5896" width="16.140625" style="242" customWidth="1"/>
    <col min="5897" max="5897" width="15.140625" style="242" customWidth="1"/>
    <col min="5898" max="5898" width="20" style="242" customWidth="1"/>
    <col min="5899" max="5899" width="16.7109375" style="242" customWidth="1"/>
    <col min="5900" max="5900" width="12.140625" style="242" customWidth="1"/>
    <col min="5901" max="6147" width="9.140625" style="242"/>
    <col min="6148" max="6148" width="4.7109375" style="242" customWidth="1"/>
    <col min="6149" max="6149" width="11.140625" style="242" customWidth="1"/>
    <col min="6150" max="6150" width="23.42578125" style="242" customWidth="1"/>
    <col min="6151" max="6151" width="16.7109375" style="242" customWidth="1"/>
    <col min="6152" max="6152" width="16.140625" style="242" customWidth="1"/>
    <col min="6153" max="6153" width="15.140625" style="242" customWidth="1"/>
    <col min="6154" max="6154" width="20" style="242" customWidth="1"/>
    <col min="6155" max="6155" width="16.7109375" style="242" customWidth="1"/>
    <col min="6156" max="6156" width="12.140625" style="242" customWidth="1"/>
    <col min="6157" max="6403" width="9.140625" style="242"/>
    <col min="6404" max="6404" width="4.7109375" style="242" customWidth="1"/>
    <col min="6405" max="6405" width="11.140625" style="242" customWidth="1"/>
    <col min="6406" max="6406" width="23.42578125" style="242" customWidth="1"/>
    <col min="6407" max="6407" width="16.7109375" style="242" customWidth="1"/>
    <col min="6408" max="6408" width="16.140625" style="242" customWidth="1"/>
    <col min="6409" max="6409" width="15.140625" style="242" customWidth="1"/>
    <col min="6410" max="6410" width="20" style="242" customWidth="1"/>
    <col min="6411" max="6411" width="16.7109375" style="242" customWidth="1"/>
    <col min="6412" max="6412" width="12.140625" style="242" customWidth="1"/>
    <col min="6413" max="6659" width="9.140625" style="242"/>
    <col min="6660" max="6660" width="4.7109375" style="242" customWidth="1"/>
    <col min="6661" max="6661" width="11.140625" style="242" customWidth="1"/>
    <col min="6662" max="6662" width="23.42578125" style="242" customWidth="1"/>
    <col min="6663" max="6663" width="16.7109375" style="242" customWidth="1"/>
    <col min="6664" max="6664" width="16.140625" style="242" customWidth="1"/>
    <col min="6665" max="6665" width="15.140625" style="242" customWidth="1"/>
    <col min="6666" max="6666" width="20" style="242" customWidth="1"/>
    <col min="6667" max="6667" width="16.7109375" style="242" customWidth="1"/>
    <col min="6668" max="6668" width="12.140625" style="242" customWidth="1"/>
    <col min="6669" max="6915" width="9.140625" style="242"/>
    <col min="6916" max="6916" width="4.7109375" style="242" customWidth="1"/>
    <col min="6917" max="6917" width="11.140625" style="242" customWidth="1"/>
    <col min="6918" max="6918" width="23.42578125" style="242" customWidth="1"/>
    <col min="6919" max="6919" width="16.7109375" style="242" customWidth="1"/>
    <col min="6920" max="6920" width="16.140625" style="242" customWidth="1"/>
    <col min="6921" max="6921" width="15.140625" style="242" customWidth="1"/>
    <col min="6922" max="6922" width="20" style="242" customWidth="1"/>
    <col min="6923" max="6923" width="16.7109375" style="242" customWidth="1"/>
    <col min="6924" max="6924" width="12.140625" style="242" customWidth="1"/>
    <col min="6925" max="7171" width="9.140625" style="242"/>
    <col min="7172" max="7172" width="4.7109375" style="242" customWidth="1"/>
    <col min="7173" max="7173" width="11.140625" style="242" customWidth="1"/>
    <col min="7174" max="7174" width="23.42578125" style="242" customWidth="1"/>
    <col min="7175" max="7175" width="16.7109375" style="242" customWidth="1"/>
    <col min="7176" max="7176" width="16.140625" style="242" customWidth="1"/>
    <col min="7177" max="7177" width="15.140625" style="242" customWidth="1"/>
    <col min="7178" max="7178" width="20" style="242" customWidth="1"/>
    <col min="7179" max="7179" width="16.7109375" style="242" customWidth="1"/>
    <col min="7180" max="7180" width="12.140625" style="242" customWidth="1"/>
    <col min="7181" max="7427" width="9.140625" style="242"/>
    <col min="7428" max="7428" width="4.7109375" style="242" customWidth="1"/>
    <col min="7429" max="7429" width="11.140625" style="242" customWidth="1"/>
    <col min="7430" max="7430" width="23.42578125" style="242" customWidth="1"/>
    <col min="7431" max="7431" width="16.7109375" style="242" customWidth="1"/>
    <col min="7432" max="7432" width="16.140625" style="242" customWidth="1"/>
    <col min="7433" max="7433" width="15.140625" style="242" customWidth="1"/>
    <col min="7434" max="7434" width="20" style="242" customWidth="1"/>
    <col min="7435" max="7435" width="16.7109375" style="242" customWidth="1"/>
    <col min="7436" max="7436" width="12.140625" style="242" customWidth="1"/>
    <col min="7437" max="7683" width="9.140625" style="242"/>
    <col min="7684" max="7684" width="4.7109375" style="242" customWidth="1"/>
    <col min="7685" max="7685" width="11.140625" style="242" customWidth="1"/>
    <col min="7686" max="7686" width="23.42578125" style="242" customWidth="1"/>
    <col min="7687" max="7687" width="16.7109375" style="242" customWidth="1"/>
    <col min="7688" max="7688" width="16.140625" style="242" customWidth="1"/>
    <col min="7689" max="7689" width="15.140625" style="242" customWidth="1"/>
    <col min="7690" max="7690" width="20" style="242" customWidth="1"/>
    <col min="7691" max="7691" width="16.7109375" style="242" customWidth="1"/>
    <col min="7692" max="7692" width="12.140625" style="242" customWidth="1"/>
    <col min="7693" max="7939" width="9.140625" style="242"/>
    <col min="7940" max="7940" width="4.7109375" style="242" customWidth="1"/>
    <col min="7941" max="7941" width="11.140625" style="242" customWidth="1"/>
    <col min="7942" max="7942" width="23.42578125" style="242" customWidth="1"/>
    <col min="7943" max="7943" width="16.7109375" style="242" customWidth="1"/>
    <col min="7944" max="7944" width="16.140625" style="242" customWidth="1"/>
    <col min="7945" max="7945" width="15.140625" style="242" customWidth="1"/>
    <col min="7946" max="7946" width="20" style="242" customWidth="1"/>
    <col min="7947" max="7947" width="16.7109375" style="242" customWidth="1"/>
    <col min="7948" max="7948" width="12.140625" style="242" customWidth="1"/>
    <col min="7949" max="8195" width="9.140625" style="242"/>
    <col min="8196" max="8196" width="4.7109375" style="242" customWidth="1"/>
    <col min="8197" max="8197" width="11.140625" style="242" customWidth="1"/>
    <col min="8198" max="8198" width="23.42578125" style="242" customWidth="1"/>
    <col min="8199" max="8199" width="16.7109375" style="242" customWidth="1"/>
    <col min="8200" max="8200" width="16.140625" style="242" customWidth="1"/>
    <col min="8201" max="8201" width="15.140625" style="242" customWidth="1"/>
    <col min="8202" max="8202" width="20" style="242" customWidth="1"/>
    <col min="8203" max="8203" width="16.7109375" style="242" customWidth="1"/>
    <col min="8204" max="8204" width="12.140625" style="242" customWidth="1"/>
    <col min="8205" max="8451" width="9.140625" style="242"/>
    <col min="8452" max="8452" width="4.7109375" style="242" customWidth="1"/>
    <col min="8453" max="8453" width="11.140625" style="242" customWidth="1"/>
    <col min="8454" max="8454" width="23.42578125" style="242" customWidth="1"/>
    <col min="8455" max="8455" width="16.7109375" style="242" customWidth="1"/>
    <col min="8456" max="8456" width="16.140625" style="242" customWidth="1"/>
    <col min="8457" max="8457" width="15.140625" style="242" customWidth="1"/>
    <col min="8458" max="8458" width="20" style="242" customWidth="1"/>
    <col min="8459" max="8459" width="16.7109375" style="242" customWidth="1"/>
    <col min="8460" max="8460" width="12.140625" style="242" customWidth="1"/>
    <col min="8461" max="8707" width="9.140625" style="242"/>
    <col min="8708" max="8708" width="4.7109375" style="242" customWidth="1"/>
    <col min="8709" max="8709" width="11.140625" style="242" customWidth="1"/>
    <col min="8710" max="8710" width="23.42578125" style="242" customWidth="1"/>
    <col min="8711" max="8711" width="16.7109375" style="242" customWidth="1"/>
    <col min="8712" max="8712" width="16.140625" style="242" customWidth="1"/>
    <col min="8713" max="8713" width="15.140625" style="242" customWidth="1"/>
    <col min="8714" max="8714" width="20" style="242" customWidth="1"/>
    <col min="8715" max="8715" width="16.7109375" style="242" customWidth="1"/>
    <col min="8716" max="8716" width="12.140625" style="242" customWidth="1"/>
    <col min="8717" max="8963" width="9.140625" style="242"/>
    <col min="8964" max="8964" width="4.7109375" style="242" customWidth="1"/>
    <col min="8965" max="8965" width="11.140625" style="242" customWidth="1"/>
    <col min="8966" max="8966" width="23.42578125" style="242" customWidth="1"/>
    <col min="8967" max="8967" width="16.7109375" style="242" customWidth="1"/>
    <col min="8968" max="8968" width="16.140625" style="242" customWidth="1"/>
    <col min="8969" max="8969" width="15.140625" style="242" customWidth="1"/>
    <col min="8970" max="8970" width="20" style="242" customWidth="1"/>
    <col min="8971" max="8971" width="16.7109375" style="242" customWidth="1"/>
    <col min="8972" max="8972" width="12.140625" style="242" customWidth="1"/>
    <col min="8973" max="9219" width="9.140625" style="242"/>
    <col min="9220" max="9220" width="4.7109375" style="242" customWidth="1"/>
    <col min="9221" max="9221" width="11.140625" style="242" customWidth="1"/>
    <col min="9222" max="9222" width="23.42578125" style="242" customWidth="1"/>
    <col min="9223" max="9223" width="16.7109375" style="242" customWidth="1"/>
    <col min="9224" max="9224" width="16.140625" style="242" customWidth="1"/>
    <col min="9225" max="9225" width="15.140625" style="242" customWidth="1"/>
    <col min="9226" max="9226" width="20" style="242" customWidth="1"/>
    <col min="9227" max="9227" width="16.7109375" style="242" customWidth="1"/>
    <col min="9228" max="9228" width="12.140625" style="242" customWidth="1"/>
    <col min="9229" max="9475" width="9.140625" style="242"/>
    <col min="9476" max="9476" width="4.7109375" style="242" customWidth="1"/>
    <col min="9477" max="9477" width="11.140625" style="242" customWidth="1"/>
    <col min="9478" max="9478" width="23.42578125" style="242" customWidth="1"/>
    <col min="9479" max="9479" width="16.7109375" style="242" customWidth="1"/>
    <col min="9480" max="9480" width="16.140625" style="242" customWidth="1"/>
    <col min="9481" max="9481" width="15.140625" style="242" customWidth="1"/>
    <col min="9482" max="9482" width="20" style="242" customWidth="1"/>
    <col min="9483" max="9483" width="16.7109375" style="242" customWidth="1"/>
    <col min="9484" max="9484" width="12.140625" style="242" customWidth="1"/>
    <col min="9485" max="9731" width="9.140625" style="242"/>
    <col min="9732" max="9732" width="4.7109375" style="242" customWidth="1"/>
    <col min="9733" max="9733" width="11.140625" style="242" customWidth="1"/>
    <col min="9734" max="9734" width="23.42578125" style="242" customWidth="1"/>
    <col min="9735" max="9735" width="16.7109375" style="242" customWidth="1"/>
    <col min="9736" max="9736" width="16.140625" style="242" customWidth="1"/>
    <col min="9737" max="9737" width="15.140625" style="242" customWidth="1"/>
    <col min="9738" max="9738" width="20" style="242" customWidth="1"/>
    <col min="9739" max="9739" width="16.7109375" style="242" customWidth="1"/>
    <col min="9740" max="9740" width="12.140625" style="242" customWidth="1"/>
    <col min="9741" max="9987" width="9.140625" style="242"/>
    <col min="9988" max="9988" width="4.7109375" style="242" customWidth="1"/>
    <col min="9989" max="9989" width="11.140625" style="242" customWidth="1"/>
    <col min="9990" max="9990" width="23.42578125" style="242" customWidth="1"/>
    <col min="9991" max="9991" width="16.7109375" style="242" customWidth="1"/>
    <col min="9992" max="9992" width="16.140625" style="242" customWidth="1"/>
    <col min="9993" max="9993" width="15.140625" style="242" customWidth="1"/>
    <col min="9994" max="9994" width="20" style="242" customWidth="1"/>
    <col min="9995" max="9995" width="16.7109375" style="242" customWidth="1"/>
    <col min="9996" max="9996" width="12.140625" style="242" customWidth="1"/>
    <col min="9997" max="10243" width="9.140625" style="242"/>
    <col min="10244" max="10244" width="4.7109375" style="242" customWidth="1"/>
    <col min="10245" max="10245" width="11.140625" style="242" customWidth="1"/>
    <col min="10246" max="10246" width="23.42578125" style="242" customWidth="1"/>
    <col min="10247" max="10247" width="16.7109375" style="242" customWidth="1"/>
    <col min="10248" max="10248" width="16.140625" style="242" customWidth="1"/>
    <col min="10249" max="10249" width="15.140625" style="242" customWidth="1"/>
    <col min="10250" max="10250" width="20" style="242" customWidth="1"/>
    <col min="10251" max="10251" width="16.7109375" style="242" customWidth="1"/>
    <col min="10252" max="10252" width="12.140625" style="242" customWidth="1"/>
    <col min="10253" max="10499" width="9.140625" style="242"/>
    <col min="10500" max="10500" width="4.7109375" style="242" customWidth="1"/>
    <col min="10501" max="10501" width="11.140625" style="242" customWidth="1"/>
    <col min="10502" max="10502" width="23.42578125" style="242" customWidth="1"/>
    <col min="10503" max="10503" width="16.7109375" style="242" customWidth="1"/>
    <col min="10504" max="10504" width="16.140625" style="242" customWidth="1"/>
    <col min="10505" max="10505" width="15.140625" style="242" customWidth="1"/>
    <col min="10506" max="10506" width="20" style="242" customWidth="1"/>
    <col min="10507" max="10507" width="16.7109375" style="242" customWidth="1"/>
    <col min="10508" max="10508" width="12.140625" style="242" customWidth="1"/>
    <col min="10509" max="10755" width="9.140625" style="242"/>
    <col min="10756" max="10756" width="4.7109375" style="242" customWidth="1"/>
    <col min="10757" max="10757" width="11.140625" style="242" customWidth="1"/>
    <col min="10758" max="10758" width="23.42578125" style="242" customWidth="1"/>
    <col min="10759" max="10759" width="16.7109375" style="242" customWidth="1"/>
    <col min="10760" max="10760" width="16.140625" style="242" customWidth="1"/>
    <col min="10761" max="10761" width="15.140625" style="242" customWidth="1"/>
    <col min="10762" max="10762" width="20" style="242" customWidth="1"/>
    <col min="10763" max="10763" width="16.7109375" style="242" customWidth="1"/>
    <col min="10764" max="10764" width="12.140625" style="242" customWidth="1"/>
    <col min="10765" max="11011" width="9.140625" style="242"/>
    <col min="11012" max="11012" width="4.7109375" style="242" customWidth="1"/>
    <col min="11013" max="11013" width="11.140625" style="242" customWidth="1"/>
    <col min="11014" max="11014" width="23.42578125" style="242" customWidth="1"/>
    <col min="11015" max="11015" width="16.7109375" style="242" customWidth="1"/>
    <col min="11016" max="11016" width="16.140625" style="242" customWidth="1"/>
    <col min="11017" max="11017" width="15.140625" style="242" customWidth="1"/>
    <col min="11018" max="11018" width="20" style="242" customWidth="1"/>
    <col min="11019" max="11019" width="16.7109375" style="242" customWidth="1"/>
    <col min="11020" max="11020" width="12.140625" style="242" customWidth="1"/>
    <col min="11021" max="11267" width="9.140625" style="242"/>
    <col min="11268" max="11268" width="4.7109375" style="242" customWidth="1"/>
    <col min="11269" max="11269" width="11.140625" style="242" customWidth="1"/>
    <col min="11270" max="11270" width="23.42578125" style="242" customWidth="1"/>
    <col min="11271" max="11271" width="16.7109375" style="242" customWidth="1"/>
    <col min="11272" max="11272" width="16.140625" style="242" customWidth="1"/>
    <col min="11273" max="11273" width="15.140625" style="242" customWidth="1"/>
    <col min="11274" max="11274" width="20" style="242" customWidth="1"/>
    <col min="11275" max="11275" width="16.7109375" style="242" customWidth="1"/>
    <col min="11276" max="11276" width="12.140625" style="242" customWidth="1"/>
    <col min="11277" max="11523" width="9.140625" style="242"/>
    <col min="11524" max="11524" width="4.7109375" style="242" customWidth="1"/>
    <col min="11525" max="11525" width="11.140625" style="242" customWidth="1"/>
    <col min="11526" max="11526" width="23.42578125" style="242" customWidth="1"/>
    <col min="11527" max="11527" width="16.7109375" style="242" customWidth="1"/>
    <col min="11528" max="11528" width="16.140625" style="242" customWidth="1"/>
    <col min="11529" max="11529" width="15.140625" style="242" customWidth="1"/>
    <col min="11530" max="11530" width="20" style="242" customWidth="1"/>
    <col min="11531" max="11531" width="16.7109375" style="242" customWidth="1"/>
    <col min="11532" max="11532" width="12.140625" style="242" customWidth="1"/>
    <col min="11533" max="11779" width="9.140625" style="242"/>
    <col min="11780" max="11780" width="4.7109375" style="242" customWidth="1"/>
    <col min="11781" max="11781" width="11.140625" style="242" customWidth="1"/>
    <col min="11782" max="11782" width="23.42578125" style="242" customWidth="1"/>
    <col min="11783" max="11783" width="16.7109375" style="242" customWidth="1"/>
    <col min="11784" max="11784" width="16.140625" style="242" customWidth="1"/>
    <col min="11785" max="11785" width="15.140625" style="242" customWidth="1"/>
    <col min="11786" max="11786" width="20" style="242" customWidth="1"/>
    <col min="11787" max="11787" width="16.7109375" style="242" customWidth="1"/>
    <col min="11788" max="11788" width="12.140625" style="242" customWidth="1"/>
    <col min="11789" max="12035" width="9.140625" style="242"/>
    <col min="12036" max="12036" width="4.7109375" style="242" customWidth="1"/>
    <col min="12037" max="12037" width="11.140625" style="242" customWidth="1"/>
    <col min="12038" max="12038" width="23.42578125" style="242" customWidth="1"/>
    <col min="12039" max="12039" width="16.7109375" style="242" customWidth="1"/>
    <col min="12040" max="12040" width="16.140625" style="242" customWidth="1"/>
    <col min="12041" max="12041" width="15.140625" style="242" customWidth="1"/>
    <col min="12042" max="12042" width="20" style="242" customWidth="1"/>
    <col min="12043" max="12043" width="16.7109375" style="242" customWidth="1"/>
    <col min="12044" max="12044" width="12.140625" style="242" customWidth="1"/>
    <col min="12045" max="12291" width="9.140625" style="242"/>
    <col min="12292" max="12292" width="4.7109375" style="242" customWidth="1"/>
    <col min="12293" max="12293" width="11.140625" style="242" customWidth="1"/>
    <col min="12294" max="12294" width="23.42578125" style="242" customWidth="1"/>
    <col min="12295" max="12295" width="16.7109375" style="242" customWidth="1"/>
    <col min="12296" max="12296" width="16.140625" style="242" customWidth="1"/>
    <col min="12297" max="12297" width="15.140625" style="242" customWidth="1"/>
    <col min="12298" max="12298" width="20" style="242" customWidth="1"/>
    <col min="12299" max="12299" width="16.7109375" style="242" customWidth="1"/>
    <col min="12300" max="12300" width="12.140625" style="242" customWidth="1"/>
    <col min="12301" max="12547" width="9.140625" style="242"/>
    <col min="12548" max="12548" width="4.7109375" style="242" customWidth="1"/>
    <col min="12549" max="12549" width="11.140625" style="242" customWidth="1"/>
    <col min="12550" max="12550" width="23.42578125" style="242" customWidth="1"/>
    <col min="12551" max="12551" width="16.7109375" style="242" customWidth="1"/>
    <col min="12552" max="12552" width="16.140625" style="242" customWidth="1"/>
    <col min="12553" max="12553" width="15.140625" style="242" customWidth="1"/>
    <col min="12554" max="12554" width="20" style="242" customWidth="1"/>
    <col min="12555" max="12555" width="16.7109375" style="242" customWidth="1"/>
    <col min="12556" max="12556" width="12.140625" style="242" customWidth="1"/>
    <col min="12557" max="12803" width="9.140625" style="242"/>
    <col min="12804" max="12804" width="4.7109375" style="242" customWidth="1"/>
    <col min="12805" max="12805" width="11.140625" style="242" customWidth="1"/>
    <col min="12806" max="12806" width="23.42578125" style="242" customWidth="1"/>
    <col min="12807" max="12807" width="16.7109375" style="242" customWidth="1"/>
    <col min="12808" max="12808" width="16.140625" style="242" customWidth="1"/>
    <col min="12809" max="12809" width="15.140625" style="242" customWidth="1"/>
    <col min="12810" max="12810" width="20" style="242" customWidth="1"/>
    <col min="12811" max="12811" width="16.7109375" style="242" customWidth="1"/>
    <col min="12812" max="12812" width="12.140625" style="242" customWidth="1"/>
    <col min="12813" max="13059" width="9.140625" style="242"/>
    <col min="13060" max="13060" width="4.7109375" style="242" customWidth="1"/>
    <col min="13061" max="13061" width="11.140625" style="242" customWidth="1"/>
    <col min="13062" max="13062" width="23.42578125" style="242" customWidth="1"/>
    <col min="13063" max="13063" width="16.7109375" style="242" customWidth="1"/>
    <col min="13064" max="13064" width="16.140625" style="242" customWidth="1"/>
    <col min="13065" max="13065" width="15.140625" style="242" customWidth="1"/>
    <col min="13066" max="13066" width="20" style="242" customWidth="1"/>
    <col min="13067" max="13067" width="16.7109375" style="242" customWidth="1"/>
    <col min="13068" max="13068" width="12.140625" style="242" customWidth="1"/>
    <col min="13069" max="13315" width="9.140625" style="242"/>
    <col min="13316" max="13316" width="4.7109375" style="242" customWidth="1"/>
    <col min="13317" max="13317" width="11.140625" style="242" customWidth="1"/>
    <col min="13318" max="13318" width="23.42578125" style="242" customWidth="1"/>
    <col min="13319" max="13319" width="16.7109375" style="242" customWidth="1"/>
    <col min="13320" max="13320" width="16.140625" style="242" customWidth="1"/>
    <col min="13321" max="13321" width="15.140625" style="242" customWidth="1"/>
    <col min="13322" max="13322" width="20" style="242" customWidth="1"/>
    <col min="13323" max="13323" width="16.7109375" style="242" customWidth="1"/>
    <col min="13324" max="13324" width="12.140625" style="242" customWidth="1"/>
    <col min="13325" max="13571" width="9.140625" style="242"/>
    <col min="13572" max="13572" width="4.7109375" style="242" customWidth="1"/>
    <col min="13573" max="13573" width="11.140625" style="242" customWidth="1"/>
    <col min="13574" max="13574" width="23.42578125" style="242" customWidth="1"/>
    <col min="13575" max="13575" width="16.7109375" style="242" customWidth="1"/>
    <col min="13576" max="13576" width="16.140625" style="242" customWidth="1"/>
    <col min="13577" max="13577" width="15.140625" style="242" customWidth="1"/>
    <col min="13578" max="13578" width="20" style="242" customWidth="1"/>
    <col min="13579" max="13579" width="16.7109375" style="242" customWidth="1"/>
    <col min="13580" max="13580" width="12.140625" style="242" customWidth="1"/>
    <col min="13581" max="13827" width="9.140625" style="242"/>
    <col min="13828" max="13828" width="4.7109375" style="242" customWidth="1"/>
    <col min="13829" max="13829" width="11.140625" style="242" customWidth="1"/>
    <col min="13830" max="13830" width="23.42578125" style="242" customWidth="1"/>
    <col min="13831" max="13831" width="16.7109375" style="242" customWidth="1"/>
    <col min="13832" max="13832" width="16.140625" style="242" customWidth="1"/>
    <col min="13833" max="13833" width="15.140625" style="242" customWidth="1"/>
    <col min="13834" max="13834" width="20" style="242" customWidth="1"/>
    <col min="13835" max="13835" width="16.7109375" style="242" customWidth="1"/>
    <col min="13836" max="13836" width="12.140625" style="242" customWidth="1"/>
    <col min="13837" max="14083" width="9.140625" style="242"/>
    <col min="14084" max="14084" width="4.7109375" style="242" customWidth="1"/>
    <col min="14085" max="14085" width="11.140625" style="242" customWidth="1"/>
    <col min="14086" max="14086" width="23.42578125" style="242" customWidth="1"/>
    <col min="14087" max="14087" width="16.7109375" style="242" customWidth="1"/>
    <col min="14088" max="14088" width="16.140625" style="242" customWidth="1"/>
    <col min="14089" max="14089" width="15.140625" style="242" customWidth="1"/>
    <col min="14090" max="14090" width="20" style="242" customWidth="1"/>
    <col min="14091" max="14091" width="16.7109375" style="242" customWidth="1"/>
    <col min="14092" max="14092" width="12.140625" style="242" customWidth="1"/>
    <col min="14093" max="14339" width="9.140625" style="242"/>
    <col min="14340" max="14340" width="4.7109375" style="242" customWidth="1"/>
    <col min="14341" max="14341" width="11.140625" style="242" customWidth="1"/>
    <col min="14342" max="14342" width="23.42578125" style="242" customWidth="1"/>
    <col min="14343" max="14343" width="16.7109375" style="242" customWidth="1"/>
    <col min="14344" max="14344" width="16.140625" style="242" customWidth="1"/>
    <col min="14345" max="14345" width="15.140625" style="242" customWidth="1"/>
    <col min="14346" max="14346" width="20" style="242" customWidth="1"/>
    <col min="14347" max="14347" width="16.7109375" style="242" customWidth="1"/>
    <col min="14348" max="14348" width="12.140625" style="242" customWidth="1"/>
    <col min="14349" max="14595" width="9.140625" style="242"/>
    <col min="14596" max="14596" width="4.7109375" style="242" customWidth="1"/>
    <col min="14597" max="14597" width="11.140625" style="242" customWidth="1"/>
    <col min="14598" max="14598" width="23.42578125" style="242" customWidth="1"/>
    <col min="14599" max="14599" width="16.7109375" style="242" customWidth="1"/>
    <col min="14600" max="14600" width="16.140625" style="242" customWidth="1"/>
    <col min="14601" max="14601" width="15.140625" style="242" customWidth="1"/>
    <col min="14602" max="14602" width="20" style="242" customWidth="1"/>
    <col min="14603" max="14603" width="16.7109375" style="242" customWidth="1"/>
    <col min="14604" max="14604" width="12.140625" style="242" customWidth="1"/>
    <col min="14605" max="14851" width="9.140625" style="242"/>
    <col min="14852" max="14852" width="4.7109375" style="242" customWidth="1"/>
    <col min="14853" max="14853" width="11.140625" style="242" customWidth="1"/>
    <col min="14854" max="14854" width="23.42578125" style="242" customWidth="1"/>
    <col min="14855" max="14855" width="16.7109375" style="242" customWidth="1"/>
    <col min="14856" max="14856" width="16.140625" style="242" customWidth="1"/>
    <col min="14857" max="14857" width="15.140625" style="242" customWidth="1"/>
    <col min="14858" max="14858" width="20" style="242" customWidth="1"/>
    <col min="14859" max="14859" width="16.7109375" style="242" customWidth="1"/>
    <col min="14860" max="14860" width="12.140625" style="242" customWidth="1"/>
    <col min="14861" max="15107" width="9.140625" style="242"/>
    <col min="15108" max="15108" width="4.7109375" style="242" customWidth="1"/>
    <col min="15109" max="15109" width="11.140625" style="242" customWidth="1"/>
    <col min="15110" max="15110" width="23.42578125" style="242" customWidth="1"/>
    <col min="15111" max="15111" width="16.7109375" style="242" customWidth="1"/>
    <col min="15112" max="15112" width="16.140625" style="242" customWidth="1"/>
    <col min="15113" max="15113" width="15.140625" style="242" customWidth="1"/>
    <col min="15114" max="15114" width="20" style="242" customWidth="1"/>
    <col min="15115" max="15115" width="16.7109375" style="242" customWidth="1"/>
    <col min="15116" max="15116" width="12.140625" style="242" customWidth="1"/>
    <col min="15117" max="15363" width="9.140625" style="242"/>
    <col min="15364" max="15364" width="4.7109375" style="242" customWidth="1"/>
    <col min="15365" max="15365" width="11.140625" style="242" customWidth="1"/>
    <col min="15366" max="15366" width="23.42578125" style="242" customWidth="1"/>
    <col min="15367" max="15367" width="16.7109375" style="242" customWidth="1"/>
    <col min="15368" max="15368" width="16.140625" style="242" customWidth="1"/>
    <col min="15369" max="15369" width="15.140625" style="242" customWidth="1"/>
    <col min="15370" max="15370" width="20" style="242" customWidth="1"/>
    <col min="15371" max="15371" width="16.7109375" style="242" customWidth="1"/>
    <col min="15372" max="15372" width="12.140625" style="242" customWidth="1"/>
    <col min="15373" max="15619" width="9.140625" style="242"/>
    <col min="15620" max="15620" width="4.7109375" style="242" customWidth="1"/>
    <col min="15621" max="15621" width="11.140625" style="242" customWidth="1"/>
    <col min="15622" max="15622" width="23.42578125" style="242" customWidth="1"/>
    <col min="15623" max="15623" width="16.7109375" style="242" customWidth="1"/>
    <col min="15624" max="15624" width="16.140625" style="242" customWidth="1"/>
    <col min="15625" max="15625" width="15.140625" style="242" customWidth="1"/>
    <col min="15626" max="15626" width="20" style="242" customWidth="1"/>
    <col min="15627" max="15627" width="16.7109375" style="242" customWidth="1"/>
    <col min="15628" max="15628" width="12.140625" style="242" customWidth="1"/>
    <col min="15629" max="15875" width="9.140625" style="242"/>
    <col min="15876" max="15876" width="4.7109375" style="242" customWidth="1"/>
    <col min="15877" max="15877" width="11.140625" style="242" customWidth="1"/>
    <col min="15878" max="15878" width="23.42578125" style="242" customWidth="1"/>
    <col min="15879" max="15879" width="16.7109375" style="242" customWidth="1"/>
    <col min="15880" max="15880" width="16.140625" style="242" customWidth="1"/>
    <col min="15881" max="15881" width="15.140625" style="242" customWidth="1"/>
    <col min="15882" max="15882" width="20" style="242" customWidth="1"/>
    <col min="15883" max="15883" width="16.7109375" style="242" customWidth="1"/>
    <col min="15884" max="15884" width="12.140625" style="242" customWidth="1"/>
    <col min="15885" max="16131" width="9.140625" style="242"/>
    <col min="16132" max="16132" width="4.7109375" style="242" customWidth="1"/>
    <col min="16133" max="16133" width="11.140625" style="242" customWidth="1"/>
    <col min="16134" max="16134" width="23.42578125" style="242" customWidth="1"/>
    <col min="16135" max="16135" width="16.7109375" style="242" customWidth="1"/>
    <col min="16136" max="16136" width="16.140625" style="242" customWidth="1"/>
    <col min="16137" max="16137" width="15.140625" style="242" customWidth="1"/>
    <col min="16138" max="16138" width="20" style="242" customWidth="1"/>
    <col min="16139" max="16139" width="16.7109375" style="242" customWidth="1"/>
    <col min="16140" max="16140" width="12.140625" style="242" customWidth="1"/>
    <col min="16141" max="16384" width="9.140625" style="242"/>
  </cols>
  <sheetData>
    <row r="1" spans="2:14">
      <c r="B1" s="243"/>
      <c r="C1" s="243"/>
      <c r="E1" s="242"/>
      <c r="F1" s="242"/>
      <c r="G1" s="242"/>
      <c r="H1" s="242"/>
      <c r="I1" s="242"/>
      <c r="J1" s="242"/>
      <c r="K1" s="242"/>
      <c r="L1" s="242"/>
    </row>
    <row r="2" spans="2:14">
      <c r="B2" s="290"/>
      <c r="C2" s="290"/>
      <c r="D2" s="290"/>
      <c r="E2" s="290"/>
      <c r="F2" s="392" t="str">
        <f>Index!B2</f>
        <v xml:space="preserve">      Vidarbha Industries Power Limited - Transmission Business</v>
      </c>
      <c r="G2" s="290"/>
      <c r="H2" s="290"/>
      <c r="I2" s="290"/>
      <c r="J2" s="290"/>
      <c r="K2" s="290"/>
      <c r="L2" s="290"/>
    </row>
    <row r="3" spans="2:14">
      <c r="C3" s="291"/>
      <c r="D3" s="291"/>
      <c r="E3" s="291"/>
      <c r="F3" s="398" t="s">
        <v>451</v>
      </c>
      <c r="G3" s="291"/>
      <c r="H3" s="291"/>
      <c r="I3" s="291"/>
      <c r="J3" s="291"/>
      <c r="K3" s="291"/>
      <c r="L3" s="291"/>
    </row>
    <row r="4" spans="2:14">
      <c r="B4" s="290"/>
      <c r="C4" s="290"/>
      <c r="D4" s="290"/>
      <c r="E4" s="290"/>
      <c r="F4" s="292" t="s">
        <v>731</v>
      </c>
      <c r="G4" s="290"/>
      <c r="H4" s="290"/>
      <c r="I4" s="290"/>
      <c r="J4" s="290"/>
      <c r="K4" s="290"/>
      <c r="L4" s="290"/>
    </row>
    <row r="5" spans="2:14">
      <c r="E5" s="242"/>
      <c r="F5" s="242"/>
      <c r="G5" s="242"/>
      <c r="H5" s="242"/>
      <c r="I5" s="242"/>
      <c r="J5" s="242"/>
      <c r="K5" s="242"/>
      <c r="L5" s="242"/>
    </row>
    <row r="6" spans="2:14">
      <c r="E6" s="242"/>
      <c r="F6" s="242"/>
      <c r="G6" s="242"/>
      <c r="H6" s="242"/>
      <c r="I6" s="242"/>
      <c r="J6" s="242"/>
      <c r="K6" s="242"/>
      <c r="L6" s="242"/>
    </row>
    <row r="7" spans="2:14" s="267" customFormat="1">
      <c r="B7" s="1293" t="s">
        <v>224</v>
      </c>
      <c r="C7" s="1293" t="s">
        <v>447</v>
      </c>
      <c r="D7" s="1293" t="s">
        <v>448</v>
      </c>
      <c r="E7" s="1306" t="s">
        <v>567</v>
      </c>
      <c r="F7" s="1307"/>
      <c r="G7" s="1306" t="s">
        <v>568</v>
      </c>
      <c r="H7" s="1307"/>
      <c r="I7" s="1306" t="s">
        <v>569</v>
      </c>
      <c r="J7" s="1307"/>
      <c r="K7" s="1306" t="s">
        <v>570</v>
      </c>
      <c r="L7" s="1307"/>
      <c r="M7" s="1306" t="s">
        <v>571</v>
      </c>
      <c r="N7" s="1307"/>
    </row>
    <row r="8" spans="2:14" ht="42.75">
      <c r="B8" s="1295"/>
      <c r="C8" s="1295"/>
      <c r="D8" s="1295"/>
      <c r="E8" s="293" t="s">
        <v>449</v>
      </c>
      <c r="F8" s="293" t="s">
        <v>450</v>
      </c>
      <c r="G8" s="293" t="s">
        <v>449</v>
      </c>
      <c r="H8" s="293" t="s">
        <v>450</v>
      </c>
      <c r="I8" s="293" t="s">
        <v>449</v>
      </c>
      <c r="J8" s="293" t="s">
        <v>450</v>
      </c>
      <c r="K8" s="293" t="s">
        <v>449</v>
      </c>
      <c r="L8" s="293" t="s">
        <v>450</v>
      </c>
      <c r="M8" s="293" t="s">
        <v>449</v>
      </c>
      <c r="N8" s="293" t="s">
        <v>450</v>
      </c>
    </row>
    <row r="9" spans="2:14">
      <c r="B9" s="294"/>
      <c r="C9" s="294"/>
      <c r="D9" s="294"/>
      <c r="E9" s="294"/>
      <c r="F9" s="294"/>
      <c r="G9" s="294"/>
      <c r="H9" s="294"/>
      <c r="I9" s="294"/>
      <c r="J9" s="294"/>
      <c r="K9" s="294"/>
      <c r="L9" s="294"/>
      <c r="M9" s="294"/>
      <c r="N9" s="294"/>
    </row>
    <row r="10" spans="2:14">
      <c r="B10" s="295"/>
      <c r="C10" s="296"/>
      <c r="D10" s="294"/>
      <c r="E10" s="297"/>
      <c r="F10" s="298"/>
      <c r="G10" s="297"/>
      <c r="H10" s="298"/>
      <c r="I10" s="298"/>
      <c r="J10" s="298"/>
      <c r="K10" s="297"/>
      <c r="L10" s="298"/>
      <c r="M10" s="298"/>
      <c r="N10" s="298"/>
    </row>
    <row r="11" spans="2:14">
      <c r="B11" s="299"/>
      <c r="C11" s="300"/>
      <c r="D11" s="301"/>
      <c r="E11" s="302"/>
      <c r="F11" s="303"/>
      <c r="G11" s="302"/>
      <c r="H11" s="303"/>
      <c r="I11" s="303"/>
      <c r="J11" s="303"/>
      <c r="K11" s="302"/>
      <c r="L11" s="298"/>
      <c r="M11" s="298"/>
      <c r="N11" s="298"/>
    </row>
    <row r="12" spans="2:14">
      <c r="B12" s="299"/>
      <c r="C12" s="300"/>
      <c r="D12" s="301"/>
      <c r="E12" s="302"/>
      <c r="F12" s="303"/>
      <c r="G12" s="302"/>
      <c r="H12" s="303"/>
      <c r="I12" s="303"/>
      <c r="J12" s="303"/>
      <c r="K12" s="302"/>
      <c r="L12" s="298"/>
      <c r="M12" s="298"/>
      <c r="N12" s="298"/>
    </row>
    <row r="13" spans="2:14">
      <c r="B13" s="299"/>
      <c r="C13" s="300"/>
      <c r="D13" s="301"/>
      <c r="E13" s="302"/>
      <c r="F13" s="303"/>
      <c r="G13" s="302"/>
      <c r="H13" s="303"/>
      <c r="I13" s="303"/>
      <c r="J13" s="303"/>
      <c r="K13" s="302"/>
      <c r="L13" s="298"/>
      <c r="M13" s="298"/>
      <c r="N13" s="298"/>
    </row>
    <row r="14" spans="2:14">
      <c r="B14" s="299"/>
      <c r="C14" s="304"/>
      <c r="D14" s="301"/>
      <c r="E14" s="302"/>
      <c r="F14" s="303"/>
      <c r="G14" s="302"/>
      <c r="H14" s="303"/>
      <c r="I14" s="303"/>
      <c r="J14" s="303"/>
      <c r="K14" s="302"/>
      <c r="L14" s="298"/>
      <c r="M14" s="298"/>
      <c r="N14" s="298"/>
    </row>
    <row r="15" spans="2:14">
      <c r="B15" s="299"/>
      <c r="C15" s="300"/>
      <c r="D15" s="301"/>
      <c r="E15" s="302"/>
      <c r="F15" s="303"/>
      <c r="G15" s="302"/>
      <c r="H15" s="303"/>
      <c r="I15" s="303"/>
      <c r="J15" s="303"/>
      <c r="K15" s="302"/>
      <c r="L15" s="298"/>
      <c r="M15" s="298"/>
      <c r="N15" s="298"/>
    </row>
    <row r="16" spans="2:14">
      <c r="B16" s="299"/>
      <c r="C16" s="300"/>
      <c r="D16" s="301"/>
      <c r="E16" s="302"/>
      <c r="F16" s="303"/>
      <c r="G16" s="302"/>
      <c r="H16" s="303"/>
      <c r="I16" s="303"/>
      <c r="J16" s="303"/>
      <c r="K16" s="302"/>
      <c r="L16" s="298"/>
      <c r="M16" s="298"/>
      <c r="N16" s="298"/>
    </row>
    <row r="17" spans="2:14" s="273" customFormat="1" thickBot="1">
      <c r="B17" s="305"/>
      <c r="C17" s="306" t="s">
        <v>23</v>
      </c>
      <c r="D17" s="307"/>
      <c r="E17" s="308"/>
      <c r="F17" s="309"/>
      <c r="G17" s="310"/>
      <c r="H17" s="309"/>
      <c r="I17" s="309"/>
      <c r="J17" s="309"/>
      <c r="K17" s="310"/>
      <c r="L17" s="310"/>
      <c r="M17" s="310"/>
      <c r="N17" s="310"/>
    </row>
    <row r="19" spans="2:14">
      <c r="B19" s="242" t="s">
        <v>608</v>
      </c>
      <c r="C19" s="616"/>
      <c r="D19" s="616"/>
      <c r="E19" s="617"/>
      <c r="F19" s="618"/>
      <c r="G19" s="617"/>
      <c r="H19" s="618"/>
      <c r="I19" s="618"/>
      <c r="J19" s="618"/>
      <c r="K19" s="617"/>
    </row>
    <row r="20" spans="2:14">
      <c r="C20" s="616" t="s">
        <v>606</v>
      </c>
      <c r="D20" s="616"/>
      <c r="E20" s="617"/>
      <c r="F20" s="618"/>
      <c r="G20" s="617"/>
      <c r="H20" s="618"/>
      <c r="I20" s="618"/>
      <c r="J20" s="618"/>
      <c r="K20" s="617"/>
    </row>
    <row r="21" spans="2:14">
      <c r="C21" s="616" t="s">
        <v>607</v>
      </c>
      <c r="D21" s="616"/>
      <c r="E21" s="617"/>
      <c r="F21" s="618"/>
      <c r="G21" s="617"/>
      <c r="H21" s="618"/>
      <c r="I21" s="618"/>
      <c r="J21" s="618"/>
      <c r="K21" s="617"/>
    </row>
  </sheetData>
  <mergeCells count="8">
    <mergeCell ref="M7:N7"/>
    <mergeCell ref="B7:B8"/>
    <mergeCell ref="C7:C8"/>
    <mergeCell ref="D7:D8"/>
    <mergeCell ref="E7:F7"/>
    <mergeCell ref="G7:H7"/>
    <mergeCell ref="K7:L7"/>
    <mergeCell ref="I7:J7"/>
  </mergeCells>
  <pageMargins left="0.74803149606299213" right="0.74803149606299213" top="0.70866141732283472" bottom="0.47244094488188981" header="0.51181102362204722" footer="0.35433070866141736"/>
  <pageSetup paperSize="9" scale="55"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B1:J22"/>
  <sheetViews>
    <sheetView showGridLines="0" view="pageBreakPreview" zoomScale="70" zoomScaleNormal="75" zoomScaleSheetLayoutView="70" workbookViewId="0">
      <selection activeCell="C3" sqref="C3"/>
    </sheetView>
  </sheetViews>
  <sheetFormatPr defaultColWidth="9.140625" defaultRowHeight="15"/>
  <cols>
    <col min="1" max="1" width="9.140625" style="313"/>
    <col min="2" max="2" width="39" style="313" customWidth="1"/>
    <col min="3" max="3" width="19.140625" style="313" customWidth="1"/>
    <col min="4" max="7" width="15.7109375" style="313" customWidth="1"/>
    <col min="8" max="259" width="9.140625" style="313"/>
    <col min="260" max="260" width="82.7109375" style="313" bestFit="1" customWidth="1"/>
    <col min="261" max="263" width="28.7109375" style="313" customWidth="1"/>
    <col min="264" max="515" width="9.140625" style="313"/>
    <col min="516" max="516" width="82.7109375" style="313" bestFit="1" customWidth="1"/>
    <col min="517" max="519" width="28.7109375" style="313" customWidth="1"/>
    <col min="520" max="771" width="9.140625" style="313"/>
    <col min="772" max="772" width="82.7109375" style="313" bestFit="1" customWidth="1"/>
    <col min="773" max="775" width="28.7109375" style="313" customWidth="1"/>
    <col min="776" max="1027" width="9.140625" style="313"/>
    <col min="1028" max="1028" width="82.7109375" style="313" bestFit="1" customWidth="1"/>
    <col min="1029" max="1031" width="28.7109375" style="313" customWidth="1"/>
    <col min="1032" max="1283" width="9.140625" style="313"/>
    <col min="1284" max="1284" width="82.7109375" style="313" bestFit="1" customWidth="1"/>
    <col min="1285" max="1287" width="28.7109375" style="313" customWidth="1"/>
    <col min="1288" max="1539" width="9.140625" style="313"/>
    <col min="1540" max="1540" width="82.7109375" style="313" bestFit="1" customWidth="1"/>
    <col min="1541" max="1543" width="28.7109375" style="313" customWidth="1"/>
    <col min="1544" max="1795" width="9.140625" style="313"/>
    <col min="1796" max="1796" width="82.7109375" style="313" bestFit="1" customWidth="1"/>
    <col min="1797" max="1799" width="28.7109375" style="313" customWidth="1"/>
    <col min="1800" max="2051" width="9.140625" style="313"/>
    <col min="2052" max="2052" width="82.7109375" style="313" bestFit="1" customWidth="1"/>
    <col min="2053" max="2055" width="28.7109375" style="313" customWidth="1"/>
    <col min="2056" max="2307" width="9.140625" style="313"/>
    <col min="2308" max="2308" width="82.7109375" style="313" bestFit="1" customWidth="1"/>
    <col min="2309" max="2311" width="28.7109375" style="313" customWidth="1"/>
    <col min="2312" max="2563" width="9.140625" style="313"/>
    <col min="2564" max="2564" width="82.7109375" style="313" bestFit="1" customWidth="1"/>
    <col min="2565" max="2567" width="28.7109375" style="313" customWidth="1"/>
    <col min="2568" max="2819" width="9.140625" style="313"/>
    <col min="2820" max="2820" width="82.7109375" style="313" bestFit="1" customWidth="1"/>
    <col min="2821" max="2823" width="28.7109375" style="313" customWidth="1"/>
    <col min="2824" max="3075" width="9.140625" style="313"/>
    <col min="3076" max="3076" width="82.7109375" style="313" bestFit="1" customWidth="1"/>
    <col min="3077" max="3079" width="28.7109375" style="313" customWidth="1"/>
    <col min="3080" max="3331" width="9.140625" style="313"/>
    <col min="3332" max="3332" width="82.7109375" style="313" bestFit="1" customWidth="1"/>
    <col min="3333" max="3335" width="28.7109375" style="313" customWidth="1"/>
    <col min="3336" max="3587" width="9.140625" style="313"/>
    <col min="3588" max="3588" width="82.7109375" style="313" bestFit="1" customWidth="1"/>
    <col min="3589" max="3591" width="28.7109375" style="313" customWidth="1"/>
    <col min="3592" max="3843" width="9.140625" style="313"/>
    <col min="3844" max="3844" width="82.7109375" style="313" bestFit="1" customWidth="1"/>
    <col min="3845" max="3847" width="28.7109375" style="313" customWidth="1"/>
    <col min="3848" max="4099" width="9.140625" style="313"/>
    <col min="4100" max="4100" width="82.7109375" style="313" bestFit="1" customWidth="1"/>
    <col min="4101" max="4103" width="28.7109375" style="313" customWidth="1"/>
    <col min="4104" max="4355" width="9.140625" style="313"/>
    <col min="4356" max="4356" width="82.7109375" style="313" bestFit="1" customWidth="1"/>
    <col min="4357" max="4359" width="28.7109375" style="313" customWidth="1"/>
    <col min="4360" max="4611" width="9.140625" style="313"/>
    <col min="4612" max="4612" width="82.7109375" style="313" bestFit="1" customWidth="1"/>
    <col min="4613" max="4615" width="28.7109375" style="313" customWidth="1"/>
    <col min="4616" max="4867" width="9.140625" style="313"/>
    <col min="4868" max="4868" width="82.7109375" style="313" bestFit="1" customWidth="1"/>
    <col min="4869" max="4871" width="28.7109375" style="313" customWidth="1"/>
    <col min="4872" max="5123" width="9.140625" style="313"/>
    <col min="5124" max="5124" width="82.7109375" style="313" bestFit="1" customWidth="1"/>
    <col min="5125" max="5127" width="28.7109375" style="313" customWidth="1"/>
    <col min="5128" max="5379" width="9.140625" style="313"/>
    <col min="5380" max="5380" width="82.7109375" style="313" bestFit="1" customWidth="1"/>
    <col min="5381" max="5383" width="28.7109375" style="313" customWidth="1"/>
    <col min="5384" max="5635" width="9.140625" style="313"/>
    <col min="5636" max="5636" width="82.7109375" style="313" bestFit="1" customWidth="1"/>
    <col min="5637" max="5639" width="28.7109375" style="313" customWidth="1"/>
    <col min="5640" max="5891" width="9.140625" style="313"/>
    <col min="5892" max="5892" width="82.7109375" style="313" bestFit="1" customWidth="1"/>
    <col min="5893" max="5895" width="28.7109375" style="313" customWidth="1"/>
    <col min="5896" max="6147" width="9.140625" style="313"/>
    <col min="6148" max="6148" width="82.7109375" style="313" bestFit="1" customWidth="1"/>
    <col min="6149" max="6151" width="28.7109375" style="313" customWidth="1"/>
    <col min="6152" max="6403" width="9.140625" style="313"/>
    <col min="6404" max="6404" width="82.7109375" style="313" bestFit="1" customWidth="1"/>
    <col min="6405" max="6407" width="28.7109375" style="313" customWidth="1"/>
    <col min="6408" max="6659" width="9.140625" style="313"/>
    <col min="6660" max="6660" width="82.7109375" style="313" bestFit="1" customWidth="1"/>
    <col min="6661" max="6663" width="28.7109375" style="313" customWidth="1"/>
    <col min="6664" max="6915" width="9.140625" style="313"/>
    <col min="6916" max="6916" width="82.7109375" style="313" bestFit="1" customWidth="1"/>
    <col min="6917" max="6919" width="28.7109375" style="313" customWidth="1"/>
    <col min="6920" max="7171" width="9.140625" style="313"/>
    <col min="7172" max="7172" width="82.7109375" style="313" bestFit="1" customWidth="1"/>
    <col min="7173" max="7175" width="28.7109375" style="313" customWidth="1"/>
    <col min="7176" max="7427" width="9.140625" style="313"/>
    <col min="7428" max="7428" width="82.7109375" style="313" bestFit="1" customWidth="1"/>
    <col min="7429" max="7431" width="28.7109375" style="313" customWidth="1"/>
    <col min="7432" max="7683" width="9.140625" style="313"/>
    <col min="7684" max="7684" width="82.7109375" style="313" bestFit="1" customWidth="1"/>
    <col min="7685" max="7687" width="28.7109375" style="313" customWidth="1"/>
    <col min="7688" max="7939" width="9.140625" style="313"/>
    <col min="7940" max="7940" width="82.7109375" style="313" bestFit="1" customWidth="1"/>
    <col min="7941" max="7943" width="28.7109375" style="313" customWidth="1"/>
    <col min="7944" max="8195" width="9.140625" style="313"/>
    <col min="8196" max="8196" width="82.7109375" style="313" bestFit="1" customWidth="1"/>
    <col min="8197" max="8199" width="28.7109375" style="313" customWidth="1"/>
    <col min="8200" max="8451" width="9.140625" style="313"/>
    <col min="8452" max="8452" width="82.7109375" style="313" bestFit="1" customWidth="1"/>
    <col min="8453" max="8455" width="28.7109375" style="313" customWidth="1"/>
    <col min="8456" max="8707" width="9.140625" style="313"/>
    <col min="8708" max="8708" width="82.7109375" style="313" bestFit="1" customWidth="1"/>
    <col min="8709" max="8711" width="28.7109375" style="313" customWidth="1"/>
    <col min="8712" max="8963" width="9.140625" style="313"/>
    <col min="8964" max="8964" width="82.7109375" style="313" bestFit="1" customWidth="1"/>
    <col min="8965" max="8967" width="28.7109375" style="313" customWidth="1"/>
    <col min="8968" max="9219" width="9.140625" style="313"/>
    <col min="9220" max="9220" width="82.7109375" style="313" bestFit="1" customWidth="1"/>
    <col min="9221" max="9223" width="28.7109375" style="313" customWidth="1"/>
    <col min="9224" max="9475" width="9.140625" style="313"/>
    <col min="9476" max="9476" width="82.7109375" style="313" bestFit="1" customWidth="1"/>
    <col min="9477" max="9479" width="28.7109375" style="313" customWidth="1"/>
    <col min="9480" max="9731" width="9.140625" style="313"/>
    <col min="9732" max="9732" width="82.7109375" style="313" bestFit="1" customWidth="1"/>
    <col min="9733" max="9735" width="28.7109375" style="313" customWidth="1"/>
    <col min="9736" max="9987" width="9.140625" style="313"/>
    <col min="9988" max="9988" width="82.7109375" style="313" bestFit="1" customWidth="1"/>
    <col min="9989" max="9991" width="28.7109375" style="313" customWidth="1"/>
    <col min="9992" max="10243" width="9.140625" style="313"/>
    <col min="10244" max="10244" width="82.7109375" style="313" bestFit="1" customWidth="1"/>
    <col min="10245" max="10247" width="28.7109375" style="313" customWidth="1"/>
    <col min="10248" max="10499" width="9.140625" style="313"/>
    <col min="10500" max="10500" width="82.7109375" style="313" bestFit="1" customWidth="1"/>
    <col min="10501" max="10503" width="28.7109375" style="313" customWidth="1"/>
    <col min="10504" max="10755" width="9.140625" style="313"/>
    <col min="10756" max="10756" width="82.7109375" style="313" bestFit="1" customWidth="1"/>
    <col min="10757" max="10759" width="28.7109375" style="313" customWidth="1"/>
    <col min="10760" max="11011" width="9.140625" style="313"/>
    <col min="11012" max="11012" width="82.7109375" style="313" bestFit="1" customWidth="1"/>
    <col min="11013" max="11015" width="28.7109375" style="313" customWidth="1"/>
    <col min="11016" max="11267" width="9.140625" style="313"/>
    <col min="11268" max="11268" width="82.7109375" style="313" bestFit="1" customWidth="1"/>
    <col min="11269" max="11271" width="28.7109375" style="313" customWidth="1"/>
    <col min="11272" max="11523" width="9.140625" style="313"/>
    <col min="11524" max="11524" width="82.7109375" style="313" bestFit="1" customWidth="1"/>
    <col min="11525" max="11527" width="28.7109375" style="313" customWidth="1"/>
    <col min="11528" max="11779" width="9.140625" style="313"/>
    <col min="11780" max="11780" width="82.7109375" style="313" bestFit="1" customWidth="1"/>
    <col min="11781" max="11783" width="28.7109375" style="313" customWidth="1"/>
    <col min="11784" max="12035" width="9.140625" style="313"/>
    <col min="12036" max="12036" width="82.7109375" style="313" bestFit="1" customWidth="1"/>
    <col min="12037" max="12039" width="28.7109375" style="313" customWidth="1"/>
    <col min="12040" max="12291" width="9.140625" style="313"/>
    <col min="12292" max="12292" width="82.7109375" style="313" bestFit="1" customWidth="1"/>
    <col min="12293" max="12295" width="28.7109375" style="313" customWidth="1"/>
    <col min="12296" max="12547" width="9.140625" style="313"/>
    <col min="12548" max="12548" width="82.7109375" style="313" bestFit="1" customWidth="1"/>
    <col min="12549" max="12551" width="28.7109375" style="313" customWidth="1"/>
    <col min="12552" max="12803" width="9.140625" style="313"/>
    <col min="12804" max="12804" width="82.7109375" style="313" bestFit="1" customWidth="1"/>
    <col min="12805" max="12807" width="28.7109375" style="313" customWidth="1"/>
    <col min="12808" max="13059" width="9.140625" style="313"/>
    <col min="13060" max="13060" width="82.7109375" style="313" bestFit="1" customWidth="1"/>
    <col min="13061" max="13063" width="28.7109375" style="313" customWidth="1"/>
    <col min="13064" max="13315" width="9.140625" style="313"/>
    <col min="13316" max="13316" width="82.7109375" style="313" bestFit="1" customWidth="1"/>
    <col min="13317" max="13319" width="28.7109375" style="313" customWidth="1"/>
    <col min="13320" max="13571" width="9.140625" style="313"/>
    <col min="13572" max="13572" width="82.7109375" style="313" bestFit="1" customWidth="1"/>
    <col min="13573" max="13575" width="28.7109375" style="313" customWidth="1"/>
    <col min="13576" max="13827" width="9.140625" style="313"/>
    <col min="13828" max="13828" width="82.7109375" style="313" bestFit="1" customWidth="1"/>
    <col min="13829" max="13831" width="28.7109375" style="313" customWidth="1"/>
    <col min="13832" max="14083" width="9.140625" style="313"/>
    <col min="14084" max="14084" width="82.7109375" style="313" bestFit="1" customWidth="1"/>
    <col min="14085" max="14087" width="28.7109375" style="313" customWidth="1"/>
    <col min="14088" max="14339" width="9.140625" style="313"/>
    <col min="14340" max="14340" width="82.7109375" style="313" bestFit="1" customWidth="1"/>
    <col min="14341" max="14343" width="28.7109375" style="313" customWidth="1"/>
    <col min="14344" max="14595" width="9.140625" style="313"/>
    <col min="14596" max="14596" width="82.7109375" style="313" bestFit="1" customWidth="1"/>
    <col min="14597" max="14599" width="28.7109375" style="313" customWidth="1"/>
    <col min="14600" max="14851" width="9.140625" style="313"/>
    <col min="14852" max="14852" width="82.7109375" style="313" bestFit="1" customWidth="1"/>
    <col min="14853" max="14855" width="28.7109375" style="313" customWidth="1"/>
    <col min="14856" max="15107" width="9.140625" style="313"/>
    <col min="15108" max="15108" width="82.7109375" style="313" bestFit="1" customWidth="1"/>
    <col min="15109" max="15111" width="28.7109375" style="313" customWidth="1"/>
    <col min="15112" max="15363" width="9.140625" style="313"/>
    <col min="15364" max="15364" width="82.7109375" style="313" bestFit="1" customWidth="1"/>
    <col min="15365" max="15367" width="28.7109375" style="313" customWidth="1"/>
    <col min="15368" max="15619" width="9.140625" style="313"/>
    <col min="15620" max="15620" width="82.7109375" style="313" bestFit="1" customWidth="1"/>
    <col min="15621" max="15623" width="28.7109375" style="313" customWidth="1"/>
    <col min="15624" max="15875" width="9.140625" style="313"/>
    <col min="15876" max="15876" width="82.7109375" style="313" bestFit="1" customWidth="1"/>
    <col min="15877" max="15879" width="28.7109375" style="313" customWidth="1"/>
    <col min="15880" max="16131" width="9.140625" style="313"/>
    <col min="16132" max="16132" width="82.7109375" style="313" bestFit="1" customWidth="1"/>
    <col min="16133" max="16135" width="28.7109375" style="313" customWidth="1"/>
    <col min="16136" max="16384" width="9.140625" style="313"/>
  </cols>
  <sheetData>
    <row r="1" spans="2:10">
      <c r="B1" s="312"/>
    </row>
    <row r="2" spans="2:10">
      <c r="B2" s="314"/>
      <c r="C2" s="392" t="str">
        <f>Index!B2</f>
        <v xml:space="preserve">      Vidarbha Industries Power Limited - Transmission Business</v>
      </c>
      <c r="D2" s="245"/>
      <c r="E2" s="245"/>
      <c r="F2" s="314"/>
      <c r="G2" s="314"/>
    </row>
    <row r="3" spans="2:10">
      <c r="B3" s="315"/>
      <c r="C3" s="398" t="s">
        <v>451</v>
      </c>
      <c r="D3" s="316"/>
      <c r="E3" s="316"/>
      <c r="F3" s="315"/>
      <c r="G3" s="315"/>
    </row>
    <row r="4" spans="2:10">
      <c r="B4" s="314"/>
      <c r="C4" s="292" t="s">
        <v>734</v>
      </c>
      <c r="D4" s="292"/>
      <c r="E4" s="292"/>
      <c r="F4" s="314"/>
      <c r="G4" s="314"/>
      <c r="J4" s="245"/>
    </row>
    <row r="5" spans="2:10">
      <c r="G5" s="317" t="s">
        <v>33</v>
      </c>
      <c r="J5" s="316"/>
    </row>
    <row r="6" spans="2:10" s="319" customFormat="1">
      <c r="B6" s="318" t="s">
        <v>464</v>
      </c>
      <c r="C6" s="564" t="s">
        <v>567</v>
      </c>
      <c r="D6" s="564" t="s">
        <v>568</v>
      </c>
      <c r="E6" s="564" t="s">
        <v>569</v>
      </c>
      <c r="F6" s="564" t="s">
        <v>570</v>
      </c>
      <c r="G6" s="564" t="s">
        <v>571</v>
      </c>
      <c r="J6" s="292"/>
    </row>
    <row r="7" spans="2:10">
      <c r="B7" s="320"/>
      <c r="C7" s="320"/>
      <c r="D7" s="320"/>
      <c r="E7" s="320"/>
      <c r="F7" s="320"/>
      <c r="G7" s="320"/>
    </row>
    <row r="8" spans="2:10">
      <c r="B8" s="321" t="s">
        <v>465</v>
      </c>
      <c r="C8" s="322"/>
      <c r="D8" s="322"/>
      <c r="E8" s="322"/>
      <c r="F8" s="322"/>
      <c r="G8" s="322"/>
    </row>
    <row r="9" spans="2:10">
      <c r="B9" s="323"/>
      <c r="C9" s="322"/>
      <c r="D9" s="322"/>
      <c r="E9" s="322"/>
      <c r="F9" s="322"/>
      <c r="G9" s="322"/>
    </row>
    <row r="10" spans="2:10">
      <c r="B10" s="323" t="s">
        <v>466</v>
      </c>
      <c r="C10" s="322"/>
      <c r="D10" s="322"/>
      <c r="E10" s="322"/>
      <c r="F10" s="322"/>
      <c r="G10" s="322"/>
    </row>
    <row r="11" spans="2:10">
      <c r="B11" s="321" t="s">
        <v>370</v>
      </c>
      <c r="C11" s="322"/>
      <c r="D11" s="322"/>
      <c r="E11" s="322"/>
      <c r="F11" s="322"/>
      <c r="G11" s="322"/>
    </row>
    <row r="12" spans="2:10">
      <c r="B12" s="321" t="s">
        <v>371</v>
      </c>
      <c r="C12" s="322"/>
      <c r="D12" s="322"/>
      <c r="E12" s="322"/>
      <c r="F12" s="322"/>
      <c r="G12" s="322"/>
    </row>
    <row r="13" spans="2:10">
      <c r="B13" s="321" t="s">
        <v>241</v>
      </c>
      <c r="C13" s="322"/>
      <c r="D13" s="322"/>
      <c r="E13" s="322"/>
      <c r="F13" s="322"/>
      <c r="G13" s="322"/>
    </row>
    <row r="14" spans="2:10">
      <c r="B14" s="324" t="s">
        <v>411</v>
      </c>
      <c r="C14" s="325"/>
      <c r="D14" s="325"/>
      <c r="E14" s="325"/>
      <c r="F14" s="325"/>
      <c r="G14" s="325"/>
    </row>
    <row r="15" spans="2:10">
      <c r="B15" s="320"/>
      <c r="C15" s="322"/>
      <c r="D15" s="322"/>
      <c r="E15" s="322"/>
      <c r="F15" s="322"/>
      <c r="G15" s="322"/>
    </row>
    <row r="16" spans="2:10">
      <c r="B16" s="326" t="s">
        <v>16</v>
      </c>
      <c r="C16" s="322"/>
      <c r="D16" s="322"/>
      <c r="E16" s="322"/>
      <c r="F16" s="322"/>
      <c r="G16" s="322"/>
    </row>
    <row r="17" spans="2:7">
      <c r="B17" s="324" t="s">
        <v>467</v>
      </c>
      <c r="C17" s="322"/>
      <c r="D17" s="322"/>
      <c r="E17" s="322"/>
      <c r="F17" s="322"/>
      <c r="G17" s="322"/>
    </row>
    <row r="18" spans="2:7">
      <c r="B18" s="324" t="s">
        <v>468</v>
      </c>
      <c r="C18" s="322"/>
      <c r="D18" s="322"/>
      <c r="E18" s="322"/>
      <c r="F18" s="322"/>
      <c r="G18" s="322"/>
    </row>
    <row r="19" spans="2:7">
      <c r="B19" s="320"/>
      <c r="C19" s="322"/>
      <c r="D19" s="322"/>
      <c r="E19" s="322"/>
      <c r="F19" s="322"/>
      <c r="G19" s="322"/>
    </row>
    <row r="20" spans="2:7">
      <c r="B20" s="324" t="s">
        <v>23</v>
      </c>
      <c r="C20" s="322"/>
      <c r="D20" s="322"/>
      <c r="E20" s="322"/>
      <c r="F20" s="322"/>
      <c r="G20" s="322"/>
    </row>
    <row r="21" spans="2:7">
      <c r="B21" s="327"/>
      <c r="C21" s="328"/>
      <c r="D21" s="328"/>
      <c r="E21" s="328"/>
      <c r="F21" s="329"/>
      <c r="G21" s="330"/>
    </row>
    <row r="22" spans="2:7">
      <c r="B22" s="242" t="s">
        <v>556</v>
      </c>
    </row>
  </sheetData>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B1:Z55"/>
  <sheetViews>
    <sheetView view="pageBreakPreview" zoomScale="70" zoomScaleSheetLayoutView="70" workbookViewId="0">
      <pane ySplit="7" topLeftCell="A8" activePane="bottomLeft" state="frozen"/>
      <selection activeCell="B19" sqref="B19"/>
      <selection pane="bottomLeft" activeCell="L8" sqref="L8"/>
    </sheetView>
  </sheetViews>
  <sheetFormatPr defaultColWidth="9.140625" defaultRowHeight="15"/>
  <cols>
    <col min="1" max="1" width="2.85546875" style="332" customWidth="1"/>
    <col min="2" max="2" width="9.7109375" style="332" customWidth="1"/>
    <col min="3" max="3" width="36.28515625" style="332" customWidth="1"/>
    <col min="4" max="20" width="9.140625" style="332" customWidth="1"/>
    <col min="21" max="23" width="9.140625" style="332"/>
    <col min="24" max="24" width="11.28515625" style="332" customWidth="1"/>
    <col min="25" max="25" width="10.28515625" style="332" customWidth="1"/>
    <col min="26" max="233" width="9.140625" style="332"/>
    <col min="234" max="234" width="2.85546875" style="332" customWidth="1"/>
    <col min="235" max="235" width="13.140625" style="332" customWidth="1"/>
    <col min="236" max="236" width="60.28515625" style="332" customWidth="1"/>
    <col min="237" max="241" width="10.85546875" style="332" bestFit="1" customWidth="1"/>
    <col min="242" max="242" width="11.85546875" style="332" bestFit="1" customWidth="1"/>
    <col min="243" max="243" width="14.28515625" style="332" bestFit="1" customWidth="1"/>
    <col min="244" max="244" width="17.42578125" style="332" bestFit="1" customWidth="1"/>
    <col min="245" max="247" width="17.5703125" style="332" bestFit="1" customWidth="1"/>
    <col min="248" max="254" width="21" style="332" bestFit="1" customWidth="1"/>
    <col min="255" max="262" width="21.140625" style="332" bestFit="1" customWidth="1"/>
    <col min="263" max="263" width="22.7109375" style="332" customWidth="1"/>
    <col min="264" max="264" width="22" style="332" customWidth="1"/>
    <col min="265" max="265" width="22.7109375" style="332" customWidth="1"/>
    <col min="266" max="271" width="21.140625" style="332" bestFit="1" customWidth="1"/>
    <col min="272" max="272" width="19.5703125" style="332" customWidth="1"/>
    <col min="273" max="273" width="21.140625" style="332" bestFit="1" customWidth="1"/>
    <col min="274" max="274" width="22.7109375" style="332" customWidth="1"/>
    <col min="275" max="275" width="22" style="332" customWidth="1"/>
    <col min="276" max="276" width="23.42578125" style="332" bestFit="1" customWidth="1"/>
    <col min="277" max="279" width="9.140625" style="332"/>
    <col min="280" max="280" width="11.28515625" style="332" customWidth="1"/>
    <col min="281" max="281" width="10.28515625" style="332" customWidth="1"/>
    <col min="282" max="489" width="9.140625" style="332"/>
    <col min="490" max="490" width="2.85546875" style="332" customWidth="1"/>
    <col min="491" max="491" width="13.140625" style="332" customWidth="1"/>
    <col min="492" max="492" width="60.28515625" style="332" customWidth="1"/>
    <col min="493" max="497" width="10.85546875" style="332" bestFit="1" customWidth="1"/>
    <col min="498" max="498" width="11.85546875" style="332" bestFit="1" customWidth="1"/>
    <col min="499" max="499" width="14.28515625" style="332" bestFit="1" customWidth="1"/>
    <col min="500" max="500" width="17.42578125" style="332" bestFit="1" customWidth="1"/>
    <col min="501" max="503" width="17.5703125" style="332" bestFit="1" customWidth="1"/>
    <col min="504" max="510" width="21" style="332" bestFit="1" customWidth="1"/>
    <col min="511" max="518" width="21.140625" style="332" bestFit="1" customWidth="1"/>
    <col min="519" max="519" width="22.7109375" style="332" customWidth="1"/>
    <col min="520" max="520" width="22" style="332" customWidth="1"/>
    <col min="521" max="521" width="22.7109375" style="332" customWidth="1"/>
    <col min="522" max="527" width="21.140625" style="332" bestFit="1" customWidth="1"/>
    <col min="528" max="528" width="19.5703125" style="332" customWidth="1"/>
    <col min="529" max="529" width="21.140625" style="332" bestFit="1" customWidth="1"/>
    <col min="530" max="530" width="22.7109375" style="332" customWidth="1"/>
    <col min="531" max="531" width="22" style="332" customWidth="1"/>
    <col min="532" max="532" width="23.42578125" style="332" bestFit="1" customWidth="1"/>
    <col min="533" max="535" width="9.140625" style="332"/>
    <col min="536" max="536" width="11.28515625" style="332" customWidth="1"/>
    <col min="537" max="537" width="10.28515625" style="332" customWidth="1"/>
    <col min="538" max="745" width="9.140625" style="332"/>
    <col min="746" max="746" width="2.85546875" style="332" customWidth="1"/>
    <col min="747" max="747" width="13.140625" style="332" customWidth="1"/>
    <col min="748" max="748" width="60.28515625" style="332" customWidth="1"/>
    <col min="749" max="753" width="10.85546875" style="332" bestFit="1" customWidth="1"/>
    <col min="754" max="754" width="11.85546875" style="332" bestFit="1" customWidth="1"/>
    <col min="755" max="755" width="14.28515625" style="332" bestFit="1" customWidth="1"/>
    <col min="756" max="756" width="17.42578125" style="332" bestFit="1" customWidth="1"/>
    <col min="757" max="759" width="17.5703125" style="332" bestFit="1" customWidth="1"/>
    <col min="760" max="766" width="21" style="332" bestFit="1" customWidth="1"/>
    <col min="767" max="774" width="21.140625" style="332" bestFit="1" customWidth="1"/>
    <col min="775" max="775" width="22.7109375" style="332" customWidth="1"/>
    <col min="776" max="776" width="22" style="332" customWidth="1"/>
    <col min="777" max="777" width="22.7109375" style="332" customWidth="1"/>
    <col min="778" max="783" width="21.140625" style="332" bestFit="1" customWidth="1"/>
    <col min="784" max="784" width="19.5703125" style="332" customWidth="1"/>
    <col min="785" max="785" width="21.140625" style="332" bestFit="1" customWidth="1"/>
    <col min="786" max="786" width="22.7109375" style="332" customWidth="1"/>
    <col min="787" max="787" width="22" style="332" customWidth="1"/>
    <col min="788" max="788" width="23.42578125" style="332" bestFit="1" customWidth="1"/>
    <col min="789" max="791" width="9.140625" style="332"/>
    <col min="792" max="792" width="11.28515625" style="332" customWidth="1"/>
    <col min="793" max="793" width="10.28515625" style="332" customWidth="1"/>
    <col min="794" max="1001" width="9.140625" style="332"/>
    <col min="1002" max="1002" width="2.85546875" style="332" customWidth="1"/>
    <col min="1003" max="1003" width="13.140625" style="332" customWidth="1"/>
    <col min="1004" max="1004" width="60.28515625" style="332" customWidth="1"/>
    <col min="1005" max="1009" width="10.85546875" style="332" bestFit="1" customWidth="1"/>
    <col min="1010" max="1010" width="11.85546875" style="332" bestFit="1" customWidth="1"/>
    <col min="1011" max="1011" width="14.28515625" style="332" bestFit="1" customWidth="1"/>
    <col min="1012" max="1012" width="17.42578125" style="332" bestFit="1" customWidth="1"/>
    <col min="1013" max="1015" width="17.5703125" style="332" bestFit="1" customWidth="1"/>
    <col min="1016" max="1022" width="21" style="332" bestFit="1" customWidth="1"/>
    <col min="1023" max="1030" width="21.140625" style="332" bestFit="1" customWidth="1"/>
    <col min="1031" max="1031" width="22.7109375" style="332" customWidth="1"/>
    <col min="1032" max="1032" width="22" style="332" customWidth="1"/>
    <col min="1033" max="1033" width="22.7109375" style="332" customWidth="1"/>
    <col min="1034" max="1039" width="21.140625" style="332" bestFit="1" customWidth="1"/>
    <col min="1040" max="1040" width="19.5703125" style="332" customWidth="1"/>
    <col min="1041" max="1041" width="21.140625" style="332" bestFit="1" customWidth="1"/>
    <col min="1042" max="1042" width="22.7109375" style="332" customWidth="1"/>
    <col min="1043" max="1043" width="22" style="332" customWidth="1"/>
    <col min="1044" max="1044" width="23.42578125" style="332" bestFit="1" customWidth="1"/>
    <col min="1045" max="1047" width="9.140625" style="332"/>
    <col min="1048" max="1048" width="11.28515625" style="332" customWidth="1"/>
    <col min="1049" max="1049" width="10.28515625" style="332" customWidth="1"/>
    <col min="1050" max="1257" width="9.140625" style="332"/>
    <col min="1258" max="1258" width="2.85546875" style="332" customWidth="1"/>
    <col min="1259" max="1259" width="13.140625" style="332" customWidth="1"/>
    <col min="1260" max="1260" width="60.28515625" style="332" customWidth="1"/>
    <col min="1261" max="1265" width="10.85546875" style="332" bestFit="1" customWidth="1"/>
    <col min="1266" max="1266" width="11.85546875" style="332" bestFit="1" customWidth="1"/>
    <col min="1267" max="1267" width="14.28515625" style="332" bestFit="1" customWidth="1"/>
    <col min="1268" max="1268" width="17.42578125" style="332" bestFit="1" customWidth="1"/>
    <col min="1269" max="1271" width="17.5703125" style="332" bestFit="1" customWidth="1"/>
    <col min="1272" max="1278" width="21" style="332" bestFit="1" customWidth="1"/>
    <col min="1279" max="1286" width="21.140625" style="332" bestFit="1" customWidth="1"/>
    <col min="1287" max="1287" width="22.7109375" style="332" customWidth="1"/>
    <col min="1288" max="1288" width="22" style="332" customWidth="1"/>
    <col min="1289" max="1289" width="22.7109375" style="332" customWidth="1"/>
    <col min="1290" max="1295" width="21.140625" style="332" bestFit="1" customWidth="1"/>
    <col min="1296" max="1296" width="19.5703125" style="332" customWidth="1"/>
    <col min="1297" max="1297" width="21.140625" style="332" bestFit="1" customWidth="1"/>
    <col min="1298" max="1298" width="22.7109375" style="332" customWidth="1"/>
    <col min="1299" max="1299" width="22" style="332" customWidth="1"/>
    <col min="1300" max="1300" width="23.42578125" style="332" bestFit="1" customWidth="1"/>
    <col min="1301" max="1303" width="9.140625" style="332"/>
    <col min="1304" max="1304" width="11.28515625" style="332" customWidth="1"/>
    <col min="1305" max="1305" width="10.28515625" style="332" customWidth="1"/>
    <col min="1306" max="1513" width="9.140625" style="332"/>
    <col min="1514" max="1514" width="2.85546875" style="332" customWidth="1"/>
    <col min="1515" max="1515" width="13.140625" style="332" customWidth="1"/>
    <col min="1516" max="1516" width="60.28515625" style="332" customWidth="1"/>
    <col min="1517" max="1521" width="10.85546875" style="332" bestFit="1" customWidth="1"/>
    <col min="1522" max="1522" width="11.85546875" style="332" bestFit="1" customWidth="1"/>
    <col min="1523" max="1523" width="14.28515625" style="332" bestFit="1" customWidth="1"/>
    <col min="1524" max="1524" width="17.42578125" style="332" bestFit="1" customWidth="1"/>
    <col min="1525" max="1527" width="17.5703125" style="332" bestFit="1" customWidth="1"/>
    <col min="1528" max="1534" width="21" style="332" bestFit="1" customWidth="1"/>
    <col min="1535" max="1542" width="21.140625" style="332" bestFit="1" customWidth="1"/>
    <col min="1543" max="1543" width="22.7109375" style="332" customWidth="1"/>
    <col min="1544" max="1544" width="22" style="332" customWidth="1"/>
    <col min="1545" max="1545" width="22.7109375" style="332" customWidth="1"/>
    <col min="1546" max="1551" width="21.140625" style="332" bestFit="1" customWidth="1"/>
    <col min="1552" max="1552" width="19.5703125" style="332" customWidth="1"/>
    <col min="1553" max="1553" width="21.140625" style="332" bestFit="1" customWidth="1"/>
    <col min="1554" max="1554" width="22.7109375" style="332" customWidth="1"/>
    <col min="1555" max="1555" width="22" style="332" customWidth="1"/>
    <col min="1556" max="1556" width="23.42578125" style="332" bestFit="1" customWidth="1"/>
    <col min="1557" max="1559" width="9.140625" style="332"/>
    <col min="1560" max="1560" width="11.28515625" style="332" customWidth="1"/>
    <col min="1561" max="1561" width="10.28515625" style="332" customWidth="1"/>
    <col min="1562" max="1769" width="9.140625" style="332"/>
    <col min="1770" max="1770" width="2.85546875" style="332" customWidth="1"/>
    <col min="1771" max="1771" width="13.140625" style="332" customWidth="1"/>
    <col min="1772" max="1772" width="60.28515625" style="332" customWidth="1"/>
    <col min="1773" max="1777" width="10.85546875" style="332" bestFit="1" customWidth="1"/>
    <col min="1778" max="1778" width="11.85546875" style="332" bestFit="1" customWidth="1"/>
    <col min="1779" max="1779" width="14.28515625" style="332" bestFit="1" customWidth="1"/>
    <col min="1780" max="1780" width="17.42578125" style="332" bestFit="1" customWidth="1"/>
    <col min="1781" max="1783" width="17.5703125" style="332" bestFit="1" customWidth="1"/>
    <col min="1784" max="1790" width="21" style="332" bestFit="1" customWidth="1"/>
    <col min="1791" max="1798" width="21.140625" style="332" bestFit="1" customWidth="1"/>
    <col min="1799" max="1799" width="22.7109375" style="332" customWidth="1"/>
    <col min="1800" max="1800" width="22" style="332" customWidth="1"/>
    <col min="1801" max="1801" width="22.7109375" style="332" customWidth="1"/>
    <col min="1802" max="1807" width="21.140625" style="332" bestFit="1" customWidth="1"/>
    <col min="1808" max="1808" width="19.5703125" style="332" customWidth="1"/>
    <col min="1809" max="1809" width="21.140625" style="332" bestFit="1" customWidth="1"/>
    <col min="1810" max="1810" width="22.7109375" style="332" customWidth="1"/>
    <col min="1811" max="1811" width="22" style="332" customWidth="1"/>
    <col min="1812" max="1812" width="23.42578125" style="332" bestFit="1" customWidth="1"/>
    <col min="1813" max="1815" width="9.140625" style="332"/>
    <col min="1816" max="1816" width="11.28515625" style="332" customWidth="1"/>
    <col min="1817" max="1817" width="10.28515625" style="332" customWidth="1"/>
    <col min="1818" max="2025" width="9.140625" style="332"/>
    <col min="2026" max="2026" width="2.85546875" style="332" customWidth="1"/>
    <col min="2027" max="2027" width="13.140625" style="332" customWidth="1"/>
    <col min="2028" max="2028" width="60.28515625" style="332" customWidth="1"/>
    <col min="2029" max="2033" width="10.85546875" style="332" bestFit="1" customWidth="1"/>
    <col min="2034" max="2034" width="11.85546875" style="332" bestFit="1" customWidth="1"/>
    <col min="2035" max="2035" width="14.28515625" style="332" bestFit="1" customWidth="1"/>
    <col min="2036" max="2036" width="17.42578125" style="332" bestFit="1" customWidth="1"/>
    <col min="2037" max="2039" width="17.5703125" style="332" bestFit="1" customWidth="1"/>
    <col min="2040" max="2046" width="21" style="332" bestFit="1" customWidth="1"/>
    <col min="2047" max="2054" width="21.140625" style="332" bestFit="1" customWidth="1"/>
    <col min="2055" max="2055" width="22.7109375" style="332" customWidth="1"/>
    <col min="2056" max="2056" width="22" style="332" customWidth="1"/>
    <col min="2057" max="2057" width="22.7109375" style="332" customWidth="1"/>
    <col min="2058" max="2063" width="21.140625" style="332" bestFit="1" customWidth="1"/>
    <col min="2064" max="2064" width="19.5703125" style="332" customWidth="1"/>
    <col min="2065" max="2065" width="21.140625" style="332" bestFit="1" customWidth="1"/>
    <col min="2066" max="2066" width="22.7109375" style="332" customWidth="1"/>
    <col min="2067" max="2067" width="22" style="332" customWidth="1"/>
    <col min="2068" max="2068" width="23.42578125" style="332" bestFit="1" customWidth="1"/>
    <col min="2069" max="2071" width="9.140625" style="332"/>
    <col min="2072" max="2072" width="11.28515625" style="332" customWidth="1"/>
    <col min="2073" max="2073" width="10.28515625" style="332" customWidth="1"/>
    <col min="2074" max="2281" width="9.140625" style="332"/>
    <col min="2282" max="2282" width="2.85546875" style="332" customWidth="1"/>
    <col min="2283" max="2283" width="13.140625" style="332" customWidth="1"/>
    <col min="2284" max="2284" width="60.28515625" style="332" customWidth="1"/>
    <col min="2285" max="2289" width="10.85546875" style="332" bestFit="1" customWidth="1"/>
    <col min="2290" max="2290" width="11.85546875" style="332" bestFit="1" customWidth="1"/>
    <col min="2291" max="2291" width="14.28515625" style="332" bestFit="1" customWidth="1"/>
    <col min="2292" max="2292" width="17.42578125" style="332" bestFit="1" customWidth="1"/>
    <col min="2293" max="2295" width="17.5703125" style="332" bestFit="1" customWidth="1"/>
    <col min="2296" max="2302" width="21" style="332" bestFit="1" customWidth="1"/>
    <col min="2303" max="2310" width="21.140625" style="332" bestFit="1" customWidth="1"/>
    <col min="2311" max="2311" width="22.7109375" style="332" customWidth="1"/>
    <col min="2312" max="2312" width="22" style="332" customWidth="1"/>
    <col min="2313" max="2313" width="22.7109375" style="332" customWidth="1"/>
    <col min="2314" max="2319" width="21.140625" style="332" bestFit="1" customWidth="1"/>
    <col min="2320" max="2320" width="19.5703125" style="332" customWidth="1"/>
    <col min="2321" max="2321" width="21.140625" style="332" bestFit="1" customWidth="1"/>
    <col min="2322" max="2322" width="22.7109375" style="332" customWidth="1"/>
    <col min="2323" max="2323" width="22" style="332" customWidth="1"/>
    <col min="2324" max="2324" width="23.42578125" style="332" bestFit="1" customWidth="1"/>
    <col min="2325" max="2327" width="9.140625" style="332"/>
    <col min="2328" max="2328" width="11.28515625" style="332" customWidth="1"/>
    <col min="2329" max="2329" width="10.28515625" style="332" customWidth="1"/>
    <col min="2330" max="2537" width="9.140625" style="332"/>
    <col min="2538" max="2538" width="2.85546875" style="332" customWidth="1"/>
    <col min="2539" max="2539" width="13.140625" style="332" customWidth="1"/>
    <col min="2540" max="2540" width="60.28515625" style="332" customWidth="1"/>
    <col min="2541" max="2545" width="10.85546875" style="332" bestFit="1" customWidth="1"/>
    <col min="2546" max="2546" width="11.85546875" style="332" bestFit="1" customWidth="1"/>
    <col min="2547" max="2547" width="14.28515625" style="332" bestFit="1" customWidth="1"/>
    <col min="2548" max="2548" width="17.42578125" style="332" bestFit="1" customWidth="1"/>
    <col min="2549" max="2551" width="17.5703125" style="332" bestFit="1" customWidth="1"/>
    <col min="2552" max="2558" width="21" style="332" bestFit="1" customWidth="1"/>
    <col min="2559" max="2566" width="21.140625" style="332" bestFit="1" customWidth="1"/>
    <col min="2567" max="2567" width="22.7109375" style="332" customWidth="1"/>
    <col min="2568" max="2568" width="22" style="332" customWidth="1"/>
    <col min="2569" max="2569" width="22.7109375" style="332" customWidth="1"/>
    <col min="2570" max="2575" width="21.140625" style="332" bestFit="1" customWidth="1"/>
    <col min="2576" max="2576" width="19.5703125" style="332" customWidth="1"/>
    <col min="2577" max="2577" width="21.140625" style="332" bestFit="1" customWidth="1"/>
    <col min="2578" max="2578" width="22.7109375" style="332" customWidth="1"/>
    <col min="2579" max="2579" width="22" style="332" customWidth="1"/>
    <col min="2580" max="2580" width="23.42578125" style="332" bestFit="1" customWidth="1"/>
    <col min="2581" max="2583" width="9.140625" style="332"/>
    <col min="2584" max="2584" width="11.28515625" style="332" customWidth="1"/>
    <col min="2585" max="2585" width="10.28515625" style="332" customWidth="1"/>
    <col min="2586" max="2793" width="9.140625" style="332"/>
    <col min="2794" max="2794" width="2.85546875" style="332" customWidth="1"/>
    <col min="2795" max="2795" width="13.140625" style="332" customWidth="1"/>
    <col min="2796" max="2796" width="60.28515625" style="332" customWidth="1"/>
    <col min="2797" max="2801" width="10.85546875" style="332" bestFit="1" customWidth="1"/>
    <col min="2802" max="2802" width="11.85546875" style="332" bestFit="1" customWidth="1"/>
    <col min="2803" max="2803" width="14.28515625" style="332" bestFit="1" customWidth="1"/>
    <col min="2804" max="2804" width="17.42578125" style="332" bestFit="1" customWidth="1"/>
    <col min="2805" max="2807" width="17.5703125" style="332" bestFit="1" customWidth="1"/>
    <col min="2808" max="2814" width="21" style="332" bestFit="1" customWidth="1"/>
    <col min="2815" max="2822" width="21.140625" style="332" bestFit="1" customWidth="1"/>
    <col min="2823" max="2823" width="22.7109375" style="332" customWidth="1"/>
    <col min="2824" max="2824" width="22" style="332" customWidth="1"/>
    <col min="2825" max="2825" width="22.7109375" style="332" customWidth="1"/>
    <col min="2826" max="2831" width="21.140625" style="332" bestFit="1" customWidth="1"/>
    <col min="2832" max="2832" width="19.5703125" style="332" customWidth="1"/>
    <col min="2833" max="2833" width="21.140625" style="332" bestFit="1" customWidth="1"/>
    <col min="2834" max="2834" width="22.7109375" style="332" customWidth="1"/>
    <col min="2835" max="2835" width="22" style="332" customWidth="1"/>
    <col min="2836" max="2836" width="23.42578125" style="332" bestFit="1" customWidth="1"/>
    <col min="2837" max="2839" width="9.140625" style="332"/>
    <col min="2840" max="2840" width="11.28515625" style="332" customWidth="1"/>
    <col min="2841" max="2841" width="10.28515625" style="332" customWidth="1"/>
    <col min="2842" max="3049" width="9.140625" style="332"/>
    <col min="3050" max="3050" width="2.85546875" style="332" customWidth="1"/>
    <col min="3051" max="3051" width="13.140625" style="332" customWidth="1"/>
    <col min="3052" max="3052" width="60.28515625" style="332" customWidth="1"/>
    <col min="3053" max="3057" width="10.85546875" style="332" bestFit="1" customWidth="1"/>
    <col min="3058" max="3058" width="11.85546875" style="332" bestFit="1" customWidth="1"/>
    <col min="3059" max="3059" width="14.28515625" style="332" bestFit="1" customWidth="1"/>
    <col min="3060" max="3060" width="17.42578125" style="332" bestFit="1" customWidth="1"/>
    <col min="3061" max="3063" width="17.5703125" style="332" bestFit="1" customWidth="1"/>
    <col min="3064" max="3070" width="21" style="332" bestFit="1" customWidth="1"/>
    <col min="3071" max="3078" width="21.140625" style="332" bestFit="1" customWidth="1"/>
    <col min="3079" max="3079" width="22.7109375" style="332" customWidth="1"/>
    <col min="3080" max="3080" width="22" style="332" customWidth="1"/>
    <col min="3081" max="3081" width="22.7109375" style="332" customWidth="1"/>
    <col min="3082" max="3087" width="21.140625" style="332" bestFit="1" customWidth="1"/>
    <col min="3088" max="3088" width="19.5703125" style="332" customWidth="1"/>
    <col min="3089" max="3089" width="21.140625" style="332" bestFit="1" customWidth="1"/>
    <col min="3090" max="3090" width="22.7109375" style="332" customWidth="1"/>
    <col min="3091" max="3091" width="22" style="332" customWidth="1"/>
    <col min="3092" max="3092" width="23.42578125" style="332" bestFit="1" customWidth="1"/>
    <col min="3093" max="3095" width="9.140625" style="332"/>
    <col min="3096" max="3096" width="11.28515625" style="332" customWidth="1"/>
    <col min="3097" max="3097" width="10.28515625" style="332" customWidth="1"/>
    <col min="3098" max="3305" width="9.140625" style="332"/>
    <col min="3306" max="3306" width="2.85546875" style="332" customWidth="1"/>
    <col min="3307" max="3307" width="13.140625" style="332" customWidth="1"/>
    <col min="3308" max="3308" width="60.28515625" style="332" customWidth="1"/>
    <col min="3309" max="3313" width="10.85546875" style="332" bestFit="1" customWidth="1"/>
    <col min="3314" max="3314" width="11.85546875" style="332" bestFit="1" customWidth="1"/>
    <col min="3315" max="3315" width="14.28515625" style="332" bestFit="1" customWidth="1"/>
    <col min="3316" max="3316" width="17.42578125" style="332" bestFit="1" customWidth="1"/>
    <col min="3317" max="3319" width="17.5703125" style="332" bestFit="1" customWidth="1"/>
    <col min="3320" max="3326" width="21" style="332" bestFit="1" customWidth="1"/>
    <col min="3327" max="3334" width="21.140625" style="332" bestFit="1" customWidth="1"/>
    <col min="3335" max="3335" width="22.7109375" style="332" customWidth="1"/>
    <col min="3336" max="3336" width="22" style="332" customWidth="1"/>
    <col min="3337" max="3337" width="22.7109375" style="332" customWidth="1"/>
    <col min="3338" max="3343" width="21.140625" style="332" bestFit="1" customWidth="1"/>
    <col min="3344" max="3344" width="19.5703125" style="332" customWidth="1"/>
    <col min="3345" max="3345" width="21.140625" style="332" bestFit="1" customWidth="1"/>
    <col min="3346" max="3346" width="22.7109375" style="332" customWidth="1"/>
    <col min="3347" max="3347" width="22" style="332" customWidth="1"/>
    <col min="3348" max="3348" width="23.42578125" style="332" bestFit="1" customWidth="1"/>
    <col min="3349" max="3351" width="9.140625" style="332"/>
    <col min="3352" max="3352" width="11.28515625" style="332" customWidth="1"/>
    <col min="3353" max="3353" width="10.28515625" style="332" customWidth="1"/>
    <col min="3354" max="3561" width="9.140625" style="332"/>
    <col min="3562" max="3562" width="2.85546875" style="332" customWidth="1"/>
    <col min="3563" max="3563" width="13.140625" style="332" customWidth="1"/>
    <col min="3564" max="3564" width="60.28515625" style="332" customWidth="1"/>
    <col min="3565" max="3569" width="10.85546875" style="332" bestFit="1" customWidth="1"/>
    <col min="3570" max="3570" width="11.85546875" style="332" bestFit="1" customWidth="1"/>
    <col min="3571" max="3571" width="14.28515625" style="332" bestFit="1" customWidth="1"/>
    <col min="3572" max="3572" width="17.42578125" style="332" bestFit="1" customWidth="1"/>
    <col min="3573" max="3575" width="17.5703125" style="332" bestFit="1" customWidth="1"/>
    <col min="3576" max="3582" width="21" style="332" bestFit="1" customWidth="1"/>
    <col min="3583" max="3590" width="21.140625" style="332" bestFit="1" customWidth="1"/>
    <col min="3591" max="3591" width="22.7109375" style="332" customWidth="1"/>
    <col min="3592" max="3592" width="22" style="332" customWidth="1"/>
    <col min="3593" max="3593" width="22.7109375" style="332" customWidth="1"/>
    <col min="3594" max="3599" width="21.140625" style="332" bestFit="1" customWidth="1"/>
    <col min="3600" max="3600" width="19.5703125" style="332" customWidth="1"/>
    <col min="3601" max="3601" width="21.140625" style="332" bestFit="1" customWidth="1"/>
    <col min="3602" max="3602" width="22.7109375" style="332" customWidth="1"/>
    <col min="3603" max="3603" width="22" style="332" customWidth="1"/>
    <col min="3604" max="3604" width="23.42578125" style="332" bestFit="1" customWidth="1"/>
    <col min="3605" max="3607" width="9.140625" style="332"/>
    <col min="3608" max="3608" width="11.28515625" style="332" customWidth="1"/>
    <col min="3609" max="3609" width="10.28515625" style="332" customWidth="1"/>
    <col min="3610" max="3817" width="9.140625" style="332"/>
    <col min="3818" max="3818" width="2.85546875" style="332" customWidth="1"/>
    <col min="3819" max="3819" width="13.140625" style="332" customWidth="1"/>
    <col min="3820" max="3820" width="60.28515625" style="332" customWidth="1"/>
    <col min="3821" max="3825" width="10.85546875" style="332" bestFit="1" customWidth="1"/>
    <col min="3826" max="3826" width="11.85546875" style="332" bestFit="1" customWidth="1"/>
    <col min="3827" max="3827" width="14.28515625" style="332" bestFit="1" customWidth="1"/>
    <col min="3828" max="3828" width="17.42578125" style="332" bestFit="1" customWidth="1"/>
    <col min="3829" max="3831" width="17.5703125" style="332" bestFit="1" customWidth="1"/>
    <col min="3832" max="3838" width="21" style="332" bestFit="1" customWidth="1"/>
    <col min="3839" max="3846" width="21.140625" style="332" bestFit="1" customWidth="1"/>
    <col min="3847" max="3847" width="22.7109375" style="332" customWidth="1"/>
    <col min="3848" max="3848" width="22" style="332" customWidth="1"/>
    <col min="3849" max="3849" width="22.7109375" style="332" customWidth="1"/>
    <col min="3850" max="3855" width="21.140625" style="332" bestFit="1" customWidth="1"/>
    <col min="3856" max="3856" width="19.5703125" style="332" customWidth="1"/>
    <col min="3857" max="3857" width="21.140625" style="332" bestFit="1" customWidth="1"/>
    <col min="3858" max="3858" width="22.7109375" style="332" customWidth="1"/>
    <col min="3859" max="3859" width="22" style="332" customWidth="1"/>
    <col min="3860" max="3860" width="23.42578125" style="332" bestFit="1" customWidth="1"/>
    <col min="3861" max="3863" width="9.140625" style="332"/>
    <col min="3864" max="3864" width="11.28515625" style="332" customWidth="1"/>
    <col min="3865" max="3865" width="10.28515625" style="332" customWidth="1"/>
    <col min="3866" max="4073" width="9.140625" style="332"/>
    <col min="4074" max="4074" width="2.85546875" style="332" customWidth="1"/>
    <col min="4075" max="4075" width="13.140625" style="332" customWidth="1"/>
    <col min="4076" max="4076" width="60.28515625" style="332" customWidth="1"/>
    <col min="4077" max="4081" width="10.85546875" style="332" bestFit="1" customWidth="1"/>
    <col min="4082" max="4082" width="11.85546875" style="332" bestFit="1" customWidth="1"/>
    <col min="4083" max="4083" width="14.28515625" style="332" bestFit="1" customWidth="1"/>
    <col min="4084" max="4084" width="17.42578125" style="332" bestFit="1" customWidth="1"/>
    <col min="4085" max="4087" width="17.5703125" style="332" bestFit="1" customWidth="1"/>
    <col min="4088" max="4094" width="21" style="332" bestFit="1" customWidth="1"/>
    <col min="4095" max="4102" width="21.140625" style="332" bestFit="1" customWidth="1"/>
    <col min="4103" max="4103" width="22.7109375" style="332" customWidth="1"/>
    <col min="4104" max="4104" width="22" style="332" customWidth="1"/>
    <col min="4105" max="4105" width="22.7109375" style="332" customWidth="1"/>
    <col min="4106" max="4111" width="21.140625" style="332" bestFit="1" customWidth="1"/>
    <col min="4112" max="4112" width="19.5703125" style="332" customWidth="1"/>
    <col min="4113" max="4113" width="21.140625" style="332" bestFit="1" customWidth="1"/>
    <col min="4114" max="4114" width="22.7109375" style="332" customWidth="1"/>
    <col min="4115" max="4115" width="22" style="332" customWidth="1"/>
    <col min="4116" max="4116" width="23.42578125" style="332" bestFit="1" customWidth="1"/>
    <col min="4117" max="4119" width="9.140625" style="332"/>
    <col min="4120" max="4120" width="11.28515625" style="332" customWidth="1"/>
    <col min="4121" max="4121" width="10.28515625" style="332" customWidth="1"/>
    <col min="4122" max="4329" width="9.140625" style="332"/>
    <col min="4330" max="4330" width="2.85546875" style="332" customWidth="1"/>
    <col min="4331" max="4331" width="13.140625" style="332" customWidth="1"/>
    <col min="4332" max="4332" width="60.28515625" style="332" customWidth="1"/>
    <col min="4333" max="4337" width="10.85546875" style="332" bestFit="1" customWidth="1"/>
    <col min="4338" max="4338" width="11.85546875" style="332" bestFit="1" customWidth="1"/>
    <col min="4339" max="4339" width="14.28515625" style="332" bestFit="1" customWidth="1"/>
    <col min="4340" max="4340" width="17.42578125" style="332" bestFit="1" customWidth="1"/>
    <col min="4341" max="4343" width="17.5703125" style="332" bestFit="1" customWidth="1"/>
    <col min="4344" max="4350" width="21" style="332" bestFit="1" customWidth="1"/>
    <col min="4351" max="4358" width="21.140625" style="332" bestFit="1" customWidth="1"/>
    <col min="4359" max="4359" width="22.7109375" style="332" customWidth="1"/>
    <col min="4360" max="4360" width="22" style="332" customWidth="1"/>
    <col min="4361" max="4361" width="22.7109375" style="332" customWidth="1"/>
    <col min="4362" max="4367" width="21.140625" style="332" bestFit="1" customWidth="1"/>
    <col min="4368" max="4368" width="19.5703125" style="332" customWidth="1"/>
    <col min="4369" max="4369" width="21.140625" style="332" bestFit="1" customWidth="1"/>
    <col min="4370" max="4370" width="22.7109375" style="332" customWidth="1"/>
    <col min="4371" max="4371" width="22" style="332" customWidth="1"/>
    <col min="4372" max="4372" width="23.42578125" style="332" bestFit="1" customWidth="1"/>
    <col min="4373" max="4375" width="9.140625" style="332"/>
    <col min="4376" max="4376" width="11.28515625" style="332" customWidth="1"/>
    <col min="4377" max="4377" width="10.28515625" style="332" customWidth="1"/>
    <col min="4378" max="4585" width="9.140625" style="332"/>
    <col min="4586" max="4586" width="2.85546875" style="332" customWidth="1"/>
    <col min="4587" max="4587" width="13.140625" style="332" customWidth="1"/>
    <col min="4588" max="4588" width="60.28515625" style="332" customWidth="1"/>
    <col min="4589" max="4593" width="10.85546875" style="332" bestFit="1" customWidth="1"/>
    <col min="4594" max="4594" width="11.85546875" style="332" bestFit="1" customWidth="1"/>
    <col min="4595" max="4595" width="14.28515625" style="332" bestFit="1" customWidth="1"/>
    <col min="4596" max="4596" width="17.42578125" style="332" bestFit="1" customWidth="1"/>
    <col min="4597" max="4599" width="17.5703125" style="332" bestFit="1" customWidth="1"/>
    <col min="4600" max="4606" width="21" style="332" bestFit="1" customWidth="1"/>
    <col min="4607" max="4614" width="21.140625" style="332" bestFit="1" customWidth="1"/>
    <col min="4615" max="4615" width="22.7109375" style="332" customWidth="1"/>
    <col min="4616" max="4616" width="22" style="332" customWidth="1"/>
    <col min="4617" max="4617" width="22.7109375" style="332" customWidth="1"/>
    <col min="4618" max="4623" width="21.140625" style="332" bestFit="1" customWidth="1"/>
    <col min="4624" max="4624" width="19.5703125" style="332" customWidth="1"/>
    <col min="4625" max="4625" width="21.140625" style="332" bestFit="1" customWidth="1"/>
    <col min="4626" max="4626" width="22.7109375" style="332" customWidth="1"/>
    <col min="4627" max="4627" width="22" style="332" customWidth="1"/>
    <col min="4628" max="4628" width="23.42578125" style="332" bestFit="1" customWidth="1"/>
    <col min="4629" max="4631" width="9.140625" style="332"/>
    <col min="4632" max="4632" width="11.28515625" style="332" customWidth="1"/>
    <col min="4633" max="4633" width="10.28515625" style="332" customWidth="1"/>
    <col min="4634" max="4841" width="9.140625" style="332"/>
    <col min="4842" max="4842" width="2.85546875" style="332" customWidth="1"/>
    <col min="4843" max="4843" width="13.140625" style="332" customWidth="1"/>
    <col min="4844" max="4844" width="60.28515625" style="332" customWidth="1"/>
    <col min="4845" max="4849" width="10.85546875" style="332" bestFit="1" customWidth="1"/>
    <col min="4850" max="4850" width="11.85546875" style="332" bestFit="1" customWidth="1"/>
    <col min="4851" max="4851" width="14.28515625" style="332" bestFit="1" customWidth="1"/>
    <col min="4852" max="4852" width="17.42578125" style="332" bestFit="1" customWidth="1"/>
    <col min="4853" max="4855" width="17.5703125" style="332" bestFit="1" customWidth="1"/>
    <col min="4856" max="4862" width="21" style="332" bestFit="1" customWidth="1"/>
    <col min="4863" max="4870" width="21.140625" style="332" bestFit="1" customWidth="1"/>
    <col min="4871" max="4871" width="22.7109375" style="332" customWidth="1"/>
    <col min="4872" max="4872" width="22" style="332" customWidth="1"/>
    <col min="4873" max="4873" width="22.7109375" style="332" customWidth="1"/>
    <col min="4874" max="4879" width="21.140625" style="332" bestFit="1" customWidth="1"/>
    <col min="4880" max="4880" width="19.5703125" style="332" customWidth="1"/>
    <col min="4881" max="4881" width="21.140625" style="332" bestFit="1" customWidth="1"/>
    <col min="4882" max="4882" width="22.7109375" style="332" customWidth="1"/>
    <col min="4883" max="4883" width="22" style="332" customWidth="1"/>
    <col min="4884" max="4884" width="23.42578125" style="332" bestFit="1" customWidth="1"/>
    <col min="4885" max="4887" width="9.140625" style="332"/>
    <col min="4888" max="4888" width="11.28515625" style="332" customWidth="1"/>
    <col min="4889" max="4889" width="10.28515625" style="332" customWidth="1"/>
    <col min="4890" max="5097" width="9.140625" style="332"/>
    <col min="5098" max="5098" width="2.85546875" style="332" customWidth="1"/>
    <col min="5099" max="5099" width="13.140625" style="332" customWidth="1"/>
    <col min="5100" max="5100" width="60.28515625" style="332" customWidth="1"/>
    <col min="5101" max="5105" width="10.85546875" style="332" bestFit="1" customWidth="1"/>
    <col min="5106" max="5106" width="11.85546875" style="332" bestFit="1" customWidth="1"/>
    <col min="5107" max="5107" width="14.28515625" style="332" bestFit="1" customWidth="1"/>
    <col min="5108" max="5108" width="17.42578125" style="332" bestFit="1" customWidth="1"/>
    <col min="5109" max="5111" width="17.5703125" style="332" bestFit="1" customWidth="1"/>
    <col min="5112" max="5118" width="21" style="332" bestFit="1" customWidth="1"/>
    <col min="5119" max="5126" width="21.140625" style="332" bestFit="1" customWidth="1"/>
    <col min="5127" max="5127" width="22.7109375" style="332" customWidth="1"/>
    <col min="5128" max="5128" width="22" style="332" customWidth="1"/>
    <col min="5129" max="5129" width="22.7109375" style="332" customWidth="1"/>
    <col min="5130" max="5135" width="21.140625" style="332" bestFit="1" customWidth="1"/>
    <col min="5136" max="5136" width="19.5703125" style="332" customWidth="1"/>
    <col min="5137" max="5137" width="21.140625" style="332" bestFit="1" customWidth="1"/>
    <col min="5138" max="5138" width="22.7109375" style="332" customWidth="1"/>
    <col min="5139" max="5139" width="22" style="332" customWidth="1"/>
    <col min="5140" max="5140" width="23.42578125" style="332" bestFit="1" customWidth="1"/>
    <col min="5141" max="5143" width="9.140625" style="332"/>
    <col min="5144" max="5144" width="11.28515625" style="332" customWidth="1"/>
    <col min="5145" max="5145" width="10.28515625" style="332" customWidth="1"/>
    <col min="5146" max="5353" width="9.140625" style="332"/>
    <col min="5354" max="5354" width="2.85546875" style="332" customWidth="1"/>
    <col min="5355" max="5355" width="13.140625" style="332" customWidth="1"/>
    <col min="5356" max="5356" width="60.28515625" style="332" customWidth="1"/>
    <col min="5357" max="5361" width="10.85546875" style="332" bestFit="1" customWidth="1"/>
    <col min="5362" max="5362" width="11.85546875" style="332" bestFit="1" customWidth="1"/>
    <col min="5363" max="5363" width="14.28515625" style="332" bestFit="1" customWidth="1"/>
    <col min="5364" max="5364" width="17.42578125" style="332" bestFit="1" customWidth="1"/>
    <col min="5365" max="5367" width="17.5703125" style="332" bestFit="1" customWidth="1"/>
    <col min="5368" max="5374" width="21" style="332" bestFit="1" customWidth="1"/>
    <col min="5375" max="5382" width="21.140625" style="332" bestFit="1" customWidth="1"/>
    <col min="5383" max="5383" width="22.7109375" style="332" customWidth="1"/>
    <col min="5384" max="5384" width="22" style="332" customWidth="1"/>
    <col min="5385" max="5385" width="22.7109375" style="332" customWidth="1"/>
    <col min="5386" max="5391" width="21.140625" style="332" bestFit="1" customWidth="1"/>
    <col min="5392" max="5392" width="19.5703125" style="332" customWidth="1"/>
    <col min="5393" max="5393" width="21.140625" style="332" bestFit="1" customWidth="1"/>
    <col min="5394" max="5394" width="22.7109375" style="332" customWidth="1"/>
    <col min="5395" max="5395" width="22" style="332" customWidth="1"/>
    <col min="5396" max="5396" width="23.42578125" style="332" bestFit="1" customWidth="1"/>
    <col min="5397" max="5399" width="9.140625" style="332"/>
    <col min="5400" max="5400" width="11.28515625" style="332" customWidth="1"/>
    <col min="5401" max="5401" width="10.28515625" style="332" customWidth="1"/>
    <col min="5402" max="5609" width="9.140625" style="332"/>
    <col min="5610" max="5610" width="2.85546875" style="332" customWidth="1"/>
    <col min="5611" max="5611" width="13.140625" style="332" customWidth="1"/>
    <col min="5612" max="5612" width="60.28515625" style="332" customWidth="1"/>
    <col min="5613" max="5617" width="10.85546875" style="332" bestFit="1" customWidth="1"/>
    <col min="5618" max="5618" width="11.85546875" style="332" bestFit="1" customWidth="1"/>
    <col min="5619" max="5619" width="14.28515625" style="332" bestFit="1" customWidth="1"/>
    <col min="5620" max="5620" width="17.42578125" style="332" bestFit="1" customWidth="1"/>
    <col min="5621" max="5623" width="17.5703125" style="332" bestFit="1" customWidth="1"/>
    <col min="5624" max="5630" width="21" style="332" bestFit="1" customWidth="1"/>
    <col min="5631" max="5638" width="21.140625" style="332" bestFit="1" customWidth="1"/>
    <col min="5639" max="5639" width="22.7109375" style="332" customWidth="1"/>
    <col min="5640" max="5640" width="22" style="332" customWidth="1"/>
    <col min="5641" max="5641" width="22.7109375" style="332" customWidth="1"/>
    <col min="5642" max="5647" width="21.140625" style="332" bestFit="1" customWidth="1"/>
    <col min="5648" max="5648" width="19.5703125" style="332" customWidth="1"/>
    <col min="5649" max="5649" width="21.140625" style="332" bestFit="1" customWidth="1"/>
    <col min="5650" max="5650" width="22.7109375" style="332" customWidth="1"/>
    <col min="5651" max="5651" width="22" style="332" customWidth="1"/>
    <col min="5652" max="5652" width="23.42578125" style="332" bestFit="1" customWidth="1"/>
    <col min="5653" max="5655" width="9.140625" style="332"/>
    <col min="5656" max="5656" width="11.28515625" style="332" customWidth="1"/>
    <col min="5657" max="5657" width="10.28515625" style="332" customWidth="1"/>
    <col min="5658" max="5865" width="9.140625" style="332"/>
    <col min="5866" max="5866" width="2.85546875" style="332" customWidth="1"/>
    <col min="5867" max="5867" width="13.140625" style="332" customWidth="1"/>
    <col min="5868" max="5868" width="60.28515625" style="332" customWidth="1"/>
    <col min="5869" max="5873" width="10.85546875" style="332" bestFit="1" customWidth="1"/>
    <col min="5874" max="5874" width="11.85546875" style="332" bestFit="1" customWidth="1"/>
    <col min="5875" max="5875" width="14.28515625" style="332" bestFit="1" customWidth="1"/>
    <col min="5876" max="5876" width="17.42578125" style="332" bestFit="1" customWidth="1"/>
    <col min="5877" max="5879" width="17.5703125" style="332" bestFit="1" customWidth="1"/>
    <col min="5880" max="5886" width="21" style="332" bestFit="1" customWidth="1"/>
    <col min="5887" max="5894" width="21.140625" style="332" bestFit="1" customWidth="1"/>
    <col min="5895" max="5895" width="22.7109375" style="332" customWidth="1"/>
    <col min="5896" max="5896" width="22" style="332" customWidth="1"/>
    <col min="5897" max="5897" width="22.7109375" style="332" customWidth="1"/>
    <col min="5898" max="5903" width="21.140625" style="332" bestFit="1" customWidth="1"/>
    <col min="5904" max="5904" width="19.5703125" style="332" customWidth="1"/>
    <col min="5905" max="5905" width="21.140625" style="332" bestFit="1" customWidth="1"/>
    <col min="5906" max="5906" width="22.7109375" style="332" customWidth="1"/>
    <col min="5907" max="5907" width="22" style="332" customWidth="1"/>
    <col min="5908" max="5908" width="23.42578125" style="332" bestFit="1" customWidth="1"/>
    <col min="5909" max="5911" width="9.140625" style="332"/>
    <col min="5912" max="5912" width="11.28515625" style="332" customWidth="1"/>
    <col min="5913" max="5913" width="10.28515625" style="332" customWidth="1"/>
    <col min="5914" max="6121" width="9.140625" style="332"/>
    <col min="6122" max="6122" width="2.85546875" style="332" customWidth="1"/>
    <col min="6123" max="6123" width="13.140625" style="332" customWidth="1"/>
    <col min="6124" max="6124" width="60.28515625" style="332" customWidth="1"/>
    <col min="6125" max="6129" width="10.85546875" style="332" bestFit="1" customWidth="1"/>
    <col min="6130" max="6130" width="11.85546875" style="332" bestFit="1" customWidth="1"/>
    <col min="6131" max="6131" width="14.28515625" style="332" bestFit="1" customWidth="1"/>
    <col min="6132" max="6132" width="17.42578125" style="332" bestFit="1" customWidth="1"/>
    <col min="6133" max="6135" width="17.5703125" style="332" bestFit="1" customWidth="1"/>
    <col min="6136" max="6142" width="21" style="332" bestFit="1" customWidth="1"/>
    <col min="6143" max="6150" width="21.140625" style="332" bestFit="1" customWidth="1"/>
    <col min="6151" max="6151" width="22.7109375" style="332" customWidth="1"/>
    <col min="6152" max="6152" width="22" style="332" customWidth="1"/>
    <col min="6153" max="6153" width="22.7109375" style="332" customWidth="1"/>
    <col min="6154" max="6159" width="21.140625" style="332" bestFit="1" customWidth="1"/>
    <col min="6160" max="6160" width="19.5703125" style="332" customWidth="1"/>
    <col min="6161" max="6161" width="21.140625" style="332" bestFit="1" customWidth="1"/>
    <col min="6162" max="6162" width="22.7109375" style="332" customWidth="1"/>
    <col min="6163" max="6163" width="22" style="332" customWidth="1"/>
    <col min="6164" max="6164" width="23.42578125" style="332" bestFit="1" customWidth="1"/>
    <col min="6165" max="6167" width="9.140625" style="332"/>
    <col min="6168" max="6168" width="11.28515625" style="332" customWidth="1"/>
    <col min="6169" max="6169" width="10.28515625" style="332" customWidth="1"/>
    <col min="6170" max="6377" width="9.140625" style="332"/>
    <col min="6378" max="6378" width="2.85546875" style="332" customWidth="1"/>
    <col min="6379" max="6379" width="13.140625" style="332" customWidth="1"/>
    <col min="6380" max="6380" width="60.28515625" style="332" customWidth="1"/>
    <col min="6381" max="6385" width="10.85546875" style="332" bestFit="1" customWidth="1"/>
    <col min="6386" max="6386" width="11.85546875" style="332" bestFit="1" customWidth="1"/>
    <col min="6387" max="6387" width="14.28515625" style="332" bestFit="1" customWidth="1"/>
    <col min="6388" max="6388" width="17.42578125" style="332" bestFit="1" customWidth="1"/>
    <col min="6389" max="6391" width="17.5703125" style="332" bestFit="1" customWidth="1"/>
    <col min="6392" max="6398" width="21" style="332" bestFit="1" customWidth="1"/>
    <col min="6399" max="6406" width="21.140625" style="332" bestFit="1" customWidth="1"/>
    <col min="6407" max="6407" width="22.7109375" style="332" customWidth="1"/>
    <col min="6408" max="6408" width="22" style="332" customWidth="1"/>
    <col min="6409" max="6409" width="22.7109375" style="332" customWidth="1"/>
    <col min="6410" max="6415" width="21.140625" style="332" bestFit="1" customWidth="1"/>
    <col min="6416" max="6416" width="19.5703125" style="332" customWidth="1"/>
    <col min="6417" max="6417" width="21.140625" style="332" bestFit="1" customWidth="1"/>
    <col min="6418" max="6418" width="22.7109375" style="332" customWidth="1"/>
    <col min="6419" max="6419" width="22" style="332" customWidth="1"/>
    <col min="6420" max="6420" width="23.42578125" style="332" bestFit="1" customWidth="1"/>
    <col min="6421" max="6423" width="9.140625" style="332"/>
    <col min="6424" max="6424" width="11.28515625" style="332" customWidth="1"/>
    <col min="6425" max="6425" width="10.28515625" style="332" customWidth="1"/>
    <col min="6426" max="6633" width="9.140625" style="332"/>
    <col min="6634" max="6634" width="2.85546875" style="332" customWidth="1"/>
    <col min="6635" max="6635" width="13.140625" style="332" customWidth="1"/>
    <col min="6636" max="6636" width="60.28515625" style="332" customWidth="1"/>
    <col min="6637" max="6641" width="10.85546875" style="332" bestFit="1" customWidth="1"/>
    <col min="6642" max="6642" width="11.85546875" style="332" bestFit="1" customWidth="1"/>
    <col min="6643" max="6643" width="14.28515625" style="332" bestFit="1" customWidth="1"/>
    <col min="6644" max="6644" width="17.42578125" style="332" bestFit="1" customWidth="1"/>
    <col min="6645" max="6647" width="17.5703125" style="332" bestFit="1" customWidth="1"/>
    <col min="6648" max="6654" width="21" style="332" bestFit="1" customWidth="1"/>
    <col min="6655" max="6662" width="21.140625" style="332" bestFit="1" customWidth="1"/>
    <col min="6663" max="6663" width="22.7109375" style="332" customWidth="1"/>
    <col min="6664" max="6664" width="22" style="332" customWidth="1"/>
    <col min="6665" max="6665" width="22.7109375" style="332" customWidth="1"/>
    <col min="6666" max="6671" width="21.140625" style="332" bestFit="1" customWidth="1"/>
    <col min="6672" max="6672" width="19.5703125" style="332" customWidth="1"/>
    <col min="6673" max="6673" width="21.140625" style="332" bestFit="1" customWidth="1"/>
    <col min="6674" max="6674" width="22.7109375" style="332" customWidth="1"/>
    <col min="6675" max="6675" width="22" style="332" customWidth="1"/>
    <col min="6676" max="6676" width="23.42578125" style="332" bestFit="1" customWidth="1"/>
    <col min="6677" max="6679" width="9.140625" style="332"/>
    <col min="6680" max="6680" width="11.28515625" style="332" customWidth="1"/>
    <col min="6681" max="6681" width="10.28515625" style="332" customWidth="1"/>
    <col min="6682" max="6889" width="9.140625" style="332"/>
    <col min="6890" max="6890" width="2.85546875" style="332" customWidth="1"/>
    <col min="6891" max="6891" width="13.140625" style="332" customWidth="1"/>
    <col min="6892" max="6892" width="60.28515625" style="332" customWidth="1"/>
    <col min="6893" max="6897" width="10.85546875" style="332" bestFit="1" customWidth="1"/>
    <col min="6898" max="6898" width="11.85546875" style="332" bestFit="1" customWidth="1"/>
    <col min="6899" max="6899" width="14.28515625" style="332" bestFit="1" customWidth="1"/>
    <col min="6900" max="6900" width="17.42578125" style="332" bestFit="1" customWidth="1"/>
    <col min="6901" max="6903" width="17.5703125" style="332" bestFit="1" customWidth="1"/>
    <col min="6904" max="6910" width="21" style="332" bestFit="1" customWidth="1"/>
    <col min="6911" max="6918" width="21.140625" style="332" bestFit="1" customWidth="1"/>
    <col min="6919" max="6919" width="22.7109375" style="332" customWidth="1"/>
    <col min="6920" max="6920" width="22" style="332" customWidth="1"/>
    <col min="6921" max="6921" width="22.7109375" style="332" customWidth="1"/>
    <col min="6922" max="6927" width="21.140625" style="332" bestFit="1" customWidth="1"/>
    <col min="6928" max="6928" width="19.5703125" style="332" customWidth="1"/>
    <col min="6929" max="6929" width="21.140625" style="332" bestFit="1" customWidth="1"/>
    <col min="6930" max="6930" width="22.7109375" style="332" customWidth="1"/>
    <col min="6931" max="6931" width="22" style="332" customWidth="1"/>
    <col min="6932" max="6932" width="23.42578125" style="332" bestFit="1" customWidth="1"/>
    <col min="6933" max="6935" width="9.140625" style="332"/>
    <col min="6936" max="6936" width="11.28515625" style="332" customWidth="1"/>
    <col min="6937" max="6937" width="10.28515625" style="332" customWidth="1"/>
    <col min="6938" max="7145" width="9.140625" style="332"/>
    <col min="7146" max="7146" width="2.85546875" style="332" customWidth="1"/>
    <col min="7147" max="7147" width="13.140625" style="332" customWidth="1"/>
    <col min="7148" max="7148" width="60.28515625" style="332" customWidth="1"/>
    <col min="7149" max="7153" width="10.85546875" style="332" bestFit="1" customWidth="1"/>
    <col min="7154" max="7154" width="11.85546875" style="332" bestFit="1" customWidth="1"/>
    <col min="7155" max="7155" width="14.28515625" style="332" bestFit="1" customWidth="1"/>
    <col min="7156" max="7156" width="17.42578125" style="332" bestFit="1" customWidth="1"/>
    <col min="7157" max="7159" width="17.5703125" style="332" bestFit="1" customWidth="1"/>
    <col min="7160" max="7166" width="21" style="332" bestFit="1" customWidth="1"/>
    <col min="7167" max="7174" width="21.140625" style="332" bestFit="1" customWidth="1"/>
    <col min="7175" max="7175" width="22.7109375" style="332" customWidth="1"/>
    <col min="7176" max="7176" width="22" style="332" customWidth="1"/>
    <col min="7177" max="7177" width="22.7109375" style="332" customWidth="1"/>
    <col min="7178" max="7183" width="21.140625" style="332" bestFit="1" customWidth="1"/>
    <col min="7184" max="7184" width="19.5703125" style="332" customWidth="1"/>
    <col min="7185" max="7185" width="21.140625" style="332" bestFit="1" customWidth="1"/>
    <col min="7186" max="7186" width="22.7109375" style="332" customWidth="1"/>
    <col min="7187" max="7187" width="22" style="332" customWidth="1"/>
    <col min="7188" max="7188" width="23.42578125" style="332" bestFit="1" customWidth="1"/>
    <col min="7189" max="7191" width="9.140625" style="332"/>
    <col min="7192" max="7192" width="11.28515625" style="332" customWidth="1"/>
    <col min="7193" max="7193" width="10.28515625" style="332" customWidth="1"/>
    <col min="7194" max="7401" width="9.140625" style="332"/>
    <col min="7402" max="7402" width="2.85546875" style="332" customWidth="1"/>
    <col min="7403" max="7403" width="13.140625" style="332" customWidth="1"/>
    <col min="7404" max="7404" width="60.28515625" style="332" customWidth="1"/>
    <col min="7405" max="7409" width="10.85546875" style="332" bestFit="1" customWidth="1"/>
    <col min="7410" max="7410" width="11.85546875" style="332" bestFit="1" customWidth="1"/>
    <col min="7411" max="7411" width="14.28515625" style="332" bestFit="1" customWidth="1"/>
    <col min="7412" max="7412" width="17.42578125" style="332" bestFit="1" customWidth="1"/>
    <col min="7413" max="7415" width="17.5703125" style="332" bestFit="1" customWidth="1"/>
    <col min="7416" max="7422" width="21" style="332" bestFit="1" customWidth="1"/>
    <col min="7423" max="7430" width="21.140625" style="332" bestFit="1" customWidth="1"/>
    <col min="7431" max="7431" width="22.7109375" style="332" customWidth="1"/>
    <col min="7432" max="7432" width="22" style="332" customWidth="1"/>
    <col min="7433" max="7433" width="22.7109375" style="332" customWidth="1"/>
    <col min="7434" max="7439" width="21.140625" style="332" bestFit="1" customWidth="1"/>
    <col min="7440" max="7440" width="19.5703125" style="332" customWidth="1"/>
    <col min="7441" max="7441" width="21.140625" style="332" bestFit="1" customWidth="1"/>
    <col min="7442" max="7442" width="22.7109375" style="332" customWidth="1"/>
    <col min="7443" max="7443" width="22" style="332" customWidth="1"/>
    <col min="7444" max="7444" width="23.42578125" style="332" bestFit="1" customWidth="1"/>
    <col min="7445" max="7447" width="9.140625" style="332"/>
    <col min="7448" max="7448" width="11.28515625" style="332" customWidth="1"/>
    <col min="7449" max="7449" width="10.28515625" style="332" customWidth="1"/>
    <col min="7450" max="7657" width="9.140625" style="332"/>
    <col min="7658" max="7658" width="2.85546875" style="332" customWidth="1"/>
    <col min="7659" max="7659" width="13.140625" style="332" customWidth="1"/>
    <col min="7660" max="7660" width="60.28515625" style="332" customWidth="1"/>
    <col min="7661" max="7665" width="10.85546875" style="332" bestFit="1" customWidth="1"/>
    <col min="7666" max="7666" width="11.85546875" style="332" bestFit="1" customWidth="1"/>
    <col min="7667" max="7667" width="14.28515625" style="332" bestFit="1" customWidth="1"/>
    <col min="7668" max="7668" width="17.42578125" style="332" bestFit="1" customWidth="1"/>
    <col min="7669" max="7671" width="17.5703125" style="332" bestFit="1" customWidth="1"/>
    <col min="7672" max="7678" width="21" style="332" bestFit="1" customWidth="1"/>
    <col min="7679" max="7686" width="21.140625" style="332" bestFit="1" customWidth="1"/>
    <col min="7687" max="7687" width="22.7109375" style="332" customWidth="1"/>
    <col min="7688" max="7688" width="22" style="332" customWidth="1"/>
    <col min="7689" max="7689" width="22.7109375" style="332" customWidth="1"/>
    <col min="7690" max="7695" width="21.140625" style="332" bestFit="1" customWidth="1"/>
    <col min="7696" max="7696" width="19.5703125" style="332" customWidth="1"/>
    <col min="7697" max="7697" width="21.140625" style="332" bestFit="1" customWidth="1"/>
    <col min="7698" max="7698" width="22.7109375" style="332" customWidth="1"/>
    <col min="7699" max="7699" width="22" style="332" customWidth="1"/>
    <col min="7700" max="7700" width="23.42578125" style="332" bestFit="1" customWidth="1"/>
    <col min="7701" max="7703" width="9.140625" style="332"/>
    <col min="7704" max="7704" width="11.28515625" style="332" customWidth="1"/>
    <col min="7705" max="7705" width="10.28515625" style="332" customWidth="1"/>
    <col min="7706" max="7913" width="9.140625" style="332"/>
    <col min="7914" max="7914" width="2.85546875" style="332" customWidth="1"/>
    <col min="7915" max="7915" width="13.140625" style="332" customWidth="1"/>
    <col min="7916" max="7916" width="60.28515625" style="332" customWidth="1"/>
    <col min="7917" max="7921" width="10.85546875" style="332" bestFit="1" customWidth="1"/>
    <col min="7922" max="7922" width="11.85546875" style="332" bestFit="1" customWidth="1"/>
    <col min="7923" max="7923" width="14.28515625" style="332" bestFit="1" customWidth="1"/>
    <col min="7924" max="7924" width="17.42578125" style="332" bestFit="1" customWidth="1"/>
    <col min="7925" max="7927" width="17.5703125" style="332" bestFit="1" customWidth="1"/>
    <col min="7928" max="7934" width="21" style="332" bestFit="1" customWidth="1"/>
    <col min="7935" max="7942" width="21.140625" style="332" bestFit="1" customWidth="1"/>
    <col min="7943" max="7943" width="22.7109375" style="332" customWidth="1"/>
    <col min="7944" max="7944" width="22" style="332" customWidth="1"/>
    <col min="7945" max="7945" width="22.7109375" style="332" customWidth="1"/>
    <col min="7946" max="7951" width="21.140625" style="332" bestFit="1" customWidth="1"/>
    <col min="7952" max="7952" width="19.5703125" style="332" customWidth="1"/>
    <col min="7953" max="7953" width="21.140625" style="332" bestFit="1" customWidth="1"/>
    <col min="7954" max="7954" width="22.7109375" style="332" customWidth="1"/>
    <col min="7955" max="7955" width="22" style="332" customWidth="1"/>
    <col min="7956" max="7956" width="23.42578125" style="332" bestFit="1" customWidth="1"/>
    <col min="7957" max="7959" width="9.140625" style="332"/>
    <col min="7960" max="7960" width="11.28515625" style="332" customWidth="1"/>
    <col min="7961" max="7961" width="10.28515625" style="332" customWidth="1"/>
    <col min="7962" max="8169" width="9.140625" style="332"/>
    <col min="8170" max="8170" width="2.85546875" style="332" customWidth="1"/>
    <col min="8171" max="8171" width="13.140625" style="332" customWidth="1"/>
    <col min="8172" max="8172" width="60.28515625" style="332" customWidth="1"/>
    <col min="8173" max="8177" width="10.85546875" style="332" bestFit="1" customWidth="1"/>
    <col min="8178" max="8178" width="11.85546875" style="332" bestFit="1" customWidth="1"/>
    <col min="8179" max="8179" width="14.28515625" style="332" bestFit="1" customWidth="1"/>
    <col min="8180" max="8180" width="17.42578125" style="332" bestFit="1" customWidth="1"/>
    <col min="8181" max="8183" width="17.5703125" style="332" bestFit="1" customWidth="1"/>
    <col min="8184" max="8190" width="21" style="332" bestFit="1" customWidth="1"/>
    <col min="8191" max="8198" width="21.140625" style="332" bestFit="1" customWidth="1"/>
    <col min="8199" max="8199" width="22.7109375" style="332" customWidth="1"/>
    <col min="8200" max="8200" width="22" style="332" customWidth="1"/>
    <col min="8201" max="8201" width="22.7109375" style="332" customWidth="1"/>
    <col min="8202" max="8207" width="21.140625" style="332" bestFit="1" customWidth="1"/>
    <col min="8208" max="8208" width="19.5703125" style="332" customWidth="1"/>
    <col min="8209" max="8209" width="21.140625" style="332" bestFit="1" customWidth="1"/>
    <col min="8210" max="8210" width="22.7109375" style="332" customWidth="1"/>
    <col min="8211" max="8211" width="22" style="332" customWidth="1"/>
    <col min="8212" max="8212" width="23.42578125" style="332" bestFit="1" customWidth="1"/>
    <col min="8213" max="8215" width="9.140625" style="332"/>
    <col min="8216" max="8216" width="11.28515625" style="332" customWidth="1"/>
    <col min="8217" max="8217" width="10.28515625" style="332" customWidth="1"/>
    <col min="8218" max="8425" width="9.140625" style="332"/>
    <col min="8426" max="8426" width="2.85546875" style="332" customWidth="1"/>
    <col min="8427" max="8427" width="13.140625" style="332" customWidth="1"/>
    <col min="8428" max="8428" width="60.28515625" style="332" customWidth="1"/>
    <col min="8429" max="8433" width="10.85546875" style="332" bestFit="1" customWidth="1"/>
    <col min="8434" max="8434" width="11.85546875" style="332" bestFit="1" customWidth="1"/>
    <col min="8435" max="8435" width="14.28515625" style="332" bestFit="1" customWidth="1"/>
    <col min="8436" max="8436" width="17.42578125" style="332" bestFit="1" customWidth="1"/>
    <col min="8437" max="8439" width="17.5703125" style="332" bestFit="1" customWidth="1"/>
    <col min="8440" max="8446" width="21" style="332" bestFit="1" customWidth="1"/>
    <col min="8447" max="8454" width="21.140625" style="332" bestFit="1" customWidth="1"/>
    <col min="8455" max="8455" width="22.7109375" style="332" customWidth="1"/>
    <col min="8456" max="8456" width="22" style="332" customWidth="1"/>
    <col min="8457" max="8457" width="22.7109375" style="332" customWidth="1"/>
    <col min="8458" max="8463" width="21.140625" style="332" bestFit="1" customWidth="1"/>
    <col min="8464" max="8464" width="19.5703125" style="332" customWidth="1"/>
    <col min="8465" max="8465" width="21.140625" style="332" bestFit="1" customWidth="1"/>
    <col min="8466" max="8466" width="22.7109375" style="332" customWidth="1"/>
    <col min="8467" max="8467" width="22" style="332" customWidth="1"/>
    <col min="8468" max="8468" width="23.42578125" style="332" bestFit="1" customWidth="1"/>
    <col min="8469" max="8471" width="9.140625" style="332"/>
    <col min="8472" max="8472" width="11.28515625" style="332" customWidth="1"/>
    <col min="8473" max="8473" width="10.28515625" style="332" customWidth="1"/>
    <col min="8474" max="8681" width="9.140625" style="332"/>
    <col min="8682" max="8682" width="2.85546875" style="332" customWidth="1"/>
    <col min="8683" max="8683" width="13.140625" style="332" customWidth="1"/>
    <col min="8684" max="8684" width="60.28515625" style="332" customWidth="1"/>
    <col min="8685" max="8689" width="10.85546875" style="332" bestFit="1" customWidth="1"/>
    <col min="8690" max="8690" width="11.85546875" style="332" bestFit="1" customWidth="1"/>
    <col min="8691" max="8691" width="14.28515625" style="332" bestFit="1" customWidth="1"/>
    <col min="8692" max="8692" width="17.42578125" style="332" bestFit="1" customWidth="1"/>
    <col min="8693" max="8695" width="17.5703125" style="332" bestFit="1" customWidth="1"/>
    <col min="8696" max="8702" width="21" style="332" bestFit="1" customWidth="1"/>
    <col min="8703" max="8710" width="21.140625" style="332" bestFit="1" customWidth="1"/>
    <col min="8711" max="8711" width="22.7109375" style="332" customWidth="1"/>
    <col min="8712" max="8712" width="22" style="332" customWidth="1"/>
    <col min="8713" max="8713" width="22.7109375" style="332" customWidth="1"/>
    <col min="8714" max="8719" width="21.140625" style="332" bestFit="1" customWidth="1"/>
    <col min="8720" max="8720" width="19.5703125" style="332" customWidth="1"/>
    <col min="8721" max="8721" width="21.140625" style="332" bestFit="1" customWidth="1"/>
    <col min="8722" max="8722" width="22.7109375" style="332" customWidth="1"/>
    <col min="8723" max="8723" width="22" style="332" customWidth="1"/>
    <col min="8724" max="8724" width="23.42578125" style="332" bestFit="1" customWidth="1"/>
    <col min="8725" max="8727" width="9.140625" style="332"/>
    <col min="8728" max="8728" width="11.28515625" style="332" customWidth="1"/>
    <col min="8729" max="8729" width="10.28515625" style="332" customWidth="1"/>
    <col min="8730" max="8937" width="9.140625" style="332"/>
    <col min="8938" max="8938" width="2.85546875" style="332" customWidth="1"/>
    <col min="8939" max="8939" width="13.140625" style="332" customWidth="1"/>
    <col min="8940" max="8940" width="60.28515625" style="332" customWidth="1"/>
    <col min="8941" max="8945" width="10.85546875" style="332" bestFit="1" customWidth="1"/>
    <col min="8946" max="8946" width="11.85546875" style="332" bestFit="1" customWidth="1"/>
    <col min="8947" max="8947" width="14.28515625" style="332" bestFit="1" customWidth="1"/>
    <col min="8948" max="8948" width="17.42578125" style="332" bestFit="1" customWidth="1"/>
    <col min="8949" max="8951" width="17.5703125" style="332" bestFit="1" customWidth="1"/>
    <col min="8952" max="8958" width="21" style="332" bestFit="1" customWidth="1"/>
    <col min="8959" max="8966" width="21.140625" style="332" bestFit="1" customWidth="1"/>
    <col min="8967" max="8967" width="22.7109375" style="332" customWidth="1"/>
    <col min="8968" max="8968" width="22" style="332" customWidth="1"/>
    <col min="8969" max="8969" width="22.7109375" style="332" customWidth="1"/>
    <col min="8970" max="8975" width="21.140625" style="332" bestFit="1" customWidth="1"/>
    <col min="8976" max="8976" width="19.5703125" style="332" customWidth="1"/>
    <col min="8977" max="8977" width="21.140625" style="332" bestFit="1" customWidth="1"/>
    <col min="8978" max="8978" width="22.7109375" style="332" customWidth="1"/>
    <col min="8979" max="8979" width="22" style="332" customWidth="1"/>
    <col min="8980" max="8980" width="23.42578125" style="332" bestFit="1" customWidth="1"/>
    <col min="8981" max="8983" width="9.140625" style="332"/>
    <col min="8984" max="8984" width="11.28515625" style="332" customWidth="1"/>
    <col min="8985" max="8985" width="10.28515625" style="332" customWidth="1"/>
    <col min="8986" max="9193" width="9.140625" style="332"/>
    <col min="9194" max="9194" width="2.85546875" style="332" customWidth="1"/>
    <col min="9195" max="9195" width="13.140625" style="332" customWidth="1"/>
    <col min="9196" max="9196" width="60.28515625" style="332" customWidth="1"/>
    <col min="9197" max="9201" width="10.85546875" style="332" bestFit="1" customWidth="1"/>
    <col min="9202" max="9202" width="11.85546875" style="332" bestFit="1" customWidth="1"/>
    <col min="9203" max="9203" width="14.28515625" style="332" bestFit="1" customWidth="1"/>
    <col min="9204" max="9204" width="17.42578125" style="332" bestFit="1" customWidth="1"/>
    <col min="9205" max="9207" width="17.5703125" style="332" bestFit="1" customWidth="1"/>
    <col min="9208" max="9214" width="21" style="332" bestFit="1" customWidth="1"/>
    <col min="9215" max="9222" width="21.140625" style="332" bestFit="1" customWidth="1"/>
    <col min="9223" max="9223" width="22.7109375" style="332" customWidth="1"/>
    <col min="9224" max="9224" width="22" style="332" customWidth="1"/>
    <col min="9225" max="9225" width="22.7109375" style="332" customWidth="1"/>
    <col min="9226" max="9231" width="21.140625" style="332" bestFit="1" customWidth="1"/>
    <col min="9232" max="9232" width="19.5703125" style="332" customWidth="1"/>
    <col min="9233" max="9233" width="21.140625" style="332" bestFit="1" customWidth="1"/>
    <col min="9234" max="9234" width="22.7109375" style="332" customWidth="1"/>
    <col min="9235" max="9235" width="22" style="332" customWidth="1"/>
    <col min="9236" max="9236" width="23.42578125" style="332" bestFit="1" customWidth="1"/>
    <col min="9237" max="9239" width="9.140625" style="332"/>
    <col min="9240" max="9240" width="11.28515625" style="332" customWidth="1"/>
    <col min="9241" max="9241" width="10.28515625" style="332" customWidth="1"/>
    <col min="9242" max="9449" width="9.140625" style="332"/>
    <col min="9450" max="9450" width="2.85546875" style="332" customWidth="1"/>
    <col min="9451" max="9451" width="13.140625" style="332" customWidth="1"/>
    <col min="9452" max="9452" width="60.28515625" style="332" customWidth="1"/>
    <col min="9453" max="9457" width="10.85546875" style="332" bestFit="1" customWidth="1"/>
    <col min="9458" max="9458" width="11.85546875" style="332" bestFit="1" customWidth="1"/>
    <col min="9459" max="9459" width="14.28515625" style="332" bestFit="1" customWidth="1"/>
    <col min="9460" max="9460" width="17.42578125" style="332" bestFit="1" customWidth="1"/>
    <col min="9461" max="9463" width="17.5703125" style="332" bestFit="1" customWidth="1"/>
    <col min="9464" max="9470" width="21" style="332" bestFit="1" customWidth="1"/>
    <col min="9471" max="9478" width="21.140625" style="332" bestFit="1" customWidth="1"/>
    <col min="9479" max="9479" width="22.7109375" style="332" customWidth="1"/>
    <col min="9480" max="9480" width="22" style="332" customWidth="1"/>
    <col min="9481" max="9481" width="22.7109375" style="332" customWidth="1"/>
    <col min="9482" max="9487" width="21.140625" style="332" bestFit="1" customWidth="1"/>
    <col min="9488" max="9488" width="19.5703125" style="332" customWidth="1"/>
    <col min="9489" max="9489" width="21.140625" style="332" bestFit="1" customWidth="1"/>
    <col min="9490" max="9490" width="22.7109375" style="332" customWidth="1"/>
    <col min="9491" max="9491" width="22" style="332" customWidth="1"/>
    <col min="9492" max="9492" width="23.42578125" style="332" bestFit="1" customWidth="1"/>
    <col min="9493" max="9495" width="9.140625" style="332"/>
    <col min="9496" max="9496" width="11.28515625" style="332" customWidth="1"/>
    <col min="9497" max="9497" width="10.28515625" style="332" customWidth="1"/>
    <col min="9498" max="9705" width="9.140625" style="332"/>
    <col min="9706" max="9706" width="2.85546875" style="332" customWidth="1"/>
    <col min="9707" max="9707" width="13.140625" style="332" customWidth="1"/>
    <col min="9708" max="9708" width="60.28515625" style="332" customWidth="1"/>
    <col min="9709" max="9713" width="10.85546875" style="332" bestFit="1" customWidth="1"/>
    <col min="9714" max="9714" width="11.85546875" style="332" bestFit="1" customWidth="1"/>
    <col min="9715" max="9715" width="14.28515625" style="332" bestFit="1" customWidth="1"/>
    <col min="9716" max="9716" width="17.42578125" style="332" bestFit="1" customWidth="1"/>
    <col min="9717" max="9719" width="17.5703125" style="332" bestFit="1" customWidth="1"/>
    <col min="9720" max="9726" width="21" style="332" bestFit="1" customWidth="1"/>
    <col min="9727" max="9734" width="21.140625" style="332" bestFit="1" customWidth="1"/>
    <col min="9735" max="9735" width="22.7109375" style="332" customWidth="1"/>
    <col min="9736" max="9736" width="22" style="332" customWidth="1"/>
    <col min="9737" max="9737" width="22.7109375" style="332" customWidth="1"/>
    <col min="9738" max="9743" width="21.140625" style="332" bestFit="1" customWidth="1"/>
    <col min="9744" max="9744" width="19.5703125" style="332" customWidth="1"/>
    <col min="9745" max="9745" width="21.140625" style="332" bestFit="1" customWidth="1"/>
    <col min="9746" max="9746" width="22.7109375" style="332" customWidth="1"/>
    <col min="9747" max="9747" width="22" style="332" customWidth="1"/>
    <col min="9748" max="9748" width="23.42578125" style="332" bestFit="1" customWidth="1"/>
    <col min="9749" max="9751" width="9.140625" style="332"/>
    <col min="9752" max="9752" width="11.28515625" style="332" customWidth="1"/>
    <col min="9753" max="9753" width="10.28515625" style="332" customWidth="1"/>
    <col min="9754" max="9961" width="9.140625" style="332"/>
    <col min="9962" max="9962" width="2.85546875" style="332" customWidth="1"/>
    <col min="9963" max="9963" width="13.140625" style="332" customWidth="1"/>
    <col min="9964" max="9964" width="60.28515625" style="332" customWidth="1"/>
    <col min="9965" max="9969" width="10.85546875" style="332" bestFit="1" customWidth="1"/>
    <col min="9970" max="9970" width="11.85546875" style="332" bestFit="1" customWidth="1"/>
    <col min="9971" max="9971" width="14.28515625" style="332" bestFit="1" customWidth="1"/>
    <col min="9972" max="9972" width="17.42578125" style="332" bestFit="1" customWidth="1"/>
    <col min="9973" max="9975" width="17.5703125" style="332" bestFit="1" customWidth="1"/>
    <col min="9976" max="9982" width="21" style="332" bestFit="1" customWidth="1"/>
    <col min="9983" max="9990" width="21.140625" style="332" bestFit="1" customWidth="1"/>
    <col min="9991" max="9991" width="22.7109375" style="332" customWidth="1"/>
    <col min="9992" max="9992" width="22" style="332" customWidth="1"/>
    <col min="9993" max="9993" width="22.7109375" style="332" customWidth="1"/>
    <col min="9994" max="9999" width="21.140625" style="332" bestFit="1" customWidth="1"/>
    <col min="10000" max="10000" width="19.5703125" style="332" customWidth="1"/>
    <col min="10001" max="10001" width="21.140625" style="332" bestFit="1" customWidth="1"/>
    <col min="10002" max="10002" width="22.7109375" style="332" customWidth="1"/>
    <col min="10003" max="10003" width="22" style="332" customWidth="1"/>
    <col min="10004" max="10004" width="23.42578125" style="332" bestFit="1" customWidth="1"/>
    <col min="10005" max="10007" width="9.140625" style="332"/>
    <col min="10008" max="10008" width="11.28515625" style="332" customWidth="1"/>
    <col min="10009" max="10009" width="10.28515625" style="332" customWidth="1"/>
    <col min="10010" max="10217" width="9.140625" style="332"/>
    <col min="10218" max="10218" width="2.85546875" style="332" customWidth="1"/>
    <col min="10219" max="10219" width="13.140625" style="332" customWidth="1"/>
    <col min="10220" max="10220" width="60.28515625" style="332" customWidth="1"/>
    <col min="10221" max="10225" width="10.85546875" style="332" bestFit="1" customWidth="1"/>
    <col min="10226" max="10226" width="11.85546875" style="332" bestFit="1" customWidth="1"/>
    <col min="10227" max="10227" width="14.28515625" style="332" bestFit="1" customWidth="1"/>
    <col min="10228" max="10228" width="17.42578125" style="332" bestFit="1" customWidth="1"/>
    <col min="10229" max="10231" width="17.5703125" style="332" bestFit="1" customWidth="1"/>
    <col min="10232" max="10238" width="21" style="332" bestFit="1" customWidth="1"/>
    <col min="10239" max="10246" width="21.140625" style="332" bestFit="1" customWidth="1"/>
    <col min="10247" max="10247" width="22.7109375" style="332" customWidth="1"/>
    <col min="10248" max="10248" width="22" style="332" customWidth="1"/>
    <col min="10249" max="10249" width="22.7109375" style="332" customWidth="1"/>
    <col min="10250" max="10255" width="21.140625" style="332" bestFit="1" customWidth="1"/>
    <col min="10256" max="10256" width="19.5703125" style="332" customWidth="1"/>
    <col min="10257" max="10257" width="21.140625" style="332" bestFit="1" customWidth="1"/>
    <col min="10258" max="10258" width="22.7109375" style="332" customWidth="1"/>
    <col min="10259" max="10259" width="22" style="332" customWidth="1"/>
    <col min="10260" max="10260" width="23.42578125" style="332" bestFit="1" customWidth="1"/>
    <col min="10261" max="10263" width="9.140625" style="332"/>
    <col min="10264" max="10264" width="11.28515625" style="332" customWidth="1"/>
    <col min="10265" max="10265" width="10.28515625" style="332" customWidth="1"/>
    <col min="10266" max="10473" width="9.140625" style="332"/>
    <col min="10474" max="10474" width="2.85546875" style="332" customWidth="1"/>
    <col min="10475" max="10475" width="13.140625" style="332" customWidth="1"/>
    <col min="10476" max="10476" width="60.28515625" style="332" customWidth="1"/>
    <col min="10477" max="10481" width="10.85546875" style="332" bestFit="1" customWidth="1"/>
    <col min="10482" max="10482" width="11.85546875" style="332" bestFit="1" customWidth="1"/>
    <col min="10483" max="10483" width="14.28515625" style="332" bestFit="1" customWidth="1"/>
    <col min="10484" max="10484" width="17.42578125" style="332" bestFit="1" customWidth="1"/>
    <col min="10485" max="10487" width="17.5703125" style="332" bestFit="1" customWidth="1"/>
    <col min="10488" max="10494" width="21" style="332" bestFit="1" customWidth="1"/>
    <col min="10495" max="10502" width="21.140625" style="332" bestFit="1" customWidth="1"/>
    <col min="10503" max="10503" width="22.7109375" style="332" customWidth="1"/>
    <col min="10504" max="10504" width="22" style="332" customWidth="1"/>
    <col min="10505" max="10505" width="22.7109375" style="332" customWidth="1"/>
    <col min="10506" max="10511" width="21.140625" style="332" bestFit="1" customWidth="1"/>
    <col min="10512" max="10512" width="19.5703125" style="332" customWidth="1"/>
    <col min="10513" max="10513" width="21.140625" style="332" bestFit="1" customWidth="1"/>
    <col min="10514" max="10514" width="22.7109375" style="332" customWidth="1"/>
    <col min="10515" max="10515" width="22" style="332" customWidth="1"/>
    <col min="10516" max="10516" width="23.42578125" style="332" bestFit="1" customWidth="1"/>
    <col min="10517" max="10519" width="9.140625" style="332"/>
    <col min="10520" max="10520" width="11.28515625" style="332" customWidth="1"/>
    <col min="10521" max="10521" width="10.28515625" style="332" customWidth="1"/>
    <col min="10522" max="10729" width="9.140625" style="332"/>
    <col min="10730" max="10730" width="2.85546875" style="332" customWidth="1"/>
    <col min="10731" max="10731" width="13.140625" style="332" customWidth="1"/>
    <col min="10732" max="10732" width="60.28515625" style="332" customWidth="1"/>
    <col min="10733" max="10737" width="10.85546875" style="332" bestFit="1" customWidth="1"/>
    <col min="10738" max="10738" width="11.85546875" style="332" bestFit="1" customWidth="1"/>
    <col min="10739" max="10739" width="14.28515625" style="332" bestFit="1" customWidth="1"/>
    <col min="10740" max="10740" width="17.42578125" style="332" bestFit="1" customWidth="1"/>
    <col min="10741" max="10743" width="17.5703125" style="332" bestFit="1" customWidth="1"/>
    <col min="10744" max="10750" width="21" style="332" bestFit="1" customWidth="1"/>
    <col min="10751" max="10758" width="21.140625" style="332" bestFit="1" customWidth="1"/>
    <col min="10759" max="10759" width="22.7109375" style="332" customWidth="1"/>
    <col min="10760" max="10760" width="22" style="332" customWidth="1"/>
    <col min="10761" max="10761" width="22.7109375" style="332" customWidth="1"/>
    <col min="10762" max="10767" width="21.140625" style="332" bestFit="1" customWidth="1"/>
    <col min="10768" max="10768" width="19.5703125" style="332" customWidth="1"/>
    <col min="10769" max="10769" width="21.140625" style="332" bestFit="1" customWidth="1"/>
    <col min="10770" max="10770" width="22.7109375" style="332" customWidth="1"/>
    <col min="10771" max="10771" width="22" style="332" customWidth="1"/>
    <col min="10772" max="10772" width="23.42578125" style="332" bestFit="1" customWidth="1"/>
    <col min="10773" max="10775" width="9.140625" style="332"/>
    <col min="10776" max="10776" width="11.28515625" style="332" customWidth="1"/>
    <col min="10777" max="10777" width="10.28515625" style="332" customWidth="1"/>
    <col min="10778" max="10985" width="9.140625" style="332"/>
    <col min="10986" max="10986" width="2.85546875" style="332" customWidth="1"/>
    <col min="10987" max="10987" width="13.140625" style="332" customWidth="1"/>
    <col min="10988" max="10988" width="60.28515625" style="332" customWidth="1"/>
    <col min="10989" max="10993" width="10.85546875" style="332" bestFit="1" customWidth="1"/>
    <col min="10994" max="10994" width="11.85546875" style="332" bestFit="1" customWidth="1"/>
    <col min="10995" max="10995" width="14.28515625" style="332" bestFit="1" customWidth="1"/>
    <col min="10996" max="10996" width="17.42578125" style="332" bestFit="1" customWidth="1"/>
    <col min="10997" max="10999" width="17.5703125" style="332" bestFit="1" customWidth="1"/>
    <col min="11000" max="11006" width="21" style="332" bestFit="1" customWidth="1"/>
    <col min="11007" max="11014" width="21.140625" style="332" bestFit="1" customWidth="1"/>
    <col min="11015" max="11015" width="22.7109375" style="332" customWidth="1"/>
    <col min="11016" max="11016" width="22" style="332" customWidth="1"/>
    <col min="11017" max="11017" width="22.7109375" style="332" customWidth="1"/>
    <col min="11018" max="11023" width="21.140625" style="332" bestFit="1" customWidth="1"/>
    <col min="11024" max="11024" width="19.5703125" style="332" customWidth="1"/>
    <col min="11025" max="11025" width="21.140625" style="332" bestFit="1" customWidth="1"/>
    <col min="11026" max="11026" width="22.7109375" style="332" customWidth="1"/>
    <col min="11027" max="11027" width="22" style="332" customWidth="1"/>
    <col min="11028" max="11028" width="23.42578125" style="332" bestFit="1" customWidth="1"/>
    <col min="11029" max="11031" width="9.140625" style="332"/>
    <col min="11032" max="11032" width="11.28515625" style="332" customWidth="1"/>
    <col min="11033" max="11033" width="10.28515625" style="332" customWidth="1"/>
    <col min="11034" max="11241" width="9.140625" style="332"/>
    <col min="11242" max="11242" width="2.85546875" style="332" customWidth="1"/>
    <col min="11243" max="11243" width="13.140625" style="332" customWidth="1"/>
    <col min="11244" max="11244" width="60.28515625" style="332" customWidth="1"/>
    <col min="11245" max="11249" width="10.85546875" style="332" bestFit="1" customWidth="1"/>
    <col min="11250" max="11250" width="11.85546875" style="332" bestFit="1" customWidth="1"/>
    <col min="11251" max="11251" width="14.28515625" style="332" bestFit="1" customWidth="1"/>
    <col min="11252" max="11252" width="17.42578125" style="332" bestFit="1" customWidth="1"/>
    <col min="11253" max="11255" width="17.5703125" style="332" bestFit="1" customWidth="1"/>
    <col min="11256" max="11262" width="21" style="332" bestFit="1" customWidth="1"/>
    <col min="11263" max="11270" width="21.140625" style="332" bestFit="1" customWidth="1"/>
    <col min="11271" max="11271" width="22.7109375" style="332" customWidth="1"/>
    <col min="11272" max="11272" width="22" style="332" customWidth="1"/>
    <col min="11273" max="11273" width="22.7109375" style="332" customWidth="1"/>
    <col min="11274" max="11279" width="21.140625" style="332" bestFit="1" customWidth="1"/>
    <col min="11280" max="11280" width="19.5703125" style="332" customWidth="1"/>
    <col min="11281" max="11281" width="21.140625" style="332" bestFit="1" customWidth="1"/>
    <col min="11282" max="11282" width="22.7109375" style="332" customWidth="1"/>
    <col min="11283" max="11283" width="22" style="332" customWidth="1"/>
    <col min="11284" max="11284" width="23.42578125" style="332" bestFit="1" customWidth="1"/>
    <col min="11285" max="11287" width="9.140625" style="332"/>
    <col min="11288" max="11288" width="11.28515625" style="332" customWidth="1"/>
    <col min="11289" max="11289" width="10.28515625" style="332" customWidth="1"/>
    <col min="11290" max="11497" width="9.140625" style="332"/>
    <col min="11498" max="11498" width="2.85546875" style="332" customWidth="1"/>
    <col min="11499" max="11499" width="13.140625" style="332" customWidth="1"/>
    <col min="11500" max="11500" width="60.28515625" style="332" customWidth="1"/>
    <col min="11501" max="11505" width="10.85546875" style="332" bestFit="1" customWidth="1"/>
    <col min="11506" max="11506" width="11.85546875" style="332" bestFit="1" customWidth="1"/>
    <col min="11507" max="11507" width="14.28515625" style="332" bestFit="1" customWidth="1"/>
    <col min="11508" max="11508" width="17.42578125" style="332" bestFit="1" customWidth="1"/>
    <col min="11509" max="11511" width="17.5703125" style="332" bestFit="1" customWidth="1"/>
    <col min="11512" max="11518" width="21" style="332" bestFit="1" customWidth="1"/>
    <col min="11519" max="11526" width="21.140625" style="332" bestFit="1" customWidth="1"/>
    <col min="11527" max="11527" width="22.7109375" style="332" customWidth="1"/>
    <col min="11528" max="11528" width="22" style="332" customWidth="1"/>
    <col min="11529" max="11529" width="22.7109375" style="332" customWidth="1"/>
    <col min="11530" max="11535" width="21.140625" style="332" bestFit="1" customWidth="1"/>
    <col min="11536" max="11536" width="19.5703125" style="332" customWidth="1"/>
    <col min="11537" max="11537" width="21.140625" style="332" bestFit="1" customWidth="1"/>
    <col min="11538" max="11538" width="22.7109375" style="332" customWidth="1"/>
    <col min="11539" max="11539" width="22" style="332" customWidth="1"/>
    <col min="11540" max="11540" width="23.42578125" style="332" bestFit="1" customWidth="1"/>
    <col min="11541" max="11543" width="9.140625" style="332"/>
    <col min="11544" max="11544" width="11.28515625" style="332" customWidth="1"/>
    <col min="11545" max="11545" width="10.28515625" style="332" customWidth="1"/>
    <col min="11546" max="11753" width="9.140625" style="332"/>
    <col min="11754" max="11754" width="2.85546875" style="332" customWidth="1"/>
    <col min="11755" max="11755" width="13.140625" style="332" customWidth="1"/>
    <col min="11756" max="11756" width="60.28515625" style="332" customWidth="1"/>
    <col min="11757" max="11761" width="10.85546875" style="332" bestFit="1" customWidth="1"/>
    <col min="11762" max="11762" width="11.85546875" style="332" bestFit="1" customWidth="1"/>
    <col min="11763" max="11763" width="14.28515625" style="332" bestFit="1" customWidth="1"/>
    <col min="11764" max="11764" width="17.42578125" style="332" bestFit="1" customWidth="1"/>
    <col min="11765" max="11767" width="17.5703125" style="332" bestFit="1" customWidth="1"/>
    <col min="11768" max="11774" width="21" style="332" bestFit="1" customWidth="1"/>
    <col min="11775" max="11782" width="21.140625" style="332" bestFit="1" customWidth="1"/>
    <col min="11783" max="11783" width="22.7109375" style="332" customWidth="1"/>
    <col min="11784" max="11784" width="22" style="332" customWidth="1"/>
    <col min="11785" max="11785" width="22.7109375" style="332" customWidth="1"/>
    <col min="11786" max="11791" width="21.140625" style="332" bestFit="1" customWidth="1"/>
    <col min="11792" max="11792" width="19.5703125" style="332" customWidth="1"/>
    <col min="11793" max="11793" width="21.140625" style="332" bestFit="1" customWidth="1"/>
    <col min="11794" max="11794" width="22.7109375" style="332" customWidth="1"/>
    <col min="11795" max="11795" width="22" style="332" customWidth="1"/>
    <col min="11796" max="11796" width="23.42578125" style="332" bestFit="1" customWidth="1"/>
    <col min="11797" max="11799" width="9.140625" style="332"/>
    <col min="11800" max="11800" width="11.28515625" style="332" customWidth="1"/>
    <col min="11801" max="11801" width="10.28515625" style="332" customWidth="1"/>
    <col min="11802" max="12009" width="9.140625" style="332"/>
    <col min="12010" max="12010" width="2.85546875" style="332" customWidth="1"/>
    <col min="12011" max="12011" width="13.140625" style="332" customWidth="1"/>
    <col min="12012" max="12012" width="60.28515625" style="332" customWidth="1"/>
    <col min="12013" max="12017" width="10.85546875" style="332" bestFit="1" customWidth="1"/>
    <col min="12018" max="12018" width="11.85546875" style="332" bestFit="1" customWidth="1"/>
    <col min="12019" max="12019" width="14.28515625" style="332" bestFit="1" customWidth="1"/>
    <col min="12020" max="12020" width="17.42578125" style="332" bestFit="1" customWidth="1"/>
    <col min="12021" max="12023" width="17.5703125" style="332" bestFit="1" customWidth="1"/>
    <col min="12024" max="12030" width="21" style="332" bestFit="1" customWidth="1"/>
    <col min="12031" max="12038" width="21.140625" style="332" bestFit="1" customWidth="1"/>
    <col min="12039" max="12039" width="22.7109375" style="332" customWidth="1"/>
    <col min="12040" max="12040" width="22" style="332" customWidth="1"/>
    <col min="12041" max="12041" width="22.7109375" style="332" customWidth="1"/>
    <col min="12042" max="12047" width="21.140625" style="332" bestFit="1" customWidth="1"/>
    <col min="12048" max="12048" width="19.5703125" style="332" customWidth="1"/>
    <col min="12049" max="12049" width="21.140625" style="332" bestFit="1" customWidth="1"/>
    <col min="12050" max="12050" width="22.7109375" style="332" customWidth="1"/>
    <col min="12051" max="12051" width="22" style="332" customWidth="1"/>
    <col min="12052" max="12052" width="23.42578125" style="332" bestFit="1" customWidth="1"/>
    <col min="12053" max="12055" width="9.140625" style="332"/>
    <col min="12056" max="12056" width="11.28515625" style="332" customWidth="1"/>
    <col min="12057" max="12057" width="10.28515625" style="332" customWidth="1"/>
    <col min="12058" max="12265" width="9.140625" style="332"/>
    <col min="12266" max="12266" width="2.85546875" style="332" customWidth="1"/>
    <col min="12267" max="12267" width="13.140625" style="332" customWidth="1"/>
    <col min="12268" max="12268" width="60.28515625" style="332" customWidth="1"/>
    <col min="12269" max="12273" width="10.85546875" style="332" bestFit="1" customWidth="1"/>
    <col min="12274" max="12274" width="11.85546875" style="332" bestFit="1" customWidth="1"/>
    <col min="12275" max="12275" width="14.28515625" style="332" bestFit="1" customWidth="1"/>
    <col min="12276" max="12276" width="17.42578125" style="332" bestFit="1" customWidth="1"/>
    <col min="12277" max="12279" width="17.5703125" style="332" bestFit="1" customWidth="1"/>
    <col min="12280" max="12286" width="21" style="332" bestFit="1" customWidth="1"/>
    <col min="12287" max="12294" width="21.140625" style="332" bestFit="1" customWidth="1"/>
    <col min="12295" max="12295" width="22.7109375" style="332" customWidth="1"/>
    <col min="12296" max="12296" width="22" style="332" customWidth="1"/>
    <col min="12297" max="12297" width="22.7109375" style="332" customWidth="1"/>
    <col min="12298" max="12303" width="21.140625" style="332" bestFit="1" customWidth="1"/>
    <col min="12304" max="12304" width="19.5703125" style="332" customWidth="1"/>
    <col min="12305" max="12305" width="21.140625" style="332" bestFit="1" customWidth="1"/>
    <col min="12306" max="12306" width="22.7109375" style="332" customWidth="1"/>
    <col min="12307" max="12307" width="22" style="332" customWidth="1"/>
    <col min="12308" max="12308" width="23.42578125" style="332" bestFit="1" customWidth="1"/>
    <col min="12309" max="12311" width="9.140625" style="332"/>
    <col min="12312" max="12312" width="11.28515625" style="332" customWidth="1"/>
    <col min="12313" max="12313" width="10.28515625" style="332" customWidth="1"/>
    <col min="12314" max="12521" width="9.140625" style="332"/>
    <col min="12522" max="12522" width="2.85546875" style="332" customWidth="1"/>
    <col min="12523" max="12523" width="13.140625" style="332" customWidth="1"/>
    <col min="12524" max="12524" width="60.28515625" style="332" customWidth="1"/>
    <col min="12525" max="12529" width="10.85546875" style="332" bestFit="1" customWidth="1"/>
    <col min="12530" max="12530" width="11.85546875" style="332" bestFit="1" customWidth="1"/>
    <col min="12531" max="12531" width="14.28515625" style="332" bestFit="1" customWidth="1"/>
    <col min="12532" max="12532" width="17.42578125" style="332" bestFit="1" customWidth="1"/>
    <col min="12533" max="12535" width="17.5703125" style="332" bestFit="1" customWidth="1"/>
    <col min="12536" max="12542" width="21" style="332" bestFit="1" customWidth="1"/>
    <col min="12543" max="12550" width="21.140625" style="332" bestFit="1" customWidth="1"/>
    <col min="12551" max="12551" width="22.7109375" style="332" customWidth="1"/>
    <col min="12552" max="12552" width="22" style="332" customWidth="1"/>
    <col min="12553" max="12553" width="22.7109375" style="332" customWidth="1"/>
    <col min="12554" max="12559" width="21.140625" style="332" bestFit="1" customWidth="1"/>
    <col min="12560" max="12560" width="19.5703125" style="332" customWidth="1"/>
    <col min="12561" max="12561" width="21.140625" style="332" bestFit="1" customWidth="1"/>
    <col min="12562" max="12562" width="22.7109375" style="332" customWidth="1"/>
    <col min="12563" max="12563" width="22" style="332" customWidth="1"/>
    <col min="12564" max="12564" width="23.42578125" style="332" bestFit="1" customWidth="1"/>
    <col min="12565" max="12567" width="9.140625" style="332"/>
    <col min="12568" max="12568" width="11.28515625" style="332" customWidth="1"/>
    <col min="12569" max="12569" width="10.28515625" style="332" customWidth="1"/>
    <col min="12570" max="12777" width="9.140625" style="332"/>
    <col min="12778" max="12778" width="2.85546875" style="332" customWidth="1"/>
    <col min="12779" max="12779" width="13.140625" style="332" customWidth="1"/>
    <col min="12780" max="12780" width="60.28515625" style="332" customWidth="1"/>
    <col min="12781" max="12785" width="10.85546875" style="332" bestFit="1" customWidth="1"/>
    <col min="12786" max="12786" width="11.85546875" style="332" bestFit="1" customWidth="1"/>
    <col min="12787" max="12787" width="14.28515625" style="332" bestFit="1" customWidth="1"/>
    <col min="12788" max="12788" width="17.42578125" style="332" bestFit="1" customWidth="1"/>
    <col min="12789" max="12791" width="17.5703125" style="332" bestFit="1" customWidth="1"/>
    <col min="12792" max="12798" width="21" style="332" bestFit="1" customWidth="1"/>
    <col min="12799" max="12806" width="21.140625" style="332" bestFit="1" customWidth="1"/>
    <col min="12807" max="12807" width="22.7109375" style="332" customWidth="1"/>
    <col min="12808" max="12808" width="22" style="332" customWidth="1"/>
    <col min="12809" max="12809" width="22.7109375" style="332" customWidth="1"/>
    <col min="12810" max="12815" width="21.140625" style="332" bestFit="1" customWidth="1"/>
    <col min="12816" max="12816" width="19.5703125" style="332" customWidth="1"/>
    <col min="12817" max="12817" width="21.140625" style="332" bestFit="1" customWidth="1"/>
    <col min="12818" max="12818" width="22.7109375" style="332" customWidth="1"/>
    <col min="12819" max="12819" width="22" style="332" customWidth="1"/>
    <col min="12820" max="12820" width="23.42578125" style="332" bestFit="1" customWidth="1"/>
    <col min="12821" max="12823" width="9.140625" style="332"/>
    <col min="12824" max="12824" width="11.28515625" style="332" customWidth="1"/>
    <col min="12825" max="12825" width="10.28515625" style="332" customWidth="1"/>
    <col min="12826" max="13033" width="9.140625" style="332"/>
    <col min="13034" max="13034" width="2.85546875" style="332" customWidth="1"/>
    <col min="13035" max="13035" width="13.140625" style="332" customWidth="1"/>
    <col min="13036" max="13036" width="60.28515625" style="332" customWidth="1"/>
    <col min="13037" max="13041" width="10.85546875" style="332" bestFit="1" customWidth="1"/>
    <col min="13042" max="13042" width="11.85546875" style="332" bestFit="1" customWidth="1"/>
    <col min="13043" max="13043" width="14.28515625" style="332" bestFit="1" customWidth="1"/>
    <col min="13044" max="13044" width="17.42578125" style="332" bestFit="1" customWidth="1"/>
    <col min="13045" max="13047" width="17.5703125" style="332" bestFit="1" customWidth="1"/>
    <col min="13048" max="13054" width="21" style="332" bestFit="1" customWidth="1"/>
    <col min="13055" max="13062" width="21.140625" style="332" bestFit="1" customWidth="1"/>
    <col min="13063" max="13063" width="22.7109375" style="332" customWidth="1"/>
    <col min="13064" max="13064" width="22" style="332" customWidth="1"/>
    <col min="13065" max="13065" width="22.7109375" style="332" customWidth="1"/>
    <col min="13066" max="13071" width="21.140625" style="332" bestFit="1" customWidth="1"/>
    <col min="13072" max="13072" width="19.5703125" style="332" customWidth="1"/>
    <col min="13073" max="13073" width="21.140625" style="332" bestFit="1" customWidth="1"/>
    <col min="13074" max="13074" width="22.7109375" style="332" customWidth="1"/>
    <col min="13075" max="13075" width="22" style="332" customWidth="1"/>
    <col min="13076" max="13076" width="23.42578125" style="332" bestFit="1" customWidth="1"/>
    <col min="13077" max="13079" width="9.140625" style="332"/>
    <col min="13080" max="13080" width="11.28515625" style="332" customWidth="1"/>
    <col min="13081" max="13081" width="10.28515625" style="332" customWidth="1"/>
    <col min="13082" max="13289" width="9.140625" style="332"/>
    <col min="13290" max="13290" width="2.85546875" style="332" customWidth="1"/>
    <col min="13291" max="13291" width="13.140625" style="332" customWidth="1"/>
    <col min="13292" max="13292" width="60.28515625" style="332" customWidth="1"/>
    <col min="13293" max="13297" width="10.85546875" style="332" bestFit="1" customWidth="1"/>
    <col min="13298" max="13298" width="11.85546875" style="332" bestFit="1" customWidth="1"/>
    <col min="13299" max="13299" width="14.28515625" style="332" bestFit="1" customWidth="1"/>
    <col min="13300" max="13300" width="17.42578125" style="332" bestFit="1" customWidth="1"/>
    <col min="13301" max="13303" width="17.5703125" style="332" bestFit="1" customWidth="1"/>
    <col min="13304" max="13310" width="21" style="332" bestFit="1" customWidth="1"/>
    <col min="13311" max="13318" width="21.140625" style="332" bestFit="1" customWidth="1"/>
    <col min="13319" max="13319" width="22.7109375" style="332" customWidth="1"/>
    <col min="13320" max="13320" width="22" style="332" customWidth="1"/>
    <col min="13321" max="13321" width="22.7109375" style="332" customWidth="1"/>
    <col min="13322" max="13327" width="21.140625" style="332" bestFit="1" customWidth="1"/>
    <col min="13328" max="13328" width="19.5703125" style="332" customWidth="1"/>
    <col min="13329" max="13329" width="21.140625" style="332" bestFit="1" customWidth="1"/>
    <col min="13330" max="13330" width="22.7109375" style="332" customWidth="1"/>
    <col min="13331" max="13331" width="22" style="332" customWidth="1"/>
    <col min="13332" max="13332" width="23.42578125" style="332" bestFit="1" customWidth="1"/>
    <col min="13333" max="13335" width="9.140625" style="332"/>
    <col min="13336" max="13336" width="11.28515625" style="332" customWidth="1"/>
    <col min="13337" max="13337" width="10.28515625" style="332" customWidth="1"/>
    <col min="13338" max="13545" width="9.140625" style="332"/>
    <col min="13546" max="13546" width="2.85546875" style="332" customWidth="1"/>
    <col min="13547" max="13547" width="13.140625" style="332" customWidth="1"/>
    <col min="13548" max="13548" width="60.28515625" style="332" customWidth="1"/>
    <col min="13549" max="13553" width="10.85546875" style="332" bestFit="1" customWidth="1"/>
    <col min="13554" max="13554" width="11.85546875" style="332" bestFit="1" customWidth="1"/>
    <col min="13555" max="13555" width="14.28515625" style="332" bestFit="1" customWidth="1"/>
    <col min="13556" max="13556" width="17.42578125" style="332" bestFit="1" customWidth="1"/>
    <col min="13557" max="13559" width="17.5703125" style="332" bestFit="1" customWidth="1"/>
    <col min="13560" max="13566" width="21" style="332" bestFit="1" customWidth="1"/>
    <col min="13567" max="13574" width="21.140625" style="332" bestFit="1" customWidth="1"/>
    <col min="13575" max="13575" width="22.7109375" style="332" customWidth="1"/>
    <col min="13576" max="13576" width="22" style="332" customWidth="1"/>
    <col min="13577" max="13577" width="22.7109375" style="332" customWidth="1"/>
    <col min="13578" max="13583" width="21.140625" style="332" bestFit="1" customWidth="1"/>
    <col min="13584" max="13584" width="19.5703125" style="332" customWidth="1"/>
    <col min="13585" max="13585" width="21.140625" style="332" bestFit="1" customWidth="1"/>
    <col min="13586" max="13586" width="22.7109375" style="332" customWidth="1"/>
    <col min="13587" max="13587" width="22" style="332" customWidth="1"/>
    <col min="13588" max="13588" width="23.42578125" style="332" bestFit="1" customWidth="1"/>
    <col min="13589" max="13591" width="9.140625" style="332"/>
    <col min="13592" max="13592" width="11.28515625" style="332" customWidth="1"/>
    <col min="13593" max="13593" width="10.28515625" style="332" customWidth="1"/>
    <col min="13594" max="13801" width="9.140625" style="332"/>
    <col min="13802" max="13802" width="2.85546875" style="332" customWidth="1"/>
    <col min="13803" max="13803" width="13.140625" style="332" customWidth="1"/>
    <col min="13804" max="13804" width="60.28515625" style="332" customWidth="1"/>
    <col min="13805" max="13809" width="10.85546875" style="332" bestFit="1" customWidth="1"/>
    <col min="13810" max="13810" width="11.85546875" style="332" bestFit="1" customWidth="1"/>
    <col min="13811" max="13811" width="14.28515625" style="332" bestFit="1" customWidth="1"/>
    <col min="13812" max="13812" width="17.42578125" style="332" bestFit="1" customWidth="1"/>
    <col min="13813" max="13815" width="17.5703125" style="332" bestFit="1" customWidth="1"/>
    <col min="13816" max="13822" width="21" style="332" bestFit="1" customWidth="1"/>
    <col min="13823" max="13830" width="21.140625" style="332" bestFit="1" customWidth="1"/>
    <col min="13831" max="13831" width="22.7109375" style="332" customWidth="1"/>
    <col min="13832" max="13832" width="22" style="332" customWidth="1"/>
    <col min="13833" max="13833" width="22.7109375" style="332" customWidth="1"/>
    <col min="13834" max="13839" width="21.140625" style="332" bestFit="1" customWidth="1"/>
    <col min="13840" max="13840" width="19.5703125" style="332" customWidth="1"/>
    <col min="13841" max="13841" width="21.140625" style="332" bestFit="1" customWidth="1"/>
    <col min="13842" max="13842" width="22.7109375" style="332" customWidth="1"/>
    <col min="13843" max="13843" width="22" style="332" customWidth="1"/>
    <col min="13844" max="13844" width="23.42578125" style="332" bestFit="1" customWidth="1"/>
    <col min="13845" max="13847" width="9.140625" style="332"/>
    <col min="13848" max="13848" width="11.28515625" style="332" customWidth="1"/>
    <col min="13849" max="13849" width="10.28515625" style="332" customWidth="1"/>
    <col min="13850" max="14057" width="9.140625" style="332"/>
    <col min="14058" max="14058" width="2.85546875" style="332" customWidth="1"/>
    <col min="14059" max="14059" width="13.140625" style="332" customWidth="1"/>
    <col min="14060" max="14060" width="60.28515625" style="332" customWidth="1"/>
    <col min="14061" max="14065" width="10.85546875" style="332" bestFit="1" customWidth="1"/>
    <col min="14066" max="14066" width="11.85546875" style="332" bestFit="1" customWidth="1"/>
    <col min="14067" max="14067" width="14.28515625" style="332" bestFit="1" customWidth="1"/>
    <col min="14068" max="14068" width="17.42578125" style="332" bestFit="1" customWidth="1"/>
    <col min="14069" max="14071" width="17.5703125" style="332" bestFit="1" customWidth="1"/>
    <col min="14072" max="14078" width="21" style="332" bestFit="1" customWidth="1"/>
    <col min="14079" max="14086" width="21.140625" style="332" bestFit="1" customWidth="1"/>
    <col min="14087" max="14087" width="22.7109375" style="332" customWidth="1"/>
    <col min="14088" max="14088" width="22" style="332" customWidth="1"/>
    <col min="14089" max="14089" width="22.7109375" style="332" customWidth="1"/>
    <col min="14090" max="14095" width="21.140625" style="332" bestFit="1" customWidth="1"/>
    <col min="14096" max="14096" width="19.5703125" style="332" customWidth="1"/>
    <col min="14097" max="14097" width="21.140625" style="332" bestFit="1" customWidth="1"/>
    <col min="14098" max="14098" width="22.7109375" style="332" customWidth="1"/>
    <col min="14099" max="14099" width="22" style="332" customWidth="1"/>
    <col min="14100" max="14100" width="23.42578125" style="332" bestFit="1" customWidth="1"/>
    <col min="14101" max="14103" width="9.140625" style="332"/>
    <col min="14104" max="14104" width="11.28515625" style="332" customWidth="1"/>
    <col min="14105" max="14105" width="10.28515625" style="332" customWidth="1"/>
    <col min="14106" max="14313" width="9.140625" style="332"/>
    <col min="14314" max="14314" width="2.85546875" style="332" customWidth="1"/>
    <col min="14315" max="14315" width="13.140625" style="332" customWidth="1"/>
    <col min="14316" max="14316" width="60.28515625" style="332" customWidth="1"/>
    <col min="14317" max="14321" width="10.85546875" style="332" bestFit="1" customWidth="1"/>
    <col min="14322" max="14322" width="11.85546875" style="332" bestFit="1" customWidth="1"/>
    <col min="14323" max="14323" width="14.28515625" style="332" bestFit="1" customWidth="1"/>
    <col min="14324" max="14324" width="17.42578125" style="332" bestFit="1" customWidth="1"/>
    <col min="14325" max="14327" width="17.5703125" style="332" bestFit="1" customWidth="1"/>
    <col min="14328" max="14334" width="21" style="332" bestFit="1" customWidth="1"/>
    <col min="14335" max="14342" width="21.140625" style="332" bestFit="1" customWidth="1"/>
    <col min="14343" max="14343" width="22.7109375" style="332" customWidth="1"/>
    <col min="14344" max="14344" width="22" style="332" customWidth="1"/>
    <col min="14345" max="14345" width="22.7109375" style="332" customWidth="1"/>
    <col min="14346" max="14351" width="21.140625" style="332" bestFit="1" customWidth="1"/>
    <col min="14352" max="14352" width="19.5703125" style="332" customWidth="1"/>
    <col min="14353" max="14353" width="21.140625" style="332" bestFit="1" customWidth="1"/>
    <col min="14354" max="14354" width="22.7109375" style="332" customWidth="1"/>
    <col min="14355" max="14355" width="22" style="332" customWidth="1"/>
    <col min="14356" max="14356" width="23.42578125" style="332" bestFit="1" customWidth="1"/>
    <col min="14357" max="14359" width="9.140625" style="332"/>
    <col min="14360" max="14360" width="11.28515625" style="332" customWidth="1"/>
    <col min="14361" max="14361" width="10.28515625" style="332" customWidth="1"/>
    <col min="14362" max="14569" width="9.140625" style="332"/>
    <col min="14570" max="14570" width="2.85546875" style="332" customWidth="1"/>
    <col min="14571" max="14571" width="13.140625" style="332" customWidth="1"/>
    <col min="14572" max="14572" width="60.28515625" style="332" customWidth="1"/>
    <col min="14573" max="14577" width="10.85546875" style="332" bestFit="1" customWidth="1"/>
    <col min="14578" max="14578" width="11.85546875" style="332" bestFit="1" customWidth="1"/>
    <col min="14579" max="14579" width="14.28515625" style="332" bestFit="1" customWidth="1"/>
    <col min="14580" max="14580" width="17.42578125" style="332" bestFit="1" customWidth="1"/>
    <col min="14581" max="14583" width="17.5703125" style="332" bestFit="1" customWidth="1"/>
    <col min="14584" max="14590" width="21" style="332" bestFit="1" customWidth="1"/>
    <col min="14591" max="14598" width="21.140625" style="332" bestFit="1" customWidth="1"/>
    <col min="14599" max="14599" width="22.7109375" style="332" customWidth="1"/>
    <col min="14600" max="14600" width="22" style="332" customWidth="1"/>
    <col min="14601" max="14601" width="22.7109375" style="332" customWidth="1"/>
    <col min="14602" max="14607" width="21.140625" style="332" bestFit="1" customWidth="1"/>
    <col min="14608" max="14608" width="19.5703125" style="332" customWidth="1"/>
    <col min="14609" max="14609" width="21.140625" style="332" bestFit="1" customWidth="1"/>
    <col min="14610" max="14610" width="22.7109375" style="332" customWidth="1"/>
    <col min="14611" max="14611" width="22" style="332" customWidth="1"/>
    <col min="14612" max="14612" width="23.42578125" style="332" bestFit="1" customWidth="1"/>
    <col min="14613" max="14615" width="9.140625" style="332"/>
    <col min="14616" max="14616" width="11.28515625" style="332" customWidth="1"/>
    <col min="14617" max="14617" width="10.28515625" style="332" customWidth="1"/>
    <col min="14618" max="14825" width="9.140625" style="332"/>
    <col min="14826" max="14826" width="2.85546875" style="332" customWidth="1"/>
    <col min="14827" max="14827" width="13.140625" style="332" customWidth="1"/>
    <col min="14828" max="14828" width="60.28515625" style="332" customWidth="1"/>
    <col min="14829" max="14833" width="10.85546875" style="332" bestFit="1" customWidth="1"/>
    <col min="14834" max="14834" width="11.85546875" style="332" bestFit="1" customWidth="1"/>
    <col min="14835" max="14835" width="14.28515625" style="332" bestFit="1" customWidth="1"/>
    <col min="14836" max="14836" width="17.42578125" style="332" bestFit="1" customWidth="1"/>
    <col min="14837" max="14839" width="17.5703125" style="332" bestFit="1" customWidth="1"/>
    <col min="14840" max="14846" width="21" style="332" bestFit="1" customWidth="1"/>
    <col min="14847" max="14854" width="21.140625" style="332" bestFit="1" customWidth="1"/>
    <col min="14855" max="14855" width="22.7109375" style="332" customWidth="1"/>
    <col min="14856" max="14856" width="22" style="332" customWidth="1"/>
    <col min="14857" max="14857" width="22.7109375" style="332" customWidth="1"/>
    <col min="14858" max="14863" width="21.140625" style="332" bestFit="1" customWidth="1"/>
    <col min="14864" max="14864" width="19.5703125" style="332" customWidth="1"/>
    <col min="14865" max="14865" width="21.140625" style="332" bestFit="1" customWidth="1"/>
    <col min="14866" max="14866" width="22.7109375" style="332" customWidth="1"/>
    <col min="14867" max="14867" width="22" style="332" customWidth="1"/>
    <col min="14868" max="14868" width="23.42578125" style="332" bestFit="1" customWidth="1"/>
    <col min="14869" max="14871" width="9.140625" style="332"/>
    <col min="14872" max="14872" width="11.28515625" style="332" customWidth="1"/>
    <col min="14873" max="14873" width="10.28515625" style="332" customWidth="1"/>
    <col min="14874" max="15081" width="9.140625" style="332"/>
    <col min="15082" max="15082" width="2.85546875" style="332" customWidth="1"/>
    <col min="15083" max="15083" width="13.140625" style="332" customWidth="1"/>
    <col min="15084" max="15084" width="60.28515625" style="332" customWidth="1"/>
    <col min="15085" max="15089" width="10.85546875" style="332" bestFit="1" customWidth="1"/>
    <col min="15090" max="15090" width="11.85546875" style="332" bestFit="1" customWidth="1"/>
    <col min="15091" max="15091" width="14.28515625" style="332" bestFit="1" customWidth="1"/>
    <col min="15092" max="15092" width="17.42578125" style="332" bestFit="1" customWidth="1"/>
    <col min="15093" max="15095" width="17.5703125" style="332" bestFit="1" customWidth="1"/>
    <col min="15096" max="15102" width="21" style="332" bestFit="1" customWidth="1"/>
    <col min="15103" max="15110" width="21.140625" style="332" bestFit="1" customWidth="1"/>
    <col min="15111" max="15111" width="22.7109375" style="332" customWidth="1"/>
    <col min="15112" max="15112" width="22" style="332" customWidth="1"/>
    <col min="15113" max="15113" width="22.7109375" style="332" customWidth="1"/>
    <col min="15114" max="15119" width="21.140625" style="332" bestFit="1" customWidth="1"/>
    <col min="15120" max="15120" width="19.5703125" style="332" customWidth="1"/>
    <col min="15121" max="15121" width="21.140625" style="332" bestFit="1" customWidth="1"/>
    <col min="15122" max="15122" width="22.7109375" style="332" customWidth="1"/>
    <col min="15123" max="15123" width="22" style="332" customWidth="1"/>
    <col min="15124" max="15124" width="23.42578125" style="332" bestFit="1" customWidth="1"/>
    <col min="15125" max="15127" width="9.140625" style="332"/>
    <col min="15128" max="15128" width="11.28515625" style="332" customWidth="1"/>
    <col min="15129" max="15129" width="10.28515625" style="332" customWidth="1"/>
    <col min="15130" max="15337" width="9.140625" style="332"/>
    <col min="15338" max="15338" width="2.85546875" style="332" customWidth="1"/>
    <col min="15339" max="15339" width="13.140625" style="332" customWidth="1"/>
    <col min="15340" max="15340" width="60.28515625" style="332" customWidth="1"/>
    <col min="15341" max="15345" width="10.85546875" style="332" bestFit="1" customWidth="1"/>
    <col min="15346" max="15346" width="11.85546875" style="332" bestFit="1" customWidth="1"/>
    <col min="15347" max="15347" width="14.28515625" style="332" bestFit="1" customWidth="1"/>
    <col min="15348" max="15348" width="17.42578125" style="332" bestFit="1" customWidth="1"/>
    <col min="15349" max="15351" width="17.5703125" style="332" bestFit="1" customWidth="1"/>
    <col min="15352" max="15358" width="21" style="332" bestFit="1" customWidth="1"/>
    <col min="15359" max="15366" width="21.140625" style="332" bestFit="1" customWidth="1"/>
    <col min="15367" max="15367" width="22.7109375" style="332" customWidth="1"/>
    <col min="15368" max="15368" width="22" style="332" customWidth="1"/>
    <col min="15369" max="15369" width="22.7109375" style="332" customWidth="1"/>
    <col min="15370" max="15375" width="21.140625" style="332" bestFit="1" customWidth="1"/>
    <col min="15376" max="15376" width="19.5703125" style="332" customWidth="1"/>
    <col min="15377" max="15377" width="21.140625" style="332" bestFit="1" customWidth="1"/>
    <col min="15378" max="15378" width="22.7109375" style="332" customWidth="1"/>
    <col min="15379" max="15379" width="22" style="332" customWidth="1"/>
    <col min="15380" max="15380" width="23.42578125" style="332" bestFit="1" customWidth="1"/>
    <col min="15381" max="15383" width="9.140625" style="332"/>
    <col min="15384" max="15384" width="11.28515625" style="332" customWidth="1"/>
    <col min="15385" max="15385" width="10.28515625" style="332" customWidth="1"/>
    <col min="15386" max="15593" width="9.140625" style="332"/>
    <col min="15594" max="15594" width="2.85546875" style="332" customWidth="1"/>
    <col min="15595" max="15595" width="13.140625" style="332" customWidth="1"/>
    <col min="15596" max="15596" width="60.28515625" style="332" customWidth="1"/>
    <col min="15597" max="15601" width="10.85546875" style="332" bestFit="1" customWidth="1"/>
    <col min="15602" max="15602" width="11.85546875" style="332" bestFit="1" customWidth="1"/>
    <col min="15603" max="15603" width="14.28515625" style="332" bestFit="1" customWidth="1"/>
    <col min="15604" max="15604" width="17.42578125" style="332" bestFit="1" customWidth="1"/>
    <col min="15605" max="15607" width="17.5703125" style="332" bestFit="1" customWidth="1"/>
    <col min="15608" max="15614" width="21" style="332" bestFit="1" customWidth="1"/>
    <col min="15615" max="15622" width="21.140625" style="332" bestFit="1" customWidth="1"/>
    <col min="15623" max="15623" width="22.7109375" style="332" customWidth="1"/>
    <col min="15624" max="15624" width="22" style="332" customWidth="1"/>
    <col min="15625" max="15625" width="22.7109375" style="332" customWidth="1"/>
    <col min="15626" max="15631" width="21.140625" style="332" bestFit="1" customWidth="1"/>
    <col min="15632" max="15632" width="19.5703125" style="332" customWidth="1"/>
    <col min="15633" max="15633" width="21.140625" style="332" bestFit="1" customWidth="1"/>
    <col min="15634" max="15634" width="22.7109375" style="332" customWidth="1"/>
    <col min="15635" max="15635" width="22" style="332" customWidth="1"/>
    <col min="15636" max="15636" width="23.42578125" style="332" bestFit="1" customWidth="1"/>
    <col min="15637" max="15639" width="9.140625" style="332"/>
    <col min="15640" max="15640" width="11.28515625" style="332" customWidth="1"/>
    <col min="15641" max="15641" width="10.28515625" style="332" customWidth="1"/>
    <col min="15642" max="15849" width="9.140625" style="332"/>
    <col min="15850" max="15850" width="2.85546875" style="332" customWidth="1"/>
    <col min="15851" max="15851" width="13.140625" style="332" customWidth="1"/>
    <col min="15852" max="15852" width="60.28515625" style="332" customWidth="1"/>
    <col min="15853" max="15857" width="10.85546875" style="332" bestFit="1" customWidth="1"/>
    <col min="15858" max="15858" width="11.85546875" style="332" bestFit="1" customWidth="1"/>
    <col min="15859" max="15859" width="14.28515625" style="332" bestFit="1" customWidth="1"/>
    <col min="15860" max="15860" width="17.42578125" style="332" bestFit="1" customWidth="1"/>
    <col min="15861" max="15863" width="17.5703125" style="332" bestFit="1" customWidth="1"/>
    <col min="15864" max="15870" width="21" style="332" bestFit="1" customWidth="1"/>
    <col min="15871" max="15878" width="21.140625" style="332" bestFit="1" customWidth="1"/>
    <col min="15879" max="15879" width="22.7109375" style="332" customWidth="1"/>
    <col min="15880" max="15880" width="22" style="332" customWidth="1"/>
    <col min="15881" max="15881" width="22.7109375" style="332" customWidth="1"/>
    <col min="15882" max="15887" width="21.140625" style="332" bestFit="1" customWidth="1"/>
    <col min="15888" max="15888" width="19.5703125" style="332" customWidth="1"/>
    <col min="15889" max="15889" width="21.140625" style="332" bestFit="1" customWidth="1"/>
    <col min="15890" max="15890" width="22.7109375" style="332" customWidth="1"/>
    <col min="15891" max="15891" width="22" style="332" customWidth="1"/>
    <col min="15892" max="15892" width="23.42578125" style="332" bestFit="1" customWidth="1"/>
    <col min="15893" max="15895" width="9.140625" style="332"/>
    <col min="15896" max="15896" width="11.28515625" style="332" customWidth="1"/>
    <col min="15897" max="15897" width="10.28515625" style="332" customWidth="1"/>
    <col min="15898" max="16105" width="9.140625" style="332"/>
    <col min="16106" max="16106" width="2.85546875" style="332" customWidth="1"/>
    <col min="16107" max="16107" width="13.140625" style="332" customWidth="1"/>
    <col min="16108" max="16108" width="60.28515625" style="332" customWidth="1"/>
    <col min="16109" max="16113" width="10.85546875" style="332" bestFit="1" customWidth="1"/>
    <col min="16114" max="16114" width="11.85546875" style="332" bestFit="1" customWidth="1"/>
    <col min="16115" max="16115" width="14.28515625" style="332" bestFit="1" customWidth="1"/>
    <col min="16116" max="16116" width="17.42578125" style="332" bestFit="1" customWidth="1"/>
    <col min="16117" max="16119" width="17.5703125" style="332" bestFit="1" customWidth="1"/>
    <col min="16120" max="16126" width="21" style="332" bestFit="1" customWidth="1"/>
    <col min="16127" max="16134" width="21.140625" style="332" bestFit="1" customWidth="1"/>
    <col min="16135" max="16135" width="22.7109375" style="332" customWidth="1"/>
    <col min="16136" max="16136" width="22" style="332" customWidth="1"/>
    <col min="16137" max="16137" width="22.7109375" style="332" customWidth="1"/>
    <col min="16138" max="16143" width="21.140625" style="332" bestFit="1" customWidth="1"/>
    <col min="16144" max="16144" width="19.5703125" style="332" customWidth="1"/>
    <col min="16145" max="16145" width="21.140625" style="332" bestFit="1" customWidth="1"/>
    <col min="16146" max="16146" width="22.7109375" style="332" customWidth="1"/>
    <col min="16147" max="16147" width="22" style="332" customWidth="1"/>
    <col min="16148" max="16148" width="23.42578125" style="332" bestFit="1" customWidth="1"/>
    <col min="16149" max="16151" width="9.140625" style="332"/>
    <col min="16152" max="16152" width="11.28515625" style="332" customWidth="1"/>
    <col min="16153" max="16153" width="10.28515625" style="332" customWidth="1"/>
    <col min="16154" max="16384" width="9.140625" style="332"/>
  </cols>
  <sheetData>
    <row r="1" spans="2:26">
      <c r="B1" s="331"/>
    </row>
    <row r="2" spans="2:26">
      <c r="B2" s="333"/>
      <c r="C2" s="333"/>
      <c r="D2" s="333"/>
      <c r="E2" s="334"/>
      <c r="F2" s="334"/>
      <c r="G2" s="334"/>
      <c r="H2" s="334"/>
      <c r="I2" s="334"/>
      <c r="J2" s="334"/>
      <c r="K2" s="334"/>
      <c r="L2" s="392" t="str">
        <f>Index!B2</f>
        <v xml:space="preserve">      Vidarbha Industries Power Limited - Transmission Business</v>
      </c>
      <c r="M2" s="334"/>
      <c r="N2" s="334"/>
      <c r="O2" s="334"/>
      <c r="P2" s="333"/>
      <c r="Q2" s="334"/>
      <c r="R2" s="334"/>
      <c r="S2" s="334"/>
      <c r="T2" s="334"/>
      <c r="U2" s="334"/>
      <c r="V2" s="334"/>
      <c r="W2" s="334"/>
      <c r="X2" s="334"/>
      <c r="Y2" s="334"/>
      <c r="Z2" s="334"/>
    </row>
    <row r="3" spans="2:26">
      <c r="B3" s="335"/>
      <c r="C3" s="336"/>
      <c r="E3" s="335"/>
      <c r="F3" s="335"/>
      <c r="G3" s="335"/>
      <c r="H3" s="335"/>
      <c r="I3" s="335"/>
      <c r="J3" s="335"/>
      <c r="K3" s="335"/>
      <c r="L3" s="398" t="s">
        <v>451</v>
      </c>
      <c r="M3" s="335"/>
      <c r="N3" s="335"/>
      <c r="O3" s="335"/>
      <c r="P3" s="335"/>
      <c r="Q3" s="335"/>
      <c r="R3" s="335"/>
      <c r="S3" s="335"/>
      <c r="T3" s="335"/>
      <c r="U3" s="335"/>
      <c r="V3" s="335"/>
      <c r="W3" s="335"/>
      <c r="X3" s="336"/>
      <c r="Y3" s="336"/>
      <c r="Z3" s="336"/>
    </row>
    <row r="4" spans="2:26">
      <c r="B4" s="333"/>
      <c r="C4" s="333"/>
      <c r="D4" s="333"/>
      <c r="E4" s="337"/>
      <c r="F4" s="337"/>
      <c r="G4" s="337"/>
      <c r="H4" s="337"/>
      <c r="I4" s="337"/>
      <c r="J4" s="337"/>
      <c r="K4" s="337"/>
      <c r="L4" s="338" t="s">
        <v>735</v>
      </c>
      <c r="M4" s="337"/>
      <c r="N4" s="337"/>
      <c r="O4" s="337"/>
      <c r="P4" s="333"/>
      <c r="Q4" s="337"/>
      <c r="R4" s="337"/>
      <c r="S4" s="337"/>
      <c r="T4" s="337"/>
      <c r="U4" s="337"/>
      <c r="V4" s="337"/>
      <c r="W4" s="337"/>
      <c r="X4" s="337"/>
      <c r="Y4" s="337"/>
      <c r="Z4" s="337"/>
    </row>
    <row r="5" spans="2:26">
      <c r="B5" s="339"/>
      <c r="C5" s="339"/>
      <c r="D5" s="339"/>
      <c r="E5" s="337"/>
      <c r="F5" s="337"/>
      <c r="G5" s="337"/>
      <c r="H5" s="337"/>
      <c r="I5" s="337"/>
      <c r="J5" s="337"/>
      <c r="K5" s="337"/>
      <c r="L5" s="337"/>
      <c r="M5" s="337"/>
      <c r="N5" s="337"/>
      <c r="O5" s="337"/>
      <c r="P5" s="337"/>
      <c r="Q5" s="337"/>
      <c r="R5" s="337"/>
      <c r="S5" s="337"/>
      <c r="T5" s="337"/>
      <c r="V5" s="337"/>
      <c r="W5" s="337"/>
      <c r="X5" s="337"/>
      <c r="Y5" s="337"/>
      <c r="Z5" s="337"/>
    </row>
    <row r="6" spans="2:26">
      <c r="B6" s="1308" t="s">
        <v>469</v>
      </c>
      <c r="C6" s="340" t="s">
        <v>470</v>
      </c>
      <c r="D6" s="1311" t="s">
        <v>471</v>
      </c>
      <c r="E6" s="1311"/>
      <c r="F6" s="1311"/>
      <c r="G6" s="1311"/>
      <c r="H6" s="1311" t="s">
        <v>471</v>
      </c>
      <c r="I6" s="1311"/>
      <c r="J6" s="1311"/>
      <c r="K6" s="1311"/>
      <c r="L6" s="1311" t="s">
        <v>472</v>
      </c>
      <c r="M6" s="1311"/>
      <c r="N6" s="1311"/>
      <c r="O6" s="1311"/>
      <c r="P6" s="1311" t="s">
        <v>473</v>
      </c>
      <c r="Q6" s="1311"/>
      <c r="R6" s="1311"/>
      <c r="S6" s="1311"/>
      <c r="T6" s="341"/>
      <c r="U6" s="342"/>
      <c r="V6" s="342"/>
      <c r="W6" s="342"/>
    </row>
    <row r="7" spans="2:26">
      <c r="B7" s="1309"/>
      <c r="C7" s="343" t="s">
        <v>474</v>
      </c>
      <c r="D7" s="344" t="s">
        <v>475</v>
      </c>
      <c r="E7" s="344" t="s">
        <v>476</v>
      </c>
      <c r="F7" s="344" t="s">
        <v>477</v>
      </c>
      <c r="G7" s="344" t="s">
        <v>478</v>
      </c>
      <c r="H7" s="344" t="s">
        <v>475</v>
      </c>
      <c r="I7" s="344" t="s">
        <v>476</v>
      </c>
      <c r="J7" s="344" t="s">
        <v>477</v>
      </c>
      <c r="K7" s="344" t="s">
        <v>478</v>
      </c>
      <c r="L7" s="344" t="s">
        <v>475</v>
      </c>
      <c r="M7" s="344" t="s">
        <v>476</v>
      </c>
      <c r="N7" s="344" t="s">
        <v>477</v>
      </c>
      <c r="O7" s="344" t="s">
        <v>478</v>
      </c>
      <c r="P7" s="344" t="s">
        <v>475</v>
      </c>
      <c r="Q7" s="344" t="s">
        <v>476</v>
      </c>
      <c r="R7" s="344" t="s">
        <v>477</v>
      </c>
      <c r="S7" s="344" t="s">
        <v>478</v>
      </c>
      <c r="T7" s="344" t="s">
        <v>23</v>
      </c>
      <c r="U7" s="342"/>
      <c r="V7" s="342"/>
    </row>
    <row r="8" spans="2:26">
      <c r="B8" s="1310"/>
      <c r="C8" s="340" t="s">
        <v>479</v>
      </c>
      <c r="D8" s="345"/>
      <c r="E8" s="345"/>
      <c r="F8" s="345"/>
      <c r="G8" s="345"/>
      <c r="H8" s="345"/>
      <c r="I8" s="345"/>
      <c r="J8" s="345"/>
      <c r="K8" s="345"/>
      <c r="L8" s="345"/>
      <c r="M8" s="345"/>
      <c r="N8" s="345"/>
      <c r="O8" s="345"/>
      <c r="P8" s="345"/>
      <c r="Q8" s="345"/>
      <c r="R8" s="345"/>
      <c r="S8" s="345"/>
      <c r="T8" s="345"/>
      <c r="U8" s="342"/>
      <c r="V8" s="342"/>
    </row>
    <row r="9" spans="2:26">
      <c r="B9" s="346"/>
      <c r="C9" s="346"/>
      <c r="D9" s="346"/>
      <c r="E9" s="346"/>
      <c r="F9" s="346"/>
      <c r="G9" s="346"/>
      <c r="H9" s="346"/>
      <c r="I9" s="346"/>
      <c r="J9" s="346"/>
      <c r="K9" s="346"/>
      <c r="L9" s="346"/>
      <c r="M9" s="346"/>
      <c r="N9" s="346"/>
      <c r="O9" s="346"/>
      <c r="P9" s="346"/>
      <c r="Q9" s="346"/>
      <c r="R9" s="346"/>
      <c r="S9" s="346"/>
      <c r="T9" s="346"/>
      <c r="U9" s="342"/>
      <c r="V9" s="342"/>
    </row>
    <row r="10" spans="2:26">
      <c r="B10" s="347">
        <v>1.1000000000000001</v>
      </c>
      <c r="C10" s="348" t="s">
        <v>480</v>
      </c>
      <c r="D10" s="346"/>
      <c r="E10" s="346"/>
      <c r="F10" s="346"/>
      <c r="G10" s="346"/>
      <c r="H10" s="346"/>
      <c r="I10" s="346"/>
      <c r="J10" s="346"/>
      <c r="K10" s="346"/>
      <c r="L10" s="346"/>
      <c r="M10" s="346"/>
      <c r="N10" s="346"/>
      <c r="O10" s="346"/>
      <c r="P10" s="346"/>
      <c r="Q10" s="346"/>
      <c r="R10" s="346"/>
      <c r="S10" s="346"/>
      <c r="T10" s="346"/>
      <c r="U10" s="342"/>
      <c r="V10" s="342"/>
    </row>
    <row r="11" spans="2:26">
      <c r="B11" s="346"/>
      <c r="C11" s="346" t="s">
        <v>481</v>
      </c>
      <c r="D11" s="349"/>
      <c r="E11" s="349"/>
      <c r="F11" s="349"/>
      <c r="G11" s="349"/>
      <c r="H11" s="349"/>
      <c r="I11" s="349"/>
      <c r="J11" s="349"/>
      <c r="K11" s="349"/>
      <c r="L11" s="349"/>
      <c r="M11" s="349"/>
      <c r="N11" s="349"/>
      <c r="O11" s="349"/>
      <c r="P11" s="349"/>
      <c r="Q11" s="349"/>
      <c r="R11" s="349"/>
      <c r="S11" s="349"/>
      <c r="T11" s="350"/>
      <c r="U11" s="342"/>
      <c r="V11" s="342"/>
    </row>
    <row r="12" spans="2:26">
      <c r="B12" s="346"/>
      <c r="C12" s="346" t="s">
        <v>482</v>
      </c>
      <c r="D12" s="351"/>
      <c r="E12" s="351"/>
      <c r="F12" s="351"/>
      <c r="G12" s="351"/>
      <c r="H12" s="351"/>
      <c r="I12" s="351"/>
      <c r="J12" s="351"/>
      <c r="K12" s="351"/>
      <c r="L12" s="351"/>
      <c r="M12" s="351"/>
      <c r="N12" s="351"/>
      <c r="O12" s="351"/>
      <c r="P12" s="351"/>
      <c r="Q12" s="351"/>
      <c r="R12" s="351"/>
      <c r="S12" s="351"/>
      <c r="T12" s="350"/>
      <c r="U12" s="342"/>
      <c r="V12" s="342"/>
    </row>
    <row r="13" spans="2:26">
      <c r="B13" s="346"/>
      <c r="C13" s="346" t="s">
        <v>483</v>
      </c>
      <c r="D13" s="349"/>
      <c r="E13" s="349"/>
      <c r="F13" s="349"/>
      <c r="G13" s="349"/>
      <c r="H13" s="349"/>
      <c r="I13" s="349"/>
      <c r="J13" s="349"/>
      <c r="K13" s="349"/>
      <c r="L13" s="349"/>
      <c r="M13" s="349"/>
      <c r="N13" s="349"/>
      <c r="O13" s="349"/>
      <c r="P13" s="349"/>
      <c r="Q13" s="349"/>
      <c r="R13" s="349"/>
      <c r="S13" s="349"/>
      <c r="T13" s="352"/>
      <c r="U13" s="353"/>
      <c r="V13" s="342"/>
    </row>
    <row r="14" spans="2:26">
      <c r="B14" s="346"/>
      <c r="C14" s="346" t="s">
        <v>484</v>
      </c>
      <c r="D14" s="349"/>
      <c r="E14" s="349"/>
      <c r="F14" s="349"/>
      <c r="G14" s="349"/>
      <c r="H14" s="349"/>
      <c r="I14" s="349"/>
      <c r="J14" s="349"/>
      <c r="K14" s="349"/>
      <c r="L14" s="349"/>
      <c r="M14" s="349"/>
      <c r="N14" s="349"/>
      <c r="O14" s="349"/>
      <c r="P14" s="349"/>
      <c r="Q14" s="349"/>
      <c r="R14" s="349"/>
      <c r="S14" s="349"/>
      <c r="T14" s="350"/>
      <c r="U14" s="342"/>
      <c r="V14" s="342"/>
    </row>
    <row r="15" spans="2:26">
      <c r="B15" s="346"/>
      <c r="C15" s="346" t="s">
        <v>485</v>
      </c>
      <c r="D15" s="349"/>
      <c r="E15" s="349"/>
      <c r="F15" s="349"/>
      <c r="G15" s="349"/>
      <c r="H15" s="349"/>
      <c r="I15" s="349"/>
      <c r="J15" s="349"/>
      <c r="K15" s="349"/>
      <c r="L15" s="349"/>
      <c r="M15" s="349"/>
      <c r="N15" s="349"/>
      <c r="O15" s="349"/>
      <c r="P15" s="349"/>
      <c r="Q15" s="349"/>
      <c r="R15" s="349"/>
      <c r="S15" s="349"/>
      <c r="T15" s="350"/>
      <c r="U15" s="342"/>
      <c r="V15" s="342"/>
    </row>
    <row r="16" spans="2:26">
      <c r="B16" s="346"/>
      <c r="C16" s="346"/>
      <c r="D16" s="349"/>
      <c r="E16" s="349"/>
      <c r="F16" s="349"/>
      <c r="G16" s="349"/>
      <c r="H16" s="349"/>
      <c r="I16" s="349"/>
      <c r="J16" s="349"/>
      <c r="K16" s="349"/>
      <c r="L16" s="349"/>
      <c r="M16" s="349"/>
      <c r="N16" s="349"/>
      <c r="O16" s="349"/>
      <c r="P16" s="349"/>
      <c r="Q16" s="349"/>
      <c r="R16" s="349"/>
      <c r="S16" s="349"/>
      <c r="T16" s="350"/>
      <c r="U16" s="342"/>
      <c r="V16" s="342"/>
    </row>
    <row r="17" spans="2:22" s="357" customFormat="1">
      <c r="B17" s="348">
        <v>1.2</v>
      </c>
      <c r="C17" s="348" t="s">
        <v>486</v>
      </c>
      <c r="D17" s="354"/>
      <c r="E17" s="354"/>
      <c r="F17" s="354"/>
      <c r="G17" s="354"/>
      <c r="H17" s="354"/>
      <c r="I17" s="354"/>
      <c r="J17" s="354"/>
      <c r="K17" s="354"/>
      <c r="L17" s="354"/>
      <c r="M17" s="354"/>
      <c r="N17" s="354"/>
      <c r="O17" s="354"/>
      <c r="P17" s="354"/>
      <c r="Q17" s="354"/>
      <c r="R17" s="354"/>
      <c r="S17" s="354"/>
      <c r="T17" s="355"/>
      <c r="U17" s="356"/>
      <c r="V17" s="356"/>
    </row>
    <row r="18" spans="2:22">
      <c r="B18" s="346"/>
      <c r="C18" s="346" t="s">
        <v>481</v>
      </c>
      <c r="D18" s="350"/>
      <c r="E18" s="350"/>
      <c r="F18" s="350"/>
      <c r="G18" s="350"/>
      <c r="H18" s="350"/>
      <c r="I18" s="350"/>
      <c r="J18" s="350"/>
      <c r="K18" s="350"/>
      <c r="L18" s="350"/>
      <c r="M18" s="350"/>
      <c r="N18" s="350"/>
      <c r="O18" s="350"/>
      <c r="P18" s="350"/>
      <c r="Q18" s="350"/>
      <c r="R18" s="350"/>
      <c r="S18" s="350"/>
      <c r="T18" s="350"/>
      <c r="U18" s="342"/>
      <c r="V18" s="342"/>
    </row>
    <row r="19" spans="2:22">
      <c r="B19" s="346"/>
      <c r="C19" s="346" t="s">
        <v>482</v>
      </c>
      <c r="D19" s="358"/>
      <c r="E19" s="358"/>
      <c r="F19" s="358"/>
      <c r="G19" s="358"/>
      <c r="H19" s="358"/>
      <c r="I19" s="358"/>
      <c r="J19" s="358"/>
      <c r="K19" s="358"/>
      <c r="L19" s="358"/>
      <c r="M19" s="358"/>
      <c r="N19" s="358"/>
      <c r="O19" s="358"/>
      <c r="P19" s="358"/>
      <c r="Q19" s="358"/>
      <c r="R19" s="358"/>
      <c r="S19" s="358"/>
      <c r="T19" s="350"/>
      <c r="U19" s="342"/>
      <c r="V19" s="342"/>
    </row>
    <row r="20" spans="2:22">
      <c r="B20" s="346"/>
      <c r="C20" s="346" t="s">
        <v>483</v>
      </c>
      <c r="D20" s="350"/>
      <c r="E20" s="350"/>
      <c r="F20" s="350"/>
      <c r="G20" s="350"/>
      <c r="H20" s="350"/>
      <c r="I20" s="350"/>
      <c r="J20" s="350"/>
      <c r="K20" s="350"/>
      <c r="L20" s="350"/>
      <c r="M20" s="350"/>
      <c r="N20" s="350"/>
      <c r="O20" s="350"/>
      <c r="P20" s="350"/>
      <c r="Q20" s="350"/>
      <c r="R20" s="350"/>
      <c r="S20" s="350"/>
      <c r="T20" s="352"/>
      <c r="U20" s="353"/>
      <c r="V20" s="342"/>
    </row>
    <row r="21" spans="2:22">
      <c r="B21" s="346"/>
      <c r="C21" s="346" t="s">
        <v>484</v>
      </c>
      <c r="D21" s="350"/>
      <c r="E21" s="350"/>
      <c r="F21" s="350"/>
      <c r="G21" s="350"/>
      <c r="H21" s="350"/>
      <c r="I21" s="350"/>
      <c r="J21" s="350"/>
      <c r="K21" s="350"/>
      <c r="L21" s="350"/>
      <c r="M21" s="350"/>
      <c r="N21" s="350"/>
      <c r="O21" s="350"/>
      <c r="P21" s="350"/>
      <c r="Q21" s="350"/>
      <c r="R21" s="350"/>
      <c r="S21" s="350"/>
      <c r="T21" s="350"/>
      <c r="U21" s="342"/>
      <c r="V21" s="342"/>
    </row>
    <row r="22" spans="2:22">
      <c r="B22" s="346"/>
      <c r="C22" s="346" t="s">
        <v>485</v>
      </c>
      <c r="D22" s="350"/>
      <c r="E22" s="350"/>
      <c r="F22" s="350"/>
      <c r="G22" s="350"/>
      <c r="H22" s="350"/>
      <c r="I22" s="350"/>
      <c r="J22" s="350"/>
      <c r="K22" s="350"/>
      <c r="L22" s="350"/>
      <c r="M22" s="350"/>
      <c r="N22" s="350"/>
      <c r="O22" s="350"/>
      <c r="P22" s="350"/>
      <c r="Q22" s="350"/>
      <c r="R22" s="350"/>
      <c r="S22" s="350"/>
      <c r="T22" s="350"/>
      <c r="U22" s="342"/>
      <c r="V22" s="342"/>
    </row>
    <row r="23" spans="2:22">
      <c r="B23" s="346"/>
      <c r="C23" s="346"/>
      <c r="D23" s="350"/>
      <c r="E23" s="350"/>
      <c r="F23" s="350"/>
      <c r="G23" s="350"/>
      <c r="H23" s="350"/>
      <c r="I23" s="350"/>
      <c r="J23" s="350"/>
      <c r="K23" s="350"/>
      <c r="L23" s="350"/>
      <c r="M23" s="350"/>
      <c r="N23" s="350"/>
      <c r="O23" s="350"/>
      <c r="P23" s="350"/>
      <c r="Q23" s="350"/>
      <c r="R23" s="350"/>
      <c r="S23" s="350"/>
      <c r="T23" s="350"/>
      <c r="U23" s="342"/>
      <c r="V23" s="342"/>
    </row>
    <row r="24" spans="2:22">
      <c r="B24" s="348">
        <v>1.3</v>
      </c>
      <c r="C24" s="348" t="s">
        <v>487</v>
      </c>
      <c r="D24" s="350"/>
      <c r="E24" s="350"/>
      <c r="F24" s="350"/>
      <c r="G24" s="350"/>
      <c r="H24" s="350"/>
      <c r="I24" s="350"/>
      <c r="J24" s="350"/>
      <c r="K24" s="350"/>
      <c r="L24" s="350"/>
      <c r="M24" s="350"/>
      <c r="N24" s="350"/>
      <c r="O24" s="350"/>
      <c r="P24" s="350"/>
      <c r="Q24" s="350"/>
      <c r="R24" s="350"/>
      <c r="S24" s="350"/>
      <c r="T24" s="350"/>
      <c r="U24" s="342"/>
      <c r="V24" s="342"/>
    </row>
    <row r="25" spans="2:22">
      <c r="B25" s="346"/>
      <c r="C25" s="346" t="s">
        <v>481</v>
      </c>
      <c r="D25" s="350"/>
      <c r="E25" s="350"/>
      <c r="F25" s="350"/>
      <c r="G25" s="350"/>
      <c r="H25" s="350"/>
      <c r="I25" s="350"/>
      <c r="J25" s="350"/>
      <c r="K25" s="350"/>
      <c r="L25" s="350"/>
      <c r="M25" s="350"/>
      <c r="N25" s="350"/>
      <c r="O25" s="350"/>
      <c r="P25" s="350"/>
      <c r="Q25" s="350"/>
      <c r="R25" s="350"/>
      <c r="S25" s="350"/>
      <c r="T25" s="350"/>
      <c r="U25" s="342"/>
      <c r="V25" s="342"/>
    </row>
    <row r="26" spans="2:22">
      <c r="B26" s="346"/>
      <c r="C26" s="346" t="s">
        <v>482</v>
      </c>
      <c r="D26" s="358"/>
      <c r="E26" s="358"/>
      <c r="F26" s="358"/>
      <c r="G26" s="358"/>
      <c r="H26" s="358"/>
      <c r="I26" s="358"/>
      <c r="J26" s="358"/>
      <c r="K26" s="358"/>
      <c r="L26" s="358"/>
      <c r="M26" s="358"/>
      <c r="N26" s="358"/>
      <c r="O26" s="358"/>
      <c r="P26" s="358"/>
      <c r="Q26" s="358"/>
      <c r="R26" s="358"/>
      <c r="S26" s="358"/>
      <c r="T26" s="352"/>
      <c r="U26" s="342"/>
      <c r="V26" s="342"/>
    </row>
    <row r="27" spans="2:22">
      <c r="B27" s="346"/>
      <c r="C27" s="346" t="s">
        <v>483</v>
      </c>
      <c r="D27" s="350"/>
      <c r="E27" s="350"/>
      <c r="F27" s="350"/>
      <c r="G27" s="350"/>
      <c r="H27" s="350"/>
      <c r="I27" s="350"/>
      <c r="J27" s="350"/>
      <c r="K27" s="350"/>
      <c r="L27" s="350"/>
      <c r="M27" s="350"/>
      <c r="N27" s="350"/>
      <c r="O27" s="350"/>
      <c r="P27" s="350"/>
      <c r="Q27" s="350"/>
      <c r="R27" s="350"/>
      <c r="S27" s="350"/>
      <c r="T27" s="352"/>
      <c r="U27" s="353"/>
      <c r="V27" s="342"/>
    </row>
    <row r="28" spans="2:22">
      <c r="B28" s="346"/>
      <c r="C28" s="346" t="s">
        <v>484</v>
      </c>
      <c r="D28" s="350"/>
      <c r="E28" s="350"/>
      <c r="F28" s="350"/>
      <c r="G28" s="350"/>
      <c r="H28" s="350"/>
      <c r="I28" s="350"/>
      <c r="J28" s="350"/>
      <c r="K28" s="350"/>
      <c r="L28" s="350"/>
      <c r="M28" s="350"/>
      <c r="N28" s="350"/>
      <c r="O28" s="350"/>
      <c r="P28" s="350"/>
      <c r="Q28" s="350"/>
      <c r="R28" s="350"/>
      <c r="S28" s="350"/>
      <c r="T28" s="350"/>
      <c r="U28" s="342"/>
      <c r="V28" s="342"/>
    </row>
    <row r="29" spans="2:22">
      <c r="B29" s="346"/>
      <c r="C29" s="346" t="s">
        <v>485</v>
      </c>
      <c r="D29" s="350"/>
      <c r="E29" s="350"/>
      <c r="F29" s="350"/>
      <c r="G29" s="350"/>
      <c r="H29" s="350"/>
      <c r="I29" s="350"/>
      <c r="J29" s="350"/>
      <c r="K29" s="350"/>
      <c r="L29" s="350"/>
      <c r="M29" s="350"/>
      <c r="N29" s="350"/>
      <c r="O29" s="350"/>
      <c r="P29" s="350"/>
      <c r="Q29" s="350"/>
      <c r="R29" s="350"/>
      <c r="S29" s="350"/>
      <c r="T29" s="350"/>
      <c r="U29" s="342"/>
      <c r="V29" s="342"/>
    </row>
    <row r="30" spans="2:22">
      <c r="B30" s="346"/>
      <c r="C30" s="346"/>
      <c r="D30" s="350"/>
      <c r="E30" s="350"/>
      <c r="F30" s="350"/>
      <c r="G30" s="350"/>
      <c r="H30" s="350"/>
      <c r="I30" s="350"/>
      <c r="J30" s="350"/>
      <c r="K30" s="350"/>
      <c r="L30" s="350"/>
      <c r="M30" s="350"/>
      <c r="N30" s="350"/>
      <c r="O30" s="350"/>
      <c r="P30" s="350"/>
      <c r="Q30" s="350"/>
      <c r="R30" s="350"/>
      <c r="S30" s="350"/>
      <c r="T30" s="350"/>
      <c r="U30" s="342"/>
      <c r="V30" s="342"/>
    </row>
    <row r="31" spans="2:22">
      <c r="B31" s="346"/>
      <c r="C31" s="346"/>
      <c r="D31" s="350"/>
      <c r="E31" s="350"/>
      <c r="F31" s="350"/>
      <c r="G31" s="350"/>
      <c r="H31" s="350"/>
      <c r="I31" s="350"/>
      <c r="J31" s="350"/>
      <c r="K31" s="350"/>
      <c r="L31" s="350"/>
      <c r="M31" s="350"/>
      <c r="N31" s="350"/>
      <c r="O31" s="350"/>
      <c r="P31" s="350"/>
      <c r="Q31" s="350"/>
      <c r="R31" s="350"/>
      <c r="S31" s="350"/>
      <c r="T31" s="350"/>
      <c r="U31" s="342"/>
      <c r="V31" s="342"/>
    </row>
    <row r="32" spans="2:22">
      <c r="B32" s="347">
        <v>1.4</v>
      </c>
      <c r="C32" s="348" t="s">
        <v>488</v>
      </c>
      <c r="D32" s="350"/>
      <c r="E32" s="350"/>
      <c r="F32" s="350"/>
      <c r="G32" s="350"/>
      <c r="H32" s="350"/>
      <c r="I32" s="350"/>
      <c r="J32" s="350"/>
      <c r="K32" s="350"/>
      <c r="L32" s="350"/>
      <c r="M32" s="350"/>
      <c r="N32" s="350"/>
      <c r="O32" s="350"/>
      <c r="P32" s="350"/>
      <c r="Q32" s="350"/>
      <c r="R32" s="350"/>
      <c r="S32" s="350"/>
      <c r="T32" s="350"/>
      <c r="U32" s="342"/>
      <c r="V32" s="342"/>
    </row>
    <row r="33" spans="2:22">
      <c r="B33" s="346"/>
      <c r="C33" s="346" t="s">
        <v>481</v>
      </c>
      <c r="D33" s="358"/>
      <c r="E33" s="358"/>
      <c r="F33" s="358"/>
      <c r="G33" s="358"/>
      <c r="H33" s="358"/>
      <c r="I33" s="358"/>
      <c r="J33" s="358"/>
      <c r="K33" s="358"/>
      <c r="L33" s="358"/>
      <c r="M33" s="358"/>
      <c r="N33" s="358"/>
      <c r="O33" s="358"/>
      <c r="P33" s="358"/>
      <c r="Q33" s="358"/>
      <c r="R33" s="358"/>
      <c r="S33" s="358"/>
      <c r="T33" s="350"/>
      <c r="U33" s="342"/>
      <c r="V33" s="342"/>
    </row>
    <row r="34" spans="2:22">
      <c r="B34" s="346"/>
      <c r="C34" s="346" t="s">
        <v>482</v>
      </c>
      <c r="D34" s="358"/>
      <c r="E34" s="358"/>
      <c r="F34" s="358"/>
      <c r="G34" s="358"/>
      <c r="H34" s="358"/>
      <c r="I34" s="358"/>
      <c r="J34" s="358"/>
      <c r="K34" s="358"/>
      <c r="L34" s="358"/>
      <c r="M34" s="358"/>
      <c r="N34" s="358"/>
      <c r="O34" s="358"/>
      <c r="P34" s="358"/>
      <c r="Q34" s="358"/>
      <c r="R34" s="358"/>
      <c r="S34" s="358"/>
      <c r="T34" s="350"/>
      <c r="U34" s="342"/>
      <c r="V34" s="342"/>
    </row>
    <row r="35" spans="2:22">
      <c r="B35" s="346"/>
      <c r="C35" s="346" t="s">
        <v>483</v>
      </c>
      <c r="D35" s="358"/>
      <c r="E35" s="358"/>
      <c r="F35" s="358"/>
      <c r="G35" s="358"/>
      <c r="H35" s="358"/>
      <c r="I35" s="358"/>
      <c r="J35" s="358"/>
      <c r="K35" s="358"/>
      <c r="L35" s="358"/>
      <c r="M35" s="358"/>
      <c r="N35" s="358"/>
      <c r="O35" s="358"/>
      <c r="P35" s="358"/>
      <c r="Q35" s="358"/>
      <c r="R35" s="358"/>
      <c r="S35" s="358"/>
      <c r="T35" s="350"/>
      <c r="U35" s="342"/>
      <c r="V35" s="342"/>
    </row>
    <row r="36" spans="2:22">
      <c r="B36" s="346"/>
      <c r="C36" s="346" t="s">
        <v>484</v>
      </c>
      <c r="D36" s="358"/>
      <c r="E36" s="358"/>
      <c r="F36" s="358"/>
      <c r="G36" s="358"/>
      <c r="H36" s="358"/>
      <c r="I36" s="358"/>
      <c r="J36" s="358"/>
      <c r="K36" s="358"/>
      <c r="L36" s="358"/>
      <c r="M36" s="358"/>
      <c r="N36" s="358"/>
      <c r="O36" s="358"/>
      <c r="P36" s="358"/>
      <c r="Q36" s="358"/>
      <c r="R36" s="358"/>
      <c r="S36" s="358"/>
      <c r="T36" s="350"/>
      <c r="U36" s="342"/>
      <c r="V36" s="342"/>
    </row>
    <row r="37" spans="2:22">
      <c r="B37" s="346"/>
      <c r="C37" s="346" t="s">
        <v>485</v>
      </c>
      <c r="D37" s="350"/>
      <c r="E37" s="350"/>
      <c r="F37" s="350"/>
      <c r="G37" s="350"/>
      <c r="H37" s="350"/>
      <c r="I37" s="350"/>
      <c r="J37" s="350"/>
      <c r="K37" s="350"/>
      <c r="L37" s="350"/>
      <c r="M37" s="350"/>
      <c r="N37" s="350"/>
      <c r="O37" s="350"/>
      <c r="P37" s="350"/>
      <c r="Q37" s="350"/>
      <c r="R37" s="350"/>
      <c r="S37" s="350"/>
      <c r="T37" s="350"/>
      <c r="U37" s="342"/>
      <c r="V37" s="342"/>
    </row>
    <row r="38" spans="2:22">
      <c r="B38" s="346"/>
      <c r="C38" s="346"/>
      <c r="D38" s="350"/>
      <c r="E38" s="350"/>
      <c r="F38" s="350"/>
      <c r="G38" s="350"/>
      <c r="H38" s="350"/>
      <c r="I38" s="350"/>
      <c r="J38" s="350"/>
      <c r="K38" s="350"/>
      <c r="L38" s="350"/>
      <c r="M38" s="350"/>
      <c r="N38" s="350"/>
      <c r="O38" s="350"/>
      <c r="P38" s="350"/>
      <c r="Q38" s="350"/>
      <c r="R38" s="350"/>
      <c r="S38" s="350"/>
      <c r="T38" s="350"/>
      <c r="U38" s="342"/>
      <c r="V38" s="342"/>
    </row>
    <row r="39" spans="2:22">
      <c r="B39" s="346">
        <v>2</v>
      </c>
      <c r="C39" s="348" t="s">
        <v>489</v>
      </c>
      <c r="D39" s="350"/>
      <c r="E39" s="350"/>
      <c r="F39" s="350"/>
      <c r="G39" s="350"/>
      <c r="H39" s="350"/>
      <c r="I39" s="350"/>
      <c r="J39" s="350"/>
      <c r="K39" s="350"/>
      <c r="L39" s="350"/>
      <c r="M39" s="350"/>
      <c r="N39" s="350"/>
      <c r="O39" s="350"/>
      <c r="P39" s="350"/>
      <c r="Q39" s="350"/>
      <c r="R39" s="350"/>
      <c r="S39" s="350"/>
      <c r="T39" s="359">
        <f>SUM(D39:S39)</f>
        <v>0</v>
      </c>
      <c r="U39" s="342"/>
      <c r="V39" s="342"/>
    </row>
    <row r="40" spans="2:22">
      <c r="B40" s="346"/>
      <c r="C40" s="348" t="s">
        <v>490</v>
      </c>
      <c r="D40" s="358"/>
      <c r="E40" s="358"/>
      <c r="F40" s="358"/>
      <c r="G40" s="358"/>
      <c r="H40" s="358"/>
      <c r="I40" s="358"/>
      <c r="J40" s="358"/>
      <c r="K40" s="358"/>
      <c r="L40" s="358"/>
      <c r="M40" s="358"/>
      <c r="N40" s="358"/>
      <c r="O40" s="358"/>
      <c r="P40" s="358"/>
      <c r="Q40" s="358"/>
      <c r="R40" s="358"/>
      <c r="S40" s="358"/>
      <c r="T40" s="350"/>
      <c r="U40" s="342"/>
      <c r="V40" s="342"/>
    </row>
    <row r="41" spans="2:22">
      <c r="B41" s="346"/>
      <c r="C41" s="348" t="s">
        <v>491</v>
      </c>
      <c r="D41" s="358"/>
      <c r="E41" s="358"/>
      <c r="F41" s="358"/>
      <c r="G41" s="358"/>
      <c r="H41" s="358"/>
      <c r="I41" s="358"/>
      <c r="J41" s="358"/>
      <c r="K41" s="358"/>
      <c r="L41" s="358"/>
      <c r="M41" s="358"/>
      <c r="N41" s="358"/>
      <c r="O41" s="358"/>
      <c r="P41" s="358"/>
      <c r="Q41" s="358"/>
      <c r="R41" s="358"/>
      <c r="S41" s="358"/>
      <c r="T41" s="350"/>
      <c r="U41" s="342"/>
      <c r="V41" s="342"/>
    </row>
    <row r="42" spans="2:22">
      <c r="B42" s="346"/>
      <c r="C42" s="348" t="s">
        <v>492</v>
      </c>
      <c r="D42" s="358"/>
      <c r="E42" s="358"/>
      <c r="F42" s="358"/>
      <c r="G42" s="358"/>
      <c r="H42" s="358"/>
      <c r="I42" s="358"/>
      <c r="J42" s="358"/>
      <c r="K42" s="358"/>
      <c r="L42" s="358"/>
      <c r="M42" s="358"/>
      <c r="N42" s="358"/>
      <c r="O42" s="358"/>
      <c r="P42" s="358"/>
      <c r="Q42" s="358"/>
      <c r="R42" s="358"/>
      <c r="S42" s="358"/>
      <c r="T42" s="350"/>
      <c r="U42" s="353"/>
      <c r="V42" s="342"/>
    </row>
    <row r="43" spans="2:22">
      <c r="I43" s="342"/>
      <c r="J43" s="342"/>
      <c r="K43" s="342"/>
      <c r="L43" s="342"/>
      <c r="M43" s="342"/>
      <c r="N43" s="342"/>
      <c r="U43" s="342"/>
      <c r="V43" s="342"/>
    </row>
    <row r="44" spans="2:22">
      <c r="B44" s="242" t="s">
        <v>556</v>
      </c>
      <c r="I44" s="342"/>
      <c r="J44" s="342"/>
      <c r="K44" s="342"/>
      <c r="L44" s="342"/>
      <c r="M44" s="342"/>
      <c r="N44" s="342"/>
      <c r="U44" s="342"/>
      <c r="V44" s="342"/>
    </row>
    <row r="45" spans="2:22">
      <c r="I45" s="342"/>
      <c r="J45" s="342"/>
      <c r="K45" s="342"/>
      <c r="L45" s="342"/>
      <c r="M45" s="342"/>
      <c r="N45" s="342"/>
      <c r="U45" s="342"/>
      <c r="V45" s="342"/>
    </row>
    <row r="46" spans="2:22">
      <c r="I46" s="342"/>
      <c r="J46" s="342"/>
      <c r="K46" s="342"/>
      <c r="L46" s="342"/>
      <c r="M46" s="342"/>
      <c r="N46" s="342"/>
      <c r="U46" s="342"/>
      <c r="V46" s="342"/>
    </row>
    <row r="47" spans="2:22">
      <c r="I47" s="342"/>
      <c r="J47" s="342"/>
      <c r="K47" s="342"/>
      <c r="L47" s="342"/>
      <c r="M47" s="342"/>
      <c r="N47" s="342"/>
      <c r="O47" s="342"/>
      <c r="P47" s="342"/>
      <c r="Q47" s="342"/>
      <c r="R47" s="342"/>
      <c r="S47" s="342"/>
      <c r="U47" s="342"/>
      <c r="V47" s="342"/>
    </row>
    <row r="48" spans="2:22">
      <c r="K48" s="342"/>
      <c r="L48" s="342"/>
      <c r="M48" s="342"/>
      <c r="N48" s="342"/>
      <c r="O48" s="342"/>
      <c r="P48" s="342"/>
      <c r="Q48" s="342"/>
      <c r="R48" s="342"/>
      <c r="S48" s="342"/>
      <c r="U48" s="342"/>
      <c r="V48" s="342"/>
    </row>
    <row r="49" spans="9:22">
      <c r="K49" s="342"/>
      <c r="L49" s="342"/>
      <c r="M49" s="342"/>
      <c r="N49" s="342"/>
      <c r="O49" s="342"/>
      <c r="P49" s="342"/>
      <c r="Q49" s="342"/>
      <c r="R49" s="342"/>
      <c r="S49" s="342"/>
      <c r="U49" s="342"/>
      <c r="V49" s="342"/>
    </row>
    <row r="50" spans="9:22">
      <c r="K50" s="342"/>
      <c r="L50" s="342"/>
      <c r="M50" s="342"/>
      <c r="N50" s="342"/>
      <c r="O50" s="342"/>
      <c r="P50" s="342"/>
      <c r="Q50" s="342"/>
      <c r="R50" s="342"/>
      <c r="S50" s="342"/>
    </row>
    <row r="51" spans="9:22">
      <c r="I51" s="360"/>
      <c r="K51" s="353"/>
      <c r="L51" s="342"/>
      <c r="M51" s="342"/>
      <c r="N51" s="342"/>
      <c r="O51" s="342"/>
      <c r="P51" s="342"/>
      <c r="Q51" s="342"/>
      <c r="R51" s="342"/>
      <c r="S51" s="342"/>
    </row>
    <row r="52" spans="9:22">
      <c r="I52" s="360"/>
      <c r="K52" s="353"/>
      <c r="L52" s="342"/>
      <c r="M52" s="342"/>
      <c r="N52" s="342"/>
      <c r="O52" s="342"/>
      <c r="P52" s="342"/>
      <c r="Q52" s="342"/>
      <c r="R52" s="342"/>
      <c r="S52" s="342"/>
    </row>
    <row r="53" spans="9:22">
      <c r="I53" s="360"/>
      <c r="K53" s="353"/>
      <c r="L53" s="342"/>
      <c r="M53" s="342"/>
      <c r="N53" s="342"/>
      <c r="O53" s="342"/>
      <c r="P53" s="342"/>
      <c r="Q53" s="342"/>
      <c r="R53" s="342"/>
      <c r="S53" s="342"/>
    </row>
    <row r="54" spans="9:22">
      <c r="I54" s="360"/>
      <c r="K54" s="353"/>
      <c r="L54" s="342"/>
      <c r="M54" s="342"/>
      <c r="N54" s="342"/>
      <c r="O54" s="342"/>
      <c r="P54" s="342"/>
      <c r="Q54" s="342"/>
      <c r="R54" s="342"/>
      <c r="S54" s="342"/>
    </row>
    <row r="55" spans="9:22">
      <c r="K55" s="353"/>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0" orientation="landscape" r:id="rId1"/>
  <headerFooter alignWithMargins="0"/>
</worksheet>
</file>

<file path=xl/worksheets/sheet36.xml><?xml version="1.0" encoding="utf-8"?>
<worksheet xmlns="http://schemas.openxmlformats.org/spreadsheetml/2006/main" xmlns:r="http://schemas.openxmlformats.org/officeDocument/2006/relationships">
  <dimension ref="C4:D9"/>
  <sheetViews>
    <sheetView topLeftCell="B1" workbookViewId="0">
      <selection activeCell="D5" sqref="D5"/>
    </sheetView>
  </sheetViews>
  <sheetFormatPr defaultRowHeight="12.75"/>
  <cols>
    <col min="3" max="3" width="37.28515625" bestFit="1" customWidth="1"/>
    <col min="4" max="4" width="13.42578125" customWidth="1"/>
  </cols>
  <sheetData>
    <row r="4" spans="3:4">
      <c r="C4" s="725" t="s">
        <v>4</v>
      </c>
      <c r="D4" s="725" t="s">
        <v>833</v>
      </c>
    </row>
    <row r="5" spans="3:4">
      <c r="C5" s="726" t="s">
        <v>751</v>
      </c>
      <c r="D5" s="1027">
        <f ca="1">'F13'!J22</f>
        <v>4.8137909038483651</v>
      </c>
    </row>
    <row r="6" spans="3:4">
      <c r="C6" s="727" t="s">
        <v>752</v>
      </c>
      <c r="D6" s="1028">
        <v>0.99</v>
      </c>
    </row>
    <row r="7" spans="3:4">
      <c r="C7" s="727" t="s">
        <v>753</v>
      </c>
      <c r="D7" s="1028">
        <v>0.99970000000000003</v>
      </c>
    </row>
    <row r="8" spans="3:4">
      <c r="C8" s="727" t="s">
        <v>754</v>
      </c>
      <c r="D8" s="1028">
        <f>99.75%</f>
        <v>0.99750000000000005</v>
      </c>
    </row>
    <row r="9" spans="3:4">
      <c r="C9" s="727" t="s">
        <v>755</v>
      </c>
      <c r="D9" s="1027">
        <f ca="1">IF(D7&lt;=D8,D5*(D7-D6)/D6,D5*(D8-D6)/D6)</f>
        <v>3.6468112907942461E-2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2:O16"/>
  <sheetViews>
    <sheetView topLeftCell="A4" workbookViewId="0">
      <selection activeCell="M18" sqref="M18"/>
    </sheetView>
  </sheetViews>
  <sheetFormatPr defaultRowHeight="12.75"/>
  <cols>
    <col min="2" max="2" width="28.85546875" customWidth="1"/>
    <col min="3" max="3" width="10.85546875" customWidth="1"/>
    <col min="4" max="4" width="10.5703125" customWidth="1"/>
    <col min="6" max="6" width="11.5703125" customWidth="1"/>
    <col min="7" max="7" width="11.140625" customWidth="1"/>
    <col min="8" max="8" width="9.28515625" bestFit="1" customWidth="1"/>
    <col min="10" max="10" width="11.7109375" customWidth="1"/>
    <col min="11" max="11" width="10.7109375" customWidth="1"/>
    <col min="14" max="14" width="11.5703125" customWidth="1"/>
  </cols>
  <sheetData>
    <row r="2" spans="1:15" s="922" customFormat="1" ht="15">
      <c r="A2" s="926"/>
      <c r="B2" s="926" t="s">
        <v>831</v>
      </c>
      <c r="C2" s="926"/>
      <c r="D2" s="926"/>
      <c r="E2" s="926"/>
      <c r="F2" s="926"/>
      <c r="G2" s="926"/>
      <c r="H2" s="926"/>
      <c r="I2" s="926"/>
      <c r="J2" s="926"/>
      <c r="K2" s="926"/>
      <c r="L2" s="926"/>
      <c r="M2" s="926"/>
    </row>
    <row r="3" spans="1:15" ht="14.25">
      <c r="A3" s="927"/>
      <c r="B3" s="927"/>
      <c r="C3" s="927"/>
      <c r="D3" s="927"/>
      <c r="E3" s="927"/>
      <c r="F3" s="927"/>
      <c r="G3" s="927"/>
      <c r="H3" s="927"/>
      <c r="I3" s="927"/>
      <c r="J3" s="927"/>
      <c r="K3" s="927"/>
      <c r="L3" s="927"/>
      <c r="M3" s="927"/>
    </row>
    <row r="4" spans="1:15" s="922" customFormat="1">
      <c r="A4" s="1312" t="s">
        <v>818</v>
      </c>
      <c r="B4" s="1317" t="s">
        <v>4</v>
      </c>
      <c r="C4" s="1313" t="s">
        <v>213</v>
      </c>
      <c r="D4" s="1314"/>
      <c r="E4" s="1314"/>
      <c r="F4" s="1315"/>
      <c r="G4" s="1313" t="s">
        <v>567</v>
      </c>
      <c r="H4" s="1314"/>
      <c r="I4" s="1314"/>
      <c r="J4" s="1315"/>
      <c r="K4" s="1316" t="s">
        <v>568</v>
      </c>
      <c r="L4" s="1316"/>
      <c r="M4" s="1316"/>
      <c r="N4" s="1316"/>
    </row>
    <row r="5" spans="1:15" s="922" customFormat="1" ht="28.5" customHeight="1">
      <c r="A5" s="1312"/>
      <c r="B5" s="1317"/>
      <c r="C5" s="931" t="s">
        <v>827</v>
      </c>
      <c r="D5" s="931" t="s">
        <v>828</v>
      </c>
      <c r="E5" s="931" t="s">
        <v>771</v>
      </c>
      <c r="F5" s="931" t="s">
        <v>829</v>
      </c>
      <c r="G5" s="931" t="s">
        <v>827</v>
      </c>
      <c r="H5" s="931" t="s">
        <v>828</v>
      </c>
      <c r="I5" s="931" t="s">
        <v>771</v>
      </c>
      <c r="J5" s="931" t="s">
        <v>829</v>
      </c>
      <c r="K5" s="931" t="s">
        <v>827</v>
      </c>
      <c r="L5" s="931" t="s">
        <v>828</v>
      </c>
      <c r="M5" s="931" t="s">
        <v>771</v>
      </c>
      <c r="N5" s="931" t="s">
        <v>829</v>
      </c>
    </row>
    <row r="6" spans="1:15">
      <c r="A6" s="932">
        <v>1</v>
      </c>
      <c r="B6" s="923" t="s">
        <v>819</v>
      </c>
      <c r="C6" s="933">
        <v>340</v>
      </c>
      <c r="D6" s="933">
        <f>C6</f>
        <v>340</v>
      </c>
      <c r="E6" s="934">
        <v>0.11849999999999999</v>
      </c>
      <c r="F6" s="933">
        <f>AVERAGE(C6,D6)*E6</f>
        <v>40.29</v>
      </c>
      <c r="G6" s="933">
        <f>D6</f>
        <v>340</v>
      </c>
      <c r="H6" s="933">
        <f>G6</f>
        <v>340</v>
      </c>
      <c r="I6" s="934">
        <v>0.11849999999999999</v>
      </c>
      <c r="J6" s="933">
        <f>AVERAGE(G6,H6)*I6</f>
        <v>40.29</v>
      </c>
      <c r="K6" s="933">
        <f>H6</f>
        <v>340</v>
      </c>
      <c r="L6" s="933">
        <f>K6</f>
        <v>340</v>
      </c>
      <c r="M6" s="934">
        <v>0.11849999999999999</v>
      </c>
      <c r="N6" s="933">
        <f>AVERAGE(K6,L6)*M6</f>
        <v>40.29</v>
      </c>
      <c r="O6" s="928"/>
    </row>
    <row r="7" spans="1:15">
      <c r="A7" s="932">
        <v>2</v>
      </c>
      <c r="B7" s="923" t="s">
        <v>820</v>
      </c>
      <c r="C7" s="933">
        <v>170</v>
      </c>
      <c r="D7" s="933">
        <f t="shared" ref="D7:D13" si="0">C7</f>
        <v>170</v>
      </c>
      <c r="E7" s="934">
        <v>0.11849999999999999</v>
      </c>
      <c r="F7" s="933">
        <f t="shared" ref="F7:F13" si="1">AVERAGE(C7,D7)*E7</f>
        <v>20.145</v>
      </c>
      <c r="G7" s="933">
        <f t="shared" ref="G7:G13" si="2">D7</f>
        <v>170</v>
      </c>
      <c r="H7" s="933">
        <f t="shared" ref="H7:H13" si="3">G7</f>
        <v>170</v>
      </c>
      <c r="I7" s="934">
        <v>0.11849999999999999</v>
      </c>
      <c r="J7" s="933">
        <f t="shared" ref="J7:J13" si="4">AVERAGE(G7,H7)*I7</f>
        <v>20.145</v>
      </c>
      <c r="K7" s="933">
        <f t="shared" ref="K7:K13" si="5">H7</f>
        <v>170</v>
      </c>
      <c r="L7" s="933">
        <f t="shared" ref="L7:L13" si="6">K7</f>
        <v>170</v>
      </c>
      <c r="M7" s="934">
        <v>0.11849999999999999</v>
      </c>
      <c r="N7" s="933">
        <f t="shared" ref="N7:N13" si="7">AVERAGE(K7,L7)*M7</f>
        <v>20.145</v>
      </c>
      <c r="O7" s="928"/>
    </row>
    <row r="8" spans="1:15">
      <c r="A8" s="932">
        <v>3</v>
      </c>
      <c r="B8" s="923" t="s">
        <v>821</v>
      </c>
      <c r="C8" s="933">
        <v>255</v>
      </c>
      <c r="D8" s="933">
        <f t="shared" si="0"/>
        <v>255</v>
      </c>
      <c r="E8" s="934">
        <v>0.1235</v>
      </c>
      <c r="F8" s="933">
        <f t="shared" si="1"/>
        <v>31.4925</v>
      </c>
      <c r="G8" s="933">
        <f t="shared" si="2"/>
        <v>255</v>
      </c>
      <c r="H8" s="933">
        <f t="shared" si="3"/>
        <v>255</v>
      </c>
      <c r="I8" s="934">
        <v>0.11849999999999999</v>
      </c>
      <c r="J8" s="933">
        <f t="shared" si="4"/>
        <v>30.217499999999998</v>
      </c>
      <c r="K8" s="933">
        <f t="shared" si="5"/>
        <v>255</v>
      </c>
      <c r="L8" s="933">
        <f t="shared" si="6"/>
        <v>255</v>
      </c>
      <c r="M8" s="934">
        <v>0.11849999999999999</v>
      </c>
      <c r="N8" s="933">
        <f t="shared" si="7"/>
        <v>30.217499999999998</v>
      </c>
      <c r="O8" s="928"/>
    </row>
    <row r="9" spans="1:15">
      <c r="A9" s="932">
        <v>4</v>
      </c>
      <c r="B9" s="923" t="s">
        <v>822</v>
      </c>
      <c r="C9" s="933">
        <v>4.58</v>
      </c>
      <c r="D9" s="933">
        <f t="shared" si="0"/>
        <v>4.58</v>
      </c>
      <c r="E9" s="934">
        <v>0.11849999999999999</v>
      </c>
      <c r="F9" s="933">
        <f t="shared" si="1"/>
        <v>0.54272999999999993</v>
      </c>
      <c r="G9" s="933">
        <f t="shared" si="2"/>
        <v>4.58</v>
      </c>
      <c r="H9" s="933">
        <f t="shared" si="3"/>
        <v>4.58</v>
      </c>
      <c r="I9" s="934">
        <v>0.11849999999999999</v>
      </c>
      <c r="J9" s="933">
        <f t="shared" si="4"/>
        <v>0.54272999999999993</v>
      </c>
      <c r="K9" s="933">
        <f t="shared" si="5"/>
        <v>4.58</v>
      </c>
      <c r="L9" s="933">
        <f t="shared" si="6"/>
        <v>4.58</v>
      </c>
      <c r="M9" s="934">
        <v>0.11849999999999999</v>
      </c>
      <c r="N9" s="933">
        <f t="shared" si="7"/>
        <v>0.54272999999999993</v>
      </c>
      <c r="O9" s="928"/>
    </row>
    <row r="10" spans="1:15">
      <c r="A10" s="932">
        <v>5</v>
      </c>
      <c r="B10" s="923" t="s">
        <v>823</v>
      </c>
      <c r="C10" s="933">
        <v>50.16</v>
      </c>
      <c r="D10" s="933">
        <f t="shared" si="0"/>
        <v>50.16</v>
      </c>
      <c r="E10" s="934">
        <v>0.13750000000000001</v>
      </c>
      <c r="F10" s="933">
        <f t="shared" si="1"/>
        <v>6.8970000000000002</v>
      </c>
      <c r="G10" s="933">
        <f t="shared" si="2"/>
        <v>50.16</v>
      </c>
      <c r="H10" s="933">
        <f t="shared" si="3"/>
        <v>50.16</v>
      </c>
      <c r="I10" s="934">
        <v>0.13750000000000001</v>
      </c>
      <c r="J10" s="933">
        <f t="shared" si="4"/>
        <v>6.8970000000000002</v>
      </c>
      <c r="K10" s="933">
        <f t="shared" si="5"/>
        <v>50.16</v>
      </c>
      <c r="L10" s="933">
        <f t="shared" si="6"/>
        <v>50.16</v>
      </c>
      <c r="M10" s="934">
        <v>0.13200000000000001</v>
      </c>
      <c r="N10" s="933">
        <f t="shared" si="7"/>
        <v>6.6211199999999995</v>
      </c>
      <c r="O10" s="928"/>
    </row>
    <row r="11" spans="1:15">
      <c r="A11" s="932">
        <v>6</v>
      </c>
      <c r="B11" s="923" t="s">
        <v>824</v>
      </c>
      <c r="C11" s="933">
        <v>849.87</v>
      </c>
      <c r="D11" s="933">
        <f t="shared" si="0"/>
        <v>849.87</v>
      </c>
      <c r="E11" s="934">
        <v>0.13750000000000001</v>
      </c>
      <c r="F11" s="933">
        <f t="shared" si="1"/>
        <v>116.85712500000001</v>
      </c>
      <c r="G11" s="933">
        <f t="shared" si="2"/>
        <v>849.87</v>
      </c>
      <c r="H11" s="933">
        <f t="shared" si="3"/>
        <v>849.87</v>
      </c>
      <c r="I11" s="934">
        <v>0.13750000000000001</v>
      </c>
      <c r="J11" s="933">
        <f t="shared" si="4"/>
        <v>116.85712500000001</v>
      </c>
      <c r="K11" s="933">
        <f t="shared" si="5"/>
        <v>849.87</v>
      </c>
      <c r="L11" s="933">
        <f t="shared" si="6"/>
        <v>849.87</v>
      </c>
      <c r="M11" s="934">
        <v>0.13200000000000001</v>
      </c>
      <c r="N11" s="933">
        <f t="shared" si="7"/>
        <v>112.18284</v>
      </c>
      <c r="O11" s="928"/>
    </row>
    <row r="12" spans="1:15">
      <c r="A12" s="932">
        <v>7</v>
      </c>
      <c r="B12" s="923" t="s">
        <v>825</v>
      </c>
      <c r="C12" s="933">
        <v>150.25</v>
      </c>
      <c r="D12" s="933">
        <f t="shared" si="0"/>
        <v>150.25</v>
      </c>
      <c r="E12" s="934">
        <v>0.11849999999999999</v>
      </c>
      <c r="F12" s="933">
        <f t="shared" si="1"/>
        <v>17.804624999999998</v>
      </c>
      <c r="G12" s="933">
        <f t="shared" si="2"/>
        <v>150.25</v>
      </c>
      <c r="H12" s="933">
        <f t="shared" si="3"/>
        <v>150.25</v>
      </c>
      <c r="I12" s="934">
        <v>0.11849999999999999</v>
      </c>
      <c r="J12" s="933">
        <f t="shared" si="4"/>
        <v>17.804624999999998</v>
      </c>
      <c r="K12" s="933">
        <f t="shared" si="5"/>
        <v>150.25</v>
      </c>
      <c r="L12" s="933">
        <f t="shared" si="6"/>
        <v>150.25</v>
      </c>
      <c r="M12" s="934">
        <v>0.11849999999999999</v>
      </c>
      <c r="N12" s="933">
        <f t="shared" si="7"/>
        <v>17.804624999999998</v>
      </c>
      <c r="O12" s="928"/>
    </row>
    <row r="13" spans="1:15">
      <c r="A13" s="932">
        <v>8</v>
      </c>
      <c r="B13" s="923" t="s">
        <v>822</v>
      </c>
      <c r="C13" s="933">
        <v>193.46</v>
      </c>
      <c r="D13" s="933">
        <f t="shared" si="0"/>
        <v>193.46</v>
      </c>
      <c r="E13" s="934">
        <v>0.10249999999999999</v>
      </c>
      <c r="F13" s="933">
        <f t="shared" si="1"/>
        <v>19.829650000000001</v>
      </c>
      <c r="G13" s="933">
        <f t="shared" si="2"/>
        <v>193.46</v>
      </c>
      <c r="H13" s="933">
        <f t="shared" si="3"/>
        <v>193.46</v>
      </c>
      <c r="I13" s="934">
        <v>0.10249999999999999</v>
      </c>
      <c r="J13" s="933">
        <f t="shared" si="4"/>
        <v>19.829650000000001</v>
      </c>
      <c r="K13" s="933">
        <f t="shared" si="5"/>
        <v>193.46</v>
      </c>
      <c r="L13" s="933">
        <f t="shared" si="6"/>
        <v>193.46</v>
      </c>
      <c r="M13" s="934">
        <v>0.1125</v>
      </c>
      <c r="N13" s="933">
        <f t="shared" si="7"/>
        <v>21.764250000000001</v>
      </c>
      <c r="O13" s="928"/>
    </row>
    <row r="14" spans="1:15" s="922" customFormat="1">
      <c r="A14" s="924"/>
      <c r="B14" s="925" t="s">
        <v>826</v>
      </c>
      <c r="C14" s="925">
        <f>SUM(C6:C13)</f>
        <v>2013.3200000000002</v>
      </c>
      <c r="D14" s="925">
        <f>SUM(D6:D13)</f>
        <v>2013.3200000000002</v>
      </c>
      <c r="E14" s="935">
        <f>AVERAGE(E6:E13)</f>
        <v>0.12187500000000001</v>
      </c>
      <c r="F14" s="936">
        <f>SUM(F6:F13)</f>
        <v>253.85863000000001</v>
      </c>
      <c r="G14" s="925">
        <f>SUM(G6:G13)</f>
        <v>2013.3200000000002</v>
      </c>
      <c r="H14" s="925">
        <f>SUM(H6:H13)</f>
        <v>2013.3200000000002</v>
      </c>
      <c r="I14" s="935">
        <f>AVERAGE(I6:I13)</f>
        <v>0.12125</v>
      </c>
      <c r="J14" s="936">
        <f>SUM(J6:J13)</f>
        <v>252.58363000000003</v>
      </c>
      <c r="K14" s="925">
        <f>SUM(K6:K13)</f>
        <v>2013.3200000000002</v>
      </c>
      <c r="L14" s="925">
        <f>SUM(L6:L13)</f>
        <v>2013.3200000000002</v>
      </c>
      <c r="M14" s="935">
        <f>AVERAGE(M6:M13)</f>
        <v>0.12112500000000001</v>
      </c>
      <c r="N14" s="936">
        <f>SUM(N6:N13)</f>
        <v>249.56806499999999</v>
      </c>
      <c r="O14" s="929"/>
    </row>
    <row r="15" spans="1:15" ht="14.25">
      <c r="A15" s="927"/>
      <c r="B15" s="927"/>
      <c r="C15" s="927"/>
      <c r="D15" s="927"/>
      <c r="E15" s="930"/>
      <c r="F15" s="930"/>
      <c r="G15" s="927"/>
      <c r="H15" s="927"/>
      <c r="I15" s="927"/>
      <c r="J15" s="927"/>
      <c r="K15" s="927"/>
      <c r="L15" s="927"/>
      <c r="M15" s="927"/>
    </row>
    <row r="16" spans="1:15" s="922" customFormat="1">
      <c r="B16" s="937" t="s">
        <v>830</v>
      </c>
      <c r="E16" s="938">
        <f>F14/AVERAGE(C14,D14)</f>
        <v>0.12608955854012277</v>
      </c>
      <c r="I16" s="938">
        <f>J14/AVERAGE(G14,H14)</f>
        <v>0.12545627620050465</v>
      </c>
      <c r="M16" s="938">
        <f>N14/AVERAGE(K14,L14)</f>
        <v>0.12395846909582181</v>
      </c>
    </row>
  </sheetData>
  <mergeCells count="5">
    <mergeCell ref="A4:A5"/>
    <mergeCell ref="C4:F4"/>
    <mergeCell ref="G4:J4"/>
    <mergeCell ref="K4:N4"/>
    <mergeCell ref="B4:B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pageSetUpPr fitToPage="1"/>
  </sheetPr>
  <dimension ref="B1:AA18"/>
  <sheetViews>
    <sheetView showGridLines="0" view="pageBreakPreview" zoomScale="84" zoomScaleSheetLayoutView="84" workbookViewId="0">
      <pane xSplit="3" ySplit="8" topLeftCell="D9" activePane="bottomRight" state="frozen"/>
      <selection pane="topRight" activeCell="D1" sqref="D1"/>
      <selection pane="bottomLeft" activeCell="A9" sqref="A9"/>
      <selection pane="bottomRight" activeCell="F12" sqref="F12"/>
    </sheetView>
  </sheetViews>
  <sheetFormatPr defaultColWidth="9.140625" defaultRowHeight="15"/>
  <cols>
    <col min="1" max="1" width="4.5703125" style="1" customWidth="1"/>
    <col min="2" max="2" width="6.85546875" style="529" customWidth="1"/>
    <col min="3" max="3" width="49.7109375" style="1" customWidth="1"/>
    <col min="4" max="4" width="14" style="1" customWidth="1"/>
    <col min="5" max="5" width="12.42578125" style="1" bestFit="1" customWidth="1"/>
    <col min="6" max="6" width="12.7109375" style="1" bestFit="1" customWidth="1"/>
    <col min="7" max="7" width="13.42578125" style="1" bestFit="1" customWidth="1"/>
    <col min="8" max="8" width="12.42578125" style="1" bestFit="1" customWidth="1"/>
    <col min="9" max="9" width="12.7109375" style="1" bestFit="1" customWidth="1"/>
    <col min="10" max="10" width="13.85546875" style="1" customWidth="1"/>
    <col min="11" max="11" width="12.5703125" style="1" customWidth="1"/>
    <col min="12" max="12" width="13.7109375" style="1" customWidth="1"/>
    <col min="13" max="13" width="14" style="1" customWidth="1"/>
    <col min="14" max="14" width="12.42578125" style="1" bestFit="1" customWidth="1"/>
    <col min="15" max="15" width="12.85546875" style="1" customWidth="1"/>
    <col min="16" max="16" width="12" style="1" bestFit="1" customWidth="1"/>
    <col min="17" max="17" width="13.85546875" style="1" bestFit="1" customWidth="1"/>
    <col min="18" max="18" width="16.140625" style="1" customWidth="1"/>
    <col min="19" max="19" width="12.42578125" style="1" bestFit="1" customWidth="1"/>
    <col min="20" max="20" width="14.5703125" style="1" customWidth="1"/>
    <col min="21" max="21" width="12.42578125" style="1" bestFit="1" customWidth="1"/>
    <col min="22" max="22" width="14.28515625" style="1" customWidth="1"/>
    <col min="23" max="26" width="16.7109375" style="1" customWidth="1"/>
    <col min="27" max="27" width="21.140625" style="1" customWidth="1"/>
    <col min="28" max="16384" width="9.140625" style="1"/>
  </cols>
  <sheetData>
    <row r="1" spans="2:27">
      <c r="B1" s="526"/>
    </row>
    <row r="2" spans="2:27">
      <c r="B2" s="1122" t="str">
        <f>Index!B2</f>
        <v xml:space="preserve">      Vidarbha Industries Power Limited - Transmission Business</v>
      </c>
      <c r="C2" s="1122"/>
      <c r="D2" s="1122"/>
      <c r="E2" s="1122"/>
      <c r="F2" s="1122"/>
      <c r="G2" s="1122"/>
      <c r="H2" s="1122"/>
      <c r="I2" s="1122"/>
      <c r="J2" s="1122"/>
      <c r="K2" s="1122"/>
      <c r="L2" s="1122"/>
      <c r="M2" s="1122"/>
      <c r="N2" s="1122"/>
      <c r="O2" s="1122"/>
      <c r="P2" s="1122"/>
      <c r="Q2" s="1122"/>
      <c r="R2" s="1122"/>
      <c r="S2" s="1122"/>
      <c r="T2" s="1122"/>
      <c r="U2" s="1122"/>
      <c r="V2" s="1122"/>
      <c r="W2" s="527"/>
      <c r="X2" s="527"/>
      <c r="Y2" s="527"/>
      <c r="Z2" s="527"/>
      <c r="AA2" s="527"/>
    </row>
    <row r="3" spans="2:27">
      <c r="B3" s="1123" t="s">
        <v>775</v>
      </c>
      <c r="C3" s="1123"/>
      <c r="D3" s="1123"/>
      <c r="E3" s="1123"/>
      <c r="F3" s="1123"/>
      <c r="G3" s="1123"/>
      <c r="H3" s="1123"/>
      <c r="I3" s="1123"/>
      <c r="J3" s="1123"/>
      <c r="K3" s="1123"/>
      <c r="L3" s="1123"/>
      <c r="M3" s="1123"/>
      <c r="N3" s="1123"/>
      <c r="O3" s="1123"/>
      <c r="P3" s="1123"/>
      <c r="Q3" s="1123"/>
      <c r="R3" s="1123"/>
      <c r="S3" s="1123"/>
      <c r="T3" s="1123"/>
      <c r="U3" s="1123"/>
      <c r="V3" s="1123"/>
      <c r="W3" s="525"/>
      <c r="X3" s="525"/>
      <c r="Y3" s="525"/>
      <c r="Z3" s="525"/>
      <c r="AA3" s="525"/>
    </row>
    <row r="4" spans="2:27">
      <c r="B4" s="1122" t="s">
        <v>688</v>
      </c>
      <c r="C4" s="1122"/>
      <c r="D4" s="1122"/>
      <c r="E4" s="1122"/>
      <c r="F4" s="1122"/>
      <c r="G4" s="1122"/>
      <c r="H4" s="1122"/>
      <c r="I4" s="1122"/>
      <c r="J4" s="1122"/>
      <c r="K4" s="1122"/>
      <c r="L4" s="1122"/>
      <c r="M4" s="1122"/>
      <c r="N4" s="1122"/>
      <c r="O4" s="1122"/>
      <c r="P4" s="1122"/>
      <c r="Q4" s="1122"/>
      <c r="R4" s="1122"/>
      <c r="S4" s="1122"/>
      <c r="T4" s="1122"/>
      <c r="U4" s="1122"/>
      <c r="V4" s="1122"/>
      <c r="W4" s="527"/>
      <c r="X4" s="527"/>
      <c r="Y4" s="527"/>
      <c r="Z4" s="527"/>
      <c r="AA4" s="527"/>
    </row>
    <row r="5" spans="2:27">
      <c r="B5" s="526"/>
      <c r="C5" s="526"/>
      <c r="D5" s="526"/>
      <c r="E5" s="532"/>
      <c r="F5" s="532"/>
      <c r="G5" s="532"/>
      <c r="H5" s="526"/>
      <c r="I5" s="526"/>
      <c r="J5" s="526"/>
      <c r="K5" s="774"/>
      <c r="L5" s="774"/>
      <c r="M5" s="774"/>
      <c r="N5" s="526"/>
      <c r="O5" s="526"/>
      <c r="P5" s="526"/>
      <c r="Q5" s="526"/>
      <c r="R5" s="526"/>
      <c r="S5" s="774"/>
      <c r="T5" s="526"/>
      <c r="U5" s="774"/>
      <c r="V5" s="526"/>
      <c r="W5" s="527"/>
      <c r="X5" s="527"/>
      <c r="Y5" s="527"/>
      <c r="Z5" s="527"/>
      <c r="AA5" s="527"/>
    </row>
    <row r="6" spans="2:27" s="24" customFormat="1" ht="20.25" customHeight="1">
      <c r="B6" s="1104" t="s">
        <v>224</v>
      </c>
      <c r="C6" s="1107" t="s">
        <v>4</v>
      </c>
      <c r="D6" s="1107" t="s">
        <v>18</v>
      </c>
      <c r="E6" s="1109" t="s">
        <v>213</v>
      </c>
      <c r="F6" s="1110"/>
      <c r="G6" s="1111"/>
      <c r="H6" s="1109" t="s">
        <v>567</v>
      </c>
      <c r="I6" s="1110"/>
      <c r="J6" s="1111"/>
      <c r="K6" s="1109" t="s">
        <v>568</v>
      </c>
      <c r="L6" s="1110"/>
      <c r="M6" s="1111"/>
      <c r="N6" s="1109" t="s">
        <v>569</v>
      </c>
      <c r="O6" s="1110"/>
      <c r="P6" s="1110"/>
      <c r="Q6" s="1110"/>
      <c r="R6" s="1111"/>
      <c r="S6" s="1102" t="s">
        <v>570</v>
      </c>
      <c r="T6" s="1102"/>
      <c r="U6" s="1102" t="s">
        <v>571</v>
      </c>
      <c r="V6" s="1102"/>
      <c r="W6" s="1102" t="s">
        <v>37</v>
      </c>
    </row>
    <row r="7" spans="2:27" s="24" customFormat="1" ht="59.25" customHeight="1">
      <c r="B7" s="1105"/>
      <c r="C7" s="1107"/>
      <c r="D7" s="1107"/>
      <c r="E7" s="771" t="s">
        <v>782</v>
      </c>
      <c r="F7" s="536" t="s">
        <v>308</v>
      </c>
      <c r="G7" s="536" t="s">
        <v>309</v>
      </c>
      <c r="H7" s="771" t="s">
        <v>782</v>
      </c>
      <c r="I7" s="536" t="s">
        <v>308</v>
      </c>
      <c r="J7" s="536" t="s">
        <v>309</v>
      </c>
      <c r="K7" s="771" t="s">
        <v>782</v>
      </c>
      <c r="L7" s="771" t="s">
        <v>308</v>
      </c>
      <c r="M7" s="771" t="s">
        <v>309</v>
      </c>
      <c r="N7" s="771" t="s">
        <v>782</v>
      </c>
      <c r="O7" s="771" t="s">
        <v>798</v>
      </c>
      <c r="P7" s="536" t="s">
        <v>311</v>
      </c>
      <c r="Q7" s="536" t="s">
        <v>58</v>
      </c>
      <c r="R7" s="536" t="s">
        <v>312</v>
      </c>
      <c r="S7" s="771" t="s">
        <v>782</v>
      </c>
      <c r="T7" s="771" t="s">
        <v>780</v>
      </c>
      <c r="U7" s="771" t="s">
        <v>782</v>
      </c>
      <c r="V7" s="771" t="s">
        <v>780</v>
      </c>
      <c r="W7" s="1102"/>
    </row>
    <row r="8" spans="2:27" s="24" customFormat="1" ht="28.5" customHeight="1">
      <c r="B8" s="1120"/>
      <c r="C8" s="1121"/>
      <c r="D8" s="1121"/>
      <c r="E8" s="536" t="s">
        <v>56</v>
      </c>
      <c r="F8" s="536" t="s">
        <v>57</v>
      </c>
      <c r="G8" s="536" t="s">
        <v>313</v>
      </c>
      <c r="H8" s="536" t="s">
        <v>314</v>
      </c>
      <c r="I8" s="536" t="s">
        <v>315</v>
      </c>
      <c r="J8" s="536" t="s">
        <v>572</v>
      </c>
      <c r="K8" s="771" t="s">
        <v>573</v>
      </c>
      <c r="L8" s="771" t="s">
        <v>574</v>
      </c>
      <c r="M8" s="771" t="s">
        <v>783</v>
      </c>
      <c r="N8" s="771" t="s">
        <v>692</v>
      </c>
      <c r="O8" s="771" t="s">
        <v>665</v>
      </c>
      <c r="P8" s="771" t="s">
        <v>784</v>
      </c>
      <c r="Q8" s="771" t="s">
        <v>785</v>
      </c>
      <c r="R8" s="771" t="s">
        <v>786</v>
      </c>
      <c r="S8" s="771" t="s">
        <v>694</v>
      </c>
      <c r="T8" s="771" t="s">
        <v>669</v>
      </c>
      <c r="U8" s="771" t="s">
        <v>670</v>
      </c>
      <c r="V8" s="771" t="s">
        <v>671</v>
      </c>
      <c r="W8" s="1103"/>
    </row>
    <row r="9" spans="2:27" s="10" customFormat="1" ht="15" customHeight="1">
      <c r="B9" s="23">
        <v>1</v>
      </c>
      <c r="C9" s="11" t="s">
        <v>845</v>
      </c>
      <c r="D9" s="528" t="s">
        <v>93</v>
      </c>
      <c r="E9" s="1010">
        <f>'F2.1 '!D56</f>
        <v>0.84158400000000011</v>
      </c>
      <c r="F9" s="862">
        <f>'F2.1 '!E56</f>
        <v>0.84158400000000011</v>
      </c>
      <c r="G9" s="846"/>
      <c r="H9" s="996">
        <f>'F2.1 '!I56</f>
        <v>0.491844</v>
      </c>
      <c r="I9" s="1011">
        <f>'F2.1 '!J56</f>
        <v>0.49</v>
      </c>
      <c r="J9" s="846"/>
      <c r="K9" s="996">
        <f>'F2.1 '!N56</f>
        <v>0.51115599999999994</v>
      </c>
      <c r="L9" s="1011">
        <f>'F2.1 '!O56</f>
        <v>0.51</v>
      </c>
      <c r="M9" s="846"/>
      <c r="N9" s="997">
        <f>'F2.1 '!S56</f>
        <v>0.53080799999999995</v>
      </c>
      <c r="O9" s="1011">
        <f>Q9/2</f>
        <v>0.26540399999999997</v>
      </c>
      <c r="P9" s="1011">
        <f>Q9/2</f>
        <v>0.26540399999999997</v>
      </c>
      <c r="Q9" s="1011">
        <f>'F2.1 '!T56</f>
        <v>0.53080799999999995</v>
      </c>
      <c r="R9" s="847"/>
      <c r="S9" s="997">
        <f>'F2.1 '!X56</f>
        <v>0.55113999999999996</v>
      </c>
      <c r="T9" s="1012">
        <f>'F2.1 '!Y56</f>
        <v>0.55113999999999996</v>
      </c>
      <c r="U9" s="1013">
        <f>'F2.1 '!AC56</f>
        <v>0.57187999999999994</v>
      </c>
      <c r="V9" s="1012">
        <f>'F2.1 '!AD56</f>
        <v>0.57187999999999994</v>
      </c>
      <c r="W9" s="11"/>
    </row>
    <row r="10" spans="2:27" s="10" customFormat="1" ht="15" customHeight="1">
      <c r="B10" s="23">
        <f>B9+1</f>
        <v>2</v>
      </c>
      <c r="C10" s="59" t="s">
        <v>94</v>
      </c>
      <c r="D10" s="528" t="s">
        <v>96</v>
      </c>
      <c r="E10" s="1127"/>
      <c r="F10" s="845">
        <f>F2.3!D35</f>
        <v>0.5747000000000001</v>
      </c>
      <c r="G10" s="1117"/>
      <c r="H10" s="1130"/>
      <c r="I10" s="849">
        <f>F2.3!E35</f>
        <v>0.57750000000000001</v>
      </c>
      <c r="J10" s="1117"/>
      <c r="K10" s="1130"/>
      <c r="L10" s="849">
        <f>F2.3!F35</f>
        <v>0.65510000000000013</v>
      </c>
      <c r="M10" s="1117">
        <f>SUM(L10:L12)-K10</f>
        <v>1.0004856628068093</v>
      </c>
      <c r="N10" s="1132"/>
      <c r="O10" s="1061">
        <f>F2.3!G35</f>
        <v>0.34666787714285713</v>
      </c>
      <c r="P10" s="1061">
        <f>F2.3!H35</f>
        <v>0.34666787714285713</v>
      </c>
      <c r="Q10" s="1062">
        <f>O10+P10</f>
        <v>0.69333575428571426</v>
      </c>
      <c r="R10" s="1133">
        <f>SUM(Q10:Q12)-N9</f>
        <v>0.5114134330925233</v>
      </c>
      <c r="S10" s="1133"/>
      <c r="T10" s="1124"/>
      <c r="U10" s="1124"/>
      <c r="V10" s="1124"/>
      <c r="W10" s="11"/>
    </row>
    <row r="11" spans="2:27" s="17" customFormat="1">
      <c r="B11" s="23">
        <f>B10+1</f>
        <v>3</v>
      </c>
      <c r="C11" s="59" t="s">
        <v>97</v>
      </c>
      <c r="D11" s="528" t="s">
        <v>98</v>
      </c>
      <c r="E11" s="1128"/>
      <c r="F11" s="845">
        <f>F2.4!D40</f>
        <v>0.40857085941376658</v>
      </c>
      <c r="G11" s="1118"/>
      <c r="H11" s="1131"/>
      <c r="I11" s="849">
        <f>F2.4!E40</f>
        <v>0.1821899459375774</v>
      </c>
      <c r="J11" s="1118"/>
      <c r="K11" s="1131"/>
      <c r="L11" s="849">
        <f>F2.4!F40</f>
        <v>0.2432425988068091</v>
      </c>
      <c r="M11" s="1118"/>
      <c r="N11" s="1132"/>
      <c r="O11" s="1061">
        <f>F2.4!G40</f>
        <v>0.12162129940340455</v>
      </c>
      <c r="P11" s="1061">
        <f>F2.4!H40</f>
        <v>0.12162129940340455</v>
      </c>
      <c r="Q11" s="1062">
        <f t="shared" ref="Q11:Q12" si="0">O11+P11</f>
        <v>0.2432425988068091</v>
      </c>
      <c r="R11" s="1134"/>
      <c r="S11" s="1134"/>
      <c r="T11" s="1125"/>
      <c r="U11" s="1125"/>
      <c r="V11" s="1125"/>
      <c r="W11" s="11"/>
    </row>
    <row r="12" spans="2:27" s="17" customFormat="1">
      <c r="B12" s="23">
        <f>B11+1</f>
        <v>4</v>
      </c>
      <c r="C12" s="59" t="s">
        <v>95</v>
      </c>
      <c r="D12" s="528" t="s">
        <v>164</v>
      </c>
      <c r="E12" s="1129"/>
      <c r="F12" s="845">
        <f>F2.5!D21</f>
        <v>0.1591493376</v>
      </c>
      <c r="G12" s="1119"/>
      <c r="H12" s="1131"/>
      <c r="I12" s="849">
        <f>F2.5!E21</f>
        <v>9.9976308E-2</v>
      </c>
      <c r="J12" s="1119"/>
      <c r="K12" s="1131"/>
      <c r="L12" s="849">
        <f>F2.5!F21</f>
        <v>0.10214306400000001</v>
      </c>
      <c r="M12" s="1119"/>
      <c r="N12" s="1132"/>
      <c r="O12" s="1061">
        <f>F2.5!G21</f>
        <v>5.282154E-2</v>
      </c>
      <c r="P12" s="1061">
        <f>F2.5!H21</f>
        <v>5.282154E-2</v>
      </c>
      <c r="Q12" s="1062">
        <f t="shared" si="0"/>
        <v>0.10564308</v>
      </c>
      <c r="R12" s="1135"/>
      <c r="S12" s="1135"/>
      <c r="T12" s="1126"/>
      <c r="U12" s="1126"/>
      <c r="V12" s="1126"/>
      <c r="W12" s="11"/>
    </row>
    <row r="13" spans="2:27" s="9" customFormat="1" ht="29.25">
      <c r="B13" s="23">
        <f>B12+1</f>
        <v>5</v>
      </c>
      <c r="C13" s="60" t="s">
        <v>846</v>
      </c>
      <c r="D13" s="22"/>
      <c r="E13" s="851">
        <f>E9</f>
        <v>0.84158400000000011</v>
      </c>
      <c r="F13" s="851">
        <f>SUM(F10:F12)</f>
        <v>1.1424201970137666</v>
      </c>
      <c r="G13" s="852">
        <f>F13-E13</f>
        <v>0.30083619701376652</v>
      </c>
      <c r="H13" s="851">
        <f>H9</f>
        <v>0.491844</v>
      </c>
      <c r="I13" s="851">
        <f>SUM(I10:I12)</f>
        <v>0.85966625393757745</v>
      </c>
      <c r="J13" s="852">
        <f>I13-H13</f>
        <v>0.36782225393757745</v>
      </c>
      <c r="K13" s="851">
        <f>K9</f>
        <v>0.51115599999999994</v>
      </c>
      <c r="L13" s="851">
        <f>SUM(L10:L12)</f>
        <v>1.0004856628068093</v>
      </c>
      <c r="M13" s="852">
        <f>L13-K13</f>
        <v>0.48932966280680934</v>
      </c>
      <c r="N13" s="851">
        <f>N9</f>
        <v>0.53080799999999995</v>
      </c>
      <c r="O13" s="851">
        <f>SUM(O10:O12)</f>
        <v>0.52111071654626162</v>
      </c>
      <c r="P13" s="851">
        <f>SUM(P10:P12)</f>
        <v>0.52111071654626162</v>
      </c>
      <c r="Q13" s="851">
        <f>SUM(Q10:Q12)</f>
        <v>1.0422214330925232</v>
      </c>
      <c r="R13" s="852">
        <f>Q13-N13</f>
        <v>0.5114134330925233</v>
      </c>
      <c r="S13" s="851">
        <f>S9</f>
        <v>0.55113999999999996</v>
      </c>
      <c r="T13" s="851">
        <f>T9</f>
        <v>0.55113999999999996</v>
      </c>
      <c r="U13" s="851">
        <f>U9</f>
        <v>0.57187999999999994</v>
      </c>
      <c r="V13" s="851">
        <f>V9</f>
        <v>0.57187999999999994</v>
      </c>
      <c r="W13" s="11"/>
    </row>
    <row r="15" spans="2:27">
      <c r="B15" s="24"/>
    </row>
    <row r="16" spans="2:27">
      <c r="Q16" s="1075"/>
    </row>
    <row r="17" spans="2:12">
      <c r="B17" s="382"/>
      <c r="C17" s="382"/>
      <c r="D17" s="382"/>
      <c r="E17" s="382"/>
      <c r="F17" s="382"/>
      <c r="G17" s="382"/>
      <c r="H17" s="382"/>
      <c r="I17" s="382"/>
      <c r="K17" s="382"/>
      <c r="L17" s="382"/>
    </row>
    <row r="18" spans="2:12">
      <c r="B18" s="544"/>
      <c r="C18" s="382"/>
      <c r="D18" s="382"/>
      <c r="E18" s="382"/>
      <c r="F18" s="382"/>
      <c r="G18" s="382"/>
      <c r="H18" s="382"/>
      <c r="I18" s="382"/>
      <c r="K18" s="382"/>
      <c r="L18" s="382"/>
    </row>
  </sheetData>
  <mergeCells count="25">
    <mergeCell ref="B2:V2"/>
    <mergeCell ref="B3:V3"/>
    <mergeCell ref="B4:V4"/>
    <mergeCell ref="T10:T12"/>
    <mergeCell ref="V10:V12"/>
    <mergeCell ref="E10:E12"/>
    <mergeCell ref="H10:H12"/>
    <mergeCell ref="J10:J12"/>
    <mergeCell ref="N10:N12"/>
    <mergeCell ref="R10:R12"/>
    <mergeCell ref="G10:G12"/>
    <mergeCell ref="S6:T6"/>
    <mergeCell ref="U6:V6"/>
    <mergeCell ref="S10:S12"/>
    <mergeCell ref="U10:U12"/>
    <mergeCell ref="K10:K12"/>
    <mergeCell ref="M10:M12"/>
    <mergeCell ref="W6:W8"/>
    <mergeCell ref="B6:B8"/>
    <mergeCell ref="C6:C8"/>
    <mergeCell ref="D6:D8"/>
    <mergeCell ref="H6:J6"/>
    <mergeCell ref="N6:R6"/>
    <mergeCell ref="E6:G6"/>
    <mergeCell ref="K6:M6"/>
  </mergeCells>
  <pageMargins left="0.75" right="0.75" top="1" bottom="1" header="0.5" footer="0.5"/>
  <pageSetup paperSize="9" scale="4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B1:AI65"/>
  <sheetViews>
    <sheetView showGridLines="0" view="pageBreakPreview" zoomScale="85" zoomScaleNormal="75" zoomScaleSheetLayoutView="85" workbookViewId="0">
      <pane xSplit="3" ySplit="10" topLeftCell="D31" activePane="bottomRight" state="frozen"/>
      <selection pane="topRight" activeCell="D1" sqref="D1"/>
      <selection pane="bottomLeft" activeCell="A11" sqref="A11"/>
      <selection pane="bottomRight" activeCell="E47" sqref="E47:H47"/>
    </sheetView>
  </sheetViews>
  <sheetFormatPr defaultColWidth="9.140625" defaultRowHeight="15"/>
  <cols>
    <col min="1" max="1" width="5.5703125" style="39" customWidth="1"/>
    <col min="2" max="2" width="11.42578125" style="39" customWidth="1"/>
    <col min="3" max="3" width="51.7109375" style="39" customWidth="1"/>
    <col min="4" max="4" width="15.140625" style="39" customWidth="1"/>
    <col min="5" max="8" width="12.7109375" style="39" customWidth="1"/>
    <col min="9" max="33" width="11.7109375" style="39" customWidth="1"/>
    <col min="34" max="34" width="12.7109375" style="39" customWidth="1"/>
    <col min="35" max="35" width="16.42578125" style="39" customWidth="1"/>
    <col min="36" max="16384" width="9.140625" style="39"/>
  </cols>
  <sheetData>
    <row r="1" spans="2:35">
      <c r="B1" s="38"/>
    </row>
    <row r="2" spans="2:35">
      <c r="B2" s="40"/>
      <c r="C2" s="40"/>
      <c r="D2" s="40"/>
      <c r="E2" s="40"/>
      <c r="F2" s="40"/>
      <c r="G2" s="40"/>
      <c r="H2" s="40"/>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row>
    <row r="3" spans="2:35">
      <c r="B3" s="1187" t="str">
        <f>Index!B2</f>
        <v xml:space="preserve">      Vidarbha Industries Power Limited - Transmission Business</v>
      </c>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42"/>
    </row>
    <row r="4" spans="2:35">
      <c r="B4" s="1189" t="s">
        <v>774</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41"/>
    </row>
    <row r="5" spans="2:35">
      <c r="B5" s="1189" t="s">
        <v>322</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row>
    <row r="6" spans="2:35">
      <c r="B6" s="100"/>
      <c r="C6" s="99"/>
      <c r="D6" s="534"/>
      <c r="E6" s="534"/>
      <c r="F6" s="534"/>
      <c r="G6" s="534"/>
      <c r="H6" s="534"/>
      <c r="I6" s="183"/>
      <c r="J6" s="149"/>
      <c r="K6" s="149"/>
      <c r="L6" s="149"/>
      <c r="M6" s="149"/>
      <c r="N6" s="783"/>
      <c r="O6" s="783"/>
      <c r="P6" s="783"/>
      <c r="Q6" s="783"/>
      <c r="R6" s="783"/>
      <c r="S6" s="183"/>
      <c r="T6" s="149"/>
      <c r="U6" s="149"/>
      <c r="V6" s="149"/>
      <c r="W6" s="149"/>
      <c r="X6" s="783"/>
      <c r="Y6" s="99"/>
      <c r="Z6" s="99"/>
      <c r="AA6" s="99"/>
      <c r="AB6" s="99"/>
      <c r="AC6" s="783"/>
      <c r="AD6" s="99"/>
      <c r="AE6" s="99"/>
      <c r="AF6" s="99"/>
      <c r="AG6" s="99"/>
      <c r="AH6" s="99"/>
    </row>
    <row r="7" spans="2:35">
      <c r="B7" s="43"/>
      <c r="C7" s="44"/>
      <c r="D7" s="44"/>
      <c r="E7" s="44"/>
      <c r="F7" s="44"/>
      <c r="G7" s="44"/>
      <c r="H7" s="44"/>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row>
    <row r="8" spans="2:35" ht="15" customHeight="1">
      <c r="B8" s="1190" t="s">
        <v>224</v>
      </c>
      <c r="C8" s="1190" t="s">
        <v>4</v>
      </c>
      <c r="D8" s="1143" t="s">
        <v>213</v>
      </c>
      <c r="E8" s="1144"/>
      <c r="F8" s="1144"/>
      <c r="G8" s="1144"/>
      <c r="H8" s="1145"/>
      <c r="I8" s="1143" t="s">
        <v>567</v>
      </c>
      <c r="J8" s="1144"/>
      <c r="K8" s="1144"/>
      <c r="L8" s="1144"/>
      <c r="M8" s="1145"/>
      <c r="N8" s="1143" t="s">
        <v>568</v>
      </c>
      <c r="O8" s="1144"/>
      <c r="P8" s="1144"/>
      <c r="Q8" s="1144"/>
      <c r="R8" s="1145"/>
      <c r="S8" s="1143" t="s">
        <v>569</v>
      </c>
      <c r="T8" s="1144"/>
      <c r="U8" s="1144"/>
      <c r="V8" s="1144"/>
      <c r="W8" s="1145"/>
      <c r="X8" s="1143" t="s">
        <v>570</v>
      </c>
      <c r="Y8" s="1144"/>
      <c r="Z8" s="1144"/>
      <c r="AA8" s="1144"/>
      <c r="AB8" s="1145"/>
      <c r="AC8" s="1143" t="s">
        <v>571</v>
      </c>
      <c r="AD8" s="1144"/>
      <c r="AE8" s="1144"/>
      <c r="AF8" s="1144"/>
      <c r="AG8" s="1145"/>
      <c r="AH8" s="1191" t="s">
        <v>37</v>
      </c>
      <c r="AI8" s="43"/>
    </row>
    <row r="9" spans="2:35" s="45" customFormat="1">
      <c r="B9" s="1190"/>
      <c r="C9" s="1190"/>
      <c r="D9" s="781" t="s">
        <v>782</v>
      </c>
      <c r="E9" s="1193" t="s">
        <v>674</v>
      </c>
      <c r="F9" s="1194"/>
      <c r="G9" s="1194"/>
      <c r="H9" s="1195"/>
      <c r="I9" s="781" t="s">
        <v>782</v>
      </c>
      <c r="J9" s="1193" t="s">
        <v>674</v>
      </c>
      <c r="K9" s="1194"/>
      <c r="L9" s="1194"/>
      <c r="M9" s="1195"/>
      <c r="N9" s="781" t="s">
        <v>782</v>
      </c>
      <c r="O9" s="1193" t="s">
        <v>674</v>
      </c>
      <c r="P9" s="1194"/>
      <c r="Q9" s="1194"/>
      <c r="R9" s="1195"/>
      <c r="S9" s="781" t="s">
        <v>782</v>
      </c>
      <c r="T9" s="1190" t="s">
        <v>59</v>
      </c>
      <c r="U9" s="1190"/>
      <c r="V9" s="1190"/>
      <c r="W9" s="1190"/>
      <c r="X9" s="781" t="s">
        <v>782</v>
      </c>
      <c r="Y9" s="1192" t="s">
        <v>781</v>
      </c>
      <c r="Z9" s="1192"/>
      <c r="AA9" s="1192"/>
      <c r="AB9" s="1192"/>
      <c r="AC9" s="781" t="s">
        <v>782</v>
      </c>
      <c r="AD9" s="1192" t="s">
        <v>781</v>
      </c>
      <c r="AE9" s="1192"/>
      <c r="AF9" s="1192"/>
      <c r="AG9" s="1192"/>
      <c r="AH9" s="1191"/>
      <c r="AI9" s="1196"/>
    </row>
    <row r="10" spans="2:35" s="45" customFormat="1">
      <c r="B10" s="1190"/>
      <c r="C10" s="1190"/>
      <c r="D10" s="533" t="s">
        <v>175</v>
      </c>
      <c r="E10" s="533" t="s">
        <v>172</v>
      </c>
      <c r="F10" s="533" t="s">
        <v>226</v>
      </c>
      <c r="G10" s="533" t="s">
        <v>173</v>
      </c>
      <c r="H10" s="533" t="s">
        <v>175</v>
      </c>
      <c r="I10" s="182" t="s">
        <v>175</v>
      </c>
      <c r="J10" s="150" t="s">
        <v>172</v>
      </c>
      <c r="K10" s="150" t="s">
        <v>226</v>
      </c>
      <c r="L10" s="150" t="s">
        <v>173</v>
      </c>
      <c r="M10" s="150" t="s">
        <v>175</v>
      </c>
      <c r="N10" s="785" t="s">
        <v>175</v>
      </c>
      <c r="O10" s="785" t="s">
        <v>172</v>
      </c>
      <c r="P10" s="785" t="s">
        <v>226</v>
      </c>
      <c r="Q10" s="785" t="s">
        <v>173</v>
      </c>
      <c r="R10" s="785" t="s">
        <v>175</v>
      </c>
      <c r="S10" s="182" t="s">
        <v>175</v>
      </c>
      <c r="T10" s="150" t="s">
        <v>172</v>
      </c>
      <c r="U10" s="150" t="s">
        <v>226</v>
      </c>
      <c r="V10" s="150" t="s">
        <v>173</v>
      </c>
      <c r="W10" s="150" t="s">
        <v>175</v>
      </c>
      <c r="X10" s="785" t="s">
        <v>175</v>
      </c>
      <c r="Y10" s="65" t="s">
        <v>172</v>
      </c>
      <c r="Z10" s="65" t="s">
        <v>226</v>
      </c>
      <c r="AA10" s="65" t="s">
        <v>173</v>
      </c>
      <c r="AB10" s="65" t="s">
        <v>175</v>
      </c>
      <c r="AC10" s="785" t="s">
        <v>175</v>
      </c>
      <c r="AD10" s="65" t="s">
        <v>172</v>
      </c>
      <c r="AE10" s="65" t="s">
        <v>226</v>
      </c>
      <c r="AF10" s="65" t="s">
        <v>173</v>
      </c>
      <c r="AG10" s="65" t="s">
        <v>175</v>
      </c>
      <c r="AH10" s="1191"/>
      <c r="AI10" s="1196"/>
    </row>
    <row r="11" spans="2:35" s="47" customFormat="1">
      <c r="B11" s="110"/>
      <c r="C11" s="110"/>
      <c r="D11" s="110"/>
      <c r="E11" s="110"/>
      <c r="F11" s="110"/>
      <c r="G11" s="110"/>
      <c r="H11" s="110"/>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81"/>
      <c r="AI11" s="46"/>
    </row>
    <row r="12" spans="2:35" s="49" customFormat="1">
      <c r="B12" s="111">
        <v>1</v>
      </c>
      <c r="C12" s="112" t="s">
        <v>227</v>
      </c>
      <c r="D12" s="112"/>
      <c r="E12" s="112"/>
      <c r="F12" s="112"/>
      <c r="G12" s="112"/>
      <c r="H12" s="112"/>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82"/>
      <c r="AI12" s="48"/>
    </row>
    <row r="13" spans="2:35" s="49" customFormat="1">
      <c r="B13" s="111"/>
      <c r="C13" s="112"/>
      <c r="D13" s="112"/>
      <c r="E13" s="112"/>
      <c r="F13" s="112"/>
      <c r="G13" s="112"/>
      <c r="H13" s="112"/>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48"/>
    </row>
    <row r="14" spans="2:35">
      <c r="B14" s="124" t="s">
        <v>46</v>
      </c>
      <c r="C14" s="123" t="s">
        <v>174</v>
      </c>
      <c r="D14" s="123"/>
      <c r="E14" s="123"/>
      <c r="F14" s="123"/>
      <c r="G14" s="123"/>
      <c r="H14" s="123"/>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48"/>
    </row>
    <row r="15" spans="2:35">
      <c r="B15" s="113"/>
      <c r="C15" s="217" t="s">
        <v>100</v>
      </c>
      <c r="D15" s="217"/>
      <c r="E15" s="217"/>
      <c r="F15" s="217"/>
      <c r="G15" s="217"/>
      <c r="H15" s="21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48"/>
    </row>
    <row r="16" spans="2:35">
      <c r="B16" s="113"/>
      <c r="C16" s="217" t="s">
        <v>228</v>
      </c>
      <c r="D16" s="217"/>
      <c r="E16" s="217"/>
      <c r="F16" s="217"/>
      <c r="G16" s="217"/>
      <c r="H16" s="21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48"/>
    </row>
    <row r="17" spans="2:35">
      <c r="B17" s="113"/>
      <c r="C17" s="217" t="s">
        <v>229</v>
      </c>
      <c r="D17" s="217"/>
      <c r="E17" s="217"/>
      <c r="F17" s="217"/>
      <c r="G17" s="217"/>
      <c r="H17" s="21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48"/>
    </row>
    <row r="18" spans="2:35">
      <c r="B18" s="113"/>
      <c r="C18" s="217" t="s">
        <v>324</v>
      </c>
      <c r="D18" s="217">
        <v>6.12</v>
      </c>
      <c r="E18" s="657">
        <v>6.12</v>
      </c>
      <c r="F18" s="657">
        <v>0</v>
      </c>
      <c r="G18" s="657">
        <f>E18+F18</f>
        <v>6.12</v>
      </c>
      <c r="H18" s="657">
        <f>AVERAGE(E18,G18)</f>
        <v>6.12</v>
      </c>
      <c r="I18" s="57">
        <v>6.12</v>
      </c>
      <c r="J18" s="657">
        <v>6.12</v>
      </c>
      <c r="K18" s="657">
        <v>0</v>
      </c>
      <c r="L18" s="657">
        <f>J18+K18</f>
        <v>6.12</v>
      </c>
      <c r="M18" s="657">
        <f>AVERAGE(J18,L18)</f>
        <v>6.12</v>
      </c>
      <c r="N18" s="57">
        <v>6.12</v>
      </c>
      <c r="O18" s="657">
        <v>6.12</v>
      </c>
      <c r="P18" s="657">
        <v>0</v>
      </c>
      <c r="Q18" s="657">
        <f>O18+P18</f>
        <v>6.12</v>
      </c>
      <c r="R18" s="657">
        <f>AVERAGE(O18,Q18)</f>
        <v>6.12</v>
      </c>
      <c r="S18" s="57">
        <v>6.12</v>
      </c>
      <c r="T18" s="657">
        <v>6.12</v>
      </c>
      <c r="U18" s="657">
        <v>0</v>
      </c>
      <c r="V18" s="657">
        <f>T18+U18</f>
        <v>6.12</v>
      </c>
      <c r="W18" s="657">
        <f>AVERAGE(T18,V18)</f>
        <v>6.12</v>
      </c>
      <c r="X18" s="657">
        <v>6.12</v>
      </c>
      <c r="Y18" s="657">
        <v>6.12</v>
      </c>
      <c r="Z18" s="657">
        <v>0</v>
      </c>
      <c r="AA18" s="657">
        <f>Y18+Z18</f>
        <v>6.12</v>
      </c>
      <c r="AB18" s="657">
        <f>AVERAGE(Y18,AA18)</f>
        <v>6.12</v>
      </c>
      <c r="AC18" s="657">
        <v>6.12</v>
      </c>
      <c r="AD18" s="657">
        <v>6.12</v>
      </c>
      <c r="AE18" s="657">
        <v>0</v>
      </c>
      <c r="AF18" s="657">
        <f>AD18+AE18</f>
        <v>6.12</v>
      </c>
      <c r="AG18" s="657">
        <f>AVERAGE(AD18,AF18)</f>
        <v>6.12</v>
      </c>
      <c r="AH18" s="57"/>
      <c r="AI18" s="48"/>
    </row>
    <row r="19" spans="2:35">
      <c r="B19" s="113"/>
      <c r="C19" s="217" t="s">
        <v>325</v>
      </c>
      <c r="D19" s="217"/>
      <c r="E19" s="217"/>
      <c r="F19" s="217"/>
      <c r="G19" s="217"/>
      <c r="H19" s="21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48"/>
    </row>
    <row r="20" spans="2:35">
      <c r="B20" s="113"/>
      <c r="C20" s="114"/>
      <c r="D20" s="624"/>
      <c r="E20" s="1172"/>
      <c r="F20" s="1173"/>
      <c r="G20" s="1173"/>
      <c r="H20" s="1174"/>
      <c r="I20" s="606"/>
      <c r="J20" s="1147"/>
      <c r="K20" s="1148"/>
      <c r="L20" s="1148"/>
      <c r="M20" s="1149"/>
      <c r="N20" s="777"/>
      <c r="O20" s="1147"/>
      <c r="P20" s="1148"/>
      <c r="Q20" s="1148"/>
      <c r="R20" s="1149"/>
      <c r="S20" s="606"/>
      <c r="T20" s="1147"/>
      <c r="U20" s="1148"/>
      <c r="V20" s="1148"/>
      <c r="W20" s="1149"/>
      <c r="X20" s="776"/>
      <c r="Y20" s="1147"/>
      <c r="Z20" s="1148"/>
      <c r="AA20" s="1148"/>
      <c r="AB20" s="1149"/>
      <c r="AC20" s="776"/>
      <c r="AD20" s="1147"/>
      <c r="AE20" s="1148"/>
      <c r="AF20" s="1148"/>
      <c r="AG20" s="1149"/>
      <c r="AH20" s="57"/>
      <c r="AI20" s="48"/>
    </row>
    <row r="21" spans="2:35" ht="28.5" customHeight="1">
      <c r="B21" s="124" t="s">
        <v>47</v>
      </c>
      <c r="C21" s="118" t="s">
        <v>321</v>
      </c>
      <c r="D21" s="625"/>
      <c r="E21" s="1175"/>
      <c r="F21" s="1176"/>
      <c r="G21" s="1176"/>
      <c r="H21" s="1177"/>
      <c r="I21" s="606"/>
      <c r="J21" s="1147"/>
      <c r="K21" s="1148"/>
      <c r="L21" s="1148"/>
      <c r="M21" s="1149"/>
      <c r="N21" s="777"/>
      <c r="O21" s="1147"/>
      <c r="P21" s="1148"/>
      <c r="Q21" s="1148"/>
      <c r="R21" s="1149"/>
      <c r="S21" s="606"/>
      <c r="T21" s="1147"/>
      <c r="U21" s="1148"/>
      <c r="V21" s="1148"/>
      <c r="W21" s="1149"/>
      <c r="X21" s="776"/>
      <c r="Y21" s="1147"/>
      <c r="Z21" s="1148"/>
      <c r="AA21" s="1148"/>
      <c r="AB21" s="1149"/>
      <c r="AC21" s="776"/>
      <c r="AD21" s="1147"/>
      <c r="AE21" s="1148"/>
      <c r="AF21" s="1148"/>
      <c r="AG21" s="1149"/>
      <c r="AH21" s="57"/>
      <c r="AI21" s="48"/>
    </row>
    <row r="22" spans="2:35">
      <c r="B22" s="113"/>
      <c r="C22" s="217" t="s">
        <v>654</v>
      </c>
      <c r="D22" s="626"/>
      <c r="E22" s="1178"/>
      <c r="F22" s="1179"/>
      <c r="G22" s="1179"/>
      <c r="H22" s="1180"/>
      <c r="I22" s="606"/>
      <c r="J22" s="1147"/>
      <c r="K22" s="1148"/>
      <c r="L22" s="1148"/>
      <c r="M22" s="1149"/>
      <c r="N22" s="777"/>
      <c r="O22" s="1147"/>
      <c r="P22" s="1148"/>
      <c r="Q22" s="1148"/>
      <c r="R22" s="1149"/>
      <c r="S22" s="606"/>
      <c r="T22" s="1147"/>
      <c r="U22" s="1148"/>
      <c r="V22" s="1148"/>
      <c r="W22" s="1149"/>
      <c r="X22" s="776"/>
      <c r="Y22" s="1147"/>
      <c r="Z22" s="1148"/>
      <c r="AA22" s="1148"/>
      <c r="AB22" s="1149"/>
      <c r="AC22" s="776"/>
      <c r="AD22" s="1147"/>
      <c r="AE22" s="1148"/>
      <c r="AF22" s="1148"/>
      <c r="AG22" s="1149"/>
      <c r="AH22" s="57"/>
      <c r="AI22" s="48"/>
    </row>
    <row r="23" spans="2:35">
      <c r="B23" s="113"/>
      <c r="C23" s="217" t="s">
        <v>228</v>
      </c>
      <c r="D23" s="626"/>
      <c r="E23" s="1178"/>
      <c r="F23" s="1179"/>
      <c r="G23" s="1179"/>
      <c r="H23" s="1180"/>
      <c r="I23" s="606"/>
      <c r="J23" s="1147"/>
      <c r="K23" s="1148"/>
      <c r="L23" s="1148"/>
      <c r="M23" s="1149"/>
      <c r="N23" s="777"/>
      <c r="O23" s="1147"/>
      <c r="P23" s="1148"/>
      <c r="Q23" s="1148"/>
      <c r="R23" s="1149"/>
      <c r="S23" s="606"/>
      <c r="T23" s="1147"/>
      <c r="U23" s="1148"/>
      <c r="V23" s="1148"/>
      <c r="W23" s="1149"/>
      <c r="X23" s="776"/>
      <c r="Y23" s="1147"/>
      <c r="Z23" s="1148"/>
      <c r="AA23" s="1148"/>
      <c r="AB23" s="1149"/>
      <c r="AC23" s="776"/>
      <c r="AD23" s="1147"/>
      <c r="AE23" s="1148"/>
      <c r="AF23" s="1148"/>
      <c r="AG23" s="1149"/>
      <c r="AH23" s="57"/>
      <c r="AI23" s="48"/>
    </row>
    <row r="24" spans="2:35">
      <c r="B24" s="113"/>
      <c r="C24" s="217" t="s">
        <v>229</v>
      </c>
      <c r="D24" s="626"/>
      <c r="E24" s="1178"/>
      <c r="F24" s="1179"/>
      <c r="G24" s="1179"/>
      <c r="H24" s="1180"/>
      <c r="I24" s="606"/>
      <c r="J24" s="1147"/>
      <c r="K24" s="1148"/>
      <c r="L24" s="1148"/>
      <c r="M24" s="1149"/>
      <c r="N24" s="777"/>
      <c r="O24" s="1147"/>
      <c r="P24" s="1148"/>
      <c r="Q24" s="1148"/>
      <c r="R24" s="1149"/>
      <c r="S24" s="606"/>
      <c r="T24" s="1147"/>
      <c r="U24" s="1148"/>
      <c r="V24" s="1148"/>
      <c r="W24" s="1149"/>
      <c r="X24" s="776"/>
      <c r="Y24" s="1147"/>
      <c r="Z24" s="1148"/>
      <c r="AA24" s="1148"/>
      <c r="AB24" s="1149"/>
      <c r="AC24" s="776"/>
      <c r="AD24" s="1147"/>
      <c r="AE24" s="1148"/>
      <c r="AF24" s="1148"/>
      <c r="AG24" s="1149"/>
      <c r="AH24" s="57"/>
      <c r="AI24" s="48"/>
    </row>
    <row r="25" spans="2:35" s="838" customFormat="1">
      <c r="B25" s="830"/>
      <c r="C25" s="831" t="s">
        <v>324</v>
      </c>
      <c r="D25" s="832">
        <v>0.32</v>
      </c>
      <c r="E25" s="1181">
        <f>D25</f>
        <v>0.32</v>
      </c>
      <c r="F25" s="1182"/>
      <c r="G25" s="1182"/>
      <c r="H25" s="1183"/>
      <c r="I25" s="842">
        <v>0.22</v>
      </c>
      <c r="J25" s="1166">
        <f>I25</f>
        <v>0.22</v>
      </c>
      <c r="K25" s="1167"/>
      <c r="L25" s="1167"/>
      <c r="M25" s="1168"/>
      <c r="N25" s="842">
        <v>0.23</v>
      </c>
      <c r="O25" s="1166">
        <f>N25</f>
        <v>0.23</v>
      </c>
      <c r="P25" s="1167"/>
      <c r="Q25" s="1167"/>
      <c r="R25" s="1168"/>
      <c r="S25" s="833">
        <v>0.24</v>
      </c>
      <c r="T25" s="1153">
        <f>S25</f>
        <v>0.24</v>
      </c>
      <c r="U25" s="1164"/>
      <c r="V25" s="1164"/>
      <c r="W25" s="1165"/>
      <c r="X25" s="834">
        <v>0.25</v>
      </c>
      <c r="Y25" s="1153">
        <f>X25</f>
        <v>0.25</v>
      </c>
      <c r="Z25" s="1154"/>
      <c r="AA25" s="1154"/>
      <c r="AB25" s="1155"/>
      <c r="AC25" s="835">
        <v>0.25</v>
      </c>
      <c r="AD25" s="1153">
        <f>AC25</f>
        <v>0.25</v>
      </c>
      <c r="AE25" s="1154"/>
      <c r="AF25" s="1154"/>
      <c r="AG25" s="1155"/>
      <c r="AH25" s="836"/>
      <c r="AI25" s="837"/>
    </row>
    <row r="26" spans="2:35" s="54" customFormat="1">
      <c r="B26" s="113"/>
      <c r="C26" s="217" t="s">
        <v>325</v>
      </c>
      <c r="D26" s="626"/>
      <c r="E26" s="1178"/>
      <c r="F26" s="1179"/>
      <c r="G26" s="1179"/>
      <c r="H26" s="1180"/>
      <c r="I26" s="607"/>
      <c r="J26" s="1150"/>
      <c r="K26" s="1151"/>
      <c r="L26" s="1151"/>
      <c r="M26" s="1152"/>
      <c r="N26" s="779"/>
      <c r="O26" s="1150"/>
      <c r="P26" s="1151"/>
      <c r="Q26" s="1151"/>
      <c r="R26" s="1152"/>
      <c r="S26" s="607"/>
      <c r="T26" s="1150"/>
      <c r="U26" s="1151"/>
      <c r="V26" s="1151"/>
      <c r="W26" s="1152"/>
      <c r="X26" s="778"/>
      <c r="Y26" s="1150"/>
      <c r="Z26" s="1151"/>
      <c r="AA26" s="1151"/>
      <c r="AB26" s="1152"/>
      <c r="AC26" s="778"/>
      <c r="AD26" s="1150"/>
      <c r="AE26" s="1151"/>
      <c r="AF26" s="1151"/>
      <c r="AG26" s="1152"/>
      <c r="AH26" s="57"/>
      <c r="AI26" s="48"/>
    </row>
    <row r="27" spans="2:35" s="54" customFormat="1">
      <c r="B27" s="113"/>
      <c r="C27" s="114"/>
      <c r="D27" s="626"/>
      <c r="E27" s="1178"/>
      <c r="F27" s="1179"/>
      <c r="G27" s="1179"/>
      <c r="H27" s="1180"/>
      <c r="I27" s="607"/>
      <c r="J27" s="1150"/>
      <c r="K27" s="1151"/>
      <c r="L27" s="1151"/>
      <c r="M27" s="1152"/>
      <c r="N27" s="779"/>
      <c r="O27" s="1150"/>
      <c r="P27" s="1151"/>
      <c r="Q27" s="1151"/>
      <c r="R27" s="1152"/>
      <c r="S27" s="607"/>
      <c r="T27" s="1150"/>
      <c r="U27" s="1151"/>
      <c r="V27" s="1151"/>
      <c r="W27" s="1152"/>
      <c r="X27" s="778"/>
      <c r="Y27" s="1150"/>
      <c r="Z27" s="1151"/>
      <c r="AA27" s="1151"/>
      <c r="AB27" s="1152"/>
      <c r="AC27" s="778"/>
      <c r="AD27" s="1150"/>
      <c r="AE27" s="1151"/>
      <c r="AF27" s="1151"/>
      <c r="AG27" s="1152"/>
      <c r="AH27" s="57"/>
      <c r="AI27" s="48"/>
    </row>
    <row r="28" spans="2:35">
      <c r="B28" s="124" t="s">
        <v>92</v>
      </c>
      <c r="C28" s="123" t="s">
        <v>323</v>
      </c>
      <c r="D28" s="626"/>
      <c r="E28" s="1178"/>
      <c r="F28" s="1179"/>
      <c r="G28" s="1179"/>
      <c r="H28" s="1180"/>
      <c r="I28" s="606"/>
      <c r="J28" s="1147"/>
      <c r="K28" s="1148"/>
      <c r="L28" s="1148"/>
      <c r="M28" s="1149"/>
      <c r="N28" s="777"/>
      <c r="O28" s="1147"/>
      <c r="P28" s="1148"/>
      <c r="Q28" s="1148"/>
      <c r="R28" s="1149"/>
      <c r="S28" s="606"/>
      <c r="T28" s="1147"/>
      <c r="U28" s="1148"/>
      <c r="V28" s="1148"/>
      <c r="W28" s="1149"/>
      <c r="X28" s="776"/>
      <c r="Y28" s="1147"/>
      <c r="Z28" s="1148"/>
      <c r="AA28" s="1148"/>
      <c r="AB28" s="1149"/>
      <c r="AC28" s="776"/>
      <c r="AD28" s="1147"/>
      <c r="AE28" s="1148"/>
      <c r="AF28" s="1148"/>
      <c r="AG28" s="1149"/>
      <c r="AH28" s="51"/>
      <c r="AI28" s="43"/>
    </row>
    <row r="29" spans="2:35">
      <c r="B29" s="113"/>
      <c r="C29" s="217" t="s">
        <v>100</v>
      </c>
      <c r="D29" s="626"/>
      <c r="E29" s="1178"/>
      <c r="F29" s="1179"/>
      <c r="G29" s="1179"/>
      <c r="H29" s="1180"/>
      <c r="I29" s="606"/>
      <c r="J29" s="1147"/>
      <c r="K29" s="1148"/>
      <c r="L29" s="1148"/>
      <c r="M29" s="1149"/>
      <c r="N29" s="777"/>
      <c r="O29" s="1147"/>
      <c r="P29" s="1148"/>
      <c r="Q29" s="1148"/>
      <c r="R29" s="1149"/>
      <c r="S29" s="606"/>
      <c r="T29" s="1147"/>
      <c r="U29" s="1148"/>
      <c r="V29" s="1148"/>
      <c r="W29" s="1149"/>
      <c r="X29" s="776"/>
      <c r="Y29" s="1147"/>
      <c r="Z29" s="1148"/>
      <c r="AA29" s="1148"/>
      <c r="AB29" s="1149"/>
      <c r="AC29" s="776"/>
      <c r="AD29" s="1147"/>
      <c r="AE29" s="1148"/>
      <c r="AF29" s="1148"/>
      <c r="AG29" s="1149"/>
      <c r="AH29" s="122"/>
      <c r="AI29" s="43"/>
    </row>
    <row r="30" spans="2:35">
      <c r="B30" s="113"/>
      <c r="C30" s="217" t="s">
        <v>228</v>
      </c>
      <c r="D30" s="626"/>
      <c r="E30" s="1178"/>
      <c r="F30" s="1179"/>
      <c r="G30" s="1179"/>
      <c r="H30" s="1180"/>
      <c r="I30" s="606"/>
      <c r="J30" s="1147"/>
      <c r="K30" s="1148"/>
      <c r="L30" s="1148"/>
      <c r="M30" s="1149"/>
      <c r="N30" s="777"/>
      <c r="O30" s="1147"/>
      <c r="P30" s="1148"/>
      <c r="Q30" s="1148"/>
      <c r="R30" s="1149"/>
      <c r="S30" s="606"/>
      <c r="T30" s="1147"/>
      <c r="U30" s="1148"/>
      <c r="V30" s="1148"/>
      <c r="W30" s="1149"/>
      <c r="X30" s="776"/>
      <c r="Y30" s="1147"/>
      <c r="Z30" s="1148"/>
      <c r="AA30" s="1148"/>
      <c r="AB30" s="1149"/>
      <c r="AC30" s="776"/>
      <c r="AD30" s="1147"/>
      <c r="AE30" s="1148"/>
      <c r="AF30" s="1148"/>
      <c r="AG30" s="1149"/>
      <c r="AH30" s="84"/>
      <c r="AI30" s="43"/>
    </row>
    <row r="31" spans="2:35">
      <c r="B31" s="113"/>
      <c r="C31" s="217" t="s">
        <v>229</v>
      </c>
      <c r="D31" s="626"/>
      <c r="E31" s="1178"/>
      <c r="F31" s="1179"/>
      <c r="G31" s="1179"/>
      <c r="H31" s="1180"/>
      <c r="I31" s="606"/>
      <c r="J31" s="1147"/>
      <c r="K31" s="1148"/>
      <c r="L31" s="1148"/>
      <c r="M31" s="1149"/>
      <c r="N31" s="777"/>
      <c r="O31" s="1147"/>
      <c r="P31" s="1148"/>
      <c r="Q31" s="1148"/>
      <c r="R31" s="1149"/>
      <c r="S31" s="606"/>
      <c r="T31" s="1147"/>
      <c r="U31" s="1148"/>
      <c r="V31" s="1148"/>
      <c r="W31" s="1149"/>
      <c r="X31" s="776"/>
      <c r="Y31" s="1147"/>
      <c r="Z31" s="1148"/>
      <c r="AA31" s="1148"/>
      <c r="AB31" s="1149"/>
      <c r="AC31" s="776"/>
      <c r="AD31" s="1147"/>
      <c r="AE31" s="1148"/>
      <c r="AF31" s="1148"/>
      <c r="AG31" s="1149"/>
      <c r="AH31" s="84"/>
      <c r="AI31" s="43"/>
    </row>
    <row r="32" spans="2:35">
      <c r="B32" s="113"/>
      <c r="C32" s="217" t="s">
        <v>324</v>
      </c>
      <c r="D32" s="843">
        <f>D18*D25/10^2</f>
        <v>1.9584000000000001E-2</v>
      </c>
      <c r="E32" s="1184">
        <f>H18*E25/10^2</f>
        <v>1.9584000000000001E-2</v>
      </c>
      <c r="F32" s="1185"/>
      <c r="G32" s="1185"/>
      <c r="H32" s="1186"/>
      <c r="I32" s="843">
        <f>I18*I25/10^2</f>
        <v>1.3464E-2</v>
      </c>
      <c r="J32" s="1159">
        <f>I32</f>
        <v>1.3464E-2</v>
      </c>
      <c r="K32" s="1160"/>
      <c r="L32" s="1160"/>
      <c r="M32" s="1161"/>
      <c r="N32" s="843">
        <f>N18*N25/10^2</f>
        <v>1.4076000000000002E-2</v>
      </c>
      <c r="O32" s="1159">
        <f>N32</f>
        <v>1.4076000000000002E-2</v>
      </c>
      <c r="P32" s="1160"/>
      <c r="Q32" s="1160"/>
      <c r="R32" s="1161"/>
      <c r="S32" s="843">
        <f>S18*S25/10^2</f>
        <v>1.4688E-2</v>
      </c>
      <c r="T32" s="1159">
        <f>T25*W18/10^2</f>
        <v>1.4688E-2</v>
      </c>
      <c r="U32" s="1160"/>
      <c r="V32" s="1160"/>
      <c r="W32" s="1161"/>
      <c r="X32" s="843">
        <f>X18*X25/10^2</f>
        <v>1.5300000000000001E-2</v>
      </c>
      <c r="Y32" s="1159">
        <f>Y25*AB18/10^2</f>
        <v>1.5300000000000001E-2</v>
      </c>
      <c r="Z32" s="1160"/>
      <c r="AA32" s="1160"/>
      <c r="AB32" s="1161"/>
      <c r="AC32" s="843">
        <f>AC18*AC25/10^2</f>
        <v>1.5300000000000001E-2</v>
      </c>
      <c r="AD32" s="1159">
        <f>AD25*AG18/10^2</f>
        <v>1.5300000000000001E-2</v>
      </c>
      <c r="AE32" s="1160"/>
      <c r="AF32" s="1160"/>
      <c r="AG32" s="1161"/>
      <c r="AH32" s="85"/>
      <c r="AI32" s="1196"/>
    </row>
    <row r="33" spans="2:35">
      <c r="B33" s="113"/>
      <c r="C33" s="217" t="s">
        <v>325</v>
      </c>
      <c r="D33" s="626"/>
      <c r="E33" s="1178"/>
      <c r="F33" s="1179"/>
      <c r="G33" s="1179"/>
      <c r="H33" s="1180"/>
      <c r="I33" s="607"/>
      <c r="J33" s="1150"/>
      <c r="K33" s="1151"/>
      <c r="L33" s="1151"/>
      <c r="M33" s="1152"/>
      <c r="N33" s="779"/>
      <c r="O33" s="1150"/>
      <c r="P33" s="1151"/>
      <c r="Q33" s="1151"/>
      <c r="R33" s="1152"/>
      <c r="S33" s="607"/>
      <c r="T33" s="1150"/>
      <c r="U33" s="1151"/>
      <c r="V33" s="1151"/>
      <c r="W33" s="1152"/>
      <c r="X33" s="779"/>
      <c r="Y33" s="1150"/>
      <c r="Z33" s="1151"/>
      <c r="AA33" s="1151"/>
      <c r="AB33" s="1152"/>
      <c r="AC33" s="779"/>
      <c r="AD33" s="1150"/>
      <c r="AE33" s="1151"/>
      <c r="AF33" s="1151"/>
      <c r="AG33" s="1152"/>
      <c r="AH33" s="80"/>
      <c r="AI33" s="1196"/>
    </row>
    <row r="34" spans="2:35">
      <c r="B34" s="115" t="s">
        <v>55</v>
      </c>
      <c r="C34" s="116" t="s">
        <v>89</v>
      </c>
      <c r="D34" s="660">
        <f>D32</f>
        <v>1.9584000000000001E-2</v>
      </c>
      <c r="E34" s="1156">
        <f>E32</f>
        <v>1.9584000000000001E-2</v>
      </c>
      <c r="F34" s="1157"/>
      <c r="G34" s="1157"/>
      <c r="H34" s="1158"/>
      <c r="I34" s="661">
        <f>I32</f>
        <v>1.3464E-2</v>
      </c>
      <c r="J34" s="1162">
        <f>J32</f>
        <v>1.3464E-2</v>
      </c>
      <c r="K34" s="1163"/>
      <c r="L34" s="1163"/>
      <c r="M34" s="1163"/>
      <c r="N34" s="782">
        <f>N32</f>
        <v>1.4076000000000002E-2</v>
      </c>
      <c r="O34" s="1162">
        <f>O32</f>
        <v>1.4076000000000002E-2</v>
      </c>
      <c r="P34" s="1163"/>
      <c r="Q34" s="1163"/>
      <c r="R34" s="1163"/>
      <c r="S34" s="661">
        <f>S32</f>
        <v>1.4688E-2</v>
      </c>
      <c r="T34" s="1162">
        <f>T32</f>
        <v>1.4688E-2</v>
      </c>
      <c r="U34" s="1163"/>
      <c r="V34" s="1163"/>
      <c r="W34" s="1163"/>
      <c r="X34" s="782">
        <f>X32</f>
        <v>1.5300000000000001E-2</v>
      </c>
      <c r="Y34" s="1162">
        <f>Y32</f>
        <v>1.5300000000000001E-2</v>
      </c>
      <c r="Z34" s="1163"/>
      <c r="AA34" s="1163"/>
      <c r="AB34" s="1163"/>
      <c r="AC34" s="782">
        <f>AC32</f>
        <v>1.5300000000000001E-2</v>
      </c>
      <c r="AD34" s="1162">
        <f>AD32</f>
        <v>1.5300000000000001E-2</v>
      </c>
      <c r="AE34" s="1163"/>
      <c r="AF34" s="1163"/>
      <c r="AG34" s="1163"/>
      <c r="AH34" s="86"/>
      <c r="AI34" s="48"/>
    </row>
    <row r="35" spans="2:35">
      <c r="B35" s="117"/>
      <c r="C35" s="118"/>
      <c r="D35" s="533" t="s">
        <v>175</v>
      </c>
      <c r="E35" s="533" t="s">
        <v>172</v>
      </c>
      <c r="F35" s="533" t="s">
        <v>226</v>
      </c>
      <c r="G35" s="533" t="s">
        <v>173</v>
      </c>
      <c r="H35" s="533" t="s">
        <v>175</v>
      </c>
      <c r="I35" s="367" t="s">
        <v>175</v>
      </c>
      <c r="J35" s="367" t="s">
        <v>172</v>
      </c>
      <c r="K35" s="367" t="s">
        <v>226</v>
      </c>
      <c r="L35" s="367" t="s">
        <v>173</v>
      </c>
      <c r="M35" s="367" t="s">
        <v>175</v>
      </c>
      <c r="N35" s="785" t="s">
        <v>175</v>
      </c>
      <c r="O35" s="785" t="s">
        <v>172</v>
      </c>
      <c r="P35" s="785" t="s">
        <v>226</v>
      </c>
      <c r="Q35" s="785" t="s">
        <v>173</v>
      </c>
      <c r="R35" s="785" t="s">
        <v>175</v>
      </c>
      <c r="S35" s="367" t="s">
        <v>175</v>
      </c>
      <c r="T35" s="367" t="s">
        <v>172</v>
      </c>
      <c r="U35" s="367" t="s">
        <v>226</v>
      </c>
      <c r="V35" s="367" t="s">
        <v>173</v>
      </c>
      <c r="W35" s="367" t="s">
        <v>175</v>
      </c>
      <c r="X35" s="785"/>
      <c r="Y35" s="367" t="s">
        <v>172</v>
      </c>
      <c r="Z35" s="367" t="s">
        <v>226</v>
      </c>
      <c r="AA35" s="367" t="s">
        <v>173</v>
      </c>
      <c r="AB35" s="367" t="s">
        <v>175</v>
      </c>
      <c r="AC35" s="785"/>
      <c r="AD35" s="367" t="s">
        <v>172</v>
      </c>
      <c r="AE35" s="367" t="s">
        <v>226</v>
      </c>
      <c r="AF35" s="367" t="s">
        <v>173</v>
      </c>
      <c r="AG35" s="367" t="s">
        <v>175</v>
      </c>
      <c r="AH35" s="87"/>
      <c r="AI35" s="48"/>
    </row>
    <row r="36" spans="2:35">
      <c r="B36" s="111">
        <v>2</v>
      </c>
      <c r="C36" s="112" t="s">
        <v>520</v>
      </c>
      <c r="D36" s="112"/>
      <c r="E36" s="112"/>
      <c r="F36" s="112"/>
      <c r="G36" s="112"/>
      <c r="H36" s="112"/>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88"/>
    </row>
    <row r="37" spans="2:35">
      <c r="B37" s="111"/>
      <c r="C37" s="112"/>
      <c r="D37" s="112"/>
      <c r="E37" s="112"/>
      <c r="F37" s="112"/>
      <c r="G37" s="112"/>
      <c r="H37" s="112"/>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88"/>
    </row>
    <row r="38" spans="2:35">
      <c r="B38" s="111" t="s">
        <v>176</v>
      </c>
      <c r="C38" s="123" t="s">
        <v>178</v>
      </c>
      <c r="D38" s="123"/>
      <c r="E38" s="123"/>
      <c r="F38" s="123"/>
      <c r="G38" s="123"/>
      <c r="H38" s="123"/>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83"/>
    </row>
    <row r="39" spans="2:35">
      <c r="B39" s="119"/>
      <c r="C39" s="217" t="s">
        <v>228</v>
      </c>
      <c r="D39" s="217"/>
      <c r="E39" s="217"/>
      <c r="F39" s="217"/>
      <c r="G39" s="217"/>
      <c r="H39" s="217"/>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83"/>
    </row>
    <row r="40" spans="2:35">
      <c r="B40" s="119"/>
      <c r="C40" s="217" t="s">
        <v>229</v>
      </c>
      <c r="D40" s="217"/>
      <c r="E40" s="217"/>
      <c r="F40" s="217"/>
      <c r="G40" s="217"/>
      <c r="H40" s="217"/>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83"/>
    </row>
    <row r="41" spans="2:35">
      <c r="B41" s="119"/>
      <c r="C41" s="217" t="s">
        <v>324</v>
      </c>
      <c r="D41" s="217">
        <v>4</v>
      </c>
      <c r="E41" s="658">
        <v>4</v>
      </c>
      <c r="F41" s="658">
        <v>0</v>
      </c>
      <c r="G41" s="659">
        <f>E41+F41</f>
        <v>4</v>
      </c>
      <c r="H41" s="659">
        <f>AVERAGE(E41,G41)</f>
        <v>4</v>
      </c>
      <c r="I41" s="51">
        <v>4</v>
      </c>
      <c r="J41" s="658">
        <v>4</v>
      </c>
      <c r="K41" s="658">
        <v>0</v>
      </c>
      <c r="L41" s="659">
        <f>J41+K41</f>
        <v>4</v>
      </c>
      <c r="M41" s="659">
        <f>AVERAGE(J41,L41)</f>
        <v>4</v>
      </c>
      <c r="N41" s="51">
        <v>4</v>
      </c>
      <c r="O41" s="658">
        <v>4</v>
      </c>
      <c r="P41" s="658">
        <v>0</v>
      </c>
      <c r="Q41" s="659">
        <f>O41+P41</f>
        <v>4</v>
      </c>
      <c r="R41" s="659">
        <f>AVERAGE(O41,Q41)</f>
        <v>4</v>
      </c>
      <c r="S41" s="51">
        <v>4</v>
      </c>
      <c r="T41" s="658">
        <v>4</v>
      </c>
      <c r="U41" s="658">
        <v>0</v>
      </c>
      <c r="V41" s="659">
        <f>T41+U41</f>
        <v>4</v>
      </c>
      <c r="W41" s="659">
        <f>AVERAGE(T41,V41)</f>
        <v>4</v>
      </c>
      <c r="X41" s="659"/>
      <c r="Y41" s="658">
        <v>4</v>
      </c>
      <c r="Z41" s="658">
        <v>0</v>
      </c>
      <c r="AA41" s="659">
        <f>Y41+Z41</f>
        <v>4</v>
      </c>
      <c r="AB41" s="659">
        <f>AVERAGE(Y41,AA41)</f>
        <v>4</v>
      </c>
      <c r="AC41" s="659"/>
      <c r="AD41" s="658">
        <v>4</v>
      </c>
      <c r="AE41" s="658">
        <v>0</v>
      </c>
      <c r="AF41" s="659">
        <f>AD41+AE41</f>
        <v>4</v>
      </c>
      <c r="AG41" s="659">
        <f>AVERAGE(AD41,AF41)</f>
        <v>4</v>
      </c>
      <c r="AH41" s="83"/>
    </row>
    <row r="42" spans="2:35">
      <c r="B42" s="119"/>
      <c r="C42" s="217" t="s">
        <v>325</v>
      </c>
      <c r="D42" s="217"/>
      <c r="E42" s="217"/>
      <c r="F42" s="217"/>
      <c r="G42" s="217"/>
      <c r="H42" s="217"/>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83"/>
    </row>
    <row r="43" spans="2:35">
      <c r="B43" s="119"/>
      <c r="C43" s="114"/>
      <c r="D43" s="606"/>
      <c r="E43" s="1147"/>
      <c r="F43" s="1148"/>
      <c r="G43" s="1148"/>
      <c r="H43" s="1149"/>
      <c r="I43" s="606"/>
      <c r="J43" s="1136"/>
      <c r="K43" s="1136"/>
      <c r="L43" s="1136"/>
      <c r="M43" s="1136"/>
      <c r="N43" s="777"/>
      <c r="O43" s="1136"/>
      <c r="P43" s="1136"/>
      <c r="Q43" s="1136"/>
      <c r="R43" s="1136"/>
      <c r="S43" s="606"/>
      <c r="T43" s="1136"/>
      <c r="U43" s="1136"/>
      <c r="V43" s="1136"/>
      <c r="W43" s="1136"/>
      <c r="X43" s="780"/>
      <c r="Y43" s="1136"/>
      <c r="Z43" s="1136"/>
      <c r="AA43" s="1136"/>
      <c r="AB43" s="1136"/>
      <c r="AC43" s="780"/>
      <c r="AD43" s="1136"/>
      <c r="AE43" s="1136"/>
      <c r="AF43" s="1136"/>
      <c r="AG43" s="1136"/>
      <c r="AH43" s="83"/>
    </row>
    <row r="44" spans="2:35" ht="28.5">
      <c r="B44" s="111" t="s">
        <v>83</v>
      </c>
      <c r="C44" s="125" t="s">
        <v>320</v>
      </c>
      <c r="D44" s="651"/>
      <c r="E44" s="1147"/>
      <c r="F44" s="1148"/>
      <c r="G44" s="1148"/>
      <c r="H44" s="1149"/>
      <c r="I44" s="606"/>
      <c r="J44" s="1136"/>
      <c r="K44" s="1136"/>
      <c r="L44" s="1136"/>
      <c r="M44" s="1136"/>
      <c r="N44" s="777"/>
      <c r="O44" s="1136"/>
      <c r="P44" s="1136"/>
      <c r="Q44" s="1136"/>
      <c r="R44" s="1136"/>
      <c r="S44" s="606"/>
      <c r="T44" s="1136"/>
      <c r="U44" s="1136"/>
      <c r="V44" s="1136"/>
      <c r="W44" s="1136"/>
      <c r="X44" s="780"/>
      <c r="Y44" s="1136"/>
      <c r="Z44" s="1136"/>
      <c r="AA44" s="1136"/>
      <c r="AB44" s="1136"/>
      <c r="AC44" s="780"/>
      <c r="AD44" s="1136"/>
      <c r="AE44" s="1136"/>
      <c r="AF44" s="1136"/>
      <c r="AG44" s="1136"/>
      <c r="AH44" s="83"/>
    </row>
    <row r="45" spans="2:35">
      <c r="B45" s="119"/>
      <c r="C45" s="217" t="s">
        <v>228</v>
      </c>
      <c r="D45" s="606"/>
      <c r="E45" s="1147"/>
      <c r="F45" s="1148"/>
      <c r="G45" s="1148"/>
      <c r="H45" s="1149"/>
      <c r="I45" s="606"/>
      <c r="J45" s="1136"/>
      <c r="K45" s="1136"/>
      <c r="L45" s="1136"/>
      <c r="M45" s="1136"/>
      <c r="N45" s="777"/>
      <c r="O45" s="1136"/>
      <c r="P45" s="1136"/>
      <c r="Q45" s="1136"/>
      <c r="R45" s="1136"/>
      <c r="S45" s="606"/>
      <c r="T45" s="1136"/>
      <c r="U45" s="1136"/>
      <c r="V45" s="1136"/>
      <c r="W45" s="1136"/>
      <c r="X45" s="780"/>
      <c r="Y45" s="1136"/>
      <c r="Z45" s="1136"/>
      <c r="AA45" s="1136"/>
      <c r="AB45" s="1136"/>
      <c r="AC45" s="780"/>
      <c r="AD45" s="1136"/>
      <c r="AE45" s="1136"/>
      <c r="AF45" s="1136"/>
      <c r="AG45" s="1136"/>
      <c r="AH45" s="83"/>
    </row>
    <row r="46" spans="2:35">
      <c r="B46" s="119"/>
      <c r="C46" s="217" t="s">
        <v>229</v>
      </c>
      <c r="D46" s="606"/>
      <c r="E46" s="1147"/>
      <c r="F46" s="1148"/>
      <c r="G46" s="1148"/>
      <c r="H46" s="1149"/>
      <c r="I46" s="606"/>
      <c r="J46" s="1136"/>
      <c r="K46" s="1136"/>
      <c r="L46" s="1136"/>
      <c r="M46" s="1136"/>
      <c r="N46" s="777"/>
      <c r="O46" s="1136"/>
      <c r="P46" s="1136"/>
      <c r="Q46" s="1136"/>
      <c r="R46" s="1136"/>
      <c r="S46" s="606"/>
      <c r="T46" s="1136"/>
      <c r="U46" s="1136"/>
      <c r="V46" s="1136"/>
      <c r="W46" s="1136"/>
      <c r="X46" s="780"/>
      <c r="Y46" s="1136"/>
      <c r="Z46" s="1136"/>
      <c r="AA46" s="1136"/>
      <c r="AB46" s="1136"/>
      <c r="AC46" s="780"/>
      <c r="AD46" s="1136"/>
      <c r="AE46" s="1136"/>
      <c r="AF46" s="1136"/>
      <c r="AG46" s="1136"/>
      <c r="AH46" s="83"/>
    </row>
    <row r="47" spans="2:35" s="838" customFormat="1">
      <c r="B47" s="839"/>
      <c r="C47" s="831" t="s">
        <v>324</v>
      </c>
      <c r="D47" s="833">
        <v>20.55</v>
      </c>
      <c r="E47" s="1153">
        <f>D47</f>
        <v>20.55</v>
      </c>
      <c r="F47" s="1154"/>
      <c r="G47" s="1154"/>
      <c r="H47" s="1155"/>
      <c r="I47" s="833">
        <v>14.07</v>
      </c>
      <c r="J47" s="1146">
        <f>I47</f>
        <v>14.07</v>
      </c>
      <c r="K47" s="1146"/>
      <c r="L47" s="1146"/>
      <c r="M47" s="1146"/>
      <c r="N47" s="833">
        <v>14.62</v>
      </c>
      <c r="O47" s="1146">
        <f>N47</f>
        <v>14.62</v>
      </c>
      <c r="P47" s="1146"/>
      <c r="Q47" s="1146"/>
      <c r="R47" s="1146"/>
      <c r="S47" s="833">
        <v>15.18</v>
      </c>
      <c r="T47" s="1146">
        <f>S47</f>
        <v>15.18</v>
      </c>
      <c r="U47" s="1146"/>
      <c r="V47" s="1146"/>
      <c r="W47" s="1146"/>
      <c r="X47" s="840">
        <v>15.76</v>
      </c>
      <c r="Y47" s="1146">
        <f>X47</f>
        <v>15.76</v>
      </c>
      <c r="Z47" s="1146"/>
      <c r="AA47" s="1146"/>
      <c r="AB47" s="1146"/>
      <c r="AC47" s="840">
        <v>16.37</v>
      </c>
      <c r="AD47" s="1146">
        <f>AC47</f>
        <v>16.37</v>
      </c>
      <c r="AE47" s="1146"/>
      <c r="AF47" s="1146"/>
      <c r="AG47" s="1146"/>
      <c r="AH47" s="841"/>
    </row>
    <row r="48" spans="2:35">
      <c r="B48" s="119"/>
      <c r="C48" s="217" t="s">
        <v>325</v>
      </c>
      <c r="D48" s="606"/>
      <c r="E48" s="1147"/>
      <c r="F48" s="1148"/>
      <c r="G48" s="1148"/>
      <c r="H48" s="1149"/>
      <c r="I48" s="606"/>
      <c r="J48" s="1136"/>
      <c r="K48" s="1136"/>
      <c r="L48" s="1136"/>
      <c r="M48" s="1136"/>
      <c r="N48" s="777"/>
      <c r="O48" s="1136"/>
      <c r="P48" s="1136"/>
      <c r="Q48" s="1136"/>
      <c r="R48" s="1136"/>
      <c r="S48" s="606"/>
      <c r="T48" s="1136"/>
      <c r="U48" s="1136"/>
      <c r="V48" s="1136"/>
      <c r="W48" s="1136"/>
      <c r="X48" s="780"/>
      <c r="Y48" s="1136"/>
      <c r="Z48" s="1136"/>
      <c r="AA48" s="1136"/>
      <c r="AB48" s="1136"/>
      <c r="AC48" s="780"/>
      <c r="AD48" s="1136"/>
      <c r="AE48" s="1136"/>
      <c r="AF48" s="1136"/>
      <c r="AG48" s="1136"/>
      <c r="AH48" s="83"/>
    </row>
    <row r="49" spans="2:34">
      <c r="B49" s="119"/>
      <c r="C49" s="114"/>
      <c r="D49" s="606"/>
      <c r="E49" s="1147"/>
      <c r="F49" s="1148"/>
      <c r="G49" s="1148"/>
      <c r="H49" s="1149"/>
      <c r="I49" s="606"/>
      <c r="J49" s="1136"/>
      <c r="K49" s="1136"/>
      <c r="L49" s="1136"/>
      <c r="M49" s="1136"/>
      <c r="N49" s="777"/>
      <c r="O49" s="1136"/>
      <c r="P49" s="1136"/>
      <c r="Q49" s="1136"/>
      <c r="R49" s="1136"/>
      <c r="S49" s="606"/>
      <c r="T49" s="1136"/>
      <c r="U49" s="1136"/>
      <c r="V49" s="1136"/>
      <c r="W49" s="1136"/>
      <c r="X49" s="780"/>
      <c r="Y49" s="1136"/>
      <c r="Z49" s="1136"/>
      <c r="AA49" s="1136"/>
      <c r="AB49" s="1136"/>
      <c r="AC49" s="780"/>
      <c r="AD49" s="1136"/>
      <c r="AE49" s="1136"/>
      <c r="AF49" s="1136"/>
      <c r="AG49" s="1136"/>
      <c r="AH49" s="83"/>
    </row>
    <row r="50" spans="2:34">
      <c r="B50" s="111" t="s">
        <v>88</v>
      </c>
      <c r="C50" s="123" t="s">
        <v>177</v>
      </c>
      <c r="D50" s="606"/>
      <c r="E50" s="1147"/>
      <c r="F50" s="1148"/>
      <c r="G50" s="1148"/>
      <c r="H50" s="1149"/>
      <c r="I50" s="606"/>
      <c r="J50" s="1136"/>
      <c r="K50" s="1136"/>
      <c r="L50" s="1136"/>
      <c r="M50" s="1136"/>
      <c r="N50" s="777"/>
      <c r="O50" s="1136"/>
      <c r="P50" s="1136"/>
      <c r="Q50" s="1136"/>
      <c r="R50" s="1136"/>
      <c r="S50" s="606"/>
      <c r="T50" s="1136"/>
      <c r="U50" s="1136"/>
      <c r="V50" s="1136"/>
      <c r="W50" s="1136"/>
      <c r="X50" s="780"/>
      <c r="Y50" s="1136"/>
      <c r="Z50" s="1136"/>
      <c r="AA50" s="1136"/>
      <c r="AB50" s="1136"/>
      <c r="AC50" s="780"/>
      <c r="AD50" s="1136"/>
      <c r="AE50" s="1136"/>
      <c r="AF50" s="1136"/>
      <c r="AG50" s="1136"/>
      <c r="AH50" s="83"/>
    </row>
    <row r="51" spans="2:34">
      <c r="B51" s="119"/>
      <c r="C51" s="217" t="s">
        <v>228</v>
      </c>
      <c r="D51" s="606"/>
      <c r="E51" s="1147"/>
      <c r="F51" s="1148"/>
      <c r="G51" s="1148"/>
      <c r="H51" s="1149"/>
      <c r="I51" s="606"/>
      <c r="J51" s="1136"/>
      <c r="K51" s="1136"/>
      <c r="L51" s="1136"/>
      <c r="M51" s="1136"/>
      <c r="N51" s="777"/>
      <c r="O51" s="1136"/>
      <c r="P51" s="1136"/>
      <c r="Q51" s="1136"/>
      <c r="R51" s="1136"/>
      <c r="S51" s="606"/>
      <c r="T51" s="1136"/>
      <c r="U51" s="1136"/>
      <c r="V51" s="1136"/>
      <c r="W51" s="1136"/>
      <c r="X51" s="780"/>
      <c r="Y51" s="1136"/>
      <c r="Z51" s="1136"/>
      <c r="AA51" s="1136"/>
      <c r="AB51" s="1136"/>
      <c r="AC51" s="780"/>
      <c r="AD51" s="1136"/>
      <c r="AE51" s="1136"/>
      <c r="AF51" s="1136"/>
      <c r="AG51" s="1136"/>
      <c r="AH51" s="83"/>
    </row>
    <row r="52" spans="2:34">
      <c r="B52" s="119"/>
      <c r="C52" s="217" t="s">
        <v>229</v>
      </c>
      <c r="D52" s="606"/>
      <c r="E52" s="1147"/>
      <c r="F52" s="1148"/>
      <c r="G52" s="1148"/>
      <c r="H52" s="1149"/>
      <c r="I52" s="606"/>
      <c r="J52" s="1136"/>
      <c r="K52" s="1136"/>
      <c r="L52" s="1136"/>
      <c r="M52" s="1136"/>
      <c r="N52" s="777"/>
      <c r="O52" s="1136"/>
      <c r="P52" s="1136"/>
      <c r="Q52" s="1136"/>
      <c r="R52" s="1136"/>
      <c r="S52" s="606"/>
      <c r="T52" s="1136"/>
      <c r="U52" s="1136"/>
      <c r="V52" s="1136"/>
      <c r="W52" s="1136"/>
      <c r="X52" s="780"/>
      <c r="Y52" s="1136"/>
      <c r="Z52" s="1136"/>
      <c r="AA52" s="1136"/>
      <c r="AB52" s="1136"/>
      <c r="AC52" s="780"/>
      <c r="AD52" s="1136"/>
      <c r="AE52" s="1136"/>
      <c r="AF52" s="1136"/>
      <c r="AG52" s="1136"/>
      <c r="AH52" s="83"/>
    </row>
    <row r="53" spans="2:34">
      <c r="B53" s="119"/>
      <c r="C53" s="217" t="s">
        <v>324</v>
      </c>
      <c r="D53" s="662">
        <f>D41*D47/10^2</f>
        <v>0.82200000000000006</v>
      </c>
      <c r="E53" s="1169">
        <f>H41*E47/10^2</f>
        <v>0.82200000000000006</v>
      </c>
      <c r="F53" s="1170"/>
      <c r="G53" s="1170"/>
      <c r="H53" s="1171"/>
      <c r="I53" s="662">
        <f>(2*I47+2*I47*0.7)/10^2</f>
        <v>0.47838000000000003</v>
      </c>
      <c r="J53" s="1137">
        <f>((2*J47)+(2*J47*0.7))/10^2</f>
        <v>0.47838000000000003</v>
      </c>
      <c r="K53" s="1138"/>
      <c r="L53" s="1138"/>
      <c r="M53" s="1138"/>
      <c r="N53" s="662">
        <f>(2*N47+2*N47*0.7)/10^2</f>
        <v>0.49707999999999997</v>
      </c>
      <c r="O53" s="1137">
        <f>((2*O47)+(2*O47*0.7))/10^2</f>
        <v>0.49707999999999997</v>
      </c>
      <c r="P53" s="1138"/>
      <c r="Q53" s="1138"/>
      <c r="R53" s="1138"/>
      <c r="S53" s="662">
        <f>(2*S47+2*S47*0.7)/10^2</f>
        <v>0.51611999999999991</v>
      </c>
      <c r="T53" s="1137">
        <f>((2*T47)+(2*T47*0.7))/10^2</f>
        <v>0.51611999999999991</v>
      </c>
      <c r="U53" s="1138"/>
      <c r="V53" s="1138"/>
      <c r="W53" s="1138"/>
      <c r="X53" s="662">
        <f>(2*X47+2*X47*0.7)/10^2</f>
        <v>0.53583999999999998</v>
      </c>
      <c r="Y53" s="1137">
        <f>((2*Y47)+(2*Y47*0.7))/10^2</f>
        <v>0.53583999999999998</v>
      </c>
      <c r="Z53" s="1138"/>
      <c r="AA53" s="1138"/>
      <c r="AB53" s="1138"/>
      <c r="AC53" s="662">
        <f>(2*AC47+2*AC47*0.7)/10^2</f>
        <v>0.55657999999999996</v>
      </c>
      <c r="AD53" s="1137">
        <f>((2*AD47)+(2*AD47*0.7))/10^2</f>
        <v>0.55657999999999996</v>
      </c>
      <c r="AE53" s="1138"/>
      <c r="AF53" s="1138"/>
      <c r="AG53" s="1138"/>
      <c r="AH53" s="83"/>
    </row>
    <row r="54" spans="2:34">
      <c r="B54" s="119"/>
      <c r="C54" s="217" t="s">
        <v>325</v>
      </c>
      <c r="D54" s="651"/>
      <c r="E54" s="1147"/>
      <c r="F54" s="1148"/>
      <c r="G54" s="1148"/>
      <c r="H54" s="1149"/>
      <c r="I54" s="651"/>
      <c r="J54" s="1136"/>
      <c r="K54" s="1136"/>
      <c r="L54" s="1136"/>
      <c r="M54" s="1136"/>
      <c r="N54" s="777"/>
      <c r="O54" s="1136"/>
      <c r="P54" s="1136"/>
      <c r="Q54" s="1136"/>
      <c r="R54" s="1136"/>
      <c r="S54" s="651"/>
      <c r="T54" s="1136"/>
      <c r="U54" s="1136"/>
      <c r="V54" s="1136"/>
      <c r="W54" s="1136"/>
      <c r="X54" s="780"/>
      <c r="Y54" s="1136"/>
      <c r="Z54" s="1136"/>
      <c r="AA54" s="1136"/>
      <c r="AB54" s="1136"/>
      <c r="AC54" s="780"/>
      <c r="AD54" s="1136"/>
      <c r="AE54" s="1136"/>
      <c r="AF54" s="1136"/>
      <c r="AG54" s="1136"/>
      <c r="AH54" s="83"/>
    </row>
    <row r="55" spans="2:34">
      <c r="B55" s="115" t="s">
        <v>54</v>
      </c>
      <c r="C55" s="116" t="s">
        <v>89</v>
      </c>
      <c r="D55" s="663">
        <f>D53</f>
        <v>0.82200000000000006</v>
      </c>
      <c r="E55" s="1202">
        <f>E53</f>
        <v>0.82200000000000006</v>
      </c>
      <c r="F55" s="1202"/>
      <c r="G55" s="1202"/>
      <c r="H55" s="1202"/>
      <c r="I55" s="661">
        <f>I53</f>
        <v>0.47838000000000003</v>
      </c>
      <c r="J55" s="1139">
        <f>J53</f>
        <v>0.47838000000000003</v>
      </c>
      <c r="K55" s="1139"/>
      <c r="L55" s="1139"/>
      <c r="M55" s="1139"/>
      <c r="N55" s="782">
        <f>N53</f>
        <v>0.49707999999999997</v>
      </c>
      <c r="O55" s="1139">
        <f>O53</f>
        <v>0.49707999999999997</v>
      </c>
      <c r="P55" s="1139"/>
      <c r="Q55" s="1139"/>
      <c r="R55" s="1139"/>
      <c r="S55" s="661">
        <f>S53</f>
        <v>0.51611999999999991</v>
      </c>
      <c r="T55" s="1199">
        <f>T53</f>
        <v>0.51611999999999991</v>
      </c>
      <c r="U55" s="1200"/>
      <c r="V55" s="1200"/>
      <c r="W55" s="1201"/>
      <c r="X55" s="782">
        <f>X53</f>
        <v>0.53583999999999998</v>
      </c>
      <c r="Y55" s="1162">
        <f>Y53</f>
        <v>0.53583999999999998</v>
      </c>
      <c r="Z55" s="1163"/>
      <c r="AA55" s="1163"/>
      <c r="AB55" s="1163"/>
      <c r="AC55" s="998">
        <f>AC53</f>
        <v>0.55657999999999996</v>
      </c>
      <c r="AD55" s="1162">
        <f>AD53</f>
        <v>0.55657999999999996</v>
      </c>
      <c r="AE55" s="1163"/>
      <c r="AF55" s="1163"/>
      <c r="AG55" s="1163"/>
      <c r="AH55" s="89"/>
    </row>
    <row r="56" spans="2:34" ht="15.75" thickBot="1">
      <c r="B56" s="120" t="s">
        <v>101</v>
      </c>
      <c r="C56" s="121" t="s">
        <v>655</v>
      </c>
      <c r="D56" s="664">
        <f>D34+D55</f>
        <v>0.84158400000000011</v>
      </c>
      <c r="E56" s="1140">
        <f>E34+E55</f>
        <v>0.84158400000000011</v>
      </c>
      <c r="F56" s="1141"/>
      <c r="G56" s="1141"/>
      <c r="H56" s="1142"/>
      <c r="I56" s="665">
        <f>I34+I55</f>
        <v>0.491844</v>
      </c>
      <c r="J56" s="1140">
        <f>ROUND((J34+J55),2)</f>
        <v>0.49</v>
      </c>
      <c r="K56" s="1141"/>
      <c r="L56" s="1141"/>
      <c r="M56" s="1142"/>
      <c r="N56" s="665">
        <f>N34+N55</f>
        <v>0.51115599999999994</v>
      </c>
      <c r="O56" s="1140">
        <f>ROUND((O34+O55),2)</f>
        <v>0.51</v>
      </c>
      <c r="P56" s="1141"/>
      <c r="Q56" s="1141"/>
      <c r="R56" s="1142"/>
      <c r="S56" s="666">
        <f>S34+S55</f>
        <v>0.53080799999999995</v>
      </c>
      <c r="T56" s="1140">
        <f>T34+T55</f>
        <v>0.53080799999999995</v>
      </c>
      <c r="U56" s="1141"/>
      <c r="V56" s="1141"/>
      <c r="W56" s="1142"/>
      <c r="X56" s="665">
        <f>X34+X55</f>
        <v>0.55113999999999996</v>
      </c>
      <c r="Y56" s="1197">
        <f>Y34+Y55</f>
        <v>0.55113999999999996</v>
      </c>
      <c r="Z56" s="1198"/>
      <c r="AA56" s="1198"/>
      <c r="AB56" s="1198"/>
      <c r="AC56" s="665">
        <f>AC34+AC55</f>
        <v>0.57187999999999994</v>
      </c>
      <c r="AD56" s="1197">
        <f>AD34+AD55</f>
        <v>0.57187999999999994</v>
      </c>
      <c r="AE56" s="1198"/>
      <c r="AF56" s="1198"/>
      <c r="AG56" s="1198"/>
      <c r="AH56" s="90"/>
    </row>
    <row r="57" spans="2:34">
      <c r="B57" s="52"/>
      <c r="C57" s="53"/>
      <c r="D57" s="53"/>
      <c r="E57" s="53"/>
      <c r="F57" s="53"/>
      <c r="G57" s="53"/>
      <c r="H57" s="53"/>
    </row>
    <row r="58" spans="2:34">
      <c r="B58" s="24" t="s">
        <v>316</v>
      </c>
      <c r="C58" s="43"/>
      <c r="D58" s="43"/>
      <c r="E58" s="43"/>
      <c r="F58" s="43"/>
      <c r="G58" s="43"/>
      <c r="H58" s="43"/>
    </row>
    <row r="59" spans="2:34">
      <c r="B59" s="216" t="s">
        <v>653</v>
      </c>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row>
    <row r="60" spans="2:34">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row>
    <row r="61" spans="2:34">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row>
    <row r="62" spans="2:34">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row>
    <row r="63" spans="2:34">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row>
    <row r="64" spans="2:34">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row>
    <row r="65" spans="2:34">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row>
  </sheetData>
  <mergeCells count="194">
    <mergeCell ref="E56:H56"/>
    <mergeCell ref="Y55:AB55"/>
    <mergeCell ref="AD55:AG55"/>
    <mergeCell ref="AD52:AG52"/>
    <mergeCell ref="AD53:AG53"/>
    <mergeCell ref="J56:M56"/>
    <mergeCell ref="J48:M48"/>
    <mergeCell ref="J49:M49"/>
    <mergeCell ref="J50:M50"/>
    <mergeCell ref="J51:M51"/>
    <mergeCell ref="J52:M52"/>
    <mergeCell ref="J53:M53"/>
    <mergeCell ref="J54:M54"/>
    <mergeCell ref="E51:H51"/>
    <mergeCell ref="Y53:AB53"/>
    <mergeCell ref="Y54:AB54"/>
    <mergeCell ref="AD54:AG54"/>
    <mergeCell ref="Y56:AB56"/>
    <mergeCell ref="AD56:AG56"/>
    <mergeCell ref="T55:W55"/>
    <mergeCell ref="T56:W56"/>
    <mergeCell ref="T48:W48"/>
    <mergeCell ref="T49:W49"/>
    <mergeCell ref="E55:H55"/>
    <mergeCell ref="Y43:AB43"/>
    <mergeCell ref="AD43:AG43"/>
    <mergeCell ref="AD44:AG44"/>
    <mergeCell ref="AD45:AG45"/>
    <mergeCell ref="AD46:AG46"/>
    <mergeCell ref="T54:W54"/>
    <mergeCell ref="Y44:AB44"/>
    <mergeCell ref="Y51:AB51"/>
    <mergeCell ref="Y52:AB52"/>
    <mergeCell ref="AD50:AG50"/>
    <mergeCell ref="Y45:AB45"/>
    <mergeCell ref="Y46:AB46"/>
    <mergeCell ref="Y47:AB47"/>
    <mergeCell ref="Y48:AB48"/>
    <mergeCell ref="Y50:AB50"/>
    <mergeCell ref="Y49:AB49"/>
    <mergeCell ref="AD49:AG49"/>
    <mergeCell ref="AD51:AG51"/>
    <mergeCell ref="AD47:AG47"/>
    <mergeCell ref="AD48:AG48"/>
    <mergeCell ref="T52:W52"/>
    <mergeCell ref="T53:W53"/>
    <mergeCell ref="AI9:AI10"/>
    <mergeCell ref="AI32:AI33"/>
    <mergeCell ref="AD20:AG20"/>
    <mergeCell ref="AD21:AG21"/>
    <mergeCell ref="Y9:AB9"/>
    <mergeCell ref="Y31:AB31"/>
    <mergeCell ref="Y32:AB32"/>
    <mergeCell ref="Y33:AB33"/>
    <mergeCell ref="AD31:AG31"/>
    <mergeCell ref="AD32:AG32"/>
    <mergeCell ref="AD33:AG33"/>
    <mergeCell ref="Y29:AB29"/>
    <mergeCell ref="Y28:AB28"/>
    <mergeCell ref="Y30:AB30"/>
    <mergeCell ref="AD28:AG28"/>
    <mergeCell ref="AD29:AG29"/>
    <mergeCell ref="AD30:AG30"/>
    <mergeCell ref="Y21:AB21"/>
    <mergeCell ref="Y20:AB20"/>
    <mergeCell ref="AD22:AG22"/>
    <mergeCell ref="AD23:AG23"/>
    <mergeCell ref="AD24:AG24"/>
    <mergeCell ref="AD25:AG25"/>
    <mergeCell ref="AD26:AG26"/>
    <mergeCell ref="Y34:AB34"/>
    <mergeCell ref="AD34:AG34"/>
    <mergeCell ref="Y27:AB27"/>
    <mergeCell ref="AD27:AG27"/>
    <mergeCell ref="B3:AH3"/>
    <mergeCell ref="B4:AH4"/>
    <mergeCell ref="B5:AH5"/>
    <mergeCell ref="B8:B10"/>
    <mergeCell ref="C8:C10"/>
    <mergeCell ref="AH8:AH10"/>
    <mergeCell ref="AD9:AG9"/>
    <mergeCell ref="T9:W9"/>
    <mergeCell ref="J9:M9"/>
    <mergeCell ref="D8:H8"/>
    <mergeCell ref="I8:M8"/>
    <mergeCell ref="S8:W8"/>
    <mergeCell ref="N8:R8"/>
    <mergeCell ref="O9:R9"/>
    <mergeCell ref="Y23:AB23"/>
    <mergeCell ref="Y24:AB24"/>
    <mergeCell ref="Y22:AB22"/>
    <mergeCell ref="Y25:AB25"/>
    <mergeCell ref="Y26:AB26"/>
    <mergeCell ref="E9:H9"/>
    <mergeCell ref="J55:M55"/>
    <mergeCell ref="E53:H53"/>
    <mergeCell ref="E54:H54"/>
    <mergeCell ref="E20:H20"/>
    <mergeCell ref="E21:H21"/>
    <mergeCell ref="E22:H22"/>
    <mergeCell ref="E23:H23"/>
    <mergeCell ref="E24:H24"/>
    <mergeCell ref="E25:H25"/>
    <mergeCell ref="E26:H26"/>
    <mergeCell ref="E27:H27"/>
    <mergeCell ref="E28:H28"/>
    <mergeCell ref="E29:H29"/>
    <mergeCell ref="E30:H30"/>
    <mergeCell ref="E31:H31"/>
    <mergeCell ref="E32:H32"/>
    <mergeCell ref="J43:M43"/>
    <mergeCell ref="J44:M44"/>
    <mergeCell ref="J45:M45"/>
    <mergeCell ref="E52:H52"/>
    <mergeCell ref="E33:H33"/>
    <mergeCell ref="E43:H43"/>
    <mergeCell ref="E44:H44"/>
    <mergeCell ref="E45:H45"/>
    <mergeCell ref="T31:W31"/>
    <mergeCell ref="T32:W32"/>
    <mergeCell ref="T33:W33"/>
    <mergeCell ref="T34:W34"/>
    <mergeCell ref="T43:W43"/>
    <mergeCell ref="T44:W44"/>
    <mergeCell ref="T45:W45"/>
    <mergeCell ref="T46:W46"/>
    <mergeCell ref="T47:W47"/>
    <mergeCell ref="O27:R27"/>
    <mergeCell ref="O28:R28"/>
    <mergeCell ref="O29:R29"/>
    <mergeCell ref="O30:R30"/>
    <mergeCell ref="O31:R31"/>
    <mergeCell ref="O32:R32"/>
    <mergeCell ref="O33:R33"/>
    <mergeCell ref="O34:R34"/>
    <mergeCell ref="J20:M20"/>
    <mergeCell ref="J21:M21"/>
    <mergeCell ref="J22:M22"/>
    <mergeCell ref="J23:M23"/>
    <mergeCell ref="J24:M24"/>
    <mergeCell ref="J29:M29"/>
    <mergeCell ref="J30:M30"/>
    <mergeCell ref="J25:M25"/>
    <mergeCell ref="J26:M26"/>
    <mergeCell ref="J27:M27"/>
    <mergeCell ref="J28:M28"/>
    <mergeCell ref="T22:W22"/>
    <mergeCell ref="T23:W23"/>
    <mergeCell ref="T24:W24"/>
    <mergeCell ref="T25:W25"/>
    <mergeCell ref="T26:W26"/>
    <mergeCell ref="O20:R20"/>
    <mergeCell ref="O21:R21"/>
    <mergeCell ref="O22:R22"/>
    <mergeCell ref="O23:R23"/>
    <mergeCell ref="O24:R24"/>
    <mergeCell ref="O25:R25"/>
    <mergeCell ref="O26:R26"/>
    <mergeCell ref="E46:H46"/>
    <mergeCell ref="E47:H47"/>
    <mergeCell ref="E48:H48"/>
    <mergeCell ref="E49:H49"/>
    <mergeCell ref="E50:H50"/>
    <mergeCell ref="E34:H34"/>
    <mergeCell ref="J31:M31"/>
    <mergeCell ref="J32:M32"/>
    <mergeCell ref="J33:M33"/>
    <mergeCell ref="J34:M34"/>
    <mergeCell ref="J46:M46"/>
    <mergeCell ref="J47:M47"/>
    <mergeCell ref="O52:R52"/>
    <mergeCell ref="O53:R53"/>
    <mergeCell ref="O54:R54"/>
    <mergeCell ref="O55:R55"/>
    <mergeCell ref="O56:R56"/>
    <mergeCell ref="X8:AB8"/>
    <mergeCell ref="AC8:AG8"/>
    <mergeCell ref="O43:R43"/>
    <mergeCell ref="O44:R44"/>
    <mergeCell ref="O45:R45"/>
    <mergeCell ref="O46:R46"/>
    <mergeCell ref="O47:R47"/>
    <mergeCell ref="O48:R48"/>
    <mergeCell ref="O49:R49"/>
    <mergeCell ref="O50:R50"/>
    <mergeCell ref="O51:R51"/>
    <mergeCell ref="T20:W20"/>
    <mergeCell ref="T21:W21"/>
    <mergeCell ref="T27:W27"/>
    <mergeCell ref="T28:W28"/>
    <mergeCell ref="T29:W29"/>
    <mergeCell ref="T30:W30"/>
    <mergeCell ref="T50:W50"/>
    <mergeCell ref="T51:W51"/>
  </mergeCells>
  <pageMargins left="0.17" right="0.21" top="0.72" bottom="0.7" header="0.511811023622047" footer="0.511811023622047"/>
  <pageSetup paperSize="9" scale="32" orientation="landscape" r:id="rId1"/>
  <headerFooter alignWithMargins="0">
    <oddHeader>&amp;C&amp;A</oddHeader>
    <oddFooter>&amp;L&amp;F&amp;C&amp;P/&amp;N&amp;R&amp;D
&amp;T</oddFooter>
  </headerFooter>
</worksheet>
</file>

<file path=xl/worksheets/sheet6.xml><?xml version="1.0" encoding="utf-8"?>
<worksheet xmlns="http://schemas.openxmlformats.org/spreadsheetml/2006/main" xmlns:r="http://schemas.openxmlformats.org/officeDocument/2006/relationships">
  <dimension ref="B2:L38"/>
  <sheetViews>
    <sheetView showGridLines="0" view="pageBreakPreview" zoomScale="80" zoomScaleNormal="80" zoomScaleSheetLayoutView="80" workbookViewId="0">
      <selection activeCell="D5" sqref="D5"/>
    </sheetView>
  </sheetViews>
  <sheetFormatPr defaultColWidth="9.140625" defaultRowHeight="15"/>
  <cols>
    <col min="1" max="1" width="6.85546875" style="24" customWidth="1"/>
    <col min="2" max="2" width="7" style="24" customWidth="1"/>
    <col min="3" max="3" width="51.42578125" style="24" customWidth="1"/>
    <col min="4" max="4" width="17.5703125" style="24" customWidth="1"/>
    <col min="5" max="6" width="19.7109375" style="24" bestFit="1" customWidth="1"/>
    <col min="7" max="12" width="18.7109375" style="24" customWidth="1"/>
    <col min="13" max="16384" width="9.140625" style="24"/>
  </cols>
  <sheetData>
    <row r="2" spans="2:12" ht="18.600000000000001" customHeight="1">
      <c r="B2" s="1203" t="str">
        <f>Index!B2</f>
        <v xml:space="preserve">      Vidarbha Industries Power Limited - Transmission Business</v>
      </c>
      <c r="C2" s="1204"/>
      <c r="D2" s="1204"/>
      <c r="E2" s="1204"/>
      <c r="F2" s="1204"/>
      <c r="G2" s="1204"/>
      <c r="H2" s="1204"/>
      <c r="I2" s="1204"/>
      <c r="J2" s="1204"/>
      <c r="K2" s="1204"/>
      <c r="L2" s="1204"/>
    </row>
    <row r="3" spans="2:12" s="26" customFormat="1" ht="18.600000000000001" customHeight="1">
      <c r="B3" s="1205" t="s">
        <v>774</v>
      </c>
      <c r="C3" s="1204"/>
      <c r="D3" s="1204"/>
      <c r="E3" s="1204"/>
      <c r="F3" s="1204"/>
      <c r="G3" s="1204"/>
      <c r="H3" s="1204"/>
      <c r="I3" s="1204"/>
      <c r="J3" s="1204"/>
      <c r="K3" s="1204"/>
      <c r="L3" s="1204"/>
    </row>
    <row r="4" spans="2:12" s="26" customFormat="1" ht="18.600000000000001" customHeight="1">
      <c r="B4" s="1205" t="s">
        <v>99</v>
      </c>
      <c r="C4" s="1206"/>
      <c r="D4" s="1206"/>
      <c r="E4" s="1206"/>
      <c r="F4" s="1206"/>
      <c r="G4" s="1206"/>
      <c r="H4" s="1206"/>
      <c r="I4" s="1206"/>
      <c r="J4" s="1206"/>
      <c r="K4" s="1206"/>
      <c r="L4" s="1206"/>
    </row>
    <row r="7" spans="2:12" ht="15" customHeight="1">
      <c r="B7" s="1207" t="s">
        <v>224</v>
      </c>
      <c r="C7" s="1207" t="s">
        <v>4</v>
      </c>
      <c r="D7" s="202" t="s">
        <v>26</v>
      </c>
      <c r="E7" s="151" t="s">
        <v>26</v>
      </c>
      <c r="F7" s="789" t="s">
        <v>26</v>
      </c>
      <c r="G7" s="1207" t="s">
        <v>779</v>
      </c>
      <c r="H7" s="1207"/>
      <c r="I7" s="1207"/>
      <c r="J7" s="1208" t="s">
        <v>780</v>
      </c>
      <c r="K7" s="1209"/>
      <c r="L7" s="1207" t="s">
        <v>37</v>
      </c>
    </row>
    <row r="8" spans="2:12">
      <c r="B8" s="1207"/>
      <c r="C8" s="1207"/>
      <c r="D8" s="789" t="s">
        <v>213</v>
      </c>
      <c r="E8" s="789" t="s">
        <v>567</v>
      </c>
      <c r="F8" s="789" t="s">
        <v>568</v>
      </c>
      <c r="G8" s="383" t="s">
        <v>557</v>
      </c>
      <c r="H8" s="383" t="s">
        <v>558</v>
      </c>
      <c r="I8" s="383" t="s">
        <v>23</v>
      </c>
      <c r="J8" s="771" t="s">
        <v>570</v>
      </c>
      <c r="K8" s="771" t="s">
        <v>571</v>
      </c>
      <c r="L8" s="1207"/>
    </row>
    <row r="9" spans="2:12">
      <c r="B9" s="61"/>
      <c r="C9" s="31"/>
      <c r="D9" s="31"/>
      <c r="E9" s="31"/>
      <c r="F9" s="31"/>
      <c r="G9" s="31"/>
      <c r="H9" s="31"/>
      <c r="I9" s="31"/>
      <c r="J9" s="31"/>
      <c r="K9" s="31"/>
      <c r="L9" s="31"/>
    </row>
    <row r="10" spans="2:12">
      <c r="B10" s="126">
        <v>1</v>
      </c>
      <c r="C10" s="62" t="s">
        <v>326</v>
      </c>
      <c r="D10" s="62"/>
      <c r="E10" s="31"/>
      <c r="F10" s="31"/>
      <c r="G10" s="31"/>
      <c r="H10" s="31"/>
      <c r="I10" s="31"/>
      <c r="J10" s="31"/>
      <c r="K10" s="31"/>
      <c r="L10" s="31"/>
    </row>
    <row r="11" spans="2:12">
      <c r="B11" s="61">
        <v>1.1000000000000001</v>
      </c>
      <c r="C11" s="63" t="s">
        <v>100</v>
      </c>
      <c r="D11" s="63"/>
      <c r="E11" s="31"/>
      <c r="F11" s="31"/>
      <c r="G11" s="31"/>
      <c r="H11" s="31"/>
      <c r="I11" s="31"/>
      <c r="J11" s="31"/>
      <c r="K11" s="31"/>
      <c r="L11" s="31"/>
    </row>
    <row r="12" spans="2:12">
      <c r="B12" s="61">
        <v>1.2000000000000002</v>
      </c>
      <c r="C12" s="63" t="s">
        <v>228</v>
      </c>
      <c r="D12" s="63"/>
      <c r="E12" s="31"/>
      <c r="F12" s="31"/>
      <c r="G12" s="31"/>
      <c r="H12" s="31"/>
      <c r="I12" s="31"/>
      <c r="J12" s="31"/>
      <c r="K12" s="31"/>
      <c r="L12" s="31"/>
    </row>
    <row r="13" spans="2:12">
      <c r="B13" s="61">
        <v>1.3000000000000003</v>
      </c>
      <c r="C13" s="63" t="s">
        <v>229</v>
      </c>
      <c r="D13" s="63"/>
      <c r="E13" s="31"/>
      <c r="F13" s="31"/>
      <c r="G13" s="31"/>
      <c r="H13" s="31"/>
      <c r="I13" s="31"/>
      <c r="J13" s="31"/>
      <c r="K13" s="31"/>
      <c r="L13" s="31"/>
    </row>
    <row r="14" spans="2:12">
      <c r="B14" s="61">
        <v>1.4000000000000004</v>
      </c>
      <c r="C14" s="63" t="s">
        <v>230</v>
      </c>
      <c r="D14" s="734">
        <f>'F2.1 '!H18</f>
        <v>6.12</v>
      </c>
      <c r="E14" s="668">
        <f>'F2.1 '!M18</f>
        <v>6.12</v>
      </c>
      <c r="F14" s="668">
        <f>'F2.1 '!S18</f>
        <v>6.12</v>
      </c>
      <c r="G14" s="668">
        <f>'F2.1 '!Y18</f>
        <v>6.12</v>
      </c>
      <c r="H14" s="668">
        <f>G14</f>
        <v>6.12</v>
      </c>
      <c r="I14" s="61">
        <f>(G14+H14)/2</f>
        <v>6.12</v>
      </c>
      <c r="J14" s="668">
        <f>'F2.1 '!AB18</f>
        <v>6.12</v>
      </c>
      <c r="K14" s="668">
        <f>'F2.1 '!AG18</f>
        <v>6.12</v>
      </c>
      <c r="L14" s="31"/>
    </row>
    <row r="15" spans="2:12">
      <c r="B15" s="61">
        <v>1.5000000000000004</v>
      </c>
      <c r="C15" s="63" t="s">
        <v>231</v>
      </c>
      <c r="D15" s="690"/>
      <c r="E15" s="61"/>
      <c r="F15" s="61"/>
      <c r="G15" s="61"/>
      <c r="H15" s="61"/>
      <c r="I15" s="61"/>
      <c r="J15" s="61"/>
      <c r="K15" s="61"/>
      <c r="L15" s="31"/>
    </row>
    <row r="16" spans="2:12">
      <c r="B16" s="126"/>
      <c r="C16" s="63"/>
      <c r="D16" s="690"/>
      <c r="E16" s="61"/>
      <c r="F16" s="61"/>
      <c r="G16" s="61"/>
      <c r="H16" s="61"/>
      <c r="I16" s="61"/>
      <c r="J16" s="61"/>
      <c r="K16" s="61"/>
      <c r="L16" s="31"/>
    </row>
    <row r="17" spans="2:12">
      <c r="B17" s="126">
        <v>2</v>
      </c>
      <c r="C17" s="62" t="s">
        <v>327</v>
      </c>
      <c r="D17" s="691"/>
      <c r="E17" s="61"/>
      <c r="F17" s="61"/>
      <c r="G17" s="61"/>
      <c r="H17" s="61"/>
      <c r="I17" s="61"/>
      <c r="J17" s="61"/>
      <c r="K17" s="61"/>
      <c r="L17" s="31"/>
    </row>
    <row r="18" spans="2:12">
      <c r="B18" s="61">
        <v>2.1</v>
      </c>
      <c r="C18" s="63" t="s">
        <v>100</v>
      </c>
      <c r="D18" s="690"/>
      <c r="E18" s="61"/>
      <c r="F18" s="61"/>
      <c r="G18" s="61"/>
      <c r="H18" s="61"/>
      <c r="I18" s="61"/>
      <c r="J18" s="61"/>
      <c r="K18" s="61"/>
      <c r="L18" s="31"/>
    </row>
    <row r="19" spans="2:12">
      <c r="B19" s="61">
        <v>2.2000000000000002</v>
      </c>
      <c r="C19" s="63" t="s">
        <v>228</v>
      </c>
      <c r="D19" s="690"/>
      <c r="E19" s="692"/>
      <c r="F19" s="692"/>
      <c r="G19" s="61"/>
      <c r="H19" s="61"/>
      <c r="I19" s="61"/>
      <c r="J19" s="61"/>
      <c r="K19" s="61"/>
      <c r="L19" s="31"/>
    </row>
    <row r="20" spans="2:12">
      <c r="B20" s="61">
        <v>2.3000000000000003</v>
      </c>
      <c r="C20" s="63" t="s">
        <v>229</v>
      </c>
      <c r="D20" s="690"/>
      <c r="E20" s="692"/>
      <c r="F20" s="692"/>
      <c r="G20" s="61"/>
      <c r="H20" s="61"/>
      <c r="I20" s="61"/>
      <c r="J20" s="61"/>
      <c r="K20" s="61"/>
      <c r="L20" s="31"/>
    </row>
    <row r="21" spans="2:12">
      <c r="B21" s="61">
        <v>2.4000000000000004</v>
      </c>
      <c r="C21" s="63" t="s">
        <v>232</v>
      </c>
      <c r="D21" s="690"/>
      <c r="E21" s="692"/>
      <c r="F21" s="692"/>
      <c r="G21" s="61"/>
      <c r="H21" s="61"/>
      <c r="I21" s="61"/>
      <c r="J21" s="61"/>
      <c r="K21" s="61"/>
      <c r="L21" s="31"/>
    </row>
    <row r="22" spans="2:12">
      <c r="B22" s="61">
        <v>2.5000000000000004</v>
      </c>
      <c r="C22" s="63" t="s">
        <v>233</v>
      </c>
      <c r="D22" s="690"/>
      <c r="E22" s="692"/>
      <c r="F22" s="692"/>
      <c r="G22" s="61"/>
      <c r="H22" s="61"/>
      <c r="I22" s="61"/>
      <c r="J22" s="61"/>
      <c r="K22" s="61"/>
      <c r="L22" s="31"/>
    </row>
    <row r="23" spans="2:12">
      <c r="B23" s="61">
        <v>2.6</v>
      </c>
      <c r="C23" s="63" t="s">
        <v>231</v>
      </c>
      <c r="D23" s="690"/>
      <c r="E23" s="692"/>
      <c r="F23" s="692"/>
      <c r="G23" s="61"/>
      <c r="H23" s="61"/>
      <c r="I23" s="61"/>
      <c r="J23" s="61"/>
      <c r="K23" s="61"/>
      <c r="L23" s="31"/>
    </row>
    <row r="24" spans="2:12">
      <c r="B24" s="126"/>
      <c r="C24" s="63"/>
      <c r="D24" s="690"/>
      <c r="E24" s="692"/>
      <c r="F24" s="692"/>
      <c r="G24" s="61"/>
      <c r="H24" s="61"/>
      <c r="I24" s="61"/>
      <c r="J24" s="61"/>
      <c r="K24" s="61"/>
      <c r="L24" s="31"/>
    </row>
    <row r="25" spans="2:12">
      <c r="B25" s="126">
        <v>3</v>
      </c>
      <c r="C25" s="62" t="s">
        <v>328</v>
      </c>
      <c r="D25" s="691"/>
      <c r="E25" s="692"/>
      <c r="F25" s="692"/>
      <c r="G25" s="61"/>
      <c r="H25" s="61"/>
      <c r="I25" s="61"/>
      <c r="J25" s="61"/>
      <c r="K25" s="61"/>
      <c r="L25" s="31"/>
    </row>
    <row r="26" spans="2:12">
      <c r="B26" s="61">
        <v>3.1</v>
      </c>
      <c r="C26" s="63" t="s">
        <v>228</v>
      </c>
      <c r="D26" s="690"/>
      <c r="E26" s="692"/>
      <c r="F26" s="692"/>
      <c r="G26" s="61"/>
      <c r="H26" s="61"/>
      <c r="I26" s="61"/>
      <c r="J26" s="61"/>
      <c r="K26" s="61"/>
      <c r="L26" s="31"/>
    </row>
    <row r="27" spans="2:12">
      <c r="B27" s="61">
        <v>3.2</v>
      </c>
      <c r="C27" s="63" t="s">
        <v>229</v>
      </c>
      <c r="D27" s="690"/>
      <c r="E27" s="61"/>
      <c r="F27" s="61"/>
      <c r="G27" s="61"/>
      <c r="H27" s="61"/>
      <c r="I27" s="61"/>
      <c r="J27" s="61"/>
      <c r="K27" s="61"/>
      <c r="L27" s="31"/>
    </row>
    <row r="28" spans="2:12">
      <c r="B28" s="61">
        <v>3.3000000000000003</v>
      </c>
      <c r="C28" s="63" t="s">
        <v>230</v>
      </c>
      <c r="D28" s="1001">
        <f>'F2.1 '!H41</f>
        <v>4</v>
      </c>
      <c r="E28" s="1002">
        <f>'F2.1 '!M41</f>
        <v>4</v>
      </c>
      <c r="F28" s="1002">
        <f>'F2.1 '!S41</f>
        <v>4</v>
      </c>
      <c r="G28" s="717">
        <f>'F2.1 '!Y41</f>
        <v>4</v>
      </c>
      <c r="H28" s="717">
        <f>G28</f>
        <v>4</v>
      </c>
      <c r="I28" s="717">
        <f>(G28+H28)/2</f>
        <v>4</v>
      </c>
      <c r="J28" s="717">
        <f>'F2.1 '!AB41</f>
        <v>4</v>
      </c>
      <c r="K28" s="717">
        <f>'F2.1 '!AG41</f>
        <v>4</v>
      </c>
      <c r="L28" s="717"/>
    </row>
    <row r="29" spans="2:12">
      <c r="B29" s="61">
        <v>3.4000000000000004</v>
      </c>
      <c r="C29" s="63" t="s">
        <v>231</v>
      </c>
      <c r="D29" s="690"/>
      <c r="E29" s="693"/>
      <c r="F29" s="693"/>
      <c r="G29" s="61"/>
      <c r="H29" s="61"/>
      <c r="I29" s="61"/>
      <c r="J29" s="61"/>
      <c r="K29" s="61"/>
      <c r="L29" s="31"/>
    </row>
    <row r="30" spans="2:12">
      <c r="B30" s="126"/>
      <c r="C30" s="63"/>
      <c r="D30" s="63"/>
      <c r="E30" s="64"/>
      <c r="F30" s="64"/>
      <c r="G30" s="31"/>
      <c r="H30" s="31"/>
      <c r="I30" s="31"/>
      <c r="J30" s="31"/>
      <c r="K30" s="31"/>
      <c r="L30" s="31"/>
    </row>
    <row r="31" spans="2:12">
      <c r="B31" s="126">
        <v>4</v>
      </c>
      <c r="C31" s="62" t="s">
        <v>329</v>
      </c>
      <c r="D31" s="62"/>
      <c r="E31" s="64"/>
      <c r="F31" s="64"/>
      <c r="G31" s="31"/>
      <c r="H31" s="31"/>
      <c r="I31" s="31"/>
      <c r="J31" s="31"/>
      <c r="K31" s="31"/>
      <c r="L31" s="31"/>
    </row>
    <row r="32" spans="2:12">
      <c r="B32" s="61">
        <v>4.0999999999999996</v>
      </c>
      <c r="C32" s="63" t="s">
        <v>228</v>
      </c>
      <c r="D32" s="63"/>
      <c r="E32" s="31"/>
      <c r="F32" s="31"/>
      <c r="G32" s="31"/>
      <c r="H32" s="31"/>
      <c r="I32" s="31"/>
      <c r="J32" s="31"/>
      <c r="K32" s="31"/>
      <c r="L32" s="31"/>
    </row>
    <row r="33" spans="2:12">
      <c r="B33" s="61">
        <v>4.1999999999999993</v>
      </c>
      <c r="C33" s="63" t="s">
        <v>229</v>
      </c>
      <c r="D33" s="63"/>
      <c r="E33" s="31"/>
      <c r="F33" s="31"/>
      <c r="G33" s="31"/>
      <c r="H33" s="31"/>
      <c r="I33" s="31"/>
      <c r="J33" s="31"/>
      <c r="K33" s="31"/>
      <c r="L33" s="31"/>
    </row>
    <row r="34" spans="2:12">
      <c r="B34" s="61">
        <v>4.2999999999999989</v>
      </c>
      <c r="C34" s="63" t="s">
        <v>232</v>
      </c>
      <c r="D34" s="63"/>
      <c r="E34" s="31"/>
      <c r="F34" s="31"/>
      <c r="G34" s="31"/>
      <c r="H34" s="31"/>
      <c r="I34" s="31"/>
      <c r="J34" s="31"/>
      <c r="K34" s="31"/>
      <c r="L34" s="31"/>
    </row>
    <row r="35" spans="2:12">
      <c r="B35" s="61">
        <v>4.3999999999999986</v>
      </c>
      <c r="C35" s="63" t="s">
        <v>233</v>
      </c>
      <c r="D35" s="63"/>
      <c r="E35" s="31"/>
      <c r="F35" s="31"/>
      <c r="G35" s="31"/>
      <c r="H35" s="31"/>
      <c r="I35" s="31"/>
      <c r="J35" s="31"/>
      <c r="K35" s="31"/>
      <c r="L35" s="31"/>
    </row>
    <row r="36" spans="2:12">
      <c r="B36" s="61">
        <v>4.4999999999999982</v>
      </c>
      <c r="C36" s="63" t="s">
        <v>231</v>
      </c>
      <c r="D36" s="63"/>
      <c r="E36" s="31"/>
      <c r="F36" s="31"/>
      <c r="G36" s="31"/>
      <c r="H36" s="31"/>
      <c r="I36" s="31"/>
      <c r="J36" s="31"/>
      <c r="K36" s="31"/>
      <c r="L36" s="31"/>
    </row>
    <row r="38" spans="2:12">
      <c r="B38" s="24" t="s">
        <v>650</v>
      </c>
    </row>
  </sheetData>
  <mergeCells count="8">
    <mergeCell ref="B2:L2"/>
    <mergeCell ref="B3:L3"/>
    <mergeCell ref="B4:L4"/>
    <mergeCell ref="B7:B8"/>
    <mergeCell ref="C7:C8"/>
    <mergeCell ref="L7:L8"/>
    <mergeCell ref="G7:I7"/>
    <mergeCell ref="J7:K7"/>
  </mergeCells>
  <pageMargins left="1.02" right="0.25" top="1" bottom="1" header="0.25" footer="0.25"/>
  <pageSetup paperSize="9" scale="50" orientation="landscape" r:id="rId1"/>
  <headerFooter alignWithMargins="0">
    <oddHeader>&amp;F</oddHeader>
  </headerFooter>
</worksheet>
</file>

<file path=xl/worksheets/sheet7.xml><?xml version="1.0" encoding="utf-8"?>
<worksheet xmlns="http://schemas.openxmlformats.org/spreadsheetml/2006/main" xmlns:r="http://schemas.openxmlformats.org/officeDocument/2006/relationships">
  <dimension ref="B2:K81"/>
  <sheetViews>
    <sheetView showGridLines="0" view="pageBreakPreview" topLeftCell="B2" zoomScale="90" zoomScaleNormal="80" zoomScaleSheetLayoutView="90" workbookViewId="0">
      <pane xSplit="2" ySplit="8" topLeftCell="D22" activePane="bottomRight" state="frozen"/>
      <selection activeCell="B2" sqref="B2"/>
      <selection pane="topRight" activeCell="D2" sqref="D2"/>
      <selection pane="bottomLeft" activeCell="B10" sqref="B10"/>
      <selection pane="bottomRight" activeCell="D33" sqref="D33:F33"/>
    </sheetView>
  </sheetViews>
  <sheetFormatPr defaultColWidth="8.85546875" defaultRowHeight="15"/>
  <cols>
    <col min="1" max="1" width="8.85546875" style="5"/>
    <col min="2" max="2" width="8.85546875" style="390"/>
    <col min="3" max="3" width="46.5703125" style="5" bestFit="1" customWidth="1"/>
    <col min="4" max="4" width="15.85546875" style="5" customWidth="1"/>
    <col min="5" max="6" width="14.7109375" style="5" customWidth="1"/>
    <col min="7" max="7" width="11.85546875" style="5" customWidth="1"/>
    <col min="8" max="8" width="14.7109375" style="5" customWidth="1"/>
    <col min="9" max="9" width="18.28515625" style="5" customWidth="1"/>
    <col min="10" max="10" width="13.85546875" style="5" customWidth="1"/>
    <col min="11" max="11" width="14.5703125" style="5" customWidth="1"/>
    <col min="12" max="16384" width="8.85546875" style="5"/>
  </cols>
  <sheetData>
    <row r="2" spans="2:11">
      <c r="C2" s="223"/>
      <c r="D2" s="223"/>
      <c r="E2" s="203" t="str">
        <f>Index!B2</f>
        <v xml:space="preserve">      Vidarbha Industries Power Limited - Transmission Business</v>
      </c>
      <c r="F2" s="203"/>
    </row>
    <row r="3" spans="2:11">
      <c r="C3" s="525"/>
      <c r="D3" s="525"/>
      <c r="E3" s="775" t="s">
        <v>774</v>
      </c>
      <c r="F3" s="775"/>
    </row>
    <row r="4" spans="2:11">
      <c r="C4" s="223"/>
      <c r="D4" s="223"/>
      <c r="E4" s="391" t="s">
        <v>259</v>
      </c>
      <c r="F4" s="784"/>
    </row>
    <row r="5" spans="2:11">
      <c r="B5" s="391"/>
      <c r="C5" s="390"/>
      <c r="D5" s="534"/>
      <c r="E5" s="390"/>
      <c r="F5" s="783"/>
    </row>
    <row r="6" spans="2:11">
      <c r="B6" s="391"/>
      <c r="C6" s="390"/>
      <c r="D6" s="534"/>
      <c r="E6" s="390"/>
      <c r="F6" s="783"/>
      <c r="I6" s="93" t="s">
        <v>33</v>
      </c>
    </row>
    <row r="7" spans="2:11" s="24" customFormat="1" ht="28.5" customHeight="1">
      <c r="B7" s="1104" t="s">
        <v>224</v>
      </c>
      <c r="C7" s="1107" t="s">
        <v>4</v>
      </c>
      <c r="D7" s="543" t="s">
        <v>213</v>
      </c>
      <c r="E7" s="790" t="s">
        <v>567</v>
      </c>
      <c r="F7" s="790" t="s">
        <v>568</v>
      </c>
      <c r="G7" s="1208" t="s">
        <v>569</v>
      </c>
      <c r="H7" s="1209"/>
      <c r="I7" s="1209"/>
    </row>
    <row r="8" spans="2:11" s="24" customFormat="1" ht="39.75" customHeight="1">
      <c r="B8" s="1105"/>
      <c r="C8" s="1107"/>
      <c r="D8" s="530" t="s">
        <v>308</v>
      </c>
      <c r="E8" s="388" t="s">
        <v>308</v>
      </c>
      <c r="F8" s="789" t="s">
        <v>308</v>
      </c>
      <c r="G8" s="388" t="s">
        <v>310</v>
      </c>
      <c r="H8" s="388" t="s">
        <v>311</v>
      </c>
      <c r="I8" s="388" t="s">
        <v>58</v>
      </c>
    </row>
    <row r="9" spans="2:11" s="24" customFormat="1" ht="21.75" customHeight="1">
      <c r="B9" s="1210"/>
      <c r="C9" s="1211"/>
      <c r="D9" s="530" t="s">
        <v>56</v>
      </c>
      <c r="E9" s="388" t="s">
        <v>57</v>
      </c>
      <c r="F9" s="789" t="s">
        <v>57</v>
      </c>
      <c r="G9" s="388" t="s">
        <v>578</v>
      </c>
      <c r="H9" s="388" t="s">
        <v>579</v>
      </c>
      <c r="I9" s="388" t="s">
        <v>580</v>
      </c>
    </row>
    <row r="10" spans="2:11">
      <c r="B10" s="61">
        <v>1</v>
      </c>
      <c r="C10" s="12" t="s">
        <v>102</v>
      </c>
      <c r="D10" s="730">
        <v>0.16078305600000001</v>
      </c>
      <c r="E10" s="730">
        <v>0.15489329800000001</v>
      </c>
      <c r="F10" s="730">
        <v>0.18334639200000002</v>
      </c>
      <c r="G10" s="730">
        <v>0.12267413914285714</v>
      </c>
      <c r="H10" s="730">
        <f>G10</f>
        <v>0.12267413914285714</v>
      </c>
      <c r="I10" s="939">
        <f>G10+H10</f>
        <v>0.24534827828571429</v>
      </c>
      <c r="J10" s="1074"/>
      <c r="K10" s="1074"/>
    </row>
    <row r="11" spans="2:11">
      <c r="B11" s="61">
        <v>2</v>
      </c>
      <c r="C11" s="12" t="s">
        <v>103</v>
      </c>
      <c r="D11" s="940"/>
      <c r="E11" s="940"/>
      <c r="F11" s="940"/>
      <c r="G11" s="940"/>
      <c r="H11" s="730"/>
      <c r="I11" s="939"/>
    </row>
    <row r="12" spans="2:11">
      <c r="B12" s="61">
        <v>3</v>
      </c>
      <c r="C12" s="31" t="s">
        <v>104</v>
      </c>
      <c r="D12" s="940">
        <v>6.3032195999999999E-2</v>
      </c>
      <c r="E12" s="730">
        <v>6.3032195999999999E-2</v>
      </c>
      <c r="F12" s="730">
        <v>6.4535400000000007E-2</v>
      </c>
      <c r="G12" s="730">
        <v>3.6160622571428568E-2</v>
      </c>
      <c r="H12" s="730">
        <f t="shared" ref="H12:H19" si="0">G12</f>
        <v>3.6160622571428568E-2</v>
      </c>
      <c r="I12" s="939">
        <f t="shared" ref="I12:I13" si="1">G12+H12</f>
        <v>7.2321245142857135E-2</v>
      </c>
    </row>
    <row r="13" spans="2:11">
      <c r="B13" s="61">
        <v>4</v>
      </c>
      <c r="C13" s="12" t="s">
        <v>105</v>
      </c>
      <c r="D13" s="940">
        <v>5.7599999999999998E-2</v>
      </c>
      <c r="E13" s="730">
        <v>5.7599999999999998E-2</v>
      </c>
      <c r="F13" s="730">
        <v>5.7519800000000003E-2</v>
      </c>
      <c r="G13" s="730">
        <v>2.5827685714285717E-2</v>
      </c>
      <c r="H13" s="730">
        <f t="shared" si="0"/>
        <v>2.5827685714285717E-2</v>
      </c>
      <c r="I13" s="939">
        <f t="shared" si="1"/>
        <v>5.1655371428571434E-2</v>
      </c>
    </row>
    <row r="14" spans="2:11">
      <c r="B14" s="61">
        <v>5</v>
      </c>
      <c r="C14" s="12" t="s">
        <v>106</v>
      </c>
      <c r="D14" s="940"/>
      <c r="E14" s="730"/>
      <c r="F14" s="730"/>
      <c r="G14" s="730"/>
      <c r="H14" s="730"/>
      <c r="I14" s="939"/>
    </row>
    <row r="15" spans="2:11">
      <c r="B15" s="61">
        <v>6</v>
      </c>
      <c r="C15" s="31" t="s">
        <v>107</v>
      </c>
      <c r="D15" s="940">
        <v>5.6680000000000001E-4</v>
      </c>
      <c r="E15" s="730">
        <v>1.7266470000000002E-3</v>
      </c>
      <c r="F15" s="730">
        <v>1.4026959999999999E-3</v>
      </c>
      <c r="G15" s="730">
        <v>4.7981468571428564E-3</v>
      </c>
      <c r="H15" s="730">
        <f t="shared" si="0"/>
        <v>4.7981468571428564E-3</v>
      </c>
      <c r="I15" s="939">
        <f t="shared" ref="I15:I16" si="2">G15+H15</f>
        <v>9.5962937142857127E-3</v>
      </c>
    </row>
    <row r="16" spans="2:11">
      <c r="B16" s="61">
        <v>7</v>
      </c>
      <c r="C16" s="12" t="s">
        <v>108</v>
      </c>
      <c r="D16" s="730">
        <v>0.17623314800000006</v>
      </c>
      <c r="E16" s="730">
        <v>0.17623314800000006</v>
      </c>
      <c r="F16" s="730">
        <v>0.21475741200000015</v>
      </c>
      <c r="G16" s="730">
        <v>7.368384E-2</v>
      </c>
      <c r="H16" s="730">
        <f t="shared" si="0"/>
        <v>7.368384E-2</v>
      </c>
      <c r="I16" s="939">
        <f t="shared" si="2"/>
        <v>0.14736768</v>
      </c>
      <c r="J16" s="1074"/>
      <c r="K16" s="1074"/>
    </row>
    <row r="17" spans="2:11">
      <c r="B17" s="61">
        <v>8</v>
      </c>
      <c r="C17" s="12" t="s">
        <v>109</v>
      </c>
      <c r="D17" s="940"/>
      <c r="E17" s="730"/>
      <c r="F17" s="730"/>
      <c r="G17" s="730"/>
      <c r="H17" s="730"/>
      <c r="I17" s="939"/>
    </row>
    <row r="18" spans="2:11">
      <c r="B18" s="61">
        <v>9</v>
      </c>
      <c r="C18" s="12" t="s">
        <v>110</v>
      </c>
      <c r="D18" s="940"/>
      <c r="E18" s="730"/>
      <c r="F18" s="730"/>
      <c r="G18" s="730"/>
      <c r="H18" s="730"/>
      <c r="I18" s="939"/>
    </row>
    <row r="19" spans="2:11">
      <c r="B19" s="61">
        <v>10</v>
      </c>
      <c r="C19" s="1070" t="s">
        <v>111</v>
      </c>
      <c r="D19" s="730">
        <v>7.7897599999999997E-2</v>
      </c>
      <c r="E19" s="730">
        <v>8.6841710999999988E-2</v>
      </c>
      <c r="F19" s="730">
        <v>8.9535299999999998E-2</v>
      </c>
      <c r="G19" s="730">
        <v>4.6789900000000002E-2</v>
      </c>
      <c r="H19" s="730">
        <f t="shared" si="0"/>
        <v>4.6789900000000002E-2</v>
      </c>
      <c r="I19" s="939">
        <f>G19+H19</f>
        <v>9.3579800000000005E-2</v>
      </c>
      <c r="K19" s="1074"/>
    </row>
    <row r="20" spans="2:11">
      <c r="B20" s="61">
        <v>11</v>
      </c>
      <c r="C20" s="12" t="s">
        <v>112</v>
      </c>
      <c r="D20" s="730"/>
      <c r="E20" s="730"/>
      <c r="F20" s="730"/>
      <c r="G20" s="730"/>
      <c r="H20" s="730"/>
      <c r="I20" s="939"/>
    </row>
    <row r="21" spans="2:11">
      <c r="B21" s="61">
        <v>12</v>
      </c>
      <c r="C21" s="12" t="s">
        <v>113</v>
      </c>
      <c r="D21" s="730"/>
      <c r="E21" s="730"/>
      <c r="F21" s="730"/>
      <c r="G21" s="730"/>
      <c r="H21" s="730"/>
      <c r="I21" s="939"/>
    </row>
    <row r="22" spans="2:11">
      <c r="B22" s="61">
        <v>13</v>
      </c>
      <c r="C22" s="12" t="s">
        <v>114</v>
      </c>
      <c r="D22" s="730"/>
      <c r="E22" s="730"/>
      <c r="F22" s="730"/>
      <c r="G22" s="730"/>
      <c r="H22" s="730"/>
      <c r="I22" s="939"/>
    </row>
    <row r="23" spans="2:11">
      <c r="B23" s="61">
        <v>14</v>
      </c>
      <c r="C23" s="12" t="s">
        <v>115</v>
      </c>
      <c r="D23" s="730"/>
      <c r="E23" s="730"/>
      <c r="F23" s="730"/>
      <c r="G23" s="730"/>
      <c r="H23" s="730"/>
      <c r="I23" s="939"/>
    </row>
    <row r="24" spans="2:11">
      <c r="B24" s="61">
        <v>15</v>
      </c>
      <c r="C24" s="12" t="s">
        <v>116</v>
      </c>
      <c r="D24" s="730"/>
      <c r="E24" s="730"/>
      <c r="F24" s="730"/>
      <c r="G24" s="730"/>
      <c r="H24" s="730"/>
      <c r="I24" s="939"/>
    </row>
    <row r="25" spans="2:11">
      <c r="B25" s="61">
        <v>16</v>
      </c>
      <c r="C25" s="12" t="s">
        <v>117</v>
      </c>
      <c r="D25" s="730"/>
      <c r="E25" s="730"/>
      <c r="F25" s="730"/>
      <c r="G25" s="730"/>
      <c r="H25" s="730"/>
      <c r="I25" s="939"/>
    </row>
    <row r="26" spans="2:11" s="1056" customFormat="1" ht="14.25">
      <c r="B26" s="126">
        <v>17</v>
      </c>
      <c r="C26" s="181" t="s">
        <v>118</v>
      </c>
      <c r="D26" s="941">
        <f>SUM(D10:D25)</f>
        <v>0.53611280000000006</v>
      </c>
      <c r="E26" s="941">
        <f t="shared" ref="E26:F26" si="3">SUM(E10:E25)</f>
        <v>0.540327</v>
      </c>
      <c r="F26" s="941">
        <f t="shared" si="3"/>
        <v>0.61109700000000011</v>
      </c>
      <c r="G26" s="941">
        <f t="shared" ref="G26" si="4">SUM(G10:G25)</f>
        <v>0.30993433428571426</v>
      </c>
      <c r="H26" s="941">
        <f t="shared" ref="H26" si="5">SUM(H10:H25)</f>
        <v>0.30993433428571426</v>
      </c>
      <c r="I26" s="941">
        <f t="shared" ref="I26" si="6">SUM(I10:I25)</f>
        <v>0.61986866857142853</v>
      </c>
    </row>
    <row r="27" spans="2:11">
      <c r="B27" s="61">
        <v>18</v>
      </c>
      <c r="C27" s="12" t="s">
        <v>119</v>
      </c>
      <c r="D27" s="942"/>
      <c r="E27" s="943"/>
      <c r="F27" s="943"/>
      <c r="G27" s="730"/>
      <c r="H27" s="730"/>
      <c r="I27" s="939"/>
    </row>
    <row r="28" spans="2:11">
      <c r="B28" s="61">
        <f>+B27+0.1</f>
        <v>18.100000000000001</v>
      </c>
      <c r="C28" s="12" t="s">
        <v>120</v>
      </c>
      <c r="D28" s="730">
        <v>1.9293600000000001E-2</v>
      </c>
      <c r="E28" s="730">
        <v>1.8586499999999999E-2</v>
      </c>
      <c r="F28" s="730">
        <v>2.20015E-2</v>
      </c>
      <c r="G28" s="730">
        <v>1.4720742857142859E-2</v>
      </c>
      <c r="H28" s="730">
        <f t="shared" ref="H28:H31" si="7">G28</f>
        <v>1.4720742857142859E-2</v>
      </c>
      <c r="I28" s="939">
        <f t="shared" ref="I28:I31" si="8">G28+H28</f>
        <v>2.9441485714285717E-2</v>
      </c>
    </row>
    <row r="29" spans="2:11">
      <c r="B29" s="61">
        <f>+B28+0.1</f>
        <v>18.200000000000003</v>
      </c>
      <c r="C29" s="12" t="s">
        <v>121</v>
      </c>
      <c r="D29" s="940">
        <v>1.49821E-2</v>
      </c>
      <c r="E29" s="944">
        <v>1.4075499999999999E-2</v>
      </c>
      <c r="F29" s="944">
        <v>1.7197E-2</v>
      </c>
      <c r="G29" s="730">
        <v>1.2623314285714286E-2</v>
      </c>
      <c r="H29" s="730">
        <f t="shared" si="7"/>
        <v>1.2623314285714286E-2</v>
      </c>
      <c r="I29" s="939">
        <f t="shared" si="8"/>
        <v>2.5246628571428571E-2</v>
      </c>
    </row>
    <row r="30" spans="2:11">
      <c r="B30" s="61">
        <f>+B29+0.1</f>
        <v>18.300000000000004</v>
      </c>
      <c r="C30" s="12" t="s">
        <v>122</v>
      </c>
      <c r="D30" s="940">
        <v>4.3115000000000002E-3</v>
      </c>
      <c r="E30" s="944">
        <v>4.5110000000000003E-3</v>
      </c>
      <c r="F30" s="944">
        <v>4.8044999999999997E-3</v>
      </c>
      <c r="G30" s="730">
        <v>2.0974285714285713E-3</v>
      </c>
      <c r="H30" s="730">
        <f t="shared" si="7"/>
        <v>2.0974285714285713E-3</v>
      </c>
      <c r="I30" s="939">
        <f t="shared" si="8"/>
        <v>4.1948571428571425E-3</v>
      </c>
    </row>
    <row r="31" spans="2:11">
      <c r="B31" s="61">
        <f>+B30+0.1</f>
        <v>18.400000000000006</v>
      </c>
      <c r="C31" s="12" t="s">
        <v>123</v>
      </c>
      <c r="D31" s="730"/>
      <c r="E31" s="730"/>
      <c r="F31" s="730"/>
      <c r="G31" s="730">
        <v>7.2920571428571439E-3</v>
      </c>
      <c r="H31" s="730">
        <f t="shared" si="7"/>
        <v>7.2920571428571439E-3</v>
      </c>
      <c r="I31" s="939">
        <f t="shared" si="8"/>
        <v>1.4584114285714288E-2</v>
      </c>
    </row>
    <row r="32" spans="2:11">
      <c r="B32" s="61">
        <v>19</v>
      </c>
      <c r="C32" s="12" t="s">
        <v>241</v>
      </c>
      <c r="D32" s="945"/>
      <c r="E32" s="57"/>
      <c r="F32" s="57"/>
      <c r="G32" s="730"/>
      <c r="H32" s="730"/>
      <c r="I32" s="939"/>
    </row>
    <row r="33" spans="2:11">
      <c r="B33" s="126">
        <v>20</v>
      </c>
      <c r="C33" s="181" t="s">
        <v>124</v>
      </c>
      <c r="D33" s="946">
        <f>SUM(D26:D32)</f>
        <v>0.5747000000000001</v>
      </c>
      <c r="E33" s="946">
        <f t="shared" ref="E33:F33" si="9">SUM(E26:E32)</f>
        <v>0.57750000000000001</v>
      </c>
      <c r="F33" s="946">
        <f t="shared" si="9"/>
        <v>0.65510000000000013</v>
      </c>
      <c r="G33" s="946">
        <f t="shared" ref="G33" si="10">SUM(G26:G32)</f>
        <v>0.34666787714285713</v>
      </c>
      <c r="H33" s="946">
        <f t="shared" ref="H33" si="11">SUM(H26:H32)</f>
        <v>0.34666787714285713</v>
      </c>
      <c r="I33" s="946">
        <f t="shared" ref="I33" si="12">SUM(I26:I32)</f>
        <v>0.69333575428571426</v>
      </c>
    </row>
    <row r="34" spans="2:11">
      <c r="B34" s="61">
        <v>21</v>
      </c>
      <c r="C34" s="12" t="s">
        <v>38</v>
      </c>
      <c r="D34" s="947">
        <v>0</v>
      </c>
      <c r="E34" s="947">
        <v>0</v>
      </c>
      <c r="F34" s="947">
        <v>0</v>
      </c>
      <c r="G34" s="947">
        <v>0</v>
      </c>
      <c r="H34" s="947">
        <v>0</v>
      </c>
      <c r="I34" s="947">
        <v>0</v>
      </c>
    </row>
    <row r="35" spans="2:11">
      <c r="B35" s="126">
        <v>21</v>
      </c>
      <c r="C35" s="35" t="s">
        <v>125</v>
      </c>
      <c r="D35" s="948">
        <f t="shared" ref="D35:I35" si="13">D33-D34</f>
        <v>0.5747000000000001</v>
      </c>
      <c r="E35" s="948">
        <f t="shared" si="13"/>
        <v>0.57750000000000001</v>
      </c>
      <c r="F35" s="948">
        <f t="shared" si="13"/>
        <v>0.65510000000000013</v>
      </c>
      <c r="G35" s="948">
        <f t="shared" si="13"/>
        <v>0.34666787714285713</v>
      </c>
      <c r="H35" s="948">
        <f t="shared" si="13"/>
        <v>0.34666787714285713</v>
      </c>
      <c r="I35" s="948">
        <f t="shared" si="13"/>
        <v>0.69333575428571426</v>
      </c>
      <c r="J35" s="1074"/>
    </row>
    <row r="37" spans="2:11">
      <c r="B37" s="30" t="s">
        <v>330</v>
      </c>
      <c r="C37" s="24"/>
      <c r="D37" s="24"/>
      <c r="E37" s="24"/>
      <c r="F37" s="24"/>
      <c r="G37" s="24"/>
      <c r="H37" s="24"/>
    </row>
    <row r="38" spans="2:11">
      <c r="B38" s="24"/>
      <c r="C38" s="24"/>
      <c r="D38" s="24"/>
      <c r="E38" s="24"/>
      <c r="F38" s="24"/>
      <c r="G38" s="24"/>
      <c r="H38" s="24"/>
      <c r="I38" s="93" t="s">
        <v>656</v>
      </c>
    </row>
    <row r="39" spans="2:11" s="24" customFormat="1" ht="28.5" customHeight="1">
      <c r="B39" s="1104" t="s">
        <v>224</v>
      </c>
      <c r="C39" s="1107" t="s">
        <v>4</v>
      </c>
      <c r="D39" s="543" t="s">
        <v>213</v>
      </c>
      <c r="E39" s="790" t="s">
        <v>567</v>
      </c>
      <c r="F39" s="790" t="s">
        <v>568</v>
      </c>
      <c r="G39" s="1208" t="s">
        <v>569</v>
      </c>
      <c r="H39" s="1209"/>
      <c r="I39" s="1209"/>
    </row>
    <row r="40" spans="2:11" s="24" customFormat="1" ht="28.5">
      <c r="B40" s="1105"/>
      <c r="C40" s="1107"/>
      <c r="D40" s="530" t="s">
        <v>308</v>
      </c>
      <c r="E40" s="530" t="s">
        <v>308</v>
      </c>
      <c r="F40" s="789" t="s">
        <v>308</v>
      </c>
      <c r="G40" s="530" t="s">
        <v>310</v>
      </c>
      <c r="H40" s="530" t="s">
        <v>311</v>
      </c>
      <c r="I40" s="530" t="s">
        <v>58</v>
      </c>
    </row>
    <row r="41" spans="2:11" s="24" customFormat="1" ht="21.75" customHeight="1">
      <c r="B41" s="1210"/>
      <c r="C41" s="1211"/>
      <c r="D41" s="530" t="s">
        <v>56</v>
      </c>
      <c r="E41" s="530" t="s">
        <v>57</v>
      </c>
      <c r="F41" s="789" t="s">
        <v>57</v>
      </c>
      <c r="G41" s="530" t="s">
        <v>578</v>
      </c>
      <c r="H41" s="530" t="s">
        <v>579</v>
      </c>
      <c r="I41" s="530" t="s">
        <v>580</v>
      </c>
    </row>
    <row r="42" spans="2:11">
      <c r="B42" s="31"/>
      <c r="C42" s="31"/>
      <c r="D42" s="31"/>
      <c r="E42" s="31"/>
      <c r="F42" s="31"/>
      <c r="G42" s="31"/>
      <c r="H42" s="31"/>
      <c r="I42" s="31"/>
      <c r="J42" s="24"/>
      <c r="K42" s="24"/>
    </row>
    <row r="43" spans="2:11">
      <c r="B43" s="126" t="s">
        <v>55</v>
      </c>
      <c r="C43" s="35" t="s">
        <v>331</v>
      </c>
      <c r="D43" s="35"/>
      <c r="E43" s="35"/>
      <c r="F43" s="35"/>
      <c r="G43" s="35"/>
      <c r="H43" s="31"/>
      <c r="I43" s="31"/>
      <c r="J43" s="24"/>
      <c r="K43" s="24"/>
    </row>
    <row r="44" spans="2:11">
      <c r="B44" s="141">
        <v>1</v>
      </c>
      <c r="C44" s="218" t="s">
        <v>332</v>
      </c>
      <c r="D44" s="678">
        <v>4</v>
      </c>
      <c r="E44" s="678">
        <v>4</v>
      </c>
      <c r="F44" s="678">
        <v>4</v>
      </c>
      <c r="G44" s="678">
        <v>4</v>
      </c>
      <c r="H44" s="678">
        <v>4</v>
      </c>
      <c r="I44" s="678">
        <v>4</v>
      </c>
      <c r="K44" s="24"/>
    </row>
    <row r="45" spans="2:11">
      <c r="B45" s="141">
        <v>2</v>
      </c>
      <c r="C45" s="218" t="s">
        <v>333</v>
      </c>
      <c r="D45" s="678"/>
      <c r="E45" s="678"/>
      <c r="F45" s="678"/>
      <c r="G45" s="678"/>
      <c r="H45" s="952"/>
      <c r="I45" s="952"/>
      <c r="J45" s="24"/>
      <c r="K45" s="24"/>
    </row>
    <row r="46" spans="2:11">
      <c r="B46" s="141">
        <v>3</v>
      </c>
      <c r="C46" s="218" t="s">
        <v>334</v>
      </c>
      <c r="D46" s="701"/>
      <c r="E46" s="701"/>
      <c r="F46" s="796"/>
      <c r="G46" s="701"/>
      <c r="H46" s="61"/>
      <c r="I46" s="61"/>
      <c r="J46" s="24"/>
      <c r="K46" s="24"/>
    </row>
    <row r="47" spans="2:11">
      <c r="B47" s="141">
        <v>4</v>
      </c>
      <c r="C47" s="218" t="s">
        <v>335</v>
      </c>
      <c r="D47" s="701"/>
      <c r="E47" s="701"/>
      <c r="F47" s="796"/>
      <c r="G47" s="701"/>
      <c r="H47" s="61"/>
      <c r="I47" s="61"/>
      <c r="J47" s="24"/>
      <c r="K47" s="24"/>
    </row>
    <row r="48" spans="2:11">
      <c r="B48" s="141"/>
      <c r="C48" s="218"/>
      <c r="D48" s="701"/>
      <c r="E48" s="701"/>
      <c r="F48" s="796"/>
      <c r="G48" s="701"/>
      <c r="H48" s="61"/>
      <c r="I48" s="61"/>
      <c r="J48" s="24"/>
      <c r="K48" s="24"/>
    </row>
    <row r="49" spans="2:11">
      <c r="B49" s="219" t="s">
        <v>54</v>
      </c>
      <c r="C49" s="220" t="s">
        <v>336</v>
      </c>
      <c r="D49" s="704"/>
      <c r="E49" s="704"/>
      <c r="F49" s="704"/>
      <c r="G49" s="704"/>
      <c r="H49" s="61"/>
      <c r="I49" s="61"/>
      <c r="J49" s="24"/>
      <c r="K49" s="24"/>
    </row>
    <row r="50" spans="2:11">
      <c r="B50" s="141">
        <v>5</v>
      </c>
      <c r="C50" s="220" t="s">
        <v>332</v>
      </c>
      <c r="D50" s="704"/>
      <c r="E50" s="704"/>
      <c r="F50" s="704"/>
      <c r="G50" s="704"/>
      <c r="H50" s="61"/>
      <c r="I50" s="61"/>
      <c r="J50" s="24"/>
      <c r="K50" s="24"/>
    </row>
    <row r="51" spans="2:11">
      <c r="B51" s="141">
        <f>+B50+0.1</f>
        <v>5.0999999999999996</v>
      </c>
      <c r="C51" s="218" t="s">
        <v>337</v>
      </c>
      <c r="D51" s="678">
        <v>2</v>
      </c>
      <c r="E51" s="678">
        <v>2</v>
      </c>
      <c r="F51" s="678">
        <v>2</v>
      </c>
      <c r="G51" s="678">
        <v>2</v>
      </c>
      <c r="H51" s="678">
        <v>2</v>
      </c>
      <c r="I51" s="678">
        <v>2</v>
      </c>
      <c r="J51" s="24"/>
      <c r="K51" s="24"/>
    </row>
    <row r="52" spans="2:11">
      <c r="B52" s="141">
        <f>+B51+0.1</f>
        <v>5.1999999999999993</v>
      </c>
      <c r="C52" s="218" t="s">
        <v>338</v>
      </c>
      <c r="D52" s="701">
        <v>2</v>
      </c>
      <c r="E52" s="1088">
        <v>2</v>
      </c>
      <c r="F52" s="1088">
        <v>2</v>
      </c>
      <c r="G52" s="1088">
        <v>2</v>
      </c>
      <c r="H52" s="1088">
        <v>2</v>
      </c>
      <c r="I52" s="1088">
        <v>2</v>
      </c>
      <c r="J52" s="24"/>
      <c r="K52" s="24"/>
    </row>
    <row r="53" spans="2:11">
      <c r="B53" s="141">
        <f>+B52+0.1</f>
        <v>5.2999999999999989</v>
      </c>
      <c r="C53" s="218" t="s">
        <v>339</v>
      </c>
      <c r="D53" s="701"/>
      <c r="E53" s="701"/>
      <c r="F53" s="796"/>
      <c r="G53" s="701"/>
      <c r="H53" s="61"/>
      <c r="I53" s="61"/>
      <c r="J53" s="24"/>
      <c r="K53" s="24"/>
    </row>
    <row r="54" spans="2:11">
      <c r="B54" s="141">
        <f>+B53+0.1</f>
        <v>5.3999999999999986</v>
      </c>
      <c r="C54" s="218" t="s">
        <v>340</v>
      </c>
      <c r="D54" s="701"/>
      <c r="E54" s="701"/>
      <c r="F54" s="796"/>
      <c r="G54" s="701"/>
      <c r="H54" s="61"/>
      <c r="I54" s="61"/>
      <c r="J54" s="24"/>
      <c r="K54" s="24"/>
    </row>
    <row r="55" spans="2:11">
      <c r="B55" s="141"/>
      <c r="C55" s="218"/>
      <c r="D55" s="701"/>
      <c r="E55" s="701"/>
      <c r="F55" s="796"/>
      <c r="G55" s="701"/>
      <c r="H55" s="61"/>
      <c r="I55" s="61"/>
      <c r="J55" s="24"/>
      <c r="K55" s="24"/>
    </row>
    <row r="56" spans="2:11">
      <c r="B56" s="141">
        <v>6</v>
      </c>
      <c r="C56" s="220" t="s">
        <v>333</v>
      </c>
      <c r="D56" s="704"/>
      <c r="E56" s="704"/>
      <c r="F56" s="704"/>
      <c r="G56" s="704"/>
      <c r="H56" s="61"/>
      <c r="I56" s="61"/>
      <c r="J56" s="24"/>
      <c r="K56" s="24"/>
    </row>
    <row r="57" spans="2:11">
      <c r="B57" s="141">
        <f>+B56+0.1</f>
        <v>6.1</v>
      </c>
      <c r="C57" s="218" t="s">
        <v>337</v>
      </c>
      <c r="D57" s="701"/>
      <c r="E57" s="701"/>
      <c r="F57" s="796"/>
      <c r="G57" s="701"/>
      <c r="H57" s="61"/>
      <c r="I57" s="61"/>
      <c r="J57" s="24"/>
      <c r="K57" s="24"/>
    </row>
    <row r="58" spans="2:11">
      <c r="B58" s="141">
        <f>+B57+0.1</f>
        <v>6.1999999999999993</v>
      </c>
      <c r="C58" s="218" t="s">
        <v>338</v>
      </c>
      <c r="D58" s="701"/>
      <c r="E58" s="701"/>
      <c r="F58" s="796"/>
      <c r="G58" s="701"/>
      <c r="H58" s="61"/>
      <c r="I58" s="61"/>
      <c r="J58" s="24"/>
      <c r="K58" s="24"/>
    </row>
    <row r="59" spans="2:11">
      <c r="B59" s="141">
        <f>+B58+0.1</f>
        <v>6.2999999999999989</v>
      </c>
      <c r="C59" s="218" t="s">
        <v>339</v>
      </c>
      <c r="D59" s="701"/>
      <c r="E59" s="701"/>
      <c r="F59" s="796"/>
      <c r="G59" s="701"/>
      <c r="H59" s="61"/>
      <c r="I59" s="61"/>
      <c r="J59" s="24"/>
      <c r="K59" s="24"/>
    </row>
    <row r="60" spans="2:11">
      <c r="B60" s="141">
        <f>+B59+0.1</f>
        <v>6.3999999999999986</v>
      </c>
      <c r="C60" s="218" t="s">
        <v>340</v>
      </c>
      <c r="D60" s="701"/>
      <c r="E60" s="701"/>
      <c r="F60" s="796"/>
      <c r="G60" s="701"/>
      <c r="H60" s="700"/>
      <c r="I60" s="61"/>
      <c r="J60" s="24"/>
      <c r="K60" s="24"/>
    </row>
    <row r="61" spans="2:11">
      <c r="B61" s="141"/>
      <c r="C61" s="218"/>
      <c r="D61" s="701"/>
      <c r="E61" s="701"/>
      <c r="F61" s="796"/>
      <c r="G61" s="701"/>
      <c r="H61" s="700"/>
      <c r="I61" s="61"/>
      <c r="J61" s="24"/>
      <c r="K61" s="24"/>
    </row>
    <row r="62" spans="2:11">
      <c r="B62" s="141">
        <v>7</v>
      </c>
      <c r="C62" s="220" t="s">
        <v>334</v>
      </c>
      <c r="D62" s="704"/>
      <c r="E62" s="704"/>
      <c r="F62" s="704"/>
      <c r="G62" s="704"/>
      <c r="H62" s="700"/>
      <c r="I62" s="61"/>
      <c r="J62" s="24"/>
      <c r="K62" s="24"/>
    </row>
    <row r="63" spans="2:11">
      <c r="B63" s="141">
        <f>+B62+0.1</f>
        <v>7.1</v>
      </c>
      <c r="C63" s="218" t="s">
        <v>337</v>
      </c>
      <c r="D63" s="701"/>
      <c r="E63" s="701"/>
      <c r="F63" s="796"/>
      <c r="G63" s="701"/>
      <c r="H63" s="700"/>
      <c r="I63" s="61"/>
      <c r="J63" s="24"/>
      <c r="K63" s="24"/>
    </row>
    <row r="64" spans="2:11">
      <c r="B64" s="141">
        <f>+B63+0.1</f>
        <v>7.1999999999999993</v>
      </c>
      <c r="C64" s="218" t="s">
        <v>338</v>
      </c>
      <c r="D64" s="701"/>
      <c r="E64" s="701"/>
      <c r="F64" s="796"/>
      <c r="G64" s="701"/>
      <c r="H64" s="700"/>
      <c r="I64" s="61"/>
      <c r="J64" s="24"/>
      <c r="K64" s="24"/>
    </row>
    <row r="65" spans="2:11">
      <c r="B65" s="141">
        <f>+B64+0.1</f>
        <v>7.2999999999999989</v>
      </c>
      <c r="C65" s="218" t="s">
        <v>339</v>
      </c>
      <c r="D65" s="701"/>
      <c r="E65" s="701"/>
      <c r="F65" s="796"/>
      <c r="G65" s="701"/>
      <c r="H65" s="700"/>
      <c r="I65" s="61"/>
      <c r="J65" s="24"/>
      <c r="K65" s="24"/>
    </row>
    <row r="66" spans="2:11">
      <c r="B66" s="141">
        <f>+B65+0.1</f>
        <v>7.3999999999999986</v>
      </c>
      <c r="C66" s="218" t="s">
        <v>340</v>
      </c>
      <c r="D66" s="701"/>
      <c r="E66" s="701"/>
      <c r="F66" s="796"/>
      <c r="G66" s="701"/>
      <c r="H66" s="700"/>
      <c r="I66" s="61"/>
      <c r="J66" s="24"/>
      <c r="K66" s="24"/>
    </row>
    <row r="67" spans="2:11">
      <c r="B67" s="141"/>
      <c r="C67" s="218"/>
      <c r="D67" s="701"/>
      <c r="E67" s="701"/>
      <c r="F67" s="796"/>
      <c r="G67" s="701"/>
      <c r="H67" s="700"/>
      <c r="I67" s="61"/>
      <c r="J67" s="24"/>
      <c r="K67" s="24"/>
    </row>
    <row r="68" spans="2:11">
      <c r="B68" s="141">
        <v>8</v>
      </c>
      <c r="C68" s="220" t="s">
        <v>341</v>
      </c>
      <c r="D68" s="704"/>
      <c r="E68" s="704"/>
      <c r="F68" s="704"/>
      <c r="G68" s="704"/>
      <c r="H68" s="61"/>
      <c r="I68" s="61"/>
      <c r="J68" s="24"/>
      <c r="K68" s="24"/>
    </row>
    <row r="69" spans="2:11">
      <c r="B69" s="141">
        <f>+B68+0.1</f>
        <v>8.1</v>
      </c>
      <c r="C69" s="218" t="s">
        <v>337</v>
      </c>
      <c r="D69" s="701"/>
      <c r="E69" s="701"/>
      <c r="F69" s="796"/>
      <c r="G69" s="701"/>
      <c r="H69" s="61"/>
      <c r="I69" s="61"/>
      <c r="J69" s="24"/>
      <c r="K69" s="24"/>
    </row>
    <row r="70" spans="2:11">
      <c r="B70" s="141">
        <f>+B69+0.1</f>
        <v>8.1999999999999993</v>
      </c>
      <c r="C70" s="218" t="s">
        <v>338</v>
      </c>
      <c r="D70" s="701"/>
      <c r="E70" s="701"/>
      <c r="F70" s="796"/>
      <c r="G70" s="701"/>
      <c r="H70" s="61"/>
      <c r="I70" s="61"/>
      <c r="J70" s="24"/>
      <c r="K70" s="24"/>
    </row>
    <row r="71" spans="2:11">
      <c r="B71" s="141">
        <f>+B70+0.1</f>
        <v>8.2999999999999989</v>
      </c>
      <c r="C71" s="218" t="s">
        <v>339</v>
      </c>
      <c r="D71" s="701"/>
      <c r="E71" s="701"/>
      <c r="F71" s="796"/>
      <c r="G71" s="701"/>
      <c r="H71" s="701"/>
      <c r="I71" s="61"/>
      <c r="J71" s="24"/>
      <c r="K71" s="24"/>
    </row>
    <row r="72" spans="2:11">
      <c r="B72" s="141">
        <f>+B71+0.1</f>
        <v>8.3999999999999986</v>
      </c>
      <c r="C72" s="218" t="s">
        <v>340</v>
      </c>
      <c r="D72" s="701"/>
      <c r="E72" s="701"/>
      <c r="F72" s="796"/>
      <c r="G72" s="701"/>
      <c r="H72" s="701"/>
      <c r="I72" s="61"/>
      <c r="J72" s="24"/>
      <c r="K72" s="24"/>
    </row>
    <row r="73" spans="2:11">
      <c r="B73" s="221"/>
      <c r="C73" s="222" t="s">
        <v>342</v>
      </c>
      <c r="D73" s="686">
        <f>SUM(D51:D72)</f>
        <v>4</v>
      </c>
      <c r="E73" s="686">
        <f t="shared" ref="E73:I73" si="14">SUM(E51:E72)</f>
        <v>4</v>
      </c>
      <c r="F73" s="686">
        <f t="shared" si="14"/>
        <v>4</v>
      </c>
      <c r="G73" s="686">
        <f t="shared" si="14"/>
        <v>4</v>
      </c>
      <c r="H73" s="686">
        <f t="shared" si="14"/>
        <v>4</v>
      </c>
      <c r="I73" s="686">
        <f t="shared" si="14"/>
        <v>4</v>
      </c>
      <c r="J73" s="24"/>
      <c r="K73" s="24"/>
    </row>
    <row r="74" spans="2:11">
      <c r="J74" s="24"/>
      <c r="K74" s="24"/>
    </row>
    <row r="75" spans="2:11">
      <c r="J75" s="24"/>
      <c r="K75" s="24"/>
    </row>
    <row r="76" spans="2:11">
      <c r="J76" s="24"/>
      <c r="K76" s="24"/>
    </row>
    <row r="77" spans="2:11">
      <c r="J77" s="24"/>
      <c r="K77" s="24"/>
    </row>
    <row r="78" spans="2:11">
      <c r="J78" s="24"/>
      <c r="K78" s="24"/>
    </row>
    <row r="79" spans="2:11">
      <c r="J79" s="24"/>
      <c r="K79" s="24"/>
    </row>
    <row r="80" spans="2:11">
      <c r="J80" s="24"/>
      <c r="K80" s="24"/>
    </row>
    <row r="81" spans="10:11">
      <c r="J81" s="24"/>
      <c r="K81" s="24"/>
    </row>
  </sheetData>
  <mergeCells count="6">
    <mergeCell ref="B39:B41"/>
    <mergeCell ref="C39:C41"/>
    <mergeCell ref="G39:I39"/>
    <mergeCell ref="G7:I7"/>
    <mergeCell ref="B7:B9"/>
    <mergeCell ref="C7:C9"/>
  </mergeCells>
  <pageMargins left="0.70866141732283472" right="0.70866141732283472" top="0.47244094488188981" bottom="0.43307086614173229" header="0.31496062992125984" footer="0.31496062992125984"/>
  <pageSetup paperSize="9" scale="78" fitToHeight="2" orientation="landscape" r:id="rId1"/>
  <rowBreaks count="1" manualBreakCount="1">
    <brk id="36" max="8" man="1"/>
  </rowBreaks>
</worksheet>
</file>

<file path=xl/worksheets/sheet8.xml><?xml version="1.0" encoding="utf-8"?>
<worksheet xmlns="http://schemas.openxmlformats.org/spreadsheetml/2006/main" xmlns:r="http://schemas.openxmlformats.org/officeDocument/2006/relationships">
  <sheetPr>
    <pageSetUpPr fitToPage="1"/>
  </sheetPr>
  <dimension ref="B2:M40"/>
  <sheetViews>
    <sheetView showGridLines="0" view="pageBreakPreview" topLeftCell="B1" zoomScale="90" zoomScaleNormal="80" zoomScaleSheetLayoutView="90" workbookViewId="0">
      <pane xSplit="2" ySplit="9" topLeftCell="D26" activePane="bottomRight" state="frozen"/>
      <selection activeCell="B1" sqref="B1"/>
      <selection pane="topRight" activeCell="D1" sqref="D1"/>
      <selection pane="bottomLeft" activeCell="B10" sqref="B10"/>
      <selection pane="bottomRight" activeCell="F40" sqref="F40"/>
    </sheetView>
  </sheetViews>
  <sheetFormatPr defaultColWidth="8.85546875" defaultRowHeight="15"/>
  <cols>
    <col min="1" max="1" width="8.85546875" style="5"/>
    <col min="2" max="2" width="8.85546875" style="390"/>
    <col min="3" max="3" width="43.140625" style="5" bestFit="1" customWidth="1"/>
    <col min="4" max="4" width="13.5703125" style="5" customWidth="1"/>
    <col min="5" max="6" width="16.42578125" style="5" customWidth="1"/>
    <col min="7" max="8" width="13.5703125" style="5" customWidth="1"/>
    <col min="9" max="9" width="18" style="5" bestFit="1" customWidth="1"/>
    <col min="10" max="10" width="13.140625" style="5" customWidth="1"/>
    <col min="11" max="11" width="12.5703125" style="5" customWidth="1"/>
    <col min="12" max="12" width="15.28515625" style="5" customWidth="1"/>
    <col min="13" max="13" width="20.28515625" style="5" customWidth="1"/>
    <col min="14" max="16384" width="8.85546875" style="5"/>
  </cols>
  <sheetData>
    <row r="2" spans="2:13">
      <c r="C2" s="223"/>
      <c r="D2" s="223"/>
      <c r="E2" s="203" t="str">
        <f>Index!B2</f>
        <v xml:space="preserve">      Vidarbha Industries Power Limited - Transmission Business</v>
      </c>
      <c r="F2" s="203"/>
      <c r="H2" s="223"/>
      <c r="I2" s="223"/>
    </row>
    <row r="3" spans="2:13">
      <c r="C3" s="525"/>
      <c r="D3" s="525"/>
      <c r="E3" s="775" t="s">
        <v>774</v>
      </c>
      <c r="F3" s="775"/>
      <c r="H3" s="525"/>
      <c r="I3" s="525"/>
    </row>
    <row r="4" spans="2:13">
      <c r="C4" s="223"/>
      <c r="D4" s="223"/>
      <c r="E4" s="391" t="s">
        <v>260</v>
      </c>
      <c r="F4" s="784"/>
      <c r="H4" s="223"/>
      <c r="I4" s="223"/>
    </row>
    <row r="5" spans="2:13">
      <c r="B5" s="391"/>
      <c r="C5" s="390"/>
      <c r="D5" s="534"/>
      <c r="E5" s="390"/>
      <c r="F5" s="783"/>
      <c r="G5" s="390"/>
      <c r="H5" s="390"/>
      <c r="I5" s="390"/>
    </row>
    <row r="6" spans="2:13">
      <c r="B6" s="391"/>
      <c r="C6" s="390"/>
      <c r="D6" s="534"/>
      <c r="E6" s="390"/>
      <c r="F6" s="783"/>
      <c r="I6" s="93" t="s">
        <v>33</v>
      </c>
      <c r="M6" s="224"/>
    </row>
    <row r="7" spans="2:13" s="514" customFormat="1">
      <c r="B7" s="1207" t="s">
        <v>224</v>
      </c>
      <c r="C7" s="1207" t="s">
        <v>4</v>
      </c>
      <c r="D7" s="543" t="s">
        <v>213</v>
      </c>
      <c r="E7" s="790" t="s">
        <v>567</v>
      </c>
      <c r="F7" s="790" t="s">
        <v>568</v>
      </c>
      <c r="G7" s="1208" t="s">
        <v>569</v>
      </c>
      <c r="H7" s="1209"/>
      <c r="I7" s="1209"/>
      <c r="J7" s="5"/>
      <c r="K7" s="5"/>
    </row>
    <row r="8" spans="2:13" s="514" customFormat="1" ht="28.5">
      <c r="B8" s="1207"/>
      <c r="C8" s="1207"/>
      <c r="D8" s="530" t="s">
        <v>308</v>
      </c>
      <c r="E8" s="530" t="s">
        <v>308</v>
      </c>
      <c r="F8" s="789" t="s">
        <v>308</v>
      </c>
      <c r="G8" s="530" t="s">
        <v>310</v>
      </c>
      <c r="H8" s="530" t="s">
        <v>311</v>
      </c>
      <c r="I8" s="530" t="s">
        <v>58</v>
      </c>
    </row>
    <row r="9" spans="2:13" s="514" customFormat="1">
      <c r="B9" s="1207"/>
      <c r="C9" s="1207"/>
      <c r="D9" s="530" t="s">
        <v>56</v>
      </c>
      <c r="E9" s="530" t="s">
        <v>57</v>
      </c>
      <c r="F9" s="789" t="s">
        <v>57</v>
      </c>
      <c r="G9" s="530" t="s">
        <v>578</v>
      </c>
      <c r="H9" s="530" t="s">
        <v>579</v>
      </c>
      <c r="I9" s="530" t="s">
        <v>580</v>
      </c>
    </row>
    <row r="10" spans="2:13">
      <c r="B10" s="61">
        <v>1</v>
      </c>
      <c r="C10" s="127" t="s">
        <v>834</v>
      </c>
      <c r="D10" s="1057">
        <v>0.17</v>
      </c>
      <c r="E10" s="1057">
        <v>0.02</v>
      </c>
      <c r="F10" s="1057">
        <v>0.02</v>
      </c>
      <c r="G10" s="953">
        <f>I10/2</f>
        <v>0.01</v>
      </c>
      <c r="H10" s="953">
        <f>I10/2</f>
        <v>0.01</v>
      </c>
      <c r="I10" s="953">
        <f>F10</f>
        <v>0.02</v>
      </c>
      <c r="J10" s="514"/>
      <c r="K10" s="514"/>
      <c r="L10" s="514"/>
      <c r="M10" s="514"/>
    </row>
    <row r="11" spans="2:13">
      <c r="B11" s="61">
        <v>2</v>
      </c>
      <c r="C11" s="128" t="s">
        <v>126</v>
      </c>
      <c r="D11" s="1058">
        <v>3.5848927203251085E-2</v>
      </c>
      <c r="E11" s="1058">
        <v>1.3285561679464951E-2</v>
      </c>
      <c r="F11" s="1058">
        <v>8.8791407005999606E-3</v>
      </c>
      <c r="G11" s="953">
        <f t="shared" ref="G11:G12" si="0">I11/2</f>
        <v>4.4395703502999803E-3</v>
      </c>
      <c r="H11" s="953">
        <f t="shared" ref="H11:H12" si="1">I11/2</f>
        <v>4.4395703502999803E-3</v>
      </c>
      <c r="I11" s="953">
        <f t="shared" ref="I11:I37" si="2">F11</f>
        <v>8.8791407005999606E-3</v>
      </c>
      <c r="J11" s="514"/>
      <c r="K11" s="514"/>
      <c r="L11" s="514"/>
      <c r="M11" s="514"/>
    </row>
    <row r="12" spans="2:13">
      <c r="B12" s="61">
        <v>3</v>
      </c>
      <c r="C12" s="128" t="s">
        <v>127</v>
      </c>
      <c r="D12" s="1058">
        <v>3.2315372539912918E-5</v>
      </c>
      <c r="E12" s="1058">
        <v>3.0073383700767897E-5</v>
      </c>
      <c r="F12" s="1058">
        <v>1.1342752080510936E-4</v>
      </c>
      <c r="G12" s="953">
        <f t="shared" si="0"/>
        <v>5.6713760402554681E-5</v>
      </c>
      <c r="H12" s="953">
        <f t="shared" si="1"/>
        <v>5.6713760402554681E-5</v>
      </c>
      <c r="I12" s="953">
        <f t="shared" si="2"/>
        <v>1.1342752080510936E-4</v>
      </c>
      <c r="J12" s="514"/>
      <c r="K12" s="514"/>
      <c r="L12" s="514"/>
      <c r="M12" s="514"/>
    </row>
    <row r="13" spans="2:13">
      <c r="B13" s="61">
        <v>4</v>
      </c>
      <c r="C13" s="128" t="s">
        <v>128</v>
      </c>
      <c r="D13" s="23"/>
      <c r="E13" s="23"/>
      <c r="F13" s="23"/>
      <c r="G13" s="57"/>
      <c r="H13" s="57"/>
      <c r="I13" s="953">
        <f t="shared" si="2"/>
        <v>0</v>
      </c>
      <c r="J13" s="514"/>
      <c r="K13" s="514"/>
      <c r="L13" s="514"/>
      <c r="M13" s="514"/>
    </row>
    <row r="14" spans="2:13">
      <c r="B14" s="61">
        <v>5</v>
      </c>
      <c r="C14" s="128" t="s">
        <v>129</v>
      </c>
      <c r="D14" s="23"/>
      <c r="E14" s="23"/>
      <c r="F14" s="23"/>
      <c r="G14" s="57"/>
      <c r="H14" s="57"/>
      <c r="I14" s="953">
        <f t="shared" si="2"/>
        <v>0</v>
      </c>
      <c r="J14" s="514"/>
      <c r="K14" s="514"/>
      <c r="L14" s="514"/>
      <c r="M14" s="514"/>
    </row>
    <row r="15" spans="2:13">
      <c r="B15" s="61">
        <v>6</v>
      </c>
      <c r="C15" s="128" t="s">
        <v>130</v>
      </c>
      <c r="D15" s="1058">
        <v>2.2764539345029242E-2</v>
      </c>
      <c r="E15" s="1058">
        <v>2.6200000000000001E-2</v>
      </c>
      <c r="F15" s="1058">
        <v>2.7408695652173912E-2</v>
      </c>
      <c r="G15" s="953">
        <f t="shared" ref="G15:G16" si="3">I15/2</f>
        <v>1.3704347826086956E-2</v>
      </c>
      <c r="H15" s="953">
        <f t="shared" ref="H15:H16" si="4">I15/2</f>
        <v>1.3704347826086956E-2</v>
      </c>
      <c r="I15" s="953">
        <f t="shared" si="2"/>
        <v>2.7408695652173912E-2</v>
      </c>
      <c r="J15" s="514"/>
      <c r="K15" s="514"/>
      <c r="L15" s="514"/>
      <c r="M15" s="514"/>
    </row>
    <row r="16" spans="2:13">
      <c r="B16" s="61">
        <v>7</v>
      </c>
      <c r="C16" s="128" t="s">
        <v>131</v>
      </c>
      <c r="D16" s="1058">
        <v>5.6708272859216251E-2</v>
      </c>
      <c r="E16" s="1058">
        <v>0</v>
      </c>
      <c r="F16" s="1058">
        <v>4.5056504741629581E-2</v>
      </c>
      <c r="G16" s="953">
        <f t="shared" si="3"/>
        <v>2.2528252370814791E-2</v>
      </c>
      <c r="H16" s="953">
        <f t="shared" si="4"/>
        <v>2.2528252370814791E-2</v>
      </c>
      <c r="I16" s="953">
        <f t="shared" si="2"/>
        <v>4.5056504741629581E-2</v>
      </c>
      <c r="J16" s="514"/>
      <c r="K16" s="514"/>
      <c r="L16" s="514"/>
      <c r="M16" s="514"/>
    </row>
    <row r="17" spans="2:13">
      <c r="B17" s="61">
        <v>8</v>
      </c>
      <c r="C17" s="128" t="s">
        <v>132</v>
      </c>
      <c r="D17" s="23"/>
      <c r="E17" s="23"/>
      <c r="F17" s="23"/>
      <c r="G17" s="57"/>
      <c r="H17" s="57"/>
      <c r="I17" s="953">
        <f t="shared" si="2"/>
        <v>0</v>
      </c>
      <c r="J17" s="514"/>
      <c r="K17" s="514"/>
      <c r="L17" s="514"/>
      <c r="M17" s="514"/>
    </row>
    <row r="18" spans="2:13">
      <c r="B18" s="61">
        <v>9</v>
      </c>
      <c r="C18" s="128" t="s">
        <v>133</v>
      </c>
      <c r="D18" s="1058">
        <v>0.12266400000000001</v>
      </c>
      <c r="E18" s="1058">
        <v>0.12266400000000001</v>
      </c>
      <c r="F18" s="1058">
        <v>0.1417728</v>
      </c>
      <c r="G18" s="953">
        <f t="shared" ref="G18:G19" si="5">I18/2</f>
        <v>7.0886400000000002E-2</v>
      </c>
      <c r="H18" s="953">
        <f t="shared" ref="H18:H19" si="6">I18/2</f>
        <v>7.0886400000000002E-2</v>
      </c>
      <c r="I18" s="953">
        <f t="shared" si="2"/>
        <v>0.1417728</v>
      </c>
      <c r="J18" s="514"/>
      <c r="K18" s="514"/>
      <c r="L18" s="514"/>
      <c r="M18" s="514"/>
    </row>
    <row r="19" spans="2:13">
      <c r="B19" s="61">
        <v>10</v>
      </c>
      <c r="C19" s="128" t="s">
        <v>134</v>
      </c>
      <c r="D19" s="1058">
        <v>8.5921625544267047E-6</v>
      </c>
      <c r="E19" s="1058">
        <v>8.592395343076542E-6</v>
      </c>
      <c r="F19" s="1058">
        <v>1.2030191600541902E-5</v>
      </c>
      <c r="G19" s="953">
        <f t="shared" si="5"/>
        <v>6.0150958002709508E-6</v>
      </c>
      <c r="H19" s="953">
        <f t="shared" si="6"/>
        <v>6.0150958002709508E-6</v>
      </c>
      <c r="I19" s="953">
        <f t="shared" si="2"/>
        <v>1.2030191600541902E-5</v>
      </c>
      <c r="J19" s="514"/>
      <c r="K19" s="514"/>
      <c r="L19" s="514"/>
      <c r="M19" s="514"/>
    </row>
    <row r="20" spans="2:13">
      <c r="B20" s="61">
        <v>11</v>
      </c>
      <c r="C20" s="128" t="s">
        <v>135</v>
      </c>
      <c r="D20" s="1058">
        <v>5.9672568940493457E-6</v>
      </c>
      <c r="E20" s="1058">
        <v>0</v>
      </c>
      <c r="F20" s="1058">
        <v>0</v>
      </c>
      <c r="G20" s="57"/>
      <c r="H20" s="57"/>
      <c r="I20" s="953">
        <f t="shared" si="2"/>
        <v>0</v>
      </c>
      <c r="J20" s="514"/>
      <c r="K20" s="514"/>
      <c r="L20" s="514"/>
      <c r="M20" s="514"/>
    </row>
    <row r="21" spans="2:13">
      <c r="B21" s="61">
        <v>12</v>
      </c>
      <c r="C21" s="128" t="s">
        <v>136</v>
      </c>
      <c r="D21" s="23"/>
      <c r="E21" s="23"/>
      <c r="F21" s="23"/>
      <c r="G21" s="57"/>
      <c r="H21" s="57"/>
      <c r="I21" s="953">
        <f t="shared" si="2"/>
        <v>0</v>
      </c>
      <c r="J21" s="514"/>
      <c r="K21" s="514"/>
      <c r="L21" s="514"/>
      <c r="M21" s="514"/>
    </row>
    <row r="22" spans="2:13">
      <c r="B22" s="61">
        <v>13</v>
      </c>
      <c r="C22" s="128" t="s">
        <v>137</v>
      </c>
      <c r="D22" s="1058">
        <v>6.908564388969519E-5</v>
      </c>
      <c r="E22" s="1058">
        <v>1.7184790686153085E-6</v>
      </c>
      <c r="F22" s="1058">
        <v>0</v>
      </c>
      <c r="G22" s="57"/>
      <c r="H22" s="57"/>
      <c r="I22" s="953">
        <f t="shared" si="2"/>
        <v>0</v>
      </c>
      <c r="J22" s="514"/>
      <c r="K22" s="514"/>
      <c r="L22" s="514"/>
      <c r="M22" s="514"/>
    </row>
    <row r="23" spans="2:13">
      <c r="B23" s="61">
        <v>14</v>
      </c>
      <c r="C23" s="128" t="s">
        <v>138</v>
      </c>
      <c r="D23" s="1058">
        <v>4.372886618287373E-4</v>
      </c>
      <c r="E23" s="1058">
        <v>0</v>
      </c>
      <c r="F23" s="1058">
        <v>0</v>
      </c>
      <c r="G23" s="57"/>
      <c r="H23" s="57"/>
      <c r="I23" s="953">
        <f t="shared" si="2"/>
        <v>0</v>
      </c>
      <c r="J23" s="514"/>
      <c r="K23" s="514"/>
      <c r="L23" s="514"/>
      <c r="M23" s="514"/>
    </row>
    <row r="24" spans="2:13">
      <c r="B24" s="61">
        <v>15</v>
      </c>
      <c r="C24" s="129" t="s">
        <v>139</v>
      </c>
      <c r="D24" s="1059"/>
      <c r="E24" s="1059"/>
      <c r="F24" s="1059"/>
      <c r="G24" s="57"/>
      <c r="H24" s="57"/>
      <c r="I24" s="953">
        <f t="shared" si="2"/>
        <v>0</v>
      </c>
      <c r="J24" s="514"/>
      <c r="K24" s="514"/>
      <c r="L24" s="514"/>
      <c r="M24" s="514"/>
    </row>
    <row r="25" spans="2:13">
      <c r="B25" s="61">
        <v>16</v>
      </c>
      <c r="C25" s="127" t="s">
        <v>140</v>
      </c>
      <c r="D25" s="1060"/>
      <c r="E25" s="1060"/>
      <c r="F25" s="1060"/>
      <c r="G25" s="57"/>
      <c r="H25" s="57"/>
      <c r="I25" s="953">
        <f t="shared" si="2"/>
        <v>0</v>
      </c>
      <c r="J25" s="514"/>
      <c r="K25" s="514"/>
      <c r="L25" s="514"/>
      <c r="M25" s="514"/>
    </row>
    <row r="26" spans="2:13">
      <c r="B26" s="61">
        <v>17</v>
      </c>
      <c r="C26" s="127" t="s">
        <v>141</v>
      </c>
      <c r="D26" s="1060"/>
      <c r="E26" s="1060"/>
      <c r="F26" s="1060"/>
      <c r="G26" s="57"/>
      <c r="H26" s="57"/>
      <c r="I26" s="953">
        <f t="shared" si="2"/>
        <v>0</v>
      </c>
      <c r="J26" s="514"/>
      <c r="K26" s="514"/>
      <c r="L26" s="514"/>
      <c r="M26" s="514"/>
    </row>
    <row r="27" spans="2:13">
      <c r="B27" s="61">
        <v>18</v>
      </c>
      <c r="C27" s="128" t="s">
        <v>142</v>
      </c>
      <c r="D27" s="23"/>
      <c r="E27" s="23"/>
      <c r="F27" s="23"/>
      <c r="G27" s="57"/>
      <c r="H27" s="57"/>
      <c r="I27" s="953">
        <f t="shared" si="2"/>
        <v>0</v>
      </c>
      <c r="J27" s="514"/>
      <c r="K27" s="514"/>
      <c r="L27" s="514"/>
      <c r="M27" s="514"/>
    </row>
    <row r="28" spans="2:13">
      <c r="B28" s="61">
        <v>19</v>
      </c>
      <c r="C28" s="128" t="s">
        <v>143</v>
      </c>
      <c r="D28" s="23"/>
      <c r="E28" s="23"/>
      <c r="F28" s="23"/>
      <c r="G28" s="57"/>
      <c r="H28" s="57"/>
      <c r="I28" s="953">
        <f t="shared" si="2"/>
        <v>0</v>
      </c>
      <c r="J28" s="514"/>
      <c r="K28" s="514"/>
      <c r="L28" s="514"/>
      <c r="M28" s="514"/>
    </row>
    <row r="29" spans="2:13">
      <c r="B29" s="61">
        <v>20</v>
      </c>
      <c r="C29" s="128" t="s">
        <v>144</v>
      </c>
      <c r="D29" s="23"/>
      <c r="E29" s="23"/>
      <c r="F29" s="23"/>
      <c r="G29" s="57"/>
      <c r="H29" s="57"/>
      <c r="I29" s="953">
        <f t="shared" si="2"/>
        <v>0</v>
      </c>
      <c r="J29" s="514"/>
      <c r="K29" s="514"/>
      <c r="L29" s="514"/>
      <c r="M29" s="514"/>
    </row>
    <row r="30" spans="2:13">
      <c r="B30" s="61">
        <v>21</v>
      </c>
      <c r="C30" s="128" t="s">
        <v>145</v>
      </c>
      <c r="D30" s="23"/>
      <c r="E30" s="23"/>
      <c r="F30" s="23"/>
      <c r="G30" s="57"/>
      <c r="H30" s="57"/>
      <c r="I30" s="953">
        <f t="shared" si="2"/>
        <v>0</v>
      </c>
      <c r="J30" s="514"/>
      <c r="K30" s="514"/>
      <c r="L30" s="514"/>
      <c r="M30" s="514"/>
    </row>
    <row r="31" spans="2:13">
      <c r="B31" s="61">
        <v>22</v>
      </c>
      <c r="C31" s="128" t="s">
        <v>146</v>
      </c>
      <c r="D31" s="23"/>
      <c r="E31" s="23"/>
      <c r="F31" s="23"/>
      <c r="G31" s="57"/>
      <c r="H31" s="57"/>
      <c r="I31" s="953">
        <f t="shared" si="2"/>
        <v>0</v>
      </c>
      <c r="J31" s="514"/>
      <c r="K31" s="514"/>
      <c r="L31" s="514"/>
      <c r="M31" s="514"/>
    </row>
    <row r="32" spans="2:13">
      <c r="B32" s="61">
        <v>23</v>
      </c>
      <c r="C32" s="128" t="s">
        <v>147</v>
      </c>
      <c r="D32" s="1058">
        <v>1.245090275761974E-5</v>
      </c>
      <c r="E32" s="1058">
        <v>0</v>
      </c>
      <c r="F32" s="1058">
        <v>0</v>
      </c>
      <c r="G32" s="57"/>
      <c r="H32" s="57"/>
      <c r="I32" s="953">
        <f t="shared" si="2"/>
        <v>0</v>
      </c>
      <c r="J32" s="514"/>
      <c r="K32" s="514"/>
      <c r="L32" s="514"/>
      <c r="M32" s="514"/>
    </row>
    <row r="33" spans="2:13">
      <c r="B33" s="61">
        <v>24</v>
      </c>
      <c r="C33" s="128" t="s">
        <v>148</v>
      </c>
      <c r="D33" s="1058">
        <v>1.9420005805515235E-5</v>
      </c>
      <c r="E33" s="1058">
        <v>0</v>
      </c>
      <c r="F33" s="1058">
        <v>0</v>
      </c>
      <c r="G33" s="57"/>
      <c r="H33" s="57"/>
      <c r="I33" s="953">
        <f t="shared" si="2"/>
        <v>0</v>
      </c>
      <c r="J33" s="514"/>
      <c r="K33" s="514"/>
      <c r="L33" s="514"/>
      <c r="M33" s="514"/>
    </row>
    <row r="34" spans="2:13">
      <c r="B34" s="61">
        <v>25</v>
      </c>
      <c r="C34" s="128" t="s">
        <v>149</v>
      </c>
      <c r="D34" s="23"/>
      <c r="E34" s="952"/>
      <c r="F34" s="952"/>
      <c r="G34" s="57"/>
      <c r="H34" s="57"/>
      <c r="I34" s="953">
        <f t="shared" si="2"/>
        <v>0</v>
      </c>
      <c r="J34" s="514"/>
      <c r="K34" s="514"/>
      <c r="L34" s="514"/>
      <c r="M34" s="514"/>
    </row>
    <row r="35" spans="2:13">
      <c r="B35" s="61">
        <v>26</v>
      </c>
      <c r="C35" s="128" t="s">
        <v>150</v>
      </c>
      <c r="D35" s="23"/>
      <c r="E35" s="952"/>
      <c r="F35" s="952"/>
      <c r="G35" s="57"/>
      <c r="H35" s="57"/>
      <c r="I35" s="953">
        <f t="shared" si="2"/>
        <v>0</v>
      </c>
      <c r="J35" s="514"/>
      <c r="K35" s="514"/>
      <c r="L35" s="514"/>
      <c r="M35" s="514"/>
    </row>
    <row r="36" spans="2:13">
      <c r="B36" s="61">
        <v>27</v>
      </c>
      <c r="C36" s="128" t="s">
        <v>151</v>
      </c>
      <c r="D36" s="23"/>
      <c r="E36" s="952"/>
      <c r="F36" s="952"/>
      <c r="G36" s="57"/>
      <c r="H36" s="57"/>
      <c r="I36" s="953">
        <f t="shared" si="2"/>
        <v>0</v>
      </c>
      <c r="J36" s="514"/>
      <c r="K36" s="514"/>
      <c r="L36" s="514"/>
      <c r="M36" s="514"/>
    </row>
    <row r="37" spans="2:13">
      <c r="B37" s="61">
        <v>28</v>
      </c>
      <c r="C37" s="128" t="s">
        <v>241</v>
      </c>
      <c r="D37" s="23"/>
      <c r="E37" s="952"/>
      <c r="F37" s="952"/>
      <c r="G37" s="57"/>
      <c r="H37" s="57"/>
      <c r="I37" s="953">
        <f t="shared" si="2"/>
        <v>0</v>
      </c>
      <c r="J37" s="514"/>
      <c r="K37" s="514"/>
      <c r="L37" s="514"/>
      <c r="M37" s="514"/>
    </row>
    <row r="38" spans="2:13">
      <c r="B38" s="61">
        <v>29</v>
      </c>
      <c r="C38" s="130" t="s">
        <v>152</v>
      </c>
      <c r="D38" s="951">
        <f t="shared" ref="D38:I38" si="7">SUM(D10:D37)</f>
        <v>0.40857085941376658</v>
      </c>
      <c r="E38" s="951">
        <f t="shared" si="7"/>
        <v>0.1821899459375774</v>
      </c>
      <c r="F38" s="951">
        <f t="shared" si="7"/>
        <v>0.2432425988068091</v>
      </c>
      <c r="G38" s="951">
        <f t="shared" si="7"/>
        <v>0.12162129940340455</v>
      </c>
      <c r="H38" s="951">
        <f t="shared" si="7"/>
        <v>0.12162129940340455</v>
      </c>
      <c r="I38" s="951">
        <f t="shared" si="7"/>
        <v>0.2432425988068091</v>
      </c>
      <c r="J38" s="514"/>
      <c r="K38" s="514"/>
      <c r="L38" s="514"/>
      <c r="M38" s="514"/>
    </row>
    <row r="39" spans="2:13">
      <c r="B39" s="61">
        <v>30</v>
      </c>
      <c r="C39" s="12" t="s">
        <v>38</v>
      </c>
      <c r="D39" s="947"/>
      <c r="E39" s="947"/>
      <c r="F39" s="947"/>
      <c r="G39" s="951"/>
      <c r="H39" s="951"/>
      <c r="I39" s="951"/>
      <c r="J39" s="514"/>
      <c r="K39" s="514"/>
      <c r="L39" s="514"/>
      <c r="M39" s="514"/>
    </row>
    <row r="40" spans="2:13">
      <c r="B40" s="61">
        <v>31</v>
      </c>
      <c r="C40" s="35" t="s">
        <v>153</v>
      </c>
      <c r="D40" s="948">
        <f t="shared" ref="D40:I40" si="8">D38-D39</f>
        <v>0.40857085941376658</v>
      </c>
      <c r="E40" s="948">
        <f t="shared" si="8"/>
        <v>0.1821899459375774</v>
      </c>
      <c r="F40" s="948">
        <f t="shared" si="8"/>
        <v>0.2432425988068091</v>
      </c>
      <c r="G40" s="951">
        <f t="shared" si="8"/>
        <v>0.12162129940340455</v>
      </c>
      <c r="H40" s="951">
        <f t="shared" si="8"/>
        <v>0.12162129940340455</v>
      </c>
      <c r="I40" s="951">
        <f t="shared" si="8"/>
        <v>0.2432425988068091</v>
      </c>
      <c r="J40" s="514"/>
      <c r="K40" s="514"/>
      <c r="L40" s="514"/>
      <c r="M40" s="514"/>
    </row>
  </sheetData>
  <mergeCells count="3">
    <mergeCell ref="B7:B9"/>
    <mergeCell ref="C7:C9"/>
    <mergeCell ref="G7:I7"/>
  </mergeCells>
  <pageMargins left="0.70866141732283472" right="0.70866141732283472" top="0.74803149606299213" bottom="0.74803149606299213" header="0.31496062992125984" footer="0.31496062992125984"/>
  <pageSetup paperSize="9" scale="82"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B2:I21"/>
  <sheetViews>
    <sheetView showGridLines="0" view="pageBreakPreview" zoomScale="90" zoomScaleNormal="80" zoomScaleSheetLayoutView="90" workbookViewId="0">
      <selection activeCell="K15" sqref="K15"/>
    </sheetView>
  </sheetViews>
  <sheetFormatPr defaultColWidth="9.140625" defaultRowHeight="15"/>
  <cols>
    <col min="1" max="1" width="9.140625" style="5"/>
    <col min="2" max="2" width="5.7109375" style="390" customWidth="1"/>
    <col min="3" max="3" width="29.140625" style="5" bestFit="1" customWidth="1"/>
    <col min="4" max="4" width="14.42578125" style="5" customWidth="1"/>
    <col min="5" max="6" width="17.28515625" style="5" customWidth="1"/>
    <col min="7" max="7" width="12.85546875" style="5" customWidth="1"/>
    <col min="8" max="8" width="14.28515625" style="5" customWidth="1"/>
    <col min="9" max="9" width="18.28515625" style="5" customWidth="1"/>
    <col min="10" max="10" width="10.7109375" style="5" customWidth="1"/>
    <col min="11" max="11" width="12.28515625" style="5" customWidth="1"/>
    <col min="12" max="12" width="12.85546875" style="5" customWidth="1"/>
    <col min="13" max="13" width="14.42578125" style="5" customWidth="1"/>
    <col min="14" max="16384" width="9.140625" style="5"/>
  </cols>
  <sheetData>
    <row r="2" spans="2:9">
      <c r="C2" s="223"/>
      <c r="D2" s="223"/>
      <c r="E2" s="203" t="str">
        <f>Index!B2</f>
        <v xml:space="preserve">      Vidarbha Industries Power Limited - Transmission Business</v>
      </c>
      <c r="F2" s="203"/>
      <c r="G2" s="223"/>
      <c r="I2" s="223"/>
    </row>
    <row r="3" spans="2:9">
      <c r="C3" s="525"/>
      <c r="D3" s="525"/>
      <c r="E3" s="775" t="s">
        <v>774</v>
      </c>
      <c r="F3" s="775"/>
      <c r="G3" s="525"/>
      <c r="I3" s="525"/>
    </row>
    <row r="4" spans="2:9">
      <c r="C4" s="223"/>
      <c r="D4" s="223"/>
      <c r="E4" s="391" t="s">
        <v>690</v>
      </c>
      <c r="F4" s="784"/>
      <c r="G4" s="223"/>
      <c r="I4" s="223"/>
    </row>
    <row r="5" spans="2:9">
      <c r="B5" s="391"/>
      <c r="C5" s="390"/>
      <c r="D5" s="534"/>
      <c r="E5" s="390"/>
      <c r="F5" s="783"/>
      <c r="G5" s="390"/>
      <c r="H5" s="390"/>
      <c r="I5" s="390"/>
    </row>
    <row r="6" spans="2:9">
      <c r="B6" s="391"/>
      <c r="C6" s="390"/>
      <c r="D6" s="534"/>
      <c r="E6" s="390"/>
      <c r="F6" s="783"/>
      <c r="I6" s="93" t="s">
        <v>33</v>
      </c>
    </row>
    <row r="7" spans="2:9">
      <c r="B7" s="1104" t="s">
        <v>224</v>
      </c>
      <c r="C7" s="1107" t="s">
        <v>4</v>
      </c>
      <c r="D7" s="543" t="s">
        <v>213</v>
      </c>
      <c r="E7" s="790" t="s">
        <v>567</v>
      </c>
      <c r="F7" s="790" t="s">
        <v>568</v>
      </c>
      <c r="G7" s="1208" t="s">
        <v>569</v>
      </c>
      <c r="H7" s="1209"/>
      <c r="I7" s="1209"/>
    </row>
    <row r="8" spans="2:9" ht="43.5" customHeight="1">
      <c r="B8" s="1212"/>
      <c r="C8" s="1214"/>
      <c r="D8" s="530" t="s">
        <v>308</v>
      </c>
      <c r="E8" s="530" t="s">
        <v>308</v>
      </c>
      <c r="F8" s="789" t="s">
        <v>308</v>
      </c>
      <c r="G8" s="530" t="s">
        <v>310</v>
      </c>
      <c r="H8" s="530" t="s">
        <v>311</v>
      </c>
      <c r="I8" s="530" t="s">
        <v>58</v>
      </c>
    </row>
    <row r="9" spans="2:9">
      <c r="B9" s="1213"/>
      <c r="C9" s="1214"/>
      <c r="D9" s="530" t="s">
        <v>56</v>
      </c>
      <c r="E9" s="530" t="s">
        <v>57</v>
      </c>
      <c r="F9" s="789" t="s">
        <v>57</v>
      </c>
      <c r="G9" s="530" t="s">
        <v>578</v>
      </c>
      <c r="H9" s="530" t="s">
        <v>579</v>
      </c>
      <c r="I9" s="530" t="s">
        <v>580</v>
      </c>
    </row>
    <row r="10" spans="2:9">
      <c r="B10" s="61">
        <v>1</v>
      </c>
      <c r="C10" s="128" t="s">
        <v>154</v>
      </c>
      <c r="D10" s="949"/>
      <c r="E10" s="939"/>
      <c r="F10" s="939"/>
      <c r="G10" s="939"/>
      <c r="H10" s="939"/>
      <c r="I10" s="939"/>
    </row>
    <row r="11" spans="2:9">
      <c r="B11" s="61">
        <f>B10+1</f>
        <v>2</v>
      </c>
      <c r="C11" s="128" t="s">
        <v>155</v>
      </c>
      <c r="D11" s="950"/>
      <c r="E11" s="752"/>
      <c r="F11" s="752"/>
      <c r="G11" s="939"/>
      <c r="H11" s="939"/>
      <c r="I11" s="939"/>
    </row>
    <row r="12" spans="2:9">
      <c r="B12" s="61">
        <f t="shared" ref="B12:B21" si="0">B11+1</f>
        <v>3</v>
      </c>
      <c r="C12" s="128" t="s">
        <v>156</v>
      </c>
      <c r="D12" s="950"/>
      <c r="E12" s="752"/>
      <c r="F12" s="752"/>
      <c r="G12" s="939"/>
      <c r="H12" s="939"/>
      <c r="I12" s="939"/>
    </row>
    <row r="13" spans="2:9">
      <c r="B13" s="61">
        <f t="shared" si="0"/>
        <v>4</v>
      </c>
      <c r="C13" s="128" t="s">
        <v>157</v>
      </c>
      <c r="D13" s="950"/>
      <c r="E13" s="752"/>
      <c r="F13" s="752"/>
      <c r="G13" s="939"/>
      <c r="H13" s="939"/>
      <c r="I13" s="939"/>
    </row>
    <row r="14" spans="2:9">
      <c r="B14" s="61">
        <f t="shared" si="0"/>
        <v>5</v>
      </c>
      <c r="C14" s="128" t="s">
        <v>158</v>
      </c>
      <c r="D14" s="949">
        <v>0.1591493376</v>
      </c>
      <c r="E14" s="939">
        <v>9.9976308E-2</v>
      </c>
      <c r="F14" s="939">
        <v>0.10214306400000001</v>
      </c>
      <c r="G14" s="939">
        <v>5.282154E-2</v>
      </c>
      <c r="H14" s="939">
        <f>G14</f>
        <v>5.282154E-2</v>
      </c>
      <c r="I14" s="939">
        <f>G14+H14</f>
        <v>0.10564308</v>
      </c>
    </row>
    <row r="15" spans="2:9">
      <c r="B15" s="61">
        <f t="shared" si="0"/>
        <v>6</v>
      </c>
      <c r="C15" s="128" t="s">
        <v>159</v>
      </c>
      <c r="D15" s="950"/>
      <c r="E15" s="752"/>
      <c r="F15" s="752"/>
      <c r="G15" s="939"/>
      <c r="H15" s="939"/>
      <c r="I15" s="939"/>
    </row>
    <row r="16" spans="2:9">
      <c r="B16" s="61">
        <f t="shared" si="0"/>
        <v>7</v>
      </c>
      <c r="C16" s="128" t="s">
        <v>160</v>
      </c>
      <c r="D16" s="950"/>
      <c r="E16" s="752"/>
      <c r="F16" s="752"/>
      <c r="G16" s="939"/>
      <c r="H16" s="939"/>
      <c r="I16" s="939"/>
    </row>
    <row r="17" spans="2:9">
      <c r="B17" s="61">
        <f t="shared" si="0"/>
        <v>8</v>
      </c>
      <c r="C17" s="128" t="s">
        <v>161</v>
      </c>
      <c r="D17" s="950"/>
      <c r="E17" s="752"/>
      <c r="F17" s="752"/>
      <c r="G17" s="939"/>
      <c r="H17" s="939"/>
      <c r="I17" s="939"/>
    </row>
    <row r="18" spans="2:9">
      <c r="B18" s="61">
        <f t="shared" si="0"/>
        <v>9</v>
      </c>
      <c r="C18" s="128" t="s">
        <v>241</v>
      </c>
      <c r="D18" s="950"/>
      <c r="E18" s="752"/>
      <c r="F18" s="752"/>
      <c r="G18" s="939"/>
      <c r="H18" s="939"/>
      <c r="I18" s="939"/>
    </row>
    <row r="19" spans="2:9">
      <c r="B19" s="126">
        <f t="shared" si="0"/>
        <v>10</v>
      </c>
      <c r="C19" s="130" t="s">
        <v>162</v>
      </c>
      <c r="D19" s="951">
        <f t="shared" ref="D19:I19" si="1">SUM(D10:D18)</f>
        <v>0.1591493376</v>
      </c>
      <c r="E19" s="951">
        <f t="shared" si="1"/>
        <v>9.9976308E-2</v>
      </c>
      <c r="F19" s="951">
        <f t="shared" si="1"/>
        <v>0.10214306400000001</v>
      </c>
      <c r="G19" s="951">
        <f t="shared" si="1"/>
        <v>5.282154E-2</v>
      </c>
      <c r="H19" s="951">
        <f t="shared" si="1"/>
        <v>5.282154E-2</v>
      </c>
      <c r="I19" s="951">
        <f t="shared" si="1"/>
        <v>0.10564308</v>
      </c>
    </row>
    <row r="20" spans="2:9">
      <c r="B20" s="61">
        <f t="shared" si="0"/>
        <v>11</v>
      </c>
      <c r="C20" s="12" t="s">
        <v>38</v>
      </c>
      <c r="D20" s="947">
        <v>0</v>
      </c>
      <c r="E20" s="947">
        <v>0</v>
      </c>
      <c r="F20" s="947">
        <v>0</v>
      </c>
      <c r="G20" s="947">
        <v>0</v>
      </c>
      <c r="H20" s="947">
        <v>0</v>
      </c>
      <c r="I20" s="947">
        <v>0</v>
      </c>
    </row>
    <row r="21" spans="2:9">
      <c r="B21" s="126">
        <f t="shared" si="0"/>
        <v>12</v>
      </c>
      <c r="C21" s="35" t="s">
        <v>163</v>
      </c>
      <c r="D21" s="948">
        <f t="shared" ref="D21:I21" si="2">D19-D20</f>
        <v>0.1591493376</v>
      </c>
      <c r="E21" s="948">
        <f t="shared" si="2"/>
        <v>9.9976308E-2</v>
      </c>
      <c r="F21" s="948">
        <f t="shared" si="2"/>
        <v>0.10214306400000001</v>
      </c>
      <c r="G21" s="948">
        <f t="shared" si="2"/>
        <v>5.282154E-2</v>
      </c>
      <c r="H21" s="948">
        <f t="shared" si="2"/>
        <v>5.282154E-2</v>
      </c>
      <c r="I21" s="948">
        <f t="shared" si="2"/>
        <v>0.10564308</v>
      </c>
    </row>
  </sheetData>
  <mergeCells count="3">
    <mergeCell ref="B7:B9"/>
    <mergeCell ref="C7:C9"/>
    <mergeCell ref="G7:I7"/>
  </mergeCells>
  <pageMargins left="0.70866141732283472" right="0.70866141732283472" top="0.74803149606299213" bottom="0.74803149606299213" header="0.31496062992125984" footer="0.31496062992125984"/>
  <pageSetup paperSize="9" scale="9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13</vt:i4>
      </vt:variant>
    </vt:vector>
  </HeadingPairs>
  <TitlesOfParts>
    <vt:vector size="50" baseType="lpstr">
      <vt:lpstr>Cover</vt:lpstr>
      <vt:lpstr>Index</vt:lpstr>
      <vt:lpstr>F1 </vt:lpstr>
      <vt:lpstr>F2</vt:lpstr>
      <vt:lpstr>F2.1 </vt:lpstr>
      <vt:lpstr>F2.2</vt:lpstr>
      <vt:lpstr>F2.3</vt:lpstr>
      <vt:lpstr>F2.4</vt:lpstr>
      <vt:lpstr>F2.5</vt:lpstr>
      <vt:lpstr>F3</vt:lpstr>
      <vt:lpstr>F3.1</vt:lpstr>
      <vt:lpstr>F3.2</vt:lpstr>
      <vt:lpstr>F3.3</vt:lpstr>
      <vt:lpstr>F4</vt:lpstr>
      <vt:lpstr>F5</vt:lpstr>
      <vt:lpstr>F6</vt:lpstr>
      <vt:lpstr>F7</vt:lpstr>
      <vt:lpstr>F8</vt:lpstr>
      <vt:lpstr>F9</vt:lpstr>
      <vt:lpstr>F10</vt:lpstr>
      <vt:lpstr>F11</vt:lpstr>
      <vt:lpstr>F12</vt:lpstr>
      <vt:lpstr>F13</vt:lpstr>
      <vt:lpstr>F14</vt:lpstr>
      <vt:lpstr>C or H cost</vt:lpstr>
      <vt:lpstr>Base rate|MCLR</vt:lpstr>
      <vt:lpstr>F14.1</vt:lpstr>
      <vt:lpstr>F14.2</vt:lpstr>
      <vt:lpstr>F14.3</vt:lpstr>
      <vt:lpstr>F14.4</vt:lpstr>
      <vt:lpstr>F14.5</vt:lpstr>
      <vt:lpstr>F14.6</vt:lpstr>
      <vt:lpstr>F 14.7</vt:lpstr>
      <vt:lpstr>F14.8</vt:lpstr>
      <vt:lpstr>F14.9</vt:lpstr>
      <vt:lpstr>Incentive</vt:lpstr>
      <vt:lpstr>Int Rates</vt:lpstr>
      <vt:lpstr>'F10'!Print_Area</vt:lpstr>
      <vt:lpstr>'F11'!Print_Area</vt:lpstr>
      <vt:lpstr>'F13'!Print_Area</vt:lpstr>
      <vt:lpstr>'F2'!Print_Area</vt:lpstr>
      <vt:lpstr>F2.3!Print_Area</vt:lpstr>
      <vt:lpstr>F3.1!Print_Area</vt:lpstr>
      <vt:lpstr>F3.2!Print_Area</vt:lpstr>
      <vt:lpstr>F3.3!Print_Area</vt:lpstr>
      <vt:lpstr>'F4'!Print_Area</vt:lpstr>
      <vt:lpstr>'F5'!Print_Area</vt:lpstr>
      <vt:lpstr>'F6'!Print_Area</vt:lpstr>
      <vt:lpstr>'F7'!Print_Area</vt:lpstr>
      <vt:lpstr>'F8'!Print_Area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95002070</cp:lastModifiedBy>
  <cp:lastPrinted>2019-12-03T09:59:50Z</cp:lastPrinted>
  <dcterms:created xsi:type="dcterms:W3CDTF">2004-07-28T05:30:50Z</dcterms:created>
  <dcterms:modified xsi:type="dcterms:W3CDTF">2022-12-05T07:34:09Z</dcterms:modified>
</cp:coreProperties>
</file>